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J:\FADS\2010\2020\FINAL FILES\Grains\REVIEWED\"/>
    </mc:Choice>
  </mc:AlternateContent>
  <xr:revisionPtr revIDLastSave="0" documentId="13_ncr:1_{7790B85F-8915-469C-8EC2-A2E53691F36B}" xr6:coauthVersionLast="45" xr6:coauthVersionMax="45" xr10:uidLastSave="{00000000-0000-0000-0000-000000000000}"/>
  <bookViews>
    <workbookView xWindow="-108" yWindow="-108" windowWidth="23256" windowHeight="13176" tabRatio="842" xr2:uid="{00000000-000D-0000-FFFF-FFFF00000000}"/>
  </bookViews>
  <sheets>
    <sheet name="TableOfContents" sheetId="31" r:id="rId1"/>
    <sheet name="White and whole wheat flour" sheetId="17" r:id="rId2"/>
    <sheet name="Durum flour" sheetId="18" r:id="rId3"/>
    <sheet name="Wheat flour" sheetId="32" r:id="rId4"/>
    <sheet name="Total wheat flour" sheetId="19" r:id="rId5"/>
    <sheet name="Rye flour" sheetId="20" r:id="rId6"/>
    <sheet name="Rice" sheetId="21" r:id="rId7"/>
    <sheet name="Corn flour and meal" sheetId="22" r:id="rId8"/>
    <sheet name="Corn hominy and grits" sheetId="25" r:id="rId9"/>
    <sheet name="Corn starch" sheetId="24" r:id="rId10"/>
    <sheet name="Total Corn Products" sheetId="26" r:id="rId11"/>
    <sheet name="Oat products" sheetId="27" r:id="rId12"/>
    <sheet name="Barley products" sheetId="28" r:id="rId13"/>
    <sheet name="Total grains" sheetId="30" r:id="rId14"/>
  </sheets>
  <definedNames>
    <definedName name="_xlnm.Print_Titles" localSheetId="12">'Barley products'!$A:$A</definedName>
    <definedName name="_xlnm.Print_Titles" localSheetId="7">'Corn flour and meal'!$A:$A</definedName>
    <definedName name="_xlnm.Print_Titles" localSheetId="8">'Corn hominy and grits'!$A:$A</definedName>
    <definedName name="_xlnm.Print_Titles" localSheetId="9">'Corn starch'!$A:$A</definedName>
    <definedName name="_xlnm.Print_Titles" localSheetId="2">'Durum flour'!$A:$A</definedName>
    <definedName name="_xlnm.Print_Titles" localSheetId="11">'Oat products'!$A:$A</definedName>
    <definedName name="_xlnm.Print_Titles" localSheetId="6">Rice!$A:$A</definedName>
    <definedName name="_xlnm.Print_Titles" localSheetId="5">'Rye flour'!$A:$A</definedName>
    <definedName name="_xlnm.Print_Titles" localSheetId="10">'Total Corn Products'!$A:$A</definedName>
    <definedName name="_xlnm.Print_Titles" localSheetId="13">'Total grains'!$A:$A</definedName>
    <definedName name="_xlnm.Print_Titles" localSheetId="4">'Total wheat flour'!$A:$A</definedName>
    <definedName name="_xlnm.Print_Titles" localSheetId="3">'Wheat flour'!$A:$A</definedName>
    <definedName name="_xlnm.Print_Titles" localSheetId="1">'White and whole wheat flour'!$A:$A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28" l="1"/>
  <c r="F57" i="28" s="1"/>
  <c r="H57" i="28" s="1"/>
  <c r="K57" i="28" s="1"/>
  <c r="D58" i="27"/>
  <c r="F58" i="27" s="1"/>
  <c r="H58" i="27" s="1"/>
  <c r="K58" i="27" s="1"/>
  <c r="D57" i="27"/>
  <c r="F57" i="27" s="1"/>
  <c r="H57" i="27" s="1"/>
  <c r="K57" i="27" s="1"/>
  <c r="D57" i="24"/>
  <c r="F57" i="24" s="1"/>
  <c r="H57" i="24" s="1"/>
  <c r="K57" i="24" s="1"/>
  <c r="D58" i="24"/>
  <c r="F58" i="24" s="1"/>
  <c r="H58" i="24" s="1"/>
  <c r="K58" i="24" s="1"/>
  <c r="D58" i="25"/>
  <c r="F58" i="25" s="1"/>
  <c r="H58" i="25" s="1"/>
  <c r="K58" i="25" s="1"/>
  <c r="D57" i="25"/>
  <c r="F57" i="25" s="1"/>
  <c r="H57" i="25" s="1"/>
  <c r="K57" i="25" s="1"/>
  <c r="D57" i="22"/>
  <c r="D58" i="22"/>
  <c r="D57" i="20"/>
  <c r="F57" i="20" s="1"/>
  <c r="H57" i="20" s="1"/>
  <c r="K57" i="20" s="1"/>
  <c r="D58" i="20"/>
  <c r="F58" i="20" s="1"/>
  <c r="H58" i="20" s="1"/>
  <c r="K58" i="20" s="1"/>
  <c r="B58" i="26" l="1"/>
  <c r="J57" i="24"/>
  <c r="L57" i="24"/>
  <c r="M57" i="24" s="1"/>
  <c r="Q57" i="24" s="1"/>
  <c r="P57" i="24" s="1"/>
  <c r="J57" i="27"/>
  <c r="L57" i="27"/>
  <c r="M57" i="27" s="1"/>
  <c r="Q57" i="27" s="1"/>
  <c r="P57" i="27" s="1"/>
  <c r="J58" i="20"/>
  <c r="L58" i="20"/>
  <c r="M58" i="20" s="1"/>
  <c r="Q58" i="20" s="1"/>
  <c r="P58" i="20" s="1"/>
  <c r="C58" i="26"/>
  <c r="F58" i="22"/>
  <c r="C57" i="26"/>
  <c r="F57" i="22"/>
  <c r="J58" i="27"/>
  <c r="L58" i="27"/>
  <c r="M58" i="27" s="1"/>
  <c r="Q58" i="27" s="1"/>
  <c r="P58" i="27" s="1"/>
  <c r="J57" i="28"/>
  <c r="L57" i="28"/>
  <c r="M57" i="28" s="1"/>
  <c r="Q57" i="28" s="1"/>
  <c r="P57" i="28" s="1"/>
  <c r="J57" i="20"/>
  <c r="L57" i="20"/>
  <c r="M57" i="20" s="1"/>
  <c r="Q57" i="20" s="1"/>
  <c r="P57" i="20" s="1"/>
  <c r="J58" i="25"/>
  <c r="L58" i="25"/>
  <c r="M58" i="25" s="1"/>
  <c r="Q58" i="25" s="1"/>
  <c r="P58" i="25" s="1"/>
  <c r="J57" i="25"/>
  <c r="L57" i="25"/>
  <c r="M57" i="25" s="1"/>
  <c r="Q57" i="25" s="1"/>
  <c r="P57" i="25" s="1"/>
  <c r="J58" i="24"/>
  <c r="L58" i="24"/>
  <c r="M58" i="24" s="1"/>
  <c r="Q58" i="24" s="1"/>
  <c r="P58" i="24" s="1"/>
  <c r="B57" i="26"/>
  <c r="D57" i="18"/>
  <c r="F57" i="18" s="1"/>
  <c r="H57" i="18" s="1"/>
  <c r="K57" i="18" s="1"/>
  <c r="D58" i="18"/>
  <c r="F58" i="18" s="1"/>
  <c r="H58" i="18" s="1"/>
  <c r="K58" i="18" s="1"/>
  <c r="D53" i="18"/>
  <c r="F53" i="18" s="1"/>
  <c r="H53" i="18" s="1"/>
  <c r="K53" i="18" s="1"/>
  <c r="D52" i="18"/>
  <c r="F52" i="18" s="1"/>
  <c r="H52" i="18" s="1"/>
  <c r="K52" i="18" s="1"/>
  <c r="J52" i="18" l="1"/>
  <c r="L52" i="18"/>
  <c r="M52" i="18" s="1"/>
  <c r="Q52" i="18" s="1"/>
  <c r="P52" i="18" s="1"/>
  <c r="J53" i="18"/>
  <c r="L53" i="18"/>
  <c r="M53" i="18" s="1"/>
  <c r="Q53" i="18" s="1"/>
  <c r="P53" i="18" s="1"/>
  <c r="L58" i="18"/>
  <c r="M58" i="18" s="1"/>
  <c r="Q58" i="18" s="1"/>
  <c r="P58" i="18" s="1"/>
  <c r="J58" i="18"/>
  <c r="L57" i="18"/>
  <c r="M57" i="18" s="1"/>
  <c r="Q57" i="18" s="1"/>
  <c r="P57" i="18" s="1"/>
  <c r="J57" i="18"/>
  <c r="H57" i="22"/>
  <c r="D57" i="26"/>
  <c r="D58" i="26"/>
  <c r="H58" i="22"/>
  <c r="D56" i="17"/>
  <c r="F56" i="17" s="1"/>
  <c r="B53" i="32"/>
  <c r="B53" i="19" s="1"/>
  <c r="B52" i="32"/>
  <c r="B52" i="19" s="1"/>
  <c r="B50" i="32"/>
  <c r="B50" i="19" s="1"/>
  <c r="D51" i="17"/>
  <c r="B48" i="32"/>
  <c r="B48" i="19" s="1"/>
  <c r="B39" i="32"/>
  <c r="B39" i="19" s="1"/>
  <c r="D41" i="17"/>
  <c r="F41" i="17" s="1"/>
  <c r="D18" i="17"/>
  <c r="F18" i="17" s="1"/>
  <c r="H18" i="17" s="1"/>
  <c r="K18" i="17" s="1"/>
  <c r="D19" i="17"/>
  <c r="D22" i="17"/>
  <c r="F22" i="17" s="1"/>
  <c r="B23" i="32"/>
  <c r="B23" i="19" s="1"/>
  <c r="B26" i="32"/>
  <c r="B26" i="19" s="1"/>
  <c r="D29" i="17"/>
  <c r="B30" i="32"/>
  <c r="B30" i="19" s="1"/>
  <c r="D31" i="17"/>
  <c r="F31" i="17" s="1"/>
  <c r="H31" i="17" s="1"/>
  <c r="K31" i="17" s="1"/>
  <c r="J31" i="17" s="1"/>
  <c r="D32" i="17"/>
  <c r="B33" i="32"/>
  <c r="B33" i="19" s="1"/>
  <c r="D34" i="17"/>
  <c r="D35" i="17"/>
  <c r="B11" i="32"/>
  <c r="B11" i="19" s="1"/>
  <c r="D14" i="17"/>
  <c r="D15" i="17"/>
  <c r="D16" i="17"/>
  <c r="D8" i="17"/>
  <c r="F8" i="17" s="1"/>
  <c r="D56" i="28"/>
  <c r="F56" i="28" s="1"/>
  <c r="H56" i="28" s="1"/>
  <c r="K56" i="28" s="1"/>
  <c r="D56" i="27"/>
  <c r="F56" i="27" s="1"/>
  <c r="H56" i="27" s="1"/>
  <c r="K56" i="27" s="1"/>
  <c r="D56" i="24"/>
  <c r="F56" i="24" s="1"/>
  <c r="H56" i="24" s="1"/>
  <c r="K56" i="24" s="1"/>
  <c r="D56" i="22"/>
  <c r="F56" i="22" s="1"/>
  <c r="D56" i="20"/>
  <c r="F56" i="20" s="1"/>
  <c r="H56" i="20" s="1"/>
  <c r="K56" i="20" s="1"/>
  <c r="D56" i="18"/>
  <c r="D54" i="17"/>
  <c r="D55" i="28"/>
  <c r="F55" i="28" s="1"/>
  <c r="H55" i="28" s="1"/>
  <c r="K55" i="28" s="1"/>
  <c r="D55" i="27"/>
  <c r="F55" i="27" s="1"/>
  <c r="H55" i="27" s="1"/>
  <c r="K55" i="27" s="1"/>
  <c r="D55" i="24"/>
  <c r="F55" i="24" s="1"/>
  <c r="H55" i="24" s="1"/>
  <c r="K55" i="24" s="1"/>
  <c r="D55" i="25"/>
  <c r="F55" i="25" s="1"/>
  <c r="H55" i="25" s="1"/>
  <c r="K55" i="25" s="1"/>
  <c r="D55" i="22"/>
  <c r="D55" i="20"/>
  <c r="F55" i="20" s="1"/>
  <c r="H55" i="20" s="1"/>
  <c r="K55" i="20" s="1"/>
  <c r="D55" i="18"/>
  <c r="F55" i="18" s="1"/>
  <c r="H55" i="18" s="1"/>
  <c r="K55" i="18" s="1"/>
  <c r="D53" i="28"/>
  <c r="F53" i="28" s="1"/>
  <c r="H53" i="28" s="1"/>
  <c r="K53" i="28" s="1"/>
  <c r="D54" i="28"/>
  <c r="F54" i="28" s="1"/>
  <c r="H54" i="28" s="1"/>
  <c r="K54" i="28" s="1"/>
  <c r="D53" i="27"/>
  <c r="F53" i="27" s="1"/>
  <c r="H53" i="27" s="1"/>
  <c r="K53" i="27" s="1"/>
  <c r="D54" i="27"/>
  <c r="F54" i="27" s="1"/>
  <c r="H54" i="27" s="1"/>
  <c r="K54" i="27" s="1"/>
  <c r="B53" i="26"/>
  <c r="D54" i="24"/>
  <c r="F54" i="24" s="1"/>
  <c r="H54" i="24" s="1"/>
  <c r="K54" i="24" s="1"/>
  <c r="D53" i="25"/>
  <c r="F53" i="25" s="1"/>
  <c r="H53" i="25" s="1"/>
  <c r="K53" i="25" s="1"/>
  <c r="D54" i="25"/>
  <c r="F54" i="25" s="1"/>
  <c r="H54" i="25" s="1"/>
  <c r="K54" i="25" s="1"/>
  <c r="D53" i="22"/>
  <c r="F53" i="22" s="1"/>
  <c r="D53" i="20"/>
  <c r="F53" i="20" s="1"/>
  <c r="H53" i="20" s="1"/>
  <c r="K53" i="20" s="1"/>
  <c r="D54" i="20"/>
  <c r="F54" i="20" s="1"/>
  <c r="H54" i="20" s="1"/>
  <c r="K54" i="20" s="1"/>
  <c r="D54" i="18"/>
  <c r="F54" i="18" s="1"/>
  <c r="H54" i="18" s="1"/>
  <c r="K54" i="18" s="1"/>
  <c r="D52" i="28"/>
  <c r="F52" i="28" s="1"/>
  <c r="H52" i="28" s="1"/>
  <c r="K52" i="28" s="1"/>
  <c r="D52" i="27"/>
  <c r="F52" i="27" s="1"/>
  <c r="H52" i="27" s="1"/>
  <c r="K52" i="27" s="1"/>
  <c r="D52" i="24"/>
  <c r="F52" i="24" s="1"/>
  <c r="H52" i="24" s="1"/>
  <c r="K52" i="24" s="1"/>
  <c r="B52" i="26"/>
  <c r="D52" i="25"/>
  <c r="F52" i="25" s="1"/>
  <c r="H52" i="25" s="1"/>
  <c r="K52" i="25" s="1"/>
  <c r="D52" i="22"/>
  <c r="F52" i="22" s="1"/>
  <c r="D51" i="28"/>
  <c r="F51" i="28" s="1"/>
  <c r="H51" i="28" s="1"/>
  <c r="K51" i="28" s="1"/>
  <c r="D51" i="27"/>
  <c r="F51" i="27" s="1"/>
  <c r="H51" i="27" s="1"/>
  <c r="K51" i="27" s="1"/>
  <c r="D51" i="24"/>
  <c r="F51" i="24" s="1"/>
  <c r="H51" i="24" s="1"/>
  <c r="K51" i="24" s="1"/>
  <c r="D51" i="25"/>
  <c r="F51" i="25" s="1"/>
  <c r="H51" i="25" s="1"/>
  <c r="K51" i="25" s="1"/>
  <c r="D51" i="20"/>
  <c r="F51" i="20" s="1"/>
  <c r="H51" i="20" s="1"/>
  <c r="K51" i="20" s="1"/>
  <c r="D50" i="28"/>
  <c r="F50" i="28" s="1"/>
  <c r="H50" i="28" s="1"/>
  <c r="K50" i="28" s="1"/>
  <c r="D50" i="27"/>
  <c r="F50" i="27" s="1"/>
  <c r="H50" i="27" s="1"/>
  <c r="K50" i="27" s="1"/>
  <c r="D50" i="24"/>
  <c r="F50" i="24" s="1"/>
  <c r="H50" i="24" s="1"/>
  <c r="K50" i="24" s="1"/>
  <c r="D50" i="25"/>
  <c r="F50" i="25" s="1"/>
  <c r="H50" i="25" s="1"/>
  <c r="K50" i="25" s="1"/>
  <c r="D50" i="22"/>
  <c r="D50" i="20"/>
  <c r="F50" i="20" s="1"/>
  <c r="H50" i="20" s="1"/>
  <c r="K50" i="20" s="1"/>
  <c r="D49" i="24"/>
  <c r="F49" i="24" s="1"/>
  <c r="H49" i="24" s="1"/>
  <c r="K49" i="24" s="1"/>
  <c r="D49" i="25"/>
  <c r="F49" i="25" s="1"/>
  <c r="H49" i="25" s="1"/>
  <c r="K49" i="25" s="1"/>
  <c r="D8" i="24"/>
  <c r="F8" i="24" s="1"/>
  <c r="H8" i="24" s="1"/>
  <c r="K8" i="24" s="1"/>
  <c r="D9" i="24"/>
  <c r="F9" i="24" s="1"/>
  <c r="H9" i="24" s="1"/>
  <c r="K9" i="24" s="1"/>
  <c r="D10" i="24"/>
  <c r="F10" i="24" s="1"/>
  <c r="H10" i="24" s="1"/>
  <c r="K10" i="24" s="1"/>
  <c r="D11" i="24"/>
  <c r="F11" i="24" s="1"/>
  <c r="H11" i="24" s="1"/>
  <c r="K11" i="24" s="1"/>
  <c r="D12" i="24"/>
  <c r="F12" i="24" s="1"/>
  <c r="H12" i="24" s="1"/>
  <c r="K12" i="24" s="1"/>
  <c r="B13" i="26"/>
  <c r="D14" i="24"/>
  <c r="F14" i="24" s="1"/>
  <c r="H14" i="24" s="1"/>
  <c r="K14" i="24" s="1"/>
  <c r="D15" i="24"/>
  <c r="F15" i="24" s="1"/>
  <c r="H15" i="24" s="1"/>
  <c r="K15" i="24" s="1"/>
  <c r="B16" i="26"/>
  <c r="B17" i="26"/>
  <c r="D18" i="24"/>
  <c r="F18" i="24" s="1"/>
  <c r="H18" i="24" s="1"/>
  <c r="K18" i="24" s="1"/>
  <c r="D19" i="24"/>
  <c r="F19" i="24" s="1"/>
  <c r="H19" i="24" s="1"/>
  <c r="K19" i="24" s="1"/>
  <c r="D20" i="24"/>
  <c r="F20" i="24" s="1"/>
  <c r="H20" i="24" s="1"/>
  <c r="K20" i="24" s="1"/>
  <c r="B21" i="26"/>
  <c r="D22" i="24"/>
  <c r="F22" i="24" s="1"/>
  <c r="H22" i="24" s="1"/>
  <c r="K22" i="24" s="1"/>
  <c r="D23" i="24"/>
  <c r="F23" i="24" s="1"/>
  <c r="H23" i="24" s="1"/>
  <c r="K23" i="24" s="1"/>
  <c r="D24" i="24"/>
  <c r="F24" i="24" s="1"/>
  <c r="H24" i="24" s="1"/>
  <c r="K24" i="24" s="1"/>
  <c r="D25" i="24"/>
  <c r="F25" i="24" s="1"/>
  <c r="H25" i="24" s="1"/>
  <c r="K25" i="24" s="1"/>
  <c r="D26" i="24"/>
  <c r="F26" i="24" s="1"/>
  <c r="H26" i="24" s="1"/>
  <c r="K26" i="24" s="1"/>
  <c r="D28" i="24"/>
  <c r="F28" i="24" s="1"/>
  <c r="H28" i="24" s="1"/>
  <c r="K28" i="24" s="1"/>
  <c r="D29" i="24"/>
  <c r="F29" i="24" s="1"/>
  <c r="H29" i="24" s="1"/>
  <c r="K29" i="24" s="1"/>
  <c r="D30" i="24"/>
  <c r="F30" i="24" s="1"/>
  <c r="H30" i="24" s="1"/>
  <c r="K30" i="24" s="1"/>
  <c r="D31" i="24"/>
  <c r="F31" i="24" s="1"/>
  <c r="H31" i="24" s="1"/>
  <c r="K31" i="24" s="1"/>
  <c r="D32" i="24"/>
  <c r="F32" i="24" s="1"/>
  <c r="H32" i="24" s="1"/>
  <c r="K32" i="24" s="1"/>
  <c r="D33" i="24"/>
  <c r="F33" i="24" s="1"/>
  <c r="H33" i="24" s="1"/>
  <c r="K33" i="24" s="1"/>
  <c r="D34" i="24"/>
  <c r="F34" i="24" s="1"/>
  <c r="H34" i="24" s="1"/>
  <c r="K34" i="24" s="1"/>
  <c r="D35" i="24"/>
  <c r="F35" i="24" s="1"/>
  <c r="H35" i="24" s="1"/>
  <c r="K35" i="24" s="1"/>
  <c r="D36" i="24"/>
  <c r="F36" i="24" s="1"/>
  <c r="H36" i="24" s="1"/>
  <c r="K36" i="24" s="1"/>
  <c r="B37" i="26"/>
  <c r="D38" i="24"/>
  <c r="F38" i="24" s="1"/>
  <c r="H38" i="24" s="1"/>
  <c r="K38" i="24" s="1"/>
  <c r="D39" i="24"/>
  <c r="F39" i="24" s="1"/>
  <c r="H39" i="24" s="1"/>
  <c r="K39" i="24" s="1"/>
  <c r="D40" i="24"/>
  <c r="F40" i="24" s="1"/>
  <c r="H40" i="24" s="1"/>
  <c r="K40" i="24" s="1"/>
  <c r="D41" i="24"/>
  <c r="F41" i="24" s="1"/>
  <c r="H41" i="24" s="1"/>
  <c r="K41" i="24" s="1"/>
  <c r="D42" i="24"/>
  <c r="F42" i="24" s="1"/>
  <c r="H42" i="24" s="1"/>
  <c r="K42" i="24" s="1"/>
  <c r="D43" i="24"/>
  <c r="F43" i="24" s="1"/>
  <c r="H43" i="24" s="1"/>
  <c r="K43" i="24" s="1"/>
  <c r="D44" i="24"/>
  <c r="F44" i="24" s="1"/>
  <c r="H44" i="24" s="1"/>
  <c r="K44" i="24" s="1"/>
  <c r="D45" i="24"/>
  <c r="F45" i="24" s="1"/>
  <c r="H45" i="24" s="1"/>
  <c r="K45" i="24" s="1"/>
  <c r="D47" i="24"/>
  <c r="F47" i="24" s="1"/>
  <c r="H47" i="24" s="1"/>
  <c r="K47" i="24" s="1"/>
  <c r="D48" i="24"/>
  <c r="F48" i="24" s="1"/>
  <c r="H48" i="24" s="1"/>
  <c r="K48" i="24" s="1"/>
  <c r="D7" i="24"/>
  <c r="F7" i="24" s="1"/>
  <c r="H7" i="24" s="1"/>
  <c r="K7" i="24" s="1"/>
  <c r="D48" i="25"/>
  <c r="F48" i="25" s="1"/>
  <c r="H48" i="25" s="1"/>
  <c r="K48" i="25" s="1"/>
  <c r="D8" i="25"/>
  <c r="F8" i="25" s="1"/>
  <c r="H8" i="25" s="1"/>
  <c r="K8" i="25" s="1"/>
  <c r="B9" i="26"/>
  <c r="D11" i="25"/>
  <c r="F11" i="25" s="1"/>
  <c r="H11" i="25" s="1"/>
  <c r="K11" i="25" s="1"/>
  <c r="B12" i="26"/>
  <c r="D14" i="25"/>
  <c r="F14" i="25" s="1"/>
  <c r="H14" i="25" s="1"/>
  <c r="K14" i="25" s="1"/>
  <c r="D15" i="25"/>
  <c r="D16" i="25"/>
  <c r="F16" i="25" s="1"/>
  <c r="H16" i="25" s="1"/>
  <c r="K16" i="25" s="1"/>
  <c r="D17" i="25"/>
  <c r="F17" i="25" s="1"/>
  <c r="H17" i="25" s="1"/>
  <c r="K17" i="25" s="1"/>
  <c r="D18" i="25"/>
  <c r="F18" i="25" s="1"/>
  <c r="H18" i="25" s="1"/>
  <c r="K18" i="25" s="1"/>
  <c r="D19" i="25"/>
  <c r="F19" i="25" s="1"/>
  <c r="H19" i="25" s="1"/>
  <c r="K19" i="25" s="1"/>
  <c r="B20" i="26"/>
  <c r="D21" i="25"/>
  <c r="F21" i="25" s="1"/>
  <c r="H21" i="25" s="1"/>
  <c r="K21" i="25" s="1"/>
  <c r="D22" i="25"/>
  <c r="F22" i="25" s="1"/>
  <c r="H22" i="25" s="1"/>
  <c r="K22" i="25" s="1"/>
  <c r="D24" i="25"/>
  <c r="F24" i="25" s="1"/>
  <c r="H24" i="25" s="1"/>
  <c r="K24" i="25" s="1"/>
  <c r="D25" i="25"/>
  <c r="F25" i="25" s="1"/>
  <c r="H25" i="25" s="1"/>
  <c r="K25" i="25" s="1"/>
  <c r="D26" i="25"/>
  <c r="F26" i="25" s="1"/>
  <c r="H26" i="25" s="1"/>
  <c r="K26" i="25" s="1"/>
  <c r="D27" i="25"/>
  <c r="F27" i="25" s="1"/>
  <c r="H27" i="25" s="1"/>
  <c r="K27" i="25" s="1"/>
  <c r="D29" i="25"/>
  <c r="F29" i="25" s="1"/>
  <c r="H29" i="25" s="1"/>
  <c r="K29" i="25" s="1"/>
  <c r="D30" i="25"/>
  <c r="F30" i="25" s="1"/>
  <c r="H30" i="25" s="1"/>
  <c r="K30" i="25" s="1"/>
  <c r="D31" i="25"/>
  <c r="F31" i="25" s="1"/>
  <c r="H31" i="25" s="1"/>
  <c r="K31" i="25" s="1"/>
  <c r="D32" i="25"/>
  <c r="F32" i="25" s="1"/>
  <c r="H32" i="25" s="1"/>
  <c r="K32" i="25" s="1"/>
  <c r="D33" i="25"/>
  <c r="F33" i="25" s="1"/>
  <c r="H33" i="25" s="1"/>
  <c r="K33" i="25" s="1"/>
  <c r="D34" i="25"/>
  <c r="F34" i="25" s="1"/>
  <c r="H34" i="25" s="1"/>
  <c r="K34" i="25" s="1"/>
  <c r="D36" i="25"/>
  <c r="F36" i="25" s="1"/>
  <c r="H36" i="25" s="1"/>
  <c r="K36" i="25" s="1"/>
  <c r="D38" i="25"/>
  <c r="F38" i="25" s="1"/>
  <c r="H38" i="25" s="1"/>
  <c r="K38" i="25" s="1"/>
  <c r="D39" i="25"/>
  <c r="F39" i="25" s="1"/>
  <c r="H39" i="25" s="1"/>
  <c r="K39" i="25" s="1"/>
  <c r="D40" i="25"/>
  <c r="F40" i="25" s="1"/>
  <c r="H40" i="25" s="1"/>
  <c r="K40" i="25" s="1"/>
  <c r="D41" i="25"/>
  <c r="F41" i="25" s="1"/>
  <c r="H41" i="25" s="1"/>
  <c r="K41" i="25" s="1"/>
  <c r="D42" i="25"/>
  <c r="F42" i="25" s="1"/>
  <c r="H42" i="25" s="1"/>
  <c r="K42" i="25" s="1"/>
  <c r="D43" i="25"/>
  <c r="F43" i="25" s="1"/>
  <c r="H43" i="25" s="1"/>
  <c r="K43" i="25" s="1"/>
  <c r="B44" i="26"/>
  <c r="D45" i="25"/>
  <c r="F45" i="25" s="1"/>
  <c r="H45" i="25" s="1"/>
  <c r="K45" i="25" s="1"/>
  <c r="D46" i="25"/>
  <c r="F46" i="25" s="1"/>
  <c r="H46" i="25" s="1"/>
  <c r="K46" i="25" s="1"/>
  <c r="D47" i="25"/>
  <c r="F47" i="25" s="1"/>
  <c r="H47" i="25" s="1"/>
  <c r="K47" i="25" s="1"/>
  <c r="D7" i="25"/>
  <c r="F7" i="25" s="1"/>
  <c r="H7" i="25" s="1"/>
  <c r="K7" i="25" s="1"/>
  <c r="D8" i="22"/>
  <c r="D9" i="22"/>
  <c r="D10" i="22"/>
  <c r="F10" i="22" s="1"/>
  <c r="D11" i="22"/>
  <c r="D12" i="22"/>
  <c r="D19" i="22"/>
  <c r="D20" i="22"/>
  <c r="D23" i="22"/>
  <c r="D24" i="22"/>
  <c r="D27" i="22"/>
  <c r="B28" i="26"/>
  <c r="D29" i="22"/>
  <c r="F29" i="22" s="1"/>
  <c r="D30" i="22"/>
  <c r="D31" i="22"/>
  <c r="D33" i="22"/>
  <c r="F33" i="22" s="1"/>
  <c r="D34" i="22"/>
  <c r="F34" i="22" s="1"/>
  <c r="D39" i="22"/>
  <c r="D41" i="22"/>
  <c r="F41" i="22" s="1"/>
  <c r="D42" i="22"/>
  <c r="D43" i="22"/>
  <c r="D44" i="22"/>
  <c r="D45" i="22"/>
  <c r="D47" i="22"/>
  <c r="D48" i="22"/>
  <c r="D8" i="18"/>
  <c r="F8" i="18" s="1"/>
  <c r="H8" i="18" s="1"/>
  <c r="K8" i="18" s="1"/>
  <c r="D9" i="18"/>
  <c r="F9" i="18" s="1"/>
  <c r="H9" i="18" s="1"/>
  <c r="K9" i="18" s="1"/>
  <c r="D10" i="18"/>
  <c r="F10" i="18" s="1"/>
  <c r="H10" i="18" s="1"/>
  <c r="K10" i="18" s="1"/>
  <c r="D11" i="18"/>
  <c r="D12" i="18"/>
  <c r="F12" i="18" s="1"/>
  <c r="H12" i="18" s="1"/>
  <c r="K12" i="18" s="1"/>
  <c r="D13" i="18"/>
  <c r="F13" i="18" s="1"/>
  <c r="H13" i="18" s="1"/>
  <c r="K13" i="18" s="1"/>
  <c r="D15" i="18"/>
  <c r="F15" i="18" s="1"/>
  <c r="H15" i="18" s="1"/>
  <c r="K15" i="18" s="1"/>
  <c r="D16" i="18"/>
  <c r="F16" i="18" s="1"/>
  <c r="H16" i="18" s="1"/>
  <c r="K16" i="18" s="1"/>
  <c r="D17" i="18"/>
  <c r="F17" i="18" s="1"/>
  <c r="H17" i="18" s="1"/>
  <c r="K17" i="18" s="1"/>
  <c r="D18" i="18"/>
  <c r="F18" i="18" s="1"/>
  <c r="H18" i="18" s="1"/>
  <c r="K18" i="18" s="1"/>
  <c r="D19" i="18"/>
  <c r="F19" i="18" s="1"/>
  <c r="H19" i="18" s="1"/>
  <c r="K19" i="18" s="1"/>
  <c r="D20" i="18"/>
  <c r="F20" i="18" s="1"/>
  <c r="H20" i="18" s="1"/>
  <c r="K20" i="18" s="1"/>
  <c r="D21" i="18"/>
  <c r="D22" i="18"/>
  <c r="F22" i="18" s="1"/>
  <c r="H22" i="18" s="1"/>
  <c r="K22" i="18" s="1"/>
  <c r="D23" i="18"/>
  <c r="F23" i="18" s="1"/>
  <c r="H23" i="18" s="1"/>
  <c r="K23" i="18" s="1"/>
  <c r="D24" i="18"/>
  <c r="F24" i="18" s="1"/>
  <c r="H24" i="18" s="1"/>
  <c r="K24" i="18" s="1"/>
  <c r="D25" i="18"/>
  <c r="F25" i="18" s="1"/>
  <c r="H25" i="18" s="1"/>
  <c r="K25" i="18" s="1"/>
  <c r="D26" i="18"/>
  <c r="F26" i="18" s="1"/>
  <c r="H26" i="18" s="1"/>
  <c r="K26" i="18" s="1"/>
  <c r="D7" i="18"/>
  <c r="F7" i="18" s="1"/>
  <c r="H7" i="18" s="1"/>
  <c r="K7" i="18" s="1"/>
  <c r="D9" i="28"/>
  <c r="F9" i="28" s="1"/>
  <c r="H9" i="28" s="1"/>
  <c r="K9" i="28" s="1"/>
  <c r="D10" i="28"/>
  <c r="F10" i="28" s="1"/>
  <c r="H10" i="28" s="1"/>
  <c r="K10" i="28" s="1"/>
  <c r="D11" i="28"/>
  <c r="F11" i="28" s="1"/>
  <c r="H11" i="28" s="1"/>
  <c r="K11" i="28" s="1"/>
  <c r="D13" i="28"/>
  <c r="F13" i="28" s="1"/>
  <c r="H13" i="28" s="1"/>
  <c r="K13" i="28" s="1"/>
  <c r="D14" i="28"/>
  <c r="F14" i="28" s="1"/>
  <c r="H14" i="28" s="1"/>
  <c r="K14" i="28" s="1"/>
  <c r="D17" i="28"/>
  <c r="F17" i="28" s="1"/>
  <c r="H17" i="28" s="1"/>
  <c r="K17" i="28" s="1"/>
  <c r="D18" i="28"/>
  <c r="F18" i="28" s="1"/>
  <c r="H18" i="28" s="1"/>
  <c r="K18" i="28" s="1"/>
  <c r="D19" i="28"/>
  <c r="F19" i="28" s="1"/>
  <c r="H19" i="28" s="1"/>
  <c r="K19" i="28" s="1"/>
  <c r="D21" i="28"/>
  <c r="F21" i="28" s="1"/>
  <c r="H21" i="28" s="1"/>
  <c r="K21" i="28" s="1"/>
  <c r="D22" i="28"/>
  <c r="F22" i="28" s="1"/>
  <c r="H22" i="28" s="1"/>
  <c r="K22" i="28" s="1"/>
  <c r="D23" i="28"/>
  <c r="F23" i="28" s="1"/>
  <c r="H23" i="28" s="1"/>
  <c r="K23" i="28" s="1"/>
  <c r="D25" i="28"/>
  <c r="F25" i="28" s="1"/>
  <c r="H25" i="28" s="1"/>
  <c r="K25" i="28" s="1"/>
  <c r="D26" i="28"/>
  <c r="F26" i="28" s="1"/>
  <c r="H26" i="28" s="1"/>
  <c r="K26" i="28" s="1"/>
  <c r="D29" i="28"/>
  <c r="F29" i="28" s="1"/>
  <c r="H29" i="28" s="1"/>
  <c r="K29" i="28" s="1"/>
  <c r="D30" i="28"/>
  <c r="F30" i="28" s="1"/>
  <c r="H30" i="28" s="1"/>
  <c r="K30" i="28" s="1"/>
  <c r="D31" i="28"/>
  <c r="F31" i="28" s="1"/>
  <c r="H31" i="28" s="1"/>
  <c r="K31" i="28" s="1"/>
  <c r="D33" i="28"/>
  <c r="F33" i="28" s="1"/>
  <c r="H33" i="28" s="1"/>
  <c r="K33" i="28" s="1"/>
  <c r="D34" i="28"/>
  <c r="F34" i="28" s="1"/>
  <c r="H34" i="28" s="1"/>
  <c r="K34" i="28" s="1"/>
  <c r="D35" i="28"/>
  <c r="F35" i="28" s="1"/>
  <c r="H35" i="28" s="1"/>
  <c r="K35" i="28" s="1"/>
  <c r="D37" i="28"/>
  <c r="F37" i="28" s="1"/>
  <c r="H37" i="28" s="1"/>
  <c r="K37" i="28" s="1"/>
  <c r="D38" i="28"/>
  <c r="F38" i="28" s="1"/>
  <c r="H38" i="28" s="1"/>
  <c r="K38" i="28" s="1"/>
  <c r="D39" i="28"/>
  <c r="F39" i="28" s="1"/>
  <c r="H39" i="28" s="1"/>
  <c r="K39" i="28" s="1"/>
  <c r="D41" i="28"/>
  <c r="F41" i="28" s="1"/>
  <c r="H41" i="28" s="1"/>
  <c r="K41" i="28" s="1"/>
  <c r="D42" i="28"/>
  <c r="F42" i="28" s="1"/>
  <c r="H42" i="28" s="1"/>
  <c r="K42" i="28" s="1"/>
  <c r="D45" i="28"/>
  <c r="F45" i="28" s="1"/>
  <c r="H45" i="28" s="1"/>
  <c r="K45" i="28" s="1"/>
  <c r="D46" i="28"/>
  <c r="F46" i="28" s="1"/>
  <c r="H46" i="28" s="1"/>
  <c r="K46" i="28" s="1"/>
  <c r="D47" i="28"/>
  <c r="F47" i="28" s="1"/>
  <c r="H47" i="28" s="1"/>
  <c r="K47" i="28" s="1"/>
  <c r="D48" i="28"/>
  <c r="F48" i="28" s="1"/>
  <c r="H48" i="28" s="1"/>
  <c r="K48" i="28" s="1"/>
  <c r="D49" i="28"/>
  <c r="F49" i="28" s="1"/>
  <c r="H49" i="28" s="1"/>
  <c r="K49" i="28" s="1"/>
  <c r="D7" i="27"/>
  <c r="F7" i="27" s="1"/>
  <c r="H7" i="27" s="1"/>
  <c r="K7" i="27" s="1"/>
  <c r="D9" i="27"/>
  <c r="F9" i="27" s="1"/>
  <c r="H9" i="27" s="1"/>
  <c r="K9" i="27" s="1"/>
  <c r="D10" i="27"/>
  <c r="F10" i="27" s="1"/>
  <c r="H10" i="27" s="1"/>
  <c r="K10" i="27" s="1"/>
  <c r="D11" i="27"/>
  <c r="F11" i="27" s="1"/>
  <c r="H11" i="27" s="1"/>
  <c r="K11" i="27" s="1"/>
  <c r="D12" i="27"/>
  <c r="F12" i="27" s="1"/>
  <c r="H12" i="27" s="1"/>
  <c r="K12" i="27" s="1"/>
  <c r="D13" i="27"/>
  <c r="F13" i="27" s="1"/>
  <c r="H13" i="27" s="1"/>
  <c r="K13" i="27" s="1"/>
  <c r="D15" i="27"/>
  <c r="F15" i="27" s="1"/>
  <c r="H15" i="27" s="1"/>
  <c r="K15" i="27" s="1"/>
  <c r="D17" i="27"/>
  <c r="F17" i="27" s="1"/>
  <c r="H17" i="27" s="1"/>
  <c r="K17" i="27" s="1"/>
  <c r="D19" i="27"/>
  <c r="F19" i="27" s="1"/>
  <c r="H19" i="27" s="1"/>
  <c r="K19" i="27" s="1"/>
  <c r="D20" i="27"/>
  <c r="F20" i="27" s="1"/>
  <c r="H20" i="27" s="1"/>
  <c r="K20" i="27" s="1"/>
  <c r="D21" i="27"/>
  <c r="F21" i="27" s="1"/>
  <c r="H21" i="27" s="1"/>
  <c r="K21" i="27" s="1"/>
  <c r="D22" i="27"/>
  <c r="F22" i="27" s="1"/>
  <c r="H22" i="27" s="1"/>
  <c r="K22" i="27" s="1"/>
  <c r="D24" i="27"/>
  <c r="F24" i="27" s="1"/>
  <c r="H24" i="27" s="1"/>
  <c r="K24" i="27" s="1"/>
  <c r="D26" i="27"/>
  <c r="F26" i="27" s="1"/>
  <c r="H26" i="27" s="1"/>
  <c r="K26" i="27" s="1"/>
  <c r="D27" i="27"/>
  <c r="F27" i="27" s="1"/>
  <c r="H27" i="27" s="1"/>
  <c r="K27" i="27" s="1"/>
  <c r="D28" i="27"/>
  <c r="F28" i="27" s="1"/>
  <c r="H28" i="27" s="1"/>
  <c r="K28" i="27" s="1"/>
  <c r="D29" i="27"/>
  <c r="F29" i="27" s="1"/>
  <c r="H29" i="27" s="1"/>
  <c r="K29" i="27" s="1"/>
  <c r="D31" i="27"/>
  <c r="F31" i="27" s="1"/>
  <c r="H31" i="27" s="1"/>
  <c r="K31" i="27" s="1"/>
  <c r="D32" i="27"/>
  <c r="F32" i="27" s="1"/>
  <c r="H32" i="27" s="1"/>
  <c r="K32" i="27" s="1"/>
  <c r="D33" i="27"/>
  <c r="F33" i="27" s="1"/>
  <c r="H33" i="27" s="1"/>
  <c r="K33" i="27" s="1"/>
  <c r="D34" i="27"/>
  <c r="F34" i="27" s="1"/>
  <c r="H34" i="27" s="1"/>
  <c r="K34" i="27" s="1"/>
  <c r="D35" i="27"/>
  <c r="F35" i="27" s="1"/>
  <c r="H35" i="27" s="1"/>
  <c r="K35" i="27" s="1"/>
  <c r="D36" i="27"/>
  <c r="F36" i="27" s="1"/>
  <c r="H36" i="27" s="1"/>
  <c r="K36" i="27" s="1"/>
  <c r="D37" i="27"/>
  <c r="F37" i="27" s="1"/>
  <c r="H37" i="27" s="1"/>
  <c r="K37" i="27" s="1"/>
  <c r="D38" i="27"/>
  <c r="F38" i="27" s="1"/>
  <c r="H38" i="27" s="1"/>
  <c r="K38" i="27" s="1"/>
  <c r="D39" i="27"/>
  <c r="F39" i="27" s="1"/>
  <c r="H39" i="27" s="1"/>
  <c r="K39" i="27" s="1"/>
  <c r="D40" i="27"/>
  <c r="F40" i="27" s="1"/>
  <c r="H40" i="27" s="1"/>
  <c r="K40" i="27" s="1"/>
  <c r="D41" i="27"/>
  <c r="F41" i="27" s="1"/>
  <c r="H41" i="27" s="1"/>
  <c r="K41" i="27" s="1"/>
  <c r="D42" i="27"/>
  <c r="F42" i="27" s="1"/>
  <c r="H42" i="27" s="1"/>
  <c r="K42" i="27" s="1"/>
  <c r="D43" i="27"/>
  <c r="F43" i="27" s="1"/>
  <c r="H43" i="27" s="1"/>
  <c r="K43" i="27" s="1"/>
  <c r="D45" i="27"/>
  <c r="F45" i="27" s="1"/>
  <c r="H45" i="27" s="1"/>
  <c r="K45" i="27" s="1"/>
  <c r="D46" i="27"/>
  <c r="F46" i="27" s="1"/>
  <c r="H46" i="27" s="1"/>
  <c r="K46" i="27" s="1"/>
  <c r="D47" i="27"/>
  <c r="F47" i="27" s="1"/>
  <c r="H47" i="27" s="1"/>
  <c r="K47" i="27" s="1"/>
  <c r="D48" i="27"/>
  <c r="F48" i="27" s="1"/>
  <c r="H48" i="27" s="1"/>
  <c r="K48" i="27" s="1"/>
  <c r="D49" i="27"/>
  <c r="F49" i="27" s="1"/>
  <c r="H49" i="27" s="1"/>
  <c r="K49" i="27" s="1"/>
  <c r="D8" i="21"/>
  <c r="F8" i="21" s="1"/>
  <c r="H8" i="21" s="1"/>
  <c r="K8" i="21" s="1"/>
  <c r="D12" i="21"/>
  <c r="F12" i="21" s="1"/>
  <c r="H12" i="21" s="1"/>
  <c r="K12" i="21" s="1"/>
  <c r="D13" i="21"/>
  <c r="F13" i="21" s="1"/>
  <c r="H13" i="21" s="1"/>
  <c r="K13" i="21" s="1"/>
  <c r="D18" i="21"/>
  <c r="F18" i="21" s="1"/>
  <c r="H18" i="21" s="1"/>
  <c r="K18" i="21" s="1"/>
  <c r="D19" i="21"/>
  <c r="F19" i="21" s="1"/>
  <c r="H19" i="21" s="1"/>
  <c r="K19" i="21" s="1"/>
  <c r="D21" i="21"/>
  <c r="F21" i="21" s="1"/>
  <c r="H21" i="21" s="1"/>
  <c r="K21" i="21" s="1"/>
  <c r="D23" i="21"/>
  <c r="F23" i="21" s="1"/>
  <c r="H23" i="21" s="1"/>
  <c r="K23" i="21" s="1"/>
  <c r="D26" i="21"/>
  <c r="F26" i="21" s="1"/>
  <c r="H26" i="21" s="1"/>
  <c r="K26" i="21" s="1"/>
  <c r="D29" i="21"/>
  <c r="F29" i="21" s="1"/>
  <c r="H29" i="21" s="1"/>
  <c r="K29" i="21" s="1"/>
  <c r="D30" i="21"/>
  <c r="F30" i="21" s="1"/>
  <c r="H30" i="21" s="1"/>
  <c r="K30" i="21" s="1"/>
  <c r="D31" i="21"/>
  <c r="F31" i="21" s="1"/>
  <c r="H31" i="21" s="1"/>
  <c r="K31" i="21" s="1"/>
  <c r="D33" i="21"/>
  <c r="F33" i="21" s="1"/>
  <c r="H33" i="21" s="1"/>
  <c r="K33" i="21" s="1"/>
  <c r="D37" i="21"/>
  <c r="F37" i="21" s="1"/>
  <c r="H37" i="21" s="1"/>
  <c r="K37" i="21" s="1"/>
  <c r="D38" i="21"/>
  <c r="F38" i="21" s="1"/>
  <c r="H38" i="21" s="1"/>
  <c r="K38" i="21" s="1"/>
  <c r="D39" i="21"/>
  <c r="F39" i="21" s="1"/>
  <c r="H39" i="21" s="1"/>
  <c r="K39" i="21" s="1"/>
  <c r="D40" i="21"/>
  <c r="F40" i="21" s="1"/>
  <c r="H40" i="21" s="1"/>
  <c r="K40" i="21" s="1"/>
  <c r="D41" i="21"/>
  <c r="F41" i="21" s="1"/>
  <c r="H41" i="21" s="1"/>
  <c r="K41" i="21" s="1"/>
  <c r="D42" i="21"/>
  <c r="F42" i="21" s="1"/>
  <c r="H42" i="21" s="1"/>
  <c r="K42" i="21" s="1"/>
  <c r="D45" i="21"/>
  <c r="F45" i="21" s="1"/>
  <c r="H45" i="21" s="1"/>
  <c r="K45" i="21" s="1"/>
  <c r="D46" i="21"/>
  <c r="F46" i="21" s="1"/>
  <c r="H46" i="21" s="1"/>
  <c r="K46" i="21" s="1"/>
  <c r="D7" i="20"/>
  <c r="F7" i="20" s="1"/>
  <c r="H7" i="20" s="1"/>
  <c r="K7" i="20" s="1"/>
  <c r="D8" i="20"/>
  <c r="F8" i="20" s="1"/>
  <c r="H8" i="20" s="1"/>
  <c r="K8" i="20" s="1"/>
  <c r="D9" i="20"/>
  <c r="F9" i="20" s="1"/>
  <c r="H9" i="20" s="1"/>
  <c r="K9" i="20" s="1"/>
  <c r="D10" i="20"/>
  <c r="F10" i="20" s="1"/>
  <c r="H10" i="20" s="1"/>
  <c r="K10" i="20" s="1"/>
  <c r="D11" i="20"/>
  <c r="F11" i="20" s="1"/>
  <c r="H11" i="20" s="1"/>
  <c r="K11" i="20" s="1"/>
  <c r="D12" i="20"/>
  <c r="F12" i="20" s="1"/>
  <c r="H12" i="20" s="1"/>
  <c r="K12" i="20" s="1"/>
  <c r="D13" i="20"/>
  <c r="F13" i="20" s="1"/>
  <c r="H13" i="20" s="1"/>
  <c r="K13" i="20" s="1"/>
  <c r="D14" i="20"/>
  <c r="F14" i="20" s="1"/>
  <c r="H14" i="20" s="1"/>
  <c r="K14" i="20" s="1"/>
  <c r="D15" i="20"/>
  <c r="F15" i="20" s="1"/>
  <c r="H15" i="20" s="1"/>
  <c r="K15" i="20" s="1"/>
  <c r="D16" i="20"/>
  <c r="F16" i="20" s="1"/>
  <c r="H16" i="20" s="1"/>
  <c r="K16" i="20" s="1"/>
  <c r="D21" i="20"/>
  <c r="F21" i="20" s="1"/>
  <c r="H21" i="20" s="1"/>
  <c r="K21" i="20" s="1"/>
  <c r="D22" i="20"/>
  <c r="F22" i="20" s="1"/>
  <c r="H22" i="20" s="1"/>
  <c r="K22" i="20" s="1"/>
  <c r="D23" i="20"/>
  <c r="F23" i="20" s="1"/>
  <c r="H23" i="20" s="1"/>
  <c r="K23" i="20" s="1"/>
  <c r="D24" i="20"/>
  <c r="F24" i="20" s="1"/>
  <c r="H24" i="20" s="1"/>
  <c r="K24" i="20" s="1"/>
  <c r="D25" i="20"/>
  <c r="F25" i="20" s="1"/>
  <c r="H25" i="20" s="1"/>
  <c r="K25" i="20" s="1"/>
  <c r="D26" i="20"/>
  <c r="F26" i="20" s="1"/>
  <c r="H26" i="20" s="1"/>
  <c r="K26" i="20" s="1"/>
  <c r="D27" i="20"/>
  <c r="F27" i="20" s="1"/>
  <c r="H27" i="20" s="1"/>
  <c r="K27" i="20" s="1"/>
  <c r="D28" i="20"/>
  <c r="F28" i="20" s="1"/>
  <c r="H28" i="20" s="1"/>
  <c r="K28" i="20" s="1"/>
  <c r="D30" i="20"/>
  <c r="F30" i="20" s="1"/>
  <c r="H30" i="20" s="1"/>
  <c r="K30" i="20" s="1"/>
  <c r="D31" i="20"/>
  <c r="F31" i="20" s="1"/>
  <c r="H31" i="20" s="1"/>
  <c r="K31" i="20" s="1"/>
  <c r="D33" i="20"/>
  <c r="F33" i="20" s="1"/>
  <c r="H33" i="20" s="1"/>
  <c r="K33" i="20" s="1"/>
  <c r="D34" i="20"/>
  <c r="F34" i="20" s="1"/>
  <c r="H34" i="20" s="1"/>
  <c r="K34" i="20" s="1"/>
  <c r="D35" i="20"/>
  <c r="F35" i="20" s="1"/>
  <c r="H35" i="20" s="1"/>
  <c r="K35" i="20" s="1"/>
  <c r="D36" i="20"/>
  <c r="F36" i="20" s="1"/>
  <c r="H36" i="20" s="1"/>
  <c r="K36" i="20" s="1"/>
  <c r="D37" i="20"/>
  <c r="F37" i="20" s="1"/>
  <c r="H37" i="20" s="1"/>
  <c r="K37" i="20" s="1"/>
  <c r="D39" i="20"/>
  <c r="F39" i="20" s="1"/>
  <c r="H39" i="20" s="1"/>
  <c r="K39" i="20" s="1"/>
  <c r="D40" i="20"/>
  <c r="F40" i="20" s="1"/>
  <c r="H40" i="20" s="1"/>
  <c r="K40" i="20" s="1"/>
  <c r="D41" i="20"/>
  <c r="F41" i="20" s="1"/>
  <c r="H41" i="20" s="1"/>
  <c r="K41" i="20" s="1"/>
  <c r="D42" i="20"/>
  <c r="F42" i="20" s="1"/>
  <c r="H42" i="20" s="1"/>
  <c r="K42" i="20" s="1"/>
  <c r="D43" i="20"/>
  <c r="F43" i="20" s="1"/>
  <c r="H43" i="20" s="1"/>
  <c r="K43" i="20" s="1"/>
  <c r="D44" i="20"/>
  <c r="F44" i="20" s="1"/>
  <c r="H44" i="20" s="1"/>
  <c r="K44" i="20" s="1"/>
  <c r="D45" i="20"/>
  <c r="F45" i="20" s="1"/>
  <c r="H45" i="20" s="1"/>
  <c r="K45" i="20" s="1"/>
  <c r="D46" i="20"/>
  <c r="F46" i="20" s="1"/>
  <c r="H46" i="20" s="1"/>
  <c r="K46" i="20" s="1"/>
  <c r="D48" i="20"/>
  <c r="F48" i="20" s="1"/>
  <c r="H48" i="20" s="1"/>
  <c r="K48" i="20" s="1"/>
  <c r="D49" i="20"/>
  <c r="F49" i="20" s="1"/>
  <c r="H49" i="20" s="1"/>
  <c r="K49" i="20" s="1"/>
  <c r="D27" i="18"/>
  <c r="F27" i="18" s="1"/>
  <c r="H27" i="18" s="1"/>
  <c r="K27" i="18" s="1"/>
  <c r="D35" i="18"/>
  <c r="F35" i="18" s="1"/>
  <c r="H35" i="18" s="1"/>
  <c r="K35" i="18" s="1"/>
  <c r="B36" i="32"/>
  <c r="B36" i="19" s="1"/>
  <c r="D37" i="18"/>
  <c r="F37" i="18" s="1"/>
  <c r="H37" i="18" s="1"/>
  <c r="K37" i="18" s="1"/>
  <c r="D39" i="18"/>
  <c r="F39" i="18" s="1"/>
  <c r="H39" i="18" s="1"/>
  <c r="K39" i="18" s="1"/>
  <c r="D40" i="18"/>
  <c r="F40" i="18" s="1"/>
  <c r="H40" i="18" s="1"/>
  <c r="K40" i="18" s="1"/>
  <c r="D41" i="18"/>
  <c r="F41" i="18" s="1"/>
  <c r="H41" i="18" s="1"/>
  <c r="K41" i="18" s="1"/>
  <c r="D43" i="18"/>
  <c r="F43" i="18" s="1"/>
  <c r="H43" i="18" s="1"/>
  <c r="K43" i="18" s="1"/>
  <c r="D45" i="18"/>
  <c r="F45" i="18" s="1"/>
  <c r="H45" i="18" s="1"/>
  <c r="K45" i="18" s="1"/>
  <c r="D10" i="17"/>
  <c r="D12" i="17"/>
  <c r="D13" i="17"/>
  <c r="F13" i="17" s="1"/>
  <c r="D21" i="17"/>
  <c r="F21" i="17" s="1"/>
  <c r="D7" i="21"/>
  <c r="F7" i="21" s="1"/>
  <c r="H7" i="21" s="1"/>
  <c r="K7" i="21" s="1"/>
  <c r="D7" i="28"/>
  <c r="F7" i="28" s="1"/>
  <c r="H7" i="28" s="1"/>
  <c r="K7" i="28" s="1"/>
  <c r="D8" i="28"/>
  <c r="F8" i="28" s="1"/>
  <c r="H8" i="28" s="1"/>
  <c r="K8" i="28" s="1"/>
  <c r="D10" i="21"/>
  <c r="F10" i="21" s="1"/>
  <c r="H10" i="21" s="1"/>
  <c r="K10" i="21" s="1"/>
  <c r="D11" i="21"/>
  <c r="F11" i="21" s="1"/>
  <c r="H11" i="21" s="1"/>
  <c r="K11" i="21" s="1"/>
  <c r="D12" i="28"/>
  <c r="F12" i="28" s="1"/>
  <c r="H12" i="28" s="1"/>
  <c r="K12" i="28" s="1"/>
  <c r="D14" i="27"/>
  <c r="F14" i="27" s="1"/>
  <c r="H14" i="27" s="1"/>
  <c r="K14" i="27" s="1"/>
  <c r="D15" i="21"/>
  <c r="F15" i="21" s="1"/>
  <c r="H15" i="21" s="1"/>
  <c r="K15" i="21" s="1"/>
  <c r="D15" i="28"/>
  <c r="F15" i="28" s="1"/>
  <c r="H15" i="28" s="1"/>
  <c r="K15" i="28" s="1"/>
  <c r="D16" i="27"/>
  <c r="F16" i="27" s="1"/>
  <c r="H16" i="27" s="1"/>
  <c r="K16" i="27" s="1"/>
  <c r="D16" i="28"/>
  <c r="F16" i="28" s="1"/>
  <c r="H16" i="28" s="1"/>
  <c r="K16" i="28" s="1"/>
  <c r="D18" i="27"/>
  <c r="F18" i="27" s="1"/>
  <c r="H18" i="27" s="1"/>
  <c r="K18" i="27" s="1"/>
  <c r="D20" i="28"/>
  <c r="F20" i="28" s="1"/>
  <c r="H20" i="28" s="1"/>
  <c r="K20" i="28" s="1"/>
  <c r="D23" i="27"/>
  <c r="F23" i="27" s="1"/>
  <c r="H23" i="27" s="1"/>
  <c r="K23" i="27" s="1"/>
  <c r="D24" i="28"/>
  <c r="F24" i="28" s="1"/>
  <c r="H24" i="28" s="1"/>
  <c r="K24" i="28" s="1"/>
  <c r="D25" i="27"/>
  <c r="F25" i="27" s="1"/>
  <c r="H25" i="27" s="1"/>
  <c r="K25" i="27" s="1"/>
  <c r="D27" i="28"/>
  <c r="F27" i="28" s="1"/>
  <c r="H27" i="28" s="1"/>
  <c r="K27" i="28" s="1"/>
  <c r="D28" i="28"/>
  <c r="F28" i="28" s="1"/>
  <c r="H28" i="28" s="1"/>
  <c r="K28" i="28" s="1"/>
  <c r="D30" i="27"/>
  <c r="F30" i="27" s="1"/>
  <c r="H30" i="27" s="1"/>
  <c r="K30" i="27" s="1"/>
  <c r="D32" i="21"/>
  <c r="F32" i="21" s="1"/>
  <c r="H32" i="21" s="1"/>
  <c r="K32" i="21" s="1"/>
  <c r="D32" i="28"/>
  <c r="F32" i="28" s="1"/>
  <c r="H32" i="28" s="1"/>
  <c r="K32" i="28" s="1"/>
  <c r="D34" i="21"/>
  <c r="F34" i="21" s="1"/>
  <c r="H34" i="21" s="1"/>
  <c r="K34" i="21" s="1"/>
  <c r="D35" i="21"/>
  <c r="F35" i="21" s="1"/>
  <c r="H35" i="21" s="1"/>
  <c r="K35" i="21" s="1"/>
  <c r="D36" i="21"/>
  <c r="F36" i="21" s="1"/>
  <c r="H36" i="21" s="1"/>
  <c r="K36" i="21" s="1"/>
  <c r="D36" i="28"/>
  <c r="F36" i="28" s="1"/>
  <c r="H36" i="28" s="1"/>
  <c r="K36" i="28" s="1"/>
  <c r="D40" i="28"/>
  <c r="F40" i="28" s="1"/>
  <c r="H40" i="28" s="1"/>
  <c r="K40" i="28" s="1"/>
  <c r="D43" i="28"/>
  <c r="F43" i="28" s="1"/>
  <c r="H43" i="28" s="1"/>
  <c r="K43" i="28" s="1"/>
  <c r="D44" i="21"/>
  <c r="F44" i="21" s="1"/>
  <c r="H44" i="21" s="1"/>
  <c r="K44" i="21" s="1"/>
  <c r="D44" i="27"/>
  <c r="F44" i="27" s="1"/>
  <c r="H44" i="27" s="1"/>
  <c r="K44" i="27" s="1"/>
  <c r="D44" i="28"/>
  <c r="F44" i="28" s="1"/>
  <c r="H44" i="28" s="1"/>
  <c r="K44" i="28" s="1"/>
  <c r="D34" i="18"/>
  <c r="F34" i="18" s="1"/>
  <c r="H34" i="18" s="1"/>
  <c r="K34" i="18" s="1"/>
  <c r="D32" i="18"/>
  <c r="F32" i="18" s="1"/>
  <c r="H32" i="18" s="1"/>
  <c r="K32" i="18" s="1"/>
  <c r="D46" i="18"/>
  <c r="F46" i="18" s="1"/>
  <c r="H46" i="18" s="1"/>
  <c r="K46" i="18" s="1"/>
  <c r="D31" i="18"/>
  <c r="F31" i="18" s="1"/>
  <c r="D47" i="18"/>
  <c r="F47" i="18" s="1"/>
  <c r="H47" i="18" s="1"/>
  <c r="K47" i="18" s="1"/>
  <c r="D42" i="18"/>
  <c r="F42" i="18" s="1"/>
  <c r="H42" i="18" s="1"/>
  <c r="K42" i="18" s="1"/>
  <c r="D28" i="18"/>
  <c r="F28" i="18" s="1"/>
  <c r="H28" i="18" s="1"/>
  <c r="K28" i="18" s="1"/>
  <c r="D30" i="18"/>
  <c r="D43" i="21"/>
  <c r="F43" i="21" s="1"/>
  <c r="H43" i="21" s="1"/>
  <c r="K43" i="21" s="1"/>
  <c r="D16" i="21"/>
  <c r="F16" i="21" s="1"/>
  <c r="H16" i="21" s="1"/>
  <c r="K16" i="21" s="1"/>
  <c r="D28" i="21"/>
  <c r="F28" i="21" s="1"/>
  <c r="H28" i="21" s="1"/>
  <c r="K28" i="21" s="1"/>
  <c r="D24" i="21"/>
  <c r="F24" i="21" s="1"/>
  <c r="H24" i="21" s="1"/>
  <c r="K24" i="21" s="1"/>
  <c r="D47" i="21"/>
  <c r="F47" i="21" s="1"/>
  <c r="H47" i="21" s="1"/>
  <c r="K47" i="21" s="1"/>
  <c r="D22" i="21"/>
  <c r="F22" i="21" s="1"/>
  <c r="H22" i="21" s="1"/>
  <c r="K22" i="21" s="1"/>
  <c r="D17" i="21"/>
  <c r="F17" i="21" s="1"/>
  <c r="H17" i="21" s="1"/>
  <c r="K17" i="21" s="1"/>
  <c r="D9" i="21"/>
  <c r="F9" i="21" s="1"/>
  <c r="H9" i="21" s="1"/>
  <c r="K9" i="21" s="1"/>
  <c r="D27" i="21"/>
  <c r="F27" i="21" s="1"/>
  <c r="H27" i="21" s="1"/>
  <c r="K27" i="21" s="1"/>
  <c r="D25" i="21"/>
  <c r="F25" i="21" s="1"/>
  <c r="H25" i="21" s="1"/>
  <c r="K25" i="21" s="1"/>
  <c r="D20" i="21"/>
  <c r="F20" i="21" s="1"/>
  <c r="H20" i="21" s="1"/>
  <c r="K20" i="21" s="1"/>
  <c r="D36" i="17"/>
  <c r="D44" i="17"/>
  <c r="D47" i="20"/>
  <c r="F47" i="20" s="1"/>
  <c r="H47" i="20" s="1"/>
  <c r="K47" i="20" s="1"/>
  <c r="D32" i="20"/>
  <c r="F32" i="20" s="1"/>
  <c r="H32" i="20" s="1"/>
  <c r="K32" i="20" s="1"/>
  <c r="D17" i="20"/>
  <c r="F17" i="20" s="1"/>
  <c r="H17" i="20" s="1"/>
  <c r="K17" i="20" s="1"/>
  <c r="D14" i="21"/>
  <c r="F14" i="21" s="1"/>
  <c r="H14" i="21" s="1"/>
  <c r="K14" i="21" s="1"/>
  <c r="D29" i="18"/>
  <c r="F29" i="18" s="1"/>
  <c r="H29" i="18" s="1"/>
  <c r="K29" i="18" s="1"/>
  <c r="D19" i="20"/>
  <c r="F19" i="20" s="1"/>
  <c r="H19" i="20" s="1"/>
  <c r="K19" i="20" s="1"/>
  <c r="D18" i="20"/>
  <c r="F18" i="20" s="1"/>
  <c r="H18" i="20" s="1"/>
  <c r="K18" i="20" s="1"/>
  <c r="D29" i="20"/>
  <c r="F29" i="20" s="1"/>
  <c r="H29" i="20" s="1"/>
  <c r="K29" i="20" s="1"/>
  <c r="D20" i="20"/>
  <c r="F20" i="20" s="1"/>
  <c r="H20" i="20" s="1"/>
  <c r="K20" i="20" s="1"/>
  <c r="D28" i="17"/>
  <c r="D7" i="17"/>
  <c r="D47" i="17"/>
  <c r="D16" i="22"/>
  <c r="D13" i="25"/>
  <c r="F13" i="25" s="1"/>
  <c r="H13" i="25" s="1"/>
  <c r="K13" i="25" s="1"/>
  <c r="D28" i="25"/>
  <c r="F28" i="25" s="1"/>
  <c r="H28" i="25" s="1"/>
  <c r="K28" i="25" s="1"/>
  <c r="D52" i="20"/>
  <c r="F52" i="20" s="1"/>
  <c r="H52" i="20" s="1"/>
  <c r="K52" i="20" s="1"/>
  <c r="D53" i="17"/>
  <c r="D35" i="25"/>
  <c r="F35" i="25" s="1"/>
  <c r="H35" i="25" s="1"/>
  <c r="K35" i="25" s="1"/>
  <c r="D10" i="25"/>
  <c r="F10" i="25" s="1"/>
  <c r="H10" i="25" s="1"/>
  <c r="K10" i="25" s="1"/>
  <c r="B34" i="26"/>
  <c r="B11" i="26"/>
  <c r="D54" i="22"/>
  <c r="B47" i="26"/>
  <c r="D37" i="17"/>
  <c r="D8" i="27"/>
  <c r="F8" i="27" s="1"/>
  <c r="H8" i="27" s="1"/>
  <c r="K8" i="27" s="1"/>
  <c r="D33" i="18"/>
  <c r="F33" i="18" s="1"/>
  <c r="H33" i="18" s="1"/>
  <c r="K33" i="18" s="1"/>
  <c r="D52" i="17"/>
  <c r="D52" i="32" s="1"/>
  <c r="D26" i="22"/>
  <c r="F26" i="22" s="1"/>
  <c r="H26" i="22" s="1"/>
  <c r="D36" i="22"/>
  <c r="F36" i="22" s="1"/>
  <c r="H36" i="22" s="1"/>
  <c r="D27" i="24"/>
  <c r="F27" i="24" s="1"/>
  <c r="H27" i="24" s="1"/>
  <c r="K27" i="24" s="1"/>
  <c r="D15" i="22"/>
  <c r="F15" i="22" s="1"/>
  <c r="H15" i="22" s="1"/>
  <c r="K15" i="22" s="1"/>
  <c r="B56" i="26"/>
  <c r="D56" i="25"/>
  <c r="F56" i="25" s="1"/>
  <c r="H56" i="25" s="1"/>
  <c r="K56" i="25" s="1"/>
  <c r="B49" i="32"/>
  <c r="B49" i="19" s="1"/>
  <c r="D49" i="17"/>
  <c r="D49" i="32" s="1"/>
  <c r="C49" i="19" s="1"/>
  <c r="D38" i="20"/>
  <c r="F38" i="20" s="1"/>
  <c r="H38" i="20" s="1"/>
  <c r="K38" i="20" s="1"/>
  <c r="D46" i="24"/>
  <c r="F46" i="24" s="1"/>
  <c r="H46" i="24" s="1"/>
  <c r="K46" i="24" s="1"/>
  <c r="B44" i="32"/>
  <c r="B44" i="19" s="1"/>
  <c r="D44" i="18"/>
  <c r="F44" i="18" s="1"/>
  <c r="H44" i="18" s="1"/>
  <c r="K44" i="18" s="1"/>
  <c r="D21" i="22"/>
  <c r="F21" i="22" s="1"/>
  <c r="D46" i="17"/>
  <c r="B15" i="26"/>
  <c r="B35" i="26"/>
  <c r="B24" i="26"/>
  <c r="D35" i="22"/>
  <c r="B33" i="26"/>
  <c r="D22" i="22"/>
  <c r="F27" i="22"/>
  <c r="D37" i="22"/>
  <c r="F37" i="22" s="1"/>
  <c r="H37" i="22" s="1"/>
  <c r="D14" i="22"/>
  <c r="D13" i="22"/>
  <c r="F13" i="22" s="1"/>
  <c r="D38" i="18"/>
  <c r="F38" i="18" s="1"/>
  <c r="H38" i="18" s="1"/>
  <c r="K38" i="18" s="1"/>
  <c r="D14" i="18"/>
  <c r="F14" i="18" s="1"/>
  <c r="H14" i="18" s="1"/>
  <c r="K14" i="18" s="1"/>
  <c r="B13" i="32"/>
  <c r="B13" i="19" s="1"/>
  <c r="B45" i="32"/>
  <c r="B45" i="19" s="1"/>
  <c r="B10" i="32"/>
  <c r="B10" i="19" s="1"/>
  <c r="D45" i="17"/>
  <c r="F14" i="22"/>
  <c r="D11" i="17" l="1"/>
  <c r="F11" i="17" s="1"/>
  <c r="H11" i="17" s="1"/>
  <c r="K11" i="17" s="1"/>
  <c r="D30" i="17"/>
  <c r="F30" i="17" s="1"/>
  <c r="B14" i="32"/>
  <c r="B14" i="19" s="1"/>
  <c r="B15" i="32"/>
  <c r="B15" i="19" s="1"/>
  <c r="B15" i="30" s="1"/>
  <c r="D33" i="17"/>
  <c r="F33" i="17" s="1"/>
  <c r="F53" i="17"/>
  <c r="F53" i="32" s="1"/>
  <c r="D53" i="32"/>
  <c r="C53" i="19" s="1"/>
  <c r="K57" i="22"/>
  <c r="E57" i="26"/>
  <c r="L55" i="18"/>
  <c r="M55" i="18" s="1"/>
  <c r="Q55" i="18" s="1"/>
  <c r="P55" i="18" s="1"/>
  <c r="J55" i="18"/>
  <c r="K58" i="22"/>
  <c r="E58" i="26"/>
  <c r="D48" i="17"/>
  <c r="F48" i="17" s="1"/>
  <c r="H48" i="17" s="1"/>
  <c r="K48" i="17" s="1"/>
  <c r="D33" i="32"/>
  <c r="C33" i="19" s="1"/>
  <c r="D58" i="17"/>
  <c r="B58" i="32"/>
  <c r="D57" i="17"/>
  <c r="B57" i="32"/>
  <c r="L28" i="27"/>
  <c r="M28" i="27" s="1"/>
  <c r="Q28" i="27" s="1"/>
  <c r="P28" i="27" s="1"/>
  <c r="J28" i="27"/>
  <c r="J15" i="27"/>
  <c r="L15" i="27"/>
  <c r="M15" i="27" s="1"/>
  <c r="Q15" i="27" s="1"/>
  <c r="P15" i="27" s="1"/>
  <c r="L52" i="27"/>
  <c r="M52" i="27" s="1"/>
  <c r="Q52" i="27" s="1"/>
  <c r="P52" i="27" s="1"/>
  <c r="J52" i="27"/>
  <c r="J18" i="27"/>
  <c r="L18" i="27"/>
  <c r="M18" i="27" s="1"/>
  <c r="Q18" i="27" s="1"/>
  <c r="P18" i="27" s="1"/>
  <c r="L27" i="27"/>
  <c r="M27" i="27" s="1"/>
  <c r="Q27" i="27" s="1"/>
  <c r="P27" i="27" s="1"/>
  <c r="J27" i="27"/>
  <c r="J13" i="27"/>
  <c r="L13" i="27"/>
  <c r="M13" i="27" s="1"/>
  <c r="Q13" i="27" s="1"/>
  <c r="P13" i="27" s="1"/>
  <c r="J53" i="27"/>
  <c r="L53" i="27"/>
  <c r="M53" i="27" s="1"/>
  <c r="Q53" i="27" s="1"/>
  <c r="P53" i="27" s="1"/>
  <c r="J33" i="27"/>
  <c r="L33" i="27"/>
  <c r="M33" i="27" s="1"/>
  <c r="Q33" i="27" s="1"/>
  <c r="P33" i="27" s="1"/>
  <c r="J47" i="27"/>
  <c r="L47" i="27"/>
  <c r="M47" i="27" s="1"/>
  <c r="Q47" i="27" s="1"/>
  <c r="P47" i="27" s="1"/>
  <c r="L41" i="27"/>
  <c r="M41" i="27" s="1"/>
  <c r="Q41" i="27" s="1"/>
  <c r="P41" i="27" s="1"/>
  <c r="J41" i="27"/>
  <c r="J32" i="27"/>
  <c r="L32" i="27"/>
  <c r="M32" i="27" s="1"/>
  <c r="Q32" i="27" s="1"/>
  <c r="P32" i="27" s="1"/>
  <c r="J24" i="27"/>
  <c r="L24" i="27"/>
  <c r="M24" i="27" s="1"/>
  <c r="Q24" i="27" s="1"/>
  <c r="P24" i="27" s="1"/>
  <c r="J51" i="27"/>
  <c r="L51" i="27"/>
  <c r="M51" i="27" s="1"/>
  <c r="Q51" i="27" s="1"/>
  <c r="P51" i="27" s="1"/>
  <c r="J30" i="27"/>
  <c r="L30" i="27"/>
  <c r="M30" i="27" s="1"/>
  <c r="Q30" i="27" s="1"/>
  <c r="P30" i="27" s="1"/>
  <c r="L40" i="27"/>
  <c r="M40" i="27" s="1"/>
  <c r="Q40" i="27" s="1"/>
  <c r="P40" i="27" s="1"/>
  <c r="J40" i="27"/>
  <c r="L22" i="27"/>
  <c r="M22" i="27" s="1"/>
  <c r="Q22" i="27" s="1"/>
  <c r="P22" i="27" s="1"/>
  <c r="J22" i="27"/>
  <c r="L34" i="27"/>
  <c r="M34" i="27" s="1"/>
  <c r="Q34" i="27" s="1"/>
  <c r="P34" i="27" s="1"/>
  <c r="J34" i="27"/>
  <c r="J44" i="27"/>
  <c r="L44" i="27"/>
  <c r="M44" i="27" s="1"/>
  <c r="Q44" i="27" s="1"/>
  <c r="P44" i="27" s="1"/>
  <c r="L14" i="27"/>
  <c r="M14" i="27" s="1"/>
  <c r="Q14" i="27" s="1"/>
  <c r="P14" i="27" s="1"/>
  <c r="J14" i="27"/>
  <c r="J31" i="27"/>
  <c r="L31" i="27"/>
  <c r="M31" i="27" s="1"/>
  <c r="Q31" i="27" s="1"/>
  <c r="P31" i="27" s="1"/>
  <c r="J21" i="27"/>
  <c r="L21" i="27"/>
  <c r="M21" i="27" s="1"/>
  <c r="Q21" i="27" s="1"/>
  <c r="P21" i="27" s="1"/>
  <c r="J11" i="27"/>
  <c r="L11" i="27"/>
  <c r="M11" i="27" s="1"/>
  <c r="Q11" i="27" s="1"/>
  <c r="P11" i="27" s="1"/>
  <c r="L56" i="27"/>
  <c r="M56" i="27" s="1"/>
  <c r="Q56" i="27" s="1"/>
  <c r="P56" i="27" s="1"/>
  <c r="J56" i="27"/>
  <c r="L49" i="27"/>
  <c r="M49" i="27" s="1"/>
  <c r="Q49" i="27" s="1"/>
  <c r="P49" i="27" s="1"/>
  <c r="J49" i="27"/>
  <c r="J46" i="27"/>
  <c r="L46" i="27"/>
  <c r="M46" i="27" s="1"/>
  <c r="Q46" i="27" s="1"/>
  <c r="P46" i="27" s="1"/>
  <c r="J39" i="27"/>
  <c r="L39" i="27"/>
  <c r="M39" i="27" s="1"/>
  <c r="Q39" i="27" s="1"/>
  <c r="P39" i="27" s="1"/>
  <c r="J20" i="27"/>
  <c r="L20" i="27"/>
  <c r="M20" i="27" s="1"/>
  <c r="Q20" i="27" s="1"/>
  <c r="P20" i="27" s="1"/>
  <c r="J10" i="27"/>
  <c r="L10" i="27"/>
  <c r="M10" i="27" s="1"/>
  <c r="Q10" i="27" s="1"/>
  <c r="P10" i="27" s="1"/>
  <c r="L45" i="27"/>
  <c r="M45" i="27" s="1"/>
  <c r="Q45" i="27" s="1"/>
  <c r="P45" i="27" s="1"/>
  <c r="J45" i="27"/>
  <c r="J38" i="27"/>
  <c r="L38" i="27"/>
  <c r="M38" i="27" s="1"/>
  <c r="Q38" i="27" s="1"/>
  <c r="P38" i="27" s="1"/>
  <c r="L29" i="27"/>
  <c r="M29" i="27" s="1"/>
  <c r="Q29" i="27" s="1"/>
  <c r="P29" i="27" s="1"/>
  <c r="J29" i="27"/>
  <c r="L12" i="27"/>
  <c r="M12" i="27" s="1"/>
  <c r="Q12" i="27" s="1"/>
  <c r="P12" i="27" s="1"/>
  <c r="J12" i="27"/>
  <c r="J26" i="27"/>
  <c r="L26" i="27"/>
  <c r="M26" i="27" s="1"/>
  <c r="Q26" i="27" s="1"/>
  <c r="P26" i="27" s="1"/>
  <c r="L25" i="27"/>
  <c r="M25" i="27" s="1"/>
  <c r="Q25" i="27" s="1"/>
  <c r="P25" i="27" s="1"/>
  <c r="J25" i="27"/>
  <c r="J37" i="27"/>
  <c r="L37" i="27"/>
  <c r="M37" i="27" s="1"/>
  <c r="Q37" i="27" s="1"/>
  <c r="P37" i="27" s="1"/>
  <c r="J9" i="27"/>
  <c r="L9" i="27"/>
  <c r="M9" i="27" s="1"/>
  <c r="Q9" i="27" s="1"/>
  <c r="P9" i="27" s="1"/>
  <c r="J50" i="27"/>
  <c r="L50" i="27"/>
  <c r="M50" i="27" s="1"/>
  <c r="Q50" i="27" s="1"/>
  <c r="P50" i="27" s="1"/>
  <c r="J42" i="27"/>
  <c r="L42" i="27"/>
  <c r="M42" i="27" s="1"/>
  <c r="Q42" i="27" s="1"/>
  <c r="P42" i="27" s="1"/>
  <c r="L16" i="27"/>
  <c r="M16" i="27" s="1"/>
  <c r="Q16" i="27" s="1"/>
  <c r="P16" i="27" s="1"/>
  <c r="J16" i="27"/>
  <c r="J8" i="27"/>
  <c r="L8" i="27"/>
  <c r="M8" i="27" s="1"/>
  <c r="Q8" i="27" s="1"/>
  <c r="P8" i="27" s="1"/>
  <c r="J43" i="27"/>
  <c r="L43" i="27"/>
  <c r="M43" i="27" s="1"/>
  <c r="Q43" i="27" s="1"/>
  <c r="P43" i="27" s="1"/>
  <c r="L36" i="27"/>
  <c r="M36" i="27" s="1"/>
  <c r="Q36" i="27" s="1"/>
  <c r="P36" i="27" s="1"/>
  <c r="J36" i="27"/>
  <c r="J19" i="27"/>
  <c r="L19" i="27"/>
  <c r="M19" i="27" s="1"/>
  <c r="Q19" i="27" s="1"/>
  <c r="P19" i="27" s="1"/>
  <c r="J7" i="27"/>
  <c r="L7" i="27"/>
  <c r="M7" i="27" s="1"/>
  <c r="Q7" i="27" s="1"/>
  <c r="P7" i="27" s="1"/>
  <c r="J55" i="27"/>
  <c r="L55" i="27"/>
  <c r="M55" i="27" s="1"/>
  <c r="Q55" i="27" s="1"/>
  <c r="P55" i="27" s="1"/>
  <c r="J48" i="27"/>
  <c r="L48" i="27"/>
  <c r="M48" i="27" s="1"/>
  <c r="Q48" i="27" s="1"/>
  <c r="P48" i="27" s="1"/>
  <c r="J23" i="27"/>
  <c r="L23" i="27"/>
  <c r="M23" i="27" s="1"/>
  <c r="Q23" i="27" s="1"/>
  <c r="P23" i="27" s="1"/>
  <c r="J35" i="27"/>
  <c r="L35" i="27"/>
  <c r="M35" i="27" s="1"/>
  <c r="Q35" i="27" s="1"/>
  <c r="P35" i="27" s="1"/>
  <c r="J17" i="27"/>
  <c r="L17" i="27"/>
  <c r="M17" i="27" s="1"/>
  <c r="Q17" i="27" s="1"/>
  <c r="P17" i="27" s="1"/>
  <c r="J54" i="27"/>
  <c r="L54" i="27"/>
  <c r="M54" i="27" s="1"/>
  <c r="Q54" i="27" s="1"/>
  <c r="P54" i="27" s="1"/>
  <c r="L37" i="28"/>
  <c r="M37" i="28" s="1"/>
  <c r="Q37" i="28" s="1"/>
  <c r="P37" i="28" s="1"/>
  <c r="J37" i="28"/>
  <c r="L35" i="28"/>
  <c r="M35" i="28" s="1"/>
  <c r="Q35" i="28" s="1"/>
  <c r="P35" i="28" s="1"/>
  <c r="J35" i="28"/>
  <c r="J34" i="28"/>
  <c r="L34" i="28"/>
  <c r="M34" i="28" s="1"/>
  <c r="Q34" i="28" s="1"/>
  <c r="P34" i="28" s="1"/>
  <c r="J33" i="28"/>
  <c r="L33" i="28"/>
  <c r="M33" i="28" s="1"/>
  <c r="Q33" i="28" s="1"/>
  <c r="P33" i="28" s="1"/>
  <c r="J25" i="28"/>
  <c r="L25" i="28"/>
  <c r="M25" i="28" s="1"/>
  <c r="Q25" i="28" s="1"/>
  <c r="P25" i="28" s="1"/>
  <c r="J50" i="28"/>
  <c r="L50" i="28"/>
  <c r="M50" i="28" s="1"/>
  <c r="Q50" i="28" s="1"/>
  <c r="P50" i="28" s="1"/>
  <c r="J47" i="28"/>
  <c r="L47" i="28"/>
  <c r="M47" i="28" s="1"/>
  <c r="Q47" i="28" s="1"/>
  <c r="P47" i="28" s="1"/>
  <c r="J43" i="28"/>
  <c r="L43" i="28"/>
  <c r="M43" i="28" s="1"/>
  <c r="Q43" i="28" s="1"/>
  <c r="P43" i="28" s="1"/>
  <c r="J45" i="28"/>
  <c r="L45" i="28"/>
  <c r="M45" i="28" s="1"/>
  <c r="Q45" i="28" s="1"/>
  <c r="P45" i="28" s="1"/>
  <c r="L23" i="28"/>
  <c r="M23" i="28" s="1"/>
  <c r="Q23" i="28" s="1"/>
  <c r="P23" i="28" s="1"/>
  <c r="J23" i="28"/>
  <c r="L15" i="28"/>
  <c r="M15" i="28" s="1"/>
  <c r="Q15" i="28" s="1"/>
  <c r="P15" i="28" s="1"/>
  <c r="J15" i="28"/>
  <c r="J26" i="28"/>
  <c r="L26" i="28"/>
  <c r="M26" i="28" s="1"/>
  <c r="Q26" i="28" s="1"/>
  <c r="P26" i="28" s="1"/>
  <c r="L40" i="28"/>
  <c r="M40" i="28" s="1"/>
  <c r="Q40" i="28" s="1"/>
  <c r="P40" i="28" s="1"/>
  <c r="J40" i="28"/>
  <c r="J31" i="28"/>
  <c r="L31" i="28"/>
  <c r="M31" i="28" s="1"/>
  <c r="Q31" i="28" s="1"/>
  <c r="P31" i="28" s="1"/>
  <c r="J22" i="28"/>
  <c r="L22" i="28"/>
  <c r="M22" i="28" s="1"/>
  <c r="Q22" i="28" s="1"/>
  <c r="P22" i="28" s="1"/>
  <c r="J11" i="28"/>
  <c r="L11" i="28"/>
  <c r="M11" i="28" s="1"/>
  <c r="Q11" i="28" s="1"/>
  <c r="P11" i="28" s="1"/>
  <c r="J32" i="28"/>
  <c r="L32" i="28"/>
  <c r="M32" i="28" s="1"/>
  <c r="Q32" i="28" s="1"/>
  <c r="P32" i="28" s="1"/>
  <c r="J46" i="28"/>
  <c r="L46" i="28"/>
  <c r="M46" i="28" s="1"/>
  <c r="Q46" i="28" s="1"/>
  <c r="P46" i="28" s="1"/>
  <c r="L24" i="28"/>
  <c r="M24" i="28" s="1"/>
  <c r="Q24" i="28" s="1"/>
  <c r="P24" i="28" s="1"/>
  <c r="J24" i="28"/>
  <c r="L16" i="28"/>
  <c r="M16" i="28" s="1"/>
  <c r="Q16" i="28" s="1"/>
  <c r="P16" i="28" s="1"/>
  <c r="J16" i="28"/>
  <c r="J42" i="28"/>
  <c r="L42" i="28"/>
  <c r="M42" i="28" s="1"/>
  <c r="Q42" i="28" s="1"/>
  <c r="P42" i="28" s="1"/>
  <c r="J21" i="28"/>
  <c r="L21" i="28"/>
  <c r="M21" i="28" s="1"/>
  <c r="Q21" i="28" s="1"/>
  <c r="P21" i="28" s="1"/>
  <c r="J10" i="28"/>
  <c r="L10" i="28"/>
  <c r="M10" i="28" s="1"/>
  <c r="Q10" i="28" s="1"/>
  <c r="P10" i="28" s="1"/>
  <c r="L36" i="28"/>
  <c r="M36" i="28" s="1"/>
  <c r="Q36" i="28" s="1"/>
  <c r="P36" i="28" s="1"/>
  <c r="J36" i="28"/>
  <c r="L49" i="28"/>
  <c r="M49" i="28" s="1"/>
  <c r="Q49" i="28" s="1"/>
  <c r="P49" i="28" s="1"/>
  <c r="J49" i="28"/>
  <c r="J41" i="28"/>
  <c r="L41" i="28"/>
  <c r="M41" i="28" s="1"/>
  <c r="Q41" i="28" s="1"/>
  <c r="P41" i="28" s="1"/>
  <c r="L54" i="28"/>
  <c r="M54" i="28" s="1"/>
  <c r="Q54" i="28" s="1"/>
  <c r="P54" i="28" s="1"/>
  <c r="J54" i="28"/>
  <c r="J56" i="28"/>
  <c r="L56" i="28"/>
  <c r="M56" i="28" s="1"/>
  <c r="Q56" i="28" s="1"/>
  <c r="P56" i="28" s="1"/>
  <c r="J48" i="28"/>
  <c r="L48" i="28"/>
  <c r="M48" i="28" s="1"/>
  <c r="Q48" i="28" s="1"/>
  <c r="P48" i="28" s="1"/>
  <c r="J39" i="28"/>
  <c r="L39" i="28"/>
  <c r="M39" i="28" s="1"/>
  <c r="Q39" i="28" s="1"/>
  <c r="P39" i="28" s="1"/>
  <c r="L9" i="28"/>
  <c r="M9" i="28" s="1"/>
  <c r="Q9" i="28" s="1"/>
  <c r="P9" i="28" s="1"/>
  <c r="J9" i="28"/>
  <c r="L53" i="28"/>
  <c r="M53" i="28" s="1"/>
  <c r="Q53" i="28" s="1"/>
  <c r="P53" i="28" s="1"/>
  <c r="J53" i="28"/>
  <c r="L55" i="28"/>
  <c r="M55" i="28" s="1"/>
  <c r="Q55" i="28" s="1"/>
  <c r="P55" i="28" s="1"/>
  <c r="J55" i="28"/>
  <c r="J51" i="28"/>
  <c r="L51" i="28"/>
  <c r="M51" i="28" s="1"/>
  <c r="Q51" i="28" s="1"/>
  <c r="P51" i="28" s="1"/>
  <c r="L7" i="28"/>
  <c r="M7" i="28" s="1"/>
  <c r="Q7" i="28" s="1"/>
  <c r="P7" i="28" s="1"/>
  <c r="J7" i="28"/>
  <c r="J44" i="28"/>
  <c r="L44" i="28"/>
  <c r="M44" i="28" s="1"/>
  <c r="Q44" i="28" s="1"/>
  <c r="P44" i="28" s="1"/>
  <c r="L38" i="28"/>
  <c r="M38" i="28" s="1"/>
  <c r="Q38" i="28" s="1"/>
  <c r="P38" i="28" s="1"/>
  <c r="J38" i="28"/>
  <c r="L30" i="28"/>
  <c r="M30" i="28" s="1"/>
  <c r="Q30" i="28" s="1"/>
  <c r="P30" i="28" s="1"/>
  <c r="J30" i="28"/>
  <c r="J19" i="28"/>
  <c r="L19" i="28"/>
  <c r="M19" i="28" s="1"/>
  <c r="Q19" i="28" s="1"/>
  <c r="P19" i="28" s="1"/>
  <c r="J14" i="28"/>
  <c r="L14" i="28"/>
  <c r="M14" i="28" s="1"/>
  <c r="Q14" i="28" s="1"/>
  <c r="P14" i="28" s="1"/>
  <c r="L13" i="28"/>
  <c r="M13" i="28" s="1"/>
  <c r="Q13" i="28" s="1"/>
  <c r="P13" i="28" s="1"/>
  <c r="J13" i="28"/>
  <c r="L28" i="28"/>
  <c r="M28" i="28" s="1"/>
  <c r="Q28" i="28" s="1"/>
  <c r="P28" i="28" s="1"/>
  <c r="J28" i="28"/>
  <c r="L27" i="28"/>
  <c r="M27" i="28" s="1"/>
  <c r="Q27" i="28" s="1"/>
  <c r="P27" i="28" s="1"/>
  <c r="J27" i="28"/>
  <c r="J18" i="28"/>
  <c r="L18" i="28"/>
  <c r="M18" i="28" s="1"/>
  <c r="Q18" i="28" s="1"/>
  <c r="P18" i="28" s="1"/>
  <c r="L20" i="28"/>
  <c r="M20" i="28" s="1"/>
  <c r="Q20" i="28" s="1"/>
  <c r="P20" i="28" s="1"/>
  <c r="J20" i="28"/>
  <c r="J12" i="28"/>
  <c r="L12" i="28"/>
  <c r="M12" i="28" s="1"/>
  <c r="Q12" i="28" s="1"/>
  <c r="P12" i="28" s="1"/>
  <c r="J8" i="28"/>
  <c r="L8" i="28"/>
  <c r="M8" i="28" s="1"/>
  <c r="Q8" i="28" s="1"/>
  <c r="P8" i="28" s="1"/>
  <c r="J29" i="28"/>
  <c r="L29" i="28"/>
  <c r="M29" i="28" s="1"/>
  <c r="Q29" i="28" s="1"/>
  <c r="P29" i="28" s="1"/>
  <c r="J17" i="28"/>
  <c r="L17" i="28"/>
  <c r="M17" i="28" s="1"/>
  <c r="Q17" i="28" s="1"/>
  <c r="P17" i="28" s="1"/>
  <c r="J52" i="28"/>
  <c r="L52" i="28"/>
  <c r="M52" i="28" s="1"/>
  <c r="Q52" i="28" s="1"/>
  <c r="P52" i="28" s="1"/>
  <c r="B7" i="26"/>
  <c r="D13" i="24"/>
  <c r="F13" i="24" s="1"/>
  <c r="H13" i="24" s="1"/>
  <c r="K13" i="24" s="1"/>
  <c r="L13" i="24" s="1"/>
  <c r="M13" i="24" s="1"/>
  <c r="Q13" i="24" s="1"/>
  <c r="P13" i="24" s="1"/>
  <c r="D53" i="24"/>
  <c r="F53" i="24" s="1"/>
  <c r="H53" i="24" s="1"/>
  <c r="K53" i="24" s="1"/>
  <c r="L53" i="24" s="1"/>
  <c r="M53" i="24" s="1"/>
  <c r="Q53" i="24" s="1"/>
  <c r="P53" i="24" s="1"/>
  <c r="B14" i="26"/>
  <c r="D17" i="24"/>
  <c r="F17" i="24" s="1"/>
  <c r="H17" i="24" s="1"/>
  <c r="K17" i="24" s="1"/>
  <c r="B23" i="26"/>
  <c r="B23" i="30" s="1"/>
  <c r="D16" i="24"/>
  <c r="F16" i="24" s="1"/>
  <c r="H16" i="24" s="1"/>
  <c r="K16" i="24" s="1"/>
  <c r="L16" i="24" s="1"/>
  <c r="M16" i="24" s="1"/>
  <c r="Q16" i="24" s="1"/>
  <c r="P16" i="24" s="1"/>
  <c r="B49" i="26"/>
  <c r="B49" i="30" s="1"/>
  <c r="B54" i="26"/>
  <c r="B10" i="26"/>
  <c r="B10" i="30" s="1"/>
  <c r="D37" i="24"/>
  <c r="F37" i="24" s="1"/>
  <c r="H37" i="24" s="1"/>
  <c r="K37" i="24" s="1"/>
  <c r="L37" i="24" s="1"/>
  <c r="M37" i="24" s="1"/>
  <c r="Q37" i="24" s="1"/>
  <c r="P37" i="24" s="1"/>
  <c r="L36" i="24"/>
  <c r="M36" i="24" s="1"/>
  <c r="Q36" i="24" s="1"/>
  <c r="P36" i="24" s="1"/>
  <c r="J36" i="24"/>
  <c r="L9" i="24"/>
  <c r="M9" i="24" s="1"/>
  <c r="Q9" i="24" s="1"/>
  <c r="P9" i="24" s="1"/>
  <c r="J9" i="24"/>
  <c r="L50" i="24"/>
  <c r="M50" i="24" s="1"/>
  <c r="Q50" i="24" s="1"/>
  <c r="P50" i="24" s="1"/>
  <c r="J50" i="24"/>
  <c r="J44" i="24"/>
  <c r="L44" i="24"/>
  <c r="M44" i="24" s="1"/>
  <c r="Q44" i="24" s="1"/>
  <c r="P44" i="24" s="1"/>
  <c r="J23" i="24"/>
  <c r="L23" i="24"/>
  <c r="M23" i="24" s="1"/>
  <c r="Q23" i="24" s="1"/>
  <c r="P23" i="24" s="1"/>
  <c r="L15" i="24"/>
  <c r="M15" i="24" s="1"/>
  <c r="Q15" i="24" s="1"/>
  <c r="P15" i="24" s="1"/>
  <c r="J15" i="24"/>
  <c r="J51" i="24"/>
  <c r="L51" i="24"/>
  <c r="M51" i="24" s="1"/>
  <c r="Q51" i="24" s="1"/>
  <c r="P51" i="24" s="1"/>
  <c r="J7" i="24"/>
  <c r="L7" i="24"/>
  <c r="M7" i="24" s="1"/>
  <c r="Q7" i="24" s="1"/>
  <c r="P7" i="24" s="1"/>
  <c r="J35" i="24"/>
  <c r="L35" i="24"/>
  <c r="M35" i="24" s="1"/>
  <c r="Q35" i="24" s="1"/>
  <c r="P35" i="24" s="1"/>
  <c r="J30" i="24"/>
  <c r="L30" i="24"/>
  <c r="M30" i="24" s="1"/>
  <c r="Q30" i="24" s="1"/>
  <c r="P30" i="24" s="1"/>
  <c r="L55" i="24"/>
  <c r="M55" i="24" s="1"/>
  <c r="Q55" i="24" s="1"/>
  <c r="P55" i="24" s="1"/>
  <c r="J55" i="24"/>
  <c r="J46" i="24"/>
  <c r="L46" i="24"/>
  <c r="M46" i="24" s="1"/>
  <c r="Q46" i="24" s="1"/>
  <c r="P46" i="24" s="1"/>
  <c r="J43" i="24"/>
  <c r="L43" i="24"/>
  <c r="M43" i="24" s="1"/>
  <c r="Q43" i="24" s="1"/>
  <c r="P43" i="24" s="1"/>
  <c r="J29" i="24"/>
  <c r="L29" i="24"/>
  <c r="M29" i="24" s="1"/>
  <c r="Q29" i="24" s="1"/>
  <c r="P29" i="24" s="1"/>
  <c r="L14" i="24"/>
  <c r="M14" i="24" s="1"/>
  <c r="Q14" i="24" s="1"/>
  <c r="P14" i="24" s="1"/>
  <c r="J14" i="24"/>
  <c r="L8" i="24"/>
  <c r="M8" i="24" s="1"/>
  <c r="Q8" i="24" s="1"/>
  <c r="P8" i="24" s="1"/>
  <c r="J8" i="24"/>
  <c r="J48" i="24"/>
  <c r="L48" i="24"/>
  <c r="M48" i="24" s="1"/>
  <c r="Q48" i="24" s="1"/>
  <c r="P48" i="24" s="1"/>
  <c r="L34" i="24"/>
  <c r="M34" i="24" s="1"/>
  <c r="Q34" i="24" s="1"/>
  <c r="P34" i="24" s="1"/>
  <c r="J34" i="24"/>
  <c r="J28" i="24"/>
  <c r="L28" i="24"/>
  <c r="M28" i="24" s="1"/>
  <c r="Q28" i="24" s="1"/>
  <c r="P28" i="24" s="1"/>
  <c r="L22" i="24"/>
  <c r="M22" i="24" s="1"/>
  <c r="Q22" i="24" s="1"/>
  <c r="P22" i="24" s="1"/>
  <c r="J22" i="24"/>
  <c r="L52" i="24"/>
  <c r="M52" i="24" s="1"/>
  <c r="Q52" i="24" s="1"/>
  <c r="P52" i="24" s="1"/>
  <c r="J52" i="24"/>
  <c r="J54" i="24"/>
  <c r="L54" i="24"/>
  <c r="M54" i="24" s="1"/>
  <c r="Q54" i="24" s="1"/>
  <c r="P54" i="24" s="1"/>
  <c r="L41" i="24"/>
  <c r="M41" i="24" s="1"/>
  <c r="Q41" i="24" s="1"/>
  <c r="P41" i="24" s="1"/>
  <c r="J41" i="24"/>
  <c r="L33" i="24"/>
  <c r="M33" i="24" s="1"/>
  <c r="Q33" i="24" s="1"/>
  <c r="P33" i="24" s="1"/>
  <c r="J33" i="24"/>
  <c r="J26" i="24"/>
  <c r="L26" i="24"/>
  <c r="M26" i="24" s="1"/>
  <c r="Q26" i="24" s="1"/>
  <c r="P26" i="24" s="1"/>
  <c r="L20" i="24"/>
  <c r="M20" i="24" s="1"/>
  <c r="Q20" i="24" s="1"/>
  <c r="P20" i="24" s="1"/>
  <c r="J20" i="24"/>
  <c r="L12" i="24"/>
  <c r="M12" i="24" s="1"/>
  <c r="Q12" i="24" s="1"/>
  <c r="P12" i="24" s="1"/>
  <c r="J12" i="24"/>
  <c r="J49" i="24"/>
  <c r="L49" i="24"/>
  <c r="M49" i="24" s="1"/>
  <c r="Q49" i="24" s="1"/>
  <c r="P49" i="24" s="1"/>
  <c r="L47" i="24"/>
  <c r="M47" i="24" s="1"/>
  <c r="Q47" i="24" s="1"/>
  <c r="P47" i="24" s="1"/>
  <c r="J47" i="24"/>
  <c r="L40" i="24"/>
  <c r="M40" i="24" s="1"/>
  <c r="Q40" i="24" s="1"/>
  <c r="P40" i="24" s="1"/>
  <c r="J40" i="24"/>
  <c r="L19" i="24"/>
  <c r="M19" i="24" s="1"/>
  <c r="Q19" i="24" s="1"/>
  <c r="P19" i="24" s="1"/>
  <c r="J19" i="24"/>
  <c r="L56" i="24"/>
  <c r="M56" i="24" s="1"/>
  <c r="Q56" i="24" s="1"/>
  <c r="P56" i="24" s="1"/>
  <c r="J56" i="24"/>
  <c r="J45" i="24"/>
  <c r="L45" i="24"/>
  <c r="M45" i="24" s="1"/>
  <c r="Q45" i="24" s="1"/>
  <c r="P45" i="24" s="1"/>
  <c r="L27" i="24"/>
  <c r="M27" i="24" s="1"/>
  <c r="Q27" i="24" s="1"/>
  <c r="P27" i="24" s="1"/>
  <c r="J27" i="24"/>
  <c r="J39" i="24"/>
  <c r="L39" i="24"/>
  <c r="M39" i="24" s="1"/>
  <c r="Q39" i="24" s="1"/>
  <c r="P39" i="24" s="1"/>
  <c r="J32" i="24"/>
  <c r="L32" i="24"/>
  <c r="M32" i="24" s="1"/>
  <c r="Q32" i="24" s="1"/>
  <c r="P32" i="24" s="1"/>
  <c r="J25" i="24"/>
  <c r="L25" i="24"/>
  <c r="M25" i="24" s="1"/>
  <c r="Q25" i="24" s="1"/>
  <c r="P25" i="24" s="1"/>
  <c r="L18" i="24"/>
  <c r="M18" i="24" s="1"/>
  <c r="Q18" i="24" s="1"/>
  <c r="P18" i="24" s="1"/>
  <c r="J18" i="24"/>
  <c r="L42" i="24"/>
  <c r="M42" i="24" s="1"/>
  <c r="Q42" i="24" s="1"/>
  <c r="P42" i="24" s="1"/>
  <c r="J42" i="24"/>
  <c r="L38" i="24"/>
  <c r="M38" i="24" s="1"/>
  <c r="Q38" i="24" s="1"/>
  <c r="P38" i="24" s="1"/>
  <c r="J38" i="24"/>
  <c r="L17" i="24"/>
  <c r="M17" i="24" s="1"/>
  <c r="Q17" i="24" s="1"/>
  <c r="P17" i="24" s="1"/>
  <c r="J17" i="24"/>
  <c r="L11" i="24"/>
  <c r="M11" i="24" s="1"/>
  <c r="Q11" i="24" s="1"/>
  <c r="P11" i="24" s="1"/>
  <c r="J11" i="24"/>
  <c r="J31" i="24"/>
  <c r="L31" i="24"/>
  <c r="M31" i="24" s="1"/>
  <c r="Q31" i="24" s="1"/>
  <c r="P31" i="24" s="1"/>
  <c r="J24" i="24"/>
  <c r="L24" i="24"/>
  <c r="M24" i="24" s="1"/>
  <c r="Q24" i="24" s="1"/>
  <c r="P24" i="24" s="1"/>
  <c r="J10" i="24"/>
  <c r="L10" i="24"/>
  <c r="M10" i="24" s="1"/>
  <c r="Q10" i="24" s="1"/>
  <c r="P10" i="24" s="1"/>
  <c r="D21" i="24"/>
  <c r="F21" i="24" s="1"/>
  <c r="H21" i="24" s="1"/>
  <c r="K21" i="24" s="1"/>
  <c r="B40" i="26"/>
  <c r="D44" i="25"/>
  <c r="F44" i="25" s="1"/>
  <c r="H44" i="25" s="1"/>
  <c r="K44" i="25" s="1"/>
  <c r="L44" i="25" s="1"/>
  <c r="M44" i="25" s="1"/>
  <c r="Q44" i="25" s="1"/>
  <c r="P44" i="25" s="1"/>
  <c r="C15" i="26"/>
  <c r="F15" i="25"/>
  <c r="D15" i="26" s="1"/>
  <c r="B36" i="26"/>
  <c r="B36" i="30" s="1"/>
  <c r="C27" i="26"/>
  <c r="B26" i="26"/>
  <c r="B26" i="30" s="1"/>
  <c r="D20" i="25"/>
  <c r="F20" i="25" s="1"/>
  <c r="H20" i="25" s="1"/>
  <c r="K20" i="25" s="1"/>
  <c r="L20" i="25" s="1"/>
  <c r="M20" i="25" s="1"/>
  <c r="Q20" i="25" s="1"/>
  <c r="P20" i="25" s="1"/>
  <c r="B38" i="26"/>
  <c r="D23" i="25"/>
  <c r="F23" i="25" s="1"/>
  <c r="H23" i="25" s="1"/>
  <c r="K23" i="25" s="1"/>
  <c r="L23" i="25" s="1"/>
  <c r="M23" i="25" s="1"/>
  <c r="Q23" i="25" s="1"/>
  <c r="P23" i="25" s="1"/>
  <c r="B22" i="26"/>
  <c r="C10" i="26"/>
  <c r="B46" i="26"/>
  <c r="D12" i="25"/>
  <c r="F12" i="25" s="1"/>
  <c r="H12" i="25" s="1"/>
  <c r="K12" i="25" s="1"/>
  <c r="J12" i="25" s="1"/>
  <c r="C22" i="26"/>
  <c r="J8" i="25"/>
  <c r="L8" i="25"/>
  <c r="M8" i="25" s="1"/>
  <c r="Q8" i="25" s="1"/>
  <c r="P8" i="25" s="1"/>
  <c r="J30" i="25"/>
  <c r="L30" i="25"/>
  <c r="M30" i="25" s="1"/>
  <c r="Q30" i="25" s="1"/>
  <c r="P30" i="25" s="1"/>
  <c r="J48" i="25"/>
  <c r="L48" i="25"/>
  <c r="M48" i="25" s="1"/>
  <c r="Q48" i="25" s="1"/>
  <c r="P48" i="25" s="1"/>
  <c r="L29" i="25"/>
  <c r="M29" i="25" s="1"/>
  <c r="Q29" i="25" s="1"/>
  <c r="P29" i="25" s="1"/>
  <c r="J29" i="25"/>
  <c r="J50" i="25"/>
  <c r="L50" i="25"/>
  <c r="M50" i="25" s="1"/>
  <c r="Q50" i="25" s="1"/>
  <c r="P50" i="25" s="1"/>
  <c r="J38" i="25"/>
  <c r="L38" i="25"/>
  <c r="M38" i="25" s="1"/>
  <c r="Q38" i="25" s="1"/>
  <c r="P38" i="25" s="1"/>
  <c r="L43" i="25"/>
  <c r="M43" i="25" s="1"/>
  <c r="Q43" i="25" s="1"/>
  <c r="P43" i="25" s="1"/>
  <c r="J43" i="25"/>
  <c r="J36" i="25"/>
  <c r="L36" i="25"/>
  <c r="M36" i="25" s="1"/>
  <c r="Q36" i="25" s="1"/>
  <c r="P36" i="25" s="1"/>
  <c r="J21" i="25"/>
  <c r="L21" i="25"/>
  <c r="M21" i="25" s="1"/>
  <c r="Q21" i="25" s="1"/>
  <c r="P21" i="25" s="1"/>
  <c r="J46" i="25"/>
  <c r="L46" i="25"/>
  <c r="M46" i="25" s="1"/>
  <c r="Q46" i="25" s="1"/>
  <c r="P46" i="25" s="1"/>
  <c r="L28" i="25"/>
  <c r="M28" i="25" s="1"/>
  <c r="Q28" i="25" s="1"/>
  <c r="P28" i="25" s="1"/>
  <c r="J28" i="25"/>
  <c r="J44" i="25"/>
  <c r="J56" i="25"/>
  <c r="L56" i="25"/>
  <c r="M56" i="25" s="1"/>
  <c r="Q56" i="25" s="1"/>
  <c r="P56" i="25" s="1"/>
  <c r="J27" i="25"/>
  <c r="L27" i="25"/>
  <c r="M27" i="25" s="1"/>
  <c r="Q27" i="25" s="1"/>
  <c r="P27" i="25" s="1"/>
  <c r="J20" i="25"/>
  <c r="L14" i="25"/>
  <c r="M14" i="25" s="1"/>
  <c r="Q14" i="25" s="1"/>
  <c r="P14" i="25" s="1"/>
  <c r="J14" i="25"/>
  <c r="J42" i="25"/>
  <c r="L42" i="25"/>
  <c r="M42" i="25" s="1"/>
  <c r="Q42" i="25" s="1"/>
  <c r="P42" i="25" s="1"/>
  <c r="J34" i="25"/>
  <c r="L34" i="25"/>
  <c r="M34" i="25" s="1"/>
  <c r="Q34" i="25" s="1"/>
  <c r="P34" i="25" s="1"/>
  <c r="J10" i="25"/>
  <c r="L10" i="25"/>
  <c r="M10" i="25" s="1"/>
  <c r="Q10" i="25" s="1"/>
  <c r="P10" i="25" s="1"/>
  <c r="L35" i="25"/>
  <c r="M35" i="25" s="1"/>
  <c r="Q35" i="25" s="1"/>
  <c r="P35" i="25" s="1"/>
  <c r="J35" i="25"/>
  <c r="L13" i="25"/>
  <c r="M13" i="25" s="1"/>
  <c r="Q13" i="25" s="1"/>
  <c r="P13" i="25" s="1"/>
  <c r="J13" i="25"/>
  <c r="J26" i="25"/>
  <c r="L26" i="25"/>
  <c r="M26" i="25" s="1"/>
  <c r="Q26" i="25" s="1"/>
  <c r="P26" i="25" s="1"/>
  <c r="J19" i="25"/>
  <c r="L19" i="25"/>
  <c r="M19" i="25" s="1"/>
  <c r="Q19" i="25" s="1"/>
  <c r="P19" i="25" s="1"/>
  <c r="J49" i="25"/>
  <c r="L49" i="25"/>
  <c r="M49" i="25" s="1"/>
  <c r="Q49" i="25" s="1"/>
  <c r="P49" i="25" s="1"/>
  <c r="J22" i="25"/>
  <c r="L22" i="25"/>
  <c r="M22" i="25" s="1"/>
  <c r="Q22" i="25" s="1"/>
  <c r="P22" i="25" s="1"/>
  <c r="J41" i="25"/>
  <c r="L41" i="25"/>
  <c r="M41" i="25" s="1"/>
  <c r="Q41" i="25" s="1"/>
  <c r="P41" i="25" s="1"/>
  <c r="J33" i="25"/>
  <c r="L33" i="25"/>
  <c r="M33" i="25" s="1"/>
  <c r="Q33" i="25" s="1"/>
  <c r="P33" i="25" s="1"/>
  <c r="J51" i="25"/>
  <c r="L51" i="25"/>
  <c r="M51" i="25" s="1"/>
  <c r="Q51" i="25" s="1"/>
  <c r="P51" i="25" s="1"/>
  <c r="J54" i="25"/>
  <c r="L54" i="25"/>
  <c r="M54" i="25" s="1"/>
  <c r="Q54" i="25" s="1"/>
  <c r="P54" i="25" s="1"/>
  <c r="J55" i="25"/>
  <c r="L55" i="25"/>
  <c r="M55" i="25" s="1"/>
  <c r="Q55" i="25" s="1"/>
  <c r="P55" i="25" s="1"/>
  <c r="J45" i="25"/>
  <c r="L45" i="25"/>
  <c r="M45" i="25" s="1"/>
  <c r="Q45" i="25" s="1"/>
  <c r="P45" i="25" s="1"/>
  <c r="L40" i="25"/>
  <c r="M40" i="25" s="1"/>
  <c r="Q40" i="25" s="1"/>
  <c r="P40" i="25" s="1"/>
  <c r="J40" i="25"/>
  <c r="J32" i="25"/>
  <c r="L32" i="25"/>
  <c r="M32" i="25" s="1"/>
  <c r="Q32" i="25" s="1"/>
  <c r="P32" i="25" s="1"/>
  <c r="L25" i="25"/>
  <c r="M25" i="25" s="1"/>
  <c r="Q25" i="25" s="1"/>
  <c r="P25" i="25" s="1"/>
  <c r="J25" i="25"/>
  <c r="L18" i="25"/>
  <c r="M18" i="25" s="1"/>
  <c r="Q18" i="25" s="1"/>
  <c r="P18" i="25" s="1"/>
  <c r="J18" i="25"/>
  <c r="J11" i="25"/>
  <c r="L11" i="25"/>
  <c r="M11" i="25" s="1"/>
  <c r="Q11" i="25" s="1"/>
  <c r="P11" i="25" s="1"/>
  <c r="J16" i="25"/>
  <c r="L16" i="25"/>
  <c r="M16" i="25" s="1"/>
  <c r="Q16" i="25" s="1"/>
  <c r="P16" i="25" s="1"/>
  <c r="J7" i="25"/>
  <c r="L7" i="25"/>
  <c r="M7" i="25" s="1"/>
  <c r="Q7" i="25" s="1"/>
  <c r="P7" i="25" s="1"/>
  <c r="L24" i="25"/>
  <c r="M24" i="25" s="1"/>
  <c r="Q24" i="25" s="1"/>
  <c r="P24" i="25" s="1"/>
  <c r="J24" i="25"/>
  <c r="J52" i="25"/>
  <c r="L52" i="25"/>
  <c r="M52" i="25" s="1"/>
  <c r="Q52" i="25" s="1"/>
  <c r="P52" i="25" s="1"/>
  <c r="J53" i="25"/>
  <c r="L53" i="25"/>
  <c r="M53" i="25" s="1"/>
  <c r="Q53" i="25" s="1"/>
  <c r="P53" i="25" s="1"/>
  <c r="J47" i="25"/>
  <c r="L47" i="25"/>
  <c r="M47" i="25" s="1"/>
  <c r="Q47" i="25" s="1"/>
  <c r="P47" i="25" s="1"/>
  <c r="J39" i="25"/>
  <c r="L39" i="25"/>
  <c r="M39" i="25" s="1"/>
  <c r="Q39" i="25" s="1"/>
  <c r="P39" i="25" s="1"/>
  <c r="L31" i="25"/>
  <c r="M31" i="25" s="1"/>
  <c r="Q31" i="25" s="1"/>
  <c r="P31" i="25" s="1"/>
  <c r="J31" i="25"/>
  <c r="L17" i="25"/>
  <c r="M17" i="25" s="1"/>
  <c r="Q17" i="25" s="1"/>
  <c r="P17" i="25" s="1"/>
  <c r="J17" i="25"/>
  <c r="C14" i="26"/>
  <c r="C54" i="26"/>
  <c r="D37" i="25"/>
  <c r="F37" i="25" s="1"/>
  <c r="H37" i="25" s="1"/>
  <c r="K37" i="25" s="1"/>
  <c r="D9" i="25"/>
  <c r="F9" i="25" s="1"/>
  <c r="H9" i="25" s="1"/>
  <c r="K9" i="25" s="1"/>
  <c r="D14" i="26"/>
  <c r="C34" i="26"/>
  <c r="C48" i="26"/>
  <c r="B51" i="26"/>
  <c r="B50" i="26"/>
  <c r="B50" i="30" s="1"/>
  <c r="D56" i="26"/>
  <c r="C53" i="26"/>
  <c r="C52" i="26"/>
  <c r="F9" i="22"/>
  <c r="H9" i="22" s="1"/>
  <c r="C26" i="26"/>
  <c r="C33" i="26"/>
  <c r="C36" i="26"/>
  <c r="B31" i="26"/>
  <c r="D7" i="22"/>
  <c r="F7" i="22" s="1"/>
  <c r="H7" i="22" s="1"/>
  <c r="B43" i="26"/>
  <c r="B30" i="26"/>
  <c r="B30" i="30" s="1"/>
  <c r="B19" i="26"/>
  <c r="B42" i="26"/>
  <c r="H14" i="22"/>
  <c r="K14" i="22" s="1"/>
  <c r="G14" i="26" s="1"/>
  <c r="F54" i="22"/>
  <c r="H54" i="22" s="1"/>
  <c r="E54" i="26" s="1"/>
  <c r="D28" i="22"/>
  <c r="F28" i="22" s="1"/>
  <c r="D28" i="26" s="1"/>
  <c r="D17" i="22"/>
  <c r="B29" i="26"/>
  <c r="H56" i="22"/>
  <c r="E56" i="26" s="1"/>
  <c r="B39" i="26"/>
  <c r="B39" i="30" s="1"/>
  <c r="B41" i="26"/>
  <c r="H21" i="22"/>
  <c r="H29" i="22"/>
  <c r="D29" i="26"/>
  <c r="C24" i="26"/>
  <c r="F24" i="22"/>
  <c r="D24" i="26" s="1"/>
  <c r="F8" i="22"/>
  <c r="D8" i="26" s="1"/>
  <c r="C8" i="26"/>
  <c r="L15" i="22"/>
  <c r="J15" i="22"/>
  <c r="F42" i="22"/>
  <c r="C42" i="26"/>
  <c r="B48" i="26"/>
  <c r="B48" i="30" s="1"/>
  <c r="F22" i="22"/>
  <c r="D46" i="22"/>
  <c r="F46" i="22" s="1"/>
  <c r="D49" i="22"/>
  <c r="B8" i="26"/>
  <c r="C29" i="26"/>
  <c r="B27" i="26"/>
  <c r="H34" i="22"/>
  <c r="D34" i="26"/>
  <c r="D25" i="22"/>
  <c r="B25" i="26"/>
  <c r="H13" i="22"/>
  <c r="F39" i="22"/>
  <c r="C39" i="26"/>
  <c r="F16" i="22"/>
  <c r="C45" i="26"/>
  <c r="F45" i="22"/>
  <c r="D51" i="22"/>
  <c r="D36" i="26"/>
  <c r="F44" i="22"/>
  <c r="F35" i="22"/>
  <c r="C35" i="26"/>
  <c r="H53" i="22"/>
  <c r="D53" i="26"/>
  <c r="C43" i="26"/>
  <c r="F43" i="22"/>
  <c r="H33" i="22"/>
  <c r="D33" i="26"/>
  <c r="F23" i="22"/>
  <c r="F12" i="22"/>
  <c r="H27" i="22"/>
  <c r="D27" i="26"/>
  <c r="C47" i="26"/>
  <c r="F47" i="22"/>
  <c r="F48" i="22"/>
  <c r="K37" i="22"/>
  <c r="D32" i="22"/>
  <c r="B32" i="26"/>
  <c r="F11" i="22"/>
  <c r="C11" i="26"/>
  <c r="F31" i="22"/>
  <c r="C31" i="26"/>
  <c r="D10" i="26"/>
  <c r="H10" i="22"/>
  <c r="C55" i="26"/>
  <c r="F55" i="22"/>
  <c r="D26" i="26"/>
  <c r="C30" i="26"/>
  <c r="F30" i="22"/>
  <c r="F20" i="22"/>
  <c r="C20" i="26"/>
  <c r="H41" i="22"/>
  <c r="D41" i="26"/>
  <c r="D40" i="22"/>
  <c r="C19" i="26"/>
  <c r="F19" i="22"/>
  <c r="F50" i="22"/>
  <c r="C50" i="26"/>
  <c r="E36" i="26"/>
  <c r="K36" i="22"/>
  <c r="K26" i="22"/>
  <c r="E26" i="26"/>
  <c r="D18" i="22"/>
  <c r="B18" i="26"/>
  <c r="D52" i="26"/>
  <c r="H52" i="22"/>
  <c r="B45" i="26"/>
  <c r="B45" i="30" s="1"/>
  <c r="D38" i="22"/>
  <c r="B55" i="26"/>
  <c r="B53" i="30"/>
  <c r="B52" i="30"/>
  <c r="C56" i="26"/>
  <c r="C41" i="26"/>
  <c r="L39" i="21"/>
  <c r="M39" i="21" s="1"/>
  <c r="Q39" i="21" s="1"/>
  <c r="P39" i="21" s="1"/>
  <c r="J39" i="21"/>
  <c r="J7" i="21"/>
  <c r="L7" i="21"/>
  <c r="M7" i="21" s="1"/>
  <c r="Q7" i="21" s="1"/>
  <c r="P7" i="21" s="1"/>
  <c r="L11" i="21"/>
  <c r="M11" i="21" s="1"/>
  <c r="Q11" i="21" s="1"/>
  <c r="P11" i="21" s="1"/>
  <c r="J11" i="21"/>
  <c r="L24" i="21"/>
  <c r="M24" i="21" s="1"/>
  <c r="Q24" i="21" s="1"/>
  <c r="P24" i="21" s="1"/>
  <c r="J24" i="21"/>
  <c r="L10" i="21"/>
  <c r="M10" i="21" s="1"/>
  <c r="Q10" i="21" s="1"/>
  <c r="P10" i="21" s="1"/>
  <c r="J10" i="21"/>
  <c r="J25" i="21"/>
  <c r="L25" i="21"/>
  <c r="M25" i="21" s="1"/>
  <c r="Q25" i="21" s="1"/>
  <c r="P25" i="21" s="1"/>
  <c r="L14" i="21"/>
  <c r="M14" i="21" s="1"/>
  <c r="Q14" i="21" s="1"/>
  <c r="P14" i="21" s="1"/>
  <c r="J14" i="21"/>
  <c r="J27" i="21"/>
  <c r="L27" i="21"/>
  <c r="M27" i="21" s="1"/>
  <c r="Q27" i="21" s="1"/>
  <c r="P27" i="21" s="1"/>
  <c r="J21" i="21"/>
  <c r="L21" i="21"/>
  <c r="M21" i="21" s="1"/>
  <c r="Q21" i="21" s="1"/>
  <c r="P21" i="21" s="1"/>
  <c r="L26" i="21"/>
  <c r="M26" i="21" s="1"/>
  <c r="Q26" i="21" s="1"/>
  <c r="P26" i="21" s="1"/>
  <c r="J26" i="21"/>
  <c r="L15" i="21"/>
  <c r="M15" i="21" s="1"/>
  <c r="Q15" i="21" s="1"/>
  <c r="P15" i="21" s="1"/>
  <c r="J15" i="21"/>
  <c r="J28" i="21"/>
  <c r="L28" i="21"/>
  <c r="M28" i="21" s="1"/>
  <c r="Q28" i="21" s="1"/>
  <c r="P28" i="21" s="1"/>
  <c r="J44" i="21"/>
  <c r="L44" i="21"/>
  <c r="M44" i="21" s="1"/>
  <c r="Q44" i="21" s="1"/>
  <c r="P44" i="21" s="1"/>
  <c r="L38" i="21"/>
  <c r="M38" i="21" s="1"/>
  <c r="Q38" i="21" s="1"/>
  <c r="P38" i="21" s="1"/>
  <c r="J38" i="21"/>
  <c r="L19" i="21"/>
  <c r="M19" i="21" s="1"/>
  <c r="Q19" i="21" s="1"/>
  <c r="P19" i="21" s="1"/>
  <c r="J19" i="21"/>
  <c r="J9" i="21"/>
  <c r="L9" i="21"/>
  <c r="M9" i="21" s="1"/>
  <c r="Q9" i="21" s="1"/>
  <c r="P9" i="21" s="1"/>
  <c r="L16" i="21"/>
  <c r="M16" i="21" s="1"/>
  <c r="Q16" i="21" s="1"/>
  <c r="P16" i="21" s="1"/>
  <c r="J16" i="21"/>
  <c r="L32" i="21"/>
  <c r="M32" i="21" s="1"/>
  <c r="Q32" i="21" s="1"/>
  <c r="P32" i="21" s="1"/>
  <c r="J32" i="21"/>
  <c r="J46" i="21"/>
  <c r="L46" i="21"/>
  <c r="M46" i="21" s="1"/>
  <c r="Q46" i="21" s="1"/>
  <c r="P46" i="21" s="1"/>
  <c r="J37" i="21"/>
  <c r="L37" i="21"/>
  <c r="M37" i="21" s="1"/>
  <c r="Q37" i="21" s="1"/>
  <c r="P37" i="21" s="1"/>
  <c r="J18" i="21"/>
  <c r="L18" i="21"/>
  <c r="M18" i="21" s="1"/>
  <c r="Q18" i="21" s="1"/>
  <c r="P18" i="21" s="1"/>
  <c r="L33" i="21"/>
  <c r="M33" i="21" s="1"/>
  <c r="Q33" i="21" s="1"/>
  <c r="P33" i="21" s="1"/>
  <c r="J33" i="21"/>
  <c r="J13" i="21"/>
  <c r="L13" i="21"/>
  <c r="M13" i="21" s="1"/>
  <c r="Q13" i="21" s="1"/>
  <c r="P13" i="21" s="1"/>
  <c r="L47" i="21"/>
  <c r="M47" i="21" s="1"/>
  <c r="Q47" i="21" s="1"/>
  <c r="P47" i="21" s="1"/>
  <c r="J47" i="21"/>
  <c r="L40" i="21"/>
  <c r="M40" i="21" s="1"/>
  <c r="Q40" i="21" s="1"/>
  <c r="P40" i="21" s="1"/>
  <c r="J40" i="21"/>
  <c r="L30" i="21"/>
  <c r="M30" i="21" s="1"/>
  <c r="Q30" i="21" s="1"/>
  <c r="P30" i="21" s="1"/>
  <c r="J30" i="21"/>
  <c r="L17" i="21"/>
  <c r="M17" i="21" s="1"/>
  <c r="Q17" i="21" s="1"/>
  <c r="P17" i="21" s="1"/>
  <c r="J17" i="21"/>
  <c r="L43" i="21"/>
  <c r="M43" i="21" s="1"/>
  <c r="Q43" i="21" s="1"/>
  <c r="P43" i="21" s="1"/>
  <c r="J43" i="21"/>
  <c r="L45" i="21"/>
  <c r="M45" i="21" s="1"/>
  <c r="Q45" i="21" s="1"/>
  <c r="P45" i="21" s="1"/>
  <c r="J45" i="21"/>
  <c r="L31" i="21"/>
  <c r="M31" i="21" s="1"/>
  <c r="Q31" i="21" s="1"/>
  <c r="P31" i="21" s="1"/>
  <c r="J31" i="21"/>
  <c r="J12" i="21"/>
  <c r="L12" i="21"/>
  <c r="M12" i="21" s="1"/>
  <c r="Q12" i="21" s="1"/>
  <c r="P12" i="21" s="1"/>
  <c r="L20" i="21"/>
  <c r="M20" i="21" s="1"/>
  <c r="Q20" i="21" s="1"/>
  <c r="P20" i="21" s="1"/>
  <c r="J20" i="21"/>
  <c r="J22" i="21"/>
  <c r="L22" i="21"/>
  <c r="M22" i="21" s="1"/>
  <c r="Q22" i="21" s="1"/>
  <c r="P22" i="21" s="1"/>
  <c r="L42" i="21"/>
  <c r="M42" i="21" s="1"/>
  <c r="Q42" i="21" s="1"/>
  <c r="P42" i="21" s="1"/>
  <c r="J42" i="21"/>
  <c r="J8" i="21"/>
  <c r="L8" i="21"/>
  <c r="M8" i="21" s="1"/>
  <c r="Q8" i="21" s="1"/>
  <c r="P8" i="21" s="1"/>
  <c r="J34" i="21"/>
  <c r="L34" i="21"/>
  <c r="M34" i="21" s="1"/>
  <c r="Q34" i="21" s="1"/>
  <c r="P34" i="21" s="1"/>
  <c r="J23" i="21"/>
  <c r="L23" i="21"/>
  <c r="M23" i="21" s="1"/>
  <c r="Q23" i="21" s="1"/>
  <c r="P23" i="21" s="1"/>
  <c r="L36" i="21"/>
  <c r="M36" i="21" s="1"/>
  <c r="Q36" i="21" s="1"/>
  <c r="P36" i="21" s="1"/>
  <c r="J36" i="21"/>
  <c r="L29" i="21"/>
  <c r="M29" i="21" s="1"/>
  <c r="Q29" i="21" s="1"/>
  <c r="P29" i="21" s="1"/>
  <c r="J29" i="21"/>
  <c r="J35" i="21"/>
  <c r="L35" i="21"/>
  <c r="M35" i="21" s="1"/>
  <c r="Q35" i="21" s="1"/>
  <c r="P35" i="21" s="1"/>
  <c r="J41" i="21"/>
  <c r="L41" i="21"/>
  <c r="M41" i="21" s="1"/>
  <c r="Q41" i="21" s="1"/>
  <c r="P41" i="21" s="1"/>
  <c r="B13" i="30"/>
  <c r="J52" i="20"/>
  <c r="L52" i="20"/>
  <c r="M52" i="20" s="1"/>
  <c r="Q52" i="20" s="1"/>
  <c r="P52" i="20" s="1"/>
  <c r="L12" i="20"/>
  <c r="M12" i="20" s="1"/>
  <c r="Q12" i="20" s="1"/>
  <c r="P12" i="20" s="1"/>
  <c r="J12" i="20"/>
  <c r="L29" i="20"/>
  <c r="M29" i="20" s="1"/>
  <c r="Q29" i="20" s="1"/>
  <c r="P29" i="20" s="1"/>
  <c r="J29" i="20"/>
  <c r="L47" i="20"/>
  <c r="M47" i="20" s="1"/>
  <c r="Q47" i="20" s="1"/>
  <c r="P47" i="20" s="1"/>
  <c r="J47" i="20"/>
  <c r="J44" i="20"/>
  <c r="L44" i="20"/>
  <c r="M44" i="20" s="1"/>
  <c r="Q44" i="20" s="1"/>
  <c r="P44" i="20" s="1"/>
  <c r="L35" i="20"/>
  <c r="M35" i="20" s="1"/>
  <c r="Q35" i="20" s="1"/>
  <c r="P35" i="20" s="1"/>
  <c r="J35" i="20"/>
  <c r="L23" i="20"/>
  <c r="M23" i="20" s="1"/>
  <c r="Q23" i="20" s="1"/>
  <c r="P23" i="20" s="1"/>
  <c r="J23" i="20"/>
  <c r="L11" i="20"/>
  <c r="M11" i="20" s="1"/>
  <c r="Q11" i="20" s="1"/>
  <c r="P11" i="20" s="1"/>
  <c r="J11" i="20"/>
  <c r="L51" i="20"/>
  <c r="M51" i="20" s="1"/>
  <c r="Q51" i="20" s="1"/>
  <c r="P51" i="20" s="1"/>
  <c r="J51" i="20"/>
  <c r="J18" i="20"/>
  <c r="L18" i="20"/>
  <c r="M18" i="20" s="1"/>
  <c r="Q18" i="20" s="1"/>
  <c r="P18" i="20" s="1"/>
  <c r="J34" i="20"/>
  <c r="L34" i="20"/>
  <c r="M34" i="20" s="1"/>
  <c r="Q34" i="20" s="1"/>
  <c r="P34" i="20" s="1"/>
  <c r="J22" i="20"/>
  <c r="L22" i="20"/>
  <c r="M22" i="20" s="1"/>
  <c r="Q22" i="20" s="1"/>
  <c r="P22" i="20" s="1"/>
  <c r="J53" i="20"/>
  <c r="L53" i="20"/>
  <c r="M53" i="20" s="1"/>
  <c r="Q53" i="20" s="1"/>
  <c r="P53" i="20" s="1"/>
  <c r="J54" i="20"/>
  <c r="L54" i="20"/>
  <c r="M54" i="20" s="1"/>
  <c r="Q54" i="20" s="1"/>
  <c r="P54" i="20" s="1"/>
  <c r="J19" i="20"/>
  <c r="L19" i="20"/>
  <c r="M19" i="20" s="1"/>
  <c r="Q19" i="20" s="1"/>
  <c r="P19" i="20" s="1"/>
  <c r="J43" i="20"/>
  <c r="L43" i="20"/>
  <c r="M43" i="20" s="1"/>
  <c r="Q43" i="20" s="1"/>
  <c r="P43" i="20" s="1"/>
  <c r="L33" i="20"/>
  <c r="M33" i="20" s="1"/>
  <c r="Q33" i="20" s="1"/>
  <c r="P33" i="20" s="1"/>
  <c r="J33" i="20"/>
  <c r="J10" i="20"/>
  <c r="L10" i="20"/>
  <c r="M10" i="20" s="1"/>
  <c r="Q10" i="20" s="1"/>
  <c r="P10" i="20" s="1"/>
  <c r="J46" i="20"/>
  <c r="L46" i="20"/>
  <c r="M46" i="20" s="1"/>
  <c r="Q46" i="20" s="1"/>
  <c r="P46" i="20" s="1"/>
  <c r="J42" i="20"/>
  <c r="L42" i="20"/>
  <c r="M42" i="20" s="1"/>
  <c r="Q42" i="20" s="1"/>
  <c r="P42" i="20" s="1"/>
  <c r="L9" i="20"/>
  <c r="M9" i="20" s="1"/>
  <c r="Q9" i="20" s="1"/>
  <c r="P9" i="20" s="1"/>
  <c r="J9" i="20"/>
  <c r="J24" i="20"/>
  <c r="L24" i="20"/>
  <c r="M24" i="20" s="1"/>
  <c r="Q24" i="20" s="1"/>
  <c r="P24" i="20" s="1"/>
  <c r="J38" i="20"/>
  <c r="L38" i="20"/>
  <c r="M38" i="20" s="1"/>
  <c r="Q38" i="20" s="1"/>
  <c r="P38" i="20" s="1"/>
  <c r="J41" i="20"/>
  <c r="L41" i="20"/>
  <c r="M41" i="20" s="1"/>
  <c r="Q41" i="20" s="1"/>
  <c r="P41" i="20" s="1"/>
  <c r="J31" i="20"/>
  <c r="L31" i="20"/>
  <c r="M31" i="20" s="1"/>
  <c r="Q31" i="20" s="1"/>
  <c r="P31" i="20" s="1"/>
  <c r="J21" i="20"/>
  <c r="L21" i="20"/>
  <c r="M21" i="20" s="1"/>
  <c r="Q21" i="20" s="1"/>
  <c r="P21" i="20" s="1"/>
  <c r="L8" i="20"/>
  <c r="M8" i="20" s="1"/>
  <c r="Q8" i="20" s="1"/>
  <c r="P8" i="20" s="1"/>
  <c r="J8" i="20"/>
  <c r="L50" i="20"/>
  <c r="M50" i="20" s="1"/>
  <c r="Q50" i="20" s="1"/>
  <c r="P50" i="20" s="1"/>
  <c r="J50" i="20"/>
  <c r="J39" i="20"/>
  <c r="L39" i="20"/>
  <c r="M39" i="20" s="1"/>
  <c r="Q39" i="20" s="1"/>
  <c r="P39" i="20" s="1"/>
  <c r="J45" i="20"/>
  <c r="L45" i="20"/>
  <c r="M45" i="20" s="1"/>
  <c r="Q45" i="20" s="1"/>
  <c r="P45" i="20" s="1"/>
  <c r="L30" i="20"/>
  <c r="M30" i="20" s="1"/>
  <c r="Q30" i="20" s="1"/>
  <c r="P30" i="20" s="1"/>
  <c r="J30" i="20"/>
  <c r="J7" i="20"/>
  <c r="L7" i="20"/>
  <c r="M7" i="20" s="1"/>
  <c r="Q7" i="20" s="1"/>
  <c r="P7" i="20" s="1"/>
  <c r="L56" i="20"/>
  <c r="M56" i="20" s="1"/>
  <c r="Q56" i="20" s="1"/>
  <c r="P56" i="20" s="1"/>
  <c r="J56" i="20"/>
  <c r="J40" i="20"/>
  <c r="L40" i="20"/>
  <c r="M40" i="20" s="1"/>
  <c r="Q40" i="20" s="1"/>
  <c r="P40" i="20" s="1"/>
  <c r="J28" i="20"/>
  <c r="L28" i="20"/>
  <c r="M28" i="20" s="1"/>
  <c r="Q28" i="20" s="1"/>
  <c r="P28" i="20" s="1"/>
  <c r="J16" i="20"/>
  <c r="L16" i="20"/>
  <c r="M16" i="20" s="1"/>
  <c r="Q16" i="20" s="1"/>
  <c r="P16" i="20" s="1"/>
  <c r="J32" i="20"/>
  <c r="L32" i="20"/>
  <c r="M32" i="20" s="1"/>
  <c r="Q32" i="20" s="1"/>
  <c r="P32" i="20" s="1"/>
  <c r="L36" i="20"/>
  <c r="M36" i="20" s="1"/>
  <c r="Q36" i="20" s="1"/>
  <c r="P36" i="20" s="1"/>
  <c r="J36" i="20"/>
  <c r="J49" i="20"/>
  <c r="L49" i="20"/>
  <c r="M49" i="20" s="1"/>
  <c r="Q49" i="20" s="1"/>
  <c r="P49" i="20" s="1"/>
  <c r="J27" i="20"/>
  <c r="L27" i="20"/>
  <c r="M27" i="20" s="1"/>
  <c r="Q27" i="20" s="1"/>
  <c r="P27" i="20" s="1"/>
  <c r="J15" i="20"/>
  <c r="L15" i="20"/>
  <c r="M15" i="20" s="1"/>
  <c r="Q15" i="20" s="1"/>
  <c r="P15" i="20" s="1"/>
  <c r="J25" i="20"/>
  <c r="L25" i="20"/>
  <c r="M25" i="20" s="1"/>
  <c r="Q25" i="20" s="1"/>
  <c r="P25" i="20" s="1"/>
  <c r="L13" i="20"/>
  <c r="M13" i="20" s="1"/>
  <c r="Q13" i="20" s="1"/>
  <c r="P13" i="20" s="1"/>
  <c r="J13" i="20"/>
  <c r="J20" i="20"/>
  <c r="L20" i="20"/>
  <c r="M20" i="20" s="1"/>
  <c r="Q20" i="20" s="1"/>
  <c r="P20" i="20" s="1"/>
  <c r="J17" i="20"/>
  <c r="L17" i="20"/>
  <c r="M17" i="20" s="1"/>
  <c r="Q17" i="20" s="1"/>
  <c r="P17" i="20" s="1"/>
  <c r="L48" i="20"/>
  <c r="M48" i="20" s="1"/>
  <c r="Q48" i="20" s="1"/>
  <c r="P48" i="20" s="1"/>
  <c r="J48" i="20"/>
  <c r="J37" i="20"/>
  <c r="L37" i="20"/>
  <c r="M37" i="20" s="1"/>
  <c r="Q37" i="20" s="1"/>
  <c r="P37" i="20" s="1"/>
  <c r="L26" i="20"/>
  <c r="M26" i="20" s="1"/>
  <c r="Q26" i="20" s="1"/>
  <c r="P26" i="20" s="1"/>
  <c r="J26" i="20"/>
  <c r="L14" i="20"/>
  <c r="M14" i="20" s="1"/>
  <c r="Q14" i="20" s="1"/>
  <c r="P14" i="20" s="1"/>
  <c r="J14" i="20"/>
  <c r="J55" i="20"/>
  <c r="L55" i="20"/>
  <c r="M55" i="20" s="1"/>
  <c r="Q55" i="20" s="1"/>
  <c r="P55" i="20" s="1"/>
  <c r="B44" i="30"/>
  <c r="B11" i="30"/>
  <c r="B33" i="30"/>
  <c r="B27" i="32"/>
  <c r="B27" i="19" s="1"/>
  <c r="B46" i="32"/>
  <c r="B46" i="19" s="1"/>
  <c r="B24" i="32"/>
  <c r="B24" i="19" s="1"/>
  <c r="B24" i="30" s="1"/>
  <c r="B31" i="32"/>
  <c r="B31" i="19" s="1"/>
  <c r="B28" i="32"/>
  <c r="B28" i="19" s="1"/>
  <c r="B28" i="30" s="1"/>
  <c r="B35" i="32"/>
  <c r="B35" i="19" s="1"/>
  <c r="B35" i="30" s="1"/>
  <c r="B19" i="32"/>
  <c r="B19" i="19" s="1"/>
  <c r="B41" i="32"/>
  <c r="B41" i="19" s="1"/>
  <c r="B42" i="32"/>
  <c r="B42" i="19" s="1"/>
  <c r="B55" i="32"/>
  <c r="B55" i="19" s="1"/>
  <c r="B8" i="32"/>
  <c r="B8" i="19" s="1"/>
  <c r="J20" i="18"/>
  <c r="L20" i="18"/>
  <c r="M20" i="18" s="1"/>
  <c r="Q20" i="18" s="1"/>
  <c r="P20" i="18" s="1"/>
  <c r="L33" i="18"/>
  <c r="M33" i="18" s="1"/>
  <c r="Q33" i="18" s="1"/>
  <c r="P33" i="18" s="1"/>
  <c r="J33" i="18"/>
  <c r="J41" i="18"/>
  <c r="L41" i="18"/>
  <c r="M41" i="18" s="1"/>
  <c r="Q41" i="18" s="1"/>
  <c r="P41" i="18" s="1"/>
  <c r="L25" i="18"/>
  <c r="M25" i="18" s="1"/>
  <c r="Q25" i="18" s="1"/>
  <c r="P25" i="18" s="1"/>
  <c r="J25" i="18"/>
  <c r="J8" i="18"/>
  <c r="L8" i="18"/>
  <c r="M8" i="18" s="1"/>
  <c r="Q8" i="18" s="1"/>
  <c r="P8" i="18" s="1"/>
  <c r="J47" i="18"/>
  <c r="L47" i="18"/>
  <c r="M47" i="18" s="1"/>
  <c r="Q47" i="18" s="1"/>
  <c r="P47" i="18" s="1"/>
  <c r="L40" i="18"/>
  <c r="M40" i="18" s="1"/>
  <c r="Q40" i="18" s="1"/>
  <c r="P40" i="18" s="1"/>
  <c r="J40" i="18"/>
  <c r="L24" i="18"/>
  <c r="M24" i="18" s="1"/>
  <c r="Q24" i="18" s="1"/>
  <c r="P24" i="18" s="1"/>
  <c r="J24" i="18"/>
  <c r="L16" i="18"/>
  <c r="M16" i="18" s="1"/>
  <c r="Q16" i="18" s="1"/>
  <c r="P16" i="18" s="1"/>
  <c r="J16" i="18"/>
  <c r="L46" i="18"/>
  <c r="M46" i="18" s="1"/>
  <c r="Q46" i="18" s="1"/>
  <c r="P46" i="18" s="1"/>
  <c r="J46" i="18"/>
  <c r="J37" i="18"/>
  <c r="L37" i="18"/>
  <c r="M37" i="18" s="1"/>
  <c r="Q37" i="18" s="1"/>
  <c r="P37" i="18" s="1"/>
  <c r="J22" i="18"/>
  <c r="L22" i="18"/>
  <c r="M22" i="18" s="1"/>
  <c r="Q22" i="18" s="1"/>
  <c r="P22" i="18" s="1"/>
  <c r="J39" i="18"/>
  <c r="L39" i="18"/>
  <c r="M39" i="18" s="1"/>
  <c r="Q39" i="18" s="1"/>
  <c r="P39" i="18" s="1"/>
  <c r="J32" i="18"/>
  <c r="L32" i="18"/>
  <c r="M32" i="18" s="1"/>
  <c r="Q32" i="18" s="1"/>
  <c r="P32" i="18" s="1"/>
  <c r="F21" i="18"/>
  <c r="H21" i="18" s="1"/>
  <c r="K21" i="18" s="1"/>
  <c r="D21" i="32"/>
  <c r="C21" i="19" s="1"/>
  <c r="L13" i="18"/>
  <c r="M13" i="18" s="1"/>
  <c r="Q13" i="18" s="1"/>
  <c r="P13" i="18" s="1"/>
  <c r="J13" i="18"/>
  <c r="L23" i="18"/>
  <c r="M23" i="18" s="1"/>
  <c r="Q23" i="18" s="1"/>
  <c r="P23" i="18" s="1"/>
  <c r="J23" i="18"/>
  <c r="L38" i="18"/>
  <c r="M38" i="18" s="1"/>
  <c r="Q38" i="18" s="1"/>
  <c r="P38" i="18" s="1"/>
  <c r="J38" i="18"/>
  <c r="J17" i="18"/>
  <c r="L17" i="18"/>
  <c r="M17" i="18" s="1"/>
  <c r="Q17" i="18" s="1"/>
  <c r="P17" i="18" s="1"/>
  <c r="J35" i="18"/>
  <c r="L35" i="18"/>
  <c r="M35" i="18" s="1"/>
  <c r="Q35" i="18" s="1"/>
  <c r="P35" i="18" s="1"/>
  <c r="J34" i="18"/>
  <c r="L34" i="18"/>
  <c r="M34" i="18" s="1"/>
  <c r="Q34" i="18" s="1"/>
  <c r="P34" i="18" s="1"/>
  <c r="J12" i="18"/>
  <c r="L12" i="18"/>
  <c r="M12" i="18" s="1"/>
  <c r="Q12" i="18" s="1"/>
  <c r="P12" i="18" s="1"/>
  <c r="J54" i="18"/>
  <c r="L54" i="18"/>
  <c r="M54" i="18" s="1"/>
  <c r="F56" i="18"/>
  <c r="H56" i="18" s="1"/>
  <c r="D56" i="32"/>
  <c r="C56" i="19" s="1"/>
  <c r="J14" i="18"/>
  <c r="L14" i="18"/>
  <c r="M14" i="18" s="1"/>
  <c r="Q14" i="18" s="1"/>
  <c r="P14" i="18" s="1"/>
  <c r="J29" i="18"/>
  <c r="L29" i="18"/>
  <c r="M29" i="18" s="1"/>
  <c r="Q29" i="18" s="1"/>
  <c r="P29" i="18" s="1"/>
  <c r="J45" i="18"/>
  <c r="L45" i="18"/>
  <c r="M45" i="18" s="1"/>
  <c r="Q45" i="18" s="1"/>
  <c r="P45" i="18" s="1"/>
  <c r="J27" i="18"/>
  <c r="L27" i="18"/>
  <c r="M27" i="18" s="1"/>
  <c r="Q27" i="18" s="1"/>
  <c r="P27" i="18" s="1"/>
  <c r="J19" i="18"/>
  <c r="L19" i="18"/>
  <c r="M19" i="18" s="1"/>
  <c r="Q19" i="18" s="1"/>
  <c r="P19" i="18" s="1"/>
  <c r="D11" i="32"/>
  <c r="C11" i="19" s="1"/>
  <c r="F11" i="18"/>
  <c r="H11" i="18" s="1"/>
  <c r="K11" i="18" s="1"/>
  <c r="K11" i="32" s="1"/>
  <c r="J11" i="32" s="1"/>
  <c r="L43" i="18"/>
  <c r="M43" i="18" s="1"/>
  <c r="Q43" i="18" s="1"/>
  <c r="P43" i="18" s="1"/>
  <c r="J43" i="18"/>
  <c r="L7" i="18"/>
  <c r="M7" i="18" s="1"/>
  <c r="Q7" i="18" s="1"/>
  <c r="P7" i="18" s="1"/>
  <c r="J7" i="18"/>
  <c r="L10" i="18"/>
  <c r="M10" i="18" s="1"/>
  <c r="Q10" i="18" s="1"/>
  <c r="P10" i="18" s="1"/>
  <c r="J10" i="18"/>
  <c r="H31" i="18"/>
  <c r="K31" i="18" s="1"/>
  <c r="K31" i="32" s="1"/>
  <c r="F31" i="32"/>
  <c r="H31" i="32" s="1"/>
  <c r="E31" i="19" s="1"/>
  <c r="J15" i="18"/>
  <c r="L15" i="18"/>
  <c r="M15" i="18" s="1"/>
  <c r="Q15" i="18" s="1"/>
  <c r="P15" i="18" s="1"/>
  <c r="J44" i="18"/>
  <c r="L44" i="18"/>
  <c r="M44" i="18" s="1"/>
  <c r="Q44" i="18" s="1"/>
  <c r="P44" i="18" s="1"/>
  <c r="J28" i="18"/>
  <c r="L28" i="18"/>
  <c r="M28" i="18" s="1"/>
  <c r="Q28" i="18" s="1"/>
  <c r="P28" i="18" s="1"/>
  <c r="J26" i="18"/>
  <c r="L26" i="18"/>
  <c r="M26" i="18" s="1"/>
  <c r="Q26" i="18" s="1"/>
  <c r="P26" i="18" s="1"/>
  <c r="J18" i="18"/>
  <c r="L18" i="18"/>
  <c r="M18" i="18" s="1"/>
  <c r="Q18" i="18" s="1"/>
  <c r="P18" i="18" s="1"/>
  <c r="J9" i="18"/>
  <c r="L9" i="18"/>
  <c r="M9" i="18" s="1"/>
  <c r="Q9" i="18" s="1"/>
  <c r="P9" i="18" s="1"/>
  <c r="J42" i="18"/>
  <c r="L42" i="18"/>
  <c r="M42" i="18" s="1"/>
  <c r="Q42" i="18" s="1"/>
  <c r="P42" i="18" s="1"/>
  <c r="F13" i="32"/>
  <c r="H13" i="32" s="1"/>
  <c r="E13" i="19" s="1"/>
  <c r="B16" i="32"/>
  <c r="B16" i="19" s="1"/>
  <c r="B16" i="30" s="1"/>
  <c r="B20" i="32"/>
  <c r="B20" i="19" s="1"/>
  <c r="B20" i="30" s="1"/>
  <c r="B38" i="32"/>
  <c r="B38" i="19" s="1"/>
  <c r="D16" i="32"/>
  <c r="C16" i="19" s="1"/>
  <c r="B37" i="32"/>
  <c r="B37" i="19" s="1"/>
  <c r="B37" i="30" s="1"/>
  <c r="D45" i="32"/>
  <c r="C45" i="19" s="1"/>
  <c r="B54" i="32"/>
  <c r="B54" i="19" s="1"/>
  <c r="D41" i="32"/>
  <c r="C41" i="19" s="1"/>
  <c r="D18" i="32"/>
  <c r="C18" i="19" s="1"/>
  <c r="F30" i="18"/>
  <c r="H30" i="18" s="1"/>
  <c r="K30" i="18" s="1"/>
  <c r="D36" i="18"/>
  <c r="F36" i="18" s="1"/>
  <c r="H36" i="18" s="1"/>
  <c r="K36" i="18" s="1"/>
  <c r="B56" i="32"/>
  <c r="B56" i="19" s="1"/>
  <c r="B56" i="30" s="1"/>
  <c r="F18" i="32"/>
  <c r="D18" i="19" s="1"/>
  <c r="D13" i="32"/>
  <c r="C13" i="19" s="1"/>
  <c r="F49" i="17"/>
  <c r="F49" i="32" s="1"/>
  <c r="D49" i="19" s="1"/>
  <c r="D31" i="32"/>
  <c r="C31" i="19" s="1"/>
  <c r="F45" i="17"/>
  <c r="H45" i="17" s="1"/>
  <c r="K45" i="17" s="1"/>
  <c r="D38" i="17"/>
  <c r="D20" i="17"/>
  <c r="D20" i="32" s="1"/>
  <c r="C20" i="19" s="1"/>
  <c r="H13" i="17"/>
  <c r="K13" i="17" s="1"/>
  <c r="J13" i="17" s="1"/>
  <c r="B22" i="32"/>
  <c r="B22" i="19" s="1"/>
  <c r="H56" i="17"/>
  <c r="K56" i="17" s="1"/>
  <c r="J56" i="17" s="1"/>
  <c r="K18" i="32"/>
  <c r="G18" i="19" s="1"/>
  <c r="L18" i="17"/>
  <c r="F29" i="17"/>
  <c r="F29" i="32" s="1"/>
  <c r="D29" i="32"/>
  <c r="C29" i="19" s="1"/>
  <c r="B29" i="32"/>
  <c r="B29" i="19" s="1"/>
  <c r="F16" i="17"/>
  <c r="D44" i="32"/>
  <c r="C44" i="19" s="1"/>
  <c r="F44" i="17"/>
  <c r="F44" i="32" s="1"/>
  <c r="B47" i="32"/>
  <c r="B47" i="19" s="1"/>
  <c r="B47" i="30" s="1"/>
  <c r="B21" i="32"/>
  <c r="B21" i="19" s="1"/>
  <c r="B21" i="30" s="1"/>
  <c r="B51" i="32"/>
  <c r="B51" i="19" s="1"/>
  <c r="D39" i="17"/>
  <c r="F39" i="17" s="1"/>
  <c r="D26" i="17"/>
  <c r="D23" i="17"/>
  <c r="B34" i="32"/>
  <c r="B34" i="19" s="1"/>
  <c r="B34" i="30" s="1"/>
  <c r="J18" i="17"/>
  <c r="D22" i="32"/>
  <c r="C22" i="19" s="1"/>
  <c r="D34" i="32"/>
  <c r="C34" i="19" s="1"/>
  <c r="F34" i="17"/>
  <c r="H41" i="17"/>
  <c r="K41" i="17" s="1"/>
  <c r="F41" i="32"/>
  <c r="D47" i="32"/>
  <c r="C47" i="19" s="1"/>
  <c r="F47" i="17"/>
  <c r="B40" i="32"/>
  <c r="B40" i="19" s="1"/>
  <c r="D40" i="17"/>
  <c r="F22" i="32"/>
  <c r="H22" i="17"/>
  <c r="K22" i="17" s="1"/>
  <c r="F37" i="17"/>
  <c r="D37" i="32"/>
  <c r="C37" i="19" s="1"/>
  <c r="L13" i="17"/>
  <c r="D32" i="32"/>
  <c r="C32" i="19" s="1"/>
  <c r="F32" i="17"/>
  <c r="F15" i="17"/>
  <c r="D15" i="32"/>
  <c r="C15" i="19" s="1"/>
  <c r="F51" i="17"/>
  <c r="D51" i="32"/>
  <c r="C51" i="19" s="1"/>
  <c r="F7" i="17"/>
  <c r="D7" i="32"/>
  <c r="C7" i="19" s="1"/>
  <c r="B17" i="32"/>
  <c r="B17" i="19" s="1"/>
  <c r="B17" i="30" s="1"/>
  <c r="D17" i="17"/>
  <c r="L31" i="17"/>
  <c r="D46" i="32"/>
  <c r="C46" i="19" s="1"/>
  <c r="F46" i="17"/>
  <c r="D14" i="32"/>
  <c r="C14" i="19" s="1"/>
  <c r="F14" i="17"/>
  <c r="H33" i="17"/>
  <c r="K33" i="17" s="1"/>
  <c r="F33" i="32"/>
  <c r="D54" i="32"/>
  <c r="C54" i="19" s="1"/>
  <c r="C54" i="30" s="1"/>
  <c r="F54" i="17"/>
  <c r="H53" i="17"/>
  <c r="K53" i="17" s="1"/>
  <c r="K53" i="32" s="1"/>
  <c r="D19" i="32"/>
  <c r="C19" i="19" s="1"/>
  <c r="F19" i="17"/>
  <c r="D12" i="32"/>
  <c r="C12" i="19" s="1"/>
  <c r="F12" i="17"/>
  <c r="H21" i="17"/>
  <c r="K21" i="17" s="1"/>
  <c r="J11" i="17"/>
  <c r="L11" i="17"/>
  <c r="D25" i="17"/>
  <c r="B25" i="32"/>
  <c r="B25" i="19" s="1"/>
  <c r="D10" i="32"/>
  <c r="C10" i="19" s="1"/>
  <c r="F10" i="17"/>
  <c r="F48" i="32"/>
  <c r="F8" i="32"/>
  <c r="H8" i="17"/>
  <c r="K8" i="17" s="1"/>
  <c r="D9" i="17"/>
  <c r="B9" i="32"/>
  <c r="B9" i="19" s="1"/>
  <c r="B9" i="30" s="1"/>
  <c r="F52" i="17"/>
  <c r="F52" i="32" s="1"/>
  <c r="C52" i="19"/>
  <c r="D28" i="32"/>
  <c r="C28" i="19" s="1"/>
  <c r="F28" i="17"/>
  <c r="D43" i="17"/>
  <c r="B43" i="32"/>
  <c r="B43" i="19" s="1"/>
  <c r="H30" i="17"/>
  <c r="K30" i="17" s="1"/>
  <c r="F36" i="17"/>
  <c r="D35" i="32"/>
  <c r="C35" i="19" s="1"/>
  <c r="F35" i="17"/>
  <c r="D50" i="17"/>
  <c r="D55" i="17"/>
  <c r="B18" i="32"/>
  <c r="D27" i="17"/>
  <c r="D8" i="32"/>
  <c r="C8" i="19" s="1"/>
  <c r="D42" i="17"/>
  <c r="B32" i="32"/>
  <c r="B32" i="19" s="1"/>
  <c r="B7" i="32"/>
  <c r="B7" i="19" s="1"/>
  <c r="B12" i="32"/>
  <c r="B12" i="19" s="1"/>
  <c r="B12" i="30" s="1"/>
  <c r="D24" i="17"/>
  <c r="C17" i="26" l="1"/>
  <c r="C52" i="30"/>
  <c r="C31" i="30"/>
  <c r="C12" i="26"/>
  <c r="C12" i="30" s="1"/>
  <c r="C44" i="26"/>
  <c r="C44" i="30" s="1"/>
  <c r="C56" i="30"/>
  <c r="H15" i="25"/>
  <c r="B54" i="30"/>
  <c r="B40" i="30"/>
  <c r="C53" i="30"/>
  <c r="B46" i="30"/>
  <c r="D7" i="26"/>
  <c r="B14" i="30"/>
  <c r="D30" i="32"/>
  <c r="C30" i="19" s="1"/>
  <c r="C30" i="30" s="1"/>
  <c r="H49" i="17"/>
  <c r="K49" i="17" s="1"/>
  <c r="J49" i="17" s="1"/>
  <c r="D48" i="32"/>
  <c r="C48" i="19" s="1"/>
  <c r="C48" i="30" s="1"/>
  <c r="K13" i="32"/>
  <c r="J13" i="32" s="1"/>
  <c r="F45" i="32"/>
  <c r="H45" i="32" s="1"/>
  <c r="E45" i="19" s="1"/>
  <c r="C13" i="26"/>
  <c r="C13" i="30" s="1"/>
  <c r="H24" i="22"/>
  <c r="L56" i="17"/>
  <c r="C46" i="26"/>
  <c r="C46" i="30" s="1"/>
  <c r="C33" i="30"/>
  <c r="J13" i="24"/>
  <c r="B58" i="19"/>
  <c r="F58" i="17"/>
  <c r="D58" i="32"/>
  <c r="C58" i="19" s="1"/>
  <c r="C58" i="30" s="1"/>
  <c r="K56" i="22"/>
  <c r="L56" i="22" s="1"/>
  <c r="J58" i="22"/>
  <c r="L58" i="22"/>
  <c r="G58" i="26"/>
  <c r="F58" i="26" s="1"/>
  <c r="K56" i="18"/>
  <c r="Q54" i="18"/>
  <c r="P54" i="18" s="1"/>
  <c r="J57" i="22"/>
  <c r="L57" i="22"/>
  <c r="G57" i="26"/>
  <c r="F57" i="26" s="1"/>
  <c r="B57" i="19"/>
  <c r="B57" i="30" s="1"/>
  <c r="F57" i="17"/>
  <c r="D57" i="32"/>
  <c r="C57" i="19" s="1"/>
  <c r="C57" i="30" s="1"/>
  <c r="B7" i="30"/>
  <c r="F14" i="26"/>
  <c r="D13" i="26"/>
  <c r="J16" i="24"/>
  <c r="C16" i="26"/>
  <c r="C16" i="30" s="1"/>
  <c r="B27" i="30"/>
  <c r="C21" i="26"/>
  <c r="C21" i="30" s="1"/>
  <c r="J53" i="24"/>
  <c r="D21" i="26"/>
  <c r="J37" i="24"/>
  <c r="B43" i="30"/>
  <c r="C22" i="30"/>
  <c r="C15" i="30"/>
  <c r="J21" i="24"/>
  <c r="L21" i="24"/>
  <c r="M21" i="24" s="1"/>
  <c r="Q21" i="24" s="1"/>
  <c r="P21" i="24" s="1"/>
  <c r="L12" i="25"/>
  <c r="M12" i="25" s="1"/>
  <c r="Q12" i="25" s="1"/>
  <c r="P12" i="25" s="1"/>
  <c r="D37" i="26"/>
  <c r="E37" i="26"/>
  <c r="C37" i="26"/>
  <c r="C37" i="30" s="1"/>
  <c r="B51" i="30"/>
  <c r="C23" i="26"/>
  <c r="B38" i="30"/>
  <c r="J23" i="25"/>
  <c r="B22" i="30"/>
  <c r="C10" i="30"/>
  <c r="C34" i="30"/>
  <c r="D9" i="26"/>
  <c r="B31" i="30"/>
  <c r="C47" i="30"/>
  <c r="J9" i="25"/>
  <c r="L9" i="25"/>
  <c r="M9" i="25" s="1"/>
  <c r="Q9" i="25" s="1"/>
  <c r="P9" i="25" s="1"/>
  <c r="C14" i="30"/>
  <c r="L37" i="25"/>
  <c r="M37" i="25" s="1"/>
  <c r="Q37" i="25" s="1"/>
  <c r="P37" i="25" s="1"/>
  <c r="J37" i="25"/>
  <c r="C41" i="30"/>
  <c r="B19" i="30"/>
  <c r="C9" i="26"/>
  <c r="B32" i="30"/>
  <c r="C7" i="26"/>
  <c r="C7" i="30" s="1"/>
  <c r="F17" i="22"/>
  <c r="H17" i="22" s="1"/>
  <c r="C28" i="26"/>
  <c r="C28" i="30" s="1"/>
  <c r="H28" i="22"/>
  <c r="K28" i="22" s="1"/>
  <c r="B41" i="30"/>
  <c r="B42" i="30"/>
  <c r="K54" i="22"/>
  <c r="L54" i="22" s="1"/>
  <c r="D54" i="26"/>
  <c r="C45" i="30"/>
  <c r="E14" i="26"/>
  <c r="L14" i="22"/>
  <c r="M14" i="22" s="1"/>
  <c r="J14" i="22"/>
  <c r="B29" i="30"/>
  <c r="C29" i="30"/>
  <c r="C11" i="30"/>
  <c r="B8" i="30"/>
  <c r="C35" i="30"/>
  <c r="H8" i="22"/>
  <c r="E8" i="26" s="1"/>
  <c r="D42" i="26"/>
  <c r="H42" i="22"/>
  <c r="E29" i="26"/>
  <c r="K29" i="22"/>
  <c r="K21" i="22"/>
  <c r="E21" i="26"/>
  <c r="C8" i="30"/>
  <c r="B25" i="30"/>
  <c r="F49" i="22"/>
  <c r="C49" i="26"/>
  <c r="C49" i="30" s="1"/>
  <c r="M15" i="22"/>
  <c r="D22" i="26"/>
  <c r="H22" i="22"/>
  <c r="C20" i="30"/>
  <c r="E7" i="26"/>
  <c r="K7" i="22"/>
  <c r="H35" i="22"/>
  <c r="D35" i="26"/>
  <c r="E13" i="26"/>
  <c r="K13" i="22"/>
  <c r="B55" i="30"/>
  <c r="H46" i="22"/>
  <c r="D46" i="26"/>
  <c r="K10" i="22"/>
  <c r="E10" i="26"/>
  <c r="H55" i="22"/>
  <c r="D55" i="26"/>
  <c r="H12" i="22"/>
  <c r="D12" i="26"/>
  <c r="E41" i="26"/>
  <c r="K41" i="22"/>
  <c r="H48" i="22"/>
  <c r="D48" i="26"/>
  <c r="H23" i="22"/>
  <c r="D23" i="26"/>
  <c r="F51" i="22"/>
  <c r="C51" i="26"/>
  <c r="C51" i="30" s="1"/>
  <c r="K52" i="22"/>
  <c r="E52" i="26"/>
  <c r="G26" i="26"/>
  <c r="F26" i="26" s="1"/>
  <c r="J26" i="22"/>
  <c r="L26" i="22"/>
  <c r="D47" i="26"/>
  <c r="H47" i="22"/>
  <c r="D45" i="26"/>
  <c r="H45" i="22"/>
  <c r="J54" i="22"/>
  <c r="G54" i="26"/>
  <c r="F54" i="26" s="1"/>
  <c r="L36" i="22"/>
  <c r="J36" i="22"/>
  <c r="G36" i="26"/>
  <c r="F36" i="26" s="1"/>
  <c r="H31" i="22"/>
  <c r="D31" i="26"/>
  <c r="K33" i="22"/>
  <c r="E33" i="26"/>
  <c r="E9" i="26"/>
  <c r="K9" i="22"/>
  <c r="D44" i="26"/>
  <c r="H44" i="22"/>
  <c r="C19" i="30"/>
  <c r="H43" i="22"/>
  <c r="D43" i="26"/>
  <c r="F18" i="22"/>
  <c r="C18" i="26"/>
  <c r="C18" i="30" s="1"/>
  <c r="H11" i="22"/>
  <c r="D11" i="26"/>
  <c r="K24" i="22"/>
  <c r="E24" i="26"/>
  <c r="D16" i="26"/>
  <c r="H16" i="22"/>
  <c r="D39" i="26"/>
  <c r="H39" i="22"/>
  <c r="K8" i="22"/>
  <c r="H20" i="22"/>
  <c r="D20" i="26"/>
  <c r="F25" i="22"/>
  <c r="C25" i="26"/>
  <c r="C38" i="26"/>
  <c r="F38" i="22"/>
  <c r="D30" i="26"/>
  <c r="H30" i="22"/>
  <c r="F32" i="22"/>
  <c r="C32" i="26"/>
  <c r="C32" i="30" s="1"/>
  <c r="E27" i="26"/>
  <c r="K27" i="22"/>
  <c r="E53" i="26"/>
  <c r="K53" i="22"/>
  <c r="D19" i="26"/>
  <c r="H19" i="22"/>
  <c r="C40" i="26"/>
  <c r="F40" i="22"/>
  <c r="H50" i="22"/>
  <c r="D50" i="26"/>
  <c r="J37" i="22"/>
  <c r="G37" i="26"/>
  <c r="F37" i="26" s="1"/>
  <c r="L37" i="22"/>
  <c r="G56" i="26"/>
  <c r="F56" i="26" s="1"/>
  <c r="K34" i="22"/>
  <c r="E34" i="26"/>
  <c r="H49" i="32"/>
  <c r="E49" i="19" s="1"/>
  <c r="D36" i="32"/>
  <c r="C36" i="19" s="1"/>
  <c r="C36" i="30" s="1"/>
  <c r="F56" i="32"/>
  <c r="D56" i="19" s="1"/>
  <c r="D56" i="30" s="1"/>
  <c r="D13" i="19"/>
  <c r="F11" i="32"/>
  <c r="H18" i="32"/>
  <c r="E18" i="19" s="1"/>
  <c r="F21" i="32"/>
  <c r="H21" i="32" s="1"/>
  <c r="E21" i="19" s="1"/>
  <c r="J30" i="18"/>
  <c r="L30" i="18"/>
  <c r="M30" i="18" s="1"/>
  <c r="Q30" i="18" s="1"/>
  <c r="P30" i="18" s="1"/>
  <c r="G11" i="19"/>
  <c r="F11" i="19" s="1"/>
  <c r="J31" i="18"/>
  <c r="L31" i="18"/>
  <c r="M31" i="18" s="1"/>
  <c r="Q31" i="18" s="1"/>
  <c r="P31" i="18" s="1"/>
  <c r="F30" i="32"/>
  <c r="H30" i="32" s="1"/>
  <c r="E30" i="19" s="1"/>
  <c r="J21" i="18"/>
  <c r="L21" i="18"/>
  <c r="M21" i="18" s="1"/>
  <c r="Q21" i="18" s="1"/>
  <c r="P21" i="18" s="1"/>
  <c r="D31" i="19"/>
  <c r="L11" i="18"/>
  <c r="M11" i="18" s="1"/>
  <c r="Q11" i="18" s="1"/>
  <c r="P11" i="18" s="1"/>
  <c r="J11" i="18"/>
  <c r="J36" i="18"/>
  <c r="L36" i="18"/>
  <c r="M36" i="18" s="1"/>
  <c r="Q36" i="18" s="1"/>
  <c r="P36" i="18" s="1"/>
  <c r="H29" i="17"/>
  <c r="K29" i="17" s="1"/>
  <c r="K29" i="32" s="1"/>
  <c r="F20" i="17"/>
  <c r="F20" i="32" s="1"/>
  <c r="F38" i="17"/>
  <c r="D38" i="32"/>
  <c r="C38" i="19" s="1"/>
  <c r="L49" i="17"/>
  <c r="D39" i="32"/>
  <c r="C39" i="19" s="1"/>
  <c r="C39" i="30" s="1"/>
  <c r="L18" i="32"/>
  <c r="H18" i="19" s="1"/>
  <c r="M18" i="17"/>
  <c r="H16" i="17"/>
  <c r="K16" i="17" s="1"/>
  <c r="F16" i="32"/>
  <c r="D44" i="19"/>
  <c r="H44" i="32"/>
  <c r="E44" i="19" s="1"/>
  <c r="D23" i="32"/>
  <c r="C23" i="19" s="1"/>
  <c r="F23" i="17"/>
  <c r="D26" i="32"/>
  <c r="C26" i="19" s="1"/>
  <c r="C26" i="30" s="1"/>
  <c r="F26" i="17"/>
  <c r="H44" i="17"/>
  <c r="K44" i="17" s="1"/>
  <c r="J44" i="17" s="1"/>
  <c r="K21" i="32"/>
  <c r="L21" i="17"/>
  <c r="J21" i="17"/>
  <c r="H33" i="32"/>
  <c r="E33" i="19" s="1"/>
  <c r="D33" i="19"/>
  <c r="D33" i="30" s="1"/>
  <c r="F27" i="17"/>
  <c r="D27" i="32"/>
  <c r="C27" i="19" s="1"/>
  <c r="C27" i="30" s="1"/>
  <c r="D43" i="32"/>
  <c r="C43" i="19" s="1"/>
  <c r="C43" i="30" s="1"/>
  <c r="F43" i="17"/>
  <c r="K8" i="32"/>
  <c r="J8" i="17"/>
  <c r="L8" i="17"/>
  <c r="J33" i="17"/>
  <c r="L33" i="17"/>
  <c r="K33" i="32"/>
  <c r="H7" i="17"/>
  <c r="K7" i="17" s="1"/>
  <c r="F7" i="32"/>
  <c r="J45" i="17"/>
  <c r="L45" i="17"/>
  <c r="K45" i="32"/>
  <c r="B18" i="19"/>
  <c r="J18" i="32"/>
  <c r="D8" i="19"/>
  <c r="D8" i="30" s="1"/>
  <c r="H8" i="32"/>
  <c r="E8" i="19" s="1"/>
  <c r="F12" i="32"/>
  <c r="H12" i="17"/>
  <c r="K12" i="17" s="1"/>
  <c r="G31" i="19"/>
  <c r="J31" i="32"/>
  <c r="F39" i="32"/>
  <c r="H39" i="17"/>
  <c r="K39" i="17" s="1"/>
  <c r="D55" i="32"/>
  <c r="C55" i="19" s="1"/>
  <c r="C55" i="30" s="1"/>
  <c r="F55" i="17"/>
  <c r="H28" i="17"/>
  <c r="K28" i="17" s="1"/>
  <c r="F28" i="32"/>
  <c r="L48" i="17"/>
  <c r="J48" i="17"/>
  <c r="K48" i="32"/>
  <c r="M56" i="17"/>
  <c r="H47" i="17"/>
  <c r="K47" i="17" s="1"/>
  <c r="F47" i="32"/>
  <c r="H48" i="32"/>
  <c r="E48" i="19" s="1"/>
  <c r="D48" i="19"/>
  <c r="H14" i="17"/>
  <c r="K14" i="17" s="1"/>
  <c r="F14" i="32"/>
  <c r="F51" i="32"/>
  <c r="H51" i="17"/>
  <c r="K51" i="17" s="1"/>
  <c r="K51" i="32" s="1"/>
  <c r="H35" i="17"/>
  <c r="K35" i="17" s="1"/>
  <c r="F35" i="32"/>
  <c r="H52" i="17"/>
  <c r="K52" i="17" s="1"/>
  <c r="K52" i="32" s="1"/>
  <c r="H10" i="17"/>
  <c r="K10" i="17" s="1"/>
  <c r="F10" i="32"/>
  <c r="H15" i="17"/>
  <c r="K15" i="17" s="1"/>
  <c r="F15" i="32"/>
  <c r="H41" i="32"/>
  <c r="E41" i="19" s="1"/>
  <c r="D41" i="19"/>
  <c r="D41" i="30" s="1"/>
  <c r="F24" i="17"/>
  <c r="D24" i="32"/>
  <c r="C24" i="19" s="1"/>
  <c r="C24" i="30" s="1"/>
  <c r="J53" i="17"/>
  <c r="L53" i="17"/>
  <c r="L53" i="32" s="1"/>
  <c r="F46" i="32"/>
  <c r="H46" i="17"/>
  <c r="K46" i="17" s="1"/>
  <c r="H32" i="17"/>
  <c r="K32" i="17" s="1"/>
  <c r="F32" i="32"/>
  <c r="L41" i="17"/>
  <c r="K41" i="32"/>
  <c r="J41" i="17"/>
  <c r="F36" i="32"/>
  <c r="H36" i="17"/>
  <c r="K36" i="17" s="1"/>
  <c r="D9" i="32"/>
  <c r="C9" i="19" s="1"/>
  <c r="F9" i="17"/>
  <c r="D53" i="19"/>
  <c r="D53" i="30" s="1"/>
  <c r="H53" i="32"/>
  <c r="E53" i="19" s="1"/>
  <c r="H37" i="17"/>
  <c r="K37" i="17" s="1"/>
  <c r="F37" i="32"/>
  <c r="D25" i="32"/>
  <c r="C25" i="19" s="1"/>
  <c r="F25" i="17"/>
  <c r="M31" i="17"/>
  <c r="L22" i="17"/>
  <c r="K22" i="32"/>
  <c r="J22" i="17"/>
  <c r="F19" i="32"/>
  <c r="H19" i="17"/>
  <c r="K19" i="17" s="1"/>
  <c r="H29" i="32"/>
  <c r="E29" i="19" s="1"/>
  <c r="D29" i="19"/>
  <c r="D29" i="30" s="1"/>
  <c r="M11" i="17"/>
  <c r="H54" i="17"/>
  <c r="K54" i="17" s="1"/>
  <c r="F54" i="32"/>
  <c r="F17" i="17"/>
  <c r="D17" i="32"/>
  <c r="C17" i="19" s="1"/>
  <c r="C17" i="30" s="1"/>
  <c r="D22" i="19"/>
  <c r="H22" i="32"/>
  <c r="E22" i="19" s="1"/>
  <c r="H34" i="17"/>
  <c r="K34" i="17" s="1"/>
  <c r="F34" i="32"/>
  <c r="D50" i="32"/>
  <c r="C50" i="19" s="1"/>
  <c r="C50" i="30" s="1"/>
  <c r="F50" i="17"/>
  <c r="F42" i="17"/>
  <c r="D42" i="32"/>
  <c r="C42" i="19" s="1"/>
  <c r="C42" i="30" s="1"/>
  <c r="K30" i="32"/>
  <c r="L30" i="17"/>
  <c r="J30" i="17"/>
  <c r="L13" i="32"/>
  <c r="H13" i="19" s="1"/>
  <c r="M13" i="17"/>
  <c r="F40" i="17"/>
  <c r="D40" i="32"/>
  <c r="C40" i="19" s="1"/>
  <c r="C23" i="30" l="1"/>
  <c r="D21" i="19"/>
  <c r="G13" i="19"/>
  <c r="D48" i="30"/>
  <c r="D21" i="30"/>
  <c r="K15" i="25"/>
  <c r="E15" i="26"/>
  <c r="D45" i="19"/>
  <c r="D45" i="30" s="1"/>
  <c r="K49" i="32"/>
  <c r="G49" i="19" s="1"/>
  <c r="K44" i="32"/>
  <c r="L44" i="17"/>
  <c r="E28" i="26"/>
  <c r="D13" i="30"/>
  <c r="D17" i="26"/>
  <c r="J56" i="22"/>
  <c r="L56" i="18"/>
  <c r="M56" i="18" s="1"/>
  <c r="Q56" i="18" s="1"/>
  <c r="P56" i="18" s="1"/>
  <c r="J56" i="18"/>
  <c r="L29" i="17"/>
  <c r="M29" i="17" s="1"/>
  <c r="H20" i="17"/>
  <c r="K20" i="17" s="1"/>
  <c r="L20" i="17" s="1"/>
  <c r="K56" i="32"/>
  <c r="J29" i="17"/>
  <c r="H58" i="26"/>
  <c r="M58" i="22"/>
  <c r="H57" i="17"/>
  <c r="K57" i="17" s="1"/>
  <c r="F57" i="32"/>
  <c r="H58" i="17"/>
  <c r="K58" i="17" s="1"/>
  <c r="F58" i="32"/>
  <c r="H57" i="26"/>
  <c r="M57" i="22"/>
  <c r="B58" i="30"/>
  <c r="C9" i="30"/>
  <c r="D22" i="30"/>
  <c r="H14" i="26"/>
  <c r="C25" i="30"/>
  <c r="C38" i="30"/>
  <c r="J7" i="22"/>
  <c r="G7" i="26"/>
  <c r="F7" i="26" s="1"/>
  <c r="L7" i="22"/>
  <c r="Q14" i="22"/>
  <c r="I14" i="26"/>
  <c r="G21" i="26"/>
  <c r="F21" i="26" s="1"/>
  <c r="L21" i="22"/>
  <c r="J21" i="22"/>
  <c r="J29" i="22"/>
  <c r="L29" i="22"/>
  <c r="G29" i="26"/>
  <c r="F29" i="26" s="1"/>
  <c r="K22" i="22"/>
  <c r="E22" i="26"/>
  <c r="K42" i="22"/>
  <c r="E42" i="26"/>
  <c r="Q15" i="22"/>
  <c r="D44" i="30"/>
  <c r="H49" i="22"/>
  <c r="D49" i="26"/>
  <c r="D49" i="30" s="1"/>
  <c r="J33" i="22"/>
  <c r="L33" i="22"/>
  <c r="G33" i="26"/>
  <c r="F33" i="26" s="1"/>
  <c r="J34" i="22"/>
  <c r="L34" i="22"/>
  <c r="G34" i="26"/>
  <c r="F34" i="26" s="1"/>
  <c r="E19" i="26"/>
  <c r="K19" i="22"/>
  <c r="J8" i="22"/>
  <c r="G8" i="26"/>
  <c r="F8" i="26" s="1"/>
  <c r="L8" i="22"/>
  <c r="E31" i="26"/>
  <c r="K31" i="22"/>
  <c r="E55" i="26"/>
  <c r="K55" i="22"/>
  <c r="H38" i="22"/>
  <c r="D38" i="26"/>
  <c r="K43" i="22"/>
  <c r="E43" i="26"/>
  <c r="M26" i="22"/>
  <c r="H26" i="26"/>
  <c r="E23" i="26"/>
  <c r="K23" i="22"/>
  <c r="K46" i="22"/>
  <c r="E46" i="26"/>
  <c r="L28" i="22"/>
  <c r="G28" i="26"/>
  <c r="F28" i="26" s="1"/>
  <c r="J28" i="22"/>
  <c r="K39" i="22"/>
  <c r="E39" i="26"/>
  <c r="D32" i="26"/>
  <c r="H32" i="22"/>
  <c r="H40" i="22"/>
  <c r="D40" i="26"/>
  <c r="L10" i="22"/>
  <c r="J10" i="22"/>
  <c r="G10" i="26"/>
  <c r="F10" i="26" s="1"/>
  <c r="M56" i="22"/>
  <c r="H56" i="26"/>
  <c r="E44" i="26"/>
  <c r="K44" i="22"/>
  <c r="M36" i="22"/>
  <c r="H36" i="26"/>
  <c r="K48" i="22"/>
  <c r="E48" i="26"/>
  <c r="K47" i="22"/>
  <c r="E47" i="26"/>
  <c r="H37" i="26"/>
  <c r="M37" i="22"/>
  <c r="J53" i="22"/>
  <c r="L53" i="22"/>
  <c r="G53" i="26"/>
  <c r="F53" i="26" s="1"/>
  <c r="D25" i="26"/>
  <c r="H25" i="22"/>
  <c r="K16" i="22"/>
  <c r="E16" i="26"/>
  <c r="G41" i="26"/>
  <c r="F41" i="26" s="1"/>
  <c r="L41" i="22"/>
  <c r="J41" i="22"/>
  <c r="J13" i="22"/>
  <c r="L13" i="22"/>
  <c r="G13" i="26"/>
  <c r="F13" i="26" s="1"/>
  <c r="E30" i="26"/>
  <c r="K30" i="22"/>
  <c r="D51" i="26"/>
  <c r="H51" i="22"/>
  <c r="G9" i="26"/>
  <c r="F9" i="26" s="1"/>
  <c r="L9" i="22"/>
  <c r="J9" i="22"/>
  <c r="J52" i="22"/>
  <c r="L52" i="22"/>
  <c r="G52" i="26"/>
  <c r="F52" i="26" s="1"/>
  <c r="G27" i="26"/>
  <c r="F27" i="26" s="1"/>
  <c r="J27" i="22"/>
  <c r="L27" i="22"/>
  <c r="K20" i="22"/>
  <c r="E20" i="26"/>
  <c r="H54" i="26"/>
  <c r="M54" i="22"/>
  <c r="D18" i="26"/>
  <c r="D18" i="30" s="1"/>
  <c r="H18" i="22"/>
  <c r="D31" i="30"/>
  <c r="L24" i="22"/>
  <c r="J24" i="22"/>
  <c r="G24" i="26"/>
  <c r="F24" i="26" s="1"/>
  <c r="K45" i="22"/>
  <c r="E45" i="26"/>
  <c r="E12" i="26"/>
  <c r="K12" i="22"/>
  <c r="E35" i="26"/>
  <c r="K35" i="22"/>
  <c r="K11" i="22"/>
  <c r="E11" i="26"/>
  <c r="C40" i="30"/>
  <c r="E50" i="26"/>
  <c r="K50" i="22"/>
  <c r="E17" i="26"/>
  <c r="K17" i="22"/>
  <c r="H56" i="32"/>
  <c r="E56" i="19" s="1"/>
  <c r="L31" i="32"/>
  <c r="H31" i="19" s="1"/>
  <c r="D30" i="19"/>
  <c r="D30" i="30" s="1"/>
  <c r="H11" i="32"/>
  <c r="E11" i="19" s="1"/>
  <c r="D11" i="19"/>
  <c r="D11" i="30" s="1"/>
  <c r="L11" i="32"/>
  <c r="H11" i="19" s="1"/>
  <c r="L56" i="32"/>
  <c r="H56" i="19" s="1"/>
  <c r="F38" i="32"/>
  <c r="H38" i="17"/>
  <c r="K38" i="17" s="1"/>
  <c r="M49" i="17"/>
  <c r="L49" i="32"/>
  <c r="H49" i="19" s="1"/>
  <c r="Q18" i="17"/>
  <c r="M18" i="32"/>
  <c r="I18" i="19" s="1"/>
  <c r="L16" i="17"/>
  <c r="K16" i="32"/>
  <c r="J16" i="17"/>
  <c r="D16" i="19"/>
  <c r="D16" i="30" s="1"/>
  <c r="H16" i="32"/>
  <c r="E16" i="19" s="1"/>
  <c r="H23" i="17"/>
  <c r="K23" i="17" s="1"/>
  <c r="F23" i="32"/>
  <c r="F26" i="32"/>
  <c r="H26" i="17"/>
  <c r="K26" i="17" s="1"/>
  <c r="D19" i="19"/>
  <c r="D19" i="30" s="1"/>
  <c r="H19" i="32"/>
  <c r="E19" i="19" s="1"/>
  <c r="J8" i="32"/>
  <c r="G8" i="19"/>
  <c r="M30" i="17"/>
  <c r="L30" i="32"/>
  <c r="H30" i="19" s="1"/>
  <c r="L41" i="32"/>
  <c r="H41" i="19" s="1"/>
  <c r="M41" i="17"/>
  <c r="L52" i="17"/>
  <c r="L52" i="32" s="1"/>
  <c r="J52" i="17"/>
  <c r="M45" i="17"/>
  <c r="L45" i="32"/>
  <c r="H45" i="19" s="1"/>
  <c r="H43" i="17"/>
  <c r="K43" i="17" s="1"/>
  <c r="F43" i="32"/>
  <c r="D54" i="19"/>
  <c r="D54" i="30" s="1"/>
  <c r="H54" i="32"/>
  <c r="E54" i="19" s="1"/>
  <c r="L22" i="32"/>
  <c r="H22" i="19" s="1"/>
  <c r="M22" i="17"/>
  <c r="D37" i="19"/>
  <c r="D37" i="30" s="1"/>
  <c r="H37" i="32"/>
  <c r="E37" i="19" s="1"/>
  <c r="K32" i="32"/>
  <c r="J32" i="17"/>
  <c r="L32" i="17"/>
  <c r="D15" i="19"/>
  <c r="D15" i="30" s="1"/>
  <c r="H15" i="32"/>
  <c r="E15" i="19" s="1"/>
  <c r="H35" i="32"/>
  <c r="E35" i="19" s="1"/>
  <c r="D35" i="19"/>
  <c r="D35" i="30" s="1"/>
  <c r="J48" i="32"/>
  <c r="G48" i="19"/>
  <c r="F31" i="19"/>
  <c r="H7" i="32"/>
  <c r="E7" i="19" s="1"/>
  <c r="D7" i="19"/>
  <c r="D7" i="30" s="1"/>
  <c r="F13" i="19"/>
  <c r="K47" i="32"/>
  <c r="J47" i="17"/>
  <c r="L47" i="17"/>
  <c r="F42" i="32"/>
  <c r="H42" i="17"/>
  <c r="K42" i="17" s="1"/>
  <c r="L54" i="17"/>
  <c r="J54" i="17"/>
  <c r="K54" i="32"/>
  <c r="J37" i="17"/>
  <c r="L37" i="17"/>
  <c r="K37" i="32"/>
  <c r="J46" i="17"/>
  <c r="L46" i="17"/>
  <c r="K46" i="32"/>
  <c r="L15" i="17"/>
  <c r="K15" i="32"/>
  <c r="J15" i="17"/>
  <c r="K35" i="32"/>
  <c r="L35" i="17"/>
  <c r="J35" i="17"/>
  <c r="J12" i="17"/>
  <c r="L12" i="17"/>
  <c r="K12" i="32"/>
  <c r="L7" i="17"/>
  <c r="K7" i="32"/>
  <c r="J7" i="17"/>
  <c r="H27" i="17"/>
  <c r="K27" i="17" s="1"/>
  <c r="F27" i="32"/>
  <c r="H50" i="17"/>
  <c r="K50" i="17" s="1"/>
  <c r="F50" i="32"/>
  <c r="H46" i="32"/>
  <c r="E46" i="19" s="1"/>
  <c r="D46" i="19"/>
  <c r="D46" i="30" s="1"/>
  <c r="J51" i="17"/>
  <c r="L51" i="17"/>
  <c r="L51" i="32" s="1"/>
  <c r="L48" i="32"/>
  <c r="H48" i="19" s="1"/>
  <c r="M48" i="17"/>
  <c r="H12" i="32"/>
  <c r="E12" i="19" s="1"/>
  <c r="D12" i="19"/>
  <c r="D12" i="30" s="1"/>
  <c r="G33" i="19"/>
  <c r="J33" i="32"/>
  <c r="F17" i="32"/>
  <c r="H17" i="17"/>
  <c r="K17" i="17" s="1"/>
  <c r="Q11" i="17"/>
  <c r="M11" i="32"/>
  <c r="I11" i="19" s="1"/>
  <c r="M31" i="32"/>
  <c r="I31" i="19" s="1"/>
  <c r="Q31" i="17"/>
  <c r="M53" i="17"/>
  <c r="M53" i="32" s="1"/>
  <c r="H53" i="19"/>
  <c r="H51" i="32"/>
  <c r="E51" i="19" s="1"/>
  <c r="D51" i="19"/>
  <c r="H28" i="32"/>
  <c r="E28" i="19" s="1"/>
  <c r="D28" i="19"/>
  <c r="D28" i="30" s="1"/>
  <c r="M33" i="17"/>
  <c r="L33" i="32"/>
  <c r="H33" i="19" s="1"/>
  <c r="D34" i="19"/>
  <c r="D34" i="30" s="1"/>
  <c r="H34" i="32"/>
  <c r="E34" i="19" s="1"/>
  <c r="F9" i="32"/>
  <c r="H9" i="17"/>
  <c r="K9" i="17" s="1"/>
  <c r="H14" i="32"/>
  <c r="E14" i="19" s="1"/>
  <c r="D14" i="19"/>
  <c r="D14" i="30" s="1"/>
  <c r="K28" i="32"/>
  <c r="J28" i="17"/>
  <c r="L28" i="17"/>
  <c r="J29" i="32"/>
  <c r="G29" i="19"/>
  <c r="J45" i="32"/>
  <c r="G45" i="19"/>
  <c r="D52" i="19"/>
  <c r="D52" i="30" s="1"/>
  <c r="H52" i="32"/>
  <c r="E52" i="19" s="1"/>
  <c r="K34" i="32"/>
  <c r="L34" i="17"/>
  <c r="J34" i="17"/>
  <c r="H25" i="17"/>
  <c r="K25" i="17" s="1"/>
  <c r="F25" i="32"/>
  <c r="G53" i="19"/>
  <c r="J53" i="32"/>
  <c r="J44" i="32"/>
  <c r="G44" i="19"/>
  <c r="K14" i="32"/>
  <c r="J14" i="17"/>
  <c r="L14" i="17"/>
  <c r="F55" i="32"/>
  <c r="H55" i="17"/>
  <c r="K55" i="17" s="1"/>
  <c r="J36" i="17"/>
  <c r="L36" i="17"/>
  <c r="K36" i="32"/>
  <c r="D20" i="19"/>
  <c r="D20" i="30" s="1"/>
  <c r="H20" i="32"/>
  <c r="E20" i="19" s="1"/>
  <c r="L10" i="17"/>
  <c r="J10" i="17"/>
  <c r="K10" i="32"/>
  <c r="J22" i="32"/>
  <c r="G22" i="19"/>
  <c r="Q56" i="17"/>
  <c r="M56" i="32"/>
  <c r="I56" i="19" s="1"/>
  <c r="L44" i="32"/>
  <c r="H44" i="19" s="1"/>
  <c r="M44" i="17"/>
  <c r="Q13" i="17"/>
  <c r="M13" i="32"/>
  <c r="I13" i="19" s="1"/>
  <c r="H36" i="32"/>
  <c r="E36" i="19" s="1"/>
  <c r="D36" i="19"/>
  <c r="D36" i="30" s="1"/>
  <c r="F24" i="32"/>
  <c r="H24" i="17"/>
  <c r="K24" i="17" s="1"/>
  <c r="K39" i="32"/>
  <c r="L39" i="17"/>
  <c r="J39" i="17"/>
  <c r="L8" i="32"/>
  <c r="H8" i="19" s="1"/>
  <c r="M8" i="17"/>
  <c r="L21" i="32"/>
  <c r="H21" i="19" s="1"/>
  <c r="M21" i="17"/>
  <c r="J41" i="32"/>
  <c r="G41" i="19"/>
  <c r="J30" i="32"/>
  <c r="G30" i="19"/>
  <c r="H32" i="32"/>
  <c r="E32" i="19" s="1"/>
  <c r="D32" i="19"/>
  <c r="F40" i="32"/>
  <c r="H40" i="17"/>
  <c r="K40" i="17" s="1"/>
  <c r="K19" i="32"/>
  <c r="J19" i="17"/>
  <c r="L19" i="17"/>
  <c r="H10" i="32"/>
  <c r="E10" i="19" s="1"/>
  <c r="D10" i="19"/>
  <c r="D10" i="30" s="1"/>
  <c r="D47" i="19"/>
  <c r="D47" i="30" s="1"/>
  <c r="H47" i="32"/>
  <c r="E47" i="19" s="1"/>
  <c r="H39" i="32"/>
  <c r="E39" i="19" s="1"/>
  <c r="D39" i="19"/>
  <c r="D39" i="30" s="1"/>
  <c r="B18" i="30"/>
  <c r="F18" i="19"/>
  <c r="G21" i="19"/>
  <c r="J21" i="32"/>
  <c r="D51" i="30" l="1"/>
  <c r="G56" i="30"/>
  <c r="G15" i="26"/>
  <c r="F15" i="26" s="1"/>
  <c r="L15" i="25"/>
  <c r="J15" i="25"/>
  <c r="F53" i="30"/>
  <c r="E53" i="30" s="1"/>
  <c r="J20" i="17"/>
  <c r="J49" i="32"/>
  <c r="F49" i="19"/>
  <c r="L29" i="32"/>
  <c r="H29" i="19" s="1"/>
  <c r="K20" i="32"/>
  <c r="K58" i="32"/>
  <c r="J58" i="17"/>
  <c r="L58" i="17"/>
  <c r="H57" i="32"/>
  <c r="E57" i="19" s="1"/>
  <c r="D57" i="19"/>
  <c r="D57" i="30" s="1"/>
  <c r="K57" i="32"/>
  <c r="J57" i="17"/>
  <c r="L57" i="17"/>
  <c r="I58" i="26"/>
  <c r="Q58" i="22"/>
  <c r="J56" i="32"/>
  <c r="G56" i="19"/>
  <c r="F56" i="30" s="1"/>
  <c r="I57" i="26"/>
  <c r="Q57" i="22"/>
  <c r="H58" i="32"/>
  <c r="E58" i="19" s="1"/>
  <c r="D58" i="19"/>
  <c r="D58" i="30" s="1"/>
  <c r="D32" i="30"/>
  <c r="F13" i="30"/>
  <c r="E13" i="30" s="1"/>
  <c r="L22" i="22"/>
  <c r="G22" i="26"/>
  <c r="F22" i="26" s="1"/>
  <c r="J22" i="22"/>
  <c r="H29" i="26"/>
  <c r="M29" i="22"/>
  <c r="E49" i="26"/>
  <c r="K49" i="22"/>
  <c r="M21" i="22"/>
  <c r="H21" i="26"/>
  <c r="G21" i="30" s="1"/>
  <c r="P15" i="22"/>
  <c r="K14" i="26"/>
  <c r="P14" i="22"/>
  <c r="J14" i="26" s="1"/>
  <c r="M7" i="22"/>
  <c r="H7" i="26"/>
  <c r="G42" i="26"/>
  <c r="F42" i="26" s="1"/>
  <c r="J42" i="22"/>
  <c r="L42" i="22"/>
  <c r="E51" i="26"/>
  <c r="K51" i="22"/>
  <c r="K25" i="22"/>
  <c r="E25" i="26"/>
  <c r="Q36" i="22"/>
  <c r="I36" i="26"/>
  <c r="G17" i="26"/>
  <c r="F17" i="26" s="1"/>
  <c r="J17" i="22"/>
  <c r="L17" i="22"/>
  <c r="L45" i="22"/>
  <c r="J45" i="22"/>
  <c r="G45" i="26"/>
  <c r="F45" i="26" s="1"/>
  <c r="J20" i="22"/>
  <c r="L20" i="22"/>
  <c r="G20" i="26"/>
  <c r="F20" i="26" s="1"/>
  <c r="L44" i="22"/>
  <c r="J44" i="22"/>
  <c r="G44" i="26"/>
  <c r="F44" i="26" s="1"/>
  <c r="J39" i="22"/>
  <c r="L39" i="22"/>
  <c r="G39" i="26"/>
  <c r="F39" i="26" s="1"/>
  <c r="Q26" i="22"/>
  <c r="I26" i="26"/>
  <c r="H8" i="26"/>
  <c r="G8" i="30" s="1"/>
  <c r="M8" i="22"/>
  <c r="G43" i="26"/>
  <c r="F43" i="26" s="1"/>
  <c r="J43" i="22"/>
  <c r="L43" i="22"/>
  <c r="H13" i="26"/>
  <c r="G13" i="30" s="1"/>
  <c r="M13" i="22"/>
  <c r="I37" i="26"/>
  <c r="Q37" i="22"/>
  <c r="E38" i="26"/>
  <c r="K38" i="22"/>
  <c r="I56" i="26"/>
  <c r="H56" i="30" s="1"/>
  <c r="Q56" i="22"/>
  <c r="E18" i="26"/>
  <c r="K18" i="22"/>
  <c r="G30" i="26"/>
  <c r="F30" i="26" s="1"/>
  <c r="J30" i="22"/>
  <c r="L30" i="22"/>
  <c r="G11" i="26"/>
  <c r="L11" i="22"/>
  <c r="J11" i="22"/>
  <c r="H52" i="26"/>
  <c r="M52" i="22"/>
  <c r="M10" i="22"/>
  <c r="H10" i="26"/>
  <c r="M28" i="22"/>
  <c r="H28" i="26"/>
  <c r="J55" i="22"/>
  <c r="L55" i="22"/>
  <c r="G55" i="26"/>
  <c r="F55" i="26" s="1"/>
  <c r="H34" i="26"/>
  <c r="M34" i="22"/>
  <c r="H24" i="26"/>
  <c r="M24" i="22"/>
  <c r="L19" i="22"/>
  <c r="G19" i="26"/>
  <c r="F19" i="26" s="1"/>
  <c r="J19" i="22"/>
  <c r="G35" i="26"/>
  <c r="F35" i="26" s="1"/>
  <c r="J35" i="22"/>
  <c r="L35" i="22"/>
  <c r="H41" i="26"/>
  <c r="G41" i="30" s="1"/>
  <c r="M41" i="22"/>
  <c r="J47" i="22"/>
  <c r="L47" i="22"/>
  <c r="G47" i="26"/>
  <c r="F47" i="26" s="1"/>
  <c r="E40" i="26"/>
  <c r="K40" i="22"/>
  <c r="L46" i="22"/>
  <c r="J46" i="22"/>
  <c r="G46" i="26"/>
  <c r="F46" i="26" s="1"/>
  <c r="H27" i="26"/>
  <c r="M27" i="22"/>
  <c r="L50" i="22"/>
  <c r="J50" i="22"/>
  <c r="G50" i="26"/>
  <c r="F50" i="26" s="1"/>
  <c r="M53" i="22"/>
  <c r="H53" i="26"/>
  <c r="G53" i="30" s="1"/>
  <c r="J12" i="22"/>
  <c r="L12" i="22"/>
  <c r="G12" i="26"/>
  <c r="F12" i="26" s="1"/>
  <c r="Q54" i="22"/>
  <c r="I54" i="26"/>
  <c r="H9" i="26"/>
  <c r="M9" i="22"/>
  <c r="G48" i="26"/>
  <c r="F48" i="26" s="1"/>
  <c r="J48" i="22"/>
  <c r="L48" i="22"/>
  <c r="E32" i="26"/>
  <c r="K32" i="22"/>
  <c r="L23" i="22"/>
  <c r="J23" i="22"/>
  <c r="G23" i="26"/>
  <c r="F23" i="26" s="1"/>
  <c r="H33" i="26"/>
  <c r="G33" i="30" s="1"/>
  <c r="M33" i="22"/>
  <c r="L16" i="22"/>
  <c r="J16" i="22"/>
  <c r="G16" i="26"/>
  <c r="F16" i="26" s="1"/>
  <c r="G31" i="26"/>
  <c r="J31" i="22"/>
  <c r="L31" i="22"/>
  <c r="L38" i="17"/>
  <c r="J38" i="17"/>
  <c r="K38" i="32"/>
  <c r="H38" i="32"/>
  <c r="E38" i="19" s="1"/>
  <c r="D38" i="19"/>
  <c r="D38" i="30" s="1"/>
  <c r="Q49" i="17"/>
  <c r="M49" i="32"/>
  <c r="I49" i="19" s="1"/>
  <c r="Q18" i="32"/>
  <c r="K18" i="19" s="1"/>
  <c r="P18" i="17"/>
  <c r="P18" i="32" s="1"/>
  <c r="J18" i="19" s="1"/>
  <c r="J16" i="32"/>
  <c r="G16" i="19"/>
  <c r="M16" i="17"/>
  <c r="L16" i="32"/>
  <c r="H16" i="19" s="1"/>
  <c r="J26" i="17"/>
  <c r="L26" i="17"/>
  <c r="K26" i="32"/>
  <c r="H26" i="32"/>
  <c r="E26" i="19" s="1"/>
  <c r="D26" i="19"/>
  <c r="D26" i="30" s="1"/>
  <c r="D23" i="19"/>
  <c r="D23" i="30" s="1"/>
  <c r="H23" i="32"/>
  <c r="E23" i="19" s="1"/>
  <c r="L23" i="17"/>
  <c r="K23" i="32"/>
  <c r="J23" i="17"/>
  <c r="P56" i="17"/>
  <c r="P56" i="32" s="1"/>
  <c r="J56" i="19" s="1"/>
  <c r="Q56" i="32"/>
  <c r="K56" i="19" s="1"/>
  <c r="F33" i="19"/>
  <c r="F33" i="30"/>
  <c r="E33" i="30" s="1"/>
  <c r="L24" i="17"/>
  <c r="J24" i="17"/>
  <c r="K24" i="32"/>
  <c r="F22" i="19"/>
  <c r="M35" i="17"/>
  <c r="L35" i="32"/>
  <c r="H35" i="19" s="1"/>
  <c r="M22" i="32"/>
  <c r="I22" i="19" s="1"/>
  <c r="Q22" i="17"/>
  <c r="H52" i="19"/>
  <c r="M52" i="17"/>
  <c r="M52" i="32" s="1"/>
  <c r="G28" i="19"/>
  <c r="J28" i="32"/>
  <c r="L55" i="17"/>
  <c r="J55" i="17"/>
  <c r="K55" i="32"/>
  <c r="F48" i="19"/>
  <c r="D55" i="19"/>
  <c r="D55" i="30" s="1"/>
  <c r="H55" i="32"/>
  <c r="E55" i="19" s="1"/>
  <c r="Q48" i="17"/>
  <c r="M48" i="32"/>
  <c r="I48" i="19" s="1"/>
  <c r="K50" i="32"/>
  <c r="L50" i="17"/>
  <c r="J50" i="17"/>
  <c r="K42" i="32"/>
  <c r="L42" i="17"/>
  <c r="J42" i="17"/>
  <c r="M54" i="17"/>
  <c r="L54" i="32"/>
  <c r="H54" i="19" s="1"/>
  <c r="G54" i="30" s="1"/>
  <c r="F41" i="19"/>
  <c r="F41" i="30"/>
  <c r="E41" i="30" s="1"/>
  <c r="M14" i="17"/>
  <c r="L14" i="32"/>
  <c r="H14" i="19" s="1"/>
  <c r="G14" i="30" s="1"/>
  <c r="Q53" i="17"/>
  <c r="Q53" i="32" s="1"/>
  <c r="I53" i="19"/>
  <c r="D27" i="19"/>
  <c r="D27" i="30" s="1"/>
  <c r="H27" i="32"/>
  <c r="E27" i="19" s="1"/>
  <c r="J15" i="32"/>
  <c r="G15" i="19"/>
  <c r="D42" i="19"/>
  <c r="D42" i="30" s="1"/>
  <c r="H42" i="32"/>
  <c r="E42" i="19" s="1"/>
  <c r="M41" i="32"/>
  <c r="I41" i="19" s="1"/>
  <c r="Q41" i="17"/>
  <c r="L34" i="32"/>
  <c r="H34" i="19" s="1"/>
  <c r="M34" i="17"/>
  <c r="K9" i="32"/>
  <c r="J9" i="17"/>
  <c r="L9" i="17"/>
  <c r="P31" i="17"/>
  <c r="P31" i="32" s="1"/>
  <c r="J31" i="19" s="1"/>
  <c r="Q31" i="32"/>
  <c r="K31" i="19" s="1"/>
  <c r="M51" i="17"/>
  <c r="M51" i="32" s="1"/>
  <c r="H51" i="19"/>
  <c r="K27" i="32"/>
  <c r="L27" i="17"/>
  <c r="J27" i="17"/>
  <c r="L15" i="32"/>
  <c r="H15" i="19" s="1"/>
  <c r="M15" i="17"/>
  <c r="L47" i="32"/>
  <c r="H47" i="19" s="1"/>
  <c r="M47" i="17"/>
  <c r="H43" i="32"/>
  <c r="E43" i="19" s="1"/>
  <c r="D43" i="19"/>
  <c r="D43" i="30" s="1"/>
  <c r="G39" i="19"/>
  <c r="J39" i="32"/>
  <c r="Q29" i="17"/>
  <c r="M29" i="32"/>
  <c r="I29" i="19" s="1"/>
  <c r="J14" i="32"/>
  <c r="G14" i="19"/>
  <c r="F45" i="19"/>
  <c r="D9" i="19"/>
  <c r="D9" i="30" s="1"/>
  <c r="H9" i="32"/>
  <c r="E9" i="19" s="1"/>
  <c r="G46" i="19"/>
  <c r="J46" i="32"/>
  <c r="J43" i="17"/>
  <c r="L43" i="17"/>
  <c r="K43" i="32"/>
  <c r="M20" i="17"/>
  <c r="L20" i="32"/>
  <c r="H20" i="19" s="1"/>
  <c r="G54" i="19"/>
  <c r="F54" i="30" s="1"/>
  <c r="J54" i="32"/>
  <c r="D24" i="19"/>
  <c r="D24" i="30" s="1"/>
  <c r="H24" i="32"/>
  <c r="E24" i="19" s="1"/>
  <c r="M19" i="17"/>
  <c r="L19" i="32"/>
  <c r="H19" i="19" s="1"/>
  <c r="J51" i="32"/>
  <c r="G51" i="19"/>
  <c r="G7" i="19"/>
  <c r="J7" i="32"/>
  <c r="M46" i="17"/>
  <c r="L46" i="32"/>
  <c r="H46" i="19" s="1"/>
  <c r="G47" i="19"/>
  <c r="J47" i="32"/>
  <c r="M30" i="32"/>
  <c r="I30" i="19" s="1"/>
  <c r="Q30" i="17"/>
  <c r="F30" i="19"/>
  <c r="J35" i="32"/>
  <c r="G35" i="19"/>
  <c r="Q21" i="17"/>
  <c r="M21" i="32"/>
  <c r="I21" i="19" s="1"/>
  <c r="F44" i="19"/>
  <c r="M8" i="32"/>
  <c r="I8" i="19" s="1"/>
  <c r="Q8" i="17"/>
  <c r="Q13" i="32"/>
  <c r="K13" i="19" s="1"/>
  <c r="P13" i="17"/>
  <c r="P13" i="32" s="1"/>
  <c r="J13" i="19" s="1"/>
  <c r="G36" i="19"/>
  <c r="J36" i="32"/>
  <c r="F29" i="19"/>
  <c r="F29" i="30"/>
  <c r="E29" i="30" s="1"/>
  <c r="P11" i="17"/>
  <c r="P11" i="32" s="1"/>
  <c r="J11" i="19" s="1"/>
  <c r="Q11" i="32"/>
  <c r="K11" i="19" s="1"/>
  <c r="M7" i="17"/>
  <c r="L7" i="32"/>
  <c r="H7" i="19" s="1"/>
  <c r="L32" i="32"/>
  <c r="H32" i="19" s="1"/>
  <c r="M32" i="17"/>
  <c r="Q45" i="17"/>
  <c r="M45" i="32"/>
  <c r="I45" i="19" s="1"/>
  <c r="F8" i="19"/>
  <c r="F8" i="30"/>
  <c r="E8" i="30" s="1"/>
  <c r="G10" i="19"/>
  <c r="J10" i="32"/>
  <c r="J19" i="32"/>
  <c r="G19" i="19"/>
  <c r="M36" i="17"/>
  <c r="L36" i="32"/>
  <c r="H36" i="19" s="1"/>
  <c r="G36" i="30" s="1"/>
  <c r="K17" i="32"/>
  <c r="L17" i="17"/>
  <c r="J17" i="17"/>
  <c r="G12" i="19"/>
  <c r="J12" i="32"/>
  <c r="G37" i="19"/>
  <c r="J37" i="32"/>
  <c r="J34" i="32"/>
  <c r="G34" i="19"/>
  <c r="M10" i="17"/>
  <c r="L10" i="32"/>
  <c r="H10" i="19" s="1"/>
  <c r="F21" i="30"/>
  <c r="E21" i="30" s="1"/>
  <c r="F21" i="19"/>
  <c r="L40" i="17"/>
  <c r="K40" i="32"/>
  <c r="J40" i="17"/>
  <c r="F53" i="19"/>
  <c r="L28" i="32"/>
  <c r="H28" i="19" s="1"/>
  <c r="M28" i="17"/>
  <c r="Q33" i="17"/>
  <c r="M33" i="32"/>
  <c r="I33" i="19" s="1"/>
  <c r="H17" i="32"/>
  <c r="E17" i="19" s="1"/>
  <c r="D17" i="19"/>
  <c r="D17" i="30" s="1"/>
  <c r="M12" i="17"/>
  <c r="L12" i="32"/>
  <c r="H12" i="19" s="1"/>
  <c r="L37" i="32"/>
  <c r="H37" i="19" s="1"/>
  <c r="G37" i="30" s="1"/>
  <c r="M37" i="17"/>
  <c r="G32" i="19"/>
  <c r="J32" i="32"/>
  <c r="J25" i="17"/>
  <c r="K25" i="32"/>
  <c r="L25" i="17"/>
  <c r="J52" i="32"/>
  <c r="G52" i="19"/>
  <c r="F52" i="30" s="1"/>
  <c r="D50" i="19"/>
  <c r="D50" i="30" s="1"/>
  <c r="H50" i="32"/>
  <c r="E50" i="19" s="1"/>
  <c r="M44" i="32"/>
  <c r="I44" i="19" s="1"/>
  <c r="Q44" i="17"/>
  <c r="D40" i="19"/>
  <c r="D40" i="30" s="1"/>
  <c r="H40" i="32"/>
  <c r="E40" i="19" s="1"/>
  <c r="M39" i="17"/>
  <c r="L39" i="32"/>
  <c r="H39" i="19" s="1"/>
  <c r="G20" i="19"/>
  <c r="J20" i="32"/>
  <c r="H25" i="32"/>
  <c r="E25" i="19" s="1"/>
  <c r="D25" i="19"/>
  <c r="D25" i="30" s="1"/>
  <c r="M15" i="25" l="1"/>
  <c r="H15" i="26"/>
  <c r="G15" i="30" s="1"/>
  <c r="G52" i="30"/>
  <c r="F48" i="30"/>
  <c r="E48" i="30" s="1"/>
  <c r="G29" i="30"/>
  <c r="F56" i="19"/>
  <c r="E56" i="30"/>
  <c r="P58" i="22"/>
  <c r="J58" i="26" s="1"/>
  <c r="K58" i="26"/>
  <c r="G58" i="19"/>
  <c r="F58" i="30" s="1"/>
  <c r="J58" i="32"/>
  <c r="M57" i="17"/>
  <c r="L57" i="32"/>
  <c r="H57" i="19" s="1"/>
  <c r="G57" i="30" s="1"/>
  <c r="G57" i="19"/>
  <c r="F57" i="30" s="1"/>
  <c r="J57" i="32"/>
  <c r="M58" i="17"/>
  <c r="L58" i="32"/>
  <c r="H58" i="19" s="1"/>
  <c r="G58" i="30" s="1"/>
  <c r="P57" i="22"/>
  <c r="J57" i="26" s="1"/>
  <c r="K57" i="26"/>
  <c r="F44" i="30"/>
  <c r="E44" i="30" s="1"/>
  <c r="G7" i="30"/>
  <c r="F22" i="30"/>
  <c r="E22" i="30" s="1"/>
  <c r="F30" i="30"/>
  <c r="E30" i="30" s="1"/>
  <c r="G28" i="30"/>
  <c r="G10" i="30"/>
  <c r="M42" i="22"/>
  <c r="H42" i="26"/>
  <c r="Q21" i="22"/>
  <c r="I21" i="26"/>
  <c r="H21" i="30" s="1"/>
  <c r="J49" i="22"/>
  <c r="G49" i="26"/>
  <c r="F49" i="30" s="1"/>
  <c r="L49" i="22"/>
  <c r="I29" i="26"/>
  <c r="H29" i="30" s="1"/>
  <c r="Q29" i="22"/>
  <c r="Q7" i="22"/>
  <c r="I7" i="26"/>
  <c r="F45" i="30"/>
  <c r="E45" i="30" s="1"/>
  <c r="M22" i="22"/>
  <c r="H22" i="26"/>
  <c r="G22" i="30" s="1"/>
  <c r="I53" i="26"/>
  <c r="H53" i="30" s="1"/>
  <c r="Q53" i="22"/>
  <c r="H17" i="26"/>
  <c r="M17" i="22"/>
  <c r="Q13" i="22"/>
  <c r="I13" i="26"/>
  <c r="H13" i="30" s="1"/>
  <c r="H39" i="26"/>
  <c r="G39" i="30" s="1"/>
  <c r="M39" i="22"/>
  <c r="Q28" i="22"/>
  <c r="I28" i="26"/>
  <c r="M50" i="22"/>
  <c r="H50" i="26"/>
  <c r="G34" i="30"/>
  <c r="M31" i="22"/>
  <c r="H31" i="26"/>
  <c r="G31" i="30" s="1"/>
  <c r="I10" i="26"/>
  <c r="Q10" i="22"/>
  <c r="P54" i="22"/>
  <c r="J54" i="26" s="1"/>
  <c r="K54" i="26"/>
  <c r="Q27" i="22"/>
  <c r="I27" i="26"/>
  <c r="M19" i="22"/>
  <c r="H19" i="26"/>
  <c r="G19" i="30" s="1"/>
  <c r="Q52" i="22"/>
  <c r="I52" i="26"/>
  <c r="M43" i="22"/>
  <c r="H43" i="26"/>
  <c r="H44" i="26"/>
  <c r="G44" i="30" s="1"/>
  <c r="M44" i="22"/>
  <c r="F31" i="26"/>
  <c r="F31" i="30"/>
  <c r="E31" i="30" s="1"/>
  <c r="Q24" i="22"/>
  <c r="I24" i="26"/>
  <c r="P56" i="22"/>
  <c r="J56" i="26" s="1"/>
  <c r="I56" i="30" s="1"/>
  <c r="K56" i="26"/>
  <c r="J56" i="30" s="1"/>
  <c r="K36" i="26"/>
  <c r="P36" i="22"/>
  <c r="J36" i="26" s="1"/>
  <c r="H12" i="26"/>
  <c r="G12" i="30" s="1"/>
  <c r="M12" i="22"/>
  <c r="M47" i="22"/>
  <c r="H47" i="26"/>
  <c r="G47" i="30" s="1"/>
  <c r="M20" i="22"/>
  <c r="H20" i="26"/>
  <c r="G20" i="30" s="1"/>
  <c r="Q33" i="22"/>
  <c r="I33" i="26"/>
  <c r="H33" i="30" s="1"/>
  <c r="H23" i="26"/>
  <c r="M23" i="22"/>
  <c r="Q34" i="22"/>
  <c r="I34" i="26"/>
  <c r="H11" i="26"/>
  <c r="G11" i="30" s="1"/>
  <c r="M11" i="22"/>
  <c r="Q8" i="22"/>
  <c r="I8" i="26"/>
  <c r="H8" i="30" s="1"/>
  <c r="J25" i="22"/>
  <c r="L25" i="22"/>
  <c r="G25" i="26"/>
  <c r="F25" i="26" s="1"/>
  <c r="J51" i="22"/>
  <c r="L51" i="22"/>
  <c r="G51" i="26"/>
  <c r="F51" i="26" s="1"/>
  <c r="I9" i="26"/>
  <c r="Q9" i="22"/>
  <c r="I41" i="26"/>
  <c r="H41" i="30" s="1"/>
  <c r="Q41" i="22"/>
  <c r="F11" i="26"/>
  <c r="F11" i="30"/>
  <c r="E11" i="30" s="1"/>
  <c r="J40" i="22"/>
  <c r="L40" i="22"/>
  <c r="G40" i="26"/>
  <c r="F40" i="26" s="1"/>
  <c r="L18" i="22"/>
  <c r="J18" i="22"/>
  <c r="G18" i="26"/>
  <c r="H16" i="26"/>
  <c r="G16" i="30" s="1"/>
  <c r="M16" i="22"/>
  <c r="G32" i="26"/>
  <c r="F32" i="26" s="1"/>
  <c r="L32" i="22"/>
  <c r="J32" i="22"/>
  <c r="M46" i="22"/>
  <c r="H46" i="26"/>
  <c r="G46" i="30" s="1"/>
  <c r="L38" i="22"/>
  <c r="G38" i="26"/>
  <c r="F38" i="26" s="1"/>
  <c r="J38" i="22"/>
  <c r="H48" i="26"/>
  <c r="G48" i="30" s="1"/>
  <c r="M48" i="22"/>
  <c r="H35" i="26"/>
  <c r="G35" i="30" s="1"/>
  <c r="M35" i="22"/>
  <c r="M55" i="22"/>
  <c r="H55" i="26"/>
  <c r="M30" i="22"/>
  <c r="H30" i="26"/>
  <c r="G30" i="30" s="1"/>
  <c r="K37" i="26"/>
  <c r="P37" i="22"/>
  <c r="J37" i="26" s="1"/>
  <c r="K26" i="26"/>
  <c r="P26" i="22"/>
  <c r="J26" i="26" s="1"/>
  <c r="H45" i="26"/>
  <c r="G45" i="30" s="1"/>
  <c r="M45" i="22"/>
  <c r="J38" i="32"/>
  <c r="G38" i="19"/>
  <c r="L38" i="32"/>
  <c r="H38" i="19" s="1"/>
  <c r="M38" i="17"/>
  <c r="Q49" i="32"/>
  <c r="K49" i="19" s="1"/>
  <c r="P49" i="17"/>
  <c r="P49" i="32" s="1"/>
  <c r="J49" i="19" s="1"/>
  <c r="Q16" i="17"/>
  <c r="M16" i="32"/>
  <c r="I16" i="19" s="1"/>
  <c r="F16" i="30"/>
  <c r="E16" i="30" s="1"/>
  <c r="F16" i="19"/>
  <c r="J23" i="32"/>
  <c r="G23" i="19"/>
  <c r="M23" i="17"/>
  <c r="L23" i="32"/>
  <c r="H23" i="19" s="1"/>
  <c r="G26" i="19"/>
  <c r="J26" i="32"/>
  <c r="L26" i="32"/>
  <c r="H26" i="19" s="1"/>
  <c r="G26" i="30" s="1"/>
  <c r="M26" i="17"/>
  <c r="F35" i="19"/>
  <c r="F35" i="30"/>
  <c r="E35" i="30" s="1"/>
  <c r="F51" i="19"/>
  <c r="F39" i="19"/>
  <c r="F39" i="30"/>
  <c r="E39" i="30" s="1"/>
  <c r="Q54" i="17"/>
  <c r="Q54" i="32" s="1"/>
  <c r="M54" i="32"/>
  <c r="I54" i="19" s="1"/>
  <c r="H54" i="30" s="1"/>
  <c r="P21" i="17"/>
  <c r="P21" i="32" s="1"/>
  <c r="J21" i="19" s="1"/>
  <c r="Q21" i="32"/>
  <c r="K21" i="19" s="1"/>
  <c r="F32" i="19"/>
  <c r="F10" i="30"/>
  <c r="E10" i="30" s="1"/>
  <c r="F10" i="19"/>
  <c r="F15" i="30"/>
  <c r="E15" i="30" s="1"/>
  <c r="F15" i="19"/>
  <c r="M35" i="32"/>
  <c r="I35" i="19" s="1"/>
  <c r="Q35" i="17"/>
  <c r="Q39" i="17"/>
  <c r="M39" i="32"/>
  <c r="I39" i="19" s="1"/>
  <c r="F37" i="19"/>
  <c r="F37" i="30"/>
  <c r="E37" i="30" s="1"/>
  <c r="F46" i="19"/>
  <c r="F46" i="30"/>
  <c r="E46" i="30" s="1"/>
  <c r="L9" i="32"/>
  <c r="H9" i="19" s="1"/>
  <c r="G9" i="30" s="1"/>
  <c r="M9" i="17"/>
  <c r="M42" i="17"/>
  <c r="L42" i="32"/>
  <c r="H42" i="19" s="1"/>
  <c r="Q37" i="17"/>
  <c r="M37" i="32"/>
  <c r="I37" i="19" s="1"/>
  <c r="H37" i="30" s="1"/>
  <c r="F12" i="30"/>
  <c r="E12" i="30" s="1"/>
  <c r="F12" i="19"/>
  <c r="P44" i="17"/>
  <c r="P44" i="32" s="1"/>
  <c r="J44" i="19" s="1"/>
  <c r="Q44" i="32"/>
  <c r="K44" i="19" s="1"/>
  <c r="J40" i="32"/>
  <c r="G40" i="19"/>
  <c r="F36" i="19"/>
  <c r="F36" i="30"/>
  <c r="E36" i="30" s="1"/>
  <c r="M19" i="32"/>
  <c r="I19" i="19" s="1"/>
  <c r="Q19" i="17"/>
  <c r="Q47" i="17"/>
  <c r="M47" i="32"/>
  <c r="I47" i="19" s="1"/>
  <c r="G42" i="19"/>
  <c r="J42" i="32"/>
  <c r="J55" i="32"/>
  <c r="G55" i="19"/>
  <c r="F55" i="30" s="1"/>
  <c r="P30" i="17"/>
  <c r="P30" i="32" s="1"/>
  <c r="J30" i="19" s="1"/>
  <c r="Q30" i="32"/>
  <c r="K30" i="19" s="1"/>
  <c r="J9" i="32"/>
  <c r="G9" i="19"/>
  <c r="G24" i="19"/>
  <c r="J24" i="32"/>
  <c r="M12" i="32"/>
  <c r="I12" i="19" s="1"/>
  <c r="Q12" i="17"/>
  <c r="P45" i="17"/>
  <c r="P45" i="32" s="1"/>
  <c r="J45" i="19" s="1"/>
  <c r="Q45" i="32"/>
  <c r="K45" i="19" s="1"/>
  <c r="Q15" i="17"/>
  <c r="M15" i="32"/>
  <c r="I15" i="19" s="1"/>
  <c r="Q34" i="17"/>
  <c r="M34" i="32"/>
  <c r="I34" i="19" s="1"/>
  <c r="M50" i="17"/>
  <c r="M50" i="32" s="1"/>
  <c r="L50" i="32"/>
  <c r="H50" i="19" s="1"/>
  <c r="M55" i="17"/>
  <c r="L55" i="32"/>
  <c r="H55" i="19" s="1"/>
  <c r="L17" i="32"/>
  <c r="H17" i="19" s="1"/>
  <c r="M17" i="17"/>
  <c r="Q32" i="17"/>
  <c r="M32" i="32"/>
  <c r="I32" i="19" s="1"/>
  <c r="Q8" i="32"/>
  <c r="K8" i="19" s="1"/>
  <c r="P8" i="17"/>
  <c r="P8" i="32" s="1"/>
  <c r="J8" i="19" s="1"/>
  <c r="P53" i="17"/>
  <c r="K53" i="19"/>
  <c r="G50" i="19"/>
  <c r="F50" i="30" s="1"/>
  <c r="J50" i="32"/>
  <c r="L24" i="32"/>
  <c r="H24" i="19" s="1"/>
  <c r="G24" i="30" s="1"/>
  <c r="M24" i="17"/>
  <c r="G17" i="19"/>
  <c r="J17" i="32"/>
  <c r="F47" i="19"/>
  <c r="F47" i="30"/>
  <c r="E47" i="30" s="1"/>
  <c r="F54" i="19"/>
  <c r="E54" i="30"/>
  <c r="F14" i="19"/>
  <c r="F14" i="30"/>
  <c r="E14" i="30" s="1"/>
  <c r="F28" i="19"/>
  <c r="F28" i="30"/>
  <c r="E28" i="30" s="1"/>
  <c r="Q51" i="17"/>
  <c r="Q51" i="32" s="1"/>
  <c r="I51" i="19"/>
  <c r="M40" i="17"/>
  <c r="L40" i="32"/>
  <c r="H40" i="19" s="1"/>
  <c r="F52" i="19"/>
  <c r="E52" i="30"/>
  <c r="M27" i="17"/>
  <c r="L27" i="32"/>
  <c r="H27" i="19" s="1"/>
  <c r="G27" i="30" s="1"/>
  <c r="Q14" i="17"/>
  <c r="M14" i="32"/>
  <c r="I14" i="19" s="1"/>
  <c r="H14" i="30" s="1"/>
  <c r="P48" i="17"/>
  <c r="P48" i="32" s="1"/>
  <c r="J48" i="19" s="1"/>
  <c r="Q48" i="32"/>
  <c r="K48" i="19" s="1"/>
  <c r="I52" i="19"/>
  <c r="Q52" i="17"/>
  <c r="Q52" i="32" s="1"/>
  <c r="M43" i="17"/>
  <c r="L43" i="32"/>
  <c r="H43" i="19" s="1"/>
  <c r="Q10" i="17"/>
  <c r="M10" i="32"/>
  <c r="I10" i="19" s="1"/>
  <c r="L25" i="32"/>
  <c r="H25" i="19" s="1"/>
  <c r="M25" i="17"/>
  <c r="P33" i="17"/>
  <c r="P33" i="32" s="1"/>
  <c r="J33" i="19" s="1"/>
  <c r="Q33" i="32"/>
  <c r="K33" i="19" s="1"/>
  <c r="F34" i="30"/>
  <c r="E34" i="30" s="1"/>
  <c r="F34" i="19"/>
  <c r="Q36" i="17"/>
  <c r="M36" i="32"/>
  <c r="I36" i="19" s="1"/>
  <c r="H36" i="30" s="1"/>
  <c r="Q7" i="17"/>
  <c r="M7" i="32"/>
  <c r="I7" i="19" s="1"/>
  <c r="M46" i="32"/>
  <c r="I46" i="19" s="1"/>
  <c r="Q46" i="17"/>
  <c r="Q20" i="17"/>
  <c r="M20" i="32"/>
  <c r="I20" i="19" s="1"/>
  <c r="G27" i="19"/>
  <c r="J27" i="32"/>
  <c r="P41" i="17"/>
  <c r="P41" i="32" s="1"/>
  <c r="J41" i="19" s="1"/>
  <c r="Q41" i="32"/>
  <c r="K41" i="19" s="1"/>
  <c r="F7" i="19"/>
  <c r="F7" i="30"/>
  <c r="E7" i="30" s="1"/>
  <c r="F20" i="19"/>
  <c r="F20" i="30"/>
  <c r="E20" i="30" s="1"/>
  <c r="J25" i="32"/>
  <c r="G25" i="19"/>
  <c r="Q28" i="17"/>
  <c r="M28" i="32"/>
  <c r="I28" i="19" s="1"/>
  <c r="F19" i="19"/>
  <c r="F19" i="30"/>
  <c r="E19" i="30" s="1"/>
  <c r="G43" i="19"/>
  <c r="J43" i="32"/>
  <c r="Q29" i="32"/>
  <c r="K29" i="19" s="1"/>
  <c r="P29" i="17"/>
  <c r="P29" i="32" s="1"/>
  <c r="J29" i="19" s="1"/>
  <c r="Q22" i="32"/>
  <c r="K22" i="19" s="1"/>
  <c r="P22" i="17"/>
  <c r="P22" i="32" s="1"/>
  <c r="J22" i="19" s="1"/>
  <c r="G50" i="30" l="1"/>
  <c r="Q15" i="25"/>
  <c r="I15" i="26"/>
  <c r="H15" i="30" s="1"/>
  <c r="G55" i="30"/>
  <c r="H52" i="30"/>
  <c r="F51" i="30"/>
  <c r="E51" i="30" s="1"/>
  <c r="P53" i="32"/>
  <c r="J53" i="19" s="1"/>
  <c r="Q58" i="17"/>
  <c r="M58" i="32"/>
  <c r="I58" i="19" s="1"/>
  <c r="H58" i="30" s="1"/>
  <c r="F57" i="19"/>
  <c r="E57" i="30"/>
  <c r="Q57" i="17"/>
  <c r="M57" i="32"/>
  <c r="I57" i="19" s="1"/>
  <c r="H57" i="30" s="1"/>
  <c r="E58" i="30"/>
  <c r="F58" i="19"/>
  <c r="G23" i="30"/>
  <c r="H7" i="30"/>
  <c r="G42" i="30"/>
  <c r="G17" i="30"/>
  <c r="G43" i="30"/>
  <c r="K7" i="26"/>
  <c r="P7" i="22"/>
  <c r="J7" i="26" s="1"/>
  <c r="P29" i="22"/>
  <c r="J29" i="26" s="1"/>
  <c r="I29" i="30" s="1"/>
  <c r="K29" i="26"/>
  <c r="J29" i="30" s="1"/>
  <c r="H49" i="26"/>
  <c r="G49" i="30" s="1"/>
  <c r="M49" i="22"/>
  <c r="F49" i="26"/>
  <c r="E49" i="30"/>
  <c r="Q22" i="22"/>
  <c r="I22" i="26"/>
  <c r="H22" i="30" s="1"/>
  <c r="H34" i="30"/>
  <c r="P21" i="22"/>
  <c r="J21" i="26" s="1"/>
  <c r="I21" i="30" s="1"/>
  <c r="K21" i="26"/>
  <c r="J21" i="30" s="1"/>
  <c r="F32" i="30"/>
  <c r="E32" i="30" s="1"/>
  <c r="Q42" i="22"/>
  <c r="I42" i="26"/>
  <c r="Q30" i="22"/>
  <c r="I30" i="26"/>
  <c r="H30" i="30" s="1"/>
  <c r="H51" i="26"/>
  <c r="G51" i="30" s="1"/>
  <c r="M51" i="22"/>
  <c r="Q12" i="22"/>
  <c r="I12" i="26"/>
  <c r="H12" i="30" s="1"/>
  <c r="P28" i="22"/>
  <c r="J28" i="26" s="1"/>
  <c r="K28" i="26"/>
  <c r="H38" i="26"/>
  <c r="G38" i="30" s="1"/>
  <c r="M38" i="22"/>
  <c r="Q47" i="22"/>
  <c r="I47" i="26"/>
  <c r="H47" i="30" s="1"/>
  <c r="I46" i="26"/>
  <c r="H46" i="30" s="1"/>
  <c r="Q46" i="22"/>
  <c r="I31" i="26"/>
  <c r="H31" i="30" s="1"/>
  <c r="Q31" i="22"/>
  <c r="Q39" i="22"/>
  <c r="I39" i="26"/>
  <c r="H39" i="30" s="1"/>
  <c r="H28" i="30"/>
  <c r="Q55" i="22"/>
  <c r="I55" i="26"/>
  <c r="M40" i="22"/>
  <c r="H40" i="26"/>
  <c r="G40" i="30" s="1"/>
  <c r="P27" i="22"/>
  <c r="J27" i="26" s="1"/>
  <c r="K27" i="26"/>
  <c r="Q23" i="22"/>
  <c r="I23" i="26"/>
  <c r="H10" i="30"/>
  <c r="H32" i="26"/>
  <c r="G32" i="30" s="1"/>
  <c r="M32" i="22"/>
  <c r="Q44" i="22"/>
  <c r="I44" i="26"/>
  <c r="H44" i="30" s="1"/>
  <c r="P13" i="22"/>
  <c r="J13" i="26" s="1"/>
  <c r="I13" i="30" s="1"/>
  <c r="K13" i="26"/>
  <c r="J13" i="30" s="1"/>
  <c r="I45" i="26"/>
  <c r="H45" i="30" s="1"/>
  <c r="Q45" i="22"/>
  <c r="Q48" i="22"/>
  <c r="I48" i="26"/>
  <c r="H48" i="30" s="1"/>
  <c r="Q16" i="22"/>
  <c r="I16" i="26"/>
  <c r="H16" i="30" s="1"/>
  <c r="P8" i="22"/>
  <c r="J8" i="26" s="1"/>
  <c r="I8" i="30" s="1"/>
  <c r="K8" i="26"/>
  <c r="J8" i="30" s="1"/>
  <c r="P33" i="22"/>
  <c r="J33" i="26" s="1"/>
  <c r="I33" i="30" s="1"/>
  <c r="K33" i="26"/>
  <c r="J33" i="30" s="1"/>
  <c r="I43" i="26"/>
  <c r="Q43" i="22"/>
  <c r="K41" i="26"/>
  <c r="J41" i="30" s="1"/>
  <c r="P41" i="22"/>
  <c r="J41" i="26" s="1"/>
  <c r="I41" i="30" s="1"/>
  <c r="Q11" i="22"/>
  <c r="I11" i="26"/>
  <c r="H11" i="30" s="1"/>
  <c r="I50" i="26"/>
  <c r="Q50" i="22"/>
  <c r="Q17" i="22"/>
  <c r="I17" i="26"/>
  <c r="H18" i="26"/>
  <c r="G18" i="30" s="1"/>
  <c r="M18" i="22"/>
  <c r="Q35" i="22"/>
  <c r="I35" i="26"/>
  <c r="H35" i="30" s="1"/>
  <c r="P24" i="22"/>
  <c r="J24" i="26" s="1"/>
  <c r="K24" i="26"/>
  <c r="P52" i="22"/>
  <c r="J52" i="26" s="1"/>
  <c r="K52" i="26"/>
  <c r="F18" i="26"/>
  <c r="F18" i="30"/>
  <c r="E18" i="30" s="1"/>
  <c r="P9" i="22"/>
  <c r="J9" i="26" s="1"/>
  <c r="K9" i="26"/>
  <c r="I20" i="26"/>
  <c r="H20" i="30" s="1"/>
  <c r="Q20" i="22"/>
  <c r="P53" i="22"/>
  <c r="J53" i="26" s="1"/>
  <c r="K53" i="26"/>
  <c r="J53" i="30" s="1"/>
  <c r="M25" i="22"/>
  <c r="H25" i="26"/>
  <c r="G25" i="30" s="1"/>
  <c r="P34" i="22"/>
  <c r="J34" i="26" s="1"/>
  <c r="K34" i="26"/>
  <c r="Q19" i="22"/>
  <c r="I19" i="26"/>
  <c r="H19" i="30" s="1"/>
  <c r="K10" i="26"/>
  <c r="P10" i="22"/>
  <c r="J10" i="26" s="1"/>
  <c r="M38" i="32"/>
  <c r="I38" i="19" s="1"/>
  <c r="Q38" i="17"/>
  <c r="F38" i="30"/>
  <c r="E38" i="30" s="1"/>
  <c r="F38" i="19"/>
  <c r="Q16" i="32"/>
  <c r="K16" i="19" s="1"/>
  <c r="P16" i="17"/>
  <c r="P16" i="32" s="1"/>
  <c r="J16" i="19" s="1"/>
  <c r="Q26" i="17"/>
  <c r="M26" i="32"/>
  <c r="I26" i="19" s="1"/>
  <c r="H26" i="30" s="1"/>
  <c r="F26" i="19"/>
  <c r="F26" i="30"/>
  <c r="E26" i="30" s="1"/>
  <c r="M23" i="32"/>
  <c r="I23" i="19" s="1"/>
  <c r="Q23" i="17"/>
  <c r="F23" i="19"/>
  <c r="F23" i="30"/>
  <c r="E23" i="30" s="1"/>
  <c r="P14" i="17"/>
  <c r="P14" i="32" s="1"/>
  <c r="J14" i="19" s="1"/>
  <c r="I14" i="30" s="1"/>
  <c r="Q14" i="32"/>
  <c r="K14" i="19" s="1"/>
  <c r="J14" i="30" s="1"/>
  <c r="P34" i="17"/>
  <c r="P34" i="32" s="1"/>
  <c r="J34" i="19" s="1"/>
  <c r="Q34" i="32"/>
  <c r="K34" i="19" s="1"/>
  <c r="E55" i="30"/>
  <c r="F55" i="19"/>
  <c r="P20" i="17"/>
  <c r="P20" i="32" s="1"/>
  <c r="J20" i="19" s="1"/>
  <c r="Q20" i="32"/>
  <c r="K20" i="19" s="1"/>
  <c r="Q27" i="17"/>
  <c r="M27" i="32"/>
  <c r="I27" i="19" s="1"/>
  <c r="H27" i="30" s="1"/>
  <c r="P15" i="17"/>
  <c r="P15" i="32" s="1"/>
  <c r="J15" i="19" s="1"/>
  <c r="Q15" i="32"/>
  <c r="K15" i="19" s="1"/>
  <c r="F40" i="19"/>
  <c r="F40" i="30"/>
  <c r="E40" i="30" s="1"/>
  <c r="Q25" i="17"/>
  <c r="M25" i="32"/>
  <c r="I25" i="19" s="1"/>
  <c r="P10" i="17"/>
  <c r="P10" i="32" s="1"/>
  <c r="J10" i="19" s="1"/>
  <c r="Q10" i="32"/>
  <c r="K10" i="19" s="1"/>
  <c r="P32" i="17"/>
  <c r="P32" i="32" s="1"/>
  <c r="J32" i="19" s="1"/>
  <c r="Q32" i="32"/>
  <c r="K32" i="19" s="1"/>
  <c r="F42" i="30"/>
  <c r="E42" i="30" s="1"/>
  <c r="F42" i="19"/>
  <c r="Q39" i="32"/>
  <c r="K39" i="19" s="1"/>
  <c r="P39" i="17"/>
  <c r="P39" i="32" s="1"/>
  <c r="J39" i="19" s="1"/>
  <c r="P54" i="17"/>
  <c r="K54" i="19"/>
  <c r="J54" i="30" s="1"/>
  <c r="F25" i="30"/>
  <c r="E25" i="30" s="1"/>
  <c r="F25" i="19"/>
  <c r="M17" i="32"/>
  <c r="I17" i="19" s="1"/>
  <c r="Q17" i="17"/>
  <c r="Q12" i="32"/>
  <c r="K12" i="19" s="1"/>
  <c r="P12" i="17"/>
  <c r="P12" i="32" s="1"/>
  <c r="J12" i="19" s="1"/>
  <c r="P35" i="17"/>
  <c r="P35" i="32" s="1"/>
  <c r="J35" i="19" s="1"/>
  <c r="Q35" i="32"/>
  <c r="K35" i="19" s="1"/>
  <c r="P7" i="17"/>
  <c r="P7" i="32" s="1"/>
  <c r="J7" i="19" s="1"/>
  <c r="Q7" i="32"/>
  <c r="K7" i="19" s="1"/>
  <c r="Q43" i="17"/>
  <c r="M43" i="32"/>
  <c r="I43" i="19" s="1"/>
  <c r="M40" i="32"/>
  <c r="I40" i="19" s="1"/>
  <c r="Q40" i="17"/>
  <c r="F17" i="19"/>
  <c r="F17" i="30"/>
  <c r="E17" i="30" s="1"/>
  <c r="P47" i="17"/>
  <c r="P47" i="32" s="1"/>
  <c r="J47" i="19" s="1"/>
  <c r="Q47" i="32"/>
  <c r="K47" i="19" s="1"/>
  <c r="P37" i="17"/>
  <c r="P37" i="32" s="1"/>
  <c r="J37" i="19" s="1"/>
  <c r="I37" i="30" s="1"/>
  <c r="Q37" i="32"/>
  <c r="K37" i="19" s="1"/>
  <c r="J37" i="30" s="1"/>
  <c r="P46" i="17"/>
  <c r="P46" i="32" s="1"/>
  <c r="J46" i="19" s="1"/>
  <c r="Q46" i="32"/>
  <c r="K46" i="19" s="1"/>
  <c r="K52" i="19"/>
  <c r="P52" i="17"/>
  <c r="Q24" i="17"/>
  <c r="M24" i="32"/>
  <c r="I24" i="19" s="1"/>
  <c r="H24" i="30" s="1"/>
  <c r="P19" i="17"/>
  <c r="P19" i="32" s="1"/>
  <c r="J19" i="19" s="1"/>
  <c r="Q19" i="32"/>
  <c r="K19" i="19" s="1"/>
  <c r="Q36" i="32"/>
  <c r="K36" i="19" s="1"/>
  <c r="J36" i="30" s="1"/>
  <c r="P36" i="17"/>
  <c r="P36" i="32" s="1"/>
  <c r="J36" i="19" s="1"/>
  <c r="I36" i="30" s="1"/>
  <c r="K51" i="19"/>
  <c r="P51" i="17"/>
  <c r="Q55" i="17"/>
  <c r="Q55" i="32" s="1"/>
  <c r="M55" i="32"/>
  <c r="I55" i="19" s="1"/>
  <c r="H55" i="30" s="1"/>
  <c r="F24" i="30"/>
  <c r="E24" i="30" s="1"/>
  <c r="F24" i="19"/>
  <c r="Q42" i="17"/>
  <c r="M42" i="32"/>
  <c r="I42" i="19" s="1"/>
  <c r="F9" i="19"/>
  <c r="F9" i="30"/>
  <c r="E9" i="30" s="1"/>
  <c r="Q9" i="17"/>
  <c r="M9" i="32"/>
  <c r="I9" i="19" s="1"/>
  <c r="H9" i="30" s="1"/>
  <c r="F27" i="19"/>
  <c r="F27" i="30"/>
  <c r="E27" i="30" s="1"/>
  <c r="P28" i="17"/>
  <c r="P28" i="32" s="1"/>
  <c r="J28" i="19" s="1"/>
  <c r="Q28" i="32"/>
  <c r="K28" i="19" s="1"/>
  <c r="F43" i="19"/>
  <c r="F43" i="30"/>
  <c r="E43" i="30" s="1"/>
  <c r="F50" i="19"/>
  <c r="E50" i="30"/>
  <c r="I50" i="19"/>
  <c r="Q50" i="17"/>
  <c r="J28" i="30" l="1"/>
  <c r="P15" i="25"/>
  <c r="J15" i="26" s="1"/>
  <c r="I15" i="30" s="1"/>
  <c r="K15" i="26"/>
  <c r="J15" i="30" s="1"/>
  <c r="H50" i="30"/>
  <c r="I53" i="30"/>
  <c r="J52" i="30"/>
  <c r="P52" i="32"/>
  <c r="J52" i="19" s="1"/>
  <c r="I52" i="30" s="1"/>
  <c r="P54" i="32"/>
  <c r="J54" i="19" s="1"/>
  <c r="I54" i="30" s="1"/>
  <c r="P57" i="17"/>
  <c r="P57" i="32" s="1"/>
  <c r="J57" i="19" s="1"/>
  <c r="I57" i="30" s="1"/>
  <c r="Q57" i="32"/>
  <c r="K57" i="19" s="1"/>
  <c r="J57" i="30" s="1"/>
  <c r="P51" i="32"/>
  <c r="J51" i="19" s="1"/>
  <c r="P58" i="17"/>
  <c r="P58" i="32" s="1"/>
  <c r="J58" i="19" s="1"/>
  <c r="I58" i="30" s="1"/>
  <c r="Q58" i="32"/>
  <c r="K58" i="19" s="1"/>
  <c r="J58" i="30" s="1"/>
  <c r="I7" i="30"/>
  <c r="J7" i="30"/>
  <c r="H43" i="30"/>
  <c r="J10" i="30"/>
  <c r="H42" i="30"/>
  <c r="H17" i="30"/>
  <c r="I10" i="30"/>
  <c r="J34" i="30"/>
  <c r="K42" i="26"/>
  <c r="P42" i="22"/>
  <c r="J42" i="26" s="1"/>
  <c r="Q49" i="22"/>
  <c r="I49" i="26"/>
  <c r="H49" i="30" s="1"/>
  <c r="H23" i="30"/>
  <c r="P22" i="22"/>
  <c r="J22" i="26" s="1"/>
  <c r="I22" i="30" s="1"/>
  <c r="K22" i="26"/>
  <c r="J22" i="30" s="1"/>
  <c r="I34" i="30"/>
  <c r="P55" i="22"/>
  <c r="J55" i="26" s="1"/>
  <c r="K55" i="26"/>
  <c r="Q18" i="22"/>
  <c r="I18" i="26"/>
  <c r="H18" i="30" s="1"/>
  <c r="K48" i="26"/>
  <c r="J48" i="30" s="1"/>
  <c r="P48" i="22"/>
  <c r="J48" i="26" s="1"/>
  <c r="I48" i="30" s="1"/>
  <c r="P44" i="22"/>
  <c r="J44" i="26" s="1"/>
  <c r="I44" i="30" s="1"/>
  <c r="K44" i="26"/>
  <c r="J44" i="30" s="1"/>
  <c r="I40" i="26"/>
  <c r="H40" i="30" s="1"/>
  <c r="Q40" i="22"/>
  <c r="K43" i="26"/>
  <c r="P43" i="22"/>
  <c r="J43" i="26" s="1"/>
  <c r="K45" i="26"/>
  <c r="J45" i="30" s="1"/>
  <c r="P45" i="22"/>
  <c r="J45" i="26" s="1"/>
  <c r="I45" i="30" s="1"/>
  <c r="Q32" i="22"/>
  <c r="I32" i="26"/>
  <c r="H32" i="30" s="1"/>
  <c r="P12" i="22"/>
  <c r="J12" i="26" s="1"/>
  <c r="I12" i="30" s="1"/>
  <c r="K12" i="26"/>
  <c r="J12" i="30" s="1"/>
  <c r="Q51" i="22"/>
  <c r="I51" i="26"/>
  <c r="H51" i="30" s="1"/>
  <c r="Q25" i="22"/>
  <c r="I25" i="26"/>
  <c r="H25" i="30" s="1"/>
  <c r="K17" i="26"/>
  <c r="P17" i="22"/>
  <c r="J17" i="26" s="1"/>
  <c r="K46" i="26"/>
  <c r="J46" i="30" s="1"/>
  <c r="P46" i="22"/>
  <c r="J46" i="26" s="1"/>
  <c r="I46" i="30" s="1"/>
  <c r="P35" i="22"/>
  <c r="J35" i="26" s="1"/>
  <c r="I35" i="30" s="1"/>
  <c r="K35" i="26"/>
  <c r="J35" i="30" s="1"/>
  <c r="K50" i="26"/>
  <c r="P50" i="22"/>
  <c r="J50" i="26" s="1"/>
  <c r="P47" i="22"/>
  <c r="J47" i="26" s="1"/>
  <c r="I47" i="30" s="1"/>
  <c r="K47" i="26"/>
  <c r="J47" i="30" s="1"/>
  <c r="K23" i="26"/>
  <c r="P23" i="22"/>
  <c r="J23" i="26" s="1"/>
  <c r="I38" i="26"/>
  <c r="H38" i="30" s="1"/>
  <c r="Q38" i="22"/>
  <c r="P30" i="22"/>
  <c r="J30" i="26" s="1"/>
  <c r="I30" i="30" s="1"/>
  <c r="K30" i="26"/>
  <c r="J30" i="30" s="1"/>
  <c r="I28" i="30"/>
  <c r="P19" i="22"/>
  <c r="J19" i="26" s="1"/>
  <c r="I19" i="30" s="1"/>
  <c r="K19" i="26"/>
  <c r="J19" i="30" s="1"/>
  <c r="P11" i="22"/>
  <c r="J11" i="26" s="1"/>
  <c r="I11" i="30" s="1"/>
  <c r="K11" i="26"/>
  <c r="J11" i="30" s="1"/>
  <c r="K39" i="26"/>
  <c r="J39" i="30" s="1"/>
  <c r="P39" i="22"/>
  <c r="J39" i="26" s="1"/>
  <c r="I39" i="30" s="1"/>
  <c r="P16" i="22"/>
  <c r="J16" i="26" s="1"/>
  <c r="I16" i="30" s="1"/>
  <c r="K16" i="26"/>
  <c r="J16" i="30" s="1"/>
  <c r="P20" i="22"/>
  <c r="J20" i="26" s="1"/>
  <c r="I20" i="30" s="1"/>
  <c r="K20" i="26"/>
  <c r="J20" i="30" s="1"/>
  <c r="P31" i="22"/>
  <c r="J31" i="26" s="1"/>
  <c r="I31" i="30" s="1"/>
  <c r="K31" i="26"/>
  <c r="J31" i="30" s="1"/>
  <c r="P38" i="17"/>
  <c r="P38" i="32" s="1"/>
  <c r="J38" i="19" s="1"/>
  <c r="Q38" i="32"/>
  <c r="K38" i="19" s="1"/>
  <c r="P23" i="17"/>
  <c r="P23" i="32" s="1"/>
  <c r="J23" i="19" s="1"/>
  <c r="Q23" i="32"/>
  <c r="K23" i="19" s="1"/>
  <c r="P26" i="17"/>
  <c r="P26" i="32" s="1"/>
  <c r="J26" i="19" s="1"/>
  <c r="I26" i="30" s="1"/>
  <c r="Q26" i="32"/>
  <c r="K26" i="19" s="1"/>
  <c r="J26" i="30" s="1"/>
  <c r="P27" i="17"/>
  <c r="P27" i="32" s="1"/>
  <c r="J27" i="19" s="1"/>
  <c r="I27" i="30" s="1"/>
  <c r="Q27" i="32"/>
  <c r="K27" i="19" s="1"/>
  <c r="J27" i="30" s="1"/>
  <c r="P55" i="17"/>
  <c r="K55" i="19"/>
  <c r="J55" i="30" s="1"/>
  <c r="P50" i="17"/>
  <c r="P50" i="32" s="1"/>
  <c r="J50" i="19" s="1"/>
  <c r="Q50" i="32"/>
  <c r="K50" i="19" s="1"/>
  <c r="P17" i="17"/>
  <c r="P17" i="32" s="1"/>
  <c r="J17" i="19" s="1"/>
  <c r="Q17" i="32"/>
  <c r="K17" i="19" s="1"/>
  <c r="P40" i="17"/>
  <c r="P40" i="32" s="1"/>
  <c r="J40" i="19" s="1"/>
  <c r="Q40" i="32"/>
  <c r="K40" i="19" s="1"/>
  <c r="P42" i="17"/>
  <c r="P42" i="32" s="1"/>
  <c r="J42" i="19" s="1"/>
  <c r="Q42" i="32"/>
  <c r="K42" i="19" s="1"/>
  <c r="P24" i="17"/>
  <c r="P24" i="32" s="1"/>
  <c r="J24" i="19" s="1"/>
  <c r="I24" i="30" s="1"/>
  <c r="Q24" i="32"/>
  <c r="K24" i="19" s="1"/>
  <c r="J24" i="30" s="1"/>
  <c r="Q25" i="32"/>
  <c r="K25" i="19" s="1"/>
  <c r="P25" i="17"/>
  <c r="P25" i="32" s="1"/>
  <c r="J25" i="19" s="1"/>
  <c r="Q9" i="32"/>
  <c r="K9" i="19" s="1"/>
  <c r="J9" i="30" s="1"/>
  <c r="P9" i="17"/>
  <c r="P9" i="32" s="1"/>
  <c r="J9" i="19" s="1"/>
  <c r="I9" i="30" s="1"/>
  <c r="Q43" i="32"/>
  <c r="K43" i="19" s="1"/>
  <c r="P43" i="17"/>
  <c r="P43" i="32" s="1"/>
  <c r="J43" i="19" s="1"/>
  <c r="J50" i="30" l="1"/>
  <c r="I50" i="30"/>
  <c r="P55" i="32"/>
  <c r="J55" i="19" s="1"/>
  <c r="I55" i="30" s="1"/>
  <c r="I42" i="30"/>
  <c r="J42" i="30"/>
  <c r="P49" i="22"/>
  <c r="J49" i="26" s="1"/>
  <c r="I49" i="30" s="1"/>
  <c r="K49" i="26"/>
  <c r="J49" i="30" s="1"/>
  <c r="J23" i="30"/>
  <c r="J17" i="30"/>
  <c r="I43" i="30"/>
  <c r="I17" i="30"/>
  <c r="K38" i="26"/>
  <c r="J38" i="30" s="1"/>
  <c r="P38" i="22"/>
  <c r="J38" i="26" s="1"/>
  <c r="I38" i="30" s="1"/>
  <c r="P40" i="22"/>
  <c r="J40" i="26" s="1"/>
  <c r="I40" i="30" s="1"/>
  <c r="K40" i="26"/>
  <c r="J40" i="30" s="1"/>
  <c r="K32" i="26"/>
  <c r="J32" i="30" s="1"/>
  <c r="P32" i="22"/>
  <c r="J32" i="26" s="1"/>
  <c r="I32" i="30" s="1"/>
  <c r="K18" i="26"/>
  <c r="J18" i="30" s="1"/>
  <c r="P18" i="22"/>
  <c r="J18" i="26" s="1"/>
  <c r="I18" i="30" s="1"/>
  <c r="J43" i="30"/>
  <c r="P51" i="22"/>
  <c r="J51" i="26" s="1"/>
  <c r="I51" i="30" s="1"/>
  <c r="K51" i="26"/>
  <c r="J51" i="30" s="1"/>
  <c r="I23" i="30"/>
  <c r="K25" i="26"/>
  <c r="J25" i="30" s="1"/>
  <c r="P25" i="22"/>
  <c r="J25" i="26" s="1"/>
  <c r="I25" i="30" s="1"/>
</calcChain>
</file>

<file path=xl/sharedStrings.xml><?xml version="1.0" encoding="utf-8"?>
<sst xmlns="http://schemas.openxmlformats.org/spreadsheetml/2006/main" count="592" uniqueCount="78">
  <si>
    <t>Year</t>
  </si>
  <si>
    <t>Retail weight</t>
  </si>
  <si>
    <t>Nonedible share</t>
  </si>
  <si>
    <r>
      <t>Primary weight</t>
    </r>
    <r>
      <rPr>
        <vertAlign val="superscript"/>
        <sz val="8"/>
        <rFont val="Arial"/>
        <family val="2"/>
      </rPr>
      <t>2</t>
    </r>
  </si>
  <si>
    <t>Loss from primary to retail weight</t>
  </si>
  <si>
    <t>Loss from retail/ institutional to consumer level</t>
  </si>
  <si>
    <t>Consumer weight</t>
  </si>
  <si>
    <t>Loss at consumer level</t>
  </si>
  <si>
    <t>Total loss, all levels</t>
  </si>
  <si>
    <t>Other (cooking loss and uneaten food)</t>
  </si>
  <si>
    <t>Filename:</t>
  </si>
  <si>
    <t>Worksheets:</t>
  </si>
  <si>
    <t>White and whole wheat flour</t>
  </si>
  <si>
    <t>Durum flour</t>
  </si>
  <si>
    <t>Rice</t>
  </si>
  <si>
    <t>Corn flour and meal</t>
  </si>
  <si>
    <t>Corn hominy and grits</t>
  </si>
  <si>
    <t>Corn starch</t>
  </si>
  <si>
    <t>Barley products</t>
  </si>
  <si>
    <t>Oat products</t>
  </si>
  <si>
    <t>Rye flour</t>
  </si>
  <si>
    <t>Per capita availability adjusted for loss</t>
  </si>
  <si>
    <r>
      <t>Calories per ounce-equivalent (oz-eq)</t>
    </r>
    <r>
      <rPr>
        <vertAlign val="superscript"/>
        <sz val="8"/>
        <rFont val="Arial"/>
        <family val="2"/>
      </rPr>
      <t>3</t>
    </r>
  </si>
  <si>
    <r>
      <t>Grams per ounce-equivalent (oz-eq)</t>
    </r>
    <r>
      <rPr>
        <vertAlign val="superscript"/>
        <sz val="8"/>
        <rFont val="Arial"/>
        <family val="2"/>
      </rPr>
      <t>3</t>
    </r>
  </si>
  <si>
    <r>
      <t>Calories available daily</t>
    </r>
    <r>
      <rPr>
        <vertAlign val="superscript"/>
        <sz val="8"/>
        <rFont val="Arial"/>
        <family val="2"/>
      </rPr>
      <t>4</t>
    </r>
  </si>
  <si>
    <r>
      <t>Retail weight</t>
    </r>
    <r>
      <rPr>
        <vertAlign val="superscript"/>
        <sz val="8"/>
        <rFont val="Arial"/>
        <family val="2"/>
      </rPr>
      <t>2</t>
    </r>
  </si>
  <si>
    <r>
      <t>Calories available daily</t>
    </r>
    <r>
      <rPr>
        <vertAlign val="superscript"/>
        <sz val="8"/>
        <rFont val="Arial"/>
        <family val="2"/>
      </rPr>
      <t>3</t>
    </r>
  </si>
  <si>
    <t>NA</t>
  </si>
  <si>
    <r>
      <t>Food pattern equivalents available daily</t>
    </r>
    <r>
      <rPr>
        <vertAlign val="superscript"/>
        <sz val="8"/>
        <rFont val="Arial"/>
        <family val="2"/>
      </rPr>
      <t>5</t>
    </r>
  </si>
  <si>
    <r>
      <t>Food pattern equivalents available daily</t>
    </r>
    <r>
      <rPr>
        <vertAlign val="superscript"/>
        <sz val="8"/>
        <rFont val="Arial"/>
        <family val="2"/>
      </rPr>
      <t>4</t>
    </r>
  </si>
  <si>
    <t>Wheat flour</t>
  </si>
  <si>
    <t>-- Lbs/year --</t>
  </si>
  <si>
    <t>-- Percent --</t>
  </si>
  <si>
    <t>-- Oz/day --</t>
  </si>
  <si>
    <t>-- G/day --</t>
  </si>
  <si>
    <t>-- Number --</t>
  </si>
  <si>
    <t>-- Grams --</t>
  </si>
  <si>
    <t>-- Oz-eq --</t>
  </si>
  <si>
    <t xml:space="preserve">-- Lbs/year -- </t>
  </si>
  <si>
    <t>NA = Not available.</t>
  </si>
  <si>
    <r>
      <t xml:space="preserve">White and whole wheat flour: Per capita availability adjusted for loss </t>
    </r>
    <r>
      <rPr>
        <b/>
        <vertAlign val="superscript"/>
        <sz val="8"/>
        <rFont val="Arial"/>
        <family val="2"/>
      </rPr>
      <t>1</t>
    </r>
  </si>
  <si>
    <r>
      <t xml:space="preserve">Durum flour: Per capita availability adjusted for loss </t>
    </r>
    <r>
      <rPr>
        <b/>
        <vertAlign val="superscript"/>
        <sz val="8"/>
        <rFont val="Arial"/>
        <family val="2"/>
      </rPr>
      <t>1</t>
    </r>
  </si>
  <si>
    <r>
      <t xml:space="preserve">Wheat flour: Per capita availability adjusted for loss </t>
    </r>
    <r>
      <rPr>
        <b/>
        <vertAlign val="superscript"/>
        <sz val="8"/>
        <rFont val="Arial"/>
        <family val="2"/>
      </rPr>
      <t>1</t>
    </r>
  </si>
  <si>
    <r>
      <t>Rye flour: Per capita availability adjusted for loss</t>
    </r>
    <r>
      <rPr>
        <b/>
        <vertAlign val="superscript"/>
        <sz val="8"/>
        <rFont val="Arial"/>
        <family val="2"/>
      </rPr>
      <t xml:space="preserve"> 1</t>
    </r>
  </si>
  <si>
    <r>
      <t xml:space="preserve">Rice: Per capita availability adjusted for loss </t>
    </r>
    <r>
      <rPr>
        <b/>
        <vertAlign val="superscript"/>
        <sz val="8"/>
        <rFont val="Arial"/>
        <family val="2"/>
      </rPr>
      <t>1</t>
    </r>
  </si>
  <si>
    <r>
      <t xml:space="preserve">Corn flour and meal: Per capita availability adjusted for loss </t>
    </r>
    <r>
      <rPr>
        <b/>
        <vertAlign val="superscript"/>
        <sz val="8"/>
        <rFont val="Arial"/>
        <family val="2"/>
      </rPr>
      <t>1</t>
    </r>
  </si>
  <si>
    <r>
      <t xml:space="preserve">Corn hominy and grits: Per capita availability adjusted for loss </t>
    </r>
    <r>
      <rPr>
        <b/>
        <vertAlign val="superscript"/>
        <sz val="8"/>
        <rFont val="Arial"/>
        <family val="2"/>
      </rPr>
      <t>1</t>
    </r>
  </si>
  <si>
    <r>
      <t>Corn starch: Per capita availability adjusted for loss</t>
    </r>
    <r>
      <rPr>
        <b/>
        <vertAlign val="superscript"/>
        <sz val="8"/>
        <rFont val="Arial"/>
        <family val="2"/>
      </rPr>
      <t xml:space="preserve"> 1</t>
    </r>
  </si>
  <si>
    <r>
      <t xml:space="preserve">Oat products: Per capita availability adjusted for loss </t>
    </r>
    <r>
      <rPr>
        <b/>
        <vertAlign val="superscript"/>
        <sz val="8"/>
        <rFont val="Arial"/>
        <family val="2"/>
      </rPr>
      <t>1</t>
    </r>
  </si>
  <si>
    <t>Edible weight</t>
  </si>
  <si>
    <t>grain.xlsx</t>
  </si>
  <si>
    <t>Lbs = pounds, Oz = ounces, G = grams.</t>
  </si>
  <si>
    <r>
      <t xml:space="preserve">Barley products: Per capita availability adjusted for loss </t>
    </r>
    <r>
      <rPr>
        <b/>
        <vertAlign val="superscript"/>
        <sz val="8"/>
        <rFont val="Arial"/>
        <family val="2"/>
      </rPr>
      <t>1, 6</t>
    </r>
  </si>
  <si>
    <r>
      <t xml:space="preserve">Total wheat flour: Per capita availability adjusted for loss </t>
    </r>
    <r>
      <rPr>
        <b/>
        <vertAlign val="superscript"/>
        <sz val="8"/>
        <rFont val="Arial"/>
        <family val="2"/>
      </rPr>
      <t>1</t>
    </r>
  </si>
  <si>
    <r>
      <t xml:space="preserve">Total corn products: Per capita availability adjusted for loss </t>
    </r>
    <r>
      <rPr>
        <b/>
        <vertAlign val="superscript"/>
        <sz val="8"/>
        <rFont val="Arial"/>
        <family val="2"/>
      </rPr>
      <t>1</t>
    </r>
  </si>
  <si>
    <t>Total corn products</t>
  </si>
  <si>
    <r>
      <t xml:space="preserve">Total grains: Per capita availability adjusted for loss </t>
    </r>
    <r>
      <rPr>
        <b/>
        <vertAlign val="superscript"/>
        <sz val="8"/>
        <rFont val="Arial"/>
        <family val="2"/>
      </rPr>
      <t>1</t>
    </r>
  </si>
  <si>
    <t>Total wheat flour: White and whole wheat flour, and durum flour</t>
  </si>
  <si>
    <t>Total grains: Wheat flour, rye flour, rice, corn, oats, and barley</t>
  </si>
  <si>
    <t>Notes: Due to the termination of select Current Industrial Reports by the U.S. Department of Commerce, Bureau of the Census, data on durum flour are not available for years 2011–2014. The absence of data on durum flour is not critical to the Food Availability Data System since data are still available at a higher level of aggregation (i.e. wheat flour).</t>
  </si>
  <si>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t>
    </r>
  </si>
  <si>
    <r>
      <rPr>
        <vertAlign val="superscript"/>
        <sz val="8"/>
        <rFont val="Arial"/>
        <family val="2"/>
      </rPr>
      <t>3</t>
    </r>
    <r>
      <rPr>
        <sz val="8"/>
        <rFont val="Arial"/>
        <family val="2"/>
      </rPr>
      <t>Calories per ounce-equivalent and grams per ounce-equivalent were obtained from USDA's Nutrient Database for Standard Reference Release.</t>
    </r>
  </si>
  <si>
    <r>
      <rPr>
        <vertAlign val="superscript"/>
        <sz val="8"/>
        <rFont val="Arial"/>
        <family val="2"/>
      </rPr>
      <t>4</t>
    </r>
    <r>
      <rPr>
        <sz val="8"/>
        <rFont val="Arial"/>
        <family val="2"/>
      </rPr>
      <t>Food pattern equivalents multiplied by calories per ounce-equivalent.</t>
    </r>
  </si>
  <si>
    <r>
      <rPr>
        <vertAlign val="superscript"/>
        <sz val="8"/>
        <rFont val="Arial"/>
        <family val="2"/>
      </rPr>
      <t>5</t>
    </r>
    <r>
      <rPr>
        <sz val="8"/>
        <rFont val="Arial"/>
        <family val="2"/>
      </rPr>
      <t>Grams per day divided by grams per-ounce equivalent.</t>
    </r>
  </si>
  <si>
    <r>
      <rPr>
        <vertAlign val="superscript"/>
        <sz val="8"/>
        <rFont val="Arial"/>
        <family val="2"/>
      </rPr>
      <t>1</t>
    </r>
    <r>
      <rPr>
        <sz val="8"/>
        <rFont val="Arial"/>
        <family val="2"/>
      </rPr>
      <t>This table uses aggregate food availability data, adjusts for losses, and converts the remaining supply into daily per capita calories and food pattern equivalents.</t>
    </r>
  </si>
  <si>
    <t xml:space="preserve">Data last updated November 1, 2022. </t>
  </si>
  <si>
    <t>Contact Linda Kantor or Andrzej Blazejczyk for more information.</t>
  </si>
  <si>
    <t>Source: USDA, Economic Research Service using data from various sources as documented on the Food Availability Data System home page.</t>
  </si>
  <si>
    <t>The absence of data on durum flour is not critical to the Food Availability Data System since data are still available at a higher level of aggregation (i.e. wheat flour).</t>
  </si>
  <si>
    <t>Note: Due to the termination of select Current Industrial Reports by the U.S. Department of Commerce, Bureau of the Census, data on durum flour are not available for years 2011–2014.</t>
  </si>
  <si>
    <r>
      <rPr>
        <vertAlign val="superscript"/>
        <sz val="8"/>
        <rFont val="Arial"/>
        <family val="2"/>
      </rPr>
      <t>3</t>
    </r>
    <r>
      <rPr>
        <sz val="8"/>
        <rFont val="Arial"/>
        <family val="2"/>
      </rPr>
      <t>Food pattern equivalents multiplied by calories per ounce-equivalent.</t>
    </r>
  </si>
  <si>
    <r>
      <rPr>
        <vertAlign val="superscript"/>
        <sz val="8"/>
        <rFont val="Arial"/>
        <family val="2"/>
      </rPr>
      <t>4</t>
    </r>
    <r>
      <rPr>
        <sz val="8"/>
        <rFont val="Arial"/>
        <family val="2"/>
      </rPr>
      <t>Grams per day divided by grams per-ounce equivalent.</t>
    </r>
  </si>
  <si>
    <t xml:space="preserve"> Residual use accounts for all unreported losses in the milling, transporting, and marketing of rice, and also offsets any statistical error in another supply and use account.</t>
  </si>
  <si>
    <r>
      <rPr>
        <vertAlign val="superscript"/>
        <sz val="8"/>
        <rFont val="Arial"/>
        <family val="2"/>
      </rPr>
      <t>6</t>
    </r>
    <r>
      <rPr>
        <sz val="8"/>
        <rFont val="Arial"/>
        <family val="2"/>
      </rPr>
      <t>Data for barley products food availability were discontinued in 2021.</t>
    </r>
  </si>
  <si>
    <t>Annual data and per capita estimates for rice are unavailable beyond 2010 due to a large and unexplained decline in the implied total domestic and residual use estimate. Residual use accounts for all unreported losses in the milling, transporting, and marketing of rice, and also offsets any statistical error in another supply and use account.</t>
  </si>
  <si>
    <t>Data for barley products food availability were discontinued in 2021.</t>
  </si>
  <si>
    <t>Notes: Annual data and per capita estimates for rice are unavailable beyond 2010 due to a large and unexplained decline in the implied total domestic and residual use estimate.</t>
  </si>
  <si>
    <t xml:space="preserve">Note: The loss factors presented here are preliminary estimates and are intended to serve as a starting point for additional research and discussion. The USDA, Economic Research Service (ERS) welcomes suggestions to expand on and improve USDA, ERS loss estimates.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</si>
</sst>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164" formatCode="0.0"/>
    <numFmt numFmtId="165" formatCode="0.000"/>
    <numFmt numFmtId="166" formatCode="mmmm\ d\,\ yyyy"/>
  </numFmts>
  <fonts count="15" x14ac:knownFonts="1">
    <font>
      <sz val="10"/>
      <name val="Arial"/>
    </font>
    <font>
      <sz val="10"/>
      <name val="Arial"/>
      <family val="2"/>
    </font>
    <font>
      <b/>
      <sz val="8"/>
      <name val="Arial"/>
      <family val="2"/>
    </font>
    <font>
      <sz val="8"/>
      <name val="Arial"/>
      <family val="2"/>
    </font>
    <font>
      <vertAlign val="superscript"/>
      <sz val="8"/>
      <name val="Arial"/>
      <family val="2"/>
    </font>
    <font>
      <b/>
      <sz val="18"/>
      <name val="Arial"/>
      <family val="2"/>
    </font>
    <font>
      <b/>
      <sz val="12"/>
      <name val="Arial"/>
      <family val="2"/>
    </font>
    <font>
      <u/>
      <sz val="10"/>
      <color indexed="12"/>
      <name val="Arial"/>
      <family val="2"/>
    </font>
    <font>
      <b/>
      <sz val="10"/>
      <name val="Arial"/>
      <family val="2"/>
    </font>
    <font>
      <sz val="10"/>
      <name val="Arial"/>
      <family val="2"/>
    </font>
    <font>
      <b/>
      <vertAlign val="superscript"/>
      <sz val="8"/>
      <name val="Arial"/>
      <family val="2"/>
    </font>
    <font>
      <i/>
      <sz val="8"/>
      <name val="Arial"/>
      <family val="2"/>
    </font>
    <font>
      <sz val="10"/>
      <name val="Arial"/>
      <family val="2"/>
    </font>
    <font>
      <sz val="9"/>
      <name val="Arial"/>
      <family val="2"/>
    </font>
    <font>
      <b/>
      <sz val="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2">
    <border>
      <left/>
      <right/>
      <top/>
      <bottom/>
      <diagonal/>
    </border>
    <border>
      <left/>
      <right/>
      <top style="double">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bottom/>
      <diagonal/>
    </border>
    <border>
      <left/>
      <right style="thin">
        <color theme="0" tint="-0.34998626667073579"/>
      </right>
      <top/>
      <bottom/>
      <diagonal/>
    </border>
    <border>
      <left/>
      <right/>
      <top style="double">
        <color theme="1"/>
      </top>
      <bottom/>
      <diagonal/>
    </border>
    <border>
      <left style="thin">
        <color theme="0" tint="-0.34998626667073579"/>
      </left>
      <right style="thin">
        <color theme="0" tint="-0.34998626667073579"/>
      </right>
      <top/>
      <bottom/>
      <diagonal/>
    </border>
  </borders>
  <cellStyleXfs count="22">
    <xf numFmtId="0" fontId="0" fillId="0" borderId="0"/>
    <xf numFmtId="3" fontId="1" fillId="0" borderId="0" applyFill="0" applyBorder="0" applyAlignment="0" applyProtection="0"/>
    <xf numFmtId="3" fontId="9" fillId="0" borderId="0" applyFill="0" applyBorder="0" applyAlignment="0" applyProtection="0"/>
    <xf numFmtId="3" fontId="12" fillId="0" borderId="0" applyFill="0" applyBorder="0" applyAlignment="0" applyProtection="0"/>
    <xf numFmtId="5" fontId="1" fillId="0" borderId="0" applyFill="0" applyBorder="0" applyAlignment="0" applyProtection="0"/>
    <xf numFmtId="5" fontId="9" fillId="0" borderId="0" applyFill="0" applyBorder="0" applyAlignment="0" applyProtection="0"/>
    <xf numFmtId="5" fontId="12" fillId="0" borderId="0" applyFill="0" applyBorder="0" applyAlignment="0" applyProtection="0"/>
    <xf numFmtId="166" fontId="1" fillId="0" borderId="0" applyFill="0" applyBorder="0" applyAlignment="0" applyProtection="0"/>
    <xf numFmtId="166" fontId="9" fillId="0" borderId="0" applyFill="0" applyBorder="0" applyAlignment="0" applyProtection="0"/>
    <xf numFmtId="166" fontId="12" fillId="0" borderId="0" applyFill="0" applyBorder="0" applyAlignment="0" applyProtection="0"/>
    <xf numFmtId="2" fontId="1" fillId="0" borderId="0" applyFill="0" applyBorder="0" applyAlignment="0" applyProtection="0"/>
    <xf numFmtId="2" fontId="9" fillId="0" borderId="0" applyFill="0" applyBorder="0" applyAlignment="0" applyProtection="0"/>
    <xf numFmtId="2" fontId="12" fillId="0" borderId="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9" fillId="0" borderId="0"/>
    <xf numFmtId="0" fontId="1" fillId="0" borderId="0" applyNumberFormat="0" applyFill="0" applyBorder="0" applyAlignment="0" applyProtection="0"/>
    <xf numFmtId="0" fontId="1" fillId="0" borderId="0"/>
    <xf numFmtId="0" fontId="1" fillId="0" borderId="1" applyNumberFormat="0" applyFill="0" applyAlignment="0" applyProtection="0"/>
    <xf numFmtId="0" fontId="9" fillId="0" borderId="1" applyNumberFormat="0" applyFill="0" applyAlignment="0" applyProtection="0"/>
    <xf numFmtId="0" fontId="12" fillId="0" borderId="1" applyNumberFormat="0" applyFill="0" applyAlignment="0" applyProtection="0"/>
  </cellStyleXfs>
  <cellXfs count="110">
    <xf numFmtId="0" fontId="0" fillId="0" borderId="0" xfId="0"/>
    <xf numFmtId="0" fontId="3" fillId="0" borderId="0" xfId="0" applyFont="1"/>
    <xf numFmtId="0" fontId="1" fillId="0" borderId="0" xfId="17"/>
    <xf numFmtId="0" fontId="8" fillId="0" borderId="0" xfId="17" applyFont="1"/>
    <xf numFmtId="0" fontId="1" fillId="0" borderId="0" xfId="18"/>
    <xf numFmtId="0" fontId="7" fillId="0" borderId="0" xfId="15" applyAlignment="1" applyProtection="1"/>
    <xf numFmtId="0" fontId="7" fillId="0" borderId="0" xfId="15" applyFont="1" applyAlignment="1" applyProtection="1"/>
    <xf numFmtId="0" fontId="3" fillId="0" borderId="0" xfId="0" applyFont="1" applyBorder="1"/>
    <xf numFmtId="0" fontId="3" fillId="0" borderId="0" xfId="0" applyFont="1" applyFill="1"/>
    <xf numFmtId="165" fontId="3" fillId="0" borderId="0" xfId="0" applyNumberFormat="1" applyFont="1" applyBorder="1"/>
    <xf numFmtId="0" fontId="3" fillId="0" borderId="13" xfId="0" applyFont="1" applyBorder="1" applyAlignment="1">
      <alignment horizontal="center"/>
    </xf>
    <xf numFmtId="164" fontId="3" fillId="0" borderId="13" xfId="0" applyNumberFormat="1" applyFont="1" applyBorder="1"/>
    <xf numFmtId="164" fontId="3" fillId="0" borderId="13" xfId="0" applyNumberFormat="1" applyFont="1" applyBorder="1" applyAlignment="1"/>
    <xf numFmtId="165" fontId="3" fillId="0" borderId="13" xfId="0" applyNumberFormat="1" applyFont="1" applyBorder="1"/>
    <xf numFmtId="0" fontId="3" fillId="2" borderId="13" xfId="0" applyFont="1" applyFill="1" applyBorder="1" applyAlignment="1">
      <alignment horizontal="center"/>
    </xf>
    <xf numFmtId="164" fontId="3" fillId="2" borderId="13" xfId="0" applyNumberFormat="1" applyFont="1" applyFill="1" applyBorder="1"/>
    <xf numFmtId="164" fontId="3" fillId="2" borderId="13" xfId="0" applyNumberFormat="1" applyFont="1" applyFill="1" applyBorder="1" applyAlignment="1"/>
    <xf numFmtId="165" fontId="3" fillId="2" borderId="13" xfId="0" applyNumberFormat="1" applyFont="1" applyFill="1" applyBorder="1"/>
    <xf numFmtId="1" fontId="3" fillId="0" borderId="13" xfId="0" applyNumberFormat="1" applyFont="1" applyBorder="1"/>
    <xf numFmtId="1" fontId="3" fillId="2" borderId="13" xfId="0" applyNumberFormat="1" applyFont="1" applyFill="1" applyBorder="1"/>
    <xf numFmtId="2" fontId="3" fillId="0" borderId="13" xfId="0" applyNumberFormat="1" applyFont="1" applyBorder="1"/>
    <xf numFmtId="2" fontId="3" fillId="0" borderId="13" xfId="0" applyNumberFormat="1" applyFont="1" applyBorder="1" applyAlignment="1"/>
    <xf numFmtId="2" fontId="3" fillId="2" borderId="13" xfId="0" applyNumberFormat="1" applyFont="1" applyFill="1" applyBorder="1"/>
    <xf numFmtId="2" fontId="3" fillId="2" borderId="13" xfId="0" applyNumberFormat="1" applyFont="1" applyFill="1" applyBorder="1" applyAlignment="1"/>
    <xf numFmtId="165" fontId="3" fillId="0" borderId="13" xfId="0" applyNumberFormat="1" applyFont="1" applyBorder="1" applyAlignment="1"/>
    <xf numFmtId="165" fontId="3" fillId="2" borderId="13" xfId="0" applyNumberFormat="1" applyFont="1" applyFill="1" applyBorder="1" applyAlignment="1"/>
    <xf numFmtId="0" fontId="9" fillId="0" borderId="0" xfId="16"/>
    <xf numFmtId="0" fontId="3" fillId="0" borderId="0" xfId="16" applyFont="1" applyBorder="1" applyAlignment="1">
      <alignment horizontal="center" vertical="center" wrapText="1"/>
    </xf>
    <xf numFmtId="0" fontId="11" fillId="0" borderId="14" xfId="16" quotePrefix="1" applyFont="1" applyBorder="1" applyAlignment="1">
      <alignment horizontal="center" vertical="center" wrapText="1"/>
    </xf>
    <xf numFmtId="0" fontId="3" fillId="2" borderId="15" xfId="0" applyFont="1" applyFill="1" applyBorder="1" applyAlignment="1">
      <alignment horizontal="center"/>
    </xf>
    <xf numFmtId="164" fontId="3" fillId="2" borderId="15" xfId="0" applyNumberFormat="1" applyFont="1" applyFill="1" applyBorder="1"/>
    <xf numFmtId="164" fontId="3" fillId="2" borderId="15" xfId="0" applyNumberFormat="1" applyFont="1" applyFill="1" applyBorder="1" applyAlignment="1"/>
    <xf numFmtId="165" fontId="3" fillId="2" borderId="15" xfId="0" applyNumberFormat="1" applyFont="1" applyFill="1" applyBorder="1"/>
    <xf numFmtId="0" fontId="11" fillId="0" borderId="14" xfId="16" quotePrefix="1" applyFont="1" applyBorder="1" applyAlignment="1">
      <alignment horizontal="center" vertical="center" wrapText="1"/>
    </xf>
    <xf numFmtId="164" fontId="3" fillId="2" borderId="13" xfId="0" applyNumberFormat="1" applyFont="1" applyFill="1" applyBorder="1" applyAlignment="1">
      <alignment horizontal="right"/>
    </xf>
    <xf numFmtId="0" fontId="11" fillId="0" borderId="14" xfId="16" quotePrefix="1" applyFont="1" applyBorder="1" applyAlignment="1">
      <alignment horizontal="center" vertical="center" wrapText="1"/>
    </xf>
    <xf numFmtId="2" fontId="3" fillId="2" borderId="15" xfId="0" applyNumberFormat="1" applyFont="1" applyFill="1" applyBorder="1" applyAlignment="1"/>
    <xf numFmtId="0" fontId="11" fillId="0" borderId="14" xfId="16" quotePrefix="1" applyFont="1" applyBorder="1" applyAlignment="1">
      <alignment horizontal="center" vertical="center" wrapText="1"/>
    </xf>
    <xf numFmtId="1" fontId="3" fillId="2" borderId="15" xfId="0" applyNumberFormat="1" applyFont="1" applyFill="1" applyBorder="1"/>
    <xf numFmtId="2" fontId="3" fillId="2" borderId="15" xfId="0" applyNumberFormat="1" applyFont="1" applyFill="1" applyBorder="1"/>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11" fillId="0" borderId="14" xfId="16" quotePrefix="1" applyFont="1" applyBorder="1" applyAlignment="1">
      <alignment horizontal="center" vertical="center" wrapText="1"/>
    </xf>
    <xf numFmtId="0" fontId="3" fillId="3" borderId="13" xfId="0" applyFont="1" applyFill="1" applyBorder="1" applyAlignment="1">
      <alignment horizontal="center"/>
    </xf>
    <xf numFmtId="164" fontId="3" fillId="3" borderId="13" xfId="0" applyNumberFormat="1" applyFont="1" applyFill="1" applyBorder="1"/>
    <xf numFmtId="164" fontId="3" fillId="3" borderId="13" xfId="0" applyNumberFormat="1" applyFont="1" applyFill="1" applyBorder="1" applyAlignment="1"/>
    <xf numFmtId="165" fontId="3" fillId="3" borderId="13" xfId="0" applyNumberFormat="1" applyFont="1" applyFill="1" applyBorder="1"/>
    <xf numFmtId="164" fontId="3" fillId="3" borderId="13" xfId="0" applyNumberFormat="1" applyFont="1" applyFill="1" applyBorder="1" applyAlignment="1">
      <alignment horizontal="right"/>
    </xf>
    <xf numFmtId="1" fontId="3" fillId="3" borderId="13" xfId="0" applyNumberFormat="1" applyFont="1" applyFill="1" applyBorder="1"/>
    <xf numFmtId="2" fontId="3" fillId="3" borderId="13" xfId="0" applyNumberFormat="1" applyFont="1" applyFill="1" applyBorder="1"/>
    <xf numFmtId="2" fontId="3" fillId="3" borderId="13" xfId="0" applyNumberFormat="1" applyFont="1" applyFill="1" applyBorder="1" applyAlignment="1"/>
    <xf numFmtId="165" fontId="3" fillId="2" borderId="15" xfId="0" applyNumberFormat="1" applyFont="1" applyFill="1" applyBorder="1" applyAlignment="1"/>
    <xf numFmtId="165" fontId="3" fillId="3" borderId="13" xfId="0" applyNumberFormat="1" applyFont="1" applyFill="1" applyBorder="1" applyAlignment="1"/>
    <xf numFmtId="0" fontId="3" fillId="3" borderId="15" xfId="0" applyFont="1" applyFill="1" applyBorder="1" applyAlignment="1">
      <alignment horizontal="center"/>
    </xf>
    <xf numFmtId="164" fontId="3" fillId="3" borderId="15" xfId="0" applyNumberFormat="1" applyFont="1" applyFill="1" applyBorder="1"/>
    <xf numFmtId="164" fontId="3" fillId="3" borderId="15" xfId="0" applyNumberFormat="1" applyFont="1" applyFill="1" applyBorder="1" applyAlignment="1"/>
    <xf numFmtId="165" fontId="3" fillId="3" borderId="15" xfId="0" applyNumberFormat="1" applyFont="1" applyFill="1" applyBorder="1"/>
    <xf numFmtId="1" fontId="3" fillId="3" borderId="15" xfId="0" applyNumberFormat="1" applyFont="1" applyFill="1" applyBorder="1"/>
    <xf numFmtId="2" fontId="3" fillId="3" borderId="15" xfId="0" applyNumberFormat="1" applyFont="1" applyFill="1" applyBorder="1"/>
    <xf numFmtId="2" fontId="3" fillId="3" borderId="15" xfId="0" applyNumberFormat="1" applyFont="1" applyFill="1" applyBorder="1" applyAlignment="1"/>
    <xf numFmtId="164" fontId="3" fillId="0" borderId="15" xfId="0" applyNumberFormat="1" applyFont="1" applyBorder="1"/>
    <xf numFmtId="165" fontId="3" fillId="3" borderId="15" xfId="0" applyNumberFormat="1" applyFont="1" applyFill="1" applyBorder="1" applyAlignment="1"/>
    <xf numFmtId="0" fontId="3" fillId="2" borderId="17" xfId="0" applyFont="1" applyFill="1" applyBorder="1" applyAlignment="1">
      <alignment horizontal="center"/>
    </xf>
    <xf numFmtId="164" fontId="3" fillId="2" borderId="17" xfId="0" applyNumberFormat="1" applyFont="1" applyFill="1" applyBorder="1"/>
    <xf numFmtId="164" fontId="3" fillId="2" borderId="17" xfId="0" applyNumberFormat="1" applyFont="1" applyFill="1" applyBorder="1" applyAlignment="1"/>
    <xf numFmtId="165" fontId="3" fillId="2" borderId="17" xfId="0" applyNumberFormat="1" applyFont="1" applyFill="1" applyBorder="1"/>
    <xf numFmtId="0" fontId="3" fillId="0" borderId="20" xfId="0" applyFont="1" applyBorder="1"/>
    <xf numFmtId="0" fontId="3" fillId="3" borderId="21" xfId="0" applyFont="1" applyFill="1" applyBorder="1" applyAlignment="1">
      <alignment horizontal="center"/>
    </xf>
    <xf numFmtId="164" fontId="3" fillId="2" borderId="16" xfId="0" applyNumberFormat="1" applyFont="1" applyFill="1" applyBorder="1"/>
    <xf numFmtId="164" fontId="3" fillId="2" borderId="16" xfId="0" applyNumberFormat="1" applyFont="1" applyFill="1" applyBorder="1" applyAlignment="1">
      <alignment horizontal="right"/>
    </xf>
    <xf numFmtId="1" fontId="3" fillId="2" borderId="16" xfId="0" applyNumberFormat="1" applyFont="1" applyFill="1" applyBorder="1"/>
    <xf numFmtId="164" fontId="3" fillId="2" borderId="16" xfId="0" applyNumberFormat="1" applyFont="1" applyFill="1" applyBorder="1" applyAlignment="1"/>
    <xf numFmtId="165" fontId="3" fillId="2" borderId="16" xfId="0" applyNumberFormat="1" applyFont="1" applyFill="1" applyBorder="1"/>
    <xf numFmtId="1" fontId="3" fillId="2" borderId="17" xfId="0" applyNumberFormat="1" applyFont="1" applyFill="1" applyBorder="1"/>
    <xf numFmtId="2" fontId="3" fillId="2" borderId="17" xfId="0" applyNumberFormat="1" applyFont="1" applyFill="1" applyBorder="1"/>
    <xf numFmtId="2" fontId="3" fillId="2" borderId="17" xfId="0" applyNumberFormat="1" applyFont="1" applyFill="1" applyBorder="1" applyAlignment="1"/>
    <xf numFmtId="164" fontId="3" fillId="2" borderId="17" xfId="0" applyNumberFormat="1" applyFont="1" applyFill="1" applyBorder="1" applyAlignment="1">
      <alignment horizontal="right"/>
    </xf>
    <xf numFmtId="0" fontId="3" fillId="0" borderId="17" xfId="0" applyFont="1" applyFill="1" applyBorder="1" applyAlignment="1">
      <alignment horizontal="center"/>
    </xf>
    <xf numFmtId="164" fontId="3" fillId="0" borderId="17" xfId="0" applyNumberFormat="1" applyFont="1" applyFill="1" applyBorder="1" applyAlignment="1">
      <alignment horizontal="right"/>
    </xf>
    <xf numFmtId="164" fontId="3" fillId="0" borderId="15" xfId="0" applyNumberFormat="1" applyFont="1" applyFill="1" applyBorder="1"/>
    <xf numFmtId="164" fontId="3" fillId="0" borderId="13" xfId="0" applyNumberFormat="1" applyFont="1" applyFill="1" applyBorder="1"/>
    <xf numFmtId="165" fontId="3" fillId="0" borderId="15" xfId="0" applyNumberFormat="1" applyFont="1" applyFill="1" applyBorder="1"/>
    <xf numFmtId="0" fontId="3" fillId="0" borderId="0" xfId="16" applyFont="1" applyFill="1" applyBorder="1" applyAlignment="1">
      <alignment horizontal="left" vertical="center"/>
    </xf>
    <xf numFmtId="0" fontId="3" fillId="0" borderId="19" xfId="16" applyFont="1" applyFill="1" applyBorder="1" applyAlignment="1">
      <alignment horizontal="left" vertical="center"/>
    </xf>
    <xf numFmtId="165" fontId="3" fillId="0" borderId="17" xfId="0" applyNumberFormat="1" applyFont="1" applyFill="1" applyBorder="1" applyAlignment="1">
      <alignment horizontal="right"/>
    </xf>
    <xf numFmtId="0" fontId="13" fillId="0" borderId="0" xfId="18" applyFont="1"/>
    <xf numFmtId="0" fontId="14" fillId="0" borderId="0" xfId="18" applyFont="1"/>
    <xf numFmtId="0" fontId="3" fillId="0" borderId="0" xfId="16" applyFont="1" applyFill="1" applyBorder="1" applyAlignment="1">
      <alignment horizontal="right" vertical="center"/>
    </xf>
    <xf numFmtId="0" fontId="3" fillId="0" borderId="18" xfId="16" quotePrefix="1" applyFont="1" applyFill="1" applyBorder="1" applyAlignment="1"/>
    <xf numFmtId="0" fontId="3" fillId="0" borderId="0" xfId="16" quotePrefix="1" applyFont="1" applyFill="1" applyBorder="1" applyAlignme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quotePrefix="1" applyFont="1" applyBorder="1" applyAlignment="1">
      <alignment horizontal="center" vertical="center" wrapText="1"/>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2" fillId="0" borderId="8" xfId="0" applyFont="1" applyBorder="1" applyAlignment="1">
      <alignment horizontal="left"/>
    </xf>
    <xf numFmtId="0" fontId="3" fillId="0" borderId="4" xfId="0" applyFont="1" applyBorder="1" applyAlignment="1">
      <alignment horizontal="center" vertical="center" wrapTex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cellXfs>
  <cellStyles count="22">
    <cellStyle name="Comma0" xfId="1" xr:uid="{00000000-0005-0000-0000-000000000000}"/>
    <cellStyle name="Comma0 2" xfId="2" xr:uid="{00000000-0005-0000-0000-000001000000}"/>
    <cellStyle name="Comma0 3" xfId="3" xr:uid="{00000000-0005-0000-0000-000002000000}"/>
    <cellStyle name="Currency0" xfId="4" xr:uid="{00000000-0005-0000-0000-000003000000}"/>
    <cellStyle name="Currency0 2" xfId="5" xr:uid="{00000000-0005-0000-0000-000004000000}"/>
    <cellStyle name="Currency0 3" xfId="6" xr:uid="{00000000-0005-0000-0000-000005000000}"/>
    <cellStyle name="Date" xfId="7" xr:uid="{00000000-0005-0000-0000-000006000000}"/>
    <cellStyle name="Date 2" xfId="8" xr:uid="{00000000-0005-0000-0000-000007000000}"/>
    <cellStyle name="Date 3" xfId="9" xr:uid="{00000000-0005-0000-0000-000008000000}"/>
    <cellStyle name="Fixed" xfId="10" xr:uid="{00000000-0005-0000-0000-000009000000}"/>
    <cellStyle name="Fixed 2" xfId="11" xr:uid="{00000000-0005-0000-0000-00000A000000}"/>
    <cellStyle name="Fixed 3" xfId="12" xr:uid="{00000000-0005-0000-0000-00000B000000}"/>
    <cellStyle name="Heading 1" xfId="13" builtinId="16" customBuiltin="1"/>
    <cellStyle name="Heading 2" xfId="14" builtinId="17" customBuiltin="1"/>
    <cellStyle name="Hyperlink" xfId="15" builtinId="8"/>
    <cellStyle name="Normal" xfId="0" builtinId="0"/>
    <cellStyle name="Normal 2" xfId="16" xr:uid="{00000000-0005-0000-0000-000010000000}"/>
    <cellStyle name="normal_sweets" xfId="17" xr:uid="{00000000-0005-0000-0000-000011000000}"/>
    <cellStyle name="Normal_sweets_1" xfId="18" xr:uid="{00000000-0005-0000-0000-000012000000}"/>
    <cellStyle name="Total" xfId="19" builtinId="25" customBuiltin="1"/>
    <cellStyle name="Total 2" xfId="20" xr:uid="{00000000-0005-0000-0000-000014000000}"/>
    <cellStyle name="Total 3" xfId="21"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B20"/>
  <sheetViews>
    <sheetView tabSelected="1" zoomScale="95" workbookViewId="0"/>
  </sheetViews>
  <sheetFormatPr defaultColWidth="9.21875" defaultRowHeight="13.2" x14ac:dyDescent="0.25"/>
  <cols>
    <col min="1" max="1" width="11.21875" style="4" customWidth="1"/>
    <col min="2" max="2" width="10.21875" style="4" customWidth="1"/>
    <col min="3" max="16384" width="9.21875" style="4"/>
  </cols>
  <sheetData>
    <row r="2" spans="1:2" x14ac:dyDescent="0.25">
      <c r="A2" s="2" t="s">
        <v>10</v>
      </c>
      <c r="B2" s="3" t="s">
        <v>50</v>
      </c>
    </row>
    <row r="3" spans="1:2" x14ac:dyDescent="0.25">
      <c r="A3" s="2"/>
      <c r="B3" s="2"/>
    </row>
    <row r="4" spans="1:2" x14ac:dyDescent="0.25">
      <c r="A4" s="2" t="s">
        <v>11</v>
      </c>
      <c r="B4" s="5" t="s">
        <v>12</v>
      </c>
    </row>
    <row r="5" spans="1:2" x14ac:dyDescent="0.25">
      <c r="B5" s="5" t="s">
        <v>13</v>
      </c>
    </row>
    <row r="6" spans="1:2" x14ac:dyDescent="0.25">
      <c r="B6" s="5" t="s">
        <v>30</v>
      </c>
    </row>
    <row r="7" spans="1:2" x14ac:dyDescent="0.25">
      <c r="B7" s="5" t="s">
        <v>57</v>
      </c>
    </row>
    <row r="8" spans="1:2" x14ac:dyDescent="0.25">
      <c r="B8" s="6" t="s">
        <v>20</v>
      </c>
    </row>
    <row r="9" spans="1:2" x14ac:dyDescent="0.25">
      <c r="B9" s="5" t="s">
        <v>14</v>
      </c>
    </row>
    <row r="10" spans="1:2" x14ac:dyDescent="0.25">
      <c r="B10" s="5" t="s">
        <v>15</v>
      </c>
    </row>
    <row r="11" spans="1:2" x14ac:dyDescent="0.25">
      <c r="B11" s="5" t="s">
        <v>16</v>
      </c>
    </row>
    <row r="12" spans="1:2" x14ac:dyDescent="0.25">
      <c r="B12" s="5" t="s">
        <v>17</v>
      </c>
    </row>
    <row r="13" spans="1:2" x14ac:dyDescent="0.25">
      <c r="B13" s="5" t="s">
        <v>55</v>
      </c>
    </row>
    <row r="14" spans="1:2" x14ac:dyDescent="0.25">
      <c r="B14" s="5" t="s">
        <v>19</v>
      </c>
    </row>
    <row r="15" spans="1:2" x14ac:dyDescent="0.25">
      <c r="B15" s="5" t="s">
        <v>18</v>
      </c>
    </row>
    <row r="16" spans="1:2" x14ac:dyDescent="0.25">
      <c r="B16" s="5" t="s">
        <v>58</v>
      </c>
    </row>
    <row r="18" spans="1:2" x14ac:dyDescent="0.25">
      <c r="A18" s="90" t="s">
        <v>77</v>
      </c>
      <c r="B18" s="90"/>
    </row>
    <row r="19" spans="1:2" x14ac:dyDescent="0.25">
      <c r="A19" s="90" t="s">
        <v>66</v>
      </c>
      <c r="B19" s="91"/>
    </row>
    <row r="20" spans="1:2" ht="12" customHeight="1" x14ac:dyDescent="0.25">
      <c r="A20" s="90" t="s">
        <v>65</v>
      </c>
    </row>
  </sheetData>
  <phoneticPr fontId="3" type="noConversion"/>
  <hyperlinks>
    <hyperlink ref="B4" location="'White and whole wheat flour'!A1" display="White and whole wheat flour" xr:uid="{00000000-0004-0000-0000-000002000000}"/>
    <hyperlink ref="B5" location="'Durum flour'!A1" display="Durum flour" xr:uid="{00000000-0004-0000-0000-000003000000}"/>
    <hyperlink ref="B9" location="Rice!A1" display="Rice" xr:uid="{00000000-0004-0000-0000-000004000000}"/>
    <hyperlink ref="B10:B11" location="Candy!A1" display="Candy!A1" xr:uid="{00000000-0004-0000-0000-000006000000}"/>
    <hyperlink ref="B10" location="'Corn flour and meal'!A1" display="Corn flour and meal" xr:uid="{00000000-0004-0000-0000-000008000000}"/>
    <hyperlink ref="B11" location="'Corn hominy and grits'!A1" display="Corn hominy and grits" xr:uid="{00000000-0004-0000-0000-000009000000}"/>
    <hyperlink ref="B12" location="'Corn starch'!A1" display="Corn starch" xr:uid="{00000000-0004-0000-0000-00000B000000}"/>
    <hyperlink ref="B15" location="'Barley products'!A1" display="Barley products" xr:uid="{00000000-0004-0000-0000-00000C000000}"/>
    <hyperlink ref="B14" location="'Oat products'!A1" display="Oat products" xr:uid="{C4196F20-2DF6-4A2C-9AEF-2686C480C0A9}"/>
    <hyperlink ref="B16" location="'Total grains'!A1" display="Total grains - Wheat flour, rye, rice, corn, oats, and barley" xr:uid="{D4C765AC-0F6B-4056-979F-8D275AE44629}"/>
    <hyperlink ref="B13" location="'Total Corn Products'!A1" display="Total corn products" xr:uid="{FB1E4FAB-222E-417B-A53E-4329A9F99E30}"/>
    <hyperlink ref="B8" location="'Rye flour'!A1" display="Rye" xr:uid="{D1451BD9-47B5-4A65-84DA-098AC6068E5F}"/>
    <hyperlink ref="B7" location="'Total wheat flour'!A1" display="Total wheat flour - white and whole wheat flour, and durum flour" xr:uid="{AE5FDD41-3291-499A-AAE9-C3477C59B7C4}"/>
    <hyperlink ref="B6" location="'Wheat flour'!A1" display="Wheat flour" xr:uid="{B744E57A-78BC-46AE-95A5-5BE9DD0EE7C4}"/>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4">
    <pageSetUpPr fitToPage="1"/>
  </sheetPr>
  <dimension ref="A1:V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47</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4" t="s">
        <v>31</v>
      </c>
      <c r="C6" s="44" t="s">
        <v>32</v>
      </c>
      <c r="D6" s="44" t="s">
        <v>31</v>
      </c>
      <c r="E6" s="44" t="s">
        <v>32</v>
      </c>
      <c r="F6" s="44" t="s">
        <v>31</v>
      </c>
      <c r="G6" s="44" t="s">
        <v>32</v>
      </c>
      <c r="H6" s="47" t="s">
        <v>31</v>
      </c>
      <c r="I6" s="44" t="s">
        <v>32</v>
      </c>
      <c r="J6" s="44" t="s">
        <v>32</v>
      </c>
      <c r="K6" s="44" t="s">
        <v>31</v>
      </c>
      <c r="L6" s="44" t="s">
        <v>33</v>
      </c>
      <c r="M6" s="44" t="s">
        <v>34</v>
      </c>
      <c r="N6" s="44" t="s">
        <v>35</v>
      </c>
      <c r="O6" s="44" t="s">
        <v>36</v>
      </c>
      <c r="P6" s="44" t="s">
        <v>35</v>
      </c>
      <c r="Q6" s="44" t="s">
        <v>37</v>
      </c>
      <c r="R6" s="26"/>
      <c r="S6" s="26"/>
      <c r="T6" s="26"/>
      <c r="U6" s="26"/>
      <c r="V6" s="26"/>
    </row>
    <row r="7" spans="1:22" ht="12" customHeight="1" x14ac:dyDescent="0.2">
      <c r="A7" s="10">
        <v>1970</v>
      </c>
      <c r="B7" s="59">
        <v>1.9</v>
      </c>
      <c r="C7" s="11">
        <v>0</v>
      </c>
      <c r="D7" s="11">
        <f t="shared" ref="D7:D48" si="0">+B7-B7*(C7/100)</f>
        <v>1.9</v>
      </c>
      <c r="E7" s="11">
        <v>12</v>
      </c>
      <c r="F7" s="11">
        <f t="shared" ref="F7:F48" si="1">+(D7-D7*(E7)/100)</f>
        <v>1.6719999999999999</v>
      </c>
      <c r="G7" s="11">
        <v>0</v>
      </c>
      <c r="H7" s="11">
        <f>F7-(F7*G7/100)</f>
        <v>1.6719999999999999</v>
      </c>
      <c r="I7" s="11">
        <v>20</v>
      </c>
      <c r="J7" s="18">
        <f t="shared" ref="J7:J48" si="2">100-(K7/B7*100)</f>
        <v>29.600000000000009</v>
      </c>
      <c r="K7" s="20">
        <f>+H7-H7*I7/100</f>
        <v>1.3375999999999999</v>
      </c>
      <c r="L7" s="21">
        <f t="shared" ref="L7:L48" si="3">+(K7/365)*16</f>
        <v>5.8634520547945199E-2</v>
      </c>
      <c r="M7" s="20">
        <f t="shared" ref="M7:M39" si="4">+L7*28.3495</f>
        <v>1.6622593402739723</v>
      </c>
      <c r="N7" s="11">
        <v>48</v>
      </c>
      <c r="O7" s="11">
        <v>16</v>
      </c>
      <c r="P7" s="11">
        <f t="shared" ref="P7:P48" si="5">+Q7*N7</f>
        <v>4.9867780208219168</v>
      </c>
      <c r="Q7" s="13">
        <f t="shared" ref="Q7:Q48" si="6">+M7/O7</f>
        <v>0.10389120876712327</v>
      </c>
      <c r="R7" s="7"/>
      <c r="S7" s="7"/>
      <c r="T7" s="7"/>
      <c r="U7" s="7"/>
      <c r="V7" s="7"/>
    </row>
    <row r="8" spans="1:22" ht="12" customHeight="1" x14ac:dyDescent="0.2">
      <c r="A8" s="14">
        <v>1971</v>
      </c>
      <c r="B8" s="30">
        <v>1.9</v>
      </c>
      <c r="C8" s="15">
        <v>0</v>
      </c>
      <c r="D8" s="15">
        <f t="shared" si="0"/>
        <v>1.9</v>
      </c>
      <c r="E8" s="15">
        <v>12</v>
      </c>
      <c r="F8" s="15">
        <f t="shared" si="1"/>
        <v>1.6719999999999999</v>
      </c>
      <c r="G8" s="15">
        <v>0</v>
      </c>
      <c r="H8" s="15">
        <f t="shared" ref="H8:H54" si="7">F8-(F8*G8/100)</f>
        <v>1.6719999999999999</v>
      </c>
      <c r="I8" s="15">
        <v>20</v>
      </c>
      <c r="J8" s="19">
        <f t="shared" si="2"/>
        <v>29.600000000000009</v>
      </c>
      <c r="K8" s="22">
        <f t="shared" ref="K8:K54" si="8">+H8-H8*I8/100</f>
        <v>1.3375999999999999</v>
      </c>
      <c r="L8" s="23">
        <f t="shared" si="3"/>
        <v>5.8634520547945199E-2</v>
      </c>
      <c r="M8" s="22">
        <f t="shared" si="4"/>
        <v>1.6622593402739723</v>
      </c>
      <c r="N8" s="15">
        <v>48</v>
      </c>
      <c r="O8" s="15">
        <v>16</v>
      </c>
      <c r="P8" s="15">
        <f t="shared" si="5"/>
        <v>4.9867780208219168</v>
      </c>
      <c r="Q8" s="17">
        <f t="shared" si="6"/>
        <v>0.10389120876712327</v>
      </c>
      <c r="R8" s="7"/>
      <c r="S8" s="7"/>
      <c r="T8" s="7"/>
      <c r="U8" s="7"/>
      <c r="V8" s="7"/>
    </row>
    <row r="9" spans="1:22" ht="12" customHeight="1" x14ac:dyDescent="0.2">
      <c r="A9" s="14">
        <v>1972</v>
      </c>
      <c r="B9" s="30">
        <v>1.9</v>
      </c>
      <c r="C9" s="15">
        <v>0</v>
      </c>
      <c r="D9" s="15">
        <f t="shared" si="0"/>
        <v>1.9</v>
      </c>
      <c r="E9" s="15">
        <v>12</v>
      </c>
      <c r="F9" s="15">
        <f t="shared" si="1"/>
        <v>1.6719999999999999</v>
      </c>
      <c r="G9" s="15">
        <v>0</v>
      </c>
      <c r="H9" s="15">
        <f t="shared" si="7"/>
        <v>1.6719999999999999</v>
      </c>
      <c r="I9" s="15">
        <v>20</v>
      </c>
      <c r="J9" s="19">
        <f t="shared" si="2"/>
        <v>29.600000000000009</v>
      </c>
      <c r="K9" s="22">
        <f t="shared" si="8"/>
        <v>1.3375999999999999</v>
      </c>
      <c r="L9" s="23">
        <f t="shared" si="3"/>
        <v>5.8634520547945199E-2</v>
      </c>
      <c r="M9" s="22">
        <f t="shared" si="4"/>
        <v>1.6622593402739723</v>
      </c>
      <c r="N9" s="15">
        <v>48</v>
      </c>
      <c r="O9" s="15">
        <v>16</v>
      </c>
      <c r="P9" s="15">
        <f t="shared" si="5"/>
        <v>4.9867780208219168</v>
      </c>
      <c r="Q9" s="17">
        <f t="shared" si="6"/>
        <v>0.10389120876712327</v>
      </c>
      <c r="R9" s="7"/>
      <c r="S9" s="7"/>
      <c r="T9" s="7"/>
      <c r="U9" s="7"/>
      <c r="V9" s="7"/>
    </row>
    <row r="10" spans="1:22" ht="12" customHeight="1" x14ac:dyDescent="0.2">
      <c r="A10" s="14">
        <v>1973</v>
      </c>
      <c r="B10" s="30">
        <v>2</v>
      </c>
      <c r="C10" s="15">
        <v>0</v>
      </c>
      <c r="D10" s="15">
        <f t="shared" si="0"/>
        <v>2</v>
      </c>
      <c r="E10" s="15">
        <v>12</v>
      </c>
      <c r="F10" s="15">
        <f t="shared" si="1"/>
        <v>1.76</v>
      </c>
      <c r="G10" s="15">
        <v>0</v>
      </c>
      <c r="H10" s="15">
        <f t="shared" si="7"/>
        <v>1.76</v>
      </c>
      <c r="I10" s="15">
        <v>20</v>
      </c>
      <c r="J10" s="19">
        <f t="shared" si="2"/>
        <v>29.600000000000009</v>
      </c>
      <c r="K10" s="22">
        <f t="shared" si="8"/>
        <v>1.4079999999999999</v>
      </c>
      <c r="L10" s="23">
        <f t="shared" si="3"/>
        <v>6.1720547945205477E-2</v>
      </c>
      <c r="M10" s="22">
        <f t="shared" si="4"/>
        <v>1.7497466739726026</v>
      </c>
      <c r="N10" s="15">
        <v>48</v>
      </c>
      <c r="O10" s="15">
        <v>16</v>
      </c>
      <c r="P10" s="15">
        <f t="shared" si="5"/>
        <v>5.2492400219178084</v>
      </c>
      <c r="Q10" s="17">
        <f t="shared" si="6"/>
        <v>0.10935916712328766</v>
      </c>
      <c r="R10" s="7"/>
      <c r="S10" s="7"/>
      <c r="T10" s="7"/>
      <c r="U10" s="7"/>
      <c r="V10" s="7"/>
    </row>
    <row r="11" spans="1:22" ht="12" customHeight="1" x14ac:dyDescent="0.2">
      <c r="A11" s="14">
        <v>1974</v>
      </c>
      <c r="B11" s="30">
        <v>2.1</v>
      </c>
      <c r="C11" s="15">
        <v>0</v>
      </c>
      <c r="D11" s="15">
        <f t="shared" si="0"/>
        <v>2.1</v>
      </c>
      <c r="E11" s="15">
        <v>12</v>
      </c>
      <c r="F11" s="15">
        <f t="shared" si="1"/>
        <v>1.8480000000000001</v>
      </c>
      <c r="G11" s="15">
        <v>0</v>
      </c>
      <c r="H11" s="15">
        <f t="shared" si="7"/>
        <v>1.8480000000000001</v>
      </c>
      <c r="I11" s="15">
        <v>20</v>
      </c>
      <c r="J11" s="19">
        <f t="shared" si="2"/>
        <v>29.599999999999994</v>
      </c>
      <c r="K11" s="22">
        <f t="shared" si="8"/>
        <v>1.4784000000000002</v>
      </c>
      <c r="L11" s="23">
        <f t="shared" si="3"/>
        <v>6.4806575342465755E-2</v>
      </c>
      <c r="M11" s="22">
        <f t="shared" si="4"/>
        <v>1.8372340076712328</v>
      </c>
      <c r="N11" s="15">
        <v>48</v>
      </c>
      <c r="O11" s="15">
        <v>16</v>
      </c>
      <c r="P11" s="15">
        <f t="shared" si="5"/>
        <v>5.5117020230136982</v>
      </c>
      <c r="Q11" s="17">
        <f t="shared" si="6"/>
        <v>0.11482712547945205</v>
      </c>
      <c r="R11" s="7"/>
      <c r="S11" s="7"/>
      <c r="T11" s="7"/>
      <c r="U11" s="7"/>
      <c r="V11" s="7"/>
    </row>
    <row r="12" spans="1:22" ht="12" customHeight="1" x14ac:dyDescent="0.2">
      <c r="A12" s="14">
        <v>1975</v>
      </c>
      <c r="B12" s="30">
        <v>2.1</v>
      </c>
      <c r="C12" s="15">
        <v>0</v>
      </c>
      <c r="D12" s="15">
        <f t="shared" si="0"/>
        <v>2.1</v>
      </c>
      <c r="E12" s="15">
        <v>12</v>
      </c>
      <c r="F12" s="15">
        <f t="shared" si="1"/>
        <v>1.8480000000000001</v>
      </c>
      <c r="G12" s="15">
        <v>0</v>
      </c>
      <c r="H12" s="15">
        <f t="shared" si="7"/>
        <v>1.8480000000000001</v>
      </c>
      <c r="I12" s="15">
        <v>20</v>
      </c>
      <c r="J12" s="19">
        <f t="shared" si="2"/>
        <v>29.599999999999994</v>
      </c>
      <c r="K12" s="22">
        <f t="shared" si="8"/>
        <v>1.4784000000000002</v>
      </c>
      <c r="L12" s="23">
        <f t="shared" si="3"/>
        <v>6.4806575342465755E-2</v>
      </c>
      <c r="M12" s="22">
        <f t="shared" si="4"/>
        <v>1.8372340076712328</v>
      </c>
      <c r="N12" s="15">
        <v>48</v>
      </c>
      <c r="O12" s="15">
        <v>16</v>
      </c>
      <c r="P12" s="15">
        <f t="shared" si="5"/>
        <v>5.5117020230136982</v>
      </c>
      <c r="Q12" s="17">
        <f t="shared" si="6"/>
        <v>0.11482712547945205</v>
      </c>
      <c r="R12" s="7"/>
      <c r="S12" s="7"/>
      <c r="T12" s="7"/>
      <c r="U12" s="7"/>
      <c r="V12" s="7"/>
    </row>
    <row r="13" spans="1:22" ht="12" customHeight="1" x14ac:dyDescent="0.2">
      <c r="A13" s="10">
        <v>1976</v>
      </c>
      <c r="B13" s="59">
        <v>2.2000000000000002</v>
      </c>
      <c r="C13" s="11">
        <v>0</v>
      </c>
      <c r="D13" s="11">
        <f t="shared" si="0"/>
        <v>2.2000000000000002</v>
      </c>
      <c r="E13" s="11">
        <v>12</v>
      </c>
      <c r="F13" s="11">
        <f t="shared" si="1"/>
        <v>1.9360000000000002</v>
      </c>
      <c r="G13" s="11">
        <v>0</v>
      </c>
      <c r="H13" s="11">
        <f t="shared" si="7"/>
        <v>1.9360000000000002</v>
      </c>
      <c r="I13" s="11">
        <v>20</v>
      </c>
      <c r="J13" s="18">
        <f t="shared" si="2"/>
        <v>29.599999999999994</v>
      </c>
      <c r="K13" s="20">
        <f t="shared" si="8"/>
        <v>1.5488000000000002</v>
      </c>
      <c r="L13" s="21">
        <f t="shared" si="3"/>
        <v>6.7892602739726041E-2</v>
      </c>
      <c r="M13" s="20">
        <f t="shared" si="4"/>
        <v>1.9247213413698634</v>
      </c>
      <c r="N13" s="11">
        <v>48</v>
      </c>
      <c r="O13" s="11">
        <v>16</v>
      </c>
      <c r="P13" s="11">
        <f t="shared" si="5"/>
        <v>5.7741640241095897</v>
      </c>
      <c r="Q13" s="13">
        <f t="shared" si="6"/>
        <v>0.12029508383561646</v>
      </c>
      <c r="R13" s="7"/>
      <c r="S13" s="7"/>
      <c r="T13" s="7"/>
      <c r="U13" s="7"/>
      <c r="V13" s="7"/>
    </row>
    <row r="14" spans="1:22" ht="12" customHeight="1" x14ac:dyDescent="0.2">
      <c r="A14" s="10">
        <v>1977</v>
      </c>
      <c r="B14" s="59">
        <v>2.2999999999999998</v>
      </c>
      <c r="C14" s="11">
        <v>0</v>
      </c>
      <c r="D14" s="11">
        <f t="shared" si="0"/>
        <v>2.2999999999999998</v>
      </c>
      <c r="E14" s="11">
        <v>12</v>
      </c>
      <c r="F14" s="11">
        <f t="shared" si="1"/>
        <v>2.024</v>
      </c>
      <c r="G14" s="11">
        <v>0</v>
      </c>
      <c r="H14" s="11">
        <f t="shared" si="7"/>
        <v>2.024</v>
      </c>
      <c r="I14" s="11">
        <v>20</v>
      </c>
      <c r="J14" s="18">
        <f t="shared" si="2"/>
        <v>29.599999999999994</v>
      </c>
      <c r="K14" s="20">
        <f t="shared" si="8"/>
        <v>1.6192</v>
      </c>
      <c r="L14" s="21">
        <f t="shared" si="3"/>
        <v>7.0978630136986298E-2</v>
      </c>
      <c r="M14" s="20">
        <f t="shared" si="4"/>
        <v>2.0122086750684929</v>
      </c>
      <c r="N14" s="11">
        <v>48</v>
      </c>
      <c r="O14" s="11">
        <v>16</v>
      </c>
      <c r="P14" s="11">
        <f t="shared" si="5"/>
        <v>6.0366260252054786</v>
      </c>
      <c r="Q14" s="13">
        <f t="shared" si="6"/>
        <v>0.12576304219178081</v>
      </c>
      <c r="R14" s="7"/>
      <c r="S14" s="7"/>
      <c r="T14" s="7"/>
      <c r="U14" s="7"/>
      <c r="V14" s="7"/>
    </row>
    <row r="15" spans="1:22" ht="12" customHeight="1" x14ac:dyDescent="0.2">
      <c r="A15" s="10">
        <v>1978</v>
      </c>
      <c r="B15" s="59">
        <v>2.5</v>
      </c>
      <c r="C15" s="11">
        <v>0</v>
      </c>
      <c r="D15" s="11">
        <f t="shared" si="0"/>
        <v>2.5</v>
      </c>
      <c r="E15" s="11">
        <v>12</v>
      </c>
      <c r="F15" s="11">
        <f t="shared" si="1"/>
        <v>2.2000000000000002</v>
      </c>
      <c r="G15" s="11">
        <v>0</v>
      </c>
      <c r="H15" s="11">
        <f t="shared" si="7"/>
        <v>2.2000000000000002</v>
      </c>
      <c r="I15" s="11">
        <v>20</v>
      </c>
      <c r="J15" s="18">
        <f t="shared" si="2"/>
        <v>29.599999999999994</v>
      </c>
      <c r="K15" s="20">
        <f t="shared" si="8"/>
        <v>1.7600000000000002</v>
      </c>
      <c r="L15" s="21">
        <f t="shared" si="3"/>
        <v>7.7150684931506855E-2</v>
      </c>
      <c r="M15" s="20">
        <f t="shared" si="4"/>
        <v>2.1871833424657536</v>
      </c>
      <c r="N15" s="11">
        <v>48</v>
      </c>
      <c r="O15" s="11">
        <v>16</v>
      </c>
      <c r="P15" s="11">
        <f t="shared" si="5"/>
        <v>6.5615500273972609</v>
      </c>
      <c r="Q15" s="13">
        <f t="shared" si="6"/>
        <v>0.1366989589041096</v>
      </c>
      <c r="R15" s="7"/>
      <c r="S15" s="7"/>
      <c r="T15" s="7"/>
      <c r="U15" s="7"/>
      <c r="V15" s="7"/>
    </row>
    <row r="16" spans="1:22" ht="12" customHeight="1" x14ac:dyDescent="0.2">
      <c r="A16" s="10">
        <v>1979</v>
      </c>
      <c r="B16" s="59">
        <v>2.7</v>
      </c>
      <c r="C16" s="11">
        <v>0</v>
      </c>
      <c r="D16" s="11">
        <f t="shared" si="0"/>
        <v>2.7</v>
      </c>
      <c r="E16" s="11">
        <v>12</v>
      </c>
      <c r="F16" s="11">
        <f t="shared" si="1"/>
        <v>2.3760000000000003</v>
      </c>
      <c r="G16" s="11">
        <v>0</v>
      </c>
      <c r="H16" s="11">
        <f t="shared" si="7"/>
        <v>2.3760000000000003</v>
      </c>
      <c r="I16" s="11">
        <v>20</v>
      </c>
      <c r="J16" s="18">
        <f t="shared" si="2"/>
        <v>29.599999999999994</v>
      </c>
      <c r="K16" s="20">
        <f t="shared" si="8"/>
        <v>1.9008000000000003</v>
      </c>
      <c r="L16" s="21">
        <f t="shared" si="3"/>
        <v>8.3322739726027412E-2</v>
      </c>
      <c r="M16" s="20">
        <f t="shared" si="4"/>
        <v>2.3621580098630139</v>
      </c>
      <c r="N16" s="11">
        <v>48</v>
      </c>
      <c r="O16" s="11">
        <v>16</v>
      </c>
      <c r="P16" s="11">
        <f t="shared" si="5"/>
        <v>7.0864740295890414</v>
      </c>
      <c r="Q16" s="13">
        <f t="shared" si="6"/>
        <v>0.14763487561643837</v>
      </c>
      <c r="R16" s="7"/>
      <c r="S16" s="7"/>
      <c r="T16" s="7"/>
      <c r="U16" s="7"/>
      <c r="V16" s="7"/>
    </row>
    <row r="17" spans="1:22" ht="12" customHeight="1" x14ac:dyDescent="0.2">
      <c r="A17" s="10">
        <v>1980</v>
      </c>
      <c r="B17" s="59">
        <v>2.7</v>
      </c>
      <c r="C17" s="11">
        <v>0</v>
      </c>
      <c r="D17" s="11">
        <f t="shared" si="0"/>
        <v>2.7</v>
      </c>
      <c r="E17" s="11">
        <v>12</v>
      </c>
      <c r="F17" s="11">
        <f t="shared" si="1"/>
        <v>2.3760000000000003</v>
      </c>
      <c r="G17" s="11">
        <v>0</v>
      </c>
      <c r="H17" s="11">
        <f t="shared" si="7"/>
        <v>2.3760000000000003</v>
      </c>
      <c r="I17" s="11">
        <v>20</v>
      </c>
      <c r="J17" s="18">
        <f t="shared" si="2"/>
        <v>29.599999999999994</v>
      </c>
      <c r="K17" s="20">
        <f t="shared" si="8"/>
        <v>1.9008000000000003</v>
      </c>
      <c r="L17" s="21">
        <f t="shared" si="3"/>
        <v>8.3322739726027412E-2</v>
      </c>
      <c r="M17" s="20">
        <f t="shared" si="4"/>
        <v>2.3621580098630139</v>
      </c>
      <c r="N17" s="11">
        <v>48</v>
      </c>
      <c r="O17" s="11">
        <v>16</v>
      </c>
      <c r="P17" s="11">
        <f t="shared" si="5"/>
        <v>7.0864740295890414</v>
      </c>
      <c r="Q17" s="13">
        <f t="shared" si="6"/>
        <v>0.14763487561643837</v>
      </c>
      <c r="R17" s="7"/>
      <c r="S17" s="7"/>
      <c r="T17" s="7"/>
      <c r="U17" s="7"/>
      <c r="V17" s="7"/>
    </row>
    <row r="18" spans="1:22" ht="12" customHeight="1" x14ac:dyDescent="0.2">
      <c r="A18" s="14">
        <v>1981</v>
      </c>
      <c r="B18" s="30">
        <v>2.9</v>
      </c>
      <c r="C18" s="15">
        <v>0</v>
      </c>
      <c r="D18" s="15">
        <f t="shared" si="0"/>
        <v>2.9</v>
      </c>
      <c r="E18" s="15">
        <v>12</v>
      </c>
      <c r="F18" s="15">
        <f t="shared" si="1"/>
        <v>2.552</v>
      </c>
      <c r="G18" s="15">
        <v>0</v>
      </c>
      <c r="H18" s="15">
        <f t="shared" si="7"/>
        <v>2.552</v>
      </c>
      <c r="I18" s="15">
        <v>20</v>
      </c>
      <c r="J18" s="19">
        <f t="shared" si="2"/>
        <v>29.600000000000009</v>
      </c>
      <c r="K18" s="22">
        <f t="shared" si="8"/>
        <v>2.0415999999999999</v>
      </c>
      <c r="L18" s="23">
        <f t="shared" si="3"/>
        <v>8.9494794520547941E-2</v>
      </c>
      <c r="M18" s="22">
        <f t="shared" si="4"/>
        <v>2.5371326772602738</v>
      </c>
      <c r="N18" s="15">
        <v>48</v>
      </c>
      <c r="O18" s="15">
        <v>16</v>
      </c>
      <c r="P18" s="15">
        <f t="shared" si="5"/>
        <v>7.611398031780821</v>
      </c>
      <c r="Q18" s="17">
        <f t="shared" si="6"/>
        <v>0.15857079232876711</v>
      </c>
      <c r="R18" s="7"/>
      <c r="S18" s="7"/>
      <c r="T18" s="7"/>
      <c r="U18" s="7"/>
      <c r="V18" s="7"/>
    </row>
    <row r="19" spans="1:22" ht="12" customHeight="1" x14ac:dyDescent="0.2">
      <c r="A19" s="14">
        <v>1982</v>
      </c>
      <c r="B19" s="30">
        <v>2.9</v>
      </c>
      <c r="C19" s="15">
        <v>0</v>
      </c>
      <c r="D19" s="15">
        <f t="shared" si="0"/>
        <v>2.9</v>
      </c>
      <c r="E19" s="15">
        <v>12</v>
      </c>
      <c r="F19" s="15">
        <f t="shared" si="1"/>
        <v>2.552</v>
      </c>
      <c r="G19" s="15">
        <v>0</v>
      </c>
      <c r="H19" s="15">
        <f t="shared" si="7"/>
        <v>2.552</v>
      </c>
      <c r="I19" s="15">
        <v>20</v>
      </c>
      <c r="J19" s="19">
        <f t="shared" si="2"/>
        <v>29.600000000000009</v>
      </c>
      <c r="K19" s="22">
        <f t="shared" si="8"/>
        <v>2.0415999999999999</v>
      </c>
      <c r="L19" s="23">
        <f t="shared" si="3"/>
        <v>8.9494794520547941E-2</v>
      </c>
      <c r="M19" s="22">
        <f t="shared" si="4"/>
        <v>2.5371326772602738</v>
      </c>
      <c r="N19" s="15">
        <v>48</v>
      </c>
      <c r="O19" s="15">
        <v>16</v>
      </c>
      <c r="P19" s="15">
        <f t="shared" si="5"/>
        <v>7.611398031780821</v>
      </c>
      <c r="Q19" s="17">
        <f t="shared" si="6"/>
        <v>0.15857079232876711</v>
      </c>
      <c r="R19" s="7"/>
      <c r="S19" s="7"/>
      <c r="T19" s="7"/>
      <c r="U19" s="7"/>
      <c r="V19" s="7"/>
    </row>
    <row r="20" spans="1:22" ht="12" customHeight="1" x14ac:dyDescent="0.2">
      <c r="A20" s="14">
        <v>1983</v>
      </c>
      <c r="B20" s="30">
        <v>3.3</v>
      </c>
      <c r="C20" s="15">
        <v>0</v>
      </c>
      <c r="D20" s="15">
        <f t="shared" si="0"/>
        <v>3.3</v>
      </c>
      <c r="E20" s="15">
        <v>12</v>
      </c>
      <c r="F20" s="15">
        <f t="shared" si="1"/>
        <v>2.9039999999999999</v>
      </c>
      <c r="G20" s="15">
        <v>0</v>
      </c>
      <c r="H20" s="15">
        <f t="shared" si="7"/>
        <v>2.9039999999999999</v>
      </c>
      <c r="I20" s="15">
        <v>20</v>
      </c>
      <c r="J20" s="19">
        <f t="shared" si="2"/>
        <v>29.599999999999994</v>
      </c>
      <c r="K20" s="22">
        <f t="shared" si="8"/>
        <v>2.3231999999999999</v>
      </c>
      <c r="L20" s="23">
        <f t="shared" si="3"/>
        <v>0.10183890410958904</v>
      </c>
      <c r="M20" s="22">
        <f t="shared" si="4"/>
        <v>2.8870820120547944</v>
      </c>
      <c r="N20" s="15">
        <v>48</v>
      </c>
      <c r="O20" s="15">
        <v>16</v>
      </c>
      <c r="P20" s="15">
        <f t="shared" si="5"/>
        <v>8.6612460361643837</v>
      </c>
      <c r="Q20" s="17">
        <f t="shared" si="6"/>
        <v>0.18044262575342465</v>
      </c>
      <c r="R20" s="7"/>
      <c r="S20" s="7"/>
      <c r="T20" s="7"/>
      <c r="U20" s="7"/>
      <c r="V20" s="7"/>
    </row>
    <row r="21" spans="1:22" ht="12" customHeight="1" x14ac:dyDescent="0.2">
      <c r="A21" s="14">
        <v>1984</v>
      </c>
      <c r="B21" s="30">
        <v>3.5</v>
      </c>
      <c r="C21" s="15">
        <v>0</v>
      </c>
      <c r="D21" s="15">
        <f t="shared" si="0"/>
        <v>3.5</v>
      </c>
      <c r="E21" s="15">
        <v>12</v>
      </c>
      <c r="F21" s="15">
        <f t="shared" si="1"/>
        <v>3.08</v>
      </c>
      <c r="G21" s="15">
        <v>0</v>
      </c>
      <c r="H21" s="15">
        <f t="shared" si="7"/>
        <v>3.08</v>
      </c>
      <c r="I21" s="15">
        <v>20</v>
      </c>
      <c r="J21" s="19">
        <f t="shared" si="2"/>
        <v>29.600000000000009</v>
      </c>
      <c r="K21" s="22">
        <f t="shared" si="8"/>
        <v>2.464</v>
      </c>
      <c r="L21" s="23">
        <f t="shared" si="3"/>
        <v>0.10801095890410958</v>
      </c>
      <c r="M21" s="22">
        <f t="shared" si="4"/>
        <v>3.0620566794520547</v>
      </c>
      <c r="N21" s="15">
        <v>48</v>
      </c>
      <c r="O21" s="15">
        <v>16</v>
      </c>
      <c r="P21" s="15">
        <f t="shared" si="5"/>
        <v>9.1861700383561633</v>
      </c>
      <c r="Q21" s="17">
        <f t="shared" si="6"/>
        <v>0.19137854246575342</v>
      </c>
      <c r="R21" s="7"/>
      <c r="S21" s="7"/>
      <c r="T21" s="7"/>
      <c r="U21" s="7"/>
      <c r="V21" s="7"/>
    </row>
    <row r="22" spans="1:22" ht="12" customHeight="1" x14ac:dyDescent="0.2">
      <c r="A22" s="14">
        <v>1985</v>
      </c>
      <c r="B22" s="30">
        <v>3.7</v>
      </c>
      <c r="C22" s="15">
        <v>0</v>
      </c>
      <c r="D22" s="15">
        <f t="shared" si="0"/>
        <v>3.7</v>
      </c>
      <c r="E22" s="15">
        <v>12</v>
      </c>
      <c r="F22" s="15">
        <f t="shared" si="1"/>
        <v>3.2560000000000002</v>
      </c>
      <c r="G22" s="15">
        <v>0</v>
      </c>
      <c r="H22" s="15">
        <f t="shared" si="7"/>
        <v>3.2560000000000002</v>
      </c>
      <c r="I22" s="15">
        <v>20</v>
      </c>
      <c r="J22" s="19">
        <f t="shared" si="2"/>
        <v>29.600000000000009</v>
      </c>
      <c r="K22" s="22">
        <f t="shared" si="8"/>
        <v>2.6048</v>
      </c>
      <c r="L22" s="23">
        <f t="shared" si="3"/>
        <v>0.11418301369863014</v>
      </c>
      <c r="M22" s="22">
        <f t="shared" si="4"/>
        <v>3.237031346849315</v>
      </c>
      <c r="N22" s="15">
        <v>48</v>
      </c>
      <c r="O22" s="15">
        <v>16</v>
      </c>
      <c r="P22" s="15">
        <f t="shared" si="5"/>
        <v>9.7110940405479447</v>
      </c>
      <c r="Q22" s="17">
        <f t="shared" si="6"/>
        <v>0.20231445917808219</v>
      </c>
      <c r="R22" s="7"/>
      <c r="S22" s="7"/>
      <c r="T22" s="7"/>
      <c r="U22" s="7"/>
      <c r="V22" s="7"/>
    </row>
    <row r="23" spans="1:22" ht="12" customHeight="1" x14ac:dyDescent="0.2">
      <c r="A23" s="10">
        <v>1986</v>
      </c>
      <c r="B23" s="59">
        <v>4.0999999999999996</v>
      </c>
      <c r="C23" s="11">
        <v>0</v>
      </c>
      <c r="D23" s="11">
        <f t="shared" si="0"/>
        <v>4.0999999999999996</v>
      </c>
      <c r="E23" s="11">
        <v>12</v>
      </c>
      <c r="F23" s="11">
        <f t="shared" si="1"/>
        <v>3.6079999999999997</v>
      </c>
      <c r="G23" s="11">
        <v>0</v>
      </c>
      <c r="H23" s="11">
        <f t="shared" si="7"/>
        <v>3.6079999999999997</v>
      </c>
      <c r="I23" s="11">
        <v>20</v>
      </c>
      <c r="J23" s="18">
        <f t="shared" si="2"/>
        <v>29.600000000000009</v>
      </c>
      <c r="K23" s="20">
        <f t="shared" si="8"/>
        <v>2.8863999999999996</v>
      </c>
      <c r="L23" s="21">
        <f t="shared" si="3"/>
        <v>0.12652712328767121</v>
      </c>
      <c r="M23" s="20">
        <f t="shared" si="4"/>
        <v>3.5869806816438348</v>
      </c>
      <c r="N23" s="11">
        <v>48</v>
      </c>
      <c r="O23" s="11">
        <v>16</v>
      </c>
      <c r="P23" s="11">
        <f t="shared" si="5"/>
        <v>10.760942044931504</v>
      </c>
      <c r="Q23" s="13">
        <f t="shared" si="6"/>
        <v>0.22418629260273967</v>
      </c>
      <c r="R23" s="7"/>
      <c r="S23" s="7"/>
      <c r="T23" s="7"/>
      <c r="U23" s="7"/>
      <c r="V23" s="7"/>
    </row>
    <row r="24" spans="1:22" ht="12" customHeight="1" x14ac:dyDescent="0.2">
      <c r="A24" s="10">
        <v>1987</v>
      </c>
      <c r="B24" s="59">
        <v>4.3</v>
      </c>
      <c r="C24" s="11">
        <v>0</v>
      </c>
      <c r="D24" s="11">
        <f t="shared" si="0"/>
        <v>4.3</v>
      </c>
      <c r="E24" s="11">
        <v>12</v>
      </c>
      <c r="F24" s="11">
        <f t="shared" si="1"/>
        <v>3.7839999999999998</v>
      </c>
      <c r="G24" s="11">
        <v>0</v>
      </c>
      <c r="H24" s="11">
        <f t="shared" si="7"/>
        <v>3.7839999999999998</v>
      </c>
      <c r="I24" s="11">
        <v>20</v>
      </c>
      <c r="J24" s="18">
        <f t="shared" si="2"/>
        <v>29.600000000000009</v>
      </c>
      <c r="K24" s="20">
        <f t="shared" si="8"/>
        <v>3.0271999999999997</v>
      </c>
      <c r="L24" s="21">
        <f t="shared" si="3"/>
        <v>0.13269917808219175</v>
      </c>
      <c r="M24" s="20">
        <f t="shared" si="4"/>
        <v>3.7619553490410951</v>
      </c>
      <c r="N24" s="11">
        <v>48</v>
      </c>
      <c r="O24" s="11">
        <v>16</v>
      </c>
      <c r="P24" s="11">
        <f t="shared" si="5"/>
        <v>11.285866047123285</v>
      </c>
      <c r="Q24" s="13">
        <f t="shared" si="6"/>
        <v>0.23512220931506844</v>
      </c>
      <c r="R24" s="7"/>
      <c r="S24" s="7"/>
      <c r="T24" s="7"/>
      <c r="U24" s="7"/>
      <c r="V24" s="7"/>
    </row>
    <row r="25" spans="1:22" ht="12" customHeight="1" x14ac:dyDescent="0.2">
      <c r="A25" s="10">
        <v>1988</v>
      </c>
      <c r="B25" s="59">
        <v>4.0999999999999996</v>
      </c>
      <c r="C25" s="11">
        <v>0</v>
      </c>
      <c r="D25" s="11">
        <f t="shared" si="0"/>
        <v>4.0999999999999996</v>
      </c>
      <c r="E25" s="11">
        <v>12</v>
      </c>
      <c r="F25" s="11">
        <f t="shared" si="1"/>
        <v>3.6079999999999997</v>
      </c>
      <c r="G25" s="11">
        <v>0</v>
      </c>
      <c r="H25" s="11">
        <f t="shared" si="7"/>
        <v>3.6079999999999997</v>
      </c>
      <c r="I25" s="11">
        <v>20</v>
      </c>
      <c r="J25" s="18">
        <f t="shared" si="2"/>
        <v>29.600000000000009</v>
      </c>
      <c r="K25" s="20">
        <f t="shared" si="8"/>
        <v>2.8863999999999996</v>
      </c>
      <c r="L25" s="21">
        <f t="shared" si="3"/>
        <v>0.12652712328767121</v>
      </c>
      <c r="M25" s="20">
        <f t="shared" si="4"/>
        <v>3.5869806816438348</v>
      </c>
      <c r="N25" s="11">
        <v>48</v>
      </c>
      <c r="O25" s="11">
        <v>16</v>
      </c>
      <c r="P25" s="11">
        <f t="shared" si="5"/>
        <v>10.760942044931504</v>
      </c>
      <c r="Q25" s="13">
        <f t="shared" si="6"/>
        <v>0.22418629260273967</v>
      </c>
      <c r="R25" s="7"/>
      <c r="S25" s="7"/>
      <c r="T25" s="7"/>
      <c r="U25" s="7"/>
      <c r="V25" s="7"/>
    </row>
    <row r="26" spans="1:22" ht="12" customHeight="1" x14ac:dyDescent="0.2">
      <c r="A26" s="10">
        <v>1989</v>
      </c>
      <c r="B26" s="59">
        <v>4.0999999999999996</v>
      </c>
      <c r="C26" s="11">
        <v>0</v>
      </c>
      <c r="D26" s="11">
        <f t="shared" si="0"/>
        <v>4.0999999999999996</v>
      </c>
      <c r="E26" s="11">
        <v>12</v>
      </c>
      <c r="F26" s="11">
        <f t="shared" si="1"/>
        <v>3.6079999999999997</v>
      </c>
      <c r="G26" s="11">
        <v>0</v>
      </c>
      <c r="H26" s="11">
        <f t="shared" si="7"/>
        <v>3.6079999999999997</v>
      </c>
      <c r="I26" s="11">
        <v>20</v>
      </c>
      <c r="J26" s="18">
        <f t="shared" si="2"/>
        <v>29.600000000000009</v>
      </c>
      <c r="K26" s="20">
        <f t="shared" si="8"/>
        <v>2.8863999999999996</v>
      </c>
      <c r="L26" s="21">
        <f t="shared" si="3"/>
        <v>0.12652712328767121</v>
      </c>
      <c r="M26" s="20">
        <f t="shared" si="4"/>
        <v>3.5869806816438348</v>
      </c>
      <c r="N26" s="11">
        <v>48</v>
      </c>
      <c r="O26" s="11">
        <v>16</v>
      </c>
      <c r="P26" s="11">
        <f t="shared" si="5"/>
        <v>10.760942044931504</v>
      </c>
      <c r="Q26" s="13">
        <f t="shared" si="6"/>
        <v>0.22418629260273967</v>
      </c>
      <c r="R26" s="7"/>
      <c r="S26" s="7"/>
      <c r="T26" s="7"/>
      <c r="U26" s="7"/>
      <c r="V26" s="7"/>
    </row>
    <row r="27" spans="1:22" ht="12" customHeight="1" x14ac:dyDescent="0.2">
      <c r="A27" s="10">
        <v>1990</v>
      </c>
      <c r="B27" s="59">
        <v>4</v>
      </c>
      <c r="C27" s="11">
        <v>0</v>
      </c>
      <c r="D27" s="11">
        <f t="shared" si="0"/>
        <v>4</v>
      </c>
      <c r="E27" s="11">
        <v>12</v>
      </c>
      <c r="F27" s="11">
        <f t="shared" si="1"/>
        <v>3.52</v>
      </c>
      <c r="G27" s="11">
        <v>0</v>
      </c>
      <c r="H27" s="11">
        <f t="shared" si="7"/>
        <v>3.52</v>
      </c>
      <c r="I27" s="11">
        <v>20</v>
      </c>
      <c r="J27" s="18">
        <f t="shared" si="2"/>
        <v>29.600000000000009</v>
      </c>
      <c r="K27" s="20">
        <f t="shared" si="8"/>
        <v>2.8159999999999998</v>
      </c>
      <c r="L27" s="21">
        <f t="shared" si="3"/>
        <v>0.12344109589041095</v>
      </c>
      <c r="M27" s="20">
        <f t="shared" si="4"/>
        <v>3.4994933479452053</v>
      </c>
      <c r="N27" s="11">
        <v>48</v>
      </c>
      <c r="O27" s="11">
        <v>16</v>
      </c>
      <c r="P27" s="11">
        <f t="shared" si="5"/>
        <v>10.498480043835617</v>
      </c>
      <c r="Q27" s="13">
        <f t="shared" si="6"/>
        <v>0.21871833424657533</v>
      </c>
      <c r="R27" s="7"/>
      <c r="S27" s="7"/>
      <c r="T27" s="7"/>
      <c r="U27" s="7"/>
      <c r="V27" s="7"/>
    </row>
    <row r="28" spans="1:22" ht="12" customHeight="1" x14ac:dyDescent="0.2">
      <c r="A28" s="14">
        <v>1991</v>
      </c>
      <c r="B28" s="30">
        <v>3.991796922665134</v>
      </c>
      <c r="C28" s="15">
        <v>0</v>
      </c>
      <c r="D28" s="15">
        <f t="shared" si="0"/>
        <v>3.991796922665134</v>
      </c>
      <c r="E28" s="15">
        <v>12</v>
      </c>
      <c r="F28" s="15">
        <f t="shared" si="1"/>
        <v>3.5127812919453181</v>
      </c>
      <c r="G28" s="15">
        <v>0</v>
      </c>
      <c r="H28" s="15">
        <f t="shared" si="7"/>
        <v>3.5127812919453181</v>
      </c>
      <c r="I28" s="15">
        <v>20</v>
      </c>
      <c r="J28" s="19">
        <f t="shared" si="2"/>
        <v>29.599999999999994</v>
      </c>
      <c r="K28" s="22">
        <f t="shared" si="8"/>
        <v>2.8102250335562546</v>
      </c>
      <c r="L28" s="23">
        <f t="shared" si="3"/>
        <v>0.12318794667643856</v>
      </c>
      <c r="M28" s="22">
        <f t="shared" si="4"/>
        <v>3.4923166943036952</v>
      </c>
      <c r="N28" s="15">
        <v>48</v>
      </c>
      <c r="O28" s="15">
        <v>16</v>
      </c>
      <c r="P28" s="15">
        <f t="shared" si="5"/>
        <v>10.476950082911085</v>
      </c>
      <c r="Q28" s="17">
        <f t="shared" si="6"/>
        <v>0.21826979339398095</v>
      </c>
      <c r="R28" s="7"/>
      <c r="S28" s="7"/>
      <c r="T28" s="7"/>
      <c r="U28" s="7"/>
      <c r="V28" s="7"/>
    </row>
    <row r="29" spans="1:22" ht="12" customHeight="1" x14ac:dyDescent="0.2">
      <c r="A29" s="14">
        <v>1992</v>
      </c>
      <c r="B29" s="30">
        <v>4.1906207906067756</v>
      </c>
      <c r="C29" s="15">
        <v>0</v>
      </c>
      <c r="D29" s="15">
        <f t="shared" si="0"/>
        <v>4.1906207906067756</v>
      </c>
      <c r="E29" s="15">
        <v>12</v>
      </c>
      <c r="F29" s="15">
        <f t="shared" si="1"/>
        <v>3.6877462957339624</v>
      </c>
      <c r="G29" s="15">
        <v>0</v>
      </c>
      <c r="H29" s="15">
        <f t="shared" si="7"/>
        <v>3.6877462957339624</v>
      </c>
      <c r="I29" s="15">
        <v>20</v>
      </c>
      <c r="J29" s="19">
        <f t="shared" si="2"/>
        <v>29.600000000000009</v>
      </c>
      <c r="K29" s="22">
        <f t="shared" si="8"/>
        <v>2.9501970365871699</v>
      </c>
      <c r="L29" s="23">
        <f t="shared" si="3"/>
        <v>0.12932370571341018</v>
      </c>
      <c r="M29" s="22">
        <f t="shared" si="4"/>
        <v>3.6662623951223217</v>
      </c>
      <c r="N29" s="15">
        <v>48</v>
      </c>
      <c r="O29" s="15">
        <v>16</v>
      </c>
      <c r="P29" s="15">
        <f t="shared" si="5"/>
        <v>10.998787185366965</v>
      </c>
      <c r="Q29" s="17">
        <f t="shared" si="6"/>
        <v>0.2291413996951451</v>
      </c>
      <c r="R29" s="7"/>
      <c r="S29" s="7"/>
      <c r="T29" s="7"/>
      <c r="U29" s="7"/>
      <c r="V29" s="7"/>
    </row>
    <row r="30" spans="1:22" ht="12" customHeight="1" x14ac:dyDescent="0.2">
      <c r="A30" s="14">
        <v>1993</v>
      </c>
      <c r="B30" s="30">
        <v>4.3890383503565236</v>
      </c>
      <c r="C30" s="15">
        <v>0</v>
      </c>
      <c r="D30" s="15">
        <f t="shared" si="0"/>
        <v>4.3890383503565236</v>
      </c>
      <c r="E30" s="15">
        <v>12</v>
      </c>
      <c r="F30" s="15">
        <f t="shared" si="1"/>
        <v>3.8623537483137409</v>
      </c>
      <c r="G30" s="15">
        <v>0</v>
      </c>
      <c r="H30" s="15">
        <f t="shared" si="7"/>
        <v>3.8623537483137409</v>
      </c>
      <c r="I30" s="15">
        <v>20</v>
      </c>
      <c r="J30" s="19">
        <f t="shared" si="2"/>
        <v>29.599999999999994</v>
      </c>
      <c r="K30" s="22">
        <f t="shared" si="8"/>
        <v>3.0898829986509928</v>
      </c>
      <c r="L30" s="23">
        <f t="shared" si="3"/>
        <v>0.13544692596826269</v>
      </c>
      <c r="M30" s="22">
        <f t="shared" si="4"/>
        <v>3.8398526277372631</v>
      </c>
      <c r="N30" s="15">
        <v>48</v>
      </c>
      <c r="O30" s="15">
        <v>16</v>
      </c>
      <c r="P30" s="15">
        <f t="shared" si="5"/>
        <v>11.519557883211789</v>
      </c>
      <c r="Q30" s="17">
        <f t="shared" si="6"/>
        <v>0.23999078923357894</v>
      </c>
      <c r="R30" s="7"/>
      <c r="S30" s="7"/>
      <c r="T30" s="7"/>
      <c r="U30" s="7"/>
      <c r="V30" s="7"/>
    </row>
    <row r="31" spans="1:22" ht="12" customHeight="1" x14ac:dyDescent="0.2">
      <c r="A31" s="14">
        <v>1994</v>
      </c>
      <c r="B31" s="30">
        <v>4.5</v>
      </c>
      <c r="C31" s="15">
        <v>0</v>
      </c>
      <c r="D31" s="15">
        <f t="shared" si="0"/>
        <v>4.5</v>
      </c>
      <c r="E31" s="15">
        <v>12</v>
      </c>
      <c r="F31" s="15">
        <f t="shared" si="1"/>
        <v>3.96</v>
      </c>
      <c r="G31" s="15">
        <v>0</v>
      </c>
      <c r="H31" s="15">
        <f t="shared" si="7"/>
        <v>3.96</v>
      </c>
      <c r="I31" s="15">
        <v>20</v>
      </c>
      <c r="J31" s="19">
        <f t="shared" si="2"/>
        <v>29.599999999999994</v>
      </c>
      <c r="K31" s="22">
        <f t="shared" si="8"/>
        <v>3.1680000000000001</v>
      </c>
      <c r="L31" s="23">
        <f t="shared" si="3"/>
        <v>0.13887123287671232</v>
      </c>
      <c r="M31" s="22">
        <f t="shared" si="4"/>
        <v>3.9369300164383558</v>
      </c>
      <c r="N31" s="15">
        <v>48</v>
      </c>
      <c r="O31" s="15">
        <v>16</v>
      </c>
      <c r="P31" s="15">
        <f t="shared" si="5"/>
        <v>11.810790049315067</v>
      </c>
      <c r="Q31" s="17">
        <f t="shared" si="6"/>
        <v>0.24605812602739724</v>
      </c>
      <c r="R31" s="7"/>
      <c r="S31" s="7"/>
      <c r="T31" s="7"/>
      <c r="U31" s="7"/>
      <c r="V31" s="7"/>
    </row>
    <row r="32" spans="1:22" ht="12" customHeight="1" x14ac:dyDescent="0.2">
      <c r="A32" s="14">
        <v>1995</v>
      </c>
      <c r="B32" s="30">
        <v>4.7</v>
      </c>
      <c r="C32" s="15">
        <v>0</v>
      </c>
      <c r="D32" s="15">
        <f t="shared" si="0"/>
        <v>4.7</v>
      </c>
      <c r="E32" s="15">
        <v>12</v>
      </c>
      <c r="F32" s="15">
        <f t="shared" si="1"/>
        <v>4.1360000000000001</v>
      </c>
      <c r="G32" s="15">
        <v>0</v>
      </c>
      <c r="H32" s="15">
        <f t="shared" si="7"/>
        <v>4.1360000000000001</v>
      </c>
      <c r="I32" s="15">
        <v>20</v>
      </c>
      <c r="J32" s="19">
        <f t="shared" si="2"/>
        <v>29.600000000000009</v>
      </c>
      <c r="K32" s="22">
        <f t="shared" si="8"/>
        <v>3.3088000000000002</v>
      </c>
      <c r="L32" s="23">
        <f t="shared" si="3"/>
        <v>0.1450432876712329</v>
      </c>
      <c r="M32" s="22">
        <f t="shared" si="4"/>
        <v>4.1119046838356166</v>
      </c>
      <c r="N32" s="15">
        <v>48</v>
      </c>
      <c r="O32" s="15">
        <v>16</v>
      </c>
      <c r="P32" s="15">
        <f t="shared" si="5"/>
        <v>12.33571405150685</v>
      </c>
      <c r="Q32" s="17">
        <f t="shared" si="6"/>
        <v>0.25699404273972604</v>
      </c>
      <c r="R32" s="7"/>
      <c r="S32" s="7"/>
      <c r="T32" s="7"/>
      <c r="U32" s="7"/>
      <c r="V32" s="7"/>
    </row>
    <row r="33" spans="1:22" ht="12" customHeight="1" x14ac:dyDescent="0.2">
      <c r="A33" s="10">
        <v>1996</v>
      </c>
      <c r="B33" s="59">
        <v>4.9000000000000004</v>
      </c>
      <c r="C33" s="11">
        <v>0</v>
      </c>
      <c r="D33" s="11">
        <f t="shared" si="0"/>
        <v>4.9000000000000004</v>
      </c>
      <c r="E33" s="11">
        <v>12</v>
      </c>
      <c r="F33" s="11">
        <f t="shared" si="1"/>
        <v>4.3120000000000003</v>
      </c>
      <c r="G33" s="11">
        <v>0</v>
      </c>
      <c r="H33" s="11">
        <f t="shared" si="7"/>
        <v>4.3120000000000003</v>
      </c>
      <c r="I33" s="11">
        <v>20</v>
      </c>
      <c r="J33" s="18">
        <f t="shared" si="2"/>
        <v>29.600000000000009</v>
      </c>
      <c r="K33" s="20">
        <f t="shared" si="8"/>
        <v>3.4496000000000002</v>
      </c>
      <c r="L33" s="21">
        <f t="shared" si="3"/>
        <v>0.15121534246575344</v>
      </c>
      <c r="M33" s="20">
        <f t="shared" si="4"/>
        <v>4.2868793512328773</v>
      </c>
      <c r="N33" s="11">
        <v>48</v>
      </c>
      <c r="O33" s="11">
        <v>16</v>
      </c>
      <c r="P33" s="11">
        <f t="shared" si="5"/>
        <v>12.860638053698633</v>
      </c>
      <c r="Q33" s="13">
        <f t="shared" si="6"/>
        <v>0.26792995945205483</v>
      </c>
      <c r="R33" s="7"/>
      <c r="S33" s="7"/>
      <c r="T33" s="7"/>
      <c r="U33" s="7"/>
      <c r="V33" s="7"/>
    </row>
    <row r="34" spans="1:22" ht="12" customHeight="1" x14ac:dyDescent="0.2">
      <c r="A34" s="10">
        <v>1997</v>
      </c>
      <c r="B34" s="59">
        <v>4.8</v>
      </c>
      <c r="C34" s="11">
        <v>0</v>
      </c>
      <c r="D34" s="11">
        <f t="shared" si="0"/>
        <v>4.8</v>
      </c>
      <c r="E34" s="11">
        <v>12</v>
      </c>
      <c r="F34" s="11">
        <f t="shared" si="1"/>
        <v>4.2240000000000002</v>
      </c>
      <c r="G34" s="11">
        <v>0</v>
      </c>
      <c r="H34" s="11">
        <f t="shared" si="7"/>
        <v>4.2240000000000002</v>
      </c>
      <c r="I34" s="11">
        <v>20</v>
      </c>
      <c r="J34" s="18">
        <f t="shared" si="2"/>
        <v>29.599999999999994</v>
      </c>
      <c r="K34" s="20">
        <f t="shared" si="8"/>
        <v>3.3792</v>
      </c>
      <c r="L34" s="21">
        <f t="shared" si="3"/>
        <v>0.14812931506849314</v>
      </c>
      <c r="M34" s="20">
        <f t="shared" si="4"/>
        <v>4.1993920175342465</v>
      </c>
      <c r="N34" s="11">
        <v>48</v>
      </c>
      <c r="O34" s="11">
        <v>16</v>
      </c>
      <c r="P34" s="11">
        <f t="shared" si="5"/>
        <v>12.598176052602739</v>
      </c>
      <c r="Q34" s="13">
        <f t="shared" si="6"/>
        <v>0.26246200109589041</v>
      </c>
      <c r="R34" s="7"/>
      <c r="S34" s="7"/>
      <c r="T34" s="7"/>
      <c r="U34" s="7"/>
      <c r="V34" s="7"/>
    </row>
    <row r="35" spans="1:22" ht="12" customHeight="1" x14ac:dyDescent="0.2">
      <c r="A35" s="10">
        <v>1998</v>
      </c>
      <c r="B35" s="59">
        <v>4.8</v>
      </c>
      <c r="C35" s="11">
        <v>0</v>
      </c>
      <c r="D35" s="11">
        <f t="shared" si="0"/>
        <v>4.8</v>
      </c>
      <c r="E35" s="11">
        <v>12</v>
      </c>
      <c r="F35" s="11">
        <f t="shared" si="1"/>
        <v>4.2240000000000002</v>
      </c>
      <c r="G35" s="11">
        <v>0</v>
      </c>
      <c r="H35" s="11">
        <f t="shared" si="7"/>
        <v>4.2240000000000002</v>
      </c>
      <c r="I35" s="11">
        <v>20</v>
      </c>
      <c r="J35" s="18">
        <f t="shared" si="2"/>
        <v>29.599999999999994</v>
      </c>
      <c r="K35" s="20">
        <f t="shared" si="8"/>
        <v>3.3792</v>
      </c>
      <c r="L35" s="21">
        <f t="shared" si="3"/>
        <v>0.14812931506849314</v>
      </c>
      <c r="M35" s="20">
        <f t="shared" si="4"/>
        <v>4.1993920175342465</v>
      </c>
      <c r="N35" s="11">
        <v>48</v>
      </c>
      <c r="O35" s="11">
        <v>16</v>
      </c>
      <c r="P35" s="11">
        <f t="shared" si="5"/>
        <v>12.598176052602739</v>
      </c>
      <c r="Q35" s="13">
        <f t="shared" si="6"/>
        <v>0.26246200109589041</v>
      </c>
      <c r="R35" s="7"/>
      <c r="S35" s="7"/>
      <c r="T35" s="7"/>
      <c r="U35" s="7"/>
      <c r="V35" s="7"/>
    </row>
    <row r="36" spans="1:22" ht="12" customHeight="1" x14ac:dyDescent="0.2">
      <c r="A36" s="10">
        <v>1999</v>
      </c>
      <c r="B36" s="59">
        <v>4.7</v>
      </c>
      <c r="C36" s="11">
        <v>0</v>
      </c>
      <c r="D36" s="11">
        <f t="shared" si="0"/>
        <v>4.7</v>
      </c>
      <c r="E36" s="11">
        <v>12</v>
      </c>
      <c r="F36" s="11">
        <f t="shared" si="1"/>
        <v>4.1360000000000001</v>
      </c>
      <c r="G36" s="11">
        <v>0</v>
      </c>
      <c r="H36" s="11">
        <f t="shared" si="7"/>
        <v>4.1360000000000001</v>
      </c>
      <c r="I36" s="11">
        <v>20</v>
      </c>
      <c r="J36" s="18">
        <f t="shared" si="2"/>
        <v>29.600000000000009</v>
      </c>
      <c r="K36" s="20">
        <f t="shared" si="8"/>
        <v>3.3088000000000002</v>
      </c>
      <c r="L36" s="21">
        <f t="shared" si="3"/>
        <v>0.1450432876712329</v>
      </c>
      <c r="M36" s="20">
        <f t="shared" si="4"/>
        <v>4.1119046838356166</v>
      </c>
      <c r="N36" s="11">
        <v>48</v>
      </c>
      <c r="O36" s="11">
        <v>16</v>
      </c>
      <c r="P36" s="11">
        <f t="shared" si="5"/>
        <v>12.33571405150685</v>
      </c>
      <c r="Q36" s="13">
        <f t="shared" si="6"/>
        <v>0.25699404273972604</v>
      </c>
      <c r="R36" s="7"/>
      <c r="S36" s="7"/>
      <c r="T36" s="7"/>
      <c r="U36" s="7"/>
      <c r="V36" s="7"/>
    </row>
    <row r="37" spans="1:22" ht="12" customHeight="1" x14ac:dyDescent="0.2">
      <c r="A37" s="10">
        <v>2000</v>
      </c>
      <c r="B37" s="59">
        <v>4.7</v>
      </c>
      <c r="C37" s="11">
        <v>0</v>
      </c>
      <c r="D37" s="11">
        <f t="shared" si="0"/>
        <v>4.7</v>
      </c>
      <c r="E37" s="11">
        <v>12</v>
      </c>
      <c r="F37" s="11">
        <f t="shared" si="1"/>
        <v>4.1360000000000001</v>
      </c>
      <c r="G37" s="11">
        <v>0</v>
      </c>
      <c r="H37" s="11">
        <f t="shared" si="7"/>
        <v>4.1360000000000001</v>
      </c>
      <c r="I37" s="11">
        <v>20</v>
      </c>
      <c r="J37" s="18">
        <f t="shared" si="2"/>
        <v>29.600000000000009</v>
      </c>
      <c r="K37" s="20">
        <f t="shared" si="8"/>
        <v>3.3088000000000002</v>
      </c>
      <c r="L37" s="21">
        <f t="shared" si="3"/>
        <v>0.1450432876712329</v>
      </c>
      <c r="M37" s="20">
        <f t="shared" si="4"/>
        <v>4.1119046838356166</v>
      </c>
      <c r="N37" s="11">
        <v>48</v>
      </c>
      <c r="O37" s="11">
        <v>16</v>
      </c>
      <c r="P37" s="11">
        <f t="shared" si="5"/>
        <v>12.33571405150685</v>
      </c>
      <c r="Q37" s="13">
        <f t="shared" si="6"/>
        <v>0.25699404273972604</v>
      </c>
      <c r="R37" s="7"/>
      <c r="S37" s="7"/>
      <c r="T37" s="7"/>
      <c r="U37" s="7"/>
      <c r="V37" s="7"/>
    </row>
    <row r="38" spans="1:22" ht="12" customHeight="1" x14ac:dyDescent="0.2">
      <c r="A38" s="14">
        <v>2001</v>
      </c>
      <c r="B38" s="30">
        <v>4.5999999999999996</v>
      </c>
      <c r="C38" s="15">
        <v>0</v>
      </c>
      <c r="D38" s="15">
        <f t="shared" si="0"/>
        <v>4.5999999999999996</v>
      </c>
      <c r="E38" s="15">
        <v>12</v>
      </c>
      <c r="F38" s="15">
        <f t="shared" si="1"/>
        <v>4.048</v>
      </c>
      <c r="G38" s="15">
        <v>0</v>
      </c>
      <c r="H38" s="15">
        <f t="shared" si="7"/>
        <v>4.048</v>
      </c>
      <c r="I38" s="15">
        <v>20</v>
      </c>
      <c r="J38" s="19">
        <f t="shared" si="2"/>
        <v>29.599999999999994</v>
      </c>
      <c r="K38" s="22">
        <f t="shared" si="8"/>
        <v>3.2383999999999999</v>
      </c>
      <c r="L38" s="23">
        <f t="shared" si="3"/>
        <v>0.1419572602739726</v>
      </c>
      <c r="M38" s="22">
        <f t="shared" si="4"/>
        <v>4.0244173501369858</v>
      </c>
      <c r="N38" s="15">
        <v>48</v>
      </c>
      <c r="O38" s="15">
        <v>16</v>
      </c>
      <c r="P38" s="15">
        <f t="shared" si="5"/>
        <v>12.073252050410957</v>
      </c>
      <c r="Q38" s="17">
        <f t="shared" si="6"/>
        <v>0.25152608438356161</v>
      </c>
      <c r="R38" s="7"/>
      <c r="S38" s="7"/>
      <c r="T38" s="7"/>
      <c r="U38" s="7"/>
      <c r="V38" s="7"/>
    </row>
    <row r="39" spans="1:22" ht="12" customHeight="1" x14ac:dyDescent="0.2">
      <c r="A39" s="14">
        <v>2002</v>
      </c>
      <c r="B39" s="30">
        <v>4.5999999999999996</v>
      </c>
      <c r="C39" s="15">
        <v>0</v>
      </c>
      <c r="D39" s="15">
        <f t="shared" si="0"/>
        <v>4.5999999999999996</v>
      </c>
      <c r="E39" s="15">
        <v>12</v>
      </c>
      <c r="F39" s="15">
        <f t="shared" si="1"/>
        <v>4.048</v>
      </c>
      <c r="G39" s="15">
        <v>0</v>
      </c>
      <c r="H39" s="15">
        <f t="shared" si="7"/>
        <v>4.048</v>
      </c>
      <c r="I39" s="15">
        <v>20</v>
      </c>
      <c r="J39" s="19">
        <f t="shared" si="2"/>
        <v>29.599999999999994</v>
      </c>
      <c r="K39" s="22">
        <f t="shared" si="8"/>
        <v>3.2383999999999999</v>
      </c>
      <c r="L39" s="23">
        <f t="shared" si="3"/>
        <v>0.1419572602739726</v>
      </c>
      <c r="M39" s="22">
        <f t="shared" si="4"/>
        <v>4.0244173501369858</v>
      </c>
      <c r="N39" s="15">
        <v>48</v>
      </c>
      <c r="O39" s="15">
        <v>16</v>
      </c>
      <c r="P39" s="15">
        <f t="shared" si="5"/>
        <v>12.073252050410957</v>
      </c>
      <c r="Q39" s="17">
        <f t="shared" si="6"/>
        <v>0.25152608438356161</v>
      </c>
      <c r="R39" s="7"/>
      <c r="S39" s="7"/>
      <c r="T39" s="7"/>
      <c r="U39" s="7"/>
      <c r="V39" s="7"/>
    </row>
    <row r="40" spans="1:22" ht="12" customHeight="1" x14ac:dyDescent="0.2">
      <c r="A40" s="14">
        <v>2003</v>
      </c>
      <c r="B40" s="30">
        <v>4.5999999999999996</v>
      </c>
      <c r="C40" s="15">
        <v>0</v>
      </c>
      <c r="D40" s="15">
        <f t="shared" si="0"/>
        <v>4.5999999999999996</v>
      </c>
      <c r="E40" s="15">
        <v>12</v>
      </c>
      <c r="F40" s="15">
        <f t="shared" si="1"/>
        <v>4.048</v>
      </c>
      <c r="G40" s="15">
        <v>0</v>
      </c>
      <c r="H40" s="15">
        <f t="shared" si="7"/>
        <v>4.048</v>
      </c>
      <c r="I40" s="15">
        <v>20</v>
      </c>
      <c r="J40" s="19">
        <f t="shared" si="2"/>
        <v>29.599999999999994</v>
      </c>
      <c r="K40" s="22">
        <f t="shared" si="8"/>
        <v>3.2383999999999999</v>
      </c>
      <c r="L40" s="23">
        <f t="shared" si="3"/>
        <v>0.1419572602739726</v>
      </c>
      <c r="M40" s="22">
        <f t="shared" ref="M40:M45" si="9">+L40*28.3495</f>
        <v>4.0244173501369858</v>
      </c>
      <c r="N40" s="15">
        <v>48</v>
      </c>
      <c r="O40" s="15">
        <v>16</v>
      </c>
      <c r="P40" s="15">
        <f t="shared" si="5"/>
        <v>12.073252050410957</v>
      </c>
      <c r="Q40" s="17">
        <f t="shared" si="6"/>
        <v>0.25152608438356161</v>
      </c>
      <c r="R40" s="7"/>
      <c r="S40" s="7"/>
      <c r="T40" s="7"/>
      <c r="U40" s="7"/>
      <c r="V40" s="7"/>
    </row>
    <row r="41" spans="1:22" ht="12" customHeight="1" x14ac:dyDescent="0.2">
      <c r="A41" s="14">
        <v>2004</v>
      </c>
      <c r="B41" s="30">
        <v>4.5</v>
      </c>
      <c r="C41" s="15">
        <v>0</v>
      </c>
      <c r="D41" s="15">
        <f t="shared" si="0"/>
        <v>4.5</v>
      </c>
      <c r="E41" s="15">
        <v>12</v>
      </c>
      <c r="F41" s="15">
        <f t="shared" si="1"/>
        <v>3.96</v>
      </c>
      <c r="G41" s="15">
        <v>0</v>
      </c>
      <c r="H41" s="15">
        <f t="shared" si="7"/>
        <v>3.96</v>
      </c>
      <c r="I41" s="15">
        <v>20</v>
      </c>
      <c r="J41" s="19">
        <f t="shared" si="2"/>
        <v>29.599999999999994</v>
      </c>
      <c r="K41" s="22">
        <f t="shared" si="8"/>
        <v>3.1680000000000001</v>
      </c>
      <c r="L41" s="23">
        <f t="shared" si="3"/>
        <v>0.13887123287671232</v>
      </c>
      <c r="M41" s="22">
        <f t="shared" si="9"/>
        <v>3.9369300164383558</v>
      </c>
      <c r="N41" s="15">
        <v>48</v>
      </c>
      <c r="O41" s="15">
        <v>16</v>
      </c>
      <c r="P41" s="15">
        <f t="shared" si="5"/>
        <v>11.810790049315067</v>
      </c>
      <c r="Q41" s="17">
        <f t="shared" si="6"/>
        <v>0.24605812602739724</v>
      </c>
      <c r="R41" s="7"/>
      <c r="S41" s="7"/>
      <c r="T41" s="7"/>
      <c r="U41" s="7"/>
      <c r="V41" s="7"/>
    </row>
    <row r="42" spans="1:22" ht="12" customHeight="1" x14ac:dyDescent="0.2">
      <c r="A42" s="14">
        <v>2005</v>
      </c>
      <c r="B42" s="30">
        <v>4.5</v>
      </c>
      <c r="C42" s="15">
        <v>0</v>
      </c>
      <c r="D42" s="15">
        <f t="shared" si="0"/>
        <v>4.5</v>
      </c>
      <c r="E42" s="15">
        <v>12</v>
      </c>
      <c r="F42" s="15">
        <f t="shared" si="1"/>
        <v>3.96</v>
      </c>
      <c r="G42" s="15">
        <v>0</v>
      </c>
      <c r="H42" s="15">
        <f t="shared" si="7"/>
        <v>3.96</v>
      </c>
      <c r="I42" s="15">
        <v>20</v>
      </c>
      <c r="J42" s="19">
        <f t="shared" si="2"/>
        <v>29.599999999999994</v>
      </c>
      <c r="K42" s="22">
        <f t="shared" si="8"/>
        <v>3.1680000000000001</v>
      </c>
      <c r="L42" s="23">
        <f t="shared" si="3"/>
        <v>0.13887123287671232</v>
      </c>
      <c r="M42" s="22">
        <f t="shared" si="9"/>
        <v>3.9369300164383558</v>
      </c>
      <c r="N42" s="15">
        <v>48</v>
      </c>
      <c r="O42" s="15">
        <v>16</v>
      </c>
      <c r="P42" s="15">
        <f t="shared" si="5"/>
        <v>11.810790049315067</v>
      </c>
      <c r="Q42" s="17">
        <f t="shared" si="6"/>
        <v>0.24605812602739724</v>
      </c>
      <c r="R42" s="7"/>
      <c r="S42" s="7"/>
      <c r="T42" s="7"/>
      <c r="U42" s="7"/>
      <c r="V42" s="7"/>
    </row>
    <row r="43" spans="1:22" ht="12" customHeight="1" x14ac:dyDescent="0.2">
      <c r="A43" s="10">
        <v>2006</v>
      </c>
      <c r="B43" s="59">
        <v>4.4000000000000004</v>
      </c>
      <c r="C43" s="11">
        <v>0</v>
      </c>
      <c r="D43" s="11">
        <f t="shared" si="0"/>
        <v>4.4000000000000004</v>
      </c>
      <c r="E43" s="11">
        <v>12</v>
      </c>
      <c r="F43" s="11">
        <f t="shared" si="1"/>
        <v>3.8720000000000003</v>
      </c>
      <c r="G43" s="11">
        <v>0</v>
      </c>
      <c r="H43" s="11">
        <f t="shared" si="7"/>
        <v>3.8720000000000003</v>
      </c>
      <c r="I43" s="11">
        <v>20</v>
      </c>
      <c r="J43" s="18">
        <f t="shared" si="2"/>
        <v>29.599999999999994</v>
      </c>
      <c r="K43" s="20">
        <f t="shared" si="8"/>
        <v>3.0976000000000004</v>
      </c>
      <c r="L43" s="21">
        <f t="shared" si="3"/>
        <v>0.13578520547945208</v>
      </c>
      <c r="M43" s="20">
        <f t="shared" si="9"/>
        <v>3.8494426827397268</v>
      </c>
      <c r="N43" s="11">
        <v>48</v>
      </c>
      <c r="O43" s="11">
        <v>16</v>
      </c>
      <c r="P43" s="11">
        <f t="shared" si="5"/>
        <v>11.548328048219179</v>
      </c>
      <c r="Q43" s="13">
        <f t="shared" si="6"/>
        <v>0.24059016767123292</v>
      </c>
      <c r="R43" s="7"/>
      <c r="S43" s="7"/>
      <c r="T43" s="7"/>
      <c r="U43" s="7"/>
      <c r="V43" s="7"/>
    </row>
    <row r="44" spans="1:22" ht="12" customHeight="1" x14ac:dyDescent="0.2">
      <c r="A44" s="10">
        <v>2007</v>
      </c>
      <c r="B44" s="59">
        <v>4.4000000000000004</v>
      </c>
      <c r="C44" s="11">
        <v>0</v>
      </c>
      <c r="D44" s="11">
        <f t="shared" si="0"/>
        <v>4.4000000000000004</v>
      </c>
      <c r="E44" s="11">
        <v>12</v>
      </c>
      <c r="F44" s="11">
        <f t="shared" si="1"/>
        <v>3.8720000000000003</v>
      </c>
      <c r="G44" s="11">
        <v>0</v>
      </c>
      <c r="H44" s="11">
        <f t="shared" si="7"/>
        <v>3.8720000000000003</v>
      </c>
      <c r="I44" s="11">
        <v>20</v>
      </c>
      <c r="J44" s="18">
        <f t="shared" si="2"/>
        <v>29.599999999999994</v>
      </c>
      <c r="K44" s="20">
        <f t="shared" si="8"/>
        <v>3.0976000000000004</v>
      </c>
      <c r="L44" s="21">
        <f t="shared" si="3"/>
        <v>0.13578520547945208</v>
      </c>
      <c r="M44" s="20">
        <f t="shared" si="9"/>
        <v>3.8494426827397268</v>
      </c>
      <c r="N44" s="11">
        <v>48</v>
      </c>
      <c r="O44" s="11">
        <v>16</v>
      </c>
      <c r="P44" s="11">
        <f t="shared" si="5"/>
        <v>11.548328048219179</v>
      </c>
      <c r="Q44" s="13">
        <f t="shared" si="6"/>
        <v>0.24059016767123292</v>
      </c>
      <c r="R44" s="7"/>
      <c r="S44" s="7"/>
      <c r="T44" s="7"/>
      <c r="U44" s="7"/>
      <c r="V44" s="7"/>
    </row>
    <row r="45" spans="1:22" ht="12" customHeight="1" x14ac:dyDescent="0.2">
      <c r="A45" s="10">
        <v>2008</v>
      </c>
      <c r="B45" s="59">
        <v>4.4000000000000004</v>
      </c>
      <c r="C45" s="11">
        <v>0</v>
      </c>
      <c r="D45" s="11">
        <f t="shared" si="0"/>
        <v>4.4000000000000004</v>
      </c>
      <c r="E45" s="11">
        <v>12</v>
      </c>
      <c r="F45" s="11">
        <f t="shared" si="1"/>
        <v>3.8720000000000003</v>
      </c>
      <c r="G45" s="11">
        <v>0</v>
      </c>
      <c r="H45" s="11">
        <f t="shared" si="7"/>
        <v>3.8720000000000003</v>
      </c>
      <c r="I45" s="11">
        <v>20</v>
      </c>
      <c r="J45" s="18">
        <f t="shared" si="2"/>
        <v>29.599999999999994</v>
      </c>
      <c r="K45" s="20">
        <f t="shared" si="8"/>
        <v>3.0976000000000004</v>
      </c>
      <c r="L45" s="21">
        <f t="shared" si="3"/>
        <v>0.13578520547945208</v>
      </c>
      <c r="M45" s="20">
        <f t="shared" si="9"/>
        <v>3.8494426827397268</v>
      </c>
      <c r="N45" s="11">
        <v>48</v>
      </c>
      <c r="O45" s="11">
        <v>16</v>
      </c>
      <c r="P45" s="11">
        <f t="shared" si="5"/>
        <v>11.548328048219179</v>
      </c>
      <c r="Q45" s="13">
        <f t="shared" si="6"/>
        <v>0.24059016767123292</v>
      </c>
      <c r="R45" s="7"/>
      <c r="S45" s="7"/>
      <c r="T45" s="7"/>
      <c r="U45" s="7"/>
      <c r="V45" s="7"/>
    </row>
    <row r="46" spans="1:22" ht="12" customHeight="1" x14ac:dyDescent="0.2">
      <c r="A46" s="10">
        <v>2009</v>
      </c>
      <c r="B46" s="59">
        <v>4.4000000000000004</v>
      </c>
      <c r="C46" s="11">
        <v>0</v>
      </c>
      <c r="D46" s="11">
        <f t="shared" si="0"/>
        <v>4.4000000000000004</v>
      </c>
      <c r="E46" s="11">
        <v>12</v>
      </c>
      <c r="F46" s="11">
        <f t="shared" si="1"/>
        <v>3.8720000000000003</v>
      </c>
      <c r="G46" s="11">
        <v>0</v>
      </c>
      <c r="H46" s="11">
        <f t="shared" si="7"/>
        <v>3.8720000000000003</v>
      </c>
      <c r="I46" s="11">
        <v>20</v>
      </c>
      <c r="J46" s="18">
        <f t="shared" si="2"/>
        <v>29.599999999999994</v>
      </c>
      <c r="K46" s="20">
        <f t="shared" si="8"/>
        <v>3.0976000000000004</v>
      </c>
      <c r="L46" s="21">
        <f t="shared" si="3"/>
        <v>0.13578520547945208</v>
      </c>
      <c r="M46" s="20">
        <f t="shared" ref="M46:M51" si="10">+L46*28.3495</f>
        <v>3.8494426827397268</v>
      </c>
      <c r="N46" s="11">
        <v>48</v>
      </c>
      <c r="O46" s="11">
        <v>16</v>
      </c>
      <c r="P46" s="11">
        <f t="shared" si="5"/>
        <v>11.548328048219179</v>
      </c>
      <c r="Q46" s="13">
        <f t="shared" si="6"/>
        <v>0.24059016767123292</v>
      </c>
      <c r="R46" s="7"/>
      <c r="S46" s="7"/>
      <c r="T46" s="7"/>
      <c r="U46" s="7"/>
      <c r="V46" s="7"/>
    </row>
    <row r="47" spans="1:22" ht="12" customHeight="1" x14ac:dyDescent="0.2">
      <c r="A47" s="10">
        <v>2010</v>
      </c>
      <c r="B47" s="59">
        <v>4.5</v>
      </c>
      <c r="C47" s="11">
        <v>0</v>
      </c>
      <c r="D47" s="11">
        <f t="shared" si="0"/>
        <v>4.5</v>
      </c>
      <c r="E47" s="11">
        <v>12</v>
      </c>
      <c r="F47" s="11">
        <f t="shared" si="1"/>
        <v>3.96</v>
      </c>
      <c r="G47" s="11">
        <v>0</v>
      </c>
      <c r="H47" s="11">
        <f t="shared" si="7"/>
        <v>3.96</v>
      </c>
      <c r="I47" s="11">
        <v>20</v>
      </c>
      <c r="J47" s="18">
        <f t="shared" si="2"/>
        <v>29.599999999999994</v>
      </c>
      <c r="K47" s="20">
        <f t="shared" si="8"/>
        <v>3.1680000000000001</v>
      </c>
      <c r="L47" s="21">
        <f t="shared" si="3"/>
        <v>0.13887123287671232</v>
      </c>
      <c r="M47" s="20">
        <f t="shared" si="10"/>
        <v>3.9369300164383558</v>
      </c>
      <c r="N47" s="11">
        <v>48</v>
      </c>
      <c r="O47" s="11">
        <v>16</v>
      </c>
      <c r="P47" s="11">
        <f t="shared" si="5"/>
        <v>11.810790049315067</v>
      </c>
      <c r="Q47" s="13">
        <f t="shared" si="6"/>
        <v>0.24605812602739724</v>
      </c>
    </row>
    <row r="48" spans="1:22" ht="12" customHeight="1" x14ac:dyDescent="0.2">
      <c r="A48" s="29">
        <v>2011</v>
      </c>
      <c r="B48" s="30">
        <v>4.6422868020304602</v>
      </c>
      <c r="C48" s="30">
        <v>0</v>
      </c>
      <c r="D48" s="30">
        <f t="shared" si="0"/>
        <v>4.6422868020304602</v>
      </c>
      <c r="E48" s="30">
        <v>12</v>
      </c>
      <c r="F48" s="30">
        <f t="shared" si="1"/>
        <v>4.0852123857868055</v>
      </c>
      <c r="G48" s="30">
        <v>0</v>
      </c>
      <c r="H48" s="15">
        <f t="shared" si="7"/>
        <v>4.0852123857868055</v>
      </c>
      <c r="I48" s="30">
        <v>20</v>
      </c>
      <c r="J48" s="38">
        <f t="shared" si="2"/>
        <v>29.599999999999994</v>
      </c>
      <c r="K48" s="22">
        <f t="shared" si="8"/>
        <v>3.2681699086294445</v>
      </c>
      <c r="L48" s="36">
        <f t="shared" si="3"/>
        <v>0.14326224257005785</v>
      </c>
      <c r="M48" s="39">
        <f t="shared" si="10"/>
        <v>4.0614129457398551</v>
      </c>
      <c r="N48" s="15">
        <v>48</v>
      </c>
      <c r="O48" s="15">
        <v>16</v>
      </c>
      <c r="P48" s="30">
        <f t="shared" si="5"/>
        <v>12.184238837219565</v>
      </c>
      <c r="Q48" s="32">
        <f t="shared" si="6"/>
        <v>0.25383830910874094</v>
      </c>
    </row>
    <row r="49" spans="1:17" ht="12" customHeight="1" x14ac:dyDescent="0.2">
      <c r="A49" s="14">
        <v>2012</v>
      </c>
      <c r="B49" s="30">
        <v>4.6142131979695424</v>
      </c>
      <c r="C49" s="15">
        <v>0</v>
      </c>
      <c r="D49" s="15">
        <f t="shared" ref="D49:D54" si="11">+B49-B49*(C49/100)</f>
        <v>4.6142131979695424</v>
      </c>
      <c r="E49" s="15">
        <v>12</v>
      </c>
      <c r="F49" s="15">
        <f t="shared" ref="F49:F54" si="12">+(D49-D49*(E49)/100)</f>
        <v>4.0605076142131971</v>
      </c>
      <c r="G49" s="15">
        <v>0</v>
      </c>
      <c r="H49" s="15">
        <f t="shared" si="7"/>
        <v>4.0605076142131971</v>
      </c>
      <c r="I49" s="15">
        <v>20</v>
      </c>
      <c r="J49" s="19">
        <f t="shared" ref="J49:J54" si="13">100-(K49/B49*100)</f>
        <v>29.600000000000009</v>
      </c>
      <c r="K49" s="22">
        <f t="shared" si="8"/>
        <v>3.2484060913705575</v>
      </c>
      <c r="L49" s="23">
        <f t="shared" ref="L49:L54" si="14">+(K49/365)*16</f>
        <v>0.1423958834573395</v>
      </c>
      <c r="M49" s="22">
        <f t="shared" si="10"/>
        <v>4.0368520980738456</v>
      </c>
      <c r="N49" s="15">
        <v>48</v>
      </c>
      <c r="O49" s="15">
        <v>16</v>
      </c>
      <c r="P49" s="15">
        <f t="shared" ref="P49:P54" si="15">+Q49*N49</f>
        <v>12.110556294221537</v>
      </c>
      <c r="Q49" s="17">
        <f t="shared" ref="Q49:Q54" si="16">+M49/O49</f>
        <v>0.25230325612961535</v>
      </c>
    </row>
    <row r="50" spans="1:17" ht="12" customHeight="1" x14ac:dyDescent="0.2">
      <c r="A50" s="14">
        <v>2013</v>
      </c>
      <c r="B50" s="30">
        <v>4.6142131979695424</v>
      </c>
      <c r="C50" s="15">
        <v>0</v>
      </c>
      <c r="D50" s="15">
        <f t="shared" si="11"/>
        <v>4.6142131979695424</v>
      </c>
      <c r="E50" s="15">
        <v>12</v>
      </c>
      <c r="F50" s="15">
        <f t="shared" si="12"/>
        <v>4.0605076142131971</v>
      </c>
      <c r="G50" s="15">
        <v>0</v>
      </c>
      <c r="H50" s="15">
        <f t="shared" si="7"/>
        <v>4.0605076142131971</v>
      </c>
      <c r="I50" s="15">
        <v>20</v>
      </c>
      <c r="J50" s="19">
        <f t="shared" si="13"/>
        <v>29.600000000000009</v>
      </c>
      <c r="K50" s="22">
        <f t="shared" si="8"/>
        <v>3.2484060913705575</v>
      </c>
      <c r="L50" s="23">
        <f t="shared" si="14"/>
        <v>0.1423958834573395</v>
      </c>
      <c r="M50" s="22">
        <f t="shared" si="10"/>
        <v>4.0368520980738456</v>
      </c>
      <c r="N50" s="15">
        <v>48</v>
      </c>
      <c r="O50" s="15">
        <v>16</v>
      </c>
      <c r="P50" s="15">
        <f t="shared" si="15"/>
        <v>12.110556294221537</v>
      </c>
      <c r="Q50" s="17">
        <f t="shared" si="16"/>
        <v>0.25230325612961535</v>
      </c>
    </row>
    <row r="51" spans="1:17" ht="12" customHeight="1" x14ac:dyDescent="0.2">
      <c r="A51" s="14">
        <v>2014</v>
      </c>
      <c r="B51" s="30">
        <v>4.5999999999999996</v>
      </c>
      <c r="C51" s="15">
        <v>0</v>
      </c>
      <c r="D51" s="15">
        <f t="shared" si="11"/>
        <v>4.5999999999999996</v>
      </c>
      <c r="E51" s="15">
        <v>12</v>
      </c>
      <c r="F51" s="15">
        <f t="shared" si="12"/>
        <v>4.048</v>
      </c>
      <c r="G51" s="15">
        <v>0</v>
      </c>
      <c r="H51" s="15">
        <f t="shared" si="7"/>
        <v>4.048</v>
      </c>
      <c r="I51" s="15">
        <v>20</v>
      </c>
      <c r="J51" s="19">
        <f t="shared" si="13"/>
        <v>29.599999999999994</v>
      </c>
      <c r="K51" s="22">
        <f t="shared" si="8"/>
        <v>3.2383999999999999</v>
      </c>
      <c r="L51" s="23">
        <f t="shared" si="14"/>
        <v>0.1419572602739726</v>
      </c>
      <c r="M51" s="22">
        <f t="shared" si="10"/>
        <v>4.0244173501369858</v>
      </c>
      <c r="N51" s="15">
        <v>48</v>
      </c>
      <c r="O51" s="15">
        <v>16</v>
      </c>
      <c r="P51" s="15">
        <f t="shared" si="15"/>
        <v>12.073252050410957</v>
      </c>
      <c r="Q51" s="17">
        <f t="shared" si="16"/>
        <v>0.25152608438356161</v>
      </c>
    </row>
    <row r="52" spans="1:17" ht="12" customHeight="1" x14ac:dyDescent="0.2">
      <c r="A52" s="29">
        <v>2015</v>
      </c>
      <c r="B52" s="30">
        <v>4.5999999999999996</v>
      </c>
      <c r="C52" s="30">
        <v>0</v>
      </c>
      <c r="D52" s="30">
        <f t="shared" si="11"/>
        <v>4.5999999999999996</v>
      </c>
      <c r="E52" s="30">
        <v>12</v>
      </c>
      <c r="F52" s="30">
        <f t="shared" si="12"/>
        <v>4.048</v>
      </c>
      <c r="G52" s="30">
        <v>0</v>
      </c>
      <c r="H52" s="30">
        <f t="shared" si="7"/>
        <v>4.048</v>
      </c>
      <c r="I52" s="30">
        <v>20</v>
      </c>
      <c r="J52" s="38">
        <f t="shared" si="13"/>
        <v>29.599999999999994</v>
      </c>
      <c r="K52" s="39">
        <f t="shared" si="8"/>
        <v>3.2383999999999999</v>
      </c>
      <c r="L52" s="36">
        <f t="shared" si="14"/>
        <v>0.1419572602739726</v>
      </c>
      <c r="M52" s="39">
        <f>+L52*28.3495</f>
        <v>4.0244173501369858</v>
      </c>
      <c r="N52" s="30">
        <v>48</v>
      </c>
      <c r="O52" s="30">
        <v>16</v>
      </c>
      <c r="P52" s="30">
        <f t="shared" si="15"/>
        <v>12.073252050410957</v>
      </c>
      <c r="Q52" s="32">
        <f t="shared" si="16"/>
        <v>0.25152608438356161</v>
      </c>
    </row>
    <row r="53" spans="1:17" ht="12" customHeight="1" x14ac:dyDescent="0.2">
      <c r="A53" s="48">
        <v>2016</v>
      </c>
      <c r="B53" s="59">
        <v>4.5999999999999996</v>
      </c>
      <c r="C53" s="49">
        <v>0</v>
      </c>
      <c r="D53" s="49">
        <f t="shared" si="11"/>
        <v>4.5999999999999996</v>
      </c>
      <c r="E53" s="49">
        <v>12</v>
      </c>
      <c r="F53" s="49">
        <f t="shared" si="12"/>
        <v>4.048</v>
      </c>
      <c r="G53" s="49">
        <v>0</v>
      </c>
      <c r="H53" s="49">
        <f t="shared" si="7"/>
        <v>4.048</v>
      </c>
      <c r="I53" s="49">
        <v>20</v>
      </c>
      <c r="J53" s="53">
        <f t="shared" si="13"/>
        <v>29.599999999999994</v>
      </c>
      <c r="K53" s="54">
        <f t="shared" si="8"/>
        <v>3.2383999999999999</v>
      </c>
      <c r="L53" s="55">
        <f t="shared" si="14"/>
        <v>0.1419572602739726</v>
      </c>
      <c r="M53" s="54">
        <f>+L53*28.3495</f>
        <v>4.0244173501369858</v>
      </c>
      <c r="N53" s="49">
        <v>48</v>
      </c>
      <c r="O53" s="49">
        <v>16</v>
      </c>
      <c r="P53" s="49">
        <f t="shared" si="15"/>
        <v>12.073252050410957</v>
      </c>
      <c r="Q53" s="51">
        <f t="shared" si="16"/>
        <v>0.25152608438356161</v>
      </c>
    </row>
    <row r="54" spans="1:17" ht="12" customHeight="1" x14ac:dyDescent="0.2">
      <c r="A54" s="48">
        <v>2017</v>
      </c>
      <c r="B54" s="59">
        <v>4.8</v>
      </c>
      <c r="C54" s="49">
        <v>0</v>
      </c>
      <c r="D54" s="49">
        <f t="shared" si="11"/>
        <v>4.8</v>
      </c>
      <c r="E54" s="49">
        <v>12</v>
      </c>
      <c r="F54" s="49">
        <f t="shared" si="12"/>
        <v>4.2240000000000002</v>
      </c>
      <c r="G54" s="49">
        <v>0</v>
      </c>
      <c r="H54" s="49">
        <f t="shared" si="7"/>
        <v>4.2240000000000002</v>
      </c>
      <c r="I54" s="49">
        <v>20</v>
      </c>
      <c r="J54" s="53">
        <f t="shared" si="13"/>
        <v>29.599999999999994</v>
      </c>
      <c r="K54" s="54">
        <f t="shared" si="8"/>
        <v>3.3792</v>
      </c>
      <c r="L54" s="55">
        <f t="shared" si="14"/>
        <v>0.14812931506849314</v>
      </c>
      <c r="M54" s="54">
        <f>+L54*28.3495</f>
        <v>4.1993920175342465</v>
      </c>
      <c r="N54" s="49">
        <v>48</v>
      </c>
      <c r="O54" s="49">
        <v>16</v>
      </c>
      <c r="P54" s="49">
        <f t="shared" si="15"/>
        <v>12.598176052602739</v>
      </c>
      <c r="Q54" s="51">
        <f t="shared" si="16"/>
        <v>0.26246200109589041</v>
      </c>
    </row>
    <row r="55" spans="1:17" ht="12" customHeight="1" x14ac:dyDescent="0.2">
      <c r="A55" s="58">
        <v>2018</v>
      </c>
      <c r="B55" s="59">
        <v>4.8</v>
      </c>
      <c r="C55" s="59">
        <v>0</v>
      </c>
      <c r="D55" s="59">
        <f>+B55-B55*(C55/100)</f>
        <v>4.8</v>
      </c>
      <c r="E55" s="59">
        <v>12</v>
      </c>
      <c r="F55" s="59">
        <f>+(D55-D55*(E55)/100)</f>
        <v>4.2240000000000002</v>
      </c>
      <c r="G55" s="59">
        <v>0</v>
      </c>
      <c r="H55" s="59">
        <f>F55-(F55*G55/100)</f>
        <v>4.2240000000000002</v>
      </c>
      <c r="I55" s="59">
        <v>20</v>
      </c>
      <c r="J55" s="62">
        <f>100-(K55/B55*100)</f>
        <v>29.599999999999994</v>
      </c>
      <c r="K55" s="63">
        <f>+H55-H55*I55/100</f>
        <v>3.3792</v>
      </c>
      <c r="L55" s="64">
        <f>+(K55/365)*16</f>
        <v>0.14812931506849314</v>
      </c>
      <c r="M55" s="63">
        <f>+L55*28.3495</f>
        <v>4.1993920175342465</v>
      </c>
      <c r="N55" s="59">
        <v>48</v>
      </c>
      <c r="O55" s="59">
        <v>16</v>
      </c>
      <c r="P55" s="59">
        <f>+Q55*N55</f>
        <v>12.598176052602739</v>
      </c>
      <c r="Q55" s="61">
        <f>+M55/O55</f>
        <v>0.26246200109589041</v>
      </c>
    </row>
    <row r="56" spans="1:17" ht="12" customHeight="1" x14ac:dyDescent="0.2">
      <c r="A56" s="58">
        <v>2019</v>
      </c>
      <c r="B56" s="59">
        <v>5.0999999999999996</v>
      </c>
      <c r="C56" s="59">
        <v>0</v>
      </c>
      <c r="D56" s="59">
        <f>+B56-B56*(C56/100)</f>
        <v>5.0999999999999996</v>
      </c>
      <c r="E56" s="59">
        <v>12</v>
      </c>
      <c r="F56" s="59">
        <f>+(D56-D56*(E56)/100)</f>
        <v>4.4879999999999995</v>
      </c>
      <c r="G56" s="59">
        <v>0</v>
      </c>
      <c r="H56" s="59">
        <f>F56-(F56*G56/100)</f>
        <v>4.4879999999999995</v>
      </c>
      <c r="I56" s="59">
        <v>20</v>
      </c>
      <c r="J56" s="62">
        <f>100-(K56/B56*100)</f>
        <v>29.600000000000009</v>
      </c>
      <c r="K56" s="63">
        <f>+H56-H56*I56/100</f>
        <v>3.5903999999999998</v>
      </c>
      <c r="L56" s="64">
        <f>+(K56/365)*16</f>
        <v>0.15738739726027395</v>
      </c>
      <c r="M56" s="63">
        <f>+L56*28.3495</f>
        <v>4.4618540186301363</v>
      </c>
      <c r="N56" s="59">
        <v>48</v>
      </c>
      <c r="O56" s="59">
        <v>16</v>
      </c>
      <c r="P56" s="59">
        <f>+Q56*N56</f>
        <v>13.385562055890409</v>
      </c>
      <c r="Q56" s="61">
        <f>+M56/O56</f>
        <v>0.27886587616438352</v>
      </c>
    </row>
    <row r="57" spans="1:17" ht="12" customHeight="1" x14ac:dyDescent="0.2">
      <c r="A57" s="48">
        <v>2020</v>
      </c>
      <c r="B57" s="49">
        <v>4.9000000000000004</v>
      </c>
      <c r="C57" s="49">
        <v>0</v>
      </c>
      <c r="D57" s="49">
        <f t="shared" ref="D57:D58" si="17">+B57-B57*(C57/100)</f>
        <v>4.9000000000000004</v>
      </c>
      <c r="E57" s="49">
        <v>12</v>
      </c>
      <c r="F57" s="49">
        <f t="shared" ref="F57:F58" si="18">+(D57-D57*(E57)/100)</f>
        <v>4.3120000000000003</v>
      </c>
      <c r="G57" s="49">
        <v>0</v>
      </c>
      <c r="H57" s="49">
        <f t="shared" ref="H57:H58" si="19">F57-(F57*G57/100)</f>
        <v>4.3120000000000003</v>
      </c>
      <c r="I57" s="49">
        <v>20</v>
      </c>
      <c r="J57" s="53">
        <f t="shared" ref="J57:J58" si="20">100-(K57/B57*100)</f>
        <v>29.600000000000009</v>
      </c>
      <c r="K57" s="54">
        <f t="shared" ref="K57:K58" si="21">+H57-H57*I57/100</f>
        <v>3.4496000000000002</v>
      </c>
      <c r="L57" s="55">
        <f t="shared" ref="L57:L58" si="22">+(K57/365)*16</f>
        <v>0.15121534246575344</v>
      </c>
      <c r="M57" s="54">
        <f t="shared" ref="M57:M58" si="23">+L57*28.3495</f>
        <v>4.2868793512328773</v>
      </c>
      <c r="N57" s="49">
        <v>48</v>
      </c>
      <c r="O57" s="49">
        <v>16</v>
      </c>
      <c r="P57" s="49">
        <f t="shared" ref="P57:P58" si="24">+Q57*N57</f>
        <v>12.860638053698633</v>
      </c>
      <c r="Q57" s="51">
        <f t="shared" ref="Q57:Q58" si="25">+M57/O57</f>
        <v>0.26792995945205483</v>
      </c>
    </row>
    <row r="58" spans="1:17" ht="12" customHeight="1" thickBot="1" x14ac:dyDescent="0.25">
      <c r="A58" s="67">
        <v>2021</v>
      </c>
      <c r="B58" s="68">
        <v>4.9000000000000004</v>
      </c>
      <c r="C58" s="68">
        <v>0</v>
      </c>
      <c r="D58" s="68">
        <f t="shared" si="17"/>
        <v>4.9000000000000004</v>
      </c>
      <c r="E58" s="68">
        <v>12</v>
      </c>
      <c r="F58" s="68">
        <f t="shared" si="18"/>
        <v>4.3120000000000003</v>
      </c>
      <c r="G58" s="68">
        <v>0</v>
      </c>
      <c r="H58" s="68">
        <f t="shared" si="19"/>
        <v>4.3120000000000003</v>
      </c>
      <c r="I58" s="68">
        <v>20</v>
      </c>
      <c r="J58" s="78">
        <f t="shared" si="20"/>
        <v>29.600000000000009</v>
      </c>
      <c r="K58" s="79">
        <f t="shared" si="21"/>
        <v>3.4496000000000002</v>
      </c>
      <c r="L58" s="80">
        <f t="shared" si="22"/>
        <v>0.15121534246575344</v>
      </c>
      <c r="M58" s="79">
        <f t="shared" si="23"/>
        <v>4.2868793512328773</v>
      </c>
      <c r="N58" s="68">
        <v>48</v>
      </c>
      <c r="O58" s="68">
        <v>16</v>
      </c>
      <c r="P58" s="68">
        <f t="shared" si="24"/>
        <v>12.860638053698633</v>
      </c>
      <c r="Q58" s="70">
        <f t="shared" si="25"/>
        <v>0.26792995945205483</v>
      </c>
    </row>
    <row r="59" spans="1:17" ht="12" customHeight="1" thickTop="1" x14ac:dyDescent="0.2">
      <c r="A59" s="71" t="s">
        <v>51</v>
      </c>
    </row>
    <row r="61" spans="1:17" ht="12" customHeight="1" x14ac:dyDescent="0.2">
      <c r="A61" s="1" t="s">
        <v>64</v>
      </c>
    </row>
    <row r="62" spans="1:17" ht="12" customHeight="1" x14ac:dyDescent="0.2">
      <c r="A62" s="1" t="s">
        <v>60</v>
      </c>
    </row>
    <row r="63" spans="1:17" ht="12" customHeight="1" x14ac:dyDescent="0.2">
      <c r="A63" s="1" t="s">
        <v>61</v>
      </c>
    </row>
    <row r="64" spans="1:17" ht="12" customHeight="1" x14ac:dyDescent="0.2">
      <c r="A64" s="1" t="s">
        <v>62</v>
      </c>
    </row>
    <row r="65" spans="1:1" ht="12" customHeight="1" x14ac:dyDescent="0.2">
      <c r="A65" s="1" t="s">
        <v>63</v>
      </c>
    </row>
    <row r="67" spans="1:1" ht="12" customHeight="1" x14ac:dyDescent="0.2">
      <c r="A67" s="1" t="s">
        <v>67</v>
      </c>
    </row>
  </sheetData>
  <mergeCells count="17">
    <mergeCell ref="A1:Q1"/>
    <mergeCell ref="D2:D5"/>
    <mergeCell ref="G3:G5"/>
    <mergeCell ref="Q2:Q5"/>
    <mergeCell ref="P2:P5"/>
    <mergeCell ref="G2:I2"/>
    <mergeCell ref="O2:O5"/>
    <mergeCell ref="B2:B5"/>
    <mergeCell ref="C2:C5"/>
    <mergeCell ref="N2:N5"/>
    <mergeCell ref="J2:J5"/>
    <mergeCell ref="E2:E5"/>
    <mergeCell ref="I3:I5"/>
    <mergeCell ref="K2:M5"/>
    <mergeCell ref="A2:A5"/>
    <mergeCell ref="H3:H5"/>
    <mergeCell ref="F2:F5"/>
  </mergeCells>
  <phoneticPr fontId="0" type="noConversion"/>
  <printOptions horizontalCentered="1"/>
  <pageMargins left="0.5" right="0.5" top="0.61" bottom="0.56000000000000005" header="0.5" footer="0.5"/>
  <pageSetup scale="8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6">
    <pageSetUpPr fitToPage="1"/>
  </sheetPr>
  <dimension ref="A1:AB66"/>
  <sheetViews>
    <sheetView zoomScaleNormal="100" workbookViewId="0">
      <pane ySplit="6" topLeftCell="A7" activePane="bottomLeft" state="frozen"/>
      <selection pane="bottomLeft" sqref="A1:K1"/>
    </sheetView>
  </sheetViews>
  <sheetFormatPr defaultColWidth="10.77734375" defaultRowHeight="12" customHeight="1" x14ac:dyDescent="0.2"/>
  <cols>
    <col min="1" max="16384" width="10.77734375" style="1"/>
  </cols>
  <sheetData>
    <row r="1" spans="1:28" ht="12" customHeight="1" thickBot="1" x14ac:dyDescent="0.25">
      <c r="A1" s="100" t="s">
        <v>54</v>
      </c>
      <c r="B1" s="100"/>
      <c r="C1" s="100"/>
      <c r="D1" s="100"/>
      <c r="E1" s="100"/>
      <c r="F1" s="100"/>
      <c r="G1" s="100"/>
      <c r="H1" s="100"/>
      <c r="I1" s="100"/>
      <c r="J1" s="100"/>
      <c r="K1" s="100"/>
    </row>
    <row r="2" spans="1:28" ht="12" customHeight="1" thickTop="1" x14ac:dyDescent="0.2">
      <c r="A2" s="107" t="s">
        <v>0</v>
      </c>
      <c r="B2" s="95" t="s">
        <v>3</v>
      </c>
      <c r="C2" s="95" t="s">
        <v>25</v>
      </c>
      <c r="D2" s="95" t="s">
        <v>6</v>
      </c>
      <c r="E2" s="109" t="s">
        <v>49</v>
      </c>
      <c r="F2" s="95" t="s">
        <v>8</v>
      </c>
      <c r="G2" s="97" t="s">
        <v>21</v>
      </c>
      <c r="H2" s="98"/>
      <c r="I2" s="98"/>
      <c r="J2" s="97" t="s">
        <v>26</v>
      </c>
      <c r="K2" s="95" t="s">
        <v>29</v>
      </c>
    </row>
    <row r="3" spans="1:28" ht="12" customHeight="1" x14ac:dyDescent="0.2">
      <c r="A3" s="107"/>
      <c r="B3" s="95"/>
      <c r="C3" s="95"/>
      <c r="D3" s="95"/>
      <c r="E3" s="105"/>
      <c r="F3" s="95"/>
      <c r="G3" s="95"/>
      <c r="H3" s="98"/>
      <c r="I3" s="98"/>
      <c r="J3" s="95"/>
      <c r="K3" s="95"/>
    </row>
    <row r="4" spans="1:28" ht="12" customHeight="1" x14ac:dyDescent="0.2">
      <c r="A4" s="107"/>
      <c r="B4" s="95"/>
      <c r="C4" s="95"/>
      <c r="D4" s="95"/>
      <c r="E4" s="105"/>
      <c r="F4" s="95"/>
      <c r="G4" s="95"/>
      <c r="H4" s="98"/>
      <c r="I4" s="98"/>
      <c r="J4" s="95"/>
      <c r="K4" s="95"/>
    </row>
    <row r="5" spans="1:28" ht="12" customHeight="1" x14ac:dyDescent="0.2">
      <c r="A5" s="108"/>
      <c r="B5" s="96"/>
      <c r="C5" s="96"/>
      <c r="D5" s="96"/>
      <c r="E5" s="106"/>
      <c r="F5" s="96"/>
      <c r="G5" s="96"/>
      <c r="H5" s="99"/>
      <c r="I5" s="99"/>
      <c r="J5" s="96"/>
      <c r="K5" s="96"/>
    </row>
    <row r="6" spans="1:28" ht="12" customHeight="1" x14ac:dyDescent="0.25">
      <c r="A6" s="27"/>
      <c r="B6" s="45" t="s">
        <v>31</v>
      </c>
      <c r="C6" s="45" t="s">
        <v>31</v>
      </c>
      <c r="D6" s="45" t="s">
        <v>31</v>
      </c>
      <c r="E6" s="47" t="s">
        <v>31</v>
      </c>
      <c r="F6" s="45" t="s">
        <v>32</v>
      </c>
      <c r="G6" s="45" t="s">
        <v>31</v>
      </c>
      <c r="H6" s="45" t="s">
        <v>33</v>
      </c>
      <c r="I6" s="45" t="s">
        <v>34</v>
      </c>
      <c r="J6" s="45" t="s">
        <v>35</v>
      </c>
      <c r="K6" s="45" t="s">
        <v>37</v>
      </c>
      <c r="L6" s="26"/>
      <c r="M6" s="26"/>
      <c r="N6" s="26"/>
      <c r="O6" s="26"/>
      <c r="P6" s="26"/>
      <c r="Q6" s="26"/>
      <c r="R6" s="26"/>
      <c r="S6" s="26"/>
      <c r="T6" s="26"/>
      <c r="U6" s="26"/>
      <c r="V6" s="26"/>
      <c r="W6" s="26"/>
      <c r="X6" s="26"/>
      <c r="Y6" s="26"/>
      <c r="Z6" s="26"/>
      <c r="AA6" s="26"/>
      <c r="AB6" s="26"/>
    </row>
    <row r="7" spans="1:28" ht="12" customHeight="1" x14ac:dyDescent="0.2">
      <c r="A7" s="10">
        <v>1970</v>
      </c>
      <c r="B7" s="11">
        <f>SUM('Corn flour and meal:Corn starch'!B7)</f>
        <v>11.1</v>
      </c>
      <c r="C7" s="11">
        <f>SUM('Corn flour and meal:Corn starch'!D7)</f>
        <v>11.1</v>
      </c>
      <c r="D7" s="11">
        <f>SUM('Corn flour and meal:Corn starch'!F7)</f>
        <v>9.7680000000000007</v>
      </c>
      <c r="E7" s="11">
        <f>SUM('Corn flour and meal:Corn starch'!H7)</f>
        <v>9.7680000000000007</v>
      </c>
      <c r="F7" s="11">
        <f t="shared" ref="F7:F48" si="0">100-(G7/B7*100)</f>
        <v>29.599999999999994</v>
      </c>
      <c r="G7" s="11">
        <f>SUM('Corn flour and meal:Corn starch'!K7)</f>
        <v>7.8144</v>
      </c>
      <c r="H7" s="11">
        <f>SUM('Corn flour and meal:Corn starch'!L7)</f>
        <v>0.34254904109589041</v>
      </c>
      <c r="I7" s="11">
        <f>SUM('Corn flour and meal:Corn starch'!M7)</f>
        <v>9.7110940405479447</v>
      </c>
      <c r="J7" s="11">
        <f>SUM('Corn flour and meal:Corn starch'!P7)</f>
        <v>34.441195985022205</v>
      </c>
      <c r="K7" s="13">
        <f>SUM('Corn flour and meal:Corn starch'!Q7)</f>
        <v>0.5490796039783008</v>
      </c>
      <c r="L7" s="7"/>
      <c r="M7" s="7"/>
      <c r="N7" s="7"/>
      <c r="O7" s="7"/>
      <c r="P7" s="7"/>
      <c r="Q7" s="7"/>
      <c r="R7" s="7"/>
      <c r="S7" s="7"/>
      <c r="T7" s="7"/>
      <c r="U7" s="7"/>
      <c r="V7" s="7"/>
      <c r="W7" s="7"/>
      <c r="X7" s="7"/>
      <c r="Y7" s="7"/>
      <c r="Z7" s="7"/>
      <c r="AA7" s="7"/>
      <c r="AB7" s="7"/>
    </row>
    <row r="8" spans="1:28" ht="12" customHeight="1" x14ac:dyDescent="0.2">
      <c r="A8" s="14">
        <v>1971</v>
      </c>
      <c r="B8" s="15">
        <f>SUM('Corn flour and meal:Corn starch'!B8)</f>
        <v>10.4</v>
      </c>
      <c r="C8" s="15">
        <f>SUM('Corn flour and meal:Corn starch'!D8)</f>
        <v>10.4</v>
      </c>
      <c r="D8" s="15">
        <f>SUM('Corn flour and meal:Corn starch'!F8)</f>
        <v>9.152000000000001</v>
      </c>
      <c r="E8" s="15">
        <f>SUM('Corn flour and meal:Corn starch'!H8)</f>
        <v>9.152000000000001</v>
      </c>
      <c r="F8" s="15">
        <f t="shared" si="0"/>
        <v>29.600000000000009</v>
      </c>
      <c r="G8" s="15">
        <f>SUM('Corn flour and meal:Corn starch'!K8)</f>
        <v>7.3216000000000001</v>
      </c>
      <c r="H8" s="15">
        <f>SUM('Corn flour and meal:Corn starch'!L8)</f>
        <v>0.32094684931506851</v>
      </c>
      <c r="I8" s="15">
        <f>SUM('Corn flour and meal:Corn starch'!M8)</f>
        <v>9.0986827046575343</v>
      </c>
      <c r="J8" s="15">
        <f>SUM('Corn flour and meal:Corn starch'!P8)</f>
        <v>32.189257060519687</v>
      </c>
      <c r="K8" s="17">
        <f>SUM('Corn flour and meal:Corn starch'!Q8)</f>
        <v>0.51662703746103111</v>
      </c>
      <c r="L8" s="7"/>
      <c r="M8" s="7"/>
      <c r="N8" s="7"/>
      <c r="O8" s="7"/>
      <c r="P8" s="7"/>
      <c r="Q8" s="7"/>
      <c r="R8" s="7"/>
      <c r="S8" s="7"/>
      <c r="T8" s="7"/>
      <c r="U8" s="7"/>
      <c r="V8" s="7"/>
      <c r="W8" s="7"/>
      <c r="X8" s="7"/>
      <c r="Y8" s="7"/>
      <c r="Z8" s="7"/>
      <c r="AA8" s="7"/>
      <c r="AB8" s="7"/>
    </row>
    <row r="9" spans="1:28" ht="12" customHeight="1" x14ac:dyDescent="0.2">
      <c r="A9" s="14">
        <v>1972</v>
      </c>
      <c r="B9" s="15">
        <f>SUM('Corn flour and meal:Corn starch'!B9)</f>
        <v>9.7000000000000011</v>
      </c>
      <c r="C9" s="15">
        <f>SUM('Corn flour and meal:Corn starch'!D9)</f>
        <v>9.7000000000000011</v>
      </c>
      <c r="D9" s="15">
        <f>SUM('Corn flour and meal:Corn starch'!F9)</f>
        <v>8.5360000000000014</v>
      </c>
      <c r="E9" s="15">
        <f>SUM('Corn flour and meal:Corn starch'!H9)</f>
        <v>8.5360000000000014</v>
      </c>
      <c r="F9" s="15">
        <f t="shared" si="0"/>
        <v>29.599999999999994</v>
      </c>
      <c r="G9" s="15">
        <f>SUM('Corn flour and meal:Corn starch'!K9)</f>
        <v>6.8288000000000011</v>
      </c>
      <c r="H9" s="15">
        <f>SUM('Corn flour and meal:Corn starch'!L9)</f>
        <v>0.29934465753424661</v>
      </c>
      <c r="I9" s="15">
        <f>SUM('Corn flour and meal:Corn starch'!M9)</f>
        <v>8.4862713687671238</v>
      </c>
      <c r="J9" s="15">
        <f>SUM('Corn flour and meal:Corn starch'!P9)</f>
        <v>29.946640148211841</v>
      </c>
      <c r="K9" s="17">
        <f>SUM('Corn flour and meal:Corn starch'!Q9)</f>
        <v>0.48295313779526211</v>
      </c>
      <c r="L9" s="7"/>
      <c r="M9" s="7"/>
      <c r="N9" s="7"/>
      <c r="O9" s="7"/>
      <c r="P9" s="7"/>
      <c r="Q9" s="7"/>
      <c r="R9" s="7"/>
      <c r="S9" s="7"/>
      <c r="T9" s="7"/>
      <c r="U9" s="7"/>
      <c r="V9" s="7"/>
      <c r="W9" s="7"/>
      <c r="X9" s="7"/>
      <c r="Y9" s="7"/>
      <c r="Z9" s="7"/>
      <c r="AA9" s="7"/>
      <c r="AB9" s="7"/>
    </row>
    <row r="10" spans="1:28" ht="12" customHeight="1" x14ac:dyDescent="0.2">
      <c r="A10" s="14">
        <v>1973</v>
      </c>
      <c r="B10" s="15">
        <f>SUM('Corn flour and meal:Corn starch'!B10)</f>
        <v>9.8000000000000007</v>
      </c>
      <c r="C10" s="15">
        <f>SUM('Corn flour and meal:Corn starch'!D10)</f>
        <v>9.8000000000000007</v>
      </c>
      <c r="D10" s="15">
        <f>SUM('Corn flour and meal:Corn starch'!F10)</f>
        <v>8.6240000000000006</v>
      </c>
      <c r="E10" s="15">
        <f>SUM('Corn flour and meal:Corn starch'!H10)</f>
        <v>8.6240000000000006</v>
      </c>
      <c r="F10" s="15">
        <f t="shared" si="0"/>
        <v>29.600000000000009</v>
      </c>
      <c r="G10" s="15">
        <f>SUM('Corn flour and meal:Corn starch'!K10)</f>
        <v>6.8992000000000004</v>
      </c>
      <c r="H10" s="15">
        <f>SUM('Corn flour and meal:Corn starch'!L10)</f>
        <v>0.30243068493150682</v>
      </c>
      <c r="I10" s="15">
        <f>SUM('Corn flour and meal:Corn starch'!M10)</f>
        <v>8.5737587024657529</v>
      </c>
      <c r="J10" s="15">
        <f>SUM('Corn flour and meal:Corn starch'!P10)</f>
        <v>30.223085167599734</v>
      </c>
      <c r="K10" s="17">
        <f>SUM('Corn flour and meal:Corn starch'!Q10)</f>
        <v>0.48658909642867731</v>
      </c>
      <c r="L10" s="7"/>
      <c r="M10" s="7"/>
      <c r="N10" s="7"/>
      <c r="O10" s="7"/>
      <c r="P10" s="7"/>
      <c r="Q10" s="7"/>
      <c r="R10" s="7"/>
      <c r="S10" s="7"/>
      <c r="T10" s="7"/>
      <c r="U10" s="7"/>
      <c r="V10" s="7"/>
      <c r="W10" s="7"/>
      <c r="X10" s="7"/>
      <c r="Y10" s="7"/>
      <c r="Z10" s="7"/>
      <c r="AA10" s="7"/>
      <c r="AB10" s="7"/>
    </row>
    <row r="11" spans="1:28" ht="12" customHeight="1" x14ac:dyDescent="0.2">
      <c r="A11" s="14">
        <v>1974</v>
      </c>
      <c r="B11" s="15">
        <f>SUM('Corn flour and meal:Corn starch'!B11)</f>
        <v>10.199999999999999</v>
      </c>
      <c r="C11" s="15">
        <f>SUM('Corn flour and meal:Corn starch'!D11)</f>
        <v>10.199999999999999</v>
      </c>
      <c r="D11" s="15">
        <f>SUM('Corn flour and meal:Corn starch'!F11)</f>
        <v>8.9760000000000009</v>
      </c>
      <c r="E11" s="15">
        <f>SUM('Corn flour and meal:Corn starch'!H11)</f>
        <v>8.9760000000000009</v>
      </c>
      <c r="F11" s="15">
        <f t="shared" si="0"/>
        <v>29.600000000000009</v>
      </c>
      <c r="G11" s="15">
        <f>SUM('Corn flour and meal:Corn starch'!K11)</f>
        <v>7.1807999999999996</v>
      </c>
      <c r="H11" s="15">
        <f>SUM('Corn flour and meal:Corn starch'!L11)</f>
        <v>0.31477479452054791</v>
      </c>
      <c r="I11" s="15">
        <f>SUM('Corn flour and meal:Corn starch'!M11)</f>
        <v>8.9237080372602726</v>
      </c>
      <c r="J11" s="15">
        <f>SUM('Corn flour and meal:Corn starch'!P11)</f>
        <v>31.461317578847751</v>
      </c>
      <c r="K11" s="17">
        <f>SUM('Corn flour and meal:Corn starch'!Q11)</f>
        <v>0.5045694882653865</v>
      </c>
      <c r="L11" s="7"/>
      <c r="M11" s="7"/>
      <c r="N11" s="7"/>
      <c r="O11" s="7"/>
      <c r="P11" s="7"/>
      <c r="Q11" s="7"/>
      <c r="R11" s="7"/>
      <c r="S11" s="7"/>
      <c r="T11" s="7"/>
      <c r="U11" s="7"/>
      <c r="V11" s="7"/>
      <c r="W11" s="7"/>
      <c r="X11" s="7"/>
      <c r="Y11" s="7"/>
      <c r="Z11" s="7"/>
      <c r="AA11" s="7"/>
      <c r="AB11" s="7"/>
    </row>
    <row r="12" spans="1:28" ht="12" customHeight="1" x14ac:dyDescent="0.2">
      <c r="A12" s="14">
        <v>1975</v>
      </c>
      <c r="B12" s="15">
        <f>SUM('Corn flour and meal:Corn starch'!B12)</f>
        <v>10.799999999999999</v>
      </c>
      <c r="C12" s="15">
        <f>SUM('Corn flour and meal:Corn starch'!D12)</f>
        <v>10.799999999999999</v>
      </c>
      <c r="D12" s="15">
        <f>SUM('Corn flour and meal:Corn starch'!F12)</f>
        <v>9.5040000000000013</v>
      </c>
      <c r="E12" s="15">
        <f>SUM('Corn flour and meal:Corn starch'!H12)</f>
        <v>9.5040000000000013</v>
      </c>
      <c r="F12" s="15">
        <f t="shared" si="0"/>
        <v>29.59999999999998</v>
      </c>
      <c r="G12" s="15">
        <f>SUM('Corn flour and meal:Corn starch'!K12)</f>
        <v>7.6032000000000011</v>
      </c>
      <c r="H12" s="15">
        <f>SUM('Corn flour and meal:Corn starch'!L12)</f>
        <v>0.33329095890410959</v>
      </c>
      <c r="I12" s="15">
        <f>SUM('Corn flour and meal:Corn starch'!M12)</f>
        <v>9.4486320394520558</v>
      </c>
      <c r="J12" s="15">
        <f>SUM('Corn flour and meal:Corn starch'!P12)</f>
        <v>33.394214374762676</v>
      </c>
      <c r="K12" s="17">
        <f>SUM('Corn flour and meal:Corn starch'!Q12)</f>
        <v>0.53203702152347498</v>
      </c>
      <c r="L12" s="7"/>
      <c r="M12" s="7"/>
      <c r="N12" s="7"/>
      <c r="O12" s="7"/>
      <c r="P12" s="7"/>
      <c r="Q12" s="7"/>
      <c r="R12" s="7"/>
      <c r="S12" s="7"/>
      <c r="T12" s="7"/>
      <c r="U12" s="7"/>
      <c r="V12" s="7"/>
      <c r="W12" s="7"/>
      <c r="X12" s="7"/>
      <c r="Y12" s="7"/>
      <c r="Z12" s="7"/>
      <c r="AA12" s="7"/>
      <c r="AB12" s="7"/>
    </row>
    <row r="13" spans="1:28" ht="12" customHeight="1" x14ac:dyDescent="0.2">
      <c r="A13" s="10">
        <v>1976</v>
      </c>
      <c r="B13" s="11">
        <f>SUM('Corn flour and meal:Corn starch'!B13)</f>
        <v>11</v>
      </c>
      <c r="C13" s="11">
        <f>SUM('Corn flour and meal:Corn starch'!D13)</f>
        <v>11</v>
      </c>
      <c r="D13" s="11">
        <f>SUM('Corn flour and meal:Corn starch'!F13)</f>
        <v>9.68</v>
      </c>
      <c r="E13" s="11">
        <f>SUM('Corn flour and meal:Corn starch'!H13)</f>
        <v>9.68</v>
      </c>
      <c r="F13" s="11">
        <f t="shared" si="0"/>
        <v>29.600000000000009</v>
      </c>
      <c r="G13" s="11">
        <f>SUM('Corn flour and meal:Corn starch'!K13)</f>
        <v>7.7439999999999998</v>
      </c>
      <c r="H13" s="11">
        <f>SUM('Corn flour and meal:Corn starch'!L13)</f>
        <v>0.33946301369863013</v>
      </c>
      <c r="I13" s="11">
        <f>SUM('Corn flour and meal:Corn starch'!M13)</f>
        <v>9.6236067068493156</v>
      </c>
      <c r="J13" s="11">
        <f>SUM('Corn flour and meal:Corn starch'!P13)</f>
        <v>33.989701522738166</v>
      </c>
      <c r="K13" s="13">
        <f>SUM('Corn flour and meal:Corn starch'!Q13)</f>
        <v>0.54065801341607156</v>
      </c>
      <c r="L13" s="7"/>
      <c r="M13" s="7"/>
      <c r="N13" s="7"/>
      <c r="O13" s="7"/>
      <c r="P13" s="7"/>
      <c r="Q13" s="7"/>
      <c r="R13" s="7"/>
      <c r="S13" s="7"/>
      <c r="T13" s="7"/>
      <c r="U13" s="7"/>
      <c r="V13" s="7"/>
      <c r="W13" s="7"/>
      <c r="X13" s="7"/>
      <c r="Y13" s="7"/>
      <c r="Z13" s="7"/>
      <c r="AA13" s="7"/>
      <c r="AB13" s="7"/>
    </row>
    <row r="14" spans="1:28" ht="12" customHeight="1" x14ac:dyDescent="0.2">
      <c r="A14" s="10">
        <v>1977</v>
      </c>
      <c r="B14" s="11">
        <f>SUM('Corn flour and meal:Corn starch'!B14)</f>
        <v>12.2</v>
      </c>
      <c r="C14" s="11">
        <f>SUM('Corn flour and meal:Corn starch'!D14)</f>
        <v>12.2</v>
      </c>
      <c r="D14" s="11">
        <f>SUM('Corn flour and meal:Corn starch'!F14)</f>
        <v>10.736000000000001</v>
      </c>
      <c r="E14" s="11">
        <f>SUM('Corn flour and meal:Corn starch'!H14)</f>
        <v>10.736000000000001</v>
      </c>
      <c r="F14" s="11">
        <f t="shared" si="0"/>
        <v>29.600000000000009</v>
      </c>
      <c r="G14" s="11">
        <f>SUM('Corn flour and meal:Corn starch'!K14)</f>
        <v>8.5887999999999991</v>
      </c>
      <c r="H14" s="11">
        <f>SUM('Corn flour and meal:Corn starch'!L14)</f>
        <v>0.37649534246575339</v>
      </c>
      <c r="I14" s="11">
        <f>SUM('Corn flour and meal:Corn starch'!M14)</f>
        <v>10.673454711232877</v>
      </c>
      <c r="J14" s="11">
        <f>SUM('Corn flour and meal:Corn starch'!P14)</f>
        <v>37.775609956589626</v>
      </c>
      <c r="K14" s="13">
        <f>SUM('Corn flour and meal:Corn starch'!Q14)</f>
        <v>0.59912933790048006</v>
      </c>
      <c r="L14" s="7"/>
      <c r="M14" s="7"/>
      <c r="N14" s="7"/>
      <c r="O14" s="7"/>
      <c r="P14" s="7"/>
      <c r="Q14" s="7"/>
      <c r="R14" s="7"/>
      <c r="S14" s="7"/>
      <c r="T14" s="7"/>
      <c r="U14" s="7"/>
      <c r="V14" s="7"/>
      <c r="W14" s="7"/>
      <c r="X14" s="7"/>
      <c r="Y14" s="7"/>
      <c r="Z14" s="7"/>
      <c r="AA14" s="7"/>
      <c r="AB14" s="7"/>
    </row>
    <row r="15" spans="1:28" ht="12" customHeight="1" x14ac:dyDescent="0.2">
      <c r="A15" s="10">
        <v>1978</v>
      </c>
      <c r="B15" s="11">
        <f>SUM('Corn flour and meal:Corn starch'!B15)</f>
        <v>12.4</v>
      </c>
      <c r="C15" s="11">
        <f>SUM('Corn flour and meal:Corn starch'!D15)</f>
        <v>12.4</v>
      </c>
      <c r="D15" s="11">
        <f>SUM('Corn flour and meal:Corn starch'!F15)</f>
        <v>10.911999999999999</v>
      </c>
      <c r="E15" s="11">
        <f>SUM('Corn flour and meal:Corn starch'!H15)</f>
        <v>10.911999999999999</v>
      </c>
      <c r="F15" s="11">
        <f t="shared" si="0"/>
        <v>29.599999999999994</v>
      </c>
      <c r="G15" s="11">
        <f>SUM('Corn flour and meal:Corn starch'!K15)</f>
        <v>8.7296000000000014</v>
      </c>
      <c r="H15" s="11">
        <f>SUM('Corn flour and meal:Corn starch'!L15)</f>
        <v>0.38266739726027399</v>
      </c>
      <c r="I15" s="11">
        <f>SUM('Corn flour and meal:Corn starch'!M15)</f>
        <v>10.848429378630136</v>
      </c>
      <c r="J15" s="11">
        <f>SUM('Corn flour and meal:Corn starch'!P15)</f>
        <v>38.291211946586742</v>
      </c>
      <c r="K15" s="13">
        <f>SUM('Corn flour and meal:Corn starch'!Q15)</f>
        <v>0.61128658776130829</v>
      </c>
      <c r="L15" s="7"/>
      <c r="M15" s="7"/>
      <c r="N15" s="7"/>
      <c r="O15" s="7"/>
      <c r="P15" s="7"/>
      <c r="Q15" s="7"/>
      <c r="R15" s="7"/>
      <c r="S15" s="7"/>
      <c r="T15" s="7"/>
      <c r="U15" s="7"/>
      <c r="V15" s="7"/>
      <c r="W15" s="7"/>
      <c r="X15" s="7"/>
      <c r="Y15" s="7"/>
      <c r="Z15" s="7"/>
      <c r="AA15" s="7"/>
      <c r="AB15" s="7"/>
    </row>
    <row r="16" spans="1:28" ht="12" customHeight="1" x14ac:dyDescent="0.2">
      <c r="A16" s="10">
        <v>1979</v>
      </c>
      <c r="B16" s="11">
        <f>SUM('Corn flour and meal:Corn starch'!B16)</f>
        <v>12.8</v>
      </c>
      <c r="C16" s="11">
        <f>SUM('Corn flour and meal:Corn starch'!D16)</f>
        <v>12.8</v>
      </c>
      <c r="D16" s="11">
        <f>SUM('Corn flour and meal:Corn starch'!F16)</f>
        <v>11.263999999999999</v>
      </c>
      <c r="E16" s="11">
        <f>SUM('Corn flour and meal:Corn starch'!H16)</f>
        <v>11.263999999999999</v>
      </c>
      <c r="F16" s="11">
        <f t="shared" si="0"/>
        <v>29.600000000000009</v>
      </c>
      <c r="G16" s="11">
        <f>SUM('Corn flour and meal:Corn starch'!K16)</f>
        <v>9.0111999999999988</v>
      </c>
      <c r="H16" s="11">
        <f>SUM('Corn flour and meal:Corn starch'!L16)</f>
        <v>0.39501150684931507</v>
      </c>
      <c r="I16" s="11">
        <f>SUM('Corn flour and meal:Corn starch'!M16)</f>
        <v>11.198378713424658</v>
      </c>
      <c r="J16" s="11">
        <f>SUM('Corn flour and meal:Corn starch'!P16)</f>
        <v>39.449559199856374</v>
      </c>
      <c r="K16" s="13">
        <f>SUM('Corn flour and meal:Corn starch'!Q16)</f>
        <v>0.63280323756624901</v>
      </c>
      <c r="L16" s="7"/>
      <c r="M16" s="7"/>
      <c r="N16" s="7"/>
      <c r="O16" s="7"/>
      <c r="P16" s="7"/>
      <c r="Q16" s="7"/>
      <c r="R16" s="7"/>
      <c r="S16" s="7"/>
      <c r="T16" s="7"/>
      <c r="U16" s="7"/>
      <c r="V16" s="7"/>
      <c r="W16" s="7"/>
      <c r="X16" s="7"/>
      <c r="Y16" s="7"/>
      <c r="Z16" s="7"/>
      <c r="AA16" s="7"/>
      <c r="AB16" s="7"/>
    </row>
    <row r="17" spans="1:28" ht="12" customHeight="1" x14ac:dyDescent="0.2">
      <c r="A17" s="10">
        <v>1980</v>
      </c>
      <c r="B17" s="11">
        <f>SUM('Corn flour and meal:Corn starch'!B17)</f>
        <v>12.899999999999999</v>
      </c>
      <c r="C17" s="11">
        <f>SUM('Corn flour and meal:Corn starch'!D17)</f>
        <v>12.899999999999999</v>
      </c>
      <c r="D17" s="11">
        <f>SUM('Corn flour and meal:Corn starch'!F17)</f>
        <v>11.352</v>
      </c>
      <c r="E17" s="11">
        <f>SUM('Corn flour and meal:Corn starch'!H17)</f>
        <v>11.352</v>
      </c>
      <c r="F17" s="11">
        <f t="shared" si="0"/>
        <v>29.599999999999994</v>
      </c>
      <c r="G17" s="11">
        <f>SUM('Corn flour and meal:Corn starch'!K17)</f>
        <v>9.0815999999999999</v>
      </c>
      <c r="H17" s="11">
        <f>SUM('Corn flour and meal:Corn starch'!L17)</f>
        <v>0.39809753424657535</v>
      </c>
      <c r="I17" s="11">
        <f>SUM('Corn flour and meal:Corn starch'!M17)</f>
        <v>11.285866047123289</v>
      </c>
      <c r="J17" s="11">
        <f>SUM('Corn flour and meal:Corn starch'!P17)</f>
        <v>39.759279316249305</v>
      </c>
      <c r="K17" s="13">
        <f>SUM('Corn flour and meal:Corn starch'!Q17)</f>
        <v>0.6390096039739297</v>
      </c>
      <c r="L17" s="7"/>
      <c r="M17" s="7"/>
      <c r="N17" s="7"/>
      <c r="O17" s="7"/>
      <c r="P17" s="7"/>
      <c r="Q17" s="7"/>
      <c r="R17" s="7"/>
      <c r="S17" s="7"/>
      <c r="T17" s="7"/>
      <c r="U17" s="7"/>
      <c r="V17" s="7"/>
      <c r="W17" s="7"/>
      <c r="X17" s="7"/>
      <c r="Y17" s="7"/>
      <c r="Z17" s="7"/>
      <c r="AA17" s="7"/>
      <c r="AB17" s="7"/>
    </row>
    <row r="18" spans="1:28" ht="12" customHeight="1" x14ac:dyDescent="0.2">
      <c r="A18" s="14">
        <v>1981</v>
      </c>
      <c r="B18" s="15">
        <f>SUM('Corn flour and meal:Corn starch'!B18)</f>
        <v>13.3</v>
      </c>
      <c r="C18" s="15">
        <f>SUM('Corn flour and meal:Corn starch'!D18)</f>
        <v>13.3</v>
      </c>
      <c r="D18" s="15">
        <f>SUM('Corn flour and meal:Corn starch'!F18)</f>
        <v>11.704000000000001</v>
      </c>
      <c r="E18" s="15">
        <f>SUM('Corn flour and meal:Corn starch'!H18)</f>
        <v>11.704000000000001</v>
      </c>
      <c r="F18" s="15">
        <f t="shared" si="0"/>
        <v>29.600000000000009</v>
      </c>
      <c r="G18" s="15">
        <f>SUM('Corn flour and meal:Corn starch'!K18)</f>
        <v>9.3631999999999991</v>
      </c>
      <c r="H18" s="15">
        <f>SUM('Corn flour and meal:Corn starch'!L18)</f>
        <v>0.41044164383561643</v>
      </c>
      <c r="I18" s="15">
        <f>SUM('Corn flour and meal:Corn starch'!M18)</f>
        <v>11.635815381917809</v>
      </c>
      <c r="J18" s="15">
        <f>SUM('Corn flour and meal:Corn starch'!P18)</f>
        <v>40.917626569518944</v>
      </c>
      <c r="K18" s="17">
        <f>SUM('Corn flour and meal:Corn starch'!Q18)</f>
        <v>0.66052625377887053</v>
      </c>
      <c r="L18" s="7"/>
      <c r="M18" s="7"/>
      <c r="N18" s="7"/>
      <c r="O18" s="7"/>
      <c r="P18" s="7"/>
      <c r="Q18" s="7"/>
      <c r="R18" s="7"/>
      <c r="S18" s="7"/>
      <c r="T18" s="7"/>
      <c r="U18" s="7"/>
      <c r="V18" s="7"/>
      <c r="W18" s="7"/>
      <c r="X18" s="7"/>
      <c r="Y18" s="7"/>
      <c r="Z18" s="7"/>
      <c r="AA18" s="7"/>
      <c r="AB18" s="7"/>
    </row>
    <row r="19" spans="1:28" ht="12" customHeight="1" x14ac:dyDescent="0.2">
      <c r="A19" s="14">
        <v>1982</v>
      </c>
      <c r="B19" s="15">
        <f>SUM('Corn flour and meal:Corn starch'!B19)</f>
        <v>13.8</v>
      </c>
      <c r="C19" s="15">
        <f>SUM('Corn flour and meal:Corn starch'!D19)</f>
        <v>13.8</v>
      </c>
      <c r="D19" s="15">
        <f>SUM('Corn flour and meal:Corn starch'!F19)</f>
        <v>12.144</v>
      </c>
      <c r="E19" s="15">
        <f>SUM('Corn flour and meal:Corn starch'!H19)</f>
        <v>12.144</v>
      </c>
      <c r="F19" s="15">
        <f t="shared" si="0"/>
        <v>29.600000000000009</v>
      </c>
      <c r="G19" s="15">
        <f>SUM('Corn flour and meal:Corn starch'!K19)</f>
        <v>9.7151999999999994</v>
      </c>
      <c r="H19" s="15">
        <f>SUM('Corn flour and meal:Corn starch'!L19)</f>
        <v>0.42587178082191779</v>
      </c>
      <c r="I19" s="15">
        <f>SUM('Corn flour and meal:Corn starch'!M19)</f>
        <v>12.073252050410959</v>
      </c>
      <c r="J19" s="15">
        <f>SUM('Corn flour and meal:Corn starch'!P19)</f>
        <v>42.522159224651602</v>
      </c>
      <c r="K19" s="17">
        <f>SUM('Corn flour and meal:Corn starch'!Q19)</f>
        <v>0.68423008692627718</v>
      </c>
      <c r="L19" s="7"/>
      <c r="M19" s="7"/>
      <c r="N19" s="7"/>
      <c r="O19" s="7"/>
      <c r="P19" s="7"/>
      <c r="Q19" s="7"/>
      <c r="R19" s="7"/>
      <c r="S19" s="7"/>
      <c r="T19" s="7"/>
      <c r="U19" s="7"/>
      <c r="V19" s="7"/>
      <c r="W19" s="7"/>
      <c r="X19" s="7"/>
      <c r="Y19" s="7"/>
      <c r="Z19" s="7"/>
      <c r="AA19" s="7"/>
      <c r="AB19" s="7"/>
    </row>
    <row r="20" spans="1:28" ht="12" customHeight="1" x14ac:dyDescent="0.2">
      <c r="A20" s="14">
        <v>1983</v>
      </c>
      <c r="B20" s="15">
        <f>SUM('Corn flour and meal:Corn starch'!B20)</f>
        <v>14.7</v>
      </c>
      <c r="C20" s="15">
        <f>SUM('Corn flour and meal:Corn starch'!D20)</f>
        <v>14.7</v>
      </c>
      <c r="D20" s="15">
        <f>SUM('Corn flour and meal:Corn starch'!F20)</f>
        <v>12.936</v>
      </c>
      <c r="E20" s="15">
        <f>SUM('Corn flour and meal:Corn starch'!H20)</f>
        <v>12.936</v>
      </c>
      <c r="F20" s="15">
        <f t="shared" si="0"/>
        <v>29.599999999999994</v>
      </c>
      <c r="G20" s="15">
        <f>SUM('Corn flour and meal:Corn starch'!K20)</f>
        <v>10.348800000000001</v>
      </c>
      <c r="H20" s="15">
        <f>SUM('Corn flour and meal:Corn starch'!L20)</f>
        <v>0.45364602739726034</v>
      </c>
      <c r="I20" s="15">
        <f>SUM('Corn flour and meal:Corn starch'!M20)</f>
        <v>12.860638053698629</v>
      </c>
      <c r="J20" s="15">
        <f>SUM('Corn flour and meal:Corn starch'!P20)</f>
        <v>45.171878878070487</v>
      </c>
      <c r="K20" s="17">
        <f>SUM('Corn flour and meal:Corn starch'!Q20)</f>
        <v>0.730416420072591</v>
      </c>
      <c r="L20" s="7"/>
      <c r="M20" s="7"/>
      <c r="N20" s="7"/>
      <c r="O20" s="7"/>
      <c r="P20" s="7"/>
      <c r="Q20" s="7"/>
      <c r="R20" s="7"/>
      <c r="S20" s="7"/>
      <c r="T20" s="7"/>
      <c r="U20" s="7"/>
      <c r="V20" s="7"/>
      <c r="W20" s="7"/>
      <c r="X20" s="7"/>
      <c r="Y20" s="7"/>
      <c r="Z20" s="7"/>
      <c r="AA20" s="7"/>
      <c r="AB20" s="7"/>
    </row>
    <row r="21" spans="1:28" ht="12" customHeight="1" x14ac:dyDescent="0.2">
      <c r="A21" s="14">
        <v>1984</v>
      </c>
      <c r="B21" s="15">
        <f>SUM('Corn flour and meal:Corn starch'!B21)</f>
        <v>16</v>
      </c>
      <c r="C21" s="15">
        <f>SUM('Corn flour and meal:Corn starch'!D21)</f>
        <v>16</v>
      </c>
      <c r="D21" s="15">
        <f>SUM('Corn flour and meal:Corn starch'!F21)</f>
        <v>14.08</v>
      </c>
      <c r="E21" s="15">
        <f>SUM('Corn flour and meal:Corn starch'!H21)</f>
        <v>14.08</v>
      </c>
      <c r="F21" s="15">
        <f t="shared" si="0"/>
        <v>29.599999999999994</v>
      </c>
      <c r="G21" s="15">
        <f>SUM('Corn flour and meal:Corn starch'!K21)</f>
        <v>11.264000000000001</v>
      </c>
      <c r="H21" s="15">
        <f>SUM('Corn flour and meal:Corn starch'!L21)</f>
        <v>0.49376438356164387</v>
      </c>
      <c r="I21" s="15">
        <f>SUM('Corn flour and meal:Corn starch'!M21)</f>
        <v>13.997973391780821</v>
      </c>
      <c r="J21" s="15">
        <f>SUM('Corn flour and meal:Corn starch'!P21)</f>
        <v>49.210927300823172</v>
      </c>
      <c r="K21" s="17">
        <f>SUM('Corn flour and meal:Corn starch'!Q21)</f>
        <v>0.79557703606166341</v>
      </c>
      <c r="L21" s="7"/>
      <c r="M21" s="7"/>
      <c r="N21" s="7"/>
      <c r="O21" s="7"/>
      <c r="P21" s="7"/>
      <c r="Q21" s="7"/>
      <c r="R21" s="7"/>
      <c r="S21" s="7"/>
      <c r="T21" s="7"/>
      <c r="U21" s="7"/>
      <c r="V21" s="7"/>
      <c r="W21" s="7"/>
      <c r="X21" s="7"/>
      <c r="Y21" s="7"/>
      <c r="Z21" s="7"/>
      <c r="AA21" s="7"/>
      <c r="AB21" s="7"/>
    </row>
    <row r="22" spans="1:28" ht="12" customHeight="1" x14ac:dyDescent="0.2">
      <c r="A22" s="14">
        <v>1985</v>
      </c>
      <c r="B22" s="15">
        <f>SUM('Corn flour and meal:Corn starch'!B22)</f>
        <v>17.2</v>
      </c>
      <c r="C22" s="15">
        <f>SUM('Corn flour and meal:Corn starch'!D22)</f>
        <v>17.2</v>
      </c>
      <c r="D22" s="15">
        <f>SUM('Corn flour and meal:Corn starch'!F22)</f>
        <v>15.136000000000001</v>
      </c>
      <c r="E22" s="15">
        <f>SUM('Corn flour and meal:Corn starch'!H22)</f>
        <v>15.136000000000001</v>
      </c>
      <c r="F22" s="15">
        <f t="shared" si="0"/>
        <v>29.600000000000009</v>
      </c>
      <c r="G22" s="15">
        <f>SUM('Corn flour and meal:Corn starch'!K22)</f>
        <v>12.108799999999999</v>
      </c>
      <c r="H22" s="15">
        <f>SUM('Corn flour and meal:Corn starch'!L22)</f>
        <v>0.53079671232876713</v>
      </c>
      <c r="I22" s="15">
        <f>SUM('Corn flour and meal:Corn starch'!M22)</f>
        <v>15.047821396164384</v>
      </c>
      <c r="J22" s="15">
        <f>SUM('Corn flour and meal:Corn starch'!P22)</f>
        <v>52.930933594988247</v>
      </c>
      <c r="K22" s="17">
        <f>SUM('Corn flour and meal:Corn starch'!Q22)</f>
        <v>0.8557526187915544</v>
      </c>
      <c r="L22" s="7"/>
      <c r="M22" s="7"/>
      <c r="N22" s="7"/>
      <c r="O22" s="7"/>
      <c r="P22" s="7"/>
      <c r="Q22" s="7"/>
      <c r="R22" s="7"/>
      <c r="S22" s="7"/>
      <c r="T22" s="7"/>
      <c r="U22" s="7"/>
      <c r="V22" s="7"/>
      <c r="W22" s="7"/>
      <c r="X22" s="7"/>
      <c r="Y22" s="7"/>
      <c r="Z22" s="7"/>
      <c r="AA22" s="7"/>
      <c r="AB22" s="7"/>
    </row>
    <row r="23" spans="1:28" ht="12" customHeight="1" x14ac:dyDescent="0.2">
      <c r="A23" s="10">
        <v>1986</v>
      </c>
      <c r="B23" s="11">
        <f>SUM('Corn flour and meal:Corn starch'!B23)</f>
        <v>19.399999999999999</v>
      </c>
      <c r="C23" s="11">
        <f>SUM('Corn flour and meal:Corn starch'!D23)</f>
        <v>19.399999999999999</v>
      </c>
      <c r="D23" s="11">
        <f>SUM('Corn flour and meal:Corn starch'!F23)</f>
        <v>17.071999999999999</v>
      </c>
      <c r="E23" s="11">
        <f>SUM('Corn flour and meal:Corn starch'!H23)</f>
        <v>17.071999999999999</v>
      </c>
      <c r="F23" s="11">
        <f t="shared" si="0"/>
        <v>29.599999999999994</v>
      </c>
      <c r="G23" s="11">
        <f>SUM('Corn flour and meal:Corn starch'!K23)</f>
        <v>13.6576</v>
      </c>
      <c r="H23" s="11">
        <f>SUM('Corn flour and meal:Corn starch'!L23)</f>
        <v>0.59868931506849321</v>
      </c>
      <c r="I23" s="11">
        <f>SUM('Corn flour and meal:Corn starch'!M23)</f>
        <v>16.972542737534244</v>
      </c>
      <c r="J23" s="11">
        <f>SUM('Corn flour and meal:Corn starch'!P23)</f>
        <v>59.728200920045893</v>
      </c>
      <c r="K23" s="13">
        <f>SUM('Corn flour and meal:Corn starch'!Q23)</f>
        <v>0.96674438430722398</v>
      </c>
      <c r="L23" s="7"/>
      <c r="M23" s="7"/>
      <c r="N23" s="7"/>
      <c r="O23" s="7"/>
      <c r="P23" s="7"/>
      <c r="Q23" s="7"/>
      <c r="R23" s="7"/>
      <c r="S23" s="7"/>
      <c r="T23" s="7"/>
      <c r="U23" s="7"/>
      <c r="V23" s="7"/>
      <c r="W23" s="7"/>
      <c r="X23" s="7"/>
      <c r="Y23" s="7"/>
      <c r="Z23" s="7"/>
      <c r="AA23" s="7"/>
      <c r="AB23" s="7"/>
    </row>
    <row r="24" spans="1:28" ht="12" customHeight="1" x14ac:dyDescent="0.2">
      <c r="A24" s="10">
        <v>1987</v>
      </c>
      <c r="B24" s="11">
        <f>SUM('Corn flour and meal:Corn starch'!B24)</f>
        <v>21.7</v>
      </c>
      <c r="C24" s="11">
        <f>SUM('Corn flour and meal:Corn starch'!D24)</f>
        <v>21.7</v>
      </c>
      <c r="D24" s="11">
        <f>SUM('Corn flour and meal:Corn starch'!F24)</f>
        <v>19.096</v>
      </c>
      <c r="E24" s="11">
        <f>SUM('Corn flour and meal:Corn starch'!H24)</f>
        <v>19.096</v>
      </c>
      <c r="F24" s="11">
        <f t="shared" si="0"/>
        <v>29.599999999999994</v>
      </c>
      <c r="G24" s="11">
        <f>SUM('Corn flour and meal:Corn starch'!K24)</f>
        <v>15.276800000000001</v>
      </c>
      <c r="H24" s="11">
        <f>SUM('Corn flour and meal:Corn starch'!L24)</f>
        <v>0.66966794520547945</v>
      </c>
      <c r="I24" s="11">
        <f>SUM('Corn flour and meal:Corn starch'!M24)</f>
        <v>18.984751412602741</v>
      </c>
      <c r="J24" s="11">
        <f>SUM('Corn flour and meal:Corn starch'!P24)</f>
        <v>66.957670628674549</v>
      </c>
      <c r="K24" s="13">
        <f>SUM('Corn flour and meal:Corn starch'!Q24)</f>
        <v>1.0817553328881082</v>
      </c>
      <c r="L24" s="7"/>
      <c r="M24" s="7"/>
      <c r="N24" s="7"/>
      <c r="O24" s="7"/>
      <c r="P24" s="7"/>
      <c r="Q24" s="7"/>
      <c r="R24" s="7"/>
      <c r="S24" s="7"/>
      <c r="T24" s="7"/>
      <c r="U24" s="7"/>
      <c r="V24" s="7"/>
      <c r="W24" s="7"/>
      <c r="X24" s="7"/>
      <c r="Y24" s="7"/>
      <c r="Z24" s="7"/>
      <c r="AA24" s="7"/>
      <c r="AB24" s="7"/>
    </row>
    <row r="25" spans="1:28" ht="12" customHeight="1" x14ac:dyDescent="0.2">
      <c r="A25" s="10">
        <v>1988</v>
      </c>
      <c r="B25" s="11">
        <f>SUM('Corn flour and meal:Corn starch'!B25)</f>
        <v>21.700000000000003</v>
      </c>
      <c r="C25" s="11">
        <f>SUM('Corn flour and meal:Corn starch'!D25)</f>
        <v>21.700000000000003</v>
      </c>
      <c r="D25" s="11">
        <f>SUM('Corn flour and meal:Corn starch'!F25)</f>
        <v>19.096</v>
      </c>
      <c r="E25" s="11">
        <f>SUM('Corn flour and meal:Corn starch'!H25)</f>
        <v>19.096</v>
      </c>
      <c r="F25" s="11">
        <f t="shared" si="0"/>
        <v>29.600000000000009</v>
      </c>
      <c r="G25" s="11">
        <f>SUM('Corn flour and meal:Corn starch'!K25)</f>
        <v>15.2768</v>
      </c>
      <c r="H25" s="11">
        <f>SUM('Corn flour and meal:Corn starch'!L25)</f>
        <v>0.66966794520547945</v>
      </c>
      <c r="I25" s="11">
        <f>SUM('Corn flour and meal:Corn starch'!M25)</f>
        <v>18.984751412602737</v>
      </c>
      <c r="J25" s="11">
        <f>SUM('Corn flour and meal:Corn starch'!P25)</f>
        <v>67.066169877560611</v>
      </c>
      <c r="K25" s="13">
        <f>SUM('Corn flour and meal:Corn starch'!Q25)</f>
        <v>1.0814001492683913</v>
      </c>
      <c r="L25" s="7"/>
      <c r="M25" s="7"/>
      <c r="N25" s="7"/>
      <c r="O25" s="7"/>
      <c r="P25" s="7"/>
      <c r="Q25" s="7"/>
      <c r="R25" s="7"/>
      <c r="S25" s="7"/>
      <c r="T25" s="7"/>
      <c r="U25" s="7"/>
      <c r="V25" s="7"/>
      <c r="W25" s="7"/>
      <c r="X25" s="7"/>
      <c r="Y25" s="7"/>
      <c r="Z25" s="7"/>
      <c r="AA25" s="7"/>
      <c r="AB25" s="7"/>
    </row>
    <row r="26" spans="1:28" ht="12" customHeight="1" x14ac:dyDescent="0.2">
      <c r="A26" s="10">
        <v>1989</v>
      </c>
      <c r="B26" s="11">
        <f>SUM('Corn flour and meal:Corn starch'!B26)</f>
        <v>21.799999999999997</v>
      </c>
      <c r="C26" s="11">
        <f>SUM('Corn flour and meal:Corn starch'!D26)</f>
        <v>21.799999999999997</v>
      </c>
      <c r="D26" s="11">
        <f>SUM('Corn flour and meal:Corn starch'!F26)</f>
        <v>19.183999999999997</v>
      </c>
      <c r="E26" s="11">
        <f>SUM('Corn flour and meal:Corn starch'!H26)</f>
        <v>19.183999999999997</v>
      </c>
      <c r="F26" s="11">
        <f t="shared" si="0"/>
        <v>29.599999999999994</v>
      </c>
      <c r="G26" s="11">
        <f>SUM('Corn flour and meal:Corn starch'!K26)</f>
        <v>15.347199999999999</v>
      </c>
      <c r="H26" s="11">
        <f>SUM('Corn flour and meal:Corn starch'!L26)</f>
        <v>0.67275397260273972</v>
      </c>
      <c r="I26" s="11">
        <f>SUM('Corn flour and meal:Corn starch'!M26)</f>
        <v>19.072238746301366</v>
      </c>
      <c r="J26" s="11">
        <f>SUM('Corn flour and meal:Corn starch'!P26)</f>
        <v>67.375889993953535</v>
      </c>
      <c r="K26" s="13">
        <f>SUM('Corn flour and meal:Corn starch'!Q26)</f>
        <v>1.0876065156760721</v>
      </c>
      <c r="L26" s="7"/>
      <c r="M26" s="7"/>
      <c r="N26" s="7"/>
      <c r="O26" s="7"/>
      <c r="P26" s="7"/>
      <c r="Q26" s="7"/>
      <c r="R26" s="7"/>
      <c r="S26" s="7"/>
      <c r="T26" s="7"/>
      <c r="U26" s="7"/>
      <c r="V26" s="7"/>
      <c r="W26" s="7"/>
      <c r="X26" s="7"/>
      <c r="Y26" s="7"/>
      <c r="Z26" s="7"/>
      <c r="AA26" s="7"/>
      <c r="AB26" s="7"/>
    </row>
    <row r="27" spans="1:28" ht="12" customHeight="1" x14ac:dyDescent="0.2">
      <c r="A27" s="10">
        <v>1990</v>
      </c>
      <c r="B27" s="11">
        <f>SUM('Corn flour and meal:Corn starch'!B27)</f>
        <v>21.381294536553536</v>
      </c>
      <c r="C27" s="11">
        <f>SUM('Corn flour and meal:Corn starch'!D27)</f>
        <v>21.381294536553536</v>
      </c>
      <c r="D27" s="11">
        <f>SUM('Corn flour and meal:Corn starch'!F27)</f>
        <v>18.815539192167112</v>
      </c>
      <c r="E27" s="11">
        <f>SUM('Corn flour and meal:Corn starch'!H27)</f>
        <v>18.815539192167112</v>
      </c>
      <c r="F27" s="11">
        <f t="shared" si="0"/>
        <v>29.600000000000009</v>
      </c>
      <c r="G27" s="11">
        <f>SUM('Corn flour and meal:Corn starch'!K27)</f>
        <v>15.052431353733688</v>
      </c>
      <c r="H27" s="11">
        <f>SUM('Corn flour and meal:Corn starch'!L27)</f>
        <v>0.65983260728695625</v>
      </c>
      <c r="I27" s="11">
        <f>SUM('Corn flour and meal:Corn starch'!M27)</f>
        <v>18.705924500281565</v>
      </c>
      <c r="J27" s="11">
        <f>SUM('Corn flour and meal:Corn starch'!P27)</f>
        <v>66.08894360950444</v>
      </c>
      <c r="K27" s="13">
        <f>SUM('Corn flour and meal:Corn starch'!Q27)</f>
        <v>1.0672571464110134</v>
      </c>
      <c r="L27" s="7"/>
      <c r="M27" s="7"/>
      <c r="N27" s="7"/>
      <c r="O27" s="7"/>
      <c r="P27" s="7"/>
      <c r="Q27" s="7"/>
      <c r="R27" s="7"/>
      <c r="S27" s="7"/>
      <c r="T27" s="7"/>
      <c r="U27" s="7"/>
      <c r="V27" s="7"/>
      <c r="W27" s="7"/>
      <c r="X27" s="7"/>
      <c r="Y27" s="7"/>
      <c r="Z27" s="7"/>
      <c r="AA27" s="7"/>
      <c r="AB27" s="7"/>
    </row>
    <row r="28" spans="1:28" ht="12" customHeight="1" x14ac:dyDescent="0.2">
      <c r="A28" s="14">
        <v>1991</v>
      </c>
      <c r="B28" s="15">
        <f>SUM('Corn flour and meal:Corn starch'!B28)</f>
        <v>21.724141382387383</v>
      </c>
      <c r="C28" s="15">
        <f>SUM('Corn flour and meal:Corn starch'!D28)</f>
        <v>21.724141382387383</v>
      </c>
      <c r="D28" s="15">
        <f>SUM('Corn flour and meal:Corn starch'!F28)</f>
        <v>19.117244416500895</v>
      </c>
      <c r="E28" s="15">
        <f>SUM('Corn flour and meal:Corn starch'!H28)</f>
        <v>19.117244416500895</v>
      </c>
      <c r="F28" s="15">
        <f t="shared" si="0"/>
        <v>29.599999999999994</v>
      </c>
      <c r="G28" s="15">
        <f>SUM('Corn flour and meal:Corn starch'!K28)</f>
        <v>15.293795533200718</v>
      </c>
      <c r="H28" s="15">
        <f>SUM('Corn flour and meal:Corn starch'!L28)</f>
        <v>0.6704129548800315</v>
      </c>
      <c r="I28" s="15">
        <f>SUM('Corn flour and meal:Corn starch'!M28)</f>
        <v>19.005872064371452</v>
      </c>
      <c r="J28" s="15">
        <f>SUM('Corn flour and meal:Corn starch'!P28)</f>
        <v>67.180289358652516</v>
      </c>
      <c r="K28" s="17">
        <f>SUM('Corn flour and meal:Corn starch'!Q28)</f>
        <v>1.0852415835068709</v>
      </c>
      <c r="L28" s="7"/>
      <c r="M28" s="7"/>
      <c r="N28" s="7"/>
      <c r="O28" s="7"/>
      <c r="P28" s="7"/>
      <c r="Q28" s="7"/>
      <c r="R28" s="7"/>
      <c r="S28" s="7"/>
      <c r="T28" s="7"/>
      <c r="U28" s="7"/>
      <c r="V28" s="7"/>
      <c r="W28" s="7"/>
      <c r="X28" s="7"/>
      <c r="Y28" s="7"/>
      <c r="Z28" s="7"/>
      <c r="AA28" s="7"/>
      <c r="AB28" s="7"/>
    </row>
    <row r="29" spans="1:28" ht="12" customHeight="1" x14ac:dyDescent="0.2">
      <c r="A29" s="14">
        <v>1992</v>
      </c>
      <c r="B29" s="15">
        <f>SUM('Corn flour and meal:Corn starch'!B29)</f>
        <v>22.121767251076481</v>
      </c>
      <c r="C29" s="15">
        <f>SUM('Corn flour and meal:Corn starch'!D29)</f>
        <v>22.121767251076481</v>
      </c>
      <c r="D29" s="15">
        <f>SUM('Corn flour and meal:Corn starch'!F29)</f>
        <v>19.467155180947302</v>
      </c>
      <c r="E29" s="15">
        <f>SUM('Corn flour and meal:Corn starch'!H29)</f>
        <v>19.467155180947302</v>
      </c>
      <c r="F29" s="15">
        <f t="shared" si="0"/>
        <v>29.600000000000009</v>
      </c>
      <c r="G29" s="15">
        <f>SUM('Corn flour and meal:Corn starch'!K29)</f>
        <v>15.573724144757842</v>
      </c>
      <c r="H29" s="15">
        <f>SUM('Corn flour and meal:Corn starch'!L29)</f>
        <v>0.68268379812637114</v>
      </c>
      <c r="I29" s="15">
        <f>SUM('Corn flour and meal:Corn starch'!M29)</f>
        <v>19.353744334983556</v>
      </c>
      <c r="J29" s="15">
        <f>SUM('Corn flour and meal:Corn starch'!P29)</f>
        <v>68.329336429961373</v>
      </c>
      <c r="K29" s="17">
        <f>SUM('Corn flour and meal:Corn starch'!Q29)</f>
        <v>1.1069474825484107</v>
      </c>
      <c r="L29" s="7"/>
      <c r="M29" s="7"/>
      <c r="N29" s="7"/>
      <c r="O29" s="7"/>
      <c r="P29" s="7"/>
      <c r="Q29" s="7"/>
      <c r="R29" s="7"/>
      <c r="S29" s="7"/>
      <c r="T29" s="7"/>
      <c r="U29" s="7"/>
      <c r="V29" s="7"/>
      <c r="W29" s="7"/>
      <c r="X29" s="7"/>
      <c r="Y29" s="7"/>
      <c r="Z29" s="7"/>
      <c r="AA29" s="7"/>
      <c r="AB29" s="7"/>
    </row>
    <row r="30" spans="1:28" ht="12" customHeight="1" x14ac:dyDescent="0.2">
      <c r="A30" s="14">
        <v>1993</v>
      </c>
      <c r="B30" s="15">
        <f>SUM('Corn flour and meal:Corn starch'!B30)</f>
        <v>23.11400907061865</v>
      </c>
      <c r="C30" s="15">
        <f>SUM('Corn flour and meal:Corn starch'!D30)</f>
        <v>23.11400907061865</v>
      </c>
      <c r="D30" s="15">
        <f>SUM('Corn flour and meal:Corn starch'!F30)</f>
        <v>20.340327982144412</v>
      </c>
      <c r="E30" s="15">
        <f>SUM('Corn flour and meal:Corn starch'!H30)</f>
        <v>20.340327982144412</v>
      </c>
      <c r="F30" s="15">
        <f t="shared" si="0"/>
        <v>29.600000000000009</v>
      </c>
      <c r="G30" s="15">
        <f>SUM('Corn flour and meal:Corn starch'!K30)</f>
        <v>16.272262385715528</v>
      </c>
      <c r="H30" s="15">
        <f>SUM('Corn flour and meal:Corn starch'!L30)</f>
        <v>0.71330465252451636</v>
      </c>
      <c r="I30" s="15">
        <f>SUM('Corn flour and meal:Corn starch'!M30)</f>
        <v>20.221830246743774</v>
      </c>
      <c r="J30" s="15">
        <f>SUM('Corn flour and meal:Corn starch'!P30)</f>
        <v>71.405758122351713</v>
      </c>
      <c r="K30" s="17">
        <f>SUM('Corn flour and meal:Corn starch'!Q30)</f>
        <v>1.1543536557668572</v>
      </c>
      <c r="L30" s="7"/>
      <c r="M30" s="7"/>
      <c r="N30" s="7"/>
      <c r="O30" s="7"/>
      <c r="P30" s="7"/>
      <c r="Q30" s="7"/>
      <c r="R30" s="7"/>
      <c r="S30" s="7"/>
      <c r="T30" s="7"/>
      <c r="U30" s="7"/>
      <c r="V30" s="7"/>
      <c r="W30" s="7"/>
      <c r="X30" s="7"/>
      <c r="Y30" s="7"/>
      <c r="Z30" s="7"/>
      <c r="AA30" s="7"/>
      <c r="AB30" s="7"/>
    </row>
    <row r="31" spans="1:28" ht="12" customHeight="1" x14ac:dyDescent="0.2">
      <c r="A31" s="14">
        <v>1994</v>
      </c>
      <c r="B31" s="15">
        <f>SUM('Corn flour and meal:Corn starch'!B31)</f>
        <v>24.010819301692237</v>
      </c>
      <c r="C31" s="15">
        <f>SUM('Corn flour and meal:Corn starch'!D31)</f>
        <v>24.010819301692237</v>
      </c>
      <c r="D31" s="15">
        <f>SUM('Corn flour and meal:Corn starch'!F31)</f>
        <v>21.129520985489169</v>
      </c>
      <c r="E31" s="15">
        <f>SUM('Corn flour and meal:Corn starch'!H31)</f>
        <v>21.129520985489169</v>
      </c>
      <c r="F31" s="15">
        <f t="shared" si="0"/>
        <v>29.600000000000009</v>
      </c>
      <c r="G31" s="15">
        <f>SUM('Corn flour and meal:Corn starch'!K31)</f>
        <v>16.903616788391332</v>
      </c>
      <c r="H31" s="15">
        <f>SUM('Corn flour and meal:Corn starch'!L31)</f>
        <v>0.74098046195688039</v>
      </c>
      <c r="I31" s="15">
        <f>SUM('Corn flour and meal:Corn starch'!M31)</f>
        <v>21.00642560624658</v>
      </c>
      <c r="J31" s="15">
        <f>SUM('Corn flour and meal:Corn starch'!P31)</f>
        <v>74.2268237621293</v>
      </c>
      <c r="K31" s="17">
        <f>SUM('Corn flour and meal:Corn starch'!Q31)</f>
        <v>1.1966288908235101</v>
      </c>
      <c r="L31" s="7"/>
      <c r="M31" s="7"/>
      <c r="N31" s="7"/>
      <c r="O31" s="7"/>
      <c r="P31" s="7"/>
      <c r="Q31" s="7"/>
      <c r="R31" s="7"/>
      <c r="S31" s="7"/>
      <c r="T31" s="7"/>
      <c r="U31" s="7"/>
      <c r="V31" s="7"/>
      <c r="W31" s="7"/>
      <c r="X31" s="7"/>
      <c r="Y31" s="7"/>
      <c r="Z31" s="7"/>
      <c r="AA31" s="7"/>
      <c r="AB31" s="7"/>
    </row>
    <row r="32" spans="1:28" ht="12" customHeight="1" x14ac:dyDescent="0.2">
      <c r="A32" s="14">
        <v>1995</v>
      </c>
      <c r="B32" s="15">
        <f>SUM('Corn flour and meal:Corn starch'!B32)</f>
        <v>24.9</v>
      </c>
      <c r="C32" s="15">
        <f>SUM('Corn flour and meal:Corn starch'!D32)</f>
        <v>24.9</v>
      </c>
      <c r="D32" s="15">
        <f>SUM('Corn flour and meal:Corn starch'!F32)</f>
        <v>21.911999999999999</v>
      </c>
      <c r="E32" s="15">
        <f>SUM('Corn flour and meal:Corn starch'!H32)</f>
        <v>21.911999999999999</v>
      </c>
      <c r="F32" s="15">
        <f t="shared" si="0"/>
        <v>29.599999999999994</v>
      </c>
      <c r="G32" s="15">
        <f>SUM('Corn flour and meal:Corn starch'!K32)</f>
        <v>17.529600000000002</v>
      </c>
      <c r="H32" s="15">
        <f>SUM('Corn flour and meal:Corn starch'!L32)</f>
        <v>0.76842082191780814</v>
      </c>
      <c r="I32" s="15">
        <f>SUM('Corn flour and meal:Corn starch'!M32)</f>
        <v>21.784346090958906</v>
      </c>
      <c r="J32" s="15">
        <f>SUM('Corn flour and meal:Corn starch'!P32)</f>
        <v>76.968664270094834</v>
      </c>
      <c r="K32" s="17">
        <f>SUM('Corn flour and meal:Corn starch'!Q32)</f>
        <v>1.2395440981243415</v>
      </c>
      <c r="L32" s="7"/>
      <c r="M32" s="7"/>
      <c r="N32" s="7"/>
      <c r="O32" s="7"/>
      <c r="P32" s="7"/>
      <c r="Q32" s="7"/>
      <c r="R32" s="7"/>
      <c r="S32" s="7"/>
      <c r="T32" s="7"/>
      <c r="U32" s="7"/>
      <c r="V32" s="7"/>
      <c r="W32" s="7"/>
      <c r="X32" s="7"/>
      <c r="Y32" s="7"/>
      <c r="Z32" s="7"/>
      <c r="AA32" s="7"/>
      <c r="AB32" s="7"/>
    </row>
    <row r="33" spans="1:28" ht="12" customHeight="1" x14ac:dyDescent="0.2">
      <c r="A33" s="10">
        <v>1996</v>
      </c>
      <c r="B33" s="11">
        <f>SUM('Corn flour and meal:Corn starch'!B33)</f>
        <v>25.9</v>
      </c>
      <c r="C33" s="11">
        <f>SUM('Corn flour and meal:Corn starch'!D33)</f>
        <v>25.9</v>
      </c>
      <c r="D33" s="11">
        <f>SUM('Corn flour and meal:Corn starch'!F33)</f>
        <v>22.792000000000002</v>
      </c>
      <c r="E33" s="11">
        <f>SUM('Corn flour and meal:Corn starch'!H33)</f>
        <v>22.792000000000002</v>
      </c>
      <c r="F33" s="11">
        <f t="shared" si="0"/>
        <v>29.600000000000009</v>
      </c>
      <c r="G33" s="11">
        <f>SUM('Corn flour and meal:Corn starch'!K33)</f>
        <v>18.233599999999999</v>
      </c>
      <c r="H33" s="11">
        <f>SUM('Corn flour and meal:Corn starch'!L33)</f>
        <v>0.79928109589041096</v>
      </c>
      <c r="I33" s="11">
        <f>SUM('Corn flour and meal:Corn starch'!M33)</f>
        <v>22.659219427945207</v>
      </c>
      <c r="J33" s="11">
        <f>SUM('Corn flour and meal:Corn starch'!P33)</f>
        <v>80.069230331474074</v>
      </c>
      <c r="K33" s="13">
        <f>SUM('Corn flour and meal:Corn starch'!Q33)</f>
        <v>1.2873069480388715</v>
      </c>
      <c r="L33" s="7"/>
      <c r="M33" s="7"/>
      <c r="N33" s="7"/>
      <c r="O33" s="7"/>
      <c r="P33" s="7"/>
      <c r="Q33" s="7"/>
      <c r="R33" s="7"/>
      <c r="S33" s="7"/>
      <c r="T33" s="7"/>
      <c r="U33" s="7"/>
      <c r="V33" s="7"/>
      <c r="W33" s="7"/>
      <c r="X33" s="7"/>
      <c r="Y33" s="7"/>
      <c r="Z33" s="7"/>
      <c r="AA33" s="7"/>
      <c r="AB33" s="7"/>
    </row>
    <row r="34" spans="1:28" ht="12" customHeight="1" x14ac:dyDescent="0.2">
      <c r="A34" s="10">
        <v>1997</v>
      </c>
      <c r="B34" s="11">
        <f>SUM('Corn flour and meal:Corn starch'!B34)</f>
        <v>26.500000000000004</v>
      </c>
      <c r="C34" s="11">
        <f>SUM('Corn flour and meal:Corn starch'!D34)</f>
        <v>26.500000000000004</v>
      </c>
      <c r="D34" s="11">
        <f>SUM('Corn flour and meal:Corn starch'!F34)</f>
        <v>23.32</v>
      </c>
      <c r="E34" s="11">
        <f>SUM('Corn flour and meal:Corn starch'!H34)</f>
        <v>23.32</v>
      </c>
      <c r="F34" s="11">
        <f t="shared" si="0"/>
        <v>29.600000000000009</v>
      </c>
      <c r="G34" s="11">
        <f>SUM('Corn flour and meal:Corn starch'!K34)</f>
        <v>18.656000000000002</v>
      </c>
      <c r="H34" s="11">
        <f>SUM('Corn flour and meal:Corn starch'!L34)</f>
        <v>0.81779726027397259</v>
      </c>
      <c r="I34" s="11">
        <f>SUM('Corn flour and meal:Corn starch'!M34)</f>
        <v>23.184143430136988</v>
      </c>
      <c r="J34" s="11">
        <f>SUM('Corn flour and meal:Corn starch'!P34)</f>
        <v>82.058707254880687</v>
      </c>
      <c r="K34" s="13">
        <f>SUM('Corn flour and meal:Corn starch'!Q34)</f>
        <v>1.3142915561999766</v>
      </c>
      <c r="L34" s="7"/>
      <c r="M34" s="7"/>
      <c r="N34" s="7"/>
      <c r="O34" s="7"/>
      <c r="P34" s="7"/>
      <c r="Q34" s="7"/>
      <c r="R34" s="7"/>
      <c r="S34" s="7"/>
      <c r="T34" s="7"/>
      <c r="U34" s="7"/>
      <c r="V34" s="7"/>
      <c r="W34" s="7"/>
      <c r="X34" s="7"/>
      <c r="Y34" s="7"/>
      <c r="Z34" s="7"/>
      <c r="AA34" s="7"/>
      <c r="AB34" s="7"/>
    </row>
    <row r="35" spans="1:28" ht="12" customHeight="1" x14ac:dyDescent="0.2">
      <c r="A35" s="10">
        <v>1998</v>
      </c>
      <c r="B35" s="11">
        <f>SUM('Corn flour and meal:Corn starch'!B35)</f>
        <v>27.2</v>
      </c>
      <c r="C35" s="11">
        <f>SUM('Corn flour and meal:Corn starch'!D35)</f>
        <v>27.2</v>
      </c>
      <c r="D35" s="11">
        <f>SUM('Corn flour and meal:Corn starch'!F35)</f>
        <v>23.936000000000003</v>
      </c>
      <c r="E35" s="11">
        <f>SUM('Corn flour and meal:Corn starch'!H35)</f>
        <v>23.936000000000003</v>
      </c>
      <c r="F35" s="11">
        <f t="shared" si="0"/>
        <v>29.599999999999994</v>
      </c>
      <c r="G35" s="11">
        <f>SUM('Corn flour and meal:Corn starch'!K35)</f>
        <v>19.148800000000001</v>
      </c>
      <c r="H35" s="11">
        <f>SUM('Corn flour and meal:Corn starch'!L35)</f>
        <v>0.8393994520547946</v>
      </c>
      <c r="I35" s="11">
        <f>SUM('Corn flour and meal:Corn starch'!M35)</f>
        <v>23.796554766027398</v>
      </c>
      <c r="J35" s="11">
        <f>SUM('Corn flour and meal:Corn starch'!P35)</f>
        <v>84.315307185480535</v>
      </c>
      <c r="K35" s="13">
        <f>SUM('Corn flour and meal:Corn starch'!Q35)</f>
        <v>1.3461334561429965</v>
      </c>
      <c r="L35" s="7"/>
      <c r="M35" s="7"/>
      <c r="N35" s="7"/>
      <c r="O35" s="7"/>
      <c r="P35" s="7"/>
      <c r="Q35" s="7"/>
      <c r="R35" s="7"/>
      <c r="S35" s="7"/>
      <c r="T35" s="7"/>
      <c r="U35" s="7"/>
      <c r="V35" s="7"/>
      <c r="W35" s="7"/>
      <c r="X35" s="7"/>
      <c r="Y35" s="7"/>
      <c r="Z35" s="7"/>
      <c r="AA35" s="7"/>
      <c r="AB35" s="7"/>
    </row>
    <row r="36" spans="1:28" ht="12" customHeight="1" x14ac:dyDescent="0.2">
      <c r="A36" s="10">
        <v>1999</v>
      </c>
      <c r="B36" s="11">
        <f>SUM('Corn flour and meal:Corn starch'!B36)</f>
        <v>27.8</v>
      </c>
      <c r="C36" s="11">
        <f>SUM('Corn flour and meal:Corn starch'!D36)</f>
        <v>27.8</v>
      </c>
      <c r="D36" s="11">
        <f>SUM('Corn flour and meal:Corn starch'!F36)</f>
        <v>24.463999999999999</v>
      </c>
      <c r="E36" s="11">
        <f>SUM('Corn flour and meal:Corn starch'!H36)</f>
        <v>24.463999999999999</v>
      </c>
      <c r="F36" s="11">
        <f t="shared" si="0"/>
        <v>29.599999999999994</v>
      </c>
      <c r="G36" s="11">
        <f>SUM('Corn flour and meal:Corn starch'!K36)</f>
        <v>19.571200000000001</v>
      </c>
      <c r="H36" s="11">
        <f>SUM('Corn flour and meal:Corn starch'!L36)</f>
        <v>0.85791561643835612</v>
      </c>
      <c r="I36" s="11">
        <f>SUM('Corn flour and meal:Corn starch'!M36)</f>
        <v>24.32147876821918</v>
      </c>
      <c r="J36" s="11">
        <f>SUM('Corn flour and meal:Corn starch'!P36)</f>
        <v>86.304784108887176</v>
      </c>
      <c r="K36" s="13">
        <f>SUM('Corn flour and meal:Corn starch'!Q36)</f>
        <v>1.3731180643041019</v>
      </c>
      <c r="L36" s="7"/>
      <c r="M36" s="7"/>
      <c r="N36" s="7"/>
      <c r="O36" s="7"/>
      <c r="P36" s="7"/>
      <c r="Q36" s="7"/>
      <c r="R36" s="7"/>
      <c r="S36" s="7"/>
      <c r="T36" s="7"/>
      <c r="U36" s="7"/>
      <c r="V36" s="7"/>
      <c r="W36" s="7"/>
      <c r="X36" s="7"/>
      <c r="Y36" s="7"/>
      <c r="Z36" s="7"/>
      <c r="AA36" s="7"/>
      <c r="AB36" s="7"/>
    </row>
    <row r="37" spans="1:28" ht="12" customHeight="1" x14ac:dyDescent="0.2">
      <c r="A37" s="10">
        <v>2000</v>
      </c>
      <c r="B37" s="11">
        <f>SUM('Corn flour and meal:Corn starch'!B37)</f>
        <v>28.4</v>
      </c>
      <c r="C37" s="11">
        <f>SUM('Corn flour and meal:Corn starch'!D37)</f>
        <v>28.4</v>
      </c>
      <c r="D37" s="11">
        <f>SUM('Corn flour and meal:Corn starch'!F37)</f>
        <v>24.992000000000001</v>
      </c>
      <c r="E37" s="11">
        <f>SUM('Corn flour and meal:Corn starch'!H37)</f>
        <v>24.992000000000001</v>
      </c>
      <c r="F37" s="11">
        <f t="shared" si="0"/>
        <v>29.59999999999998</v>
      </c>
      <c r="G37" s="11">
        <f>SUM('Corn flour and meal:Corn starch'!K37)</f>
        <v>19.993600000000004</v>
      </c>
      <c r="H37" s="11">
        <f>SUM('Corn flour and meal:Corn starch'!L37)</f>
        <v>0.87643178082191786</v>
      </c>
      <c r="I37" s="11">
        <f>SUM('Corn flour and meal:Corn starch'!M37)</f>
        <v>24.846402770410961</v>
      </c>
      <c r="J37" s="11">
        <f>SUM('Corn flour and meal:Corn starch'!P37)</f>
        <v>88.237680904802104</v>
      </c>
      <c r="K37" s="13">
        <f>SUM('Corn flour and meal:Corn starch'!Q37)</f>
        <v>1.4005855975621904</v>
      </c>
      <c r="L37" s="7"/>
      <c r="M37" s="7"/>
      <c r="N37" s="7"/>
      <c r="O37" s="7"/>
      <c r="P37" s="7"/>
      <c r="Q37" s="7"/>
      <c r="R37" s="7"/>
      <c r="S37" s="7"/>
      <c r="T37" s="7"/>
      <c r="U37" s="7"/>
      <c r="V37" s="7"/>
      <c r="W37" s="7"/>
      <c r="X37" s="7"/>
      <c r="Y37" s="7"/>
      <c r="Z37" s="7"/>
      <c r="AA37" s="7"/>
      <c r="AB37" s="7"/>
    </row>
    <row r="38" spans="1:28" ht="12" customHeight="1" x14ac:dyDescent="0.2">
      <c r="A38" s="14">
        <v>2001</v>
      </c>
      <c r="B38" s="15">
        <f>SUM('Corn flour and meal:Corn starch'!B38)</f>
        <v>29</v>
      </c>
      <c r="C38" s="15">
        <f>SUM('Corn flour and meal:Corn starch'!D38)</f>
        <v>29</v>
      </c>
      <c r="D38" s="15">
        <f>SUM('Corn flour and meal:Corn starch'!F38)</f>
        <v>25.520000000000003</v>
      </c>
      <c r="E38" s="15">
        <f>SUM('Corn flour and meal:Corn starch'!H38)</f>
        <v>25.520000000000003</v>
      </c>
      <c r="F38" s="15">
        <f t="shared" si="0"/>
        <v>29.600000000000009</v>
      </c>
      <c r="G38" s="15">
        <f>SUM('Corn flour and meal:Corn starch'!K38)</f>
        <v>20.416</v>
      </c>
      <c r="H38" s="15">
        <f>SUM('Corn flour and meal:Corn starch'!L38)</f>
        <v>0.89494794520547949</v>
      </c>
      <c r="I38" s="15">
        <f>SUM('Corn flour and meal:Corn starch'!M38)</f>
        <v>25.371326772602742</v>
      </c>
      <c r="J38" s="15">
        <f>SUM('Corn flour and meal:Corn starch'!P38)</f>
        <v>90.227157828208718</v>
      </c>
      <c r="K38" s="17">
        <f>SUM('Corn flour and meal:Corn starch'!Q38)</f>
        <v>1.4275702057232955</v>
      </c>
      <c r="L38" s="7"/>
      <c r="M38" s="7"/>
      <c r="N38" s="7"/>
      <c r="O38" s="7"/>
      <c r="P38" s="7"/>
      <c r="Q38" s="7"/>
      <c r="R38" s="7"/>
      <c r="S38" s="7"/>
      <c r="T38" s="7"/>
      <c r="U38" s="7"/>
      <c r="V38" s="7"/>
      <c r="W38" s="7"/>
      <c r="X38" s="7"/>
      <c r="Y38" s="7"/>
      <c r="Z38" s="7"/>
      <c r="AA38" s="7"/>
      <c r="AB38" s="7"/>
    </row>
    <row r="39" spans="1:28" ht="12" customHeight="1" x14ac:dyDescent="0.2">
      <c r="A39" s="14">
        <v>2002</v>
      </c>
      <c r="B39" s="15">
        <f>SUM('Corn flour and meal:Corn starch'!B39)</f>
        <v>29.700000000000003</v>
      </c>
      <c r="C39" s="15">
        <f>SUM('Corn flour and meal:Corn starch'!D39)</f>
        <v>29.700000000000003</v>
      </c>
      <c r="D39" s="15">
        <f>SUM('Corn flour and meal:Corn starch'!F39)</f>
        <v>26.136000000000003</v>
      </c>
      <c r="E39" s="15">
        <f>SUM('Corn flour and meal:Corn starch'!H39)</f>
        <v>26.136000000000003</v>
      </c>
      <c r="F39" s="15">
        <f t="shared" si="0"/>
        <v>29.600000000000009</v>
      </c>
      <c r="G39" s="15">
        <f>SUM('Corn flour and meal:Corn starch'!K39)</f>
        <v>20.908799999999999</v>
      </c>
      <c r="H39" s="15">
        <f>SUM('Corn flour and meal:Corn starch'!L39)</f>
        <v>0.91655013698630128</v>
      </c>
      <c r="I39" s="15">
        <f>SUM('Corn flour and meal:Corn starch'!M39)</f>
        <v>25.983738108493149</v>
      </c>
      <c r="J39" s="15">
        <f>SUM('Corn flour and meal:Corn starch'!P39)</f>
        <v>92.479096752711229</v>
      </c>
      <c r="K39" s="17">
        <f>SUM('Corn flour and meal:Corn starch'!Q39)</f>
        <v>1.460022772240565</v>
      </c>
      <c r="L39" s="7"/>
      <c r="M39" s="7"/>
      <c r="N39" s="7"/>
      <c r="O39" s="7"/>
      <c r="P39" s="7"/>
      <c r="Q39" s="7"/>
      <c r="R39" s="7"/>
      <c r="S39" s="7"/>
      <c r="T39" s="7"/>
      <c r="U39" s="7"/>
      <c r="V39" s="7"/>
      <c r="W39" s="7"/>
      <c r="X39" s="7"/>
      <c r="Y39" s="7"/>
      <c r="Z39" s="7"/>
      <c r="AA39" s="7"/>
      <c r="AB39" s="7"/>
    </row>
    <row r="40" spans="1:28" ht="12" customHeight="1" x14ac:dyDescent="0.2">
      <c r="A40" s="14">
        <v>2003</v>
      </c>
      <c r="B40" s="15">
        <f>SUM('Corn flour and meal:Corn starch'!B40)</f>
        <v>30.300000000000004</v>
      </c>
      <c r="C40" s="15">
        <f>SUM('Corn flour and meal:Corn starch'!D40)</f>
        <v>30.300000000000004</v>
      </c>
      <c r="D40" s="15">
        <f>SUM('Corn flour and meal:Corn starch'!F40)</f>
        <v>26.664000000000001</v>
      </c>
      <c r="E40" s="15">
        <f>SUM('Corn flour and meal:Corn starch'!H40)</f>
        <v>26.664000000000001</v>
      </c>
      <c r="F40" s="15">
        <f t="shared" si="0"/>
        <v>29.600000000000023</v>
      </c>
      <c r="G40" s="15">
        <f>SUM('Corn flour and meal:Corn starch'!K40)</f>
        <v>21.331199999999995</v>
      </c>
      <c r="H40" s="15">
        <f>SUM('Corn flour and meal:Corn starch'!L40)</f>
        <v>0.93506630136986302</v>
      </c>
      <c r="I40" s="15">
        <f>SUM('Corn flour and meal:Corn starch'!M40)</f>
        <v>26.508662110684931</v>
      </c>
      <c r="J40" s="15">
        <f>SUM('Corn flour and meal:Corn starch'!P40)</f>
        <v>94.411993548626157</v>
      </c>
      <c r="K40" s="17">
        <f>SUM('Corn flour and meal:Corn starch'!Q40)</f>
        <v>1.4874903054986535</v>
      </c>
      <c r="L40" s="7"/>
      <c r="M40" s="7"/>
      <c r="N40" s="7"/>
      <c r="O40" s="7"/>
      <c r="P40" s="7"/>
      <c r="Q40" s="7"/>
      <c r="R40" s="7"/>
      <c r="S40" s="7"/>
      <c r="T40" s="7"/>
      <c r="U40" s="7"/>
      <c r="V40" s="7"/>
      <c r="W40" s="7"/>
      <c r="X40" s="7"/>
      <c r="Y40" s="7"/>
      <c r="Z40" s="7"/>
      <c r="AA40" s="7"/>
      <c r="AB40" s="7"/>
    </row>
    <row r="41" spans="1:28" ht="12" customHeight="1" x14ac:dyDescent="0.2">
      <c r="A41" s="14">
        <v>2004</v>
      </c>
      <c r="B41" s="15">
        <f>SUM('Corn flour and meal:Corn starch'!B41)</f>
        <v>30.900000000000002</v>
      </c>
      <c r="C41" s="15">
        <f>SUM('Corn flour and meal:Corn starch'!D41)</f>
        <v>30.900000000000002</v>
      </c>
      <c r="D41" s="15">
        <f>SUM('Corn flour and meal:Corn starch'!F41)</f>
        <v>27.192000000000004</v>
      </c>
      <c r="E41" s="15">
        <f>SUM('Corn flour and meal:Corn starch'!H41)</f>
        <v>27.192000000000004</v>
      </c>
      <c r="F41" s="15">
        <f t="shared" si="0"/>
        <v>29.599999999999994</v>
      </c>
      <c r="G41" s="15">
        <f>SUM('Corn flour and meal:Corn starch'!K41)</f>
        <v>21.753600000000002</v>
      </c>
      <c r="H41" s="15">
        <f>SUM('Corn flour and meal:Corn starch'!L41)</f>
        <v>0.95358246575342476</v>
      </c>
      <c r="I41" s="15">
        <f>SUM('Corn flour and meal:Corn starch'!M41)</f>
        <v>27.033586112876716</v>
      </c>
      <c r="J41" s="15">
        <f>SUM('Corn flour and meal:Corn starch'!P41)</f>
        <v>96.401470472032798</v>
      </c>
      <c r="K41" s="17">
        <f>SUM('Corn flour and meal:Corn starch'!Q41)</f>
        <v>1.5144749136597591</v>
      </c>
      <c r="L41" s="7"/>
      <c r="M41" s="7"/>
      <c r="N41" s="7"/>
      <c r="O41" s="7"/>
      <c r="P41" s="7"/>
      <c r="Q41" s="7"/>
      <c r="R41" s="7"/>
      <c r="S41" s="7"/>
      <c r="T41" s="7"/>
      <c r="U41" s="7"/>
      <c r="V41" s="7"/>
      <c r="W41" s="7"/>
      <c r="X41" s="7"/>
      <c r="Y41" s="7"/>
      <c r="Z41" s="7"/>
      <c r="AA41" s="7"/>
      <c r="AB41" s="7"/>
    </row>
    <row r="42" spans="1:28" ht="12" customHeight="1" x14ac:dyDescent="0.2">
      <c r="A42" s="14">
        <v>2005</v>
      </c>
      <c r="B42" s="15">
        <f>SUM('Corn flour and meal:Corn starch'!B42)</f>
        <v>31.4</v>
      </c>
      <c r="C42" s="15">
        <f>SUM('Corn flour and meal:Corn starch'!D42)</f>
        <v>31.4</v>
      </c>
      <c r="D42" s="15">
        <f>SUM('Corn flour and meal:Corn starch'!F42)</f>
        <v>27.632000000000001</v>
      </c>
      <c r="E42" s="15">
        <f>SUM('Corn flour and meal:Corn starch'!H42)</f>
        <v>27.632000000000001</v>
      </c>
      <c r="F42" s="15">
        <f t="shared" si="0"/>
        <v>29.600000000000009</v>
      </c>
      <c r="G42" s="15">
        <f>SUM('Corn flour and meal:Corn starch'!K42)</f>
        <v>22.105599999999999</v>
      </c>
      <c r="H42" s="15">
        <f>SUM('Corn flour and meal:Corn starch'!L42)</f>
        <v>0.96901260273972611</v>
      </c>
      <c r="I42" s="15">
        <f>SUM('Corn flour and meal:Corn starch'!M42)</f>
        <v>27.471022781369864</v>
      </c>
      <c r="J42" s="15">
        <f>SUM('Corn flour and meal:Corn starch'!P42)</f>
        <v>98.010664133262765</v>
      </c>
      <c r="K42" s="17">
        <f>SUM('Corn flour and meal:Corn starch'!Q42)</f>
        <v>1.5375680802329157</v>
      </c>
      <c r="L42" s="7"/>
      <c r="M42" s="7"/>
      <c r="N42" s="7"/>
      <c r="O42" s="7"/>
      <c r="P42" s="7"/>
      <c r="Q42" s="7"/>
      <c r="R42" s="7"/>
      <c r="S42" s="7"/>
      <c r="T42" s="7"/>
      <c r="U42" s="7"/>
      <c r="V42" s="7"/>
      <c r="W42" s="7"/>
      <c r="X42" s="7"/>
      <c r="Y42" s="7"/>
      <c r="Z42" s="7"/>
      <c r="AA42" s="7"/>
      <c r="AB42" s="7"/>
    </row>
    <row r="43" spans="1:28" ht="12" customHeight="1" x14ac:dyDescent="0.2">
      <c r="A43" s="10">
        <v>2006</v>
      </c>
      <c r="B43" s="11">
        <f>SUM('Corn flour and meal:Corn starch'!B43)</f>
        <v>31.9</v>
      </c>
      <c r="C43" s="11">
        <f>SUM('Corn flour and meal:Corn starch'!D43)</f>
        <v>31.9</v>
      </c>
      <c r="D43" s="11">
        <f>SUM('Corn flour and meal:Corn starch'!F43)</f>
        <v>28.071999999999999</v>
      </c>
      <c r="E43" s="11">
        <f>SUM('Corn flour and meal:Corn starch'!H43)</f>
        <v>28.071999999999999</v>
      </c>
      <c r="F43" s="11">
        <f t="shared" si="0"/>
        <v>29.600000000000009</v>
      </c>
      <c r="G43" s="11">
        <f>SUM('Corn flour and meal:Corn starch'!K43)</f>
        <v>22.457599999999999</v>
      </c>
      <c r="H43" s="11">
        <f>SUM('Corn flour and meal:Corn starch'!L43)</f>
        <v>0.98444273972602736</v>
      </c>
      <c r="I43" s="11">
        <f>SUM('Corn flour and meal:Corn starch'!M43)</f>
        <v>27.908459449863013</v>
      </c>
      <c r="J43" s="11">
        <f>SUM('Corn flour and meal:Corn starch'!P43)</f>
        <v>99.681098928081781</v>
      </c>
      <c r="K43" s="13">
        <f>SUM('Corn flour and meal:Corn starch'!Q43)</f>
        <v>1.5595676551348396</v>
      </c>
      <c r="L43" s="7"/>
      <c r="M43" s="7"/>
      <c r="N43" s="7"/>
      <c r="O43" s="7"/>
      <c r="P43" s="7"/>
      <c r="Q43" s="7"/>
      <c r="R43" s="7"/>
      <c r="S43" s="7"/>
      <c r="T43" s="7"/>
      <c r="U43" s="7"/>
      <c r="V43" s="7"/>
      <c r="W43" s="7"/>
      <c r="X43" s="7"/>
      <c r="Y43" s="7"/>
      <c r="Z43" s="7"/>
      <c r="AA43" s="7"/>
      <c r="AB43" s="7"/>
    </row>
    <row r="44" spans="1:28" ht="12" customHeight="1" x14ac:dyDescent="0.2">
      <c r="A44" s="10">
        <v>2007</v>
      </c>
      <c r="B44" s="11">
        <f>SUM('Corn flour and meal:Corn starch'!B44)</f>
        <v>32.4</v>
      </c>
      <c r="C44" s="11">
        <f>SUM('Corn flour and meal:Corn starch'!D44)</f>
        <v>32.4</v>
      </c>
      <c r="D44" s="11">
        <f>SUM('Corn flour and meal:Corn starch'!F44)</f>
        <v>28.512</v>
      </c>
      <c r="E44" s="11">
        <f>SUM('Corn flour and meal:Corn starch'!H44)</f>
        <v>28.512</v>
      </c>
      <c r="F44" s="11">
        <f t="shared" si="0"/>
        <v>29.59999999999998</v>
      </c>
      <c r="G44" s="11">
        <f>SUM('Corn flour and meal:Corn starch'!K44)</f>
        <v>22.809600000000003</v>
      </c>
      <c r="H44" s="11">
        <f>SUM('Corn flour and meal:Corn starch'!L44)</f>
        <v>0.99987287671232894</v>
      </c>
      <c r="I44" s="11">
        <f>SUM('Corn flour and meal:Corn starch'!M44)</f>
        <v>28.345896118356169</v>
      </c>
      <c r="J44" s="11">
        <f>SUM('Corn flour and meal:Corn starch'!P44)</f>
        <v>101.29495359540913</v>
      </c>
      <c r="K44" s="13">
        <f>SUM('Corn flour and meal:Corn starch'!Q44)</f>
        <v>1.5820501551337474</v>
      </c>
      <c r="L44" s="7"/>
      <c r="M44" s="7"/>
      <c r="N44" s="7"/>
      <c r="O44" s="7"/>
      <c r="P44" s="7"/>
      <c r="Q44" s="7"/>
      <c r="R44" s="7"/>
      <c r="S44" s="7"/>
      <c r="T44" s="7"/>
      <c r="U44" s="7"/>
      <c r="V44" s="7"/>
      <c r="W44" s="7"/>
      <c r="X44" s="7"/>
      <c r="Y44" s="7"/>
      <c r="Z44" s="7"/>
      <c r="AA44" s="7"/>
      <c r="AB44" s="7"/>
    </row>
    <row r="45" spans="1:28" ht="12" customHeight="1" x14ac:dyDescent="0.2">
      <c r="A45" s="10">
        <v>2008</v>
      </c>
      <c r="B45" s="11">
        <f>SUM('Corn flour and meal:Corn starch'!B45)</f>
        <v>33</v>
      </c>
      <c r="C45" s="11">
        <f>SUM('Corn flour and meal:Corn starch'!D45)</f>
        <v>33</v>
      </c>
      <c r="D45" s="11">
        <f>SUM('Corn flour and meal:Corn starch'!F45)</f>
        <v>29.040000000000003</v>
      </c>
      <c r="E45" s="11">
        <f>SUM('Corn flour and meal:Corn starch'!H45)</f>
        <v>29.040000000000003</v>
      </c>
      <c r="F45" s="11">
        <f t="shared" si="0"/>
        <v>29.599999999999994</v>
      </c>
      <c r="G45" s="11">
        <f>SUM('Corn flour and meal:Corn starch'!K45)</f>
        <v>23.232000000000003</v>
      </c>
      <c r="H45" s="11">
        <f>SUM('Corn flour and meal:Corn starch'!L45)</f>
        <v>1.0183890410958907</v>
      </c>
      <c r="I45" s="11">
        <f>SUM('Corn flour and meal:Corn starch'!M45)</f>
        <v>28.87082012054795</v>
      </c>
      <c r="J45" s="11">
        <f>SUM('Corn flour and meal:Corn starch'!P45)</f>
        <v>103.22785039132405</v>
      </c>
      <c r="K45" s="13">
        <f>SUM('Corn flour and meal:Corn starch'!Q45)</f>
        <v>1.6095176883918356</v>
      </c>
      <c r="L45" s="7"/>
      <c r="M45" s="7"/>
      <c r="N45" s="7"/>
      <c r="O45" s="7"/>
      <c r="P45" s="7"/>
      <c r="Q45" s="7"/>
      <c r="R45" s="7"/>
      <c r="S45" s="7"/>
      <c r="T45" s="7"/>
      <c r="U45" s="7"/>
      <c r="V45" s="7"/>
      <c r="W45" s="7"/>
      <c r="X45" s="7"/>
      <c r="Y45" s="7"/>
      <c r="Z45" s="7"/>
      <c r="AA45" s="7"/>
      <c r="AB45" s="7"/>
    </row>
    <row r="46" spans="1:28" ht="12" customHeight="1" x14ac:dyDescent="0.2">
      <c r="A46" s="10">
        <v>2009</v>
      </c>
      <c r="B46" s="11">
        <f>SUM('Corn flour and meal:Corn starch'!B46)</f>
        <v>33</v>
      </c>
      <c r="C46" s="11">
        <f>SUM('Corn flour and meal:Corn starch'!D46)</f>
        <v>33</v>
      </c>
      <c r="D46" s="11">
        <f>SUM('Corn flour and meal:Corn starch'!F46)</f>
        <v>29.040000000000003</v>
      </c>
      <c r="E46" s="11">
        <f>SUM('Corn flour and meal:Corn starch'!H46)</f>
        <v>29.040000000000003</v>
      </c>
      <c r="F46" s="11">
        <f t="shared" si="0"/>
        <v>29.599999999999994</v>
      </c>
      <c r="G46" s="11">
        <f>SUM('Corn flour and meal:Corn starch'!K46)</f>
        <v>23.232000000000003</v>
      </c>
      <c r="H46" s="11">
        <f>SUM('Corn flour and meal:Corn starch'!L46)</f>
        <v>1.0183890410958907</v>
      </c>
      <c r="I46" s="11">
        <f>SUM('Corn flour and meal:Corn starch'!M46)</f>
        <v>28.87082012054795</v>
      </c>
      <c r="J46" s="11">
        <f>SUM('Corn flour and meal:Corn starch'!P46)</f>
        <v>103.22785039132405</v>
      </c>
      <c r="K46" s="13">
        <f>SUM('Corn flour and meal:Corn starch'!Q46)</f>
        <v>1.6095176883918356</v>
      </c>
      <c r="L46" s="7"/>
      <c r="M46" s="7"/>
      <c r="N46" s="7"/>
      <c r="O46" s="7"/>
      <c r="P46" s="7"/>
      <c r="Q46" s="7"/>
      <c r="R46" s="7"/>
      <c r="S46" s="7"/>
      <c r="T46" s="7"/>
      <c r="U46" s="7"/>
      <c r="V46" s="7"/>
      <c r="W46" s="7"/>
      <c r="X46" s="7"/>
      <c r="Y46" s="7"/>
      <c r="Z46" s="7"/>
      <c r="AA46" s="7"/>
      <c r="AB46" s="7"/>
    </row>
    <row r="47" spans="1:28" ht="12" customHeight="1" x14ac:dyDescent="0.2">
      <c r="A47" s="10">
        <v>2010</v>
      </c>
      <c r="B47" s="11">
        <f>SUM('Corn flour and meal:Corn starch'!B47)</f>
        <v>33.1</v>
      </c>
      <c r="C47" s="11">
        <f>SUM('Corn flour and meal:Corn starch'!D47)</f>
        <v>33.1</v>
      </c>
      <c r="D47" s="11">
        <f>SUM('Corn flour and meal:Corn starch'!F47)</f>
        <v>29.128000000000004</v>
      </c>
      <c r="E47" s="11">
        <f>SUM('Corn flour and meal:Corn starch'!H47)</f>
        <v>29.128000000000004</v>
      </c>
      <c r="F47" s="11">
        <f t="shared" si="0"/>
        <v>29.599999999999994</v>
      </c>
      <c r="G47" s="11">
        <f>SUM('Corn flour and meal:Corn starch'!K47)</f>
        <v>23.302400000000002</v>
      </c>
      <c r="H47" s="11">
        <f>SUM('Corn flour and meal:Corn starch'!L47)</f>
        <v>1.0214750684931508</v>
      </c>
      <c r="I47" s="11">
        <f>SUM('Corn flour and meal:Corn starch'!M47)</f>
        <v>28.958307454246579</v>
      </c>
      <c r="J47" s="11">
        <f>SUM('Corn flour and meal:Corn starch'!P47)</f>
        <v>103.49031239241995</v>
      </c>
      <c r="K47" s="13">
        <f>SUM('Corn flour and meal:Corn starch'!Q47)</f>
        <v>1.6149856467479999</v>
      </c>
    </row>
    <row r="48" spans="1:28" ht="12" customHeight="1" x14ac:dyDescent="0.2">
      <c r="A48" s="14">
        <v>2011</v>
      </c>
      <c r="B48" s="15">
        <f>SUM('Corn flour and meal:Corn starch'!B48)</f>
        <v>34.146598477157362</v>
      </c>
      <c r="C48" s="15">
        <f>SUM('Corn flour and meal:Corn starch'!D48)</f>
        <v>34.146598477157362</v>
      </c>
      <c r="D48" s="15">
        <f>SUM('Corn flour and meal:Corn starch'!F48)</f>
        <v>30.049006659898481</v>
      </c>
      <c r="E48" s="15">
        <f>SUM('Corn flour and meal:Corn starch'!H48)</f>
        <v>30.049006659898481</v>
      </c>
      <c r="F48" s="15">
        <f t="shared" si="0"/>
        <v>29.599999999999994</v>
      </c>
      <c r="G48" s="15">
        <f>SUM('Corn flour and meal:Corn starch'!K48)</f>
        <v>24.039205327918786</v>
      </c>
      <c r="H48" s="15">
        <f>SUM('Corn flour and meal:Corn starch'!L48)</f>
        <v>1.0537733842375356</v>
      </c>
      <c r="I48" s="15">
        <f>SUM('Corn flour and meal:Corn starch'!M48)</f>
        <v>29.873948556442016</v>
      </c>
      <c r="J48" s="15">
        <f>SUM('Corn flour and meal:Corn starch'!P48)</f>
        <v>106.76260252385336</v>
      </c>
      <c r="K48" s="17">
        <f>SUM('Corn flour and meal:Corn starch'!Q48)</f>
        <v>1.6660503451926361</v>
      </c>
    </row>
    <row r="49" spans="1:11" ht="12" customHeight="1" x14ac:dyDescent="0.2">
      <c r="A49" s="14">
        <v>2012</v>
      </c>
      <c r="B49" s="15">
        <f>SUM('Corn flour and meal:Corn starch'!B49)</f>
        <v>33.940101522842639</v>
      </c>
      <c r="C49" s="15">
        <f>SUM('Corn flour and meal:Corn starch'!D49)</f>
        <v>33.940101522842639</v>
      </c>
      <c r="D49" s="15">
        <f>SUM('Corn flour and meal:Corn starch'!F49)</f>
        <v>29.867289340101518</v>
      </c>
      <c r="E49" s="15">
        <f>SUM('Corn flour and meal:Corn starch'!H49)</f>
        <v>29.867289340101518</v>
      </c>
      <c r="F49" s="15">
        <f t="shared" ref="F49:F54" si="1">100-(G49/B49*100)</f>
        <v>29.600000000000009</v>
      </c>
      <c r="G49" s="15">
        <f>SUM('Corn flour and meal:Corn starch'!K49)</f>
        <v>23.893831472081214</v>
      </c>
      <c r="H49" s="15">
        <f>SUM('Corn flour and meal:Corn starch'!L49)</f>
        <v>1.0474008316528751</v>
      </c>
      <c r="I49" s="15">
        <f>SUM('Corn flour and meal:Corn starch'!M49)</f>
        <v>29.693289876943183</v>
      </c>
      <c r="J49" s="15">
        <f>SUM('Corn flour and meal:Corn starch'!P49)</f>
        <v>106.11697006735443</v>
      </c>
      <c r="K49" s="17">
        <f>SUM('Corn flour and meal:Corn starch'!Q49)</f>
        <v>1.6559751301679992</v>
      </c>
    </row>
    <row r="50" spans="1:11" ht="12" customHeight="1" x14ac:dyDescent="0.2">
      <c r="A50" s="14">
        <v>2013</v>
      </c>
      <c r="B50" s="15">
        <f>SUM('Corn flour and meal:Corn starch'!B50)</f>
        <v>33.940101522842639</v>
      </c>
      <c r="C50" s="15">
        <f>SUM('Corn flour and meal:Corn starch'!D50)</f>
        <v>33.940101522842639</v>
      </c>
      <c r="D50" s="15">
        <f>SUM('Corn flour and meal:Corn starch'!F50)</f>
        <v>29.867289340101518</v>
      </c>
      <c r="E50" s="15">
        <f>SUM('Corn flour and meal:Corn starch'!H50)</f>
        <v>29.867289340101518</v>
      </c>
      <c r="F50" s="15">
        <f t="shared" si="1"/>
        <v>29.600000000000009</v>
      </c>
      <c r="G50" s="15">
        <f>SUM('Corn flour and meal:Corn starch'!K50)</f>
        <v>23.893831472081214</v>
      </c>
      <c r="H50" s="15">
        <f>SUM('Corn flour and meal:Corn starch'!L50)</f>
        <v>1.0474008316528751</v>
      </c>
      <c r="I50" s="15">
        <f>SUM('Corn flour and meal:Corn starch'!M50)</f>
        <v>29.693289876943183</v>
      </c>
      <c r="J50" s="15">
        <f>SUM('Corn flour and meal:Corn starch'!P50)</f>
        <v>106.11697006735443</v>
      </c>
      <c r="K50" s="17">
        <f>SUM('Corn flour and meal:Corn starch'!Q50)</f>
        <v>1.6559751301679992</v>
      </c>
    </row>
    <row r="51" spans="1:11" ht="12" customHeight="1" x14ac:dyDescent="0.2">
      <c r="A51" s="14">
        <v>2014</v>
      </c>
      <c r="B51" s="15">
        <f>SUM('Corn flour and meal:Corn starch'!B51)</f>
        <v>34</v>
      </c>
      <c r="C51" s="15">
        <f>SUM('Corn flour and meal:Corn starch'!D51)</f>
        <v>34</v>
      </c>
      <c r="D51" s="15">
        <f>SUM('Corn flour and meal:Corn starch'!F51)</f>
        <v>29.92</v>
      </c>
      <c r="E51" s="15">
        <f>SUM('Corn flour and meal:Corn starch'!H51)</f>
        <v>29.92</v>
      </c>
      <c r="F51" s="15">
        <f t="shared" si="1"/>
        <v>29.600000000000009</v>
      </c>
      <c r="G51" s="15">
        <f>SUM('Corn flour and meal:Corn starch'!K51)</f>
        <v>23.936</v>
      </c>
      <c r="H51" s="15">
        <f>SUM('Corn flour and meal:Corn starch'!L51)</f>
        <v>1.0492493150684932</v>
      </c>
      <c r="I51" s="15">
        <f>SUM('Corn flour and meal:Corn starch'!M51)</f>
        <v>29.745693457534244</v>
      </c>
      <c r="J51" s="15">
        <f>SUM('Corn flour and meal:Corn starch'!P51)</f>
        <v>106.31443343441126</v>
      </c>
      <c r="K51" s="17">
        <f>SUM('Corn flour and meal:Corn starch'!Q51)</f>
        <v>1.6591125380291143</v>
      </c>
    </row>
    <row r="52" spans="1:11" ht="12" customHeight="1" x14ac:dyDescent="0.2">
      <c r="A52" s="29">
        <v>2015</v>
      </c>
      <c r="B52" s="30">
        <f>SUM('Corn flour and meal:Corn starch'!B52)</f>
        <v>34.300000000000004</v>
      </c>
      <c r="C52" s="30">
        <f>SUM('Corn flour and meal:Corn starch'!D52)</f>
        <v>34.300000000000004</v>
      </c>
      <c r="D52" s="30">
        <f>SUM('Corn flour and meal:Corn starch'!F52)</f>
        <v>30.184000000000005</v>
      </c>
      <c r="E52" s="30">
        <f>SUM('Corn flour and meal:Corn starch'!H52)</f>
        <v>30.184000000000005</v>
      </c>
      <c r="F52" s="30">
        <f t="shared" si="1"/>
        <v>29.600000000000009</v>
      </c>
      <c r="G52" s="30">
        <f>SUM('Corn flour and meal:Corn starch'!K52)</f>
        <v>24.147199999999998</v>
      </c>
      <c r="H52" s="30">
        <f>SUM('Corn flour and meal:Corn starch'!L52)</f>
        <v>1.0585073972602741</v>
      </c>
      <c r="I52" s="30">
        <f>SUM('Corn flour and meal:Corn starch'!M52)</f>
        <v>30.008155458630135</v>
      </c>
      <c r="J52" s="30">
        <f>SUM('Corn flour and meal:Corn starch'!P52)</f>
        <v>107.27622082627138</v>
      </c>
      <c r="K52" s="32">
        <f>SUM('Corn flour and meal:Corn starch'!Q52)</f>
        <v>1.6734569712324083</v>
      </c>
    </row>
    <row r="53" spans="1:11" ht="12" customHeight="1" x14ac:dyDescent="0.2">
      <c r="A53" s="48">
        <v>2016</v>
      </c>
      <c r="B53" s="49">
        <f>SUM('Corn flour and meal:Corn starch'!B53)</f>
        <v>34.200000000000003</v>
      </c>
      <c r="C53" s="49">
        <f>SUM('Corn flour and meal:Corn starch'!D53)</f>
        <v>34.200000000000003</v>
      </c>
      <c r="D53" s="49">
        <f>SUM('Corn flour and meal:Corn starch'!F53)</f>
        <v>30.096000000000004</v>
      </c>
      <c r="E53" s="49">
        <f>SUM('Corn flour and meal:Corn starch'!H53)</f>
        <v>30.096000000000004</v>
      </c>
      <c r="F53" s="49">
        <f t="shared" si="1"/>
        <v>29.600000000000009</v>
      </c>
      <c r="G53" s="49">
        <f>SUM('Corn flour and meal:Corn starch'!K53)</f>
        <v>24.076799999999999</v>
      </c>
      <c r="H53" s="49">
        <f>SUM('Corn flour and meal:Corn starch'!L53)</f>
        <v>1.0554213698630137</v>
      </c>
      <c r="I53" s="49">
        <f>SUM('Corn flour and meal:Corn starch'!M53)</f>
        <v>29.92066812493151</v>
      </c>
      <c r="J53" s="49">
        <f>SUM('Corn flour and meal:Corn starch'!P53)</f>
        <v>106.9571786976838</v>
      </c>
      <c r="K53" s="51">
        <f>SUM('Corn flour and meal:Corn starch'!Q53)</f>
        <v>1.6684719379732271</v>
      </c>
    </row>
    <row r="54" spans="1:11" ht="12" customHeight="1" x14ac:dyDescent="0.2">
      <c r="A54" s="48">
        <v>2017</v>
      </c>
      <c r="B54" s="49">
        <f>SUM('Corn flour and meal:Corn starch'!B54)</f>
        <v>34.599999999999994</v>
      </c>
      <c r="C54" s="49">
        <f>SUM('Corn flour and meal:Corn starch'!D54)</f>
        <v>34.599999999999994</v>
      </c>
      <c r="D54" s="49">
        <f>SUM('Corn flour and meal:Corn starch'!F54)</f>
        <v>30.448</v>
      </c>
      <c r="E54" s="49">
        <f>SUM('Corn flour and meal:Corn starch'!H54)</f>
        <v>30.448</v>
      </c>
      <c r="F54" s="49">
        <f t="shared" si="1"/>
        <v>29.599999999999994</v>
      </c>
      <c r="G54" s="49">
        <f>SUM('Corn flour and meal:Corn starch'!K54)</f>
        <v>24.3584</v>
      </c>
      <c r="H54" s="49">
        <f>SUM('Corn flour and meal:Corn starch'!L54)</f>
        <v>1.0677654794520548</v>
      </c>
      <c r="I54" s="49">
        <f>SUM('Corn flour and meal:Corn starch'!M54)</f>
        <v>30.270617459726029</v>
      </c>
      <c r="J54" s="49">
        <f>SUM('Corn flour and meal:Corn starch'!P54)</f>
        <v>108.12018695705076</v>
      </c>
      <c r="K54" s="51">
        <f>SUM('Corn flour and meal:Corn starch'!Q54)</f>
        <v>1.6893779212039184</v>
      </c>
    </row>
    <row r="55" spans="1:11" ht="12" customHeight="1" x14ac:dyDescent="0.2">
      <c r="A55" s="58">
        <v>2018</v>
      </c>
      <c r="B55" s="59">
        <f>SUM('Corn flour and meal:Corn starch'!B55)</f>
        <v>34.9</v>
      </c>
      <c r="C55" s="59">
        <f>SUM('Corn flour and meal:Corn starch'!D55)</f>
        <v>34.9</v>
      </c>
      <c r="D55" s="59">
        <f>SUM('Corn flour and meal:Corn starch'!F55)</f>
        <v>30.712</v>
      </c>
      <c r="E55" s="59">
        <f>SUM('Corn flour and meal:Corn starch'!H55)</f>
        <v>30.712</v>
      </c>
      <c r="F55" s="59">
        <f>100-(G55/B55*100)</f>
        <v>29.600000000000009</v>
      </c>
      <c r="G55" s="59">
        <f>SUM('Corn flour and meal:Corn starch'!K55)</f>
        <v>24.569599999999998</v>
      </c>
      <c r="H55" s="59">
        <f>SUM('Corn flour and meal:Corn starch'!L55)</f>
        <v>1.0770235616438355</v>
      </c>
      <c r="I55" s="59">
        <f>SUM('Corn flour and meal:Corn starch'!M55)</f>
        <v>30.533079460821913</v>
      </c>
      <c r="J55" s="59">
        <f>SUM('Corn flour and meal:Corn starch'!P55)</f>
        <v>109.08197434891088</v>
      </c>
      <c r="K55" s="61">
        <f>SUM('Corn flour and meal:Corn starch'!Q55)</f>
        <v>1.703722354407212</v>
      </c>
    </row>
    <row r="56" spans="1:11" ht="12" customHeight="1" x14ac:dyDescent="0.2">
      <c r="A56" s="58">
        <v>2019</v>
      </c>
      <c r="B56" s="59">
        <f>SUM('Corn flour and meal:Corn starch'!B56)</f>
        <v>36.799999999999997</v>
      </c>
      <c r="C56" s="59">
        <f>SUM('Corn flour and meal:Corn starch'!D56)</f>
        <v>36.799999999999997</v>
      </c>
      <c r="D56" s="59">
        <f>SUM('Corn flour and meal:Corn starch'!F56)</f>
        <v>32.384</v>
      </c>
      <c r="E56" s="59">
        <f>SUM('Corn flour and meal:Corn starch'!H56)</f>
        <v>32.384</v>
      </c>
      <c r="F56" s="59">
        <f>100-(G56/B56*100)</f>
        <v>29.599999999999994</v>
      </c>
      <c r="G56" s="59">
        <f>SUM('Corn flour and meal:Corn starch'!K56)</f>
        <v>25.9072</v>
      </c>
      <c r="H56" s="59">
        <f>SUM('Corn flour and meal:Corn starch'!L56)</f>
        <v>1.1356580821917808</v>
      </c>
      <c r="I56" s="59">
        <f>SUM('Corn flour and meal:Corn starch'!M56)</f>
        <v>32.195338801095886</v>
      </c>
      <c r="J56" s="59">
        <f>SUM('Corn flour and meal:Corn starch'!P56)</f>
        <v>114.99733944008679</v>
      </c>
      <c r="K56" s="61">
        <f>SUM('Corn flour and meal:Corn starch'!Q56)</f>
        <v>1.7968334287513561</v>
      </c>
    </row>
    <row r="57" spans="1:11" ht="12" customHeight="1" x14ac:dyDescent="0.2">
      <c r="A57" s="48">
        <v>2020</v>
      </c>
      <c r="B57" s="49">
        <f>SUM('Corn flour and meal:Corn starch'!B57)</f>
        <v>35.5</v>
      </c>
      <c r="C57" s="49">
        <f>SUM('Corn flour and meal:Corn starch'!D57)</f>
        <v>35.5</v>
      </c>
      <c r="D57" s="49">
        <f>SUM('Corn flour and meal:Corn starch'!F57)</f>
        <v>31.240000000000006</v>
      </c>
      <c r="E57" s="49">
        <f>SUM('Corn flour and meal:Corn starch'!H57)</f>
        <v>31.240000000000006</v>
      </c>
      <c r="F57" s="49">
        <f t="shared" ref="F57:F58" si="2">100-(G57/B57*100)</f>
        <v>29.599999999999994</v>
      </c>
      <c r="G57" s="49">
        <f>SUM('Corn flour and meal:Corn starch'!K57)</f>
        <v>24.992000000000001</v>
      </c>
      <c r="H57" s="49">
        <f>SUM('Corn flour and meal:Corn starch'!L57)</f>
        <v>1.0955397260273974</v>
      </c>
      <c r="I57" s="49">
        <f>SUM('Corn flour and meal:Corn starch'!M57)</f>
        <v>31.058003463013705</v>
      </c>
      <c r="J57" s="49">
        <f>SUM('Corn flour and meal:Corn starch'!P57)</f>
        <v>110.94430799904214</v>
      </c>
      <c r="K57" s="51">
        <f>SUM('Corn flour and meal:Corn starch'!Q57)</f>
        <v>1.7335048124850332</v>
      </c>
    </row>
    <row r="58" spans="1:11" ht="12" customHeight="1" thickBot="1" x14ac:dyDescent="0.25">
      <c r="A58" s="67">
        <v>2021</v>
      </c>
      <c r="B58" s="68">
        <f>SUM('Corn flour and meal:Corn starch'!B58)</f>
        <v>35.5</v>
      </c>
      <c r="C58" s="68">
        <f>SUM('Corn flour and meal:Corn starch'!D58)</f>
        <v>35.5</v>
      </c>
      <c r="D58" s="68">
        <f>SUM('Corn flour and meal:Corn starch'!F58)</f>
        <v>31.240000000000006</v>
      </c>
      <c r="E58" s="68">
        <f>SUM('Corn flour and meal:Corn starch'!H58)</f>
        <v>31.240000000000006</v>
      </c>
      <c r="F58" s="68">
        <f t="shared" si="2"/>
        <v>29.599999999999994</v>
      </c>
      <c r="G58" s="68">
        <f>SUM('Corn flour and meal:Corn starch'!K58)</f>
        <v>24.992000000000001</v>
      </c>
      <c r="H58" s="68">
        <f>SUM('Corn flour and meal:Corn starch'!L58)</f>
        <v>1.0955397260273974</v>
      </c>
      <c r="I58" s="68">
        <f>SUM('Corn flour and meal:Corn starch'!M58)</f>
        <v>31.058003463013705</v>
      </c>
      <c r="J58" s="68">
        <f>SUM('Corn flour and meal:Corn starch'!P58)</f>
        <v>110.94430799904214</v>
      </c>
      <c r="K58" s="70">
        <f>SUM('Corn flour and meal:Corn starch'!Q58)</f>
        <v>1.7335048124850332</v>
      </c>
    </row>
    <row r="59" spans="1:11" ht="12" customHeight="1" thickTop="1" x14ac:dyDescent="0.2">
      <c r="A59" s="71" t="s">
        <v>51</v>
      </c>
    </row>
    <row r="61" spans="1:11" ht="12" customHeight="1" x14ac:dyDescent="0.2">
      <c r="A61" s="1" t="s">
        <v>64</v>
      </c>
    </row>
    <row r="62" spans="1:11" ht="12" customHeight="1" x14ac:dyDescent="0.2">
      <c r="A62" s="1" t="s">
        <v>60</v>
      </c>
    </row>
    <row r="63" spans="1:11" ht="12" customHeight="1" x14ac:dyDescent="0.2">
      <c r="A63" s="1" t="s">
        <v>70</v>
      </c>
    </row>
    <row r="64" spans="1:11" ht="12" customHeight="1" x14ac:dyDescent="0.2">
      <c r="A64" s="1" t="s">
        <v>71</v>
      </c>
    </row>
    <row r="66" spans="1:1" ht="12" customHeight="1" x14ac:dyDescent="0.2">
      <c r="A66" s="1" t="s">
        <v>67</v>
      </c>
    </row>
  </sheetData>
  <mergeCells count="10">
    <mergeCell ref="A1:K1"/>
    <mergeCell ref="C2:C5"/>
    <mergeCell ref="F2:F5"/>
    <mergeCell ref="J2:J5"/>
    <mergeCell ref="K2:K5"/>
    <mergeCell ref="D2:D5"/>
    <mergeCell ref="A2:A5"/>
    <mergeCell ref="B2:B5"/>
    <mergeCell ref="G2:I5"/>
    <mergeCell ref="E2:E5"/>
  </mergeCells>
  <phoneticPr fontId="0" type="noConversion"/>
  <printOptions horizontalCentered="1"/>
  <pageMargins left="0.5" right="0.5" top="0.61" bottom="0.56000000000000005" header="0.5" footer="0.5"/>
  <pageSetup scale="77"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5"/>
  <dimension ref="A1:V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48</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7" t="s">
        <v>31</v>
      </c>
      <c r="C6" s="47" t="s">
        <v>32</v>
      </c>
      <c r="D6" s="47" t="s">
        <v>31</v>
      </c>
      <c r="E6" s="47" t="s">
        <v>32</v>
      </c>
      <c r="F6" s="47" t="s">
        <v>31</v>
      </c>
      <c r="G6" s="47" t="s">
        <v>32</v>
      </c>
      <c r="H6" s="47" t="s">
        <v>31</v>
      </c>
      <c r="I6" s="47" t="s">
        <v>32</v>
      </c>
      <c r="J6" s="47" t="s">
        <v>32</v>
      </c>
      <c r="K6" s="47" t="s">
        <v>31</v>
      </c>
      <c r="L6" s="47" t="s">
        <v>33</v>
      </c>
      <c r="M6" s="47" t="s">
        <v>34</v>
      </c>
      <c r="N6" s="47" t="s">
        <v>35</v>
      </c>
      <c r="O6" s="47" t="s">
        <v>36</v>
      </c>
      <c r="P6" s="47" t="s">
        <v>35</v>
      </c>
      <c r="Q6" s="47" t="s">
        <v>37</v>
      </c>
      <c r="R6" s="26"/>
      <c r="S6" s="26"/>
      <c r="T6" s="26"/>
      <c r="U6" s="26"/>
      <c r="V6" s="26"/>
    </row>
    <row r="7" spans="1:22" ht="12" customHeight="1" x14ac:dyDescent="0.2">
      <c r="A7" s="10">
        <v>1970</v>
      </c>
      <c r="B7" s="59">
        <v>4.7682353114315008</v>
      </c>
      <c r="C7" s="11">
        <v>0</v>
      </c>
      <c r="D7" s="11">
        <f t="shared" ref="D7:D48" si="0">+B7-B7*(C7/100)</f>
        <v>4.7682353114315008</v>
      </c>
      <c r="E7" s="11">
        <v>12</v>
      </c>
      <c r="F7" s="11">
        <f t="shared" ref="F7:F48" si="1">+(D7-D7*(E7)/100)</f>
        <v>4.1960470740597202</v>
      </c>
      <c r="G7" s="11">
        <v>20</v>
      </c>
      <c r="H7" s="11">
        <f>F7-(F7*G7/100)</f>
        <v>3.356837659247776</v>
      </c>
      <c r="I7" s="11">
        <v>14</v>
      </c>
      <c r="J7" s="18">
        <f t="shared" ref="J7:J48" si="2">100-(K7/B7*100)</f>
        <v>39.45600000000001</v>
      </c>
      <c r="K7" s="20">
        <f>+H7-H7*I7/100</f>
        <v>2.8868803869530875</v>
      </c>
      <c r="L7" s="21">
        <f t="shared" ref="L7:L48" si="3">+(K7/365)*16</f>
        <v>0.12654818134588877</v>
      </c>
      <c r="M7" s="20">
        <f t="shared" ref="M7:M39" si="4">+L7*28.3495</f>
        <v>3.5875776670652737</v>
      </c>
      <c r="N7" s="11">
        <v>107</v>
      </c>
      <c r="O7" s="11">
        <v>28.35</v>
      </c>
      <c r="P7" s="11">
        <f t="shared" ref="P7:P48" si="5">+Q7*N7</f>
        <v>13.540416591745478</v>
      </c>
      <c r="Q7" s="13">
        <f t="shared" ref="Q7:Q48" si="6">+M7/O7</f>
        <v>0.12654594945556522</v>
      </c>
      <c r="R7" s="7"/>
      <c r="S7" s="7"/>
      <c r="T7" s="7"/>
      <c r="U7" s="7"/>
      <c r="V7" s="7"/>
    </row>
    <row r="8" spans="1:22" ht="12" customHeight="1" x14ac:dyDescent="0.2">
      <c r="A8" s="14">
        <v>1971</v>
      </c>
      <c r="B8" s="30">
        <v>4.7077969254017615</v>
      </c>
      <c r="C8" s="15">
        <v>0</v>
      </c>
      <c r="D8" s="15">
        <f t="shared" si="0"/>
        <v>4.7077969254017615</v>
      </c>
      <c r="E8" s="15">
        <v>12</v>
      </c>
      <c r="F8" s="15">
        <f t="shared" si="1"/>
        <v>4.1428612943535503</v>
      </c>
      <c r="G8" s="15">
        <v>20</v>
      </c>
      <c r="H8" s="15">
        <f t="shared" ref="H8:H54" si="7">F8-(F8*G8/100)</f>
        <v>3.3142890354828403</v>
      </c>
      <c r="I8" s="15">
        <v>14</v>
      </c>
      <c r="J8" s="19">
        <f t="shared" si="2"/>
        <v>39.456000000000003</v>
      </c>
      <c r="K8" s="22">
        <f t="shared" ref="K8:K54" si="8">+H8-H8*I8/100</f>
        <v>2.8502885705152425</v>
      </c>
      <c r="L8" s="23">
        <f t="shared" si="3"/>
        <v>0.12494415651573666</v>
      </c>
      <c r="M8" s="22">
        <f t="shared" si="4"/>
        <v>3.5421043651428765</v>
      </c>
      <c r="N8" s="15">
        <v>107</v>
      </c>
      <c r="O8" s="15">
        <v>28.35</v>
      </c>
      <c r="P8" s="15">
        <f t="shared" si="5"/>
        <v>13.368788961914913</v>
      </c>
      <c r="Q8" s="17">
        <f t="shared" si="6"/>
        <v>0.12494195291509264</v>
      </c>
      <c r="R8" s="7"/>
      <c r="S8" s="7"/>
      <c r="T8" s="7"/>
      <c r="U8" s="7"/>
      <c r="V8" s="7"/>
    </row>
    <row r="9" spans="1:22" ht="12" customHeight="1" x14ac:dyDescent="0.2">
      <c r="A9" s="14">
        <v>1972</v>
      </c>
      <c r="B9" s="30">
        <v>4.7559557144703399</v>
      </c>
      <c r="C9" s="15">
        <v>0</v>
      </c>
      <c r="D9" s="15">
        <f t="shared" si="0"/>
        <v>4.7559557144703399</v>
      </c>
      <c r="E9" s="15">
        <v>12</v>
      </c>
      <c r="F9" s="15">
        <f t="shared" si="1"/>
        <v>4.1852410287338992</v>
      </c>
      <c r="G9" s="15">
        <v>20</v>
      </c>
      <c r="H9" s="15">
        <f t="shared" si="7"/>
        <v>3.3481928229871194</v>
      </c>
      <c r="I9" s="15">
        <v>14</v>
      </c>
      <c r="J9" s="19">
        <f t="shared" si="2"/>
        <v>39.455999999999989</v>
      </c>
      <c r="K9" s="22">
        <f t="shared" si="8"/>
        <v>2.8794458277689228</v>
      </c>
      <c r="L9" s="23">
        <f t="shared" si="3"/>
        <v>0.12622228286110346</v>
      </c>
      <c r="M9" s="22">
        <f t="shared" si="4"/>
        <v>3.5783386079708523</v>
      </c>
      <c r="N9" s="15">
        <v>107</v>
      </c>
      <c r="O9" s="15">
        <v>28.35</v>
      </c>
      <c r="P9" s="15">
        <f t="shared" si="5"/>
        <v>13.505546068884698</v>
      </c>
      <c r="Q9" s="17">
        <f t="shared" si="6"/>
        <v>0.12622005671854858</v>
      </c>
      <c r="R9" s="7"/>
      <c r="S9" s="7"/>
      <c r="T9" s="7"/>
      <c r="U9" s="7"/>
      <c r="V9" s="7"/>
    </row>
    <row r="10" spans="1:22" ht="12" customHeight="1" x14ac:dyDescent="0.2">
      <c r="A10" s="14">
        <v>1973</v>
      </c>
      <c r="B10" s="30">
        <v>4.7093395265066231</v>
      </c>
      <c r="C10" s="15">
        <v>0</v>
      </c>
      <c r="D10" s="15">
        <f t="shared" si="0"/>
        <v>4.7093395265066231</v>
      </c>
      <c r="E10" s="15">
        <v>12</v>
      </c>
      <c r="F10" s="15">
        <f t="shared" si="1"/>
        <v>4.1442187833258286</v>
      </c>
      <c r="G10" s="15">
        <v>20</v>
      </c>
      <c r="H10" s="15">
        <f t="shared" si="7"/>
        <v>3.315375026660663</v>
      </c>
      <c r="I10" s="15">
        <v>14</v>
      </c>
      <c r="J10" s="19">
        <f t="shared" si="2"/>
        <v>39.456000000000003</v>
      </c>
      <c r="K10" s="22">
        <f t="shared" si="8"/>
        <v>2.85122252292817</v>
      </c>
      <c r="L10" s="23">
        <f t="shared" si="3"/>
        <v>0.12498509689548143</v>
      </c>
      <c r="M10" s="22">
        <f t="shared" si="4"/>
        <v>3.5432650044384508</v>
      </c>
      <c r="N10" s="15">
        <v>107</v>
      </c>
      <c r="O10" s="15">
        <v>28.35</v>
      </c>
      <c r="P10" s="15">
        <f t="shared" si="5"/>
        <v>13.373169505287979</v>
      </c>
      <c r="Q10" s="17">
        <f t="shared" si="6"/>
        <v>0.12498289257278486</v>
      </c>
      <c r="R10" s="7"/>
      <c r="S10" s="7"/>
      <c r="T10" s="7"/>
      <c r="U10" s="7"/>
      <c r="V10" s="7"/>
    </row>
    <row r="11" spans="1:22" ht="12" customHeight="1" x14ac:dyDescent="0.2">
      <c r="A11" s="14">
        <v>1974</v>
      </c>
      <c r="B11" s="30">
        <v>4.7677192718802246</v>
      </c>
      <c r="C11" s="15">
        <v>0</v>
      </c>
      <c r="D11" s="15">
        <f t="shared" si="0"/>
        <v>4.7677192718802246</v>
      </c>
      <c r="E11" s="15">
        <v>12</v>
      </c>
      <c r="F11" s="15">
        <f t="shared" si="1"/>
        <v>4.195592959254598</v>
      </c>
      <c r="G11" s="15">
        <v>20</v>
      </c>
      <c r="H11" s="15">
        <f t="shared" si="7"/>
        <v>3.3564743674036785</v>
      </c>
      <c r="I11" s="15">
        <v>14</v>
      </c>
      <c r="J11" s="19">
        <f t="shared" si="2"/>
        <v>39.455999999999989</v>
      </c>
      <c r="K11" s="22">
        <f t="shared" si="8"/>
        <v>2.8865679559671635</v>
      </c>
      <c r="L11" s="23">
        <f t="shared" si="3"/>
        <v>0.12653448574102635</v>
      </c>
      <c r="M11" s="22">
        <f t="shared" si="4"/>
        <v>3.5871894035152265</v>
      </c>
      <c r="N11" s="15">
        <v>107</v>
      </c>
      <c r="O11" s="15">
        <v>28.35</v>
      </c>
      <c r="P11" s="15">
        <f t="shared" si="5"/>
        <v>13.538951187870518</v>
      </c>
      <c r="Q11" s="17">
        <f t="shared" si="6"/>
        <v>0.12653225409224783</v>
      </c>
      <c r="R11" s="7"/>
      <c r="S11" s="7"/>
      <c r="T11" s="7"/>
      <c r="U11" s="7"/>
      <c r="V11" s="7"/>
    </row>
    <row r="12" spans="1:22" ht="12" customHeight="1" x14ac:dyDescent="0.2">
      <c r="A12" s="14">
        <v>1975</v>
      </c>
      <c r="B12" s="30">
        <v>4.4218842326141869</v>
      </c>
      <c r="C12" s="15">
        <v>0</v>
      </c>
      <c r="D12" s="15">
        <f t="shared" si="0"/>
        <v>4.4218842326141869</v>
      </c>
      <c r="E12" s="15">
        <v>12</v>
      </c>
      <c r="F12" s="15">
        <f t="shared" si="1"/>
        <v>3.8912581247004843</v>
      </c>
      <c r="G12" s="15">
        <v>20</v>
      </c>
      <c r="H12" s="15">
        <f t="shared" si="7"/>
        <v>3.1130064997603872</v>
      </c>
      <c r="I12" s="15">
        <v>14</v>
      </c>
      <c r="J12" s="19">
        <f t="shared" si="2"/>
        <v>39.45600000000001</v>
      </c>
      <c r="K12" s="22">
        <f t="shared" si="8"/>
        <v>2.677185589793933</v>
      </c>
      <c r="L12" s="23">
        <f t="shared" si="3"/>
        <v>0.11735608064850117</v>
      </c>
      <c r="M12" s="22">
        <f t="shared" si="4"/>
        <v>3.3269862083446839</v>
      </c>
      <c r="N12" s="15">
        <v>107</v>
      </c>
      <c r="O12" s="15">
        <v>28.35</v>
      </c>
      <c r="P12" s="15">
        <f t="shared" si="5"/>
        <v>12.556879163770059</v>
      </c>
      <c r="Q12" s="17">
        <f t="shared" si="6"/>
        <v>0.11735401087635569</v>
      </c>
      <c r="R12" s="7"/>
      <c r="S12" s="7"/>
      <c r="T12" s="7"/>
      <c r="U12" s="7"/>
      <c r="V12" s="7"/>
    </row>
    <row r="13" spans="1:22" ht="12" customHeight="1" x14ac:dyDescent="0.2">
      <c r="A13" s="10">
        <v>1976</v>
      </c>
      <c r="B13" s="59">
        <v>4.2186139708422585</v>
      </c>
      <c r="C13" s="11">
        <v>0</v>
      </c>
      <c r="D13" s="11">
        <f t="shared" si="0"/>
        <v>4.2186139708422585</v>
      </c>
      <c r="E13" s="11">
        <v>12</v>
      </c>
      <c r="F13" s="11">
        <f t="shared" si="1"/>
        <v>3.7123802943411874</v>
      </c>
      <c r="G13" s="11">
        <v>20</v>
      </c>
      <c r="H13" s="11">
        <f t="shared" si="7"/>
        <v>2.9699042354729501</v>
      </c>
      <c r="I13" s="11">
        <v>14</v>
      </c>
      <c r="J13" s="18">
        <f t="shared" si="2"/>
        <v>39.455999999999989</v>
      </c>
      <c r="K13" s="20">
        <f t="shared" si="8"/>
        <v>2.5541176425067373</v>
      </c>
      <c r="L13" s="21">
        <f t="shared" si="3"/>
        <v>0.11196132131536383</v>
      </c>
      <c r="M13" s="20">
        <f t="shared" si="4"/>
        <v>3.1740474786299071</v>
      </c>
      <c r="N13" s="11">
        <v>107</v>
      </c>
      <c r="O13" s="11">
        <v>28.35</v>
      </c>
      <c r="P13" s="11">
        <f t="shared" si="5"/>
        <v>11.97965009571076</v>
      </c>
      <c r="Q13" s="13">
        <f t="shared" si="6"/>
        <v>0.1119593466888856</v>
      </c>
      <c r="R13" s="7"/>
      <c r="S13" s="7"/>
      <c r="T13" s="7"/>
      <c r="U13" s="7"/>
      <c r="V13" s="7"/>
    </row>
    <row r="14" spans="1:22" ht="12" customHeight="1" x14ac:dyDescent="0.2">
      <c r="A14" s="10">
        <v>1977</v>
      </c>
      <c r="B14" s="59">
        <v>4.139082667591329</v>
      </c>
      <c r="C14" s="11">
        <v>0</v>
      </c>
      <c r="D14" s="11">
        <f t="shared" si="0"/>
        <v>4.139082667591329</v>
      </c>
      <c r="E14" s="11">
        <v>12</v>
      </c>
      <c r="F14" s="11">
        <f t="shared" si="1"/>
        <v>3.6423927474803697</v>
      </c>
      <c r="G14" s="11">
        <v>20</v>
      </c>
      <c r="H14" s="11">
        <f t="shared" si="7"/>
        <v>2.9139141979842957</v>
      </c>
      <c r="I14" s="11">
        <v>14</v>
      </c>
      <c r="J14" s="18">
        <f t="shared" si="2"/>
        <v>39.456000000000003</v>
      </c>
      <c r="K14" s="20">
        <f t="shared" si="8"/>
        <v>2.5059662102664944</v>
      </c>
      <c r="L14" s="21">
        <f t="shared" si="3"/>
        <v>0.10985057360072303</v>
      </c>
      <c r="M14" s="20">
        <f t="shared" si="4"/>
        <v>3.1142088362936975</v>
      </c>
      <c r="N14" s="11">
        <v>107</v>
      </c>
      <c r="O14" s="11">
        <v>28.35</v>
      </c>
      <c r="P14" s="11">
        <f t="shared" si="5"/>
        <v>11.753804073489441</v>
      </c>
      <c r="Q14" s="13">
        <f t="shared" si="6"/>
        <v>0.10984863620083589</v>
      </c>
      <c r="R14" s="7"/>
      <c r="S14" s="7"/>
      <c r="T14" s="7"/>
      <c r="U14" s="7"/>
      <c r="V14" s="7"/>
    </row>
    <row r="15" spans="1:22" ht="12" customHeight="1" x14ac:dyDescent="0.2">
      <c r="A15" s="10">
        <v>1978</v>
      </c>
      <c r="B15" s="59">
        <v>3.99860933640965</v>
      </c>
      <c r="C15" s="11">
        <v>0</v>
      </c>
      <c r="D15" s="11">
        <f t="shared" si="0"/>
        <v>3.99860933640965</v>
      </c>
      <c r="E15" s="11">
        <v>12</v>
      </c>
      <c r="F15" s="11">
        <f t="shared" si="1"/>
        <v>3.5187762160404921</v>
      </c>
      <c r="G15" s="11">
        <v>20</v>
      </c>
      <c r="H15" s="11">
        <f t="shared" si="7"/>
        <v>2.8150209728323938</v>
      </c>
      <c r="I15" s="11">
        <v>14</v>
      </c>
      <c r="J15" s="18">
        <f t="shared" si="2"/>
        <v>39.455999999999989</v>
      </c>
      <c r="K15" s="20">
        <f t="shared" si="8"/>
        <v>2.4209180366358587</v>
      </c>
      <c r="L15" s="21">
        <f t="shared" si="3"/>
        <v>0.10612243448266778</v>
      </c>
      <c r="M15" s="20">
        <f t="shared" si="4"/>
        <v>3.0085179563663904</v>
      </c>
      <c r="N15" s="11">
        <v>107</v>
      </c>
      <c r="O15" s="11">
        <v>28.35</v>
      </c>
      <c r="P15" s="11">
        <f t="shared" si="5"/>
        <v>11.354900223322884</v>
      </c>
      <c r="Q15" s="13">
        <f t="shared" si="6"/>
        <v>0.10612056283479331</v>
      </c>
      <c r="R15" s="7"/>
      <c r="S15" s="7"/>
      <c r="T15" s="7"/>
      <c r="U15" s="7"/>
      <c r="V15" s="7"/>
    </row>
    <row r="16" spans="1:22" ht="12" customHeight="1" x14ac:dyDescent="0.2">
      <c r="A16" s="10">
        <v>1979</v>
      </c>
      <c r="B16" s="59">
        <v>3.9270095816675226</v>
      </c>
      <c r="C16" s="11">
        <v>0</v>
      </c>
      <c r="D16" s="11">
        <f t="shared" si="0"/>
        <v>3.9270095816675226</v>
      </c>
      <c r="E16" s="11">
        <v>12</v>
      </c>
      <c r="F16" s="11">
        <f t="shared" si="1"/>
        <v>3.45576843186742</v>
      </c>
      <c r="G16" s="11">
        <v>20</v>
      </c>
      <c r="H16" s="11">
        <f t="shared" si="7"/>
        <v>2.7646147454939358</v>
      </c>
      <c r="I16" s="11">
        <v>14</v>
      </c>
      <c r="J16" s="18">
        <f t="shared" si="2"/>
        <v>39.456000000000003</v>
      </c>
      <c r="K16" s="20">
        <f t="shared" si="8"/>
        <v>2.3775686811247847</v>
      </c>
      <c r="L16" s="21">
        <f t="shared" si="3"/>
        <v>0.1042221887616344</v>
      </c>
      <c r="M16" s="20">
        <f t="shared" si="4"/>
        <v>2.9546469402979545</v>
      </c>
      <c r="N16" s="11">
        <v>107</v>
      </c>
      <c r="O16" s="11">
        <v>28.35</v>
      </c>
      <c r="P16" s="11">
        <f t="shared" si="5"/>
        <v>11.151577517173937</v>
      </c>
      <c r="Q16" s="13">
        <f t="shared" si="6"/>
        <v>0.10422035062779381</v>
      </c>
      <c r="R16" s="7"/>
      <c r="S16" s="7"/>
      <c r="T16" s="7"/>
      <c r="U16" s="7"/>
      <c r="V16" s="7"/>
    </row>
    <row r="17" spans="1:22" ht="12" customHeight="1" x14ac:dyDescent="0.2">
      <c r="A17" s="10">
        <v>1980</v>
      </c>
      <c r="B17" s="59">
        <v>3.9107798155009248</v>
      </c>
      <c r="C17" s="11">
        <v>0</v>
      </c>
      <c r="D17" s="11">
        <f t="shared" si="0"/>
        <v>3.9107798155009248</v>
      </c>
      <c r="E17" s="11">
        <v>12</v>
      </c>
      <c r="F17" s="11">
        <f t="shared" si="1"/>
        <v>3.441486237640814</v>
      </c>
      <c r="G17" s="11">
        <v>20</v>
      </c>
      <c r="H17" s="11">
        <f t="shared" si="7"/>
        <v>2.7531889901126512</v>
      </c>
      <c r="I17" s="11">
        <v>14</v>
      </c>
      <c r="J17" s="18">
        <f t="shared" si="2"/>
        <v>39.455999999999989</v>
      </c>
      <c r="K17" s="20">
        <f t="shared" si="8"/>
        <v>2.3677425314968801</v>
      </c>
      <c r="L17" s="21">
        <f t="shared" si="3"/>
        <v>0.10379145343547967</v>
      </c>
      <c r="M17" s="20">
        <f t="shared" si="4"/>
        <v>2.9424358091691309</v>
      </c>
      <c r="N17" s="11">
        <v>107</v>
      </c>
      <c r="O17" s="11">
        <v>28.35</v>
      </c>
      <c r="P17" s="11">
        <f t="shared" si="5"/>
        <v>11.105489650126877</v>
      </c>
      <c r="Q17" s="13">
        <f t="shared" si="6"/>
        <v>0.10378962289838203</v>
      </c>
      <c r="R17" s="7"/>
      <c r="S17" s="7"/>
      <c r="T17" s="7"/>
      <c r="U17" s="7"/>
      <c r="V17" s="7"/>
    </row>
    <row r="18" spans="1:22" ht="12" customHeight="1" x14ac:dyDescent="0.2">
      <c r="A18" s="14">
        <v>1981</v>
      </c>
      <c r="B18" s="30">
        <v>3.8871829367904707</v>
      </c>
      <c r="C18" s="15">
        <v>0</v>
      </c>
      <c r="D18" s="15">
        <f t="shared" si="0"/>
        <v>3.8871829367904707</v>
      </c>
      <c r="E18" s="15">
        <v>12</v>
      </c>
      <c r="F18" s="15">
        <f t="shared" si="1"/>
        <v>3.4207209843756141</v>
      </c>
      <c r="G18" s="15">
        <v>20</v>
      </c>
      <c r="H18" s="15">
        <f t="shared" si="7"/>
        <v>2.7365767875004914</v>
      </c>
      <c r="I18" s="15">
        <v>14</v>
      </c>
      <c r="J18" s="19">
        <f t="shared" si="2"/>
        <v>39.455999999999989</v>
      </c>
      <c r="K18" s="22">
        <f t="shared" si="8"/>
        <v>2.3534560372504227</v>
      </c>
      <c r="L18" s="23">
        <f t="shared" si="3"/>
        <v>0.10316519615344319</v>
      </c>
      <c r="M18" s="22">
        <f t="shared" si="4"/>
        <v>2.9246817283520374</v>
      </c>
      <c r="N18" s="15">
        <v>107</v>
      </c>
      <c r="O18" s="15">
        <v>28.35</v>
      </c>
      <c r="P18" s="15">
        <f t="shared" si="5"/>
        <v>11.038481302774885</v>
      </c>
      <c r="Q18" s="17">
        <f t="shared" si="6"/>
        <v>0.10316337666144752</v>
      </c>
      <c r="R18" s="7"/>
      <c r="S18" s="7"/>
      <c r="T18" s="7"/>
      <c r="U18" s="7"/>
      <c r="V18" s="7"/>
    </row>
    <row r="19" spans="1:22" ht="12" customHeight="1" x14ac:dyDescent="0.2">
      <c r="A19" s="14">
        <v>1982</v>
      </c>
      <c r="B19" s="30">
        <v>3.8965724594107032</v>
      </c>
      <c r="C19" s="15">
        <v>0</v>
      </c>
      <c r="D19" s="15">
        <f t="shared" si="0"/>
        <v>3.8965724594107032</v>
      </c>
      <c r="E19" s="15">
        <v>12</v>
      </c>
      <c r="F19" s="15">
        <f t="shared" si="1"/>
        <v>3.4289837642814187</v>
      </c>
      <c r="G19" s="15">
        <v>20</v>
      </c>
      <c r="H19" s="15">
        <f t="shared" si="7"/>
        <v>2.7431870114251349</v>
      </c>
      <c r="I19" s="15">
        <v>14</v>
      </c>
      <c r="J19" s="19">
        <f t="shared" si="2"/>
        <v>39.456000000000003</v>
      </c>
      <c r="K19" s="22">
        <f t="shared" si="8"/>
        <v>2.3591408298256162</v>
      </c>
      <c r="L19" s="23">
        <f t="shared" si="3"/>
        <v>0.10341439254030099</v>
      </c>
      <c r="M19" s="22">
        <f t="shared" si="4"/>
        <v>2.9317463213212629</v>
      </c>
      <c r="N19" s="15">
        <v>107</v>
      </c>
      <c r="O19" s="15">
        <v>28.35</v>
      </c>
      <c r="P19" s="15">
        <f t="shared" si="5"/>
        <v>11.065144845903884</v>
      </c>
      <c r="Q19" s="17">
        <f t="shared" si="6"/>
        <v>0.10341256865330732</v>
      </c>
      <c r="R19" s="7"/>
      <c r="S19" s="7"/>
      <c r="T19" s="7"/>
      <c r="U19" s="7"/>
      <c r="V19" s="7"/>
    </row>
    <row r="20" spans="1:22" ht="12" customHeight="1" x14ac:dyDescent="0.2">
      <c r="A20" s="14">
        <v>1983</v>
      </c>
      <c r="B20" s="30">
        <v>3.7863553372592382</v>
      </c>
      <c r="C20" s="15">
        <v>0</v>
      </c>
      <c r="D20" s="15">
        <f t="shared" si="0"/>
        <v>3.7863553372592382</v>
      </c>
      <c r="E20" s="15">
        <v>12</v>
      </c>
      <c r="F20" s="15">
        <f t="shared" si="1"/>
        <v>3.3319926967881295</v>
      </c>
      <c r="G20" s="15">
        <v>20</v>
      </c>
      <c r="H20" s="15">
        <f t="shared" si="7"/>
        <v>2.6655941574305038</v>
      </c>
      <c r="I20" s="15">
        <v>14</v>
      </c>
      <c r="J20" s="19">
        <f t="shared" si="2"/>
        <v>39.456000000000003</v>
      </c>
      <c r="K20" s="22">
        <f t="shared" si="8"/>
        <v>2.2924109753902333</v>
      </c>
      <c r="L20" s="23">
        <f t="shared" si="3"/>
        <v>0.1004892482362842</v>
      </c>
      <c r="M20" s="22">
        <f t="shared" si="4"/>
        <v>2.8488199428745391</v>
      </c>
      <c r="N20" s="15">
        <v>107</v>
      </c>
      <c r="O20" s="15">
        <v>28.35</v>
      </c>
      <c r="P20" s="15">
        <f t="shared" si="5"/>
        <v>10.752159925487678</v>
      </c>
      <c r="Q20" s="17">
        <f t="shared" si="6"/>
        <v>0.10048747593913718</v>
      </c>
      <c r="R20" s="7"/>
      <c r="S20" s="7"/>
      <c r="T20" s="7"/>
      <c r="U20" s="7"/>
      <c r="V20" s="7"/>
    </row>
    <row r="21" spans="1:22" ht="12" customHeight="1" x14ac:dyDescent="0.2">
      <c r="A21" s="14">
        <v>1984</v>
      </c>
      <c r="B21" s="30">
        <v>3.7623467935509907</v>
      </c>
      <c r="C21" s="15">
        <v>0</v>
      </c>
      <c r="D21" s="15">
        <f t="shared" si="0"/>
        <v>3.7623467935509907</v>
      </c>
      <c r="E21" s="15">
        <v>12</v>
      </c>
      <c r="F21" s="15">
        <f t="shared" si="1"/>
        <v>3.3108651783248719</v>
      </c>
      <c r="G21" s="15">
        <v>20</v>
      </c>
      <c r="H21" s="15">
        <f t="shared" si="7"/>
        <v>2.6486921426598977</v>
      </c>
      <c r="I21" s="15">
        <v>14</v>
      </c>
      <c r="J21" s="19">
        <f t="shared" si="2"/>
        <v>39.455999999999989</v>
      </c>
      <c r="K21" s="22">
        <f t="shared" si="8"/>
        <v>2.2778752426875122</v>
      </c>
      <c r="L21" s="23">
        <f t="shared" si="3"/>
        <v>9.9852065432877252E-2</v>
      </c>
      <c r="M21" s="22">
        <f t="shared" si="4"/>
        <v>2.8307561289893535</v>
      </c>
      <c r="N21" s="15">
        <v>107</v>
      </c>
      <c r="O21" s="15">
        <v>28.35</v>
      </c>
      <c r="P21" s="15">
        <f t="shared" si="5"/>
        <v>10.68398256796687</v>
      </c>
      <c r="Q21" s="17">
        <f t="shared" si="6"/>
        <v>9.9850304373522158E-2</v>
      </c>
      <c r="R21" s="7"/>
      <c r="S21" s="7"/>
      <c r="T21" s="7"/>
      <c r="U21" s="7"/>
      <c r="V21" s="7"/>
    </row>
    <row r="22" spans="1:22" ht="12" customHeight="1" x14ac:dyDescent="0.2">
      <c r="A22" s="14">
        <v>1985</v>
      </c>
      <c r="B22" s="30">
        <v>4.0022234574763758</v>
      </c>
      <c r="C22" s="15">
        <v>0</v>
      </c>
      <c r="D22" s="15">
        <f t="shared" si="0"/>
        <v>4.0022234574763758</v>
      </c>
      <c r="E22" s="15">
        <v>12</v>
      </c>
      <c r="F22" s="15">
        <f t="shared" si="1"/>
        <v>3.5219566425792106</v>
      </c>
      <c r="G22" s="15">
        <v>20</v>
      </c>
      <c r="H22" s="15">
        <f t="shared" si="7"/>
        <v>2.8175653140633683</v>
      </c>
      <c r="I22" s="15">
        <v>14</v>
      </c>
      <c r="J22" s="19">
        <f t="shared" si="2"/>
        <v>39.456000000000003</v>
      </c>
      <c r="K22" s="22">
        <f t="shared" si="8"/>
        <v>2.4231061700944969</v>
      </c>
      <c r="L22" s="23">
        <f t="shared" si="3"/>
        <v>0.10621835266167658</v>
      </c>
      <c r="M22" s="22">
        <f t="shared" si="4"/>
        <v>3.0112371887822</v>
      </c>
      <c r="N22" s="15">
        <v>107</v>
      </c>
      <c r="O22" s="15">
        <v>28.35</v>
      </c>
      <c r="P22" s="15">
        <f t="shared" si="5"/>
        <v>11.36516328746721</v>
      </c>
      <c r="Q22" s="17">
        <f t="shared" si="6"/>
        <v>0.10621647932212346</v>
      </c>
      <c r="R22" s="7"/>
      <c r="S22" s="7"/>
      <c r="T22" s="7"/>
      <c r="U22" s="7"/>
      <c r="V22" s="7"/>
    </row>
    <row r="23" spans="1:22" ht="12" customHeight="1" x14ac:dyDescent="0.2">
      <c r="A23" s="10">
        <v>1986</v>
      </c>
      <c r="B23" s="59">
        <v>4.0561179779500742</v>
      </c>
      <c r="C23" s="11">
        <v>0</v>
      </c>
      <c r="D23" s="11">
        <f t="shared" si="0"/>
        <v>4.0561179779500742</v>
      </c>
      <c r="E23" s="11">
        <v>12</v>
      </c>
      <c r="F23" s="11">
        <f t="shared" si="1"/>
        <v>3.5693838205960651</v>
      </c>
      <c r="G23" s="11">
        <v>20</v>
      </c>
      <c r="H23" s="11">
        <f t="shared" si="7"/>
        <v>2.8555070564768519</v>
      </c>
      <c r="I23" s="11">
        <v>14</v>
      </c>
      <c r="J23" s="18">
        <f t="shared" si="2"/>
        <v>39.456000000000003</v>
      </c>
      <c r="K23" s="20">
        <f t="shared" si="8"/>
        <v>2.4557360685700926</v>
      </c>
      <c r="L23" s="21">
        <f t="shared" si="3"/>
        <v>0.10764870437567529</v>
      </c>
      <c r="M23" s="20">
        <f t="shared" si="4"/>
        <v>3.0517869446982067</v>
      </c>
      <c r="N23" s="11">
        <v>107</v>
      </c>
      <c r="O23" s="11">
        <v>28.35</v>
      </c>
      <c r="P23" s="11">
        <f t="shared" si="5"/>
        <v>11.518208221612278</v>
      </c>
      <c r="Q23" s="13">
        <f t="shared" si="6"/>
        <v>0.10764680580946055</v>
      </c>
      <c r="R23" s="7"/>
      <c r="S23" s="7"/>
      <c r="T23" s="7"/>
      <c r="U23" s="7"/>
      <c r="V23" s="7"/>
    </row>
    <row r="24" spans="1:22" ht="12" customHeight="1" x14ac:dyDescent="0.2">
      <c r="A24" s="10">
        <v>1987</v>
      </c>
      <c r="B24" s="59">
        <v>4.4489296231346982</v>
      </c>
      <c r="C24" s="11">
        <v>0</v>
      </c>
      <c r="D24" s="11">
        <f t="shared" si="0"/>
        <v>4.4489296231346982</v>
      </c>
      <c r="E24" s="11">
        <v>12</v>
      </c>
      <c r="F24" s="11">
        <f t="shared" si="1"/>
        <v>3.9150580683585345</v>
      </c>
      <c r="G24" s="11">
        <v>20</v>
      </c>
      <c r="H24" s="11">
        <f t="shared" si="7"/>
        <v>3.1320464546868276</v>
      </c>
      <c r="I24" s="11">
        <v>14</v>
      </c>
      <c r="J24" s="18">
        <f t="shared" si="2"/>
        <v>39.456000000000003</v>
      </c>
      <c r="K24" s="20">
        <f t="shared" si="8"/>
        <v>2.6935599510306716</v>
      </c>
      <c r="L24" s="21">
        <f t="shared" si="3"/>
        <v>0.11807386086709794</v>
      </c>
      <c r="M24" s="20">
        <f t="shared" si="4"/>
        <v>3.3473349186517929</v>
      </c>
      <c r="N24" s="11">
        <v>107</v>
      </c>
      <c r="O24" s="11">
        <v>28.35</v>
      </c>
      <c r="P24" s="11">
        <f t="shared" si="5"/>
        <v>12.633680292618759</v>
      </c>
      <c r="Q24" s="13">
        <f t="shared" si="6"/>
        <v>0.11807177843568933</v>
      </c>
      <c r="R24" s="7"/>
      <c r="S24" s="7"/>
      <c r="T24" s="7"/>
      <c r="U24" s="7"/>
      <c r="V24" s="7"/>
    </row>
    <row r="25" spans="1:22" ht="12" customHeight="1" x14ac:dyDescent="0.2">
      <c r="A25" s="10">
        <v>1988</v>
      </c>
      <c r="B25" s="59">
        <v>6.4362388874543512</v>
      </c>
      <c r="C25" s="11">
        <v>0</v>
      </c>
      <c r="D25" s="11">
        <f t="shared" si="0"/>
        <v>6.4362388874543512</v>
      </c>
      <c r="E25" s="11">
        <v>12</v>
      </c>
      <c r="F25" s="11">
        <f t="shared" si="1"/>
        <v>5.6638902209598294</v>
      </c>
      <c r="G25" s="11">
        <v>20</v>
      </c>
      <c r="H25" s="11">
        <f t="shared" si="7"/>
        <v>4.5311121767678637</v>
      </c>
      <c r="I25" s="11">
        <v>14</v>
      </c>
      <c r="J25" s="18">
        <f t="shared" si="2"/>
        <v>39.455999999999989</v>
      </c>
      <c r="K25" s="20">
        <f t="shared" si="8"/>
        <v>3.8967564720203627</v>
      </c>
      <c r="L25" s="21">
        <f t="shared" si="3"/>
        <v>0.17081672206116658</v>
      </c>
      <c r="M25" s="20">
        <f t="shared" si="4"/>
        <v>4.8425686620730417</v>
      </c>
      <c r="N25" s="11">
        <v>107</v>
      </c>
      <c r="O25" s="11">
        <v>28.35</v>
      </c>
      <c r="P25" s="11">
        <f t="shared" si="5"/>
        <v>18.277066908000545</v>
      </c>
      <c r="Q25" s="13">
        <f t="shared" si="6"/>
        <v>0.17081370942056584</v>
      </c>
      <c r="R25" s="7"/>
      <c r="S25" s="7"/>
      <c r="T25" s="7"/>
      <c r="U25" s="7"/>
      <c r="V25" s="7"/>
    </row>
    <row r="26" spans="1:22" ht="12" customHeight="1" x14ac:dyDescent="0.2">
      <c r="A26" s="10">
        <v>1989</v>
      </c>
      <c r="B26" s="59">
        <v>6.4916498797842621</v>
      </c>
      <c r="C26" s="11">
        <v>0</v>
      </c>
      <c r="D26" s="11">
        <f t="shared" si="0"/>
        <v>6.4916498797842621</v>
      </c>
      <c r="E26" s="11">
        <v>12</v>
      </c>
      <c r="F26" s="11">
        <f t="shared" si="1"/>
        <v>5.7126518942101505</v>
      </c>
      <c r="G26" s="11">
        <v>20</v>
      </c>
      <c r="H26" s="11">
        <f t="shared" si="7"/>
        <v>4.5701215153681201</v>
      </c>
      <c r="I26" s="11">
        <v>14</v>
      </c>
      <c r="J26" s="18">
        <f t="shared" si="2"/>
        <v>39.456000000000003</v>
      </c>
      <c r="K26" s="20">
        <f t="shared" si="8"/>
        <v>3.9303045032165835</v>
      </c>
      <c r="L26" s="21">
        <f t="shared" si="3"/>
        <v>0.17228732068894612</v>
      </c>
      <c r="M26" s="20">
        <f t="shared" si="4"/>
        <v>4.8842593978712774</v>
      </c>
      <c r="N26" s="11">
        <v>107</v>
      </c>
      <c r="O26" s="11">
        <v>28.35</v>
      </c>
      <c r="P26" s="11">
        <f t="shared" si="5"/>
        <v>18.434418185969193</v>
      </c>
      <c r="Q26" s="13">
        <f t="shared" si="6"/>
        <v>0.17228428211186161</v>
      </c>
      <c r="R26" s="7"/>
      <c r="S26" s="7"/>
      <c r="T26" s="7"/>
      <c r="U26" s="7"/>
      <c r="V26" s="7"/>
    </row>
    <row r="27" spans="1:22" ht="12" customHeight="1" x14ac:dyDescent="0.2">
      <c r="A27" s="10">
        <v>1990</v>
      </c>
      <c r="B27" s="59">
        <v>6.5410059559477034</v>
      </c>
      <c r="C27" s="11">
        <v>0</v>
      </c>
      <c r="D27" s="11">
        <f t="shared" si="0"/>
        <v>6.5410059559477034</v>
      </c>
      <c r="E27" s="11">
        <v>12</v>
      </c>
      <c r="F27" s="11">
        <f t="shared" si="1"/>
        <v>5.7560852412339791</v>
      </c>
      <c r="G27" s="11">
        <v>20</v>
      </c>
      <c r="H27" s="11">
        <f t="shared" si="7"/>
        <v>4.6048681929871833</v>
      </c>
      <c r="I27" s="11">
        <v>14</v>
      </c>
      <c r="J27" s="18">
        <f t="shared" si="2"/>
        <v>39.456000000000003</v>
      </c>
      <c r="K27" s="20">
        <f t="shared" si="8"/>
        <v>3.9601866459689776</v>
      </c>
      <c r="L27" s="21">
        <f t="shared" si="3"/>
        <v>0.17359722283699627</v>
      </c>
      <c r="M27" s="20">
        <f t="shared" si="4"/>
        <v>4.921394468817426</v>
      </c>
      <c r="N27" s="11">
        <v>107</v>
      </c>
      <c r="O27" s="11">
        <v>28.35</v>
      </c>
      <c r="P27" s="11">
        <f t="shared" si="5"/>
        <v>18.574575243861187</v>
      </c>
      <c r="Q27" s="13">
        <f t="shared" si="6"/>
        <v>0.17359416115758117</v>
      </c>
      <c r="R27" s="7"/>
      <c r="S27" s="7"/>
      <c r="T27" s="7"/>
      <c r="U27" s="7"/>
      <c r="V27" s="7"/>
    </row>
    <row r="28" spans="1:22" ht="12" customHeight="1" x14ac:dyDescent="0.2">
      <c r="A28" s="14">
        <v>1991</v>
      </c>
      <c r="B28" s="30">
        <v>6.568693353024547</v>
      </c>
      <c r="C28" s="15">
        <v>0</v>
      </c>
      <c r="D28" s="15">
        <f t="shared" si="0"/>
        <v>6.568693353024547</v>
      </c>
      <c r="E28" s="15">
        <v>12</v>
      </c>
      <c r="F28" s="15">
        <f t="shared" si="1"/>
        <v>5.7804501506616015</v>
      </c>
      <c r="G28" s="15">
        <v>20</v>
      </c>
      <c r="H28" s="15">
        <f t="shared" si="7"/>
        <v>4.624360120529281</v>
      </c>
      <c r="I28" s="15">
        <v>14</v>
      </c>
      <c r="J28" s="19">
        <f t="shared" si="2"/>
        <v>39.456000000000003</v>
      </c>
      <c r="K28" s="22">
        <f t="shared" si="8"/>
        <v>3.9769497036551815</v>
      </c>
      <c r="L28" s="23">
        <f t="shared" si="3"/>
        <v>0.17433204180406275</v>
      </c>
      <c r="M28" s="22">
        <f t="shared" si="4"/>
        <v>4.9422262191242767</v>
      </c>
      <c r="N28" s="15">
        <v>107</v>
      </c>
      <c r="O28" s="15">
        <v>28.35</v>
      </c>
      <c r="P28" s="15">
        <f t="shared" si="5"/>
        <v>18.653199486641888</v>
      </c>
      <c r="Q28" s="17">
        <f t="shared" si="6"/>
        <v>0.17432896716487747</v>
      </c>
      <c r="R28" s="7"/>
      <c r="S28" s="7"/>
      <c r="T28" s="7"/>
      <c r="U28" s="7"/>
      <c r="V28" s="7"/>
    </row>
    <row r="29" spans="1:22" ht="12" customHeight="1" x14ac:dyDescent="0.2">
      <c r="A29" s="14">
        <v>1992</v>
      </c>
      <c r="B29" s="30">
        <v>6.550737812188987</v>
      </c>
      <c r="C29" s="15">
        <v>0</v>
      </c>
      <c r="D29" s="15">
        <f t="shared" si="0"/>
        <v>6.550737812188987</v>
      </c>
      <c r="E29" s="15">
        <v>12</v>
      </c>
      <c r="F29" s="15">
        <f t="shared" si="1"/>
        <v>5.7646492747263087</v>
      </c>
      <c r="G29" s="15">
        <v>20</v>
      </c>
      <c r="H29" s="15">
        <f t="shared" si="7"/>
        <v>4.6117194197810472</v>
      </c>
      <c r="I29" s="15">
        <v>14</v>
      </c>
      <c r="J29" s="19">
        <f t="shared" si="2"/>
        <v>39.455999999999989</v>
      </c>
      <c r="K29" s="22">
        <f t="shared" si="8"/>
        <v>3.9660787010117007</v>
      </c>
      <c r="L29" s="23">
        <f t="shared" si="3"/>
        <v>0.17385550470188277</v>
      </c>
      <c r="M29" s="22">
        <f t="shared" si="4"/>
        <v>4.9287166305460257</v>
      </c>
      <c r="N29" s="15">
        <v>107</v>
      </c>
      <c r="O29" s="15">
        <v>28.35</v>
      </c>
      <c r="P29" s="15">
        <f t="shared" si="5"/>
        <v>18.602210915993819</v>
      </c>
      <c r="Q29" s="17">
        <f t="shared" si="6"/>
        <v>0.17385243846723195</v>
      </c>
      <c r="R29" s="7"/>
      <c r="S29" s="7"/>
      <c r="T29" s="7"/>
      <c r="U29" s="7"/>
      <c r="V29" s="7"/>
    </row>
    <row r="30" spans="1:22" ht="12" customHeight="1" x14ac:dyDescent="0.2">
      <c r="A30" s="14">
        <v>1993</v>
      </c>
      <c r="B30" s="30">
        <v>6.095585648622424</v>
      </c>
      <c r="C30" s="15">
        <v>0</v>
      </c>
      <c r="D30" s="15">
        <f t="shared" si="0"/>
        <v>6.095585648622424</v>
      </c>
      <c r="E30" s="15">
        <v>12</v>
      </c>
      <c r="F30" s="15">
        <f t="shared" si="1"/>
        <v>5.3641153707877329</v>
      </c>
      <c r="G30" s="15">
        <v>20</v>
      </c>
      <c r="H30" s="15">
        <f t="shared" si="7"/>
        <v>4.2912922966301865</v>
      </c>
      <c r="I30" s="15">
        <v>14</v>
      </c>
      <c r="J30" s="19">
        <f t="shared" si="2"/>
        <v>39.456000000000003</v>
      </c>
      <c r="K30" s="22">
        <f t="shared" si="8"/>
        <v>3.6905113751019605</v>
      </c>
      <c r="L30" s="23">
        <f t="shared" si="3"/>
        <v>0.16177584110035992</v>
      </c>
      <c r="M30" s="22">
        <f t="shared" si="4"/>
        <v>4.5862642072746533</v>
      </c>
      <c r="N30" s="15">
        <v>107</v>
      </c>
      <c r="O30" s="15">
        <v>28.35</v>
      </c>
      <c r="P30" s="15">
        <f t="shared" si="5"/>
        <v>17.309709706468709</v>
      </c>
      <c r="Q30" s="17">
        <f t="shared" si="6"/>
        <v>0.16177298791092251</v>
      </c>
      <c r="R30" s="7"/>
      <c r="S30" s="7"/>
      <c r="T30" s="7"/>
      <c r="U30" s="7"/>
      <c r="V30" s="7"/>
    </row>
    <row r="31" spans="1:22" ht="12" customHeight="1" x14ac:dyDescent="0.2">
      <c r="A31" s="14">
        <v>1994</v>
      </c>
      <c r="B31" s="30">
        <v>5.7727770799369269</v>
      </c>
      <c r="C31" s="15">
        <v>0</v>
      </c>
      <c r="D31" s="15">
        <f t="shared" si="0"/>
        <v>5.7727770799369269</v>
      </c>
      <c r="E31" s="15">
        <v>12</v>
      </c>
      <c r="F31" s="15">
        <f t="shared" si="1"/>
        <v>5.0800438303444952</v>
      </c>
      <c r="G31" s="15">
        <v>20</v>
      </c>
      <c r="H31" s="15">
        <f t="shared" si="7"/>
        <v>4.064035064275596</v>
      </c>
      <c r="I31" s="15">
        <v>14</v>
      </c>
      <c r="J31" s="19">
        <f t="shared" si="2"/>
        <v>39.456000000000003</v>
      </c>
      <c r="K31" s="22">
        <f t="shared" si="8"/>
        <v>3.4950701552770127</v>
      </c>
      <c r="L31" s="23">
        <f t="shared" si="3"/>
        <v>0.15320855475186906</v>
      </c>
      <c r="M31" s="22">
        <f t="shared" si="4"/>
        <v>4.3433859229381122</v>
      </c>
      <c r="N31" s="15">
        <v>107</v>
      </c>
      <c r="O31" s="15">
        <v>28.35</v>
      </c>
      <c r="P31" s="15">
        <f t="shared" si="5"/>
        <v>16.393026234722328</v>
      </c>
      <c r="Q31" s="17">
        <f t="shared" si="6"/>
        <v>0.15320585266095632</v>
      </c>
      <c r="R31" s="7"/>
      <c r="S31" s="7"/>
      <c r="T31" s="7"/>
      <c r="U31" s="7"/>
      <c r="V31" s="7"/>
    </row>
    <row r="32" spans="1:22" ht="12" customHeight="1" x14ac:dyDescent="0.2">
      <c r="A32" s="14">
        <v>1995</v>
      </c>
      <c r="B32" s="30">
        <v>5.4602254719971022</v>
      </c>
      <c r="C32" s="15">
        <v>0</v>
      </c>
      <c r="D32" s="15">
        <f t="shared" si="0"/>
        <v>5.4602254719971022</v>
      </c>
      <c r="E32" s="15">
        <v>12</v>
      </c>
      <c r="F32" s="15">
        <f t="shared" si="1"/>
        <v>4.8049984153574501</v>
      </c>
      <c r="G32" s="15">
        <v>20</v>
      </c>
      <c r="H32" s="15">
        <f t="shared" si="7"/>
        <v>3.8439987322859599</v>
      </c>
      <c r="I32" s="15">
        <v>14</v>
      </c>
      <c r="J32" s="19">
        <f t="shared" si="2"/>
        <v>39.456000000000003</v>
      </c>
      <c r="K32" s="22">
        <f t="shared" si="8"/>
        <v>3.3058389097659253</v>
      </c>
      <c r="L32" s="23">
        <f t="shared" si="3"/>
        <v>0.14491348645549262</v>
      </c>
      <c r="M32" s="22">
        <f t="shared" si="4"/>
        <v>4.1082248842699878</v>
      </c>
      <c r="N32" s="15">
        <v>107</v>
      </c>
      <c r="O32" s="15">
        <v>28.35</v>
      </c>
      <c r="P32" s="15">
        <f t="shared" si="5"/>
        <v>15.505469580842634</v>
      </c>
      <c r="Q32" s="17">
        <f t="shared" si="6"/>
        <v>0.14491093066208069</v>
      </c>
      <c r="R32" s="7"/>
      <c r="S32" s="7"/>
      <c r="T32" s="7"/>
      <c r="U32" s="7"/>
      <c r="V32" s="7"/>
    </row>
    <row r="33" spans="1:22" ht="12" customHeight="1" x14ac:dyDescent="0.2">
      <c r="A33" s="10">
        <v>1996</v>
      </c>
      <c r="B33" s="59">
        <v>5.074752658017311</v>
      </c>
      <c r="C33" s="11">
        <v>0</v>
      </c>
      <c r="D33" s="11">
        <f t="shared" si="0"/>
        <v>5.074752658017311</v>
      </c>
      <c r="E33" s="11">
        <v>12</v>
      </c>
      <c r="F33" s="11">
        <f t="shared" si="1"/>
        <v>4.4657823390552336</v>
      </c>
      <c r="G33" s="11">
        <v>20</v>
      </c>
      <c r="H33" s="11">
        <f t="shared" si="7"/>
        <v>3.572625871244187</v>
      </c>
      <c r="I33" s="11">
        <v>14</v>
      </c>
      <c r="J33" s="18">
        <f t="shared" si="2"/>
        <v>39.456000000000003</v>
      </c>
      <c r="K33" s="20">
        <f t="shared" si="8"/>
        <v>3.0724582492700008</v>
      </c>
      <c r="L33" s="21">
        <f t="shared" si="3"/>
        <v>0.13468310133786304</v>
      </c>
      <c r="M33" s="20">
        <f t="shared" si="4"/>
        <v>3.8181985813777484</v>
      </c>
      <c r="N33" s="11">
        <v>107</v>
      </c>
      <c r="O33" s="11">
        <v>28.35</v>
      </c>
      <c r="P33" s="11">
        <f t="shared" si="5"/>
        <v>14.41083767927404</v>
      </c>
      <c r="Q33" s="13">
        <f t="shared" si="6"/>
        <v>0.13468072597452374</v>
      </c>
      <c r="R33" s="7"/>
      <c r="S33" s="7"/>
      <c r="T33" s="7"/>
      <c r="U33" s="7"/>
      <c r="V33" s="7"/>
    </row>
    <row r="34" spans="1:22" ht="12" customHeight="1" x14ac:dyDescent="0.2">
      <c r="A34" s="10">
        <v>1997</v>
      </c>
      <c r="B34" s="59">
        <v>4.696344339622641</v>
      </c>
      <c r="C34" s="11">
        <v>0</v>
      </c>
      <c r="D34" s="11">
        <f t="shared" si="0"/>
        <v>4.696344339622641</v>
      </c>
      <c r="E34" s="11">
        <v>12</v>
      </c>
      <c r="F34" s="11">
        <f t="shared" si="1"/>
        <v>4.132783018867924</v>
      </c>
      <c r="G34" s="11">
        <v>20</v>
      </c>
      <c r="H34" s="11">
        <f t="shared" si="7"/>
        <v>3.306226415094339</v>
      </c>
      <c r="I34" s="11">
        <v>14</v>
      </c>
      <c r="J34" s="18">
        <f t="shared" si="2"/>
        <v>39.456000000000003</v>
      </c>
      <c r="K34" s="20">
        <f t="shared" si="8"/>
        <v>2.8433547169811315</v>
      </c>
      <c r="L34" s="21">
        <f t="shared" si="3"/>
        <v>0.12464020677177563</v>
      </c>
      <c r="M34" s="20">
        <f t="shared" si="4"/>
        <v>3.5334875418764531</v>
      </c>
      <c r="N34" s="11">
        <v>107</v>
      </c>
      <c r="O34" s="11">
        <v>28.35</v>
      </c>
      <c r="P34" s="11">
        <f t="shared" si="5"/>
        <v>13.336266912902309</v>
      </c>
      <c r="Q34" s="13">
        <f t="shared" si="6"/>
        <v>0.12463800853179728</v>
      </c>
      <c r="R34" s="7"/>
      <c r="S34" s="7"/>
      <c r="T34" s="7"/>
      <c r="U34" s="7"/>
      <c r="V34" s="7"/>
    </row>
    <row r="35" spans="1:22" ht="12" customHeight="1" x14ac:dyDescent="0.2">
      <c r="A35" s="10">
        <v>1998</v>
      </c>
      <c r="B35" s="59">
        <v>4.4831880448318806</v>
      </c>
      <c r="C35" s="11">
        <v>0</v>
      </c>
      <c r="D35" s="11">
        <f t="shared" si="0"/>
        <v>4.4831880448318806</v>
      </c>
      <c r="E35" s="11">
        <v>12</v>
      </c>
      <c r="F35" s="11">
        <f t="shared" si="1"/>
        <v>3.945205479452055</v>
      </c>
      <c r="G35" s="11">
        <v>20</v>
      </c>
      <c r="H35" s="11">
        <f t="shared" si="7"/>
        <v>3.1561643835616442</v>
      </c>
      <c r="I35" s="11">
        <v>14</v>
      </c>
      <c r="J35" s="18">
        <f t="shared" si="2"/>
        <v>39.456000000000003</v>
      </c>
      <c r="K35" s="20">
        <f t="shared" si="8"/>
        <v>2.7143013698630138</v>
      </c>
      <c r="L35" s="21">
        <f t="shared" si="3"/>
        <v>0.11898307374741979</v>
      </c>
      <c r="M35" s="20">
        <f t="shared" si="4"/>
        <v>3.3731106492024772</v>
      </c>
      <c r="N35" s="11">
        <v>107</v>
      </c>
      <c r="O35" s="11">
        <v>28.35</v>
      </c>
      <c r="P35" s="11">
        <f t="shared" si="5"/>
        <v>12.73096435501464</v>
      </c>
      <c r="Q35" s="13">
        <f t="shared" si="6"/>
        <v>0.11898097528051066</v>
      </c>
      <c r="R35" s="7"/>
      <c r="S35" s="7"/>
      <c r="T35" s="7"/>
      <c r="U35" s="7"/>
      <c r="V35" s="7"/>
    </row>
    <row r="36" spans="1:22" ht="12" customHeight="1" x14ac:dyDescent="0.2">
      <c r="A36" s="10">
        <v>1999</v>
      </c>
      <c r="B36" s="59">
        <v>4.4165736707584866</v>
      </c>
      <c r="C36" s="11">
        <v>0</v>
      </c>
      <c r="D36" s="11">
        <f t="shared" si="0"/>
        <v>4.4165736707584866</v>
      </c>
      <c r="E36" s="11">
        <v>12</v>
      </c>
      <c r="F36" s="11">
        <f t="shared" si="1"/>
        <v>3.8865848302674681</v>
      </c>
      <c r="G36" s="11">
        <v>20</v>
      </c>
      <c r="H36" s="11">
        <f t="shared" si="7"/>
        <v>3.1092678642139746</v>
      </c>
      <c r="I36" s="11">
        <v>14</v>
      </c>
      <c r="J36" s="18">
        <f t="shared" si="2"/>
        <v>39.456000000000003</v>
      </c>
      <c r="K36" s="20">
        <f t="shared" si="8"/>
        <v>2.6739703632240182</v>
      </c>
      <c r="L36" s="21">
        <f t="shared" si="3"/>
        <v>0.11721513920981998</v>
      </c>
      <c r="M36" s="20">
        <f t="shared" si="4"/>
        <v>3.3229905890287914</v>
      </c>
      <c r="N36" s="11">
        <v>107</v>
      </c>
      <c r="O36" s="11">
        <v>28.35</v>
      </c>
      <c r="P36" s="11">
        <f t="shared" si="5"/>
        <v>12.541798695805314</v>
      </c>
      <c r="Q36" s="13">
        <f t="shared" si="6"/>
        <v>0.11721307192341415</v>
      </c>
      <c r="R36" s="7"/>
      <c r="S36" s="7"/>
      <c r="T36" s="7"/>
      <c r="U36" s="7"/>
      <c r="V36" s="7"/>
    </row>
    <row r="37" spans="1:22" ht="12" customHeight="1" x14ac:dyDescent="0.2">
      <c r="A37" s="10">
        <v>2000</v>
      </c>
      <c r="B37" s="59">
        <v>4.3588064461021583</v>
      </c>
      <c r="C37" s="11">
        <v>0</v>
      </c>
      <c r="D37" s="11">
        <f t="shared" si="0"/>
        <v>4.3588064461021583</v>
      </c>
      <c r="E37" s="11">
        <v>12</v>
      </c>
      <c r="F37" s="11">
        <f t="shared" si="1"/>
        <v>3.8357496725698992</v>
      </c>
      <c r="G37" s="11">
        <v>20</v>
      </c>
      <c r="H37" s="11">
        <f t="shared" si="7"/>
        <v>3.0685997380559193</v>
      </c>
      <c r="I37" s="11">
        <v>14</v>
      </c>
      <c r="J37" s="18">
        <f t="shared" si="2"/>
        <v>39.456000000000003</v>
      </c>
      <c r="K37" s="20">
        <f t="shared" si="8"/>
        <v>2.6389957747280905</v>
      </c>
      <c r="L37" s="21">
        <f t="shared" si="3"/>
        <v>0.11568200656342315</v>
      </c>
      <c r="M37" s="20">
        <f t="shared" si="4"/>
        <v>3.2795270450697642</v>
      </c>
      <c r="N37" s="11">
        <v>107</v>
      </c>
      <c r="O37" s="11">
        <v>28.35</v>
      </c>
      <c r="P37" s="11">
        <f t="shared" si="5"/>
        <v>12.377756395854137</v>
      </c>
      <c r="Q37" s="13">
        <f t="shared" si="6"/>
        <v>0.1156799663163938</v>
      </c>
      <c r="R37" s="7"/>
      <c r="S37" s="7"/>
      <c r="T37" s="7"/>
      <c r="U37" s="7"/>
      <c r="V37" s="7"/>
    </row>
    <row r="38" spans="1:22" ht="12" customHeight="1" x14ac:dyDescent="0.2">
      <c r="A38" s="14">
        <v>2001</v>
      </c>
      <c r="B38" s="30">
        <v>4.5037975115293047</v>
      </c>
      <c r="C38" s="15">
        <v>0</v>
      </c>
      <c r="D38" s="15">
        <f t="shared" si="0"/>
        <v>4.5037975115293047</v>
      </c>
      <c r="E38" s="15">
        <v>12</v>
      </c>
      <c r="F38" s="15">
        <f t="shared" si="1"/>
        <v>3.963341810145788</v>
      </c>
      <c r="G38" s="15">
        <v>20</v>
      </c>
      <c r="H38" s="15">
        <f t="shared" si="7"/>
        <v>3.1706734481166303</v>
      </c>
      <c r="I38" s="15">
        <v>14</v>
      </c>
      <c r="J38" s="19">
        <f t="shared" si="2"/>
        <v>39.456000000000003</v>
      </c>
      <c r="K38" s="22">
        <f t="shared" si="8"/>
        <v>2.726779165380302</v>
      </c>
      <c r="L38" s="23">
        <f t="shared" si="3"/>
        <v>0.11953004560571187</v>
      </c>
      <c r="M38" s="22">
        <f t="shared" si="4"/>
        <v>3.3886170278991288</v>
      </c>
      <c r="N38" s="15">
        <v>107</v>
      </c>
      <c r="O38" s="15">
        <v>28.35</v>
      </c>
      <c r="P38" s="15">
        <f t="shared" si="5"/>
        <v>12.789489311647504</v>
      </c>
      <c r="Q38" s="17">
        <f t="shared" si="6"/>
        <v>0.11952793749203275</v>
      </c>
      <c r="R38" s="7"/>
      <c r="S38" s="7"/>
      <c r="T38" s="7"/>
      <c r="U38" s="7"/>
      <c r="V38" s="7"/>
    </row>
    <row r="39" spans="1:22" ht="12" customHeight="1" x14ac:dyDescent="0.2">
      <c r="A39" s="14">
        <v>2002</v>
      </c>
      <c r="B39" s="30">
        <v>4.5340878802413886</v>
      </c>
      <c r="C39" s="15">
        <v>0</v>
      </c>
      <c r="D39" s="15">
        <f t="shared" si="0"/>
        <v>4.5340878802413886</v>
      </c>
      <c r="E39" s="15">
        <v>12</v>
      </c>
      <c r="F39" s="15">
        <f t="shared" si="1"/>
        <v>3.989997334612422</v>
      </c>
      <c r="G39" s="15">
        <v>20</v>
      </c>
      <c r="H39" s="15">
        <f t="shared" si="7"/>
        <v>3.1919978676899374</v>
      </c>
      <c r="I39" s="15">
        <v>14</v>
      </c>
      <c r="J39" s="19">
        <f t="shared" si="2"/>
        <v>39.456000000000003</v>
      </c>
      <c r="K39" s="22">
        <f t="shared" si="8"/>
        <v>2.7451181662133464</v>
      </c>
      <c r="L39" s="23">
        <f t="shared" si="3"/>
        <v>0.12033394701209189</v>
      </c>
      <c r="M39" s="22">
        <f t="shared" si="4"/>
        <v>3.4114072308192989</v>
      </c>
      <c r="N39" s="15">
        <v>107</v>
      </c>
      <c r="O39" s="15">
        <v>28.35</v>
      </c>
      <c r="P39" s="15">
        <f t="shared" si="5"/>
        <v>12.875505245067547</v>
      </c>
      <c r="Q39" s="17">
        <f t="shared" si="6"/>
        <v>0.12033182472025745</v>
      </c>
      <c r="R39" s="7"/>
      <c r="S39" s="7"/>
      <c r="T39" s="7"/>
      <c r="U39" s="7"/>
      <c r="V39" s="7"/>
    </row>
    <row r="40" spans="1:22" ht="12" customHeight="1" x14ac:dyDescent="0.2">
      <c r="A40" s="14">
        <v>2003</v>
      </c>
      <c r="B40" s="30">
        <v>4.655468574117438</v>
      </c>
      <c r="C40" s="15">
        <v>0</v>
      </c>
      <c r="D40" s="15">
        <f t="shared" si="0"/>
        <v>4.655468574117438</v>
      </c>
      <c r="E40" s="15">
        <v>12</v>
      </c>
      <c r="F40" s="15">
        <f t="shared" si="1"/>
        <v>4.0968123452233458</v>
      </c>
      <c r="G40" s="15">
        <v>20</v>
      </c>
      <c r="H40" s="15">
        <f t="shared" si="7"/>
        <v>3.2774498761786766</v>
      </c>
      <c r="I40" s="15">
        <v>14</v>
      </c>
      <c r="J40" s="19">
        <f t="shared" si="2"/>
        <v>39.456000000000003</v>
      </c>
      <c r="K40" s="22">
        <f t="shared" si="8"/>
        <v>2.8186068935136617</v>
      </c>
      <c r="L40" s="23">
        <f t="shared" si="3"/>
        <v>0.12355537067457147</v>
      </c>
      <c r="M40" s="22">
        <f t="shared" ref="M40:M45" si="9">+L40*28.3495</f>
        <v>3.5027329809387635</v>
      </c>
      <c r="N40" s="15">
        <v>107</v>
      </c>
      <c r="O40" s="15">
        <v>28.35</v>
      </c>
      <c r="P40" s="15">
        <f t="shared" si="5"/>
        <v>13.220191497723022</v>
      </c>
      <c r="Q40" s="17">
        <f t="shared" si="6"/>
        <v>0.12355319156750488</v>
      </c>
      <c r="R40" s="7"/>
      <c r="S40" s="7"/>
      <c r="T40" s="7"/>
      <c r="U40" s="7"/>
      <c r="V40" s="7"/>
    </row>
    <row r="41" spans="1:22" ht="12" customHeight="1" x14ac:dyDescent="0.2">
      <c r="A41" s="14">
        <v>2004</v>
      </c>
      <c r="B41" s="30">
        <v>4.6572134496956776</v>
      </c>
      <c r="C41" s="15">
        <v>0</v>
      </c>
      <c r="D41" s="15">
        <f t="shared" si="0"/>
        <v>4.6572134496956776</v>
      </c>
      <c r="E41" s="15">
        <v>12</v>
      </c>
      <c r="F41" s="15">
        <f t="shared" si="1"/>
        <v>4.0983478357321967</v>
      </c>
      <c r="G41" s="15">
        <v>20</v>
      </c>
      <c r="H41" s="15">
        <f t="shared" si="7"/>
        <v>3.2786782685857574</v>
      </c>
      <c r="I41" s="15">
        <v>14</v>
      </c>
      <c r="J41" s="19">
        <f t="shared" si="2"/>
        <v>39.455999999999989</v>
      </c>
      <c r="K41" s="22">
        <f t="shared" si="8"/>
        <v>2.8196633109837514</v>
      </c>
      <c r="L41" s="23">
        <f t="shared" si="3"/>
        <v>0.12360167938558911</v>
      </c>
      <c r="M41" s="22">
        <f t="shared" si="9"/>
        <v>3.5040458097417582</v>
      </c>
      <c r="N41" s="15">
        <v>107</v>
      </c>
      <c r="O41" s="15">
        <v>28.35</v>
      </c>
      <c r="P41" s="15">
        <f t="shared" si="5"/>
        <v>13.225146442411573</v>
      </c>
      <c r="Q41" s="17">
        <f t="shared" si="6"/>
        <v>0.1235994994617904</v>
      </c>
      <c r="R41" s="7"/>
      <c r="S41" s="7"/>
      <c r="T41" s="7"/>
      <c r="U41" s="7"/>
      <c r="V41" s="7"/>
    </row>
    <row r="42" spans="1:22" ht="12" customHeight="1" x14ac:dyDescent="0.2">
      <c r="A42" s="14">
        <v>2005</v>
      </c>
      <c r="B42" s="30">
        <v>4.6055094316705834</v>
      </c>
      <c r="C42" s="15">
        <v>0</v>
      </c>
      <c r="D42" s="15">
        <f t="shared" si="0"/>
        <v>4.6055094316705834</v>
      </c>
      <c r="E42" s="15">
        <v>12</v>
      </c>
      <c r="F42" s="15">
        <f t="shared" si="1"/>
        <v>4.0528482998701136</v>
      </c>
      <c r="G42" s="15">
        <v>20</v>
      </c>
      <c r="H42" s="15">
        <f t="shared" si="7"/>
        <v>3.242278639896091</v>
      </c>
      <c r="I42" s="15">
        <v>14</v>
      </c>
      <c r="J42" s="19">
        <f t="shared" si="2"/>
        <v>39.455999999999989</v>
      </c>
      <c r="K42" s="22">
        <f t="shared" si="8"/>
        <v>2.7883596303106382</v>
      </c>
      <c r="L42" s="23">
        <f t="shared" si="3"/>
        <v>0.12222946324649372</v>
      </c>
      <c r="M42" s="22">
        <f t="shared" si="9"/>
        <v>3.4651441683064736</v>
      </c>
      <c r="N42" s="15">
        <v>107</v>
      </c>
      <c r="O42" s="15">
        <v>28.35</v>
      </c>
      <c r="P42" s="15">
        <f t="shared" si="5"/>
        <v>13.078321905072052</v>
      </c>
      <c r="Q42" s="17">
        <f t="shared" si="6"/>
        <v>0.12222730752403786</v>
      </c>
      <c r="R42" s="7"/>
      <c r="S42" s="7"/>
      <c r="T42" s="7"/>
      <c r="U42" s="7"/>
      <c r="V42" s="7"/>
    </row>
    <row r="43" spans="1:22" ht="12" customHeight="1" x14ac:dyDescent="0.2">
      <c r="A43" s="10">
        <v>2006</v>
      </c>
      <c r="B43" s="59">
        <v>4.6814450469185154</v>
      </c>
      <c r="C43" s="11">
        <v>0</v>
      </c>
      <c r="D43" s="11">
        <f t="shared" si="0"/>
        <v>4.6814450469185154</v>
      </c>
      <c r="E43" s="11">
        <v>12</v>
      </c>
      <c r="F43" s="11">
        <f t="shared" si="1"/>
        <v>4.1196716412882939</v>
      </c>
      <c r="G43" s="11">
        <v>20</v>
      </c>
      <c r="H43" s="11">
        <f t="shared" si="7"/>
        <v>3.2957373130306351</v>
      </c>
      <c r="I43" s="11">
        <v>14</v>
      </c>
      <c r="J43" s="18">
        <f t="shared" si="2"/>
        <v>39.455999999999989</v>
      </c>
      <c r="K43" s="20">
        <f t="shared" si="8"/>
        <v>2.8343340892063464</v>
      </c>
      <c r="L43" s="21">
        <f t="shared" si="3"/>
        <v>0.12424478199260697</v>
      </c>
      <c r="M43" s="20">
        <f t="shared" si="9"/>
        <v>3.5222774470994112</v>
      </c>
      <c r="N43" s="11">
        <v>107</v>
      </c>
      <c r="O43" s="11">
        <v>28.35</v>
      </c>
      <c r="P43" s="11">
        <f t="shared" si="5"/>
        <v>13.293957207747336</v>
      </c>
      <c r="Q43" s="13">
        <f t="shared" si="6"/>
        <v>0.12424259072661062</v>
      </c>
      <c r="R43" s="7"/>
      <c r="S43" s="7"/>
      <c r="T43" s="7"/>
      <c r="U43" s="7"/>
      <c r="V43" s="7"/>
    </row>
    <row r="44" spans="1:22" ht="12" customHeight="1" x14ac:dyDescent="0.2">
      <c r="A44" s="10">
        <v>2007</v>
      </c>
      <c r="B44" s="59">
        <v>4.7429176131555897</v>
      </c>
      <c r="C44" s="11">
        <v>0</v>
      </c>
      <c r="D44" s="11">
        <f t="shared" si="0"/>
        <v>4.7429176131555897</v>
      </c>
      <c r="E44" s="11">
        <v>12</v>
      </c>
      <c r="F44" s="11">
        <f t="shared" si="1"/>
        <v>4.1737674995769192</v>
      </c>
      <c r="G44" s="11">
        <v>20</v>
      </c>
      <c r="H44" s="11">
        <f t="shared" si="7"/>
        <v>3.3390139996615353</v>
      </c>
      <c r="I44" s="11">
        <v>14</v>
      </c>
      <c r="J44" s="18">
        <f t="shared" si="2"/>
        <v>39.455999999999989</v>
      </c>
      <c r="K44" s="20">
        <f t="shared" si="8"/>
        <v>2.8715520397089205</v>
      </c>
      <c r="L44" s="21">
        <f t="shared" si="3"/>
        <v>0.12587625379545953</v>
      </c>
      <c r="M44" s="20">
        <f t="shared" si="9"/>
        <v>3.5685288569743796</v>
      </c>
      <c r="N44" s="11">
        <v>107</v>
      </c>
      <c r="O44" s="11">
        <v>28.35</v>
      </c>
      <c r="P44" s="11">
        <f t="shared" si="5"/>
        <v>13.468521611860975</v>
      </c>
      <c r="Q44" s="13">
        <f t="shared" si="6"/>
        <v>0.12587403375571005</v>
      </c>
      <c r="R44" s="7"/>
      <c r="S44" s="7"/>
      <c r="T44" s="7"/>
      <c r="U44" s="7"/>
      <c r="V44" s="7"/>
    </row>
    <row r="45" spans="1:22" ht="12" customHeight="1" x14ac:dyDescent="0.2">
      <c r="A45" s="10">
        <v>2008</v>
      </c>
      <c r="B45" s="59">
        <v>4.7042160409437601</v>
      </c>
      <c r="C45" s="11">
        <v>0</v>
      </c>
      <c r="D45" s="11">
        <f t="shared" si="0"/>
        <v>4.7042160409437601</v>
      </c>
      <c r="E45" s="11">
        <v>12</v>
      </c>
      <c r="F45" s="11">
        <f t="shared" si="1"/>
        <v>4.1397101160305088</v>
      </c>
      <c r="G45" s="11">
        <v>20</v>
      </c>
      <c r="H45" s="11">
        <f t="shared" si="7"/>
        <v>3.3117680928244071</v>
      </c>
      <c r="I45" s="11">
        <v>14</v>
      </c>
      <c r="J45" s="18">
        <f t="shared" si="2"/>
        <v>39.456000000000003</v>
      </c>
      <c r="K45" s="20">
        <f t="shared" si="8"/>
        <v>2.84812055982899</v>
      </c>
      <c r="L45" s="21">
        <f t="shared" si="3"/>
        <v>0.12484912043085984</v>
      </c>
      <c r="M45" s="20">
        <f t="shared" si="9"/>
        <v>3.5394101396546609</v>
      </c>
      <c r="N45" s="11">
        <v>107</v>
      </c>
      <c r="O45" s="11">
        <v>28.35</v>
      </c>
      <c r="P45" s="11">
        <f t="shared" si="5"/>
        <v>13.358620280178084</v>
      </c>
      <c r="Q45" s="13">
        <f t="shared" si="6"/>
        <v>0.12484691850633724</v>
      </c>
      <c r="R45" s="7"/>
      <c r="S45" s="7"/>
      <c r="T45" s="7"/>
      <c r="U45" s="7"/>
      <c r="V45" s="7"/>
    </row>
    <row r="46" spans="1:22" ht="12" customHeight="1" x14ac:dyDescent="0.2">
      <c r="A46" s="10">
        <v>2009</v>
      </c>
      <c r="B46" s="59">
        <v>4.6716758306148387</v>
      </c>
      <c r="C46" s="11">
        <v>0</v>
      </c>
      <c r="D46" s="11">
        <f t="shared" si="0"/>
        <v>4.6716758306148387</v>
      </c>
      <c r="E46" s="11">
        <v>12</v>
      </c>
      <c r="F46" s="11">
        <f t="shared" si="1"/>
        <v>4.1110747309410582</v>
      </c>
      <c r="G46" s="11">
        <v>20</v>
      </c>
      <c r="H46" s="11">
        <f t="shared" si="7"/>
        <v>3.2888597847528467</v>
      </c>
      <c r="I46" s="11">
        <v>14</v>
      </c>
      <c r="J46" s="18">
        <f t="shared" si="2"/>
        <v>39.455999999999989</v>
      </c>
      <c r="K46" s="20">
        <f t="shared" si="8"/>
        <v>2.8284194148874482</v>
      </c>
      <c r="L46" s="21">
        <f t="shared" si="3"/>
        <v>0.12398550859780595</v>
      </c>
      <c r="M46" s="20">
        <f t="shared" ref="M46:M51" si="10">+L46*28.3495</f>
        <v>3.5149271759934999</v>
      </c>
      <c r="N46" s="11">
        <v>107</v>
      </c>
      <c r="O46" s="11">
        <v>28.35</v>
      </c>
      <c r="P46" s="11">
        <f t="shared" si="5"/>
        <v>13.26621544378499</v>
      </c>
      <c r="Q46" s="13">
        <f t="shared" si="6"/>
        <v>0.12398332190453262</v>
      </c>
      <c r="R46" s="7"/>
      <c r="S46" s="7"/>
      <c r="T46" s="7"/>
      <c r="U46" s="7"/>
      <c r="V46" s="7"/>
    </row>
    <row r="47" spans="1:22" ht="12" customHeight="1" x14ac:dyDescent="0.2">
      <c r="A47" s="10">
        <v>2010</v>
      </c>
      <c r="B47" s="59">
        <v>4.7019002460823005</v>
      </c>
      <c r="C47" s="11">
        <v>0</v>
      </c>
      <c r="D47" s="11">
        <f t="shared" si="0"/>
        <v>4.7019002460823005</v>
      </c>
      <c r="E47" s="11">
        <v>12</v>
      </c>
      <c r="F47" s="11">
        <f t="shared" si="1"/>
        <v>4.1376722165524242</v>
      </c>
      <c r="G47" s="11">
        <v>20</v>
      </c>
      <c r="H47" s="11">
        <f t="shared" si="7"/>
        <v>3.3101377732419395</v>
      </c>
      <c r="I47" s="11">
        <v>14</v>
      </c>
      <c r="J47" s="18">
        <f t="shared" si="2"/>
        <v>39.456000000000003</v>
      </c>
      <c r="K47" s="20">
        <f t="shared" si="8"/>
        <v>2.846718484988068</v>
      </c>
      <c r="L47" s="21">
        <f t="shared" si="3"/>
        <v>0.12478765961591531</v>
      </c>
      <c r="M47" s="20">
        <f t="shared" si="10"/>
        <v>3.5376677562813912</v>
      </c>
      <c r="N47" s="11">
        <v>107</v>
      </c>
      <c r="O47" s="11">
        <v>28.35</v>
      </c>
      <c r="P47" s="11">
        <f t="shared" si="5"/>
        <v>13.352044088963275</v>
      </c>
      <c r="Q47" s="13">
        <f t="shared" si="6"/>
        <v>0.12478545877535771</v>
      </c>
    </row>
    <row r="48" spans="1:22" ht="12" customHeight="1" x14ac:dyDescent="0.2">
      <c r="A48" s="29">
        <v>2011</v>
      </c>
      <c r="B48" s="30">
        <v>4.7782348167788173</v>
      </c>
      <c r="C48" s="30">
        <v>0</v>
      </c>
      <c r="D48" s="30">
        <f t="shared" si="0"/>
        <v>4.7782348167788173</v>
      </c>
      <c r="E48" s="30">
        <v>12</v>
      </c>
      <c r="F48" s="30">
        <f t="shared" si="1"/>
        <v>4.2048466387653596</v>
      </c>
      <c r="G48" s="30">
        <v>20</v>
      </c>
      <c r="H48" s="15">
        <f t="shared" si="7"/>
        <v>3.3638773110122875</v>
      </c>
      <c r="I48" s="30">
        <v>14</v>
      </c>
      <c r="J48" s="38">
        <f t="shared" si="2"/>
        <v>39.455999999999989</v>
      </c>
      <c r="K48" s="22">
        <f t="shared" si="8"/>
        <v>2.8929344874705674</v>
      </c>
      <c r="L48" s="36">
        <f t="shared" si="3"/>
        <v>0.12681356657405227</v>
      </c>
      <c r="M48" s="39">
        <f t="shared" si="10"/>
        <v>3.5951012055910945</v>
      </c>
      <c r="N48" s="15">
        <v>107</v>
      </c>
      <c r="O48" s="15">
        <v>28.35</v>
      </c>
      <c r="P48" s="30">
        <f t="shared" si="5"/>
        <v>13.568812310343812</v>
      </c>
      <c r="Q48" s="32">
        <f t="shared" si="6"/>
        <v>0.12681133000321321</v>
      </c>
    </row>
    <row r="49" spans="1:17" ht="12" customHeight="1" x14ac:dyDescent="0.2">
      <c r="A49" s="14">
        <v>2012</v>
      </c>
      <c r="B49" s="30">
        <v>4.6979914229410005</v>
      </c>
      <c r="C49" s="15">
        <v>0</v>
      </c>
      <c r="D49" s="15">
        <f t="shared" ref="D49:D54" si="11">+B49-B49*(C49/100)</f>
        <v>4.6979914229410005</v>
      </c>
      <c r="E49" s="15">
        <v>12</v>
      </c>
      <c r="F49" s="15">
        <f t="shared" ref="F49:F54" si="12">+(D49-D49*(E49)/100)</f>
        <v>4.1342324521880807</v>
      </c>
      <c r="G49" s="15">
        <v>20</v>
      </c>
      <c r="H49" s="15">
        <f t="shared" si="7"/>
        <v>3.3073859617504646</v>
      </c>
      <c r="I49" s="15">
        <v>14</v>
      </c>
      <c r="J49" s="19">
        <f t="shared" ref="J49:J54" si="13">100-(K49/B49*100)</f>
        <v>39.455999999999989</v>
      </c>
      <c r="K49" s="22">
        <f t="shared" si="8"/>
        <v>2.8443519271053996</v>
      </c>
      <c r="L49" s="23">
        <f t="shared" ref="L49:L54" si="14">+(K49/365)*16</f>
        <v>0.1246839200922915</v>
      </c>
      <c r="M49" s="22">
        <f t="shared" si="10"/>
        <v>3.5347267926564179</v>
      </c>
      <c r="N49" s="15">
        <v>107</v>
      </c>
      <c r="O49" s="15">
        <v>28.35</v>
      </c>
      <c r="P49" s="15">
        <f t="shared" ref="P49:P54" si="15">+Q49*N49</f>
        <v>13.340944155704998</v>
      </c>
      <c r="Q49" s="17">
        <f t="shared" ref="Q49:Q54" si="16">+M49/O49</f>
        <v>0.12468172108135513</v>
      </c>
    </row>
    <row r="50" spans="1:17" ht="12" customHeight="1" x14ac:dyDescent="0.2">
      <c r="A50" s="14">
        <v>2013</v>
      </c>
      <c r="B50" s="30">
        <v>4.5345920187679436</v>
      </c>
      <c r="C50" s="15">
        <v>0</v>
      </c>
      <c r="D50" s="15">
        <f t="shared" si="11"/>
        <v>4.5345920187679436</v>
      </c>
      <c r="E50" s="15">
        <v>12</v>
      </c>
      <c r="F50" s="15">
        <f t="shared" si="12"/>
        <v>3.9904409765157904</v>
      </c>
      <c r="G50" s="15">
        <v>20</v>
      </c>
      <c r="H50" s="15">
        <f t="shared" si="7"/>
        <v>3.1923527812126324</v>
      </c>
      <c r="I50" s="15">
        <v>14</v>
      </c>
      <c r="J50" s="19">
        <f t="shared" si="13"/>
        <v>39.455999999999989</v>
      </c>
      <c r="K50" s="22">
        <f t="shared" si="8"/>
        <v>2.7454233918428641</v>
      </c>
      <c r="L50" s="23">
        <f t="shared" si="14"/>
        <v>0.12034732676571459</v>
      </c>
      <c r="M50" s="22">
        <f t="shared" si="10"/>
        <v>3.4117865401446257</v>
      </c>
      <c r="N50" s="15">
        <v>107</v>
      </c>
      <c r="O50" s="15">
        <v>28.35</v>
      </c>
      <c r="P50" s="15">
        <f t="shared" si="15"/>
        <v>12.876936853455906</v>
      </c>
      <c r="Q50" s="17">
        <f t="shared" si="16"/>
        <v>0.12034520423790566</v>
      </c>
    </row>
    <row r="51" spans="1:17" ht="12" customHeight="1" x14ac:dyDescent="0.2">
      <c r="A51" s="14">
        <v>2014</v>
      </c>
      <c r="B51" s="30">
        <v>4.6938892887002241</v>
      </c>
      <c r="C51" s="15">
        <v>0</v>
      </c>
      <c r="D51" s="15">
        <f t="shared" si="11"/>
        <v>4.6938892887002241</v>
      </c>
      <c r="E51" s="15">
        <v>12</v>
      </c>
      <c r="F51" s="15">
        <f t="shared" si="12"/>
        <v>4.130622574056197</v>
      </c>
      <c r="G51" s="15">
        <v>20</v>
      </c>
      <c r="H51" s="15">
        <f t="shared" si="7"/>
        <v>3.3044980592449575</v>
      </c>
      <c r="I51" s="15">
        <v>14</v>
      </c>
      <c r="J51" s="19">
        <f t="shared" si="13"/>
        <v>39.456000000000003</v>
      </c>
      <c r="K51" s="22">
        <f t="shared" si="8"/>
        <v>2.8418683309506636</v>
      </c>
      <c r="L51" s="23">
        <f t="shared" si="14"/>
        <v>0.1245750501238647</v>
      </c>
      <c r="M51" s="22">
        <f t="shared" si="10"/>
        <v>3.5316403834865024</v>
      </c>
      <c r="N51" s="15">
        <v>107</v>
      </c>
      <c r="O51" s="15">
        <v>28.35</v>
      </c>
      <c r="P51" s="15">
        <f t="shared" si="15"/>
        <v>13.329295274534594</v>
      </c>
      <c r="Q51" s="17">
        <f t="shared" si="16"/>
        <v>0.12457285303303359</v>
      </c>
    </row>
    <row r="52" spans="1:17" ht="12" customHeight="1" x14ac:dyDescent="0.2">
      <c r="A52" s="29">
        <v>2015</v>
      </c>
      <c r="B52" s="30">
        <v>4.6869578700005148</v>
      </c>
      <c r="C52" s="30">
        <v>0</v>
      </c>
      <c r="D52" s="30">
        <f t="shared" si="11"/>
        <v>4.6869578700005148</v>
      </c>
      <c r="E52" s="30">
        <v>12</v>
      </c>
      <c r="F52" s="30">
        <f t="shared" si="12"/>
        <v>4.124522925600453</v>
      </c>
      <c r="G52" s="30">
        <v>20</v>
      </c>
      <c r="H52" s="30">
        <f t="shared" si="7"/>
        <v>3.2996183404803623</v>
      </c>
      <c r="I52" s="30">
        <v>14</v>
      </c>
      <c r="J52" s="38">
        <f t="shared" si="13"/>
        <v>39.456000000000003</v>
      </c>
      <c r="K52" s="39">
        <f t="shared" si="8"/>
        <v>2.8376717728131116</v>
      </c>
      <c r="L52" s="36">
        <f t="shared" si="14"/>
        <v>0.12439109141098571</v>
      </c>
      <c r="M52" s="39">
        <f>+L52*28.3495</f>
        <v>3.5264252459557395</v>
      </c>
      <c r="N52" s="30">
        <v>107</v>
      </c>
      <c r="O52" s="30">
        <v>28.35</v>
      </c>
      <c r="P52" s="30">
        <f t="shared" si="15"/>
        <v>13.309612039409668</v>
      </c>
      <c r="Q52" s="32">
        <f t="shared" si="16"/>
        <v>0.12438889756457634</v>
      </c>
    </row>
    <row r="53" spans="1:17" ht="12" customHeight="1" x14ac:dyDescent="0.2">
      <c r="A53" s="48">
        <v>2016</v>
      </c>
      <c r="B53" s="59">
        <v>4.6872832580868069</v>
      </c>
      <c r="C53" s="49">
        <v>0</v>
      </c>
      <c r="D53" s="49">
        <f t="shared" si="11"/>
        <v>4.6872832580868069</v>
      </c>
      <c r="E53" s="49">
        <v>12</v>
      </c>
      <c r="F53" s="49">
        <f t="shared" si="12"/>
        <v>4.1248092671163903</v>
      </c>
      <c r="G53" s="49">
        <v>20</v>
      </c>
      <c r="H53" s="49">
        <f t="shared" si="7"/>
        <v>3.2998474136931124</v>
      </c>
      <c r="I53" s="49">
        <v>14</v>
      </c>
      <c r="J53" s="53">
        <f t="shared" si="13"/>
        <v>39.455999999999989</v>
      </c>
      <c r="K53" s="54">
        <f t="shared" si="8"/>
        <v>2.8378687757760765</v>
      </c>
      <c r="L53" s="55">
        <f t="shared" si="14"/>
        <v>0.12439972715730746</v>
      </c>
      <c r="M53" s="54">
        <f>+L53*28.3495</f>
        <v>3.5266700650460878</v>
      </c>
      <c r="N53" s="49">
        <v>107</v>
      </c>
      <c r="O53" s="49">
        <v>28.35</v>
      </c>
      <c r="P53" s="49">
        <f t="shared" si="15"/>
        <v>13.310536047969361</v>
      </c>
      <c r="Q53" s="51">
        <f t="shared" si="16"/>
        <v>0.12439753315859216</v>
      </c>
    </row>
    <row r="54" spans="1:17" ht="12" customHeight="1" x14ac:dyDescent="0.2">
      <c r="A54" s="48">
        <v>2017</v>
      </c>
      <c r="B54" s="59">
        <v>4.7023598565494078</v>
      </c>
      <c r="C54" s="49">
        <v>0</v>
      </c>
      <c r="D54" s="49">
        <f t="shared" si="11"/>
        <v>4.7023598565494078</v>
      </c>
      <c r="E54" s="49">
        <v>12</v>
      </c>
      <c r="F54" s="49">
        <f t="shared" si="12"/>
        <v>4.1380766737634787</v>
      </c>
      <c r="G54" s="49">
        <v>20</v>
      </c>
      <c r="H54" s="49">
        <f t="shared" si="7"/>
        <v>3.3104613390107831</v>
      </c>
      <c r="I54" s="49">
        <v>14</v>
      </c>
      <c r="J54" s="53">
        <f t="shared" si="13"/>
        <v>39.456000000000003</v>
      </c>
      <c r="K54" s="54">
        <f t="shared" si="8"/>
        <v>2.8469967515492733</v>
      </c>
      <c r="L54" s="55">
        <f t="shared" si="14"/>
        <v>0.12479985760215993</v>
      </c>
      <c r="M54" s="54">
        <f>+L54*28.3495</f>
        <v>3.538013563092433</v>
      </c>
      <c r="N54" s="49">
        <v>107</v>
      </c>
      <c r="O54" s="49">
        <v>28.35</v>
      </c>
      <c r="P54" s="49">
        <f t="shared" si="15"/>
        <v>13.353349250472322</v>
      </c>
      <c r="Q54" s="51">
        <f t="shared" si="16"/>
        <v>0.12479765654647029</v>
      </c>
    </row>
    <row r="55" spans="1:17" ht="12" customHeight="1" x14ac:dyDescent="0.2">
      <c r="A55" s="58">
        <v>2018</v>
      </c>
      <c r="B55" s="59">
        <v>4.6953172650838981</v>
      </c>
      <c r="C55" s="59">
        <v>0</v>
      </c>
      <c r="D55" s="59">
        <f>+B55-B55*(C55/100)</f>
        <v>4.6953172650838981</v>
      </c>
      <c r="E55" s="59">
        <v>12</v>
      </c>
      <c r="F55" s="59">
        <f>+(D55-D55*(E55)/100)</f>
        <v>4.1318791932738304</v>
      </c>
      <c r="G55" s="59">
        <v>20</v>
      </c>
      <c r="H55" s="59">
        <f>F55-(F55*G55/100)</f>
        <v>3.3055033546190642</v>
      </c>
      <c r="I55" s="59">
        <v>14</v>
      </c>
      <c r="J55" s="62">
        <f>100-(K55/B55*100)</f>
        <v>39.456000000000003</v>
      </c>
      <c r="K55" s="63">
        <f>+H55-H55*I55/100</f>
        <v>2.8427328849723952</v>
      </c>
      <c r="L55" s="64">
        <f>+(K55/365)*16</f>
        <v>0.12461294838235157</v>
      </c>
      <c r="M55" s="63">
        <f>+L55*28.3495</f>
        <v>3.5327147801654757</v>
      </c>
      <c r="N55" s="59">
        <v>107</v>
      </c>
      <c r="O55" s="59">
        <v>28.35</v>
      </c>
      <c r="P55" s="59">
        <f>+Q55*N55</f>
        <v>13.333350316673929</v>
      </c>
      <c r="Q55" s="61">
        <f>+M55/O55</f>
        <v>0.12461075062312083</v>
      </c>
    </row>
    <row r="56" spans="1:17" ht="12" customHeight="1" x14ac:dyDescent="0.2">
      <c r="A56" s="58">
        <v>2019</v>
      </c>
      <c r="B56" s="59">
        <v>4.8764929763536671</v>
      </c>
      <c r="C56" s="59">
        <v>0</v>
      </c>
      <c r="D56" s="59">
        <f>+B56-B56*(C56/100)</f>
        <v>4.8764929763536671</v>
      </c>
      <c r="E56" s="59">
        <v>12</v>
      </c>
      <c r="F56" s="59">
        <f>+(D56-D56*(E56)/100)</f>
        <v>4.2913138191912275</v>
      </c>
      <c r="G56" s="59">
        <v>20</v>
      </c>
      <c r="H56" s="59">
        <f>F56-(F56*G56/100)</f>
        <v>3.4330510553529821</v>
      </c>
      <c r="I56" s="59">
        <v>14</v>
      </c>
      <c r="J56" s="62">
        <f>100-(K56/B56*100)</f>
        <v>39.455999999999989</v>
      </c>
      <c r="K56" s="63">
        <f>+H56-H56*I56/100</f>
        <v>2.9524239076035648</v>
      </c>
      <c r="L56" s="64">
        <f>+(K56/365)*16</f>
        <v>0.12942132197714257</v>
      </c>
      <c r="M56" s="63">
        <f>+L56*28.3495</f>
        <v>3.6690297673910033</v>
      </c>
      <c r="N56" s="59">
        <v>107</v>
      </c>
      <c r="O56" s="59">
        <v>28.35</v>
      </c>
      <c r="P56" s="59">
        <f>+Q56*N56</f>
        <v>13.847837217313486</v>
      </c>
      <c r="Q56" s="61">
        <f>+M56/O56</f>
        <v>0.12941903941414473</v>
      </c>
    </row>
    <row r="57" spans="1:17" ht="12" customHeight="1" x14ac:dyDescent="0.2">
      <c r="A57" s="48">
        <v>2020</v>
      </c>
      <c r="B57" s="49">
        <v>4.734835043847851</v>
      </c>
      <c r="C57" s="49">
        <v>0</v>
      </c>
      <c r="D57" s="49">
        <f t="shared" ref="D57:D58" si="17">+B57-B57*(C57/100)</f>
        <v>4.734835043847851</v>
      </c>
      <c r="E57" s="49">
        <v>12</v>
      </c>
      <c r="F57" s="49">
        <f t="shared" ref="F57:F58" si="18">+(D57-D57*(E57)/100)</f>
        <v>4.1666548385861093</v>
      </c>
      <c r="G57" s="49">
        <v>20</v>
      </c>
      <c r="H57" s="49">
        <f t="shared" ref="H57:H58" si="19">F57-(F57*G57/100)</f>
        <v>3.3333238708688873</v>
      </c>
      <c r="I57" s="49">
        <v>14</v>
      </c>
      <c r="J57" s="53">
        <f t="shared" ref="J57:J58" si="20">100-(K57/B57*100)</f>
        <v>39.456000000000003</v>
      </c>
      <c r="K57" s="54">
        <f t="shared" ref="K57:K58" si="21">+H57-H57*I57/100</f>
        <v>2.866658528947243</v>
      </c>
      <c r="L57" s="55">
        <f t="shared" ref="L57:L58" si="22">+(K57/365)*16</f>
        <v>0.12566174373467368</v>
      </c>
      <c r="M57" s="54">
        <f t="shared" ref="M57:M58" si="23">+L57*28.3495</f>
        <v>3.562447604006131</v>
      </c>
      <c r="N57" s="49">
        <v>107</v>
      </c>
      <c r="O57" s="49">
        <v>28.35</v>
      </c>
      <c r="P57" s="49">
        <f t="shared" ref="P57:P58" si="24">+Q57*N57</f>
        <v>13.445569440164235</v>
      </c>
      <c r="Q57" s="51">
        <f t="shared" ref="Q57:Q58" si="25">+M57/O57</f>
        <v>0.12565952747817041</v>
      </c>
    </row>
    <row r="58" spans="1:17" ht="12" customHeight="1" thickBot="1" x14ac:dyDescent="0.25">
      <c r="A58" s="67">
        <v>2021</v>
      </c>
      <c r="B58" s="68">
        <v>4.7502586605917259</v>
      </c>
      <c r="C58" s="68">
        <v>0</v>
      </c>
      <c r="D58" s="68">
        <f t="shared" si="17"/>
        <v>4.7502586605917259</v>
      </c>
      <c r="E58" s="68">
        <v>12</v>
      </c>
      <c r="F58" s="68">
        <f t="shared" si="18"/>
        <v>4.1802276213207188</v>
      </c>
      <c r="G58" s="68">
        <v>20</v>
      </c>
      <c r="H58" s="68">
        <f t="shared" si="19"/>
        <v>3.3441820970565752</v>
      </c>
      <c r="I58" s="68">
        <v>14</v>
      </c>
      <c r="J58" s="78">
        <f t="shared" si="20"/>
        <v>39.455999999999989</v>
      </c>
      <c r="K58" s="79">
        <f t="shared" si="21"/>
        <v>2.8759966034686548</v>
      </c>
      <c r="L58" s="80">
        <f t="shared" si="22"/>
        <v>0.12607108398766706</v>
      </c>
      <c r="M58" s="79">
        <f t="shared" si="23"/>
        <v>3.5740521955083673</v>
      </c>
      <c r="N58" s="68">
        <v>107</v>
      </c>
      <c r="O58" s="68">
        <v>28.35</v>
      </c>
      <c r="P58" s="68">
        <f t="shared" si="24"/>
        <v>13.489368074758211</v>
      </c>
      <c r="Q58" s="70">
        <f t="shared" si="25"/>
        <v>0.12606886051175897</v>
      </c>
    </row>
    <row r="59" spans="1:17" ht="12" customHeight="1" thickTop="1" x14ac:dyDescent="0.2">
      <c r="A59" s="71" t="s">
        <v>51</v>
      </c>
    </row>
    <row r="61" spans="1:17" ht="12" customHeight="1" x14ac:dyDescent="0.2">
      <c r="A61" s="1" t="s">
        <v>64</v>
      </c>
    </row>
    <row r="62" spans="1:17" ht="12" customHeight="1" x14ac:dyDescent="0.2">
      <c r="A62" s="1" t="s">
        <v>60</v>
      </c>
    </row>
    <row r="63" spans="1:17" ht="12" customHeight="1" x14ac:dyDescent="0.2">
      <c r="A63" s="1" t="s">
        <v>61</v>
      </c>
    </row>
    <row r="64" spans="1:17" ht="12" customHeight="1" x14ac:dyDescent="0.2">
      <c r="A64" s="1" t="s">
        <v>62</v>
      </c>
    </row>
    <row r="65" spans="1:1" ht="12" customHeight="1" x14ac:dyDescent="0.2">
      <c r="A65" s="1" t="s">
        <v>63</v>
      </c>
    </row>
    <row r="67" spans="1:1" ht="12" customHeight="1" x14ac:dyDescent="0.2">
      <c r="A67" s="1" t="s">
        <v>67</v>
      </c>
    </row>
  </sheetData>
  <mergeCells count="17">
    <mergeCell ref="A1:Q1"/>
    <mergeCell ref="J2:J5"/>
    <mergeCell ref="D2:D5"/>
    <mergeCell ref="E2:E5"/>
    <mergeCell ref="G3:G5"/>
    <mergeCell ref="B2:B5"/>
    <mergeCell ref="F2:F5"/>
    <mergeCell ref="G2:I2"/>
    <mergeCell ref="O2:O5"/>
    <mergeCell ref="A2:A5"/>
    <mergeCell ref="I3:I5"/>
    <mergeCell ref="Q2:Q5"/>
    <mergeCell ref="C2:C5"/>
    <mergeCell ref="P2:P5"/>
    <mergeCell ref="N2:N5"/>
    <mergeCell ref="H3:H5"/>
    <mergeCell ref="K2:M5"/>
  </mergeCells>
  <phoneticPr fontId="0" type="noConversion"/>
  <printOptions horizontalCentered="1"/>
  <pageMargins left="0.5" right="0.5" top="0.61" bottom="0.56000000000000005" header="0.5" footer="0.5"/>
  <pageSetup scale="8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6"/>
  <dimension ref="A1:V69"/>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52</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6" t="s">
        <v>31</v>
      </c>
      <c r="C6" s="46" t="s">
        <v>32</v>
      </c>
      <c r="D6" s="46" t="s">
        <v>31</v>
      </c>
      <c r="E6" s="46" t="s">
        <v>32</v>
      </c>
      <c r="F6" s="46" t="s">
        <v>31</v>
      </c>
      <c r="G6" s="46" t="s">
        <v>32</v>
      </c>
      <c r="H6" s="47" t="s">
        <v>31</v>
      </c>
      <c r="I6" s="46" t="s">
        <v>32</v>
      </c>
      <c r="J6" s="46" t="s">
        <v>32</v>
      </c>
      <c r="K6" s="46" t="s">
        <v>31</v>
      </c>
      <c r="L6" s="46" t="s">
        <v>33</v>
      </c>
      <c r="M6" s="46" t="s">
        <v>34</v>
      </c>
      <c r="N6" s="46" t="s">
        <v>35</v>
      </c>
      <c r="O6" s="46" t="s">
        <v>36</v>
      </c>
      <c r="P6" s="46" t="s">
        <v>35</v>
      </c>
      <c r="Q6" s="46" t="s">
        <v>37</v>
      </c>
      <c r="R6" s="26"/>
      <c r="S6" s="26"/>
      <c r="T6" s="26"/>
      <c r="U6" s="26"/>
      <c r="V6" s="26"/>
    </row>
    <row r="7" spans="1:22" ht="12" customHeight="1" x14ac:dyDescent="0.2">
      <c r="A7" s="10">
        <v>1970</v>
      </c>
      <c r="B7" s="63">
        <v>1.0384156900450825</v>
      </c>
      <c r="C7" s="11">
        <v>0</v>
      </c>
      <c r="D7" s="20">
        <f t="shared" ref="D7:D48" si="0">+B7-B7*(C7/100)</f>
        <v>1.0384156900450825</v>
      </c>
      <c r="E7" s="11">
        <v>12</v>
      </c>
      <c r="F7" s="20">
        <f t="shared" ref="F7:F48" si="1">+(D7-D7*(E7)/100)</f>
        <v>0.91380580723967264</v>
      </c>
      <c r="G7" s="11">
        <v>20</v>
      </c>
      <c r="H7" s="20">
        <f>F7-(F7*G7/100)</f>
        <v>0.73104464579173811</v>
      </c>
      <c r="I7" s="11">
        <v>14</v>
      </c>
      <c r="J7" s="18">
        <f t="shared" ref="J7:J48" si="2">100-(K7/B7*100)</f>
        <v>39.456000000000003</v>
      </c>
      <c r="K7" s="20">
        <f>+H7-H7*I7/100</f>
        <v>0.62869839538089478</v>
      </c>
      <c r="L7" s="24">
        <f t="shared" ref="L7:L48" si="3">+(K7/365)*16</f>
        <v>2.7559381715326896E-2</v>
      </c>
      <c r="M7" s="20">
        <f t="shared" ref="M7:M38" si="4">+L7*28.3495</f>
        <v>0.78129469193865986</v>
      </c>
      <c r="N7" s="11">
        <v>100</v>
      </c>
      <c r="O7" s="11">
        <v>28.35</v>
      </c>
      <c r="P7" s="11">
        <f t="shared" ref="P7:P48" si="5">+Q7*N7</f>
        <v>2.7558895659211986</v>
      </c>
      <c r="Q7" s="13">
        <f t="shared" ref="Q7:Q48" si="6">+M7/O7</f>
        <v>2.7558895659211987E-2</v>
      </c>
      <c r="R7" s="7"/>
      <c r="S7" s="7"/>
      <c r="T7" s="7"/>
      <c r="U7" s="7"/>
      <c r="V7" s="7"/>
    </row>
    <row r="8" spans="1:22" ht="12" customHeight="1" x14ac:dyDescent="0.2">
      <c r="A8" s="14">
        <v>1971</v>
      </c>
      <c r="B8" s="39">
        <v>0.83484932143791235</v>
      </c>
      <c r="C8" s="15">
        <v>0</v>
      </c>
      <c r="D8" s="22">
        <f t="shared" si="0"/>
        <v>0.83484932143791235</v>
      </c>
      <c r="E8" s="15">
        <v>12</v>
      </c>
      <c r="F8" s="22">
        <f t="shared" si="1"/>
        <v>0.73466740286536292</v>
      </c>
      <c r="G8" s="15">
        <v>20</v>
      </c>
      <c r="H8" s="22">
        <f t="shared" ref="H8:H54" si="7">F8-(F8*G8/100)</f>
        <v>0.58773392229229038</v>
      </c>
      <c r="I8" s="15">
        <v>14</v>
      </c>
      <c r="J8" s="19">
        <f t="shared" si="2"/>
        <v>39.455999999999982</v>
      </c>
      <c r="K8" s="22">
        <f t="shared" ref="K8:K54" si="8">+H8-H8*I8/100</f>
        <v>0.50545117317136978</v>
      </c>
      <c r="L8" s="25">
        <f t="shared" si="3"/>
        <v>2.2156763755457307E-2</v>
      </c>
      <c r="M8" s="22">
        <f t="shared" si="4"/>
        <v>0.62813317408533687</v>
      </c>
      <c r="N8" s="15">
        <v>100</v>
      </c>
      <c r="O8" s="15">
        <v>28.35</v>
      </c>
      <c r="P8" s="15">
        <f t="shared" si="5"/>
        <v>2.2156372983609764</v>
      </c>
      <c r="Q8" s="17">
        <f t="shared" si="6"/>
        <v>2.2156372983609764E-2</v>
      </c>
      <c r="R8" s="7"/>
      <c r="S8" s="7"/>
      <c r="T8" s="7"/>
      <c r="U8" s="7"/>
      <c r="V8" s="7"/>
    </row>
    <row r="9" spans="1:22" ht="12" customHeight="1" x14ac:dyDescent="0.2">
      <c r="A9" s="14">
        <v>1972</v>
      </c>
      <c r="B9" s="39">
        <v>0.81058027829233625</v>
      </c>
      <c r="C9" s="15">
        <v>0</v>
      </c>
      <c r="D9" s="22">
        <f t="shared" si="0"/>
        <v>0.81058027829233625</v>
      </c>
      <c r="E9" s="15">
        <v>12</v>
      </c>
      <c r="F9" s="22">
        <f t="shared" si="1"/>
        <v>0.71331064489725593</v>
      </c>
      <c r="G9" s="15">
        <v>20</v>
      </c>
      <c r="H9" s="22">
        <f t="shared" si="7"/>
        <v>0.57064851591780474</v>
      </c>
      <c r="I9" s="15">
        <v>14</v>
      </c>
      <c r="J9" s="19">
        <f t="shared" si="2"/>
        <v>39.456000000000003</v>
      </c>
      <c r="K9" s="22">
        <f t="shared" si="8"/>
        <v>0.49075772368931209</v>
      </c>
      <c r="L9" s="25">
        <f t="shared" si="3"/>
        <v>2.1512667339805461E-2</v>
      </c>
      <c r="M9" s="22">
        <f t="shared" si="4"/>
        <v>0.60987336274981485</v>
      </c>
      <c r="N9" s="15">
        <v>100</v>
      </c>
      <c r="O9" s="15">
        <v>28.35</v>
      </c>
      <c r="P9" s="15">
        <f t="shared" si="5"/>
        <v>2.1512287927683063</v>
      </c>
      <c r="Q9" s="17">
        <f t="shared" si="6"/>
        <v>2.1512287927683064E-2</v>
      </c>
      <c r="R9" s="7"/>
      <c r="S9" s="7"/>
      <c r="T9" s="7"/>
      <c r="U9" s="7"/>
      <c r="V9" s="7"/>
    </row>
    <row r="10" spans="1:22" ht="12" customHeight="1" x14ac:dyDescent="0.2">
      <c r="A10" s="14">
        <v>1973</v>
      </c>
      <c r="B10" s="39">
        <v>0.83130080337464751</v>
      </c>
      <c r="C10" s="15">
        <v>0</v>
      </c>
      <c r="D10" s="22">
        <f t="shared" si="0"/>
        <v>0.83130080337464751</v>
      </c>
      <c r="E10" s="15">
        <v>12</v>
      </c>
      <c r="F10" s="22">
        <f t="shared" si="1"/>
        <v>0.73154470696968976</v>
      </c>
      <c r="G10" s="15">
        <v>20</v>
      </c>
      <c r="H10" s="22">
        <f t="shared" si="7"/>
        <v>0.58523576557575185</v>
      </c>
      <c r="I10" s="15">
        <v>14</v>
      </c>
      <c r="J10" s="19">
        <f t="shared" si="2"/>
        <v>39.456000000000003</v>
      </c>
      <c r="K10" s="22">
        <f t="shared" si="8"/>
        <v>0.5033027583951466</v>
      </c>
      <c r="L10" s="25">
        <f t="shared" si="3"/>
        <v>2.2062586669376289E-2</v>
      </c>
      <c r="M10" s="22">
        <f t="shared" si="4"/>
        <v>0.62546330078348311</v>
      </c>
      <c r="N10" s="15">
        <v>100</v>
      </c>
      <c r="O10" s="15">
        <v>28.35</v>
      </c>
      <c r="P10" s="15">
        <f t="shared" si="5"/>
        <v>2.2062197558500287</v>
      </c>
      <c r="Q10" s="17">
        <f t="shared" si="6"/>
        <v>2.2062197558500286E-2</v>
      </c>
      <c r="R10" s="7"/>
      <c r="S10" s="7"/>
      <c r="T10" s="7"/>
      <c r="U10" s="7"/>
      <c r="V10" s="7"/>
    </row>
    <row r="11" spans="1:22" ht="12" customHeight="1" x14ac:dyDescent="0.2">
      <c r="A11" s="14">
        <v>1974</v>
      </c>
      <c r="B11" s="39">
        <v>0.85210301880412531</v>
      </c>
      <c r="C11" s="15">
        <v>0</v>
      </c>
      <c r="D11" s="22">
        <f t="shared" si="0"/>
        <v>0.85210301880412531</v>
      </c>
      <c r="E11" s="15">
        <v>12</v>
      </c>
      <c r="F11" s="22">
        <f t="shared" si="1"/>
        <v>0.74985065654763028</v>
      </c>
      <c r="G11" s="15">
        <v>20</v>
      </c>
      <c r="H11" s="22">
        <f t="shared" si="7"/>
        <v>0.5998805252381042</v>
      </c>
      <c r="I11" s="15">
        <v>14</v>
      </c>
      <c r="J11" s="19">
        <f t="shared" si="2"/>
        <v>39.456000000000003</v>
      </c>
      <c r="K11" s="22">
        <f t="shared" si="8"/>
        <v>0.51589725170476963</v>
      </c>
      <c r="L11" s="25">
        <f t="shared" si="3"/>
        <v>2.2614674047332368E-2</v>
      </c>
      <c r="M11" s="22">
        <f t="shared" si="4"/>
        <v>0.64111470190484898</v>
      </c>
      <c r="N11" s="15">
        <v>100</v>
      </c>
      <c r="O11" s="15">
        <v>28.35</v>
      </c>
      <c r="P11" s="15">
        <f t="shared" si="5"/>
        <v>2.2614275199465572</v>
      </c>
      <c r="Q11" s="17">
        <f t="shared" si="6"/>
        <v>2.2614275199465572E-2</v>
      </c>
      <c r="R11" s="7"/>
      <c r="S11" s="7"/>
      <c r="T11" s="7"/>
      <c r="U11" s="7"/>
      <c r="V11" s="7"/>
    </row>
    <row r="12" spans="1:22" ht="12" customHeight="1" x14ac:dyDescent="0.2">
      <c r="A12" s="14">
        <v>1975</v>
      </c>
      <c r="B12" s="39">
        <v>0.91452605719975244</v>
      </c>
      <c r="C12" s="15">
        <v>0</v>
      </c>
      <c r="D12" s="22">
        <f t="shared" si="0"/>
        <v>0.91452605719975244</v>
      </c>
      <c r="E12" s="15">
        <v>12</v>
      </c>
      <c r="F12" s="22">
        <f t="shared" si="1"/>
        <v>0.80478293033578219</v>
      </c>
      <c r="G12" s="15">
        <v>20</v>
      </c>
      <c r="H12" s="22">
        <f t="shared" si="7"/>
        <v>0.64382634426862573</v>
      </c>
      <c r="I12" s="15">
        <v>14</v>
      </c>
      <c r="J12" s="19">
        <f t="shared" si="2"/>
        <v>39.456000000000003</v>
      </c>
      <c r="K12" s="22">
        <f t="shared" si="8"/>
        <v>0.55369065607101808</v>
      </c>
      <c r="L12" s="25">
        <f t="shared" si="3"/>
        <v>2.4271371225030931E-2</v>
      </c>
      <c r="M12" s="22">
        <f t="shared" si="4"/>
        <v>0.68808123854401437</v>
      </c>
      <c r="N12" s="15">
        <v>100</v>
      </c>
      <c r="O12" s="15">
        <v>28.35</v>
      </c>
      <c r="P12" s="15">
        <f t="shared" si="5"/>
        <v>2.4270943158519023</v>
      </c>
      <c r="Q12" s="17">
        <f t="shared" si="6"/>
        <v>2.4270943158519024E-2</v>
      </c>
      <c r="R12" s="7"/>
      <c r="S12" s="7"/>
      <c r="T12" s="7"/>
      <c r="U12" s="7"/>
      <c r="V12" s="7"/>
    </row>
    <row r="13" spans="1:22" ht="12" customHeight="1" x14ac:dyDescent="0.2">
      <c r="A13" s="10">
        <v>1976</v>
      </c>
      <c r="B13" s="63">
        <v>0.94719823118911073</v>
      </c>
      <c r="C13" s="11">
        <v>0</v>
      </c>
      <c r="D13" s="20">
        <f t="shared" si="0"/>
        <v>0.94719823118911073</v>
      </c>
      <c r="E13" s="11">
        <v>12</v>
      </c>
      <c r="F13" s="20">
        <f t="shared" si="1"/>
        <v>0.83353444344641747</v>
      </c>
      <c r="G13" s="11">
        <v>20</v>
      </c>
      <c r="H13" s="20">
        <f t="shared" si="7"/>
        <v>0.66682755475713396</v>
      </c>
      <c r="I13" s="11">
        <v>14</v>
      </c>
      <c r="J13" s="18">
        <f t="shared" si="2"/>
        <v>39.456000000000003</v>
      </c>
      <c r="K13" s="20">
        <f t="shared" si="8"/>
        <v>0.57347169709113521</v>
      </c>
      <c r="L13" s="24">
        <f t="shared" si="3"/>
        <v>2.5138485351940174E-2</v>
      </c>
      <c r="M13" s="20">
        <f t="shared" si="4"/>
        <v>0.71266349048482791</v>
      </c>
      <c r="N13" s="11">
        <v>100</v>
      </c>
      <c r="O13" s="11">
        <v>28.35</v>
      </c>
      <c r="P13" s="11">
        <f t="shared" si="5"/>
        <v>2.5138041992410152</v>
      </c>
      <c r="Q13" s="13">
        <f t="shared" si="6"/>
        <v>2.5138041992410154E-2</v>
      </c>
      <c r="R13" s="7"/>
      <c r="S13" s="7"/>
      <c r="T13" s="7"/>
      <c r="U13" s="7"/>
      <c r="V13" s="7"/>
    </row>
    <row r="14" spans="1:22" ht="12" customHeight="1" x14ac:dyDescent="0.2">
      <c r="A14" s="10">
        <v>1977</v>
      </c>
      <c r="B14" s="63">
        <v>0.95198901354600574</v>
      </c>
      <c r="C14" s="11">
        <v>0</v>
      </c>
      <c r="D14" s="20">
        <f t="shared" si="0"/>
        <v>0.95198901354600574</v>
      </c>
      <c r="E14" s="11">
        <v>12</v>
      </c>
      <c r="F14" s="20">
        <f t="shared" si="1"/>
        <v>0.83775033192048509</v>
      </c>
      <c r="G14" s="11">
        <v>20</v>
      </c>
      <c r="H14" s="20">
        <f t="shared" si="7"/>
        <v>0.67020026553638812</v>
      </c>
      <c r="I14" s="11">
        <v>14</v>
      </c>
      <c r="J14" s="18">
        <f t="shared" si="2"/>
        <v>39.455999999999989</v>
      </c>
      <c r="K14" s="20">
        <f t="shared" si="8"/>
        <v>0.57637222836129376</v>
      </c>
      <c r="L14" s="24">
        <f t="shared" si="3"/>
        <v>2.5265631928166301E-2</v>
      </c>
      <c r="M14" s="20">
        <f t="shared" si="4"/>
        <v>0.71626803234755054</v>
      </c>
      <c r="N14" s="11">
        <v>100</v>
      </c>
      <c r="O14" s="11">
        <v>28.35</v>
      </c>
      <c r="P14" s="11">
        <f t="shared" si="5"/>
        <v>2.5265186326192257</v>
      </c>
      <c r="Q14" s="13">
        <f t="shared" si="6"/>
        <v>2.5265186326192259E-2</v>
      </c>
      <c r="R14" s="7"/>
      <c r="S14" s="7"/>
      <c r="T14" s="7"/>
      <c r="U14" s="7"/>
      <c r="V14" s="7"/>
    </row>
    <row r="15" spans="1:22" ht="12" customHeight="1" x14ac:dyDescent="0.2">
      <c r="A15" s="10">
        <v>1978</v>
      </c>
      <c r="B15" s="63">
        <v>1.0103803103708289</v>
      </c>
      <c r="C15" s="11">
        <v>0</v>
      </c>
      <c r="D15" s="20">
        <f t="shared" si="0"/>
        <v>1.0103803103708289</v>
      </c>
      <c r="E15" s="11">
        <v>12</v>
      </c>
      <c r="F15" s="20">
        <f t="shared" si="1"/>
        <v>0.88913467312632943</v>
      </c>
      <c r="G15" s="11">
        <v>20</v>
      </c>
      <c r="H15" s="20">
        <f t="shared" si="7"/>
        <v>0.71130773850106355</v>
      </c>
      <c r="I15" s="11">
        <v>14</v>
      </c>
      <c r="J15" s="18">
        <f t="shared" si="2"/>
        <v>39.455999999999989</v>
      </c>
      <c r="K15" s="20">
        <f t="shared" si="8"/>
        <v>0.61172465511091467</v>
      </c>
      <c r="L15" s="24">
        <f t="shared" si="3"/>
        <v>2.6815327347327767E-2</v>
      </c>
      <c r="M15" s="20">
        <f t="shared" si="4"/>
        <v>0.76020112263306849</v>
      </c>
      <c r="N15" s="11">
        <v>100</v>
      </c>
      <c r="O15" s="11">
        <v>28.35</v>
      </c>
      <c r="P15" s="11">
        <f t="shared" si="5"/>
        <v>2.6814854413864846</v>
      </c>
      <c r="Q15" s="13">
        <f t="shared" si="6"/>
        <v>2.6814854413864848E-2</v>
      </c>
      <c r="R15" s="7"/>
      <c r="S15" s="7"/>
      <c r="T15" s="7"/>
      <c r="U15" s="7"/>
      <c r="V15" s="7"/>
    </row>
    <row r="16" spans="1:22" ht="12" customHeight="1" x14ac:dyDescent="0.2">
      <c r="A16" s="10">
        <v>1979</v>
      </c>
      <c r="B16" s="63">
        <v>1.0131105800370759</v>
      </c>
      <c r="C16" s="11">
        <v>0</v>
      </c>
      <c r="D16" s="20">
        <f t="shared" si="0"/>
        <v>1.0131105800370759</v>
      </c>
      <c r="E16" s="11">
        <v>12</v>
      </c>
      <c r="F16" s="20">
        <f t="shared" si="1"/>
        <v>0.89153731043262674</v>
      </c>
      <c r="G16" s="11">
        <v>20</v>
      </c>
      <c r="H16" s="20">
        <f t="shared" si="7"/>
        <v>0.71322984834610137</v>
      </c>
      <c r="I16" s="11">
        <v>14</v>
      </c>
      <c r="J16" s="18">
        <f t="shared" si="2"/>
        <v>39.456000000000003</v>
      </c>
      <c r="K16" s="20">
        <f t="shared" si="8"/>
        <v>0.61337766957764717</v>
      </c>
      <c r="L16" s="24">
        <f t="shared" si="3"/>
        <v>2.6887788255458504E-2</v>
      </c>
      <c r="M16" s="20">
        <f t="shared" si="4"/>
        <v>0.76225535314812087</v>
      </c>
      <c r="N16" s="11">
        <v>100</v>
      </c>
      <c r="O16" s="11">
        <v>28.35</v>
      </c>
      <c r="P16" s="11">
        <f t="shared" si="5"/>
        <v>2.6887314044025423</v>
      </c>
      <c r="Q16" s="13">
        <f t="shared" si="6"/>
        <v>2.6887314044025425E-2</v>
      </c>
      <c r="R16" s="7"/>
      <c r="S16" s="7"/>
      <c r="T16" s="7"/>
      <c r="U16" s="7"/>
      <c r="V16" s="7"/>
    </row>
    <row r="17" spans="1:22" ht="12" customHeight="1" x14ac:dyDescent="0.2">
      <c r="A17" s="10">
        <v>1980</v>
      </c>
      <c r="B17" s="63">
        <v>1.0015411722624319</v>
      </c>
      <c r="C17" s="11">
        <v>0</v>
      </c>
      <c r="D17" s="20">
        <f t="shared" si="0"/>
        <v>1.0015411722624319</v>
      </c>
      <c r="E17" s="11">
        <v>12</v>
      </c>
      <c r="F17" s="20">
        <f t="shared" si="1"/>
        <v>0.88135623159094001</v>
      </c>
      <c r="G17" s="11">
        <v>20</v>
      </c>
      <c r="H17" s="20">
        <f t="shared" si="7"/>
        <v>0.70508498527275199</v>
      </c>
      <c r="I17" s="11">
        <v>14</v>
      </c>
      <c r="J17" s="18">
        <f t="shared" si="2"/>
        <v>39.456000000000003</v>
      </c>
      <c r="K17" s="20">
        <f t="shared" si="8"/>
        <v>0.60637308733456674</v>
      </c>
      <c r="L17" s="24">
        <f t="shared" si="3"/>
        <v>2.6580738074939912E-2</v>
      </c>
      <c r="M17" s="20">
        <f t="shared" si="4"/>
        <v>0.75355063405550904</v>
      </c>
      <c r="N17" s="11">
        <v>100</v>
      </c>
      <c r="O17" s="11">
        <v>28.35</v>
      </c>
      <c r="P17" s="11">
        <f t="shared" si="5"/>
        <v>2.6580269278853934</v>
      </c>
      <c r="Q17" s="13">
        <f t="shared" si="6"/>
        <v>2.6580269278853933E-2</v>
      </c>
      <c r="R17" s="7"/>
      <c r="S17" s="7"/>
      <c r="T17" s="7"/>
      <c r="U17" s="7"/>
      <c r="V17" s="7"/>
    </row>
    <row r="18" spans="1:22" ht="12" customHeight="1" x14ac:dyDescent="0.2">
      <c r="A18" s="14">
        <v>1981</v>
      </c>
      <c r="B18" s="39">
        <v>1.0038744283361798</v>
      </c>
      <c r="C18" s="15">
        <v>0</v>
      </c>
      <c r="D18" s="22">
        <f t="shared" si="0"/>
        <v>1.0038744283361798</v>
      </c>
      <c r="E18" s="15">
        <v>12</v>
      </c>
      <c r="F18" s="22">
        <f t="shared" si="1"/>
        <v>0.88340949693583815</v>
      </c>
      <c r="G18" s="15">
        <v>20</v>
      </c>
      <c r="H18" s="22">
        <f t="shared" si="7"/>
        <v>0.70672759754867054</v>
      </c>
      <c r="I18" s="15">
        <v>14</v>
      </c>
      <c r="J18" s="19">
        <f t="shared" si="2"/>
        <v>39.456000000000003</v>
      </c>
      <c r="K18" s="22">
        <f t="shared" si="8"/>
        <v>0.60778573389185664</v>
      </c>
      <c r="L18" s="25">
        <f t="shared" si="3"/>
        <v>2.6642662307588237E-2</v>
      </c>
      <c r="M18" s="22">
        <f t="shared" si="4"/>
        <v>0.7553061550889727</v>
      </c>
      <c r="N18" s="15">
        <v>100</v>
      </c>
      <c r="O18" s="15">
        <v>28.35</v>
      </c>
      <c r="P18" s="15">
        <f t="shared" si="5"/>
        <v>2.6642192419364115</v>
      </c>
      <c r="Q18" s="17">
        <f t="shared" si="6"/>
        <v>2.6642192419364115E-2</v>
      </c>
      <c r="R18" s="7"/>
      <c r="S18" s="7"/>
      <c r="T18" s="7"/>
      <c r="U18" s="7"/>
      <c r="V18" s="7"/>
    </row>
    <row r="19" spans="1:22" ht="12" customHeight="1" x14ac:dyDescent="0.2">
      <c r="A19" s="14">
        <v>1982</v>
      </c>
      <c r="B19" s="39">
        <v>0.99423335654987743</v>
      </c>
      <c r="C19" s="15">
        <v>0</v>
      </c>
      <c r="D19" s="22">
        <f t="shared" si="0"/>
        <v>0.99423335654987743</v>
      </c>
      <c r="E19" s="15">
        <v>12</v>
      </c>
      <c r="F19" s="22">
        <f t="shared" si="1"/>
        <v>0.87492535376389213</v>
      </c>
      <c r="G19" s="15">
        <v>20</v>
      </c>
      <c r="H19" s="22">
        <f t="shared" si="7"/>
        <v>0.69994028301111366</v>
      </c>
      <c r="I19" s="15">
        <v>14</v>
      </c>
      <c r="J19" s="19">
        <f t="shared" si="2"/>
        <v>39.456000000000003</v>
      </c>
      <c r="K19" s="22">
        <f t="shared" si="8"/>
        <v>0.60194864338955778</v>
      </c>
      <c r="L19" s="25">
        <f t="shared" si="3"/>
        <v>2.6386789847213491E-2</v>
      </c>
      <c r="M19" s="22">
        <f t="shared" si="4"/>
        <v>0.74805229877357882</v>
      </c>
      <c r="N19" s="15">
        <v>100</v>
      </c>
      <c r="O19" s="15">
        <v>28.35</v>
      </c>
      <c r="P19" s="15">
        <f t="shared" si="5"/>
        <v>2.6386324471731175</v>
      </c>
      <c r="Q19" s="17">
        <f t="shared" si="6"/>
        <v>2.6386324471731174E-2</v>
      </c>
      <c r="R19" s="7"/>
      <c r="S19" s="7"/>
      <c r="T19" s="7"/>
      <c r="U19" s="7"/>
      <c r="V19" s="7"/>
    </row>
    <row r="20" spans="1:22" ht="12" customHeight="1" x14ac:dyDescent="0.2">
      <c r="A20" s="14">
        <v>1983</v>
      </c>
      <c r="B20" s="39">
        <v>0.99796847275439093</v>
      </c>
      <c r="C20" s="15">
        <v>0</v>
      </c>
      <c r="D20" s="22">
        <f t="shared" si="0"/>
        <v>0.99796847275439093</v>
      </c>
      <c r="E20" s="15">
        <v>12</v>
      </c>
      <c r="F20" s="22">
        <f t="shared" si="1"/>
        <v>0.87821225602386399</v>
      </c>
      <c r="G20" s="15">
        <v>20</v>
      </c>
      <c r="H20" s="22">
        <f t="shared" si="7"/>
        <v>0.70256980481909115</v>
      </c>
      <c r="I20" s="15">
        <v>14</v>
      </c>
      <c r="J20" s="19">
        <f t="shared" si="2"/>
        <v>39.456000000000003</v>
      </c>
      <c r="K20" s="22">
        <f t="shared" si="8"/>
        <v>0.60421003214441837</v>
      </c>
      <c r="L20" s="25">
        <f t="shared" si="3"/>
        <v>2.6485919217289572E-2</v>
      </c>
      <c r="M20" s="22">
        <f t="shared" si="4"/>
        <v>0.75086256685055064</v>
      </c>
      <c r="N20" s="15">
        <v>100</v>
      </c>
      <c r="O20" s="15">
        <v>28.35</v>
      </c>
      <c r="P20" s="15">
        <f t="shared" si="5"/>
        <v>2.6485452093493849</v>
      </c>
      <c r="Q20" s="17">
        <f t="shared" si="6"/>
        <v>2.6485452093493848E-2</v>
      </c>
      <c r="R20" s="7"/>
      <c r="S20" s="7"/>
      <c r="T20" s="7"/>
      <c r="U20" s="7"/>
      <c r="V20" s="7"/>
    </row>
    <row r="21" spans="1:22" ht="12" customHeight="1" x14ac:dyDescent="0.2">
      <c r="A21" s="14">
        <v>1984</v>
      </c>
      <c r="B21" s="39">
        <v>0.98922191303608975</v>
      </c>
      <c r="C21" s="15">
        <v>0</v>
      </c>
      <c r="D21" s="22">
        <f t="shared" si="0"/>
        <v>0.98922191303608975</v>
      </c>
      <c r="E21" s="15">
        <v>12</v>
      </c>
      <c r="F21" s="22">
        <f t="shared" si="1"/>
        <v>0.87051528347175899</v>
      </c>
      <c r="G21" s="15">
        <v>20</v>
      </c>
      <c r="H21" s="22">
        <f t="shared" si="7"/>
        <v>0.69641222677740722</v>
      </c>
      <c r="I21" s="15">
        <v>14</v>
      </c>
      <c r="J21" s="19">
        <f t="shared" si="2"/>
        <v>39.456000000000003</v>
      </c>
      <c r="K21" s="22">
        <f t="shared" si="8"/>
        <v>0.59891451502857018</v>
      </c>
      <c r="L21" s="25">
        <f t="shared" si="3"/>
        <v>2.6253786960156501E-2</v>
      </c>
      <c r="M21" s="22">
        <f t="shared" si="4"/>
        <v>0.74428173342695669</v>
      </c>
      <c r="N21" s="15">
        <v>100</v>
      </c>
      <c r="O21" s="15">
        <v>28.35</v>
      </c>
      <c r="P21" s="15">
        <f t="shared" si="5"/>
        <v>2.6253323930404115</v>
      </c>
      <c r="Q21" s="17">
        <f t="shared" si="6"/>
        <v>2.6253323930404113E-2</v>
      </c>
      <c r="R21" s="7"/>
      <c r="S21" s="7"/>
      <c r="T21" s="7"/>
      <c r="U21" s="7"/>
      <c r="V21" s="7"/>
    </row>
    <row r="22" spans="1:22" ht="12" customHeight="1" x14ac:dyDescent="0.2">
      <c r="A22" s="14">
        <v>1985</v>
      </c>
      <c r="B22" s="39">
        <v>0.99327909444640961</v>
      </c>
      <c r="C22" s="15">
        <v>0</v>
      </c>
      <c r="D22" s="22">
        <f t="shared" si="0"/>
        <v>0.99327909444640961</v>
      </c>
      <c r="E22" s="15">
        <v>12</v>
      </c>
      <c r="F22" s="22">
        <f t="shared" si="1"/>
        <v>0.87408560311284045</v>
      </c>
      <c r="G22" s="15">
        <v>20</v>
      </c>
      <c r="H22" s="22">
        <f t="shared" si="7"/>
        <v>0.6992684824902724</v>
      </c>
      <c r="I22" s="15">
        <v>14</v>
      </c>
      <c r="J22" s="19">
        <f t="shared" si="2"/>
        <v>39.455999999999989</v>
      </c>
      <c r="K22" s="22">
        <f t="shared" si="8"/>
        <v>0.60137089494163432</v>
      </c>
      <c r="L22" s="25">
        <f t="shared" si="3"/>
        <v>2.6361463887852463E-2</v>
      </c>
      <c r="M22" s="22">
        <f t="shared" si="4"/>
        <v>0.74733432048867343</v>
      </c>
      <c r="N22" s="15">
        <v>100</v>
      </c>
      <c r="O22" s="15">
        <v>28.35</v>
      </c>
      <c r="P22" s="15">
        <f t="shared" si="5"/>
        <v>2.6360998959036097</v>
      </c>
      <c r="Q22" s="17">
        <f t="shared" si="6"/>
        <v>2.6360998959036097E-2</v>
      </c>
      <c r="R22" s="7"/>
      <c r="S22" s="7"/>
      <c r="T22" s="7"/>
      <c r="U22" s="7"/>
      <c r="V22" s="7"/>
    </row>
    <row r="23" spans="1:22" ht="12" customHeight="1" x14ac:dyDescent="0.2">
      <c r="A23" s="10">
        <v>1986</v>
      </c>
      <c r="B23" s="63">
        <v>0.9842846293158849</v>
      </c>
      <c r="C23" s="11">
        <v>0</v>
      </c>
      <c r="D23" s="20">
        <f t="shared" si="0"/>
        <v>0.9842846293158849</v>
      </c>
      <c r="E23" s="11">
        <v>12</v>
      </c>
      <c r="F23" s="20">
        <f t="shared" si="1"/>
        <v>0.86617047379797873</v>
      </c>
      <c r="G23" s="11">
        <v>20</v>
      </c>
      <c r="H23" s="20">
        <f t="shared" si="7"/>
        <v>0.69293637903838301</v>
      </c>
      <c r="I23" s="11">
        <v>14</v>
      </c>
      <c r="J23" s="18">
        <f t="shared" si="2"/>
        <v>39.455999999999989</v>
      </c>
      <c r="K23" s="20">
        <f t="shared" si="8"/>
        <v>0.59592528597300942</v>
      </c>
      <c r="L23" s="24">
        <f t="shared" si="3"/>
        <v>2.6122752261830549E-2</v>
      </c>
      <c r="M23" s="20">
        <f t="shared" si="4"/>
        <v>0.74056696524676513</v>
      </c>
      <c r="N23" s="11">
        <v>100</v>
      </c>
      <c r="O23" s="11">
        <v>28.35</v>
      </c>
      <c r="P23" s="11">
        <f t="shared" si="5"/>
        <v>2.6122291543095773</v>
      </c>
      <c r="Q23" s="13">
        <f t="shared" si="6"/>
        <v>2.6122291543095772E-2</v>
      </c>
      <c r="R23" s="7"/>
      <c r="S23" s="7"/>
      <c r="T23" s="7"/>
      <c r="U23" s="7"/>
      <c r="V23" s="7"/>
    </row>
    <row r="24" spans="1:22" ht="12" customHeight="1" x14ac:dyDescent="0.2">
      <c r="A24" s="10">
        <v>1987</v>
      </c>
      <c r="B24" s="63">
        <v>0.9255202991099496</v>
      </c>
      <c r="C24" s="11">
        <v>0</v>
      </c>
      <c r="D24" s="20">
        <f t="shared" si="0"/>
        <v>0.9255202991099496</v>
      </c>
      <c r="E24" s="11">
        <v>12</v>
      </c>
      <c r="F24" s="20">
        <f t="shared" si="1"/>
        <v>0.81445786321675562</v>
      </c>
      <c r="G24" s="11">
        <v>20</v>
      </c>
      <c r="H24" s="20">
        <f t="shared" si="7"/>
        <v>0.65156629057340454</v>
      </c>
      <c r="I24" s="11">
        <v>14</v>
      </c>
      <c r="J24" s="18">
        <f t="shared" si="2"/>
        <v>39.456000000000003</v>
      </c>
      <c r="K24" s="20">
        <f t="shared" si="8"/>
        <v>0.56034700989312791</v>
      </c>
      <c r="L24" s="24">
        <f t="shared" si="3"/>
        <v>2.4563156598054921E-2</v>
      </c>
      <c r="M24" s="20">
        <f t="shared" si="4"/>
        <v>0.69635320797655798</v>
      </c>
      <c r="N24" s="11">
        <v>100</v>
      </c>
      <c r="O24" s="11">
        <v>28.35</v>
      </c>
      <c r="P24" s="11">
        <f t="shared" si="5"/>
        <v>2.4562723385416505</v>
      </c>
      <c r="Q24" s="13">
        <f t="shared" si="6"/>
        <v>2.4562723385416506E-2</v>
      </c>
      <c r="R24" s="7"/>
      <c r="S24" s="7"/>
      <c r="T24" s="7"/>
      <c r="U24" s="7"/>
      <c r="V24" s="7"/>
    </row>
    <row r="25" spans="1:22" ht="12" customHeight="1" x14ac:dyDescent="0.2">
      <c r="A25" s="10">
        <v>1988</v>
      </c>
      <c r="B25" s="63">
        <v>0.88000295104946691</v>
      </c>
      <c r="C25" s="11">
        <v>0</v>
      </c>
      <c r="D25" s="20">
        <f t="shared" si="0"/>
        <v>0.88000295104946691</v>
      </c>
      <c r="E25" s="11">
        <v>12</v>
      </c>
      <c r="F25" s="20">
        <f t="shared" si="1"/>
        <v>0.77440259692353086</v>
      </c>
      <c r="G25" s="11">
        <v>20</v>
      </c>
      <c r="H25" s="20">
        <f t="shared" si="7"/>
        <v>0.61952207753882471</v>
      </c>
      <c r="I25" s="11">
        <v>14</v>
      </c>
      <c r="J25" s="18">
        <f t="shared" si="2"/>
        <v>39.456000000000003</v>
      </c>
      <c r="K25" s="20">
        <f t="shared" si="8"/>
        <v>0.53278898668338925</v>
      </c>
      <c r="L25" s="24">
        <f t="shared" si="3"/>
        <v>2.33551336628335E-2</v>
      </c>
      <c r="M25" s="20">
        <f t="shared" si="4"/>
        <v>0.66210636177449833</v>
      </c>
      <c r="N25" s="11">
        <v>100</v>
      </c>
      <c r="O25" s="11">
        <v>28.35</v>
      </c>
      <c r="P25" s="11">
        <f t="shared" si="5"/>
        <v>2.3354721755714225</v>
      </c>
      <c r="Q25" s="13">
        <f t="shared" si="6"/>
        <v>2.3354721755714226E-2</v>
      </c>
      <c r="R25" s="7"/>
      <c r="S25" s="7"/>
      <c r="T25" s="7"/>
      <c r="U25" s="7"/>
      <c r="V25" s="7"/>
    </row>
    <row r="26" spans="1:22" ht="12" customHeight="1" x14ac:dyDescent="0.2">
      <c r="A26" s="10">
        <v>1989</v>
      </c>
      <c r="B26" s="63">
        <v>0.82286048476184293</v>
      </c>
      <c r="C26" s="11">
        <v>0</v>
      </c>
      <c r="D26" s="20">
        <f t="shared" si="0"/>
        <v>0.82286048476184293</v>
      </c>
      <c r="E26" s="11">
        <v>12</v>
      </c>
      <c r="F26" s="20">
        <f t="shared" si="1"/>
        <v>0.72411722659042177</v>
      </c>
      <c r="G26" s="11">
        <v>20</v>
      </c>
      <c r="H26" s="20">
        <f t="shared" si="7"/>
        <v>0.57929378127233744</v>
      </c>
      <c r="I26" s="11">
        <v>14</v>
      </c>
      <c r="J26" s="18">
        <f t="shared" si="2"/>
        <v>39.456000000000003</v>
      </c>
      <c r="K26" s="20">
        <f t="shared" si="8"/>
        <v>0.49819265189421019</v>
      </c>
      <c r="L26" s="24">
        <f t="shared" si="3"/>
        <v>2.1838582000842089E-2</v>
      </c>
      <c r="M26" s="20">
        <f t="shared" si="4"/>
        <v>0.61911288043287283</v>
      </c>
      <c r="N26" s="11">
        <v>100</v>
      </c>
      <c r="O26" s="11">
        <v>28.35</v>
      </c>
      <c r="P26" s="11">
        <f t="shared" si="5"/>
        <v>2.1838196840665707</v>
      </c>
      <c r="Q26" s="13">
        <f t="shared" si="6"/>
        <v>2.1838196840665708E-2</v>
      </c>
      <c r="R26" s="7"/>
      <c r="S26" s="7"/>
      <c r="T26" s="7"/>
      <c r="U26" s="7"/>
      <c r="V26" s="7"/>
    </row>
    <row r="27" spans="1:22" ht="12" customHeight="1" x14ac:dyDescent="0.2">
      <c r="A27" s="10">
        <v>1990</v>
      </c>
      <c r="B27" s="63">
        <v>0.77831890259351155</v>
      </c>
      <c r="C27" s="11">
        <v>0</v>
      </c>
      <c r="D27" s="20">
        <f t="shared" si="0"/>
        <v>0.77831890259351155</v>
      </c>
      <c r="E27" s="11">
        <v>12</v>
      </c>
      <c r="F27" s="20">
        <f t="shared" si="1"/>
        <v>0.68492063428229022</v>
      </c>
      <c r="G27" s="11">
        <v>20</v>
      </c>
      <c r="H27" s="20">
        <f t="shared" si="7"/>
        <v>0.54793650742583222</v>
      </c>
      <c r="I27" s="11">
        <v>14</v>
      </c>
      <c r="J27" s="18">
        <f t="shared" si="2"/>
        <v>39.455999999999989</v>
      </c>
      <c r="K27" s="20">
        <f t="shared" si="8"/>
        <v>0.47122539638621569</v>
      </c>
      <c r="L27" s="24">
        <f t="shared" si="3"/>
        <v>2.0656455731998497E-2</v>
      </c>
      <c r="M27" s="20">
        <f t="shared" si="4"/>
        <v>0.58560019177429135</v>
      </c>
      <c r="N27" s="11">
        <v>100</v>
      </c>
      <c r="O27" s="11">
        <v>28.35</v>
      </c>
      <c r="P27" s="11">
        <f t="shared" si="5"/>
        <v>2.0656091420609926</v>
      </c>
      <c r="Q27" s="13">
        <f t="shared" si="6"/>
        <v>2.0656091420609923E-2</v>
      </c>
      <c r="R27" s="7"/>
      <c r="S27" s="7"/>
      <c r="T27" s="7"/>
      <c r="U27" s="7"/>
      <c r="V27" s="7"/>
    </row>
    <row r="28" spans="1:22" ht="12" customHeight="1" x14ac:dyDescent="0.2">
      <c r="A28" s="14">
        <v>1991</v>
      </c>
      <c r="B28" s="39">
        <v>0.72031728261257943</v>
      </c>
      <c r="C28" s="15">
        <v>0</v>
      </c>
      <c r="D28" s="22">
        <f t="shared" si="0"/>
        <v>0.72031728261257943</v>
      </c>
      <c r="E28" s="15">
        <v>12</v>
      </c>
      <c r="F28" s="22">
        <f t="shared" si="1"/>
        <v>0.63387920869906988</v>
      </c>
      <c r="G28" s="15">
        <v>20</v>
      </c>
      <c r="H28" s="22">
        <f t="shared" si="7"/>
        <v>0.50710336695925595</v>
      </c>
      <c r="I28" s="15">
        <v>14</v>
      </c>
      <c r="J28" s="19">
        <f t="shared" si="2"/>
        <v>39.455999999999989</v>
      </c>
      <c r="K28" s="22">
        <f t="shared" si="8"/>
        <v>0.43610889558496013</v>
      </c>
      <c r="L28" s="25">
        <f t="shared" si="3"/>
        <v>1.911710227221743E-2</v>
      </c>
      <c r="M28" s="22">
        <f t="shared" si="4"/>
        <v>0.54196029086622799</v>
      </c>
      <c r="N28" s="15">
        <v>100</v>
      </c>
      <c r="O28" s="15">
        <v>28.35</v>
      </c>
      <c r="P28" s="15">
        <f t="shared" si="5"/>
        <v>1.911676510991986</v>
      </c>
      <c r="Q28" s="17">
        <f t="shared" si="6"/>
        <v>1.9116765109919859E-2</v>
      </c>
      <c r="R28" s="7"/>
      <c r="S28" s="7"/>
      <c r="T28" s="7"/>
      <c r="U28" s="7"/>
      <c r="V28" s="7"/>
    </row>
    <row r="29" spans="1:22" ht="12" customHeight="1" x14ac:dyDescent="0.2">
      <c r="A29" s="14">
        <v>1992</v>
      </c>
      <c r="B29" s="39">
        <v>0.72278166558260903</v>
      </c>
      <c r="C29" s="15">
        <v>0</v>
      </c>
      <c r="D29" s="22">
        <f t="shared" si="0"/>
        <v>0.72278166558260903</v>
      </c>
      <c r="E29" s="15">
        <v>12</v>
      </c>
      <c r="F29" s="22">
        <f t="shared" si="1"/>
        <v>0.636047865712696</v>
      </c>
      <c r="G29" s="15">
        <v>20</v>
      </c>
      <c r="H29" s="22">
        <f t="shared" si="7"/>
        <v>0.50883829257015678</v>
      </c>
      <c r="I29" s="15">
        <v>14</v>
      </c>
      <c r="J29" s="19">
        <f t="shared" si="2"/>
        <v>39.455999999999989</v>
      </c>
      <c r="K29" s="22">
        <f t="shared" si="8"/>
        <v>0.43760093161033486</v>
      </c>
      <c r="L29" s="25">
        <f t="shared" si="3"/>
        <v>1.9182506591137967E-2</v>
      </c>
      <c r="M29" s="22">
        <f t="shared" si="4"/>
        <v>0.54381447060546573</v>
      </c>
      <c r="N29" s="15">
        <v>100</v>
      </c>
      <c r="O29" s="15">
        <v>28.35</v>
      </c>
      <c r="P29" s="15">
        <f t="shared" si="5"/>
        <v>1.9182168275325067</v>
      </c>
      <c r="Q29" s="17">
        <f t="shared" si="6"/>
        <v>1.9182168275325068E-2</v>
      </c>
      <c r="R29" s="7"/>
      <c r="S29" s="7"/>
      <c r="T29" s="7"/>
      <c r="U29" s="7"/>
      <c r="V29" s="7"/>
    </row>
    <row r="30" spans="1:22" ht="12" customHeight="1" x14ac:dyDescent="0.2">
      <c r="A30" s="14">
        <v>1993</v>
      </c>
      <c r="B30" s="39">
        <v>0.72479018397318695</v>
      </c>
      <c r="C30" s="15">
        <v>0</v>
      </c>
      <c r="D30" s="22">
        <f t="shared" si="0"/>
        <v>0.72479018397318695</v>
      </c>
      <c r="E30" s="15">
        <v>12</v>
      </c>
      <c r="F30" s="22">
        <f t="shared" si="1"/>
        <v>0.63781536189640453</v>
      </c>
      <c r="G30" s="15">
        <v>20</v>
      </c>
      <c r="H30" s="22">
        <f t="shared" si="7"/>
        <v>0.51025228951712365</v>
      </c>
      <c r="I30" s="15">
        <v>14</v>
      </c>
      <c r="J30" s="19">
        <f t="shared" si="2"/>
        <v>39.456000000000003</v>
      </c>
      <c r="K30" s="22">
        <f t="shared" si="8"/>
        <v>0.43881696898472633</v>
      </c>
      <c r="L30" s="25">
        <f t="shared" si="3"/>
        <v>1.9235812339056496E-2</v>
      </c>
      <c r="M30" s="22">
        <f t="shared" si="4"/>
        <v>0.54532566190608212</v>
      </c>
      <c r="N30" s="15">
        <v>100</v>
      </c>
      <c r="O30" s="15">
        <v>28.35</v>
      </c>
      <c r="P30" s="15">
        <f t="shared" si="5"/>
        <v>1.9235473083106951</v>
      </c>
      <c r="Q30" s="17">
        <f t="shared" si="6"/>
        <v>1.9235473083106951E-2</v>
      </c>
      <c r="R30" s="7"/>
      <c r="S30" s="7"/>
      <c r="T30" s="7"/>
      <c r="U30" s="7"/>
      <c r="V30" s="7"/>
    </row>
    <row r="31" spans="1:22" ht="12" customHeight="1" x14ac:dyDescent="0.2">
      <c r="A31" s="14">
        <v>1994</v>
      </c>
      <c r="B31" s="39">
        <v>0.72736991207205282</v>
      </c>
      <c r="C31" s="15">
        <v>0</v>
      </c>
      <c r="D31" s="22">
        <f t="shared" si="0"/>
        <v>0.72736991207205282</v>
      </c>
      <c r="E31" s="15">
        <v>12</v>
      </c>
      <c r="F31" s="22">
        <f t="shared" si="1"/>
        <v>0.64008552262340646</v>
      </c>
      <c r="G31" s="15">
        <v>20</v>
      </c>
      <c r="H31" s="22">
        <f t="shared" si="7"/>
        <v>0.51206841809872516</v>
      </c>
      <c r="I31" s="15">
        <v>14</v>
      </c>
      <c r="J31" s="19">
        <f t="shared" si="2"/>
        <v>39.456000000000003</v>
      </c>
      <c r="K31" s="22">
        <f t="shared" si="8"/>
        <v>0.44037883956490365</v>
      </c>
      <c r="L31" s="25">
        <f t="shared" si="3"/>
        <v>1.9304277898735501E-2</v>
      </c>
      <c r="M31" s="22">
        <f t="shared" si="4"/>
        <v>0.54726662629020206</v>
      </c>
      <c r="N31" s="15">
        <v>100</v>
      </c>
      <c r="O31" s="15">
        <v>28.35</v>
      </c>
      <c r="P31" s="15">
        <f t="shared" si="5"/>
        <v>1.9303937435280496</v>
      </c>
      <c r="Q31" s="17">
        <f t="shared" si="6"/>
        <v>1.9303937435280496E-2</v>
      </c>
      <c r="R31" s="7"/>
      <c r="S31" s="7"/>
      <c r="T31" s="7"/>
      <c r="U31" s="7"/>
      <c r="V31" s="7"/>
    </row>
    <row r="32" spans="1:22" ht="12" customHeight="1" x14ac:dyDescent="0.2">
      <c r="A32" s="14">
        <v>1995</v>
      </c>
      <c r="B32" s="39">
        <v>0.73020328700140358</v>
      </c>
      <c r="C32" s="15">
        <v>0</v>
      </c>
      <c r="D32" s="22">
        <f t="shared" si="0"/>
        <v>0.73020328700140358</v>
      </c>
      <c r="E32" s="15">
        <v>12</v>
      </c>
      <c r="F32" s="22">
        <f t="shared" si="1"/>
        <v>0.64257889256123513</v>
      </c>
      <c r="G32" s="15">
        <v>20</v>
      </c>
      <c r="H32" s="22">
        <f t="shared" si="7"/>
        <v>0.51406311404898808</v>
      </c>
      <c r="I32" s="15">
        <v>14</v>
      </c>
      <c r="J32" s="19">
        <f t="shared" si="2"/>
        <v>39.456000000000003</v>
      </c>
      <c r="K32" s="22">
        <f t="shared" si="8"/>
        <v>0.44209427808212975</v>
      </c>
      <c r="L32" s="25">
        <f t="shared" si="3"/>
        <v>1.937947520360021E-2</v>
      </c>
      <c r="M32" s="22">
        <f t="shared" si="4"/>
        <v>0.54939843228446417</v>
      </c>
      <c r="N32" s="15">
        <v>100</v>
      </c>
      <c r="O32" s="15">
        <v>28.35</v>
      </c>
      <c r="P32" s="15">
        <f t="shared" si="5"/>
        <v>1.937913341391408</v>
      </c>
      <c r="Q32" s="17">
        <f t="shared" si="6"/>
        <v>1.937913341391408E-2</v>
      </c>
      <c r="R32" s="7"/>
      <c r="S32" s="7"/>
      <c r="T32" s="7"/>
      <c r="U32" s="7"/>
      <c r="V32" s="7"/>
    </row>
    <row r="33" spans="1:22" ht="12" customHeight="1" x14ac:dyDescent="0.2">
      <c r="A33" s="10">
        <v>1996</v>
      </c>
      <c r="B33" s="63">
        <v>0.73301982838027813</v>
      </c>
      <c r="C33" s="11">
        <v>0</v>
      </c>
      <c r="D33" s="20">
        <f t="shared" si="0"/>
        <v>0.73301982838027813</v>
      </c>
      <c r="E33" s="11">
        <v>12</v>
      </c>
      <c r="F33" s="20">
        <f t="shared" si="1"/>
        <v>0.64505744897464479</v>
      </c>
      <c r="G33" s="11">
        <v>20</v>
      </c>
      <c r="H33" s="20">
        <f t="shared" si="7"/>
        <v>0.51604595917971585</v>
      </c>
      <c r="I33" s="11">
        <v>14</v>
      </c>
      <c r="J33" s="18">
        <f t="shared" si="2"/>
        <v>39.455999999999989</v>
      </c>
      <c r="K33" s="20">
        <f t="shared" si="8"/>
        <v>0.44379952489455565</v>
      </c>
      <c r="L33" s="24">
        <f t="shared" si="3"/>
        <v>1.9454225748802439E-2</v>
      </c>
      <c r="M33" s="20">
        <f t="shared" si="4"/>
        <v>0.55151757286567471</v>
      </c>
      <c r="N33" s="11">
        <v>100</v>
      </c>
      <c r="O33" s="11">
        <v>28.35</v>
      </c>
      <c r="P33" s="11">
        <f t="shared" si="5"/>
        <v>1.9453882640764537</v>
      </c>
      <c r="Q33" s="13">
        <f t="shared" si="6"/>
        <v>1.9453882640764537E-2</v>
      </c>
      <c r="R33" s="7"/>
      <c r="S33" s="7"/>
      <c r="T33" s="7"/>
      <c r="U33" s="7"/>
      <c r="V33" s="7"/>
    </row>
    <row r="34" spans="1:22" ht="12" customHeight="1" x14ac:dyDescent="0.2">
      <c r="A34" s="10">
        <v>1997</v>
      </c>
      <c r="B34" s="63">
        <v>0.7132075471698115</v>
      </c>
      <c r="C34" s="11">
        <v>0</v>
      </c>
      <c r="D34" s="20">
        <f t="shared" si="0"/>
        <v>0.7132075471698115</v>
      </c>
      <c r="E34" s="11">
        <v>12</v>
      </c>
      <c r="F34" s="20">
        <f t="shared" si="1"/>
        <v>0.62762264150943414</v>
      </c>
      <c r="G34" s="11">
        <v>20</v>
      </c>
      <c r="H34" s="20">
        <f t="shared" si="7"/>
        <v>0.50209811320754727</v>
      </c>
      <c r="I34" s="11">
        <v>14</v>
      </c>
      <c r="J34" s="18">
        <f t="shared" si="2"/>
        <v>39.456000000000003</v>
      </c>
      <c r="K34" s="20">
        <f t="shared" si="8"/>
        <v>0.43180437735849064</v>
      </c>
      <c r="L34" s="24">
        <f t="shared" si="3"/>
        <v>1.8928411062290002E-2</v>
      </c>
      <c r="M34" s="20">
        <f t="shared" si="4"/>
        <v>0.53661098941039043</v>
      </c>
      <c r="N34" s="11">
        <v>100</v>
      </c>
      <c r="O34" s="11">
        <v>28.35</v>
      </c>
      <c r="P34" s="11">
        <f t="shared" si="5"/>
        <v>1.8928077227879729</v>
      </c>
      <c r="Q34" s="13">
        <f t="shared" si="6"/>
        <v>1.892807722787973E-2</v>
      </c>
      <c r="R34" s="7"/>
      <c r="S34" s="7"/>
      <c r="T34" s="7"/>
      <c r="U34" s="7"/>
      <c r="V34" s="7"/>
    </row>
    <row r="35" spans="1:22" ht="12" customHeight="1" x14ac:dyDescent="0.2">
      <c r="A35" s="10">
        <v>1998</v>
      </c>
      <c r="B35" s="63">
        <v>0.70472569967883603</v>
      </c>
      <c r="C35" s="11">
        <v>0</v>
      </c>
      <c r="D35" s="20">
        <f t="shared" si="0"/>
        <v>0.70472569967883603</v>
      </c>
      <c r="E35" s="11">
        <v>12</v>
      </c>
      <c r="F35" s="20">
        <f t="shared" si="1"/>
        <v>0.62015861571737574</v>
      </c>
      <c r="G35" s="11">
        <v>20</v>
      </c>
      <c r="H35" s="20">
        <f t="shared" si="7"/>
        <v>0.49612689257390058</v>
      </c>
      <c r="I35" s="11">
        <v>14</v>
      </c>
      <c r="J35" s="18">
        <f t="shared" si="2"/>
        <v>39.456000000000003</v>
      </c>
      <c r="K35" s="20">
        <f t="shared" si="8"/>
        <v>0.42666912761355447</v>
      </c>
      <c r="L35" s="24">
        <f t="shared" si="3"/>
        <v>1.8703304224155812E-2</v>
      </c>
      <c r="M35" s="20">
        <f t="shared" si="4"/>
        <v>0.53022932310270521</v>
      </c>
      <c r="N35" s="11">
        <v>100</v>
      </c>
      <c r="O35" s="11">
        <v>28.35</v>
      </c>
      <c r="P35" s="11">
        <f t="shared" si="5"/>
        <v>1.8702974359883779</v>
      </c>
      <c r="Q35" s="13">
        <f t="shared" si="6"/>
        <v>1.870297435988378E-2</v>
      </c>
      <c r="R35" s="7"/>
      <c r="S35" s="7"/>
      <c r="T35" s="7"/>
      <c r="U35" s="7"/>
      <c r="V35" s="7"/>
    </row>
    <row r="36" spans="1:22" ht="12" customHeight="1" x14ac:dyDescent="0.2">
      <c r="A36" s="10">
        <v>1999</v>
      </c>
      <c r="B36" s="63">
        <v>0.69669894524640918</v>
      </c>
      <c r="C36" s="11">
        <v>0</v>
      </c>
      <c r="D36" s="20">
        <f t="shared" si="0"/>
        <v>0.69669894524640918</v>
      </c>
      <c r="E36" s="11">
        <v>12</v>
      </c>
      <c r="F36" s="20">
        <f t="shared" si="1"/>
        <v>0.61309507181684009</v>
      </c>
      <c r="G36" s="11">
        <v>20</v>
      </c>
      <c r="H36" s="20">
        <f t="shared" si="7"/>
        <v>0.49047605745347206</v>
      </c>
      <c r="I36" s="11">
        <v>14</v>
      </c>
      <c r="J36" s="18">
        <f t="shared" si="2"/>
        <v>39.456000000000003</v>
      </c>
      <c r="K36" s="20">
        <f t="shared" si="8"/>
        <v>0.42180940940998596</v>
      </c>
      <c r="L36" s="24">
        <f t="shared" si="3"/>
        <v>1.8490275480985686E-2</v>
      </c>
      <c r="M36" s="20">
        <f t="shared" si="4"/>
        <v>0.52419006474820373</v>
      </c>
      <c r="N36" s="11">
        <v>100</v>
      </c>
      <c r="O36" s="11">
        <v>28.35</v>
      </c>
      <c r="P36" s="11">
        <f t="shared" si="5"/>
        <v>1.8489949373834347</v>
      </c>
      <c r="Q36" s="13">
        <f t="shared" si="6"/>
        <v>1.8489949373834347E-2</v>
      </c>
      <c r="R36" s="7"/>
      <c r="S36" s="7"/>
      <c r="T36" s="7"/>
      <c r="U36" s="7"/>
      <c r="V36" s="7"/>
    </row>
    <row r="37" spans="1:22" ht="12" customHeight="1" x14ac:dyDescent="0.2">
      <c r="A37" s="10">
        <v>2000</v>
      </c>
      <c r="B37" s="63">
        <v>0.68879904333466213</v>
      </c>
      <c r="C37" s="11">
        <v>0</v>
      </c>
      <c r="D37" s="20">
        <f t="shared" si="0"/>
        <v>0.68879904333466213</v>
      </c>
      <c r="E37" s="11">
        <v>12</v>
      </c>
      <c r="F37" s="20">
        <f t="shared" si="1"/>
        <v>0.6061431581345027</v>
      </c>
      <c r="G37" s="11">
        <v>20</v>
      </c>
      <c r="H37" s="20">
        <f t="shared" si="7"/>
        <v>0.48491452650760214</v>
      </c>
      <c r="I37" s="11">
        <v>14</v>
      </c>
      <c r="J37" s="18">
        <f t="shared" si="2"/>
        <v>39.456000000000003</v>
      </c>
      <c r="K37" s="20">
        <f t="shared" si="8"/>
        <v>0.41702649279653786</v>
      </c>
      <c r="L37" s="24">
        <f t="shared" si="3"/>
        <v>1.8280613382861934E-2</v>
      </c>
      <c r="M37" s="20">
        <f t="shared" si="4"/>
        <v>0.51824624909744443</v>
      </c>
      <c r="N37" s="11">
        <v>100</v>
      </c>
      <c r="O37" s="11">
        <v>28.35</v>
      </c>
      <c r="P37" s="11">
        <f t="shared" si="5"/>
        <v>1.8280290973454829</v>
      </c>
      <c r="Q37" s="13">
        <f t="shared" si="6"/>
        <v>1.8280290973454828E-2</v>
      </c>
      <c r="R37" s="7"/>
      <c r="S37" s="7"/>
      <c r="T37" s="7"/>
      <c r="U37" s="7"/>
      <c r="V37" s="7"/>
    </row>
    <row r="38" spans="1:22" ht="12" customHeight="1" x14ac:dyDescent="0.2">
      <c r="A38" s="14">
        <v>2001</v>
      </c>
      <c r="B38" s="39">
        <v>0.67100496708933233</v>
      </c>
      <c r="C38" s="15">
        <v>0</v>
      </c>
      <c r="D38" s="22">
        <f t="shared" si="0"/>
        <v>0.67100496708933233</v>
      </c>
      <c r="E38" s="15">
        <v>12</v>
      </c>
      <c r="F38" s="22">
        <f t="shared" si="1"/>
        <v>0.5904843710386124</v>
      </c>
      <c r="G38" s="15">
        <v>20</v>
      </c>
      <c r="H38" s="22">
        <f t="shared" si="7"/>
        <v>0.47238749683088993</v>
      </c>
      <c r="I38" s="15">
        <v>14</v>
      </c>
      <c r="J38" s="19">
        <f t="shared" si="2"/>
        <v>39.456000000000003</v>
      </c>
      <c r="K38" s="22">
        <f t="shared" si="8"/>
        <v>0.40625324727456535</v>
      </c>
      <c r="L38" s="25">
        <f t="shared" si="3"/>
        <v>1.7808361524364508E-2</v>
      </c>
      <c r="M38" s="22">
        <f t="shared" si="4"/>
        <v>0.50485814503497162</v>
      </c>
      <c r="N38" s="15">
        <v>100</v>
      </c>
      <c r="O38" s="15">
        <v>28.35</v>
      </c>
      <c r="P38" s="15">
        <f t="shared" si="5"/>
        <v>1.7808047443914343</v>
      </c>
      <c r="Q38" s="17">
        <f t="shared" si="6"/>
        <v>1.7808047443914343E-2</v>
      </c>
      <c r="R38" s="7"/>
      <c r="S38" s="7"/>
      <c r="T38" s="7"/>
      <c r="U38" s="7"/>
      <c r="V38" s="7"/>
    </row>
    <row r="39" spans="1:22" ht="12" customHeight="1" x14ac:dyDescent="0.2">
      <c r="A39" s="14">
        <v>2002</v>
      </c>
      <c r="B39" s="39">
        <v>0.6748409868266253</v>
      </c>
      <c r="C39" s="15">
        <v>0</v>
      </c>
      <c r="D39" s="22">
        <f t="shared" si="0"/>
        <v>0.6748409868266253</v>
      </c>
      <c r="E39" s="15">
        <v>12</v>
      </c>
      <c r="F39" s="22">
        <f t="shared" si="1"/>
        <v>0.59386006840743022</v>
      </c>
      <c r="G39" s="15">
        <v>20</v>
      </c>
      <c r="H39" s="22">
        <f t="shared" si="7"/>
        <v>0.47508805472594418</v>
      </c>
      <c r="I39" s="15">
        <v>14</v>
      </c>
      <c r="J39" s="19">
        <f t="shared" si="2"/>
        <v>39.456000000000003</v>
      </c>
      <c r="K39" s="22">
        <f t="shared" si="8"/>
        <v>0.408575727064312</v>
      </c>
      <c r="L39" s="25">
        <f t="shared" si="3"/>
        <v>1.7910168857613675E-2</v>
      </c>
      <c r="M39" s="22">
        <f t="shared" ref="M39:M44" si="9">+L39*28.3495</f>
        <v>0.50774433202891889</v>
      </c>
      <c r="N39" s="15">
        <v>100</v>
      </c>
      <c r="O39" s="15">
        <v>28.35</v>
      </c>
      <c r="P39" s="15">
        <f t="shared" si="5"/>
        <v>1.7909852981619714</v>
      </c>
      <c r="Q39" s="17">
        <f t="shared" si="6"/>
        <v>1.7909852981619713E-2</v>
      </c>
      <c r="R39" s="7"/>
      <c r="S39" s="7"/>
      <c r="T39" s="7"/>
      <c r="U39" s="7"/>
      <c r="V39" s="7"/>
    </row>
    <row r="40" spans="1:22" ht="12" customHeight="1" x14ac:dyDescent="0.2">
      <c r="A40" s="14">
        <v>2003</v>
      </c>
      <c r="B40" s="39">
        <v>0.67892250039212643</v>
      </c>
      <c r="C40" s="15">
        <v>0</v>
      </c>
      <c r="D40" s="22">
        <f t="shared" si="0"/>
        <v>0.67892250039212643</v>
      </c>
      <c r="E40" s="15">
        <v>12</v>
      </c>
      <c r="F40" s="22">
        <f t="shared" si="1"/>
        <v>0.59745180034507128</v>
      </c>
      <c r="G40" s="15">
        <v>20</v>
      </c>
      <c r="H40" s="22">
        <f t="shared" si="7"/>
        <v>0.47796144027605703</v>
      </c>
      <c r="I40" s="15">
        <v>14</v>
      </c>
      <c r="J40" s="19">
        <f t="shared" si="2"/>
        <v>39.456000000000003</v>
      </c>
      <c r="K40" s="22">
        <f t="shared" si="8"/>
        <v>0.41104683863740904</v>
      </c>
      <c r="L40" s="25">
        <f t="shared" si="3"/>
        <v>1.801849155670834E-2</v>
      </c>
      <c r="M40" s="22">
        <f t="shared" si="9"/>
        <v>0.51081522638690302</v>
      </c>
      <c r="N40" s="15">
        <v>100</v>
      </c>
      <c r="O40" s="15">
        <v>28.35</v>
      </c>
      <c r="P40" s="15">
        <f t="shared" si="5"/>
        <v>1.8018173770261128</v>
      </c>
      <c r="Q40" s="17">
        <f t="shared" si="6"/>
        <v>1.8018173770261128E-2</v>
      </c>
      <c r="R40" s="7"/>
      <c r="S40" s="7"/>
      <c r="T40" s="7"/>
      <c r="U40" s="7"/>
      <c r="V40" s="7"/>
    </row>
    <row r="41" spans="1:22" ht="12" customHeight="1" x14ac:dyDescent="0.2">
      <c r="A41" s="14">
        <v>2004</v>
      </c>
      <c r="B41" s="39">
        <v>0.68305797262203272</v>
      </c>
      <c r="C41" s="15">
        <v>0</v>
      </c>
      <c r="D41" s="22">
        <f t="shared" si="0"/>
        <v>0.68305797262203272</v>
      </c>
      <c r="E41" s="15">
        <v>12</v>
      </c>
      <c r="F41" s="22">
        <f t="shared" si="1"/>
        <v>0.60109101590738878</v>
      </c>
      <c r="G41" s="15">
        <v>20</v>
      </c>
      <c r="H41" s="22">
        <f t="shared" si="7"/>
        <v>0.48087281272591104</v>
      </c>
      <c r="I41" s="15">
        <v>14</v>
      </c>
      <c r="J41" s="19">
        <f t="shared" si="2"/>
        <v>39.456000000000003</v>
      </c>
      <c r="K41" s="22">
        <f t="shared" si="8"/>
        <v>0.41355061894428347</v>
      </c>
      <c r="L41" s="25">
        <f t="shared" si="3"/>
        <v>1.8128246309886398E-2</v>
      </c>
      <c r="M41" s="22">
        <f t="shared" si="9"/>
        <v>0.51392671876212448</v>
      </c>
      <c r="N41" s="15">
        <v>100</v>
      </c>
      <c r="O41" s="15">
        <v>28.35</v>
      </c>
      <c r="P41" s="15">
        <f t="shared" si="5"/>
        <v>1.8127926587729257</v>
      </c>
      <c r="Q41" s="17">
        <f t="shared" si="6"/>
        <v>1.8127926587729257E-2</v>
      </c>
      <c r="R41" s="7"/>
      <c r="S41" s="7"/>
      <c r="T41" s="7"/>
      <c r="U41" s="7"/>
      <c r="V41" s="7"/>
    </row>
    <row r="42" spans="1:22" ht="12" customHeight="1" x14ac:dyDescent="0.2">
      <c r="A42" s="14">
        <v>2005</v>
      </c>
      <c r="B42" s="39">
        <v>0.68700686167634206</v>
      </c>
      <c r="C42" s="15">
        <v>0</v>
      </c>
      <c r="D42" s="22">
        <f t="shared" si="0"/>
        <v>0.68700686167634206</v>
      </c>
      <c r="E42" s="15">
        <v>12</v>
      </c>
      <c r="F42" s="22">
        <f t="shared" si="1"/>
        <v>0.60456603827518096</v>
      </c>
      <c r="G42" s="15">
        <v>20</v>
      </c>
      <c r="H42" s="22">
        <f t="shared" si="7"/>
        <v>0.48365283062014475</v>
      </c>
      <c r="I42" s="15">
        <v>14</v>
      </c>
      <c r="J42" s="19">
        <f t="shared" si="2"/>
        <v>39.45600000000001</v>
      </c>
      <c r="K42" s="22">
        <f t="shared" si="8"/>
        <v>0.41594143433332448</v>
      </c>
      <c r="L42" s="25">
        <f t="shared" si="3"/>
        <v>1.8233049176255321E-2</v>
      </c>
      <c r="M42" s="22">
        <f t="shared" si="9"/>
        <v>0.51689782762225023</v>
      </c>
      <c r="N42" s="15">
        <v>100</v>
      </c>
      <c r="O42" s="15">
        <v>28.35</v>
      </c>
      <c r="P42" s="15">
        <f t="shared" si="5"/>
        <v>1.8232727605723111</v>
      </c>
      <c r="Q42" s="17">
        <f t="shared" si="6"/>
        <v>1.8232727605723111E-2</v>
      </c>
      <c r="R42" s="7"/>
      <c r="S42" s="7"/>
      <c r="T42" s="7"/>
      <c r="U42" s="7"/>
      <c r="V42" s="7"/>
    </row>
    <row r="43" spans="1:22" ht="12" customHeight="1" x14ac:dyDescent="0.2">
      <c r="A43" s="10">
        <v>2006</v>
      </c>
      <c r="B43" s="63">
        <v>0.66546041048275939</v>
      </c>
      <c r="C43" s="11">
        <v>0</v>
      </c>
      <c r="D43" s="20">
        <f t="shared" si="0"/>
        <v>0.66546041048275939</v>
      </c>
      <c r="E43" s="11">
        <v>12</v>
      </c>
      <c r="F43" s="20">
        <f t="shared" si="1"/>
        <v>0.58560516122482831</v>
      </c>
      <c r="G43" s="11">
        <v>20</v>
      </c>
      <c r="H43" s="20">
        <f t="shared" si="7"/>
        <v>0.46848412897986264</v>
      </c>
      <c r="I43" s="11">
        <v>14</v>
      </c>
      <c r="J43" s="18">
        <f t="shared" si="2"/>
        <v>39.456000000000003</v>
      </c>
      <c r="K43" s="20">
        <f t="shared" si="8"/>
        <v>0.40289635092268183</v>
      </c>
      <c r="L43" s="24">
        <f t="shared" si="3"/>
        <v>1.7661209903460026E-2</v>
      </c>
      <c r="M43" s="20">
        <f t="shared" si="9"/>
        <v>0.50068647015813994</v>
      </c>
      <c r="N43" s="11">
        <v>100</v>
      </c>
      <c r="O43" s="11">
        <v>28.35</v>
      </c>
      <c r="P43" s="11">
        <f t="shared" si="5"/>
        <v>1.7660898418276541</v>
      </c>
      <c r="Q43" s="13">
        <f t="shared" si="6"/>
        <v>1.766089841827654E-2</v>
      </c>
      <c r="R43" s="7"/>
      <c r="S43" s="7"/>
      <c r="T43" s="7"/>
      <c r="U43" s="7"/>
      <c r="V43" s="7"/>
    </row>
    <row r="44" spans="1:22" ht="12" customHeight="1" x14ac:dyDescent="0.2">
      <c r="A44" s="10">
        <v>2007</v>
      </c>
      <c r="B44" s="63">
        <v>0.67406920017271865</v>
      </c>
      <c r="C44" s="11">
        <v>0</v>
      </c>
      <c r="D44" s="20">
        <f t="shared" si="0"/>
        <v>0.67406920017271865</v>
      </c>
      <c r="E44" s="11">
        <v>12</v>
      </c>
      <c r="F44" s="20">
        <f t="shared" si="1"/>
        <v>0.59318089615199243</v>
      </c>
      <c r="G44" s="11">
        <v>20</v>
      </c>
      <c r="H44" s="20">
        <f t="shared" si="7"/>
        <v>0.47454471692159395</v>
      </c>
      <c r="I44" s="11">
        <v>14</v>
      </c>
      <c r="J44" s="18">
        <f t="shared" si="2"/>
        <v>39.456000000000003</v>
      </c>
      <c r="K44" s="20">
        <f t="shared" si="8"/>
        <v>0.40810845655257078</v>
      </c>
      <c r="L44" s="24">
        <f t="shared" si="3"/>
        <v>1.7889685766688035E-2</v>
      </c>
      <c r="M44" s="20">
        <f t="shared" si="9"/>
        <v>0.5071636466427224</v>
      </c>
      <c r="N44" s="11">
        <v>100</v>
      </c>
      <c r="O44" s="11">
        <v>28.35</v>
      </c>
      <c r="P44" s="11">
        <f t="shared" si="5"/>
        <v>1.7889370251947878</v>
      </c>
      <c r="Q44" s="13">
        <f t="shared" si="6"/>
        <v>1.7889370251947877E-2</v>
      </c>
      <c r="R44" s="7"/>
      <c r="S44" s="7"/>
      <c r="T44" s="7"/>
      <c r="U44" s="7"/>
      <c r="V44" s="7"/>
    </row>
    <row r="45" spans="1:22" ht="12" customHeight="1" x14ac:dyDescent="0.2">
      <c r="A45" s="10">
        <v>2008</v>
      </c>
      <c r="B45" s="63">
        <v>0.6775209789679969</v>
      </c>
      <c r="C45" s="11">
        <v>0</v>
      </c>
      <c r="D45" s="20">
        <f t="shared" si="0"/>
        <v>0.6775209789679969</v>
      </c>
      <c r="E45" s="11">
        <v>12</v>
      </c>
      <c r="F45" s="20">
        <f t="shared" si="1"/>
        <v>0.59621846149183733</v>
      </c>
      <c r="G45" s="11">
        <v>20</v>
      </c>
      <c r="H45" s="20">
        <f t="shared" si="7"/>
        <v>0.47697476919346987</v>
      </c>
      <c r="I45" s="11">
        <v>14</v>
      </c>
      <c r="J45" s="18">
        <f t="shared" si="2"/>
        <v>39.455999999999989</v>
      </c>
      <c r="K45" s="20">
        <f t="shared" si="8"/>
        <v>0.41019830150638409</v>
      </c>
      <c r="L45" s="24">
        <f t="shared" si="3"/>
        <v>1.7981295408499028E-2</v>
      </c>
      <c r="M45" s="20">
        <f t="shared" ref="M45:M50" si="10">+L45*28.3495</f>
        <v>0.50976073418324319</v>
      </c>
      <c r="N45" s="11">
        <v>100</v>
      </c>
      <c r="O45" s="11">
        <v>28.35</v>
      </c>
      <c r="P45" s="11">
        <f t="shared" si="5"/>
        <v>1.7980978278068542</v>
      </c>
      <c r="Q45" s="13">
        <f t="shared" si="6"/>
        <v>1.7980978278068542E-2</v>
      </c>
      <c r="R45" s="7"/>
      <c r="S45" s="7"/>
      <c r="T45" s="7"/>
      <c r="U45" s="7"/>
      <c r="V45" s="7"/>
    </row>
    <row r="46" spans="1:22" ht="12" customHeight="1" x14ac:dyDescent="0.2">
      <c r="A46" s="10">
        <v>2009</v>
      </c>
      <c r="B46" s="63">
        <v>0.68141979138024278</v>
      </c>
      <c r="C46" s="11">
        <v>0</v>
      </c>
      <c r="D46" s="20">
        <f t="shared" si="0"/>
        <v>0.68141979138024278</v>
      </c>
      <c r="E46" s="11">
        <v>12</v>
      </c>
      <c r="F46" s="20">
        <f t="shared" si="1"/>
        <v>0.59964941641461367</v>
      </c>
      <c r="G46" s="11">
        <v>20</v>
      </c>
      <c r="H46" s="20">
        <f t="shared" si="7"/>
        <v>0.47971953313169091</v>
      </c>
      <c r="I46" s="11">
        <v>14</v>
      </c>
      <c r="J46" s="18">
        <f t="shared" si="2"/>
        <v>39.456000000000003</v>
      </c>
      <c r="K46" s="20">
        <f t="shared" si="8"/>
        <v>0.41255879849325416</v>
      </c>
      <c r="L46" s="24">
        <f t="shared" si="3"/>
        <v>1.8084769249019361E-2</v>
      </c>
      <c r="M46" s="20">
        <f t="shared" si="10"/>
        <v>0.51269416582507432</v>
      </c>
      <c r="N46" s="11">
        <v>100</v>
      </c>
      <c r="O46" s="11">
        <v>28.35</v>
      </c>
      <c r="P46" s="11">
        <f t="shared" si="5"/>
        <v>1.8084450293653416</v>
      </c>
      <c r="Q46" s="13">
        <f t="shared" si="6"/>
        <v>1.8084450293653416E-2</v>
      </c>
      <c r="R46" s="7"/>
      <c r="S46" s="7"/>
      <c r="T46" s="7"/>
      <c r="U46" s="7"/>
      <c r="V46" s="7"/>
    </row>
    <row r="47" spans="1:22" ht="12" customHeight="1" x14ac:dyDescent="0.2">
      <c r="A47" s="10">
        <v>2010</v>
      </c>
      <c r="B47" s="63">
        <v>0.66583501186582017</v>
      </c>
      <c r="C47" s="11">
        <v>0</v>
      </c>
      <c r="D47" s="20">
        <f t="shared" si="0"/>
        <v>0.66583501186582017</v>
      </c>
      <c r="E47" s="11">
        <v>12</v>
      </c>
      <c r="F47" s="20">
        <f t="shared" si="1"/>
        <v>0.58593481044192175</v>
      </c>
      <c r="G47" s="11">
        <v>20</v>
      </c>
      <c r="H47" s="20">
        <f t="shared" si="7"/>
        <v>0.46874784835353739</v>
      </c>
      <c r="I47" s="11">
        <v>14</v>
      </c>
      <c r="J47" s="18">
        <f t="shared" si="2"/>
        <v>39.456000000000003</v>
      </c>
      <c r="K47" s="20">
        <f t="shared" si="8"/>
        <v>0.40312314958404216</v>
      </c>
      <c r="L47" s="24">
        <f t="shared" si="3"/>
        <v>1.7671151762588148E-2</v>
      </c>
      <c r="M47" s="20">
        <f t="shared" si="10"/>
        <v>0.50096831689349275</v>
      </c>
      <c r="N47" s="11">
        <v>100</v>
      </c>
      <c r="O47" s="11">
        <v>28.35</v>
      </c>
      <c r="P47" s="11">
        <f t="shared" si="5"/>
        <v>1.7670840102063237</v>
      </c>
      <c r="Q47" s="13">
        <f t="shared" si="6"/>
        <v>1.7670840102063236E-2</v>
      </c>
    </row>
    <row r="48" spans="1:22" ht="12" customHeight="1" x14ac:dyDescent="0.2">
      <c r="A48" s="14">
        <v>2011</v>
      </c>
      <c r="B48" s="39">
        <v>0.66130892123010998</v>
      </c>
      <c r="C48" s="15">
        <v>0</v>
      </c>
      <c r="D48" s="22">
        <f t="shared" si="0"/>
        <v>0.66130892123010998</v>
      </c>
      <c r="E48" s="15">
        <v>12</v>
      </c>
      <c r="F48" s="22">
        <f t="shared" si="1"/>
        <v>0.58195185068249677</v>
      </c>
      <c r="G48" s="15">
        <v>20</v>
      </c>
      <c r="H48" s="22">
        <f t="shared" si="7"/>
        <v>0.46556148054599744</v>
      </c>
      <c r="I48" s="15">
        <v>14</v>
      </c>
      <c r="J48" s="19">
        <f t="shared" si="2"/>
        <v>39.456000000000003</v>
      </c>
      <c r="K48" s="22">
        <f t="shared" si="8"/>
        <v>0.40038287326955779</v>
      </c>
      <c r="L48" s="25">
        <f t="shared" si="3"/>
        <v>1.75510300611313E-2</v>
      </c>
      <c r="M48" s="22">
        <f t="shared" si="10"/>
        <v>0.49756292671804175</v>
      </c>
      <c r="N48" s="15">
        <v>100</v>
      </c>
      <c r="O48" s="15">
        <v>28.35</v>
      </c>
      <c r="P48" s="15">
        <f t="shared" si="5"/>
        <v>1.7550720519154912</v>
      </c>
      <c r="Q48" s="17">
        <f t="shared" si="6"/>
        <v>1.7550720519154912E-2</v>
      </c>
    </row>
    <row r="49" spans="1:17" ht="12" customHeight="1" x14ac:dyDescent="0.2">
      <c r="A49" s="14">
        <v>2012</v>
      </c>
      <c r="B49" s="39">
        <v>0.62402057755091578</v>
      </c>
      <c r="C49" s="15">
        <v>0</v>
      </c>
      <c r="D49" s="22">
        <f t="shared" ref="D49:D54" si="11">+B49-B49*(C49/100)</f>
        <v>0.62402057755091578</v>
      </c>
      <c r="E49" s="15">
        <v>12</v>
      </c>
      <c r="F49" s="22">
        <f t="shared" ref="F49:F54" si="12">+(D49-D49*(E49)/100)</f>
        <v>0.54913810824480591</v>
      </c>
      <c r="G49" s="15">
        <v>20</v>
      </c>
      <c r="H49" s="22">
        <f t="shared" si="7"/>
        <v>0.43931048659584471</v>
      </c>
      <c r="I49" s="15">
        <v>14</v>
      </c>
      <c r="J49" s="19">
        <f t="shared" ref="J49:J54" si="13">100-(K49/B49*100)</f>
        <v>39.455999999999989</v>
      </c>
      <c r="K49" s="22">
        <f t="shared" si="8"/>
        <v>0.37780701847242648</v>
      </c>
      <c r="L49" s="25">
        <f t="shared" ref="L49:L54" si="14">+(K49/365)*16</f>
        <v>1.6561403549476231E-2</v>
      </c>
      <c r="M49" s="22">
        <f t="shared" si="10"/>
        <v>0.46950750992587637</v>
      </c>
      <c r="N49" s="15">
        <v>100</v>
      </c>
      <c r="O49" s="15">
        <v>28.35</v>
      </c>
      <c r="P49" s="15">
        <f t="shared" ref="P49:P54" si="15">+Q49*N49</f>
        <v>1.6561111461230207</v>
      </c>
      <c r="Q49" s="17">
        <f t="shared" ref="Q49:Q54" si="16">+M49/O49</f>
        <v>1.6561111461230207E-2</v>
      </c>
    </row>
    <row r="50" spans="1:17" ht="12" customHeight="1" x14ac:dyDescent="0.2">
      <c r="A50" s="14">
        <v>2013</v>
      </c>
      <c r="B50" s="39">
        <v>0.71559244476439798</v>
      </c>
      <c r="C50" s="15">
        <v>0</v>
      </c>
      <c r="D50" s="22">
        <f t="shared" si="11"/>
        <v>0.71559244476439798</v>
      </c>
      <c r="E50" s="15">
        <v>12</v>
      </c>
      <c r="F50" s="22">
        <f t="shared" si="12"/>
        <v>0.62972135139267027</v>
      </c>
      <c r="G50" s="15">
        <v>20</v>
      </c>
      <c r="H50" s="22">
        <f t="shared" si="7"/>
        <v>0.50377708111413622</v>
      </c>
      <c r="I50" s="15">
        <v>14</v>
      </c>
      <c r="J50" s="19">
        <f t="shared" si="13"/>
        <v>39.455999999999989</v>
      </c>
      <c r="K50" s="22">
        <f t="shared" si="8"/>
        <v>0.43324828975815716</v>
      </c>
      <c r="L50" s="25">
        <f t="shared" si="14"/>
        <v>1.8991705852412367E-2</v>
      </c>
      <c r="M50" s="22">
        <f t="shared" si="10"/>
        <v>0.53840536506296444</v>
      </c>
      <c r="N50" s="15">
        <v>100</v>
      </c>
      <c r="O50" s="15">
        <v>28.35</v>
      </c>
      <c r="P50" s="15">
        <f t="shared" si="15"/>
        <v>1.8991370901691869</v>
      </c>
      <c r="Q50" s="17">
        <f t="shared" si="16"/>
        <v>1.8991370901691867E-2</v>
      </c>
    </row>
    <row r="51" spans="1:17" ht="12" customHeight="1" x14ac:dyDescent="0.2">
      <c r="A51" s="14">
        <v>2014</v>
      </c>
      <c r="B51" s="39">
        <v>0.73199226646985194</v>
      </c>
      <c r="C51" s="15">
        <v>0</v>
      </c>
      <c r="D51" s="22">
        <f t="shared" si="11"/>
        <v>0.73199226646985194</v>
      </c>
      <c r="E51" s="15">
        <v>12</v>
      </c>
      <c r="F51" s="22">
        <f t="shared" si="12"/>
        <v>0.64415319449346975</v>
      </c>
      <c r="G51" s="15">
        <v>20</v>
      </c>
      <c r="H51" s="22">
        <f t="shared" si="7"/>
        <v>0.5153225555947758</v>
      </c>
      <c r="I51" s="15">
        <v>14</v>
      </c>
      <c r="J51" s="19">
        <f t="shared" si="13"/>
        <v>39.456000000000003</v>
      </c>
      <c r="K51" s="22">
        <f t="shared" si="8"/>
        <v>0.44317739781150717</v>
      </c>
      <c r="L51" s="25">
        <f t="shared" si="14"/>
        <v>1.9426954424614014E-2</v>
      </c>
      <c r="M51" s="22">
        <f t="shared" ref="M51:M57" si="17">+L51*28.3495</f>
        <v>0.55074444446059501</v>
      </c>
      <c r="N51" s="15">
        <v>100</v>
      </c>
      <c r="O51" s="15">
        <v>28.35</v>
      </c>
      <c r="P51" s="15">
        <f t="shared" si="15"/>
        <v>1.9426611797551852</v>
      </c>
      <c r="Q51" s="17">
        <f t="shared" si="16"/>
        <v>1.9426611797551851E-2</v>
      </c>
    </row>
    <row r="52" spans="1:17" ht="12" customHeight="1" x14ac:dyDescent="0.2">
      <c r="A52" s="29">
        <v>2015</v>
      </c>
      <c r="B52" s="39">
        <v>0.75639665913552978</v>
      </c>
      <c r="C52" s="30">
        <v>0</v>
      </c>
      <c r="D52" s="39">
        <f t="shared" si="11"/>
        <v>0.75639665913552978</v>
      </c>
      <c r="E52" s="30">
        <v>12</v>
      </c>
      <c r="F52" s="39">
        <f t="shared" si="12"/>
        <v>0.66562906003926625</v>
      </c>
      <c r="G52" s="30">
        <v>20</v>
      </c>
      <c r="H52" s="39">
        <f t="shared" si="7"/>
        <v>0.53250324803141302</v>
      </c>
      <c r="I52" s="30">
        <v>14</v>
      </c>
      <c r="J52" s="38">
        <f t="shared" si="13"/>
        <v>39.455999999999989</v>
      </c>
      <c r="K52" s="39">
        <f t="shared" si="8"/>
        <v>0.45795279330701522</v>
      </c>
      <c r="L52" s="56">
        <f t="shared" si="14"/>
        <v>2.007464299428012E-2</v>
      </c>
      <c r="M52" s="39">
        <f t="shared" si="17"/>
        <v>0.56910609156634429</v>
      </c>
      <c r="N52" s="30">
        <v>100</v>
      </c>
      <c r="O52" s="30">
        <v>28.35</v>
      </c>
      <c r="P52" s="30">
        <f t="shared" si="15"/>
        <v>2.0074288944139127</v>
      </c>
      <c r="Q52" s="32">
        <f t="shared" si="16"/>
        <v>2.0074288944139127E-2</v>
      </c>
    </row>
    <row r="53" spans="1:17" ht="12" customHeight="1" x14ac:dyDescent="0.2">
      <c r="A53" s="48">
        <v>2016</v>
      </c>
      <c r="B53" s="63">
        <v>0.84491801218732143</v>
      </c>
      <c r="C53" s="49">
        <v>0</v>
      </c>
      <c r="D53" s="54">
        <f t="shared" si="11"/>
        <v>0.84491801218732143</v>
      </c>
      <c r="E53" s="49">
        <v>12</v>
      </c>
      <c r="F53" s="54">
        <f t="shared" si="12"/>
        <v>0.74352785072484284</v>
      </c>
      <c r="G53" s="49">
        <v>20</v>
      </c>
      <c r="H53" s="54">
        <f t="shared" si="7"/>
        <v>0.5948222805798743</v>
      </c>
      <c r="I53" s="49">
        <v>14</v>
      </c>
      <c r="J53" s="53">
        <f t="shared" si="13"/>
        <v>39.455999999999989</v>
      </c>
      <c r="K53" s="54">
        <f t="shared" si="8"/>
        <v>0.51154716129869193</v>
      </c>
      <c r="L53" s="57">
        <f t="shared" si="14"/>
        <v>2.2423985152819372E-2</v>
      </c>
      <c r="M53" s="54">
        <f t="shared" si="17"/>
        <v>0.6357087670898528</v>
      </c>
      <c r="N53" s="49">
        <v>100</v>
      </c>
      <c r="O53" s="49">
        <v>28.35</v>
      </c>
      <c r="P53" s="49">
        <f t="shared" si="15"/>
        <v>2.2423589668072408</v>
      </c>
      <c r="Q53" s="51">
        <f t="shared" si="16"/>
        <v>2.2423589668072407E-2</v>
      </c>
    </row>
    <row r="54" spans="1:17" ht="12" customHeight="1" x14ac:dyDescent="0.2">
      <c r="A54" s="48">
        <v>2017</v>
      </c>
      <c r="B54" s="63">
        <v>0.88585532708367054</v>
      </c>
      <c r="C54" s="49">
        <v>0</v>
      </c>
      <c r="D54" s="54">
        <f t="shared" si="11"/>
        <v>0.88585532708367054</v>
      </c>
      <c r="E54" s="49">
        <v>12</v>
      </c>
      <c r="F54" s="54">
        <f t="shared" si="12"/>
        <v>0.77955268783363008</v>
      </c>
      <c r="G54" s="49">
        <v>20</v>
      </c>
      <c r="H54" s="54">
        <f t="shared" si="7"/>
        <v>0.62364215026690406</v>
      </c>
      <c r="I54" s="49">
        <v>14</v>
      </c>
      <c r="J54" s="53">
        <f t="shared" si="13"/>
        <v>39.456000000000003</v>
      </c>
      <c r="K54" s="54">
        <f t="shared" si="8"/>
        <v>0.53633224922953748</v>
      </c>
      <c r="L54" s="57">
        <f t="shared" si="14"/>
        <v>2.3510454760746848E-2</v>
      </c>
      <c r="M54" s="54">
        <f t="shared" si="17"/>
        <v>0.66650963723979273</v>
      </c>
      <c r="N54" s="49">
        <v>100</v>
      </c>
      <c r="O54" s="49">
        <v>28.35</v>
      </c>
      <c r="P54" s="49">
        <f t="shared" si="15"/>
        <v>2.3510040114278401</v>
      </c>
      <c r="Q54" s="51">
        <f t="shared" si="16"/>
        <v>2.3510040114278402E-2</v>
      </c>
    </row>
    <row r="55" spans="1:17" ht="12" customHeight="1" x14ac:dyDescent="0.2">
      <c r="A55" s="58">
        <v>2018</v>
      </c>
      <c r="B55" s="63">
        <v>0.89932875119660549</v>
      </c>
      <c r="C55" s="59">
        <v>0</v>
      </c>
      <c r="D55" s="63">
        <f>+B55-B55*(C55/100)</f>
        <v>0.89932875119660549</v>
      </c>
      <c r="E55" s="59">
        <v>12</v>
      </c>
      <c r="F55" s="63">
        <f>+(D55-D55*(E55)/100)</f>
        <v>0.79140930105301277</v>
      </c>
      <c r="G55" s="59">
        <v>20</v>
      </c>
      <c r="H55" s="63">
        <f>F55-(F55*G55/100)</f>
        <v>0.63312744084241024</v>
      </c>
      <c r="I55" s="59">
        <v>14</v>
      </c>
      <c r="J55" s="62">
        <f>100-(K55/B55*100)</f>
        <v>39.456000000000003</v>
      </c>
      <c r="K55" s="63">
        <f>+H55-H55*I55/100</f>
        <v>0.54448959912447281</v>
      </c>
      <c r="L55" s="66">
        <f>+(K55/365)*16</f>
        <v>2.3868037221894699E-2</v>
      </c>
      <c r="M55" s="63">
        <f t="shared" si="17"/>
        <v>0.67664692122210379</v>
      </c>
      <c r="N55" s="59">
        <v>100</v>
      </c>
      <c r="O55" s="59">
        <v>28.35</v>
      </c>
      <c r="P55" s="59">
        <f>+Q55*N55</f>
        <v>2.3867616268857272</v>
      </c>
      <c r="Q55" s="61">
        <f>+M55/O55</f>
        <v>2.3867616268857274E-2</v>
      </c>
    </row>
    <row r="56" spans="1:17" ht="12" customHeight="1" x14ac:dyDescent="0.2">
      <c r="A56" s="58">
        <v>2019</v>
      </c>
      <c r="B56" s="63">
        <v>0.7403220922312459</v>
      </c>
      <c r="C56" s="59">
        <v>0</v>
      </c>
      <c r="D56" s="63">
        <f>+B56-B56*(C56/100)</f>
        <v>0.7403220922312459</v>
      </c>
      <c r="E56" s="59">
        <v>12</v>
      </c>
      <c r="F56" s="63">
        <f>+(D56-D56*(E56)/100)</f>
        <v>0.65148344116349644</v>
      </c>
      <c r="G56" s="59">
        <v>20</v>
      </c>
      <c r="H56" s="63">
        <f>F56-(F56*G56/100)</f>
        <v>0.52118675293079719</v>
      </c>
      <c r="I56" s="59">
        <v>14</v>
      </c>
      <c r="J56" s="62">
        <f>100-(K56/B56*100)</f>
        <v>39.455999999999989</v>
      </c>
      <c r="K56" s="63">
        <f>+H56-H56*I56/100</f>
        <v>0.44822060752048559</v>
      </c>
      <c r="L56" s="66">
        <f>+(K56/365)*16</f>
        <v>1.9648026631034984E-2</v>
      </c>
      <c r="M56" s="63">
        <f t="shared" si="17"/>
        <v>0.55701173097652623</v>
      </c>
      <c r="N56" s="59">
        <v>100</v>
      </c>
      <c r="O56" s="59">
        <v>28.35</v>
      </c>
      <c r="P56" s="59">
        <f>+Q56*N56</f>
        <v>1.9647680104992107</v>
      </c>
      <c r="Q56" s="61">
        <f>+M56/O56</f>
        <v>1.9647680104992106E-2</v>
      </c>
    </row>
    <row r="57" spans="1:17" ht="12" customHeight="1" x14ac:dyDescent="0.2">
      <c r="A57" s="48">
        <v>2020</v>
      </c>
      <c r="B57" s="54">
        <v>0.73442145136483772</v>
      </c>
      <c r="C57" s="49">
        <v>0</v>
      </c>
      <c r="D57" s="54">
        <f t="shared" ref="D57" si="18">+B57-B57*(C57/100)</f>
        <v>0.73442145136483772</v>
      </c>
      <c r="E57" s="49">
        <v>12</v>
      </c>
      <c r="F57" s="54">
        <f t="shared" ref="F57" si="19">+(D57-D57*(E57)/100)</f>
        <v>0.64629087720105716</v>
      </c>
      <c r="G57" s="49">
        <v>20</v>
      </c>
      <c r="H57" s="54">
        <f t="shared" ref="H57" si="20">F57-(F57*G57/100)</f>
        <v>0.5170327017608457</v>
      </c>
      <c r="I57" s="49">
        <v>14</v>
      </c>
      <c r="J57" s="53">
        <f t="shared" ref="J57" si="21">100-(K57/B57*100)</f>
        <v>39.456000000000003</v>
      </c>
      <c r="K57" s="54">
        <f t="shared" ref="K57" si="22">+H57-H57*I57/100</f>
        <v>0.44464812351432731</v>
      </c>
      <c r="L57" s="57">
        <f t="shared" ref="L57" si="23">+(K57/365)*16</f>
        <v>1.9491424592408869E-2</v>
      </c>
      <c r="M57" s="54">
        <f t="shared" si="17"/>
        <v>0.55257214148249523</v>
      </c>
      <c r="N57" s="49">
        <v>100</v>
      </c>
      <c r="O57" s="49">
        <v>28.35</v>
      </c>
      <c r="P57" s="49">
        <f t="shared" ref="P57" si="24">+Q57*N57</f>
        <v>1.9491080828306708</v>
      </c>
      <c r="Q57" s="51">
        <f t="shared" ref="Q57" si="25">+M57/O57</f>
        <v>1.9491080828306709E-2</v>
      </c>
    </row>
    <row r="58" spans="1:17" ht="12" customHeight="1" thickBot="1" x14ac:dyDescent="0.25">
      <c r="A58" s="67">
        <v>2021</v>
      </c>
      <c r="B58" s="81" t="s">
        <v>27</v>
      </c>
      <c r="C58" s="81" t="s">
        <v>27</v>
      </c>
      <c r="D58" s="81" t="s">
        <v>27</v>
      </c>
      <c r="E58" s="81" t="s">
        <v>27</v>
      </c>
      <c r="F58" s="81" t="s">
        <v>27</v>
      </c>
      <c r="G58" s="81" t="s">
        <v>27</v>
      </c>
      <c r="H58" s="81" t="s">
        <v>27</v>
      </c>
      <c r="I58" s="81" t="s">
        <v>27</v>
      </c>
      <c r="J58" s="81" t="s">
        <v>27</v>
      </c>
      <c r="K58" s="81" t="s">
        <v>27</v>
      </c>
      <c r="L58" s="81" t="s">
        <v>27</v>
      </c>
      <c r="M58" s="81" t="s">
        <v>27</v>
      </c>
      <c r="N58" s="81" t="s">
        <v>27</v>
      </c>
      <c r="O58" s="81" t="s">
        <v>27</v>
      </c>
      <c r="P58" s="81" t="s">
        <v>27</v>
      </c>
      <c r="Q58" s="81" t="s">
        <v>27</v>
      </c>
    </row>
    <row r="59" spans="1:17" ht="12" customHeight="1" thickTop="1" x14ac:dyDescent="0.2">
      <c r="A59" s="71" t="s">
        <v>51</v>
      </c>
    </row>
    <row r="60" spans="1:17" ht="12" customHeight="1" x14ac:dyDescent="0.2">
      <c r="A60" s="1" t="s">
        <v>39</v>
      </c>
    </row>
    <row r="62" spans="1:17" ht="12" customHeight="1" x14ac:dyDescent="0.2">
      <c r="A62" s="1" t="s">
        <v>64</v>
      </c>
    </row>
    <row r="63" spans="1:17" ht="12" customHeight="1" x14ac:dyDescent="0.2">
      <c r="A63" s="1" t="s">
        <v>60</v>
      </c>
    </row>
    <row r="64" spans="1:17" ht="12" customHeight="1" x14ac:dyDescent="0.2">
      <c r="A64" s="1" t="s">
        <v>61</v>
      </c>
    </row>
    <row r="65" spans="1:1" ht="12" customHeight="1" x14ac:dyDescent="0.2">
      <c r="A65" s="1" t="s">
        <v>62</v>
      </c>
    </row>
    <row r="66" spans="1:1" ht="12" customHeight="1" x14ac:dyDescent="0.2">
      <c r="A66" s="1" t="s">
        <v>63</v>
      </c>
    </row>
    <row r="67" spans="1:1" ht="12" customHeight="1" x14ac:dyDescent="0.2">
      <c r="A67" s="1" t="s">
        <v>73</v>
      </c>
    </row>
    <row r="69" spans="1:1" ht="12" customHeight="1" x14ac:dyDescent="0.2">
      <c r="A69" s="1" t="s">
        <v>67</v>
      </c>
    </row>
  </sheetData>
  <mergeCells count="17">
    <mergeCell ref="A1:Q1"/>
    <mergeCell ref="D2:D5"/>
    <mergeCell ref="G3:G5"/>
    <mergeCell ref="Q2:Q5"/>
    <mergeCell ref="P2:P5"/>
    <mergeCell ref="G2:I2"/>
    <mergeCell ref="O2:O5"/>
    <mergeCell ref="B2:B5"/>
    <mergeCell ref="C2:C5"/>
    <mergeCell ref="N2:N5"/>
    <mergeCell ref="J2:J5"/>
    <mergeCell ref="E2:E5"/>
    <mergeCell ref="I3:I5"/>
    <mergeCell ref="K2:M5"/>
    <mergeCell ref="A2:A5"/>
    <mergeCell ref="H3:H5"/>
    <mergeCell ref="F2:F5"/>
  </mergeCells>
  <phoneticPr fontId="0" type="noConversion"/>
  <printOptions horizontalCentered="1"/>
  <pageMargins left="0.5" right="0.5" top="0.61" bottom="0.56000000000000005" header="0.5" footer="0.5"/>
  <pageSetup scale="8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7">
    <pageSetUpPr fitToPage="1"/>
  </sheetPr>
  <dimension ref="A1:AA70"/>
  <sheetViews>
    <sheetView zoomScaleNormal="100" workbookViewId="0">
      <pane ySplit="6" topLeftCell="A7" activePane="bottomLeft" state="frozen"/>
      <selection pane="bottomLeft" sqref="A1:J1"/>
    </sheetView>
  </sheetViews>
  <sheetFormatPr defaultColWidth="10.77734375" defaultRowHeight="12" customHeight="1" x14ac:dyDescent="0.2"/>
  <cols>
    <col min="1" max="16384" width="10.77734375" style="1"/>
  </cols>
  <sheetData>
    <row r="1" spans="1:27" ht="12" customHeight="1" thickBot="1" x14ac:dyDescent="0.25">
      <c r="A1" s="100" t="s">
        <v>56</v>
      </c>
      <c r="B1" s="100"/>
      <c r="C1" s="100"/>
      <c r="D1" s="100"/>
      <c r="E1" s="100"/>
      <c r="F1" s="100"/>
      <c r="G1" s="100"/>
      <c r="H1" s="100"/>
      <c r="I1" s="100"/>
      <c r="J1" s="100"/>
    </row>
    <row r="2" spans="1:27" ht="12" customHeight="1" thickTop="1" x14ac:dyDescent="0.2">
      <c r="A2" s="107" t="s">
        <v>0</v>
      </c>
      <c r="B2" s="95" t="s">
        <v>3</v>
      </c>
      <c r="C2" s="95" t="s">
        <v>25</v>
      </c>
      <c r="D2" s="95" t="s">
        <v>6</v>
      </c>
      <c r="E2" s="95" t="s">
        <v>8</v>
      </c>
      <c r="F2" s="97" t="s">
        <v>21</v>
      </c>
      <c r="G2" s="98"/>
      <c r="H2" s="98"/>
      <c r="I2" s="97" t="s">
        <v>26</v>
      </c>
      <c r="J2" s="95" t="s">
        <v>29</v>
      </c>
    </row>
    <row r="3" spans="1:27" ht="12" customHeight="1" x14ac:dyDescent="0.2">
      <c r="A3" s="107"/>
      <c r="B3" s="95"/>
      <c r="C3" s="95"/>
      <c r="D3" s="95"/>
      <c r="E3" s="95"/>
      <c r="F3" s="95"/>
      <c r="G3" s="98"/>
      <c r="H3" s="98"/>
      <c r="I3" s="95"/>
      <c r="J3" s="95"/>
    </row>
    <row r="4" spans="1:27" ht="12" customHeight="1" x14ac:dyDescent="0.2">
      <c r="A4" s="107"/>
      <c r="B4" s="95"/>
      <c r="C4" s="95"/>
      <c r="D4" s="95"/>
      <c r="E4" s="95"/>
      <c r="F4" s="95"/>
      <c r="G4" s="98"/>
      <c r="H4" s="98"/>
      <c r="I4" s="95"/>
      <c r="J4" s="95"/>
    </row>
    <row r="5" spans="1:27" ht="12" customHeight="1" x14ac:dyDescent="0.2">
      <c r="A5" s="108"/>
      <c r="B5" s="96"/>
      <c r="C5" s="96"/>
      <c r="D5" s="96"/>
      <c r="E5" s="96"/>
      <c r="F5" s="96"/>
      <c r="G5" s="99"/>
      <c r="H5" s="99"/>
      <c r="I5" s="96"/>
      <c r="J5" s="96"/>
    </row>
    <row r="6" spans="1:27" ht="12" customHeight="1" x14ac:dyDescent="0.25">
      <c r="A6" s="27"/>
      <c r="B6" s="47" t="s">
        <v>31</v>
      </c>
      <c r="C6" s="47" t="s">
        <v>31</v>
      </c>
      <c r="D6" s="47" t="s">
        <v>31</v>
      </c>
      <c r="E6" s="47" t="s">
        <v>32</v>
      </c>
      <c r="F6" s="47" t="s">
        <v>31</v>
      </c>
      <c r="G6" s="47" t="s">
        <v>33</v>
      </c>
      <c r="H6" s="47" t="s">
        <v>34</v>
      </c>
      <c r="I6" s="47" t="s">
        <v>35</v>
      </c>
      <c r="J6" s="47" t="s">
        <v>37</v>
      </c>
      <c r="K6" s="26"/>
      <c r="L6" s="26"/>
      <c r="M6" s="26"/>
      <c r="N6" s="26"/>
      <c r="O6" s="26"/>
      <c r="P6" s="26"/>
      <c r="Q6" s="26"/>
      <c r="R6" s="26"/>
      <c r="S6" s="26"/>
      <c r="T6" s="26"/>
      <c r="U6" s="26"/>
      <c r="V6" s="26"/>
      <c r="W6" s="26"/>
      <c r="X6" s="26"/>
      <c r="Y6" s="26"/>
      <c r="Z6" s="26"/>
      <c r="AA6" s="26"/>
    </row>
    <row r="7" spans="1:27" ht="12" customHeight="1" x14ac:dyDescent="0.2">
      <c r="A7" s="10">
        <v>1970</v>
      </c>
      <c r="B7" s="11">
        <f>SUM('Total wheat flour'!B7,'Rye flour'!B7,Rice!B7,'Total Corn Products'!B7,'Oat products'!B7,'Barley products'!B7)</f>
        <v>136.70432010197138</v>
      </c>
      <c r="C7" s="11">
        <f>SUM('Total wheat flour'!C7,'Rye flour'!D7,Rice!D7,'Total Corn Products'!C7,'Oat products'!D7,'Barley products'!D7)</f>
        <v>136.70432010197138</v>
      </c>
      <c r="D7" s="11">
        <f>SUM('Total wheat flour'!D7,'Rye flour'!F7,Rice!F7,'Total Corn Products'!D7,'Oat products'!F7,'Barley products'!F7)</f>
        <v>120.29980168973482</v>
      </c>
      <c r="E7" s="11">
        <f t="shared" ref="E7:E48" si="0">100-(F7/B7*100)</f>
        <v>30.665868423800873</v>
      </c>
      <c r="F7" s="11">
        <f>SUM('Total wheat flour'!G7,'Rye flour'!K7,Rice!K7,'Total Corn Products'!G7,'Oat products'!K7,'Barley products'!K7)</f>
        <v>94.782753169849272</v>
      </c>
      <c r="G7" s="11">
        <f>SUM('Total wheat flour'!H7,'Rye flour'!L7,Rice!L7,'Total Corn Products'!H7,'Oat products'!L7,'Barley products'!L7)</f>
        <v>4.1548604129248998</v>
      </c>
      <c r="H7" s="11">
        <f>SUM('Total wheat flour'!I7,'Rye flour'!M7,Rice!M7,'Total Corn Products'!I7,'Oat products'!M7,'Barley products'!M7)</f>
        <v>117.78821527621442</v>
      </c>
      <c r="I7" s="11">
        <f>SUM('Total wheat flour'!J7,'Rye flour'!P7,Rice!P7,'Total Corn Products'!J7,'Oat products'!P7,'Barley products'!P7)</f>
        <v>409.80243666221605</v>
      </c>
      <c r="J7" s="13">
        <f>SUM('Total wheat flour'!K7,'Rye flour'!Q7,Rice!Q7,'Total Corn Products'!K7,'Oat products'!Q7,'Barley products'!Q7)</f>
        <v>4.9704516123769915</v>
      </c>
      <c r="K7" s="7"/>
      <c r="L7" s="7"/>
      <c r="M7" s="7"/>
      <c r="N7" s="7"/>
      <c r="O7" s="7"/>
      <c r="P7" s="7"/>
      <c r="Q7" s="7"/>
      <c r="R7" s="7"/>
      <c r="S7" s="7"/>
      <c r="T7" s="7"/>
      <c r="U7" s="7"/>
      <c r="V7" s="7"/>
      <c r="W7" s="7"/>
      <c r="X7" s="7"/>
      <c r="Y7" s="7"/>
      <c r="Z7" s="7"/>
      <c r="AA7" s="7"/>
    </row>
    <row r="8" spans="1:27" ht="12" customHeight="1" x14ac:dyDescent="0.2">
      <c r="A8" s="14">
        <v>1971</v>
      </c>
      <c r="B8" s="15">
        <f>SUM('Total wheat flour'!B8,'Rye flour'!B8,Rice!B8,'Total Corn Products'!B8,'Oat products'!B8,'Barley products'!B8)</f>
        <v>134.66818809809038</v>
      </c>
      <c r="C8" s="15">
        <f>SUM('Total wheat flour'!C8,'Rye flour'!D8,Rice!D8,'Total Corn Products'!C8,'Oat products'!D8,'Barley products'!D8)</f>
        <v>134.66818809809038</v>
      </c>
      <c r="D8" s="15">
        <f>SUM('Total wheat flour'!D8,'Rye flour'!F8,Rice!F8,'Total Corn Products'!D8,'Oat products'!F8,'Barley products'!F8)</f>
        <v>118.50800552631955</v>
      </c>
      <c r="E8" s="15">
        <f t="shared" si="0"/>
        <v>30.608703850673052</v>
      </c>
      <c r="F8" s="15">
        <f>SUM('Total wheat flour'!G8,'Rye flour'!K8,Rice!K8,'Total Corn Products'!G8,'Oat products'!K8,'Barley products'!K8)</f>
        <v>93.448001222078574</v>
      </c>
      <c r="G8" s="15">
        <f>SUM('Total wheat flour'!H8,'Rye flour'!L8,Rice!L8,'Total Corn Products'!H8,'Oat products'!L8,'Barley products'!L8)</f>
        <v>4.0963507385020739</v>
      </c>
      <c r="H8" s="15">
        <f>SUM('Total wheat flour'!I8,'Rye flour'!M8,Rice!M8,'Total Corn Products'!I8,'Oat products'!M8,'Barley products'!M8)</f>
        <v>116.12949526116454</v>
      </c>
      <c r="I8" s="15">
        <f>SUM('Total wheat flour'!J8,'Rye flour'!P8,Rice!P8,'Total Corn Products'!J8,'Oat products'!P8,'Barley products'!P8)</f>
        <v>403.73380067338144</v>
      </c>
      <c r="J8" s="17">
        <f>SUM('Total wheat flour'!K8,'Rye flour'!Q8,Rice!Q8,'Total Corn Products'!K8,'Oat products'!Q8,'Barley products'!Q8)</f>
        <v>4.8981532898469053</v>
      </c>
      <c r="K8" s="7"/>
      <c r="L8" s="7"/>
      <c r="M8" s="7"/>
      <c r="N8" s="7"/>
      <c r="O8" s="7"/>
      <c r="P8" s="7"/>
      <c r="Q8" s="7"/>
      <c r="R8" s="7"/>
      <c r="S8" s="7"/>
      <c r="T8" s="7"/>
      <c r="U8" s="7"/>
      <c r="V8" s="7"/>
      <c r="W8" s="7"/>
      <c r="X8" s="7"/>
      <c r="Y8" s="7"/>
      <c r="Z8" s="7"/>
      <c r="AA8" s="7"/>
    </row>
    <row r="9" spans="1:27" ht="12" customHeight="1" x14ac:dyDescent="0.2">
      <c r="A9" s="14">
        <v>1972</v>
      </c>
      <c r="B9" s="15">
        <f>SUM('Total wheat flour'!B9,'Rye flour'!B9,Rice!B9,'Total Corn Products'!B9,'Oat products'!B9,'Barley products'!B9)</f>
        <v>133.15546339153255</v>
      </c>
      <c r="C9" s="15">
        <f>SUM('Total wheat flour'!C9,'Rye flour'!D9,Rice!D9,'Total Corn Products'!C9,'Oat products'!D9,'Barley products'!D9)</f>
        <v>133.15546339153255</v>
      </c>
      <c r="D9" s="15">
        <f>SUM('Total wheat flour'!D9,'Rye flour'!F9,Rice!F9,'Total Corn Products'!D9,'Oat products'!F9,'Barley products'!F9)</f>
        <v>117.17680778454866</v>
      </c>
      <c r="E9" s="15">
        <f t="shared" si="0"/>
        <v>30.613949675085777</v>
      </c>
      <c r="F9" s="15">
        <f>SUM('Total wheat flour'!G9,'Rye flour'!K9,Rice!K9,'Total Corn Products'!G9,'Oat products'!K9,'Barley products'!K9)</f>
        <v>92.391316839221503</v>
      </c>
      <c r="G9" s="15">
        <f>SUM('Total wheat flour'!H9,'Rye flour'!L9,Rice!L9,'Total Corn Products'!H9,'Oat products'!L9,'Barley products'!L9)</f>
        <v>4.0500303271987503</v>
      </c>
      <c r="H9" s="15">
        <f>SUM('Total wheat flour'!I9,'Rye flour'!M9,Rice!M9,'Total Corn Products'!I9,'Oat products'!M9,'Barley products'!M9)</f>
        <v>114.81633476092097</v>
      </c>
      <c r="I9" s="15">
        <f>SUM('Total wheat flour'!J9,'Rye flour'!P9,Rice!P9,'Total Corn Products'!J9,'Oat products'!P9,'Barley products'!P9)</f>
        <v>399.03507417641504</v>
      </c>
      <c r="J9" s="17">
        <f>SUM('Total wheat flour'!K9,'Rye flour'!Q9,Rice!Q9,'Total Corn Products'!K9,'Oat products'!Q9,'Barley products'!Q9)</f>
        <v>4.832065729177395</v>
      </c>
      <c r="K9" s="7"/>
      <c r="L9" s="7"/>
      <c r="M9" s="7"/>
      <c r="N9" s="7"/>
      <c r="O9" s="7"/>
      <c r="P9" s="7"/>
      <c r="Q9" s="7"/>
      <c r="R9" s="7"/>
      <c r="S9" s="7"/>
      <c r="T9" s="7"/>
      <c r="U9" s="7"/>
      <c r="V9" s="7"/>
      <c r="W9" s="7"/>
      <c r="X9" s="7"/>
      <c r="Y9" s="7"/>
      <c r="Z9" s="7"/>
      <c r="AA9" s="7"/>
    </row>
    <row r="10" spans="1:27" ht="12" customHeight="1" x14ac:dyDescent="0.2">
      <c r="A10" s="14">
        <v>1973</v>
      </c>
      <c r="B10" s="15">
        <f>SUM('Total wheat flour'!B10,'Rye flour'!B10,Rice!B10,'Total Corn Products'!B10,'Oat products'!B10,'Barley products'!B10)</f>
        <v>136.99279064862512</v>
      </c>
      <c r="C10" s="15">
        <f>SUM('Total wheat flour'!C10,'Rye flour'!D10,Rice!D10,'Total Corn Products'!C10,'Oat products'!D10,'Barley products'!D10)</f>
        <v>136.99279064862512</v>
      </c>
      <c r="D10" s="15">
        <f>SUM('Total wheat flour'!D10,'Rye flour'!F10,Rice!F10,'Total Corn Products'!D10,'Oat products'!F10,'Barley products'!F10)</f>
        <v>120.55365577079007</v>
      </c>
      <c r="E10" s="15">
        <f t="shared" si="0"/>
        <v>30.631032171794487</v>
      </c>
      <c r="F10" s="15">
        <f>SUM('Total wheat flour'!G10,'Rye flour'!K10,Rice!K10,'Total Corn Products'!G10,'Oat products'!K10,'Barley products'!K10)</f>
        <v>95.030484872005687</v>
      </c>
      <c r="G10" s="15">
        <f>SUM('Total wheat flour'!H10,'Rye flour'!L10,Rice!L10,'Total Corn Products'!H10,'Oat products'!L10,'Barley products'!L10)</f>
        <v>4.1657198848002484</v>
      </c>
      <c r="H10" s="15">
        <f>SUM('Total wheat flour'!I10,'Rye flour'!M10,Rice!M10,'Total Corn Products'!I10,'Oat products'!M10,'Barley products'!M10)</f>
        <v>118.09607587414463</v>
      </c>
      <c r="I10" s="15">
        <f>SUM('Total wheat flour'!J10,'Rye flour'!P10,Rice!P10,'Total Corn Products'!J10,'Oat products'!P10,'Barley products'!P10)</f>
        <v>410.79214818597711</v>
      </c>
      <c r="J10" s="17">
        <f>SUM('Total wheat flour'!K10,'Rye flour'!Q10,Rice!Q10,'Total Corn Products'!K10,'Oat products'!Q10,'Barley products'!Q10)</f>
        <v>4.9662215647675589</v>
      </c>
      <c r="K10" s="7"/>
      <c r="L10" s="7"/>
      <c r="M10" s="7"/>
      <c r="N10" s="7"/>
      <c r="O10" s="7"/>
      <c r="P10" s="7"/>
      <c r="Q10" s="7"/>
      <c r="R10" s="7"/>
      <c r="S10" s="7"/>
      <c r="T10" s="7"/>
      <c r="U10" s="7"/>
      <c r="V10" s="7"/>
      <c r="W10" s="7"/>
      <c r="X10" s="7"/>
      <c r="Y10" s="7"/>
      <c r="Z10" s="7"/>
      <c r="AA10" s="7"/>
    </row>
    <row r="11" spans="1:27" ht="12" customHeight="1" x14ac:dyDescent="0.2">
      <c r="A11" s="14">
        <v>1974</v>
      </c>
      <c r="B11" s="15">
        <f>SUM('Total wheat flour'!B11,'Rye flour'!B11,Rice!B11,'Total Corn Products'!B11,'Oat products'!B11,'Barley products'!B11)</f>
        <v>135.6240513160551</v>
      </c>
      <c r="C11" s="15">
        <f>SUM('Total wheat flour'!C11,'Rye flour'!D11,Rice!D11,'Total Corn Products'!C11,'Oat products'!D11,'Barley products'!D11)</f>
        <v>135.6240513160551</v>
      </c>
      <c r="D11" s="15">
        <f>SUM('Total wheat flour'!D11,'Rye flour'!F11,Rice!F11,'Total Corn Products'!D11,'Oat products'!F11,'Barley products'!F11)</f>
        <v>119.34916515812851</v>
      </c>
      <c r="E11" s="15">
        <f t="shared" si="0"/>
        <v>30.652283094436299</v>
      </c>
      <c r="F11" s="15">
        <f>SUM('Total wheat flour'!G11,'Rye flour'!K11,Rice!K11,'Total Corn Products'!G11,'Oat products'!K11,'Barley products'!K11)</f>
        <v>94.052183162514325</v>
      </c>
      <c r="G11" s="15">
        <f>SUM('Total wheat flour'!H11,'Rye flour'!L11,Rice!L11,'Total Corn Products'!H11,'Oat products'!L11,'Barley products'!L11)</f>
        <v>4.1228354263019966</v>
      </c>
      <c r="H11" s="15">
        <f>SUM('Total wheat flour'!I11,'Rye flour'!M11,Rice!M11,'Total Corn Products'!I11,'Oat products'!M11,'Barley products'!M11)</f>
        <v>116.88032291794846</v>
      </c>
      <c r="I11" s="15">
        <f>SUM('Total wheat flour'!J11,'Rye flour'!P11,Rice!P11,'Total Corn Products'!J11,'Oat products'!P11,'Barley products'!P11)</f>
        <v>406.39786817126208</v>
      </c>
      <c r="J11" s="17">
        <f>SUM('Total wheat flour'!K11,'Rye flour'!Q11,Rice!Q11,'Total Corn Products'!K11,'Oat products'!Q11,'Barley products'!Q11)</f>
        <v>4.9234606969100412</v>
      </c>
      <c r="K11" s="7"/>
      <c r="L11" s="7"/>
      <c r="M11" s="7"/>
      <c r="N11" s="7"/>
      <c r="O11" s="7"/>
      <c r="P11" s="7"/>
      <c r="Q11" s="7"/>
      <c r="R11" s="7"/>
      <c r="S11" s="7"/>
      <c r="T11" s="7"/>
      <c r="U11" s="7"/>
      <c r="V11" s="7"/>
      <c r="W11" s="7"/>
      <c r="X11" s="7"/>
      <c r="Y11" s="7"/>
      <c r="Z11" s="7"/>
      <c r="AA11" s="7"/>
    </row>
    <row r="12" spans="1:27" ht="12" customHeight="1" x14ac:dyDescent="0.2">
      <c r="A12" s="14">
        <v>1975</v>
      </c>
      <c r="B12" s="15">
        <f>SUM('Total wheat flour'!B12,'Rye flour'!B12,Rice!B12,'Total Corn Products'!B12,'Oat products'!B12,'Barley products'!B12)</f>
        <v>138.71834141705907</v>
      </c>
      <c r="C12" s="15">
        <f>SUM('Total wheat flour'!C12,'Rye flour'!D12,Rice!D12,'Total Corn Products'!C12,'Oat products'!D12,'Barley products'!D12)</f>
        <v>138.71834141705907</v>
      </c>
      <c r="D12" s="15">
        <f>SUM('Total wheat flour'!D12,'Rye flour'!F12,Rice!F12,'Total Corn Products'!D12,'Oat products'!F12,'Barley products'!F12)</f>
        <v>122.07214044701198</v>
      </c>
      <c r="E12" s="15">
        <f t="shared" si="0"/>
        <v>30.567860833872416</v>
      </c>
      <c r="F12" s="15">
        <f>SUM('Total wheat flour'!G12,'Rye flour'!K12,Rice!K12,'Total Corn Products'!G12,'Oat products'!K12,'Barley products'!K12)</f>
        <v>96.315111861636453</v>
      </c>
      <c r="G12" s="15">
        <f>SUM('Total wheat flour'!H12,'Rye flour'!L12,Rice!L12,'Total Corn Products'!H12,'Oat products'!L12,'Barley products'!L12)</f>
        <v>4.2220323007840639</v>
      </c>
      <c r="H12" s="15">
        <f>SUM('Total wheat flour'!I12,'Rye flour'!M12,Rice!M12,'Total Corn Products'!I12,'Oat products'!M12,'Barley products'!M12)</f>
        <v>119.69250471107782</v>
      </c>
      <c r="I12" s="15">
        <f>SUM('Total wheat flour'!J12,'Rye flour'!P12,Rice!P12,'Total Corn Products'!J12,'Oat products'!P12,'Barley products'!P12)</f>
        <v>415.61671893809842</v>
      </c>
      <c r="J12" s="17">
        <f>SUM('Total wheat flour'!K12,'Rye flour'!Q12,Rice!Q12,'Total Corn Products'!K12,'Oat products'!Q12,'Barley products'!Q12)</f>
        <v>5.0451425921747886</v>
      </c>
      <c r="K12" s="7"/>
      <c r="L12" s="7"/>
      <c r="M12" s="7"/>
      <c r="N12" s="7"/>
      <c r="O12" s="7"/>
      <c r="P12" s="7"/>
      <c r="Q12" s="7"/>
      <c r="R12" s="7"/>
      <c r="S12" s="7"/>
      <c r="T12" s="7"/>
      <c r="U12" s="7"/>
      <c r="V12" s="7"/>
      <c r="W12" s="7"/>
      <c r="X12" s="7"/>
      <c r="Y12" s="7"/>
      <c r="Z12" s="7"/>
      <c r="AA12" s="7"/>
    </row>
    <row r="13" spans="1:27" ht="12" customHeight="1" x14ac:dyDescent="0.2">
      <c r="A13" s="10">
        <v>1976</v>
      </c>
      <c r="B13" s="11">
        <f>SUM('Total wheat flour'!B13,'Rye flour'!B13,Rice!B13,'Total Corn Products'!B13,'Oat products'!B13,'Barley products'!B13)</f>
        <v>143.5670696224974</v>
      </c>
      <c r="C13" s="11">
        <f>SUM('Total wheat flour'!C13,'Rye flour'!D13,Rice!D13,'Total Corn Products'!C13,'Oat products'!D13,'Barley products'!D13)</f>
        <v>143.5670696224974</v>
      </c>
      <c r="D13" s="11">
        <f>SUM('Total wheat flour'!D13,'Rye flour'!F13,Rice!F13,'Total Corn Products'!D13,'Oat products'!F13,'Barley products'!F13)</f>
        <v>126.33902126779773</v>
      </c>
      <c r="E13" s="11">
        <f t="shared" si="0"/>
        <v>30.558101825869898</v>
      </c>
      <c r="F13" s="11">
        <f>SUM('Total wheat flour'!G13,'Rye flour'!K13,Rice!K13,'Total Corn Products'!G13,'Oat products'!K13,'Barley products'!K13)</f>
        <v>99.695698298837115</v>
      </c>
      <c r="G13" s="11">
        <f>SUM('Total wheat flour'!H13,'Rye flour'!L13,Rice!L13,'Total Corn Products'!H13,'Oat products'!L13,'Barley products'!L13)</f>
        <v>4.3702223911819003</v>
      </c>
      <c r="H13" s="11">
        <f>SUM('Total wheat flour'!I13,'Rye flour'!M13,Rice!M13,'Total Corn Products'!I13,'Oat products'!M13,'Barley products'!M13)</f>
        <v>123.89361967881129</v>
      </c>
      <c r="I13" s="11">
        <f>SUM('Total wheat flour'!J13,'Rye flour'!P13,Rice!P13,'Total Corn Products'!J13,'Oat products'!P13,'Barley products'!P13)</f>
        <v>429.8224137905234</v>
      </c>
      <c r="J13" s="13">
        <f>SUM('Total wheat flour'!K13,'Rye flour'!Q13,Rice!Q13,'Total Corn Products'!K13,'Oat products'!Q13,'Barley products'!Q13)</f>
        <v>5.2153901158032037</v>
      </c>
      <c r="K13" s="7"/>
      <c r="L13" s="7"/>
      <c r="M13" s="7"/>
      <c r="N13" s="7"/>
      <c r="O13" s="7"/>
      <c r="P13" s="7"/>
      <c r="Q13" s="7"/>
      <c r="R13" s="7"/>
      <c r="S13" s="7"/>
      <c r="T13" s="7"/>
      <c r="U13" s="7"/>
      <c r="V13" s="7"/>
      <c r="W13" s="7"/>
      <c r="X13" s="7"/>
      <c r="Y13" s="7"/>
      <c r="Z13" s="7"/>
      <c r="AA13" s="7"/>
    </row>
    <row r="14" spans="1:27" ht="12" customHeight="1" x14ac:dyDescent="0.2">
      <c r="A14" s="10">
        <v>1977</v>
      </c>
      <c r="B14" s="11">
        <f>SUM('Total wheat flour'!B14,'Rye flour'!B14,Rice!B14,'Total Corn Products'!B14,'Oat products'!B14,'Barley products'!B14)</f>
        <v>139.1273353052282</v>
      </c>
      <c r="C14" s="11">
        <f>SUM('Total wheat flour'!C14,'Rye flour'!D14,Rice!D14,'Total Corn Products'!C14,'Oat products'!D14,'Barley products'!D14)</f>
        <v>139.1273353052282</v>
      </c>
      <c r="D14" s="11">
        <f>SUM('Total wheat flour'!D14,'Rye flour'!F14,Rice!F14,'Total Corn Products'!D14,'Oat products'!F14,'Barley products'!F14)</f>
        <v>122.43205506860082</v>
      </c>
      <c r="E14" s="11">
        <f t="shared" si="0"/>
        <v>30.426233689882736</v>
      </c>
      <c r="F14" s="11">
        <f>SUM('Total wheat flour'!G14,'Rye flour'!K14,Rice!K14,'Total Corn Products'!G14,'Oat products'!K14,'Barley products'!K14)</f>
        <v>96.796127138752738</v>
      </c>
      <c r="G14" s="11">
        <f>SUM('Total wheat flour'!H14,'Rye flour'!L14,Rice!L14,'Total Corn Products'!H14,'Oat products'!L14,'Barley products'!L14)</f>
        <v>4.243117901972723</v>
      </c>
      <c r="H14" s="11">
        <f>SUM('Total wheat flour'!I14,'Rye flour'!M14,Rice!M14,'Total Corn Products'!I14,'Oat products'!M14,'Barley products'!M14)</f>
        <v>120.29027096197571</v>
      </c>
      <c r="I14" s="11">
        <f>SUM('Total wheat flour'!J14,'Rye flour'!P14,Rice!P14,'Total Corn Products'!J14,'Oat products'!P14,'Barley products'!P14)</f>
        <v>417.396022817301</v>
      </c>
      <c r="J14" s="13">
        <f>SUM('Total wheat flour'!K14,'Rye flour'!Q14,Rice!Q14,'Total Corn Products'!K14,'Oat products'!Q14,'Barley products'!Q14)</f>
        <v>5.0857300783429134</v>
      </c>
      <c r="K14" s="7"/>
      <c r="L14" s="7"/>
      <c r="M14" s="7"/>
      <c r="N14" s="7"/>
      <c r="O14" s="7"/>
      <c r="P14" s="7"/>
      <c r="Q14" s="7"/>
      <c r="R14" s="7"/>
      <c r="S14" s="7"/>
      <c r="T14" s="7"/>
      <c r="U14" s="7"/>
      <c r="V14" s="7"/>
      <c r="W14" s="7"/>
      <c r="X14" s="7"/>
      <c r="Y14" s="7"/>
      <c r="Z14" s="7"/>
      <c r="AA14" s="7"/>
    </row>
    <row r="15" spans="1:27" ht="12" customHeight="1" x14ac:dyDescent="0.2">
      <c r="A15" s="10">
        <v>1978</v>
      </c>
      <c r="B15" s="11">
        <f>SUM('Total wheat flour'!B15,'Rye flour'!B15,Rice!B15,'Total Corn Products'!B15,'Oat products'!B15,'Barley products'!B15)</f>
        <v>142.85954289426709</v>
      </c>
      <c r="C15" s="11">
        <f>SUM('Total wheat flour'!C15,'Rye flour'!D15,Rice!D15,'Total Corn Products'!C15,'Oat products'!D15,'Barley products'!D15)</f>
        <v>142.85954289426709</v>
      </c>
      <c r="D15" s="11">
        <f>SUM('Total wheat flour'!D15,'Rye flour'!F15,Rice!F15,'Total Corn Products'!D15,'Oat products'!F15,'Barley products'!F15)</f>
        <v>125.71639774695504</v>
      </c>
      <c r="E15" s="11">
        <f t="shared" si="0"/>
        <v>30.705002813560341</v>
      </c>
      <c r="F15" s="11">
        <f>SUM('Total wheat flour'!G15,'Rye flour'!K15,Rice!K15,'Total Corn Products'!G15,'Oat products'!K15,'Barley products'!K15)</f>
        <v>98.994516229142931</v>
      </c>
      <c r="G15" s="11">
        <f>SUM('Total wheat flour'!H15,'Rye flour'!L15,Rice!L15,'Total Corn Products'!H15,'Oat products'!L15,'Barley products'!L15)</f>
        <v>4.3394856429213338</v>
      </c>
      <c r="H15" s="11">
        <f>SUM('Total wheat flour'!I15,'Rye flour'!M15,Rice!M15,'Total Corn Products'!I15,'Oat products'!M15,'Barley products'!M15)</f>
        <v>123.02224823399834</v>
      </c>
      <c r="I15" s="11">
        <f>SUM('Total wheat flour'!J15,'Rye flour'!P15,Rice!P15,'Total Corn Products'!J15,'Oat products'!P15,'Barley products'!P15)</f>
        <v>427.02710571448273</v>
      </c>
      <c r="J15" s="13">
        <f>SUM('Total wheat flour'!K15,'Rye flour'!Q15,Rice!Q15,'Total Corn Products'!K15,'Oat products'!Q15,'Barley products'!Q15)</f>
        <v>5.1917585145350511</v>
      </c>
      <c r="K15" s="7"/>
      <c r="L15" s="7"/>
      <c r="M15" s="7"/>
      <c r="N15" s="7"/>
      <c r="O15" s="7"/>
      <c r="P15" s="7"/>
      <c r="Q15" s="7"/>
      <c r="R15" s="7"/>
      <c r="S15" s="7"/>
      <c r="T15" s="7"/>
      <c r="U15" s="7"/>
      <c r="V15" s="7"/>
      <c r="W15" s="7"/>
      <c r="X15" s="7"/>
      <c r="Y15" s="7"/>
      <c r="Z15" s="7"/>
      <c r="AA15" s="7"/>
    </row>
    <row r="16" spans="1:27" ht="12" customHeight="1" x14ac:dyDescent="0.2">
      <c r="A16" s="10">
        <v>1979</v>
      </c>
      <c r="B16" s="11">
        <f>SUM('Total wheat flour'!B16,'Rye flour'!B16,Rice!B16,'Total Corn Products'!B16,'Oat products'!B16,'Barley products'!B16)</f>
        <v>144.2619843281563</v>
      </c>
      <c r="C16" s="11">
        <f>SUM('Total wheat flour'!C16,'Rye flour'!D16,Rice!D16,'Total Corn Products'!C16,'Oat products'!D16,'Barley products'!D16)</f>
        <v>144.2619843281563</v>
      </c>
      <c r="D16" s="11">
        <f>SUM('Total wheat flour'!D16,'Rye flour'!F16,Rice!F16,'Total Corn Products'!D16,'Oat products'!F16,'Barley products'!F16)</f>
        <v>126.95054620877752</v>
      </c>
      <c r="E16" s="11">
        <f t="shared" si="0"/>
        <v>30.690352150605023</v>
      </c>
      <c r="F16" s="11">
        <f>SUM('Total wheat flour'!G16,'Rye flour'!K16,Rice!K16,'Total Corn Products'!G16,'Oat products'!K16,'Barley products'!K16)</f>
        <v>99.987473318394507</v>
      </c>
      <c r="G16" s="11">
        <f>SUM('Total wheat flour'!H16,'Rye flour'!L16,Rice!L16,'Total Corn Products'!H16,'Oat products'!L16,'Barley products'!L16)</f>
        <v>4.3830125290255131</v>
      </c>
      <c r="H16" s="11">
        <f>SUM('Total wheat flour'!I16,'Rye flour'!M16,Rice!M16,'Total Corn Products'!I16,'Oat products'!M16,'Barley products'!M16)</f>
        <v>124.25621369160876</v>
      </c>
      <c r="I16" s="11">
        <f>SUM('Total wheat flour'!J16,'Rye flour'!P16,Rice!P16,'Total Corn Products'!J16,'Oat products'!P16,'Barley products'!P16)</f>
        <v>431.28075710243291</v>
      </c>
      <c r="J16" s="13">
        <f>SUM('Total wheat flour'!K16,'Rye flour'!Q16,Rice!Q16,'Total Corn Products'!K16,'Oat products'!Q16,'Barley products'!Q16)</f>
        <v>5.2460649250362179</v>
      </c>
      <c r="K16" s="7"/>
      <c r="L16" s="7"/>
      <c r="M16" s="7"/>
      <c r="N16" s="7"/>
      <c r="O16" s="7"/>
      <c r="P16" s="7"/>
      <c r="Q16" s="7"/>
      <c r="R16" s="7"/>
      <c r="S16" s="7"/>
      <c r="T16" s="7"/>
      <c r="U16" s="7"/>
      <c r="V16" s="7"/>
      <c r="W16" s="7"/>
      <c r="X16" s="7"/>
      <c r="Y16" s="7"/>
      <c r="Z16" s="7"/>
      <c r="AA16" s="7"/>
    </row>
    <row r="17" spans="1:27" ht="12" customHeight="1" x14ac:dyDescent="0.2">
      <c r="A17" s="10">
        <v>1980</v>
      </c>
      <c r="B17" s="11">
        <f>SUM('Total wheat flour'!B17,'Rye flour'!B17,Rice!B17,'Total Corn Products'!B17,'Oat products'!B17,'Barley products'!B17)</f>
        <v>146.4295711600391</v>
      </c>
      <c r="C17" s="11">
        <f>SUM('Total wheat flour'!C17,'Rye flour'!D17,Rice!D17,'Total Corn Products'!C17,'Oat products'!D17,'Barley products'!D17)</f>
        <v>146.4295711600391</v>
      </c>
      <c r="D17" s="11">
        <f>SUM('Total wheat flour'!D17,'Rye flour'!F17,Rice!F17,'Total Corn Products'!D17,'Oat products'!F17,'Barley products'!F17)</f>
        <v>128.85802262083445</v>
      </c>
      <c r="E17" s="11">
        <f t="shared" si="0"/>
        <v>30.793331337993379</v>
      </c>
      <c r="F17" s="11">
        <f>SUM('Total wheat flour'!G17,'Rye flour'!K17,Rice!K17,'Total Corn Products'!G17,'Oat products'!K17,'Barley products'!K17)</f>
        <v>101.33902813592547</v>
      </c>
      <c r="G17" s="11">
        <f>SUM('Total wheat flour'!H17,'Rye flour'!L17,Rice!L17,'Total Corn Products'!H17,'Oat products'!L17,'Barley products'!L17)</f>
        <v>4.4422587676022136</v>
      </c>
      <c r="H17" s="11">
        <f>SUM('Total wheat flour'!I17,'Rye flour'!M17,Rice!M17,'Total Corn Products'!I17,'Oat products'!M17,'Barley products'!M17)</f>
        <v>125.93581493213895</v>
      </c>
      <c r="I17" s="11">
        <f>SUM('Total wheat flour'!J17,'Rye flour'!P17,Rice!P17,'Total Corn Products'!J17,'Oat products'!P17,'Barley products'!P17)</f>
        <v>437.10158593269176</v>
      </c>
      <c r="J17" s="13">
        <f>SUM('Total wheat flour'!K17,'Rye flour'!Q17,Rice!Q17,'Total Corn Products'!K17,'Oat products'!Q17,'Barley products'!Q17)</f>
        <v>5.3157330797944544</v>
      </c>
      <c r="K17" s="7"/>
      <c r="L17" s="7"/>
      <c r="M17" s="7"/>
      <c r="N17" s="7"/>
      <c r="O17" s="7"/>
      <c r="P17" s="7"/>
      <c r="Q17" s="7"/>
      <c r="R17" s="7"/>
      <c r="S17" s="7"/>
      <c r="T17" s="7"/>
      <c r="U17" s="7"/>
      <c r="V17" s="7"/>
      <c r="W17" s="7"/>
      <c r="X17" s="7"/>
      <c r="Y17" s="7"/>
      <c r="Z17" s="7"/>
      <c r="AA17" s="7"/>
    </row>
    <row r="18" spans="1:27" ht="12" customHeight="1" x14ac:dyDescent="0.2">
      <c r="A18" s="14">
        <v>1981</v>
      </c>
      <c r="B18" s="15">
        <f>SUM('Total wheat flour'!B18,'Rye flour'!B18,Rice!B18,'Total Corn Products'!B18,'Oat products'!B18,'Barley products'!B18)</f>
        <v>146.62902879772838</v>
      </c>
      <c r="C18" s="15">
        <f>SUM('Total wheat flour'!C18,'Rye flour'!D18,Rice!D18,'Total Corn Products'!C18,'Oat products'!D18,'Barley products'!D18)</f>
        <v>146.62902879772838</v>
      </c>
      <c r="D18" s="15">
        <f>SUM('Total wheat flour'!D18,'Rye flour'!F18,Rice!F18,'Total Corn Products'!D18,'Oat products'!F18,'Barley products'!F18)</f>
        <v>129.03354534200093</v>
      </c>
      <c r="E18" s="15">
        <f t="shared" si="0"/>
        <v>30.858840790214799</v>
      </c>
      <c r="F18" s="15">
        <f>SUM('Total wheat flour'!G18,'Rye flour'!K18,Rice!K18,'Total Corn Products'!G18,'Oat products'!K18,'Barley products'!K18)</f>
        <v>101.38101024879919</v>
      </c>
      <c r="G18" s="15">
        <f>SUM('Total wheat flour'!H18,'Rye flour'!L18,Rice!L18,'Total Corn Products'!H18,'Oat products'!L18,'Barley products'!L18)</f>
        <v>4.4440990793994164</v>
      </c>
      <c r="H18" s="15">
        <f>SUM('Total wheat flour'!I18,'Rye flour'!M18,Rice!M18,'Total Corn Products'!I18,'Oat products'!M18,'Barley products'!M18)</f>
        <v>125.98798685143376</v>
      </c>
      <c r="I18" s="15">
        <f>SUM('Total wheat flour'!J18,'Rye flour'!P18,Rice!P18,'Total Corn Products'!J18,'Oat products'!P18,'Barley products'!P18)</f>
        <v>437.20560659402105</v>
      </c>
      <c r="J18" s="17">
        <f>SUM('Total wheat flour'!K18,'Rye flour'!Q18,Rice!Q18,'Total Corn Products'!K18,'Oat products'!Q18,'Barley products'!Q18)</f>
        <v>5.3232087242320976</v>
      </c>
      <c r="K18" s="7"/>
      <c r="L18" s="7"/>
      <c r="M18" s="7"/>
      <c r="N18" s="7"/>
      <c r="O18" s="7"/>
      <c r="P18" s="7"/>
      <c r="Q18" s="7"/>
      <c r="R18" s="7"/>
      <c r="S18" s="7"/>
      <c r="T18" s="7"/>
      <c r="U18" s="7"/>
      <c r="V18" s="7"/>
      <c r="W18" s="7"/>
      <c r="X18" s="7"/>
      <c r="Y18" s="7"/>
      <c r="Z18" s="7"/>
      <c r="AA18" s="7"/>
    </row>
    <row r="19" spans="1:27" ht="12" customHeight="1" x14ac:dyDescent="0.2">
      <c r="A19" s="14">
        <v>1982</v>
      </c>
      <c r="B19" s="15">
        <f>SUM('Total wheat flour'!B19,'Rye flour'!B19,Rice!B19,'Total Corn Products'!B19,'Oat products'!B19,'Barley products'!B19)</f>
        <v>146.08825860158413</v>
      </c>
      <c r="C19" s="15">
        <f>SUM('Total wheat flour'!C19,'Rye flour'!D19,Rice!D19,'Total Corn Products'!C19,'Oat products'!D19,'Barley products'!D19)</f>
        <v>146.08825860158413</v>
      </c>
      <c r="D19" s="15">
        <f>SUM('Total wheat flour'!D19,'Rye flour'!F19,Rice!F19,'Total Corn Products'!D19,'Oat products'!F19,'Barley products'!F19)</f>
        <v>128.55766756939406</v>
      </c>
      <c r="E19" s="15">
        <f t="shared" si="0"/>
        <v>30.706638785951853</v>
      </c>
      <c r="F19" s="15">
        <f>SUM('Total wheat flour'!G19,'Rye flour'!K19,Rice!K19,'Total Corn Products'!G19,'Oat products'!K19,'Barley products'!K19)</f>
        <v>101.22946472410845</v>
      </c>
      <c r="G19" s="15">
        <f>SUM('Total wheat flour'!H19,'Rye flour'!L19,Rice!L19,'Total Corn Products'!H19,'Oat products'!L19,'Barley products'!L19)</f>
        <v>4.4374559879061239</v>
      </c>
      <c r="H19" s="15">
        <f>SUM('Total wheat flour'!I19,'Rye flour'!M19,Rice!M19,'Total Corn Products'!I19,'Oat products'!M19,'Barley products'!M19)</f>
        <v>125.79965852914464</v>
      </c>
      <c r="I19" s="15">
        <f>SUM('Total wheat flour'!J19,'Rye flour'!P19,Rice!P19,'Total Corn Products'!J19,'Oat products'!P19,'Barley products'!P19)</f>
        <v>436.29322567727343</v>
      </c>
      <c r="J19" s="17">
        <f>SUM('Total wheat flour'!K19,'Rye flour'!Q19,Rice!Q19,'Total Corn Products'!K19,'Oat products'!Q19,'Barley products'!Q19)</f>
        <v>5.3293953473981421</v>
      </c>
      <c r="K19" s="7"/>
      <c r="L19" s="7"/>
      <c r="M19" s="7"/>
      <c r="N19" s="7"/>
      <c r="O19" s="7"/>
      <c r="P19" s="7"/>
      <c r="Q19" s="7"/>
      <c r="R19" s="7"/>
      <c r="S19" s="7"/>
      <c r="T19" s="7"/>
      <c r="U19" s="7"/>
      <c r="V19" s="7"/>
      <c r="W19" s="7"/>
      <c r="X19" s="7"/>
      <c r="Y19" s="7"/>
      <c r="Z19" s="7"/>
      <c r="AA19" s="7"/>
    </row>
    <row r="20" spans="1:27" ht="12" customHeight="1" x14ac:dyDescent="0.2">
      <c r="A20" s="14">
        <v>1983</v>
      </c>
      <c r="B20" s="15">
        <f>SUM('Total wheat flour'!B20,'Rye flour'!B20,Rice!B20,'Total Corn Products'!B20,'Oat products'!B20,'Barley products'!B20)</f>
        <v>146.4993397767974</v>
      </c>
      <c r="C20" s="15">
        <f>SUM('Total wheat flour'!C20,'Rye flour'!D20,Rice!D20,'Total Corn Products'!C20,'Oat products'!D20,'Barley products'!D20)</f>
        <v>146.4993397767974</v>
      </c>
      <c r="D20" s="15">
        <f>SUM('Total wheat flour'!D20,'Rye flour'!F20,Rice!F20,'Total Corn Products'!D20,'Oat products'!F20,'Barley products'!F20)</f>
        <v>128.91941900358171</v>
      </c>
      <c r="E20" s="15">
        <f t="shared" si="0"/>
        <v>30.600060253981127</v>
      </c>
      <c r="F20" s="15">
        <f>SUM('Total wheat flour'!G20,'Rye flour'!K20,Rice!K20,'Total Corn Products'!G20,'Oat products'!K20,'Barley products'!K20)</f>
        <v>101.67045353341287</v>
      </c>
      <c r="G20" s="15">
        <f>SUM('Total wheat flour'!H20,'Rye flour'!L20,Rice!L20,'Total Corn Products'!H20,'Oat products'!L20,'Barley products'!L20)</f>
        <v>4.4567870042043998</v>
      </c>
      <c r="H20" s="15">
        <f>SUM('Total wheat flour'!I20,'Rye flour'!M20,Rice!M20,'Total Corn Products'!I20,'Oat products'!M20,'Barley products'!M20)</f>
        <v>126.34768317569264</v>
      </c>
      <c r="I20" s="15">
        <f>SUM('Total wheat flour'!J20,'Rye flour'!P20,Rice!P20,'Total Corn Products'!J20,'Oat products'!P20,'Barley products'!P20)</f>
        <v>438.02449557888497</v>
      </c>
      <c r="J20" s="17">
        <f>SUM('Total wheat flour'!K20,'Rye flour'!Q20,Rice!Q20,'Total Corn Products'!K20,'Oat products'!Q20,'Barley products'!Q20)</f>
        <v>5.3707623952006278</v>
      </c>
      <c r="K20" s="7"/>
      <c r="L20" s="7"/>
      <c r="M20" s="7"/>
      <c r="N20" s="7"/>
      <c r="O20" s="7"/>
      <c r="P20" s="7"/>
      <c r="Q20" s="7"/>
      <c r="R20" s="7"/>
      <c r="S20" s="7"/>
      <c r="T20" s="7"/>
      <c r="U20" s="7"/>
      <c r="V20" s="7"/>
      <c r="W20" s="7"/>
      <c r="X20" s="7"/>
      <c r="Y20" s="7"/>
      <c r="Z20" s="7"/>
      <c r="AA20" s="7"/>
    </row>
    <row r="21" spans="1:27" ht="12" customHeight="1" x14ac:dyDescent="0.2">
      <c r="A21" s="14">
        <v>1984</v>
      </c>
      <c r="B21" s="15">
        <f>SUM('Total wheat flour'!B21,'Rye flour'!B21,Rice!B21,'Total Corn Products'!B21,'Oat products'!B21,'Barley products'!B21)</f>
        <v>149.69867090480673</v>
      </c>
      <c r="C21" s="15">
        <f>SUM('Total wheat flour'!C21,'Rye flour'!D21,Rice!D21,'Total Corn Products'!C21,'Oat products'!D21,'Barley products'!D21)</f>
        <v>149.69867090480673</v>
      </c>
      <c r="D21" s="15">
        <f>SUM('Total wheat flour'!D21,'Rye flour'!F21,Rice!F21,'Total Corn Products'!D21,'Oat products'!F21,'Barley products'!F21)</f>
        <v>131.73483039622991</v>
      </c>
      <c r="E21" s="15">
        <f t="shared" si="0"/>
        <v>30.6152821591688</v>
      </c>
      <c r="F21" s="15">
        <f>SUM('Total wheat flour'!G21,'Rye flour'!K21,Rice!K21,'Total Corn Products'!G21,'Oat products'!K21,'Barley products'!K21)</f>
        <v>103.86800041877463</v>
      </c>
      <c r="G21" s="15">
        <f>SUM('Total wheat flour'!H21,'Rye flour'!L21,Rice!L21,'Total Corn Products'!H21,'Oat products'!L21,'Barley products'!L21)</f>
        <v>4.5531178265764218</v>
      </c>
      <c r="H21" s="15">
        <f>SUM('Total wheat flour'!I21,'Rye flour'!M21,Rice!M21,'Total Corn Products'!I21,'Oat products'!M21,'Barley products'!M21)</f>
        <v>129.07861382452828</v>
      </c>
      <c r="I21" s="15">
        <f>SUM('Total wheat flour'!J21,'Rye flour'!P21,Rice!P21,'Total Corn Products'!J21,'Oat products'!P21,'Barley products'!P21)</f>
        <v>447.75877616216076</v>
      </c>
      <c r="J21" s="17">
        <f>SUM('Total wheat flour'!K21,'Rye flour'!Q21,Rice!Q21,'Total Corn Products'!K21,'Oat products'!Q21,'Barley products'!Q21)</f>
        <v>5.4959688361668917</v>
      </c>
      <c r="K21" s="7"/>
      <c r="L21" s="7"/>
      <c r="M21" s="7"/>
      <c r="N21" s="7"/>
      <c r="O21" s="7"/>
      <c r="P21" s="7"/>
      <c r="Q21" s="7"/>
      <c r="R21" s="7"/>
      <c r="S21" s="7"/>
      <c r="T21" s="7"/>
      <c r="U21" s="7"/>
      <c r="V21" s="7"/>
      <c r="W21" s="7"/>
      <c r="X21" s="7"/>
      <c r="Y21" s="7"/>
      <c r="Z21" s="7"/>
      <c r="AA21" s="7"/>
    </row>
    <row r="22" spans="1:27" ht="12" customHeight="1" x14ac:dyDescent="0.2">
      <c r="A22" s="14">
        <v>1985</v>
      </c>
      <c r="B22" s="15">
        <f>SUM('Total wheat flour'!B22,'Rye flour'!B22,Rice!B22,'Total Corn Products'!B22,'Oat products'!B22,'Barley products'!B22)</f>
        <v>159.15910400380008</v>
      </c>
      <c r="C22" s="15">
        <f>SUM('Total wheat flour'!C22,'Rye flour'!D22,Rice!D22,'Total Corn Products'!C22,'Oat products'!D22,'Barley products'!D22)</f>
        <v>159.15910400380008</v>
      </c>
      <c r="D22" s="15">
        <f>SUM('Total wheat flour'!D22,'Rye flour'!F22,Rice!F22,'Total Corn Products'!D22,'Oat products'!F22,'Barley products'!F22)</f>
        <v>140.06001152334406</v>
      </c>
      <c r="E22" s="15">
        <f t="shared" si="0"/>
        <v>30.751548800247434</v>
      </c>
      <c r="F22" s="15">
        <f>SUM('Total wheat flour'!G22,'Rye flour'!K22,Rice!K22,'Total Corn Products'!G22,'Oat products'!K22,'Barley products'!K22)</f>
        <v>110.21521446603492</v>
      </c>
      <c r="G22" s="15">
        <f>SUM('Total wheat flour'!H22,'Rye flour'!L22,Rice!L22,'Total Corn Products'!H22,'Oat products'!L22,'Barley products'!L22)</f>
        <v>4.8313518670042708</v>
      </c>
      <c r="H22" s="15">
        <f>SUM('Total wheat flour'!I22,'Rye flour'!M22,Rice!M22,'Total Corn Products'!I22,'Oat products'!M22,'Barley products'!M22)</f>
        <v>136.96640975363758</v>
      </c>
      <c r="I22" s="15">
        <f>SUM('Total wheat flour'!J22,'Rye flour'!P22,Rice!P22,'Total Corn Products'!J22,'Oat products'!P22,'Barley products'!P22)</f>
        <v>475.56399990068275</v>
      </c>
      <c r="J22" s="17">
        <f>SUM('Total wheat flour'!K22,'Rye flour'!Q22,Rice!Q22,'Total Corn Products'!K22,'Oat products'!Q22,'Barley products'!Q22)</f>
        <v>5.8221951212684004</v>
      </c>
      <c r="K22" s="7"/>
      <c r="L22" s="7"/>
      <c r="M22" s="7"/>
      <c r="N22" s="7"/>
      <c r="O22" s="7"/>
      <c r="P22" s="7"/>
      <c r="Q22" s="7"/>
      <c r="R22" s="7"/>
      <c r="S22" s="7"/>
      <c r="T22" s="7"/>
      <c r="U22" s="7"/>
      <c r="V22" s="7"/>
      <c r="W22" s="7"/>
      <c r="X22" s="7"/>
      <c r="Y22" s="7"/>
      <c r="Z22" s="7"/>
      <c r="AA22" s="7"/>
    </row>
    <row r="23" spans="1:27" ht="12" customHeight="1" x14ac:dyDescent="0.2">
      <c r="A23" s="10">
        <v>1986</v>
      </c>
      <c r="B23" s="11">
        <f>SUM('Total wheat flour'!B23,'Rye flour'!B23,Rice!B23,'Total Corn Products'!B23,'Oat products'!B23,'Barley products'!B23)</f>
        <v>164.04629647597349</v>
      </c>
      <c r="C23" s="11">
        <f>SUM('Total wheat flour'!C23,'Rye flour'!D23,Rice!D23,'Total Corn Products'!C23,'Oat products'!D23,'Barley products'!D23)</f>
        <v>164.04629647597349</v>
      </c>
      <c r="D23" s="11">
        <f>SUM('Total wheat flour'!D23,'Rye flour'!F23,Rice!F23,'Total Corn Products'!D23,'Oat products'!F23,'Barley products'!F23)</f>
        <v>144.36074089885668</v>
      </c>
      <c r="E23" s="11">
        <f t="shared" si="0"/>
        <v>30.834341110144763</v>
      </c>
      <c r="F23" s="11">
        <f>SUM('Total wheat flour'!G23,'Rye flour'!K23,Rice!K23,'Total Corn Products'!G23,'Oat products'!K23,'Barley products'!K23)</f>
        <v>113.46370184201243</v>
      </c>
      <c r="G23" s="11">
        <f>SUM('Total wheat flour'!H23,'Rye flour'!L23,Rice!L23,'Total Corn Products'!H23,'Oat products'!L23,'Barley products'!L23)</f>
        <v>4.9737513136224623</v>
      </c>
      <c r="H23" s="11">
        <f>SUM('Total wheat flour'!I23,'Rye flour'!M23,Rice!M23,'Total Corn Products'!I23,'Oat products'!M23,'Barley products'!M23)</f>
        <v>141.00336286554</v>
      </c>
      <c r="I23" s="11">
        <f>SUM('Total wheat flour'!J23,'Rye flour'!P23,Rice!P23,'Total Corn Products'!J23,'Oat products'!P23,'Barley products'!P23)</f>
        <v>490.05563507286507</v>
      </c>
      <c r="J23" s="13">
        <f>SUM('Total wheat flour'!K23,'Rye flour'!Q23,Rice!Q23,'Total Corn Products'!K23,'Oat products'!Q23,'Barley products'!Q23)</f>
        <v>6.0085830574812835</v>
      </c>
      <c r="K23" s="7"/>
      <c r="L23" s="7"/>
      <c r="M23" s="7"/>
      <c r="N23" s="7"/>
      <c r="O23" s="7"/>
      <c r="P23" s="7"/>
      <c r="Q23" s="7"/>
      <c r="R23" s="7"/>
      <c r="S23" s="7"/>
      <c r="T23" s="7"/>
      <c r="U23" s="7"/>
      <c r="V23" s="7"/>
      <c r="W23" s="7"/>
      <c r="X23" s="7"/>
      <c r="Y23" s="7"/>
      <c r="Z23" s="7"/>
      <c r="AA23" s="7"/>
    </row>
    <row r="24" spans="1:27" ht="12" customHeight="1" x14ac:dyDescent="0.2">
      <c r="A24" s="10">
        <v>1987</v>
      </c>
      <c r="B24" s="11">
        <f>SUM('Total wheat flour'!B24,'Rye flour'!B24,Rice!B24,'Total Corn Products'!B24,'Oat products'!B24,'Barley products'!B24)</f>
        <v>171.60290932835764</v>
      </c>
      <c r="C24" s="11">
        <f>SUM('Total wheat flour'!C24,'Rye flour'!D24,Rice!D24,'Total Corn Products'!C24,'Oat products'!D24,'Barley products'!D24)</f>
        <v>171.60290932835764</v>
      </c>
      <c r="D24" s="11">
        <f>SUM('Total wheat flour'!D24,'Rye flour'!F24,Rice!F24,'Total Corn Products'!D24,'Oat products'!F24,'Barley products'!F24)</f>
        <v>151.01056020895473</v>
      </c>
      <c r="E24" s="11">
        <f t="shared" si="0"/>
        <v>30.847499650201414</v>
      </c>
      <c r="F24" s="11">
        <f>SUM('Total wheat flour'!G24,'Rye flour'!K24,Rice!K24,'Total Corn Products'!G24,'Oat products'!K24,'Barley products'!K24)</f>
        <v>118.66770247355706</v>
      </c>
      <c r="G24" s="11">
        <f>SUM('Total wheat flour'!H24,'Rye flour'!L24,Rice!L24,'Total Corn Products'!H24,'Oat products'!L24,'Barley products'!L24)</f>
        <v>5.2018718892518185</v>
      </c>
      <c r="H24" s="11">
        <f>SUM('Total wheat flour'!I24,'Rye flour'!M24,Rice!M24,'Total Corn Products'!I24,'Oat products'!M24,'Barley products'!M24)</f>
        <v>147.47046712434437</v>
      </c>
      <c r="I24" s="11">
        <f>SUM('Total wheat flour'!J24,'Rye flour'!P24,Rice!P24,'Total Corn Products'!J24,'Oat products'!P24,'Barley products'!P24)</f>
        <v>513.16386663743276</v>
      </c>
      <c r="J24" s="13">
        <f>SUM('Total wheat flour'!K24,'Rye flour'!Q24,Rice!Q24,'Total Corn Products'!K24,'Oat products'!Q24,'Barley products'!Q24)</f>
        <v>6.2943216785714098</v>
      </c>
      <c r="K24" s="7"/>
      <c r="L24" s="7"/>
      <c r="M24" s="7"/>
      <c r="N24" s="7"/>
      <c r="O24" s="7"/>
      <c r="P24" s="7"/>
      <c r="Q24" s="7"/>
      <c r="R24" s="7"/>
      <c r="S24" s="7"/>
      <c r="T24" s="7"/>
      <c r="U24" s="7"/>
      <c r="V24" s="7"/>
      <c r="W24" s="7"/>
      <c r="X24" s="7"/>
      <c r="Y24" s="7"/>
      <c r="Z24" s="7"/>
      <c r="AA24" s="7"/>
    </row>
    <row r="25" spans="1:27" ht="12" customHeight="1" x14ac:dyDescent="0.2">
      <c r="A25" s="10">
        <v>1988</v>
      </c>
      <c r="B25" s="11">
        <f>SUM('Total wheat flour'!B25,'Rye flour'!B25,Rice!B25,'Total Corn Products'!B25,'Oat products'!B25,'Barley products'!B25)</f>
        <v>176.08081881428134</v>
      </c>
      <c r="C25" s="11">
        <f>SUM('Total wheat flour'!C25,'Rye flour'!D25,Rice!D25,'Total Corn Products'!C25,'Oat products'!D25,'Barley products'!D25)</f>
        <v>176.08081881428134</v>
      </c>
      <c r="D25" s="11">
        <f>SUM('Total wheat flour'!D25,'Rye flour'!F25,Rice!F25,'Total Corn Products'!D25,'Oat products'!F25,'Barley products'!F25)</f>
        <v>154.95112055656759</v>
      </c>
      <c r="E25" s="11">
        <f t="shared" si="0"/>
        <v>30.969885289529969</v>
      </c>
      <c r="F25" s="11">
        <f>SUM('Total wheat flour'!G25,'Rye flour'!K25,Rice!K25,'Total Corn Products'!G25,'Oat products'!K25,'Barley products'!K25)</f>
        <v>121.54879121063331</v>
      </c>
      <c r="G25" s="11">
        <f>SUM('Total wheat flour'!H25,'Rye flour'!L25,Rice!L25,'Total Corn Products'!H25,'Oat products'!L25,'Barley products'!L25)</f>
        <v>5.3281661900551596</v>
      </c>
      <c r="H25" s="11">
        <f>SUM('Total wheat flour'!I25,'Rye flour'!M25,Rice!M25,'Total Corn Products'!I25,'Oat products'!M25,'Barley products'!M25)</f>
        <v>151.05084740496875</v>
      </c>
      <c r="I25" s="11">
        <f>SUM('Total wheat flour'!J25,'Rye flour'!P25,Rice!P25,'Total Corn Products'!J25,'Oat products'!P25,'Barley products'!P25)</f>
        <v>525.76837979878246</v>
      </c>
      <c r="J25" s="13">
        <f>SUM('Total wheat flour'!K25,'Rye flour'!Q25,Rice!Q25,'Total Corn Products'!K25,'Oat products'!Q25,'Barley products'!Q25)</f>
        <v>6.4384855560525285</v>
      </c>
      <c r="K25" s="7"/>
      <c r="L25" s="7"/>
      <c r="M25" s="7"/>
      <c r="N25" s="7"/>
      <c r="O25" s="7"/>
      <c r="P25" s="7"/>
      <c r="Q25" s="7"/>
      <c r="R25" s="7"/>
      <c r="S25" s="7"/>
      <c r="T25" s="7"/>
      <c r="U25" s="7"/>
      <c r="V25" s="7"/>
      <c r="W25" s="7"/>
      <c r="X25" s="7"/>
      <c r="Y25" s="7"/>
      <c r="Z25" s="7"/>
      <c r="AA25" s="7"/>
    </row>
    <row r="26" spans="1:27" ht="12" customHeight="1" x14ac:dyDescent="0.2">
      <c r="A26" s="10">
        <v>1989</v>
      </c>
      <c r="B26" s="11">
        <f>SUM('Total wheat flour'!B26,'Rye flour'!B26,Rice!B26,'Total Corn Products'!B26,'Oat products'!B26,'Barley products'!B26)</f>
        <v>174.62319168159343</v>
      </c>
      <c r="C26" s="11">
        <f>SUM('Total wheat flour'!C26,'Rye flour'!D26,Rice!D26,'Total Corn Products'!C26,'Oat products'!D26,'Barley products'!D26)</f>
        <v>174.62319168159343</v>
      </c>
      <c r="D26" s="11">
        <f>SUM('Total wheat flour'!D26,'Rye flour'!F26,Rice!F26,'Total Corn Products'!D26,'Oat products'!F26,'Barley products'!F26)</f>
        <v>153.66840867980221</v>
      </c>
      <c r="E26" s="11">
        <f t="shared" si="0"/>
        <v>31.044664605065037</v>
      </c>
      <c r="F26" s="11">
        <f>SUM('Total wheat flour'!G26,'Rye flour'!K26,Rice!K26,'Total Corn Products'!G26,'Oat products'!K26,'Barley products'!K26)</f>
        <v>120.4120075013829</v>
      </c>
      <c r="G26" s="11">
        <f>SUM('Total wheat flour'!H26,'Rye flour'!L26,Rice!L26,'Total Corn Products'!H26,'Oat products'!L26,'Barley products'!L26)</f>
        <v>5.2783345754030853</v>
      </c>
      <c r="H26" s="11">
        <f>SUM('Total wheat flour'!I26,'Rye flour'!M26,Rice!M26,'Total Corn Products'!I26,'Oat products'!M26,'Barley products'!M26)</f>
        <v>149.63814604538979</v>
      </c>
      <c r="I26" s="11">
        <f>SUM('Total wheat flour'!J26,'Rye flour'!P26,Rice!P26,'Total Corn Products'!J26,'Oat products'!P26,'Barley products'!P26)</f>
        <v>521.13462839530905</v>
      </c>
      <c r="J26" s="13">
        <f>SUM('Total wheat flour'!K26,'Rye flour'!Q26,Rice!Q26,'Total Corn Products'!K26,'Oat products'!Q26,'Barley products'!Q26)</f>
        <v>6.3769741698044653</v>
      </c>
      <c r="K26" s="7"/>
      <c r="L26" s="7"/>
      <c r="M26" s="7"/>
      <c r="N26" s="7"/>
      <c r="O26" s="7"/>
      <c r="P26" s="7"/>
      <c r="Q26" s="7"/>
      <c r="R26" s="7"/>
      <c r="S26" s="7"/>
      <c r="T26" s="7"/>
      <c r="U26" s="7"/>
      <c r="V26" s="7"/>
      <c r="W26" s="7"/>
      <c r="X26" s="7"/>
      <c r="Y26" s="7"/>
      <c r="Z26" s="7"/>
      <c r="AA26" s="7"/>
    </row>
    <row r="27" spans="1:27" ht="12" customHeight="1" x14ac:dyDescent="0.2">
      <c r="A27" s="10">
        <v>1990</v>
      </c>
      <c r="B27" s="11">
        <f>SUM('Total wheat flour'!B27,'Rye flour'!B27,Rice!B27,'Total Corn Products'!B27,'Oat products'!B27,'Barley products'!B27)</f>
        <v>181.05039133597239</v>
      </c>
      <c r="C27" s="11">
        <f>SUM('Total wheat flour'!C27,'Rye flour'!D27,Rice!D27,'Total Corn Products'!C27,'Oat products'!D27,'Barley products'!D27)</f>
        <v>181.05039133597239</v>
      </c>
      <c r="D27" s="11">
        <f>SUM('Total wheat flour'!D27,'Rye flour'!F27,Rice!F27,'Total Corn Products'!D27,'Oat products'!F27,'Barley products'!F27)</f>
        <v>159.32434437565573</v>
      </c>
      <c r="E27" s="11">
        <f t="shared" si="0"/>
        <v>31.019045652144172</v>
      </c>
      <c r="F27" s="11">
        <f>SUM('Total wheat flour'!G27,'Rye flour'!K27,Rice!K27,'Total Corn Products'!G27,'Oat products'!K27,'Barley products'!K27)</f>
        <v>124.89028779408144</v>
      </c>
      <c r="G27" s="11">
        <f>SUM('Total wheat flour'!H27,'Rye flour'!L27,Rice!L27,'Total Corn Products'!H27,'Oat products'!L27,'Barley products'!L27)</f>
        <v>5.4746427526172692</v>
      </c>
      <c r="H27" s="11">
        <f>SUM('Total wheat flour'!I27,'Rye flour'!M27,Rice!M27,'Total Corn Products'!I27,'Oat products'!M27,'Barley products'!M27)</f>
        <v>155.20338471532324</v>
      </c>
      <c r="I27" s="11">
        <f>SUM('Total wheat flour'!J27,'Rye flour'!P27,Rice!P27,'Total Corn Products'!J27,'Oat products'!P27,'Barley products'!P27)</f>
        <v>540.72826766335618</v>
      </c>
      <c r="J27" s="13">
        <f>SUM('Total wheat flour'!K27,'Rye flour'!Q27,Rice!Q27,'Total Corn Products'!K27,'Oat products'!Q27,'Barley products'!Q27)</f>
        <v>6.5898023817522509</v>
      </c>
      <c r="K27" s="7"/>
      <c r="L27" s="7"/>
      <c r="M27" s="7"/>
      <c r="N27" s="7"/>
      <c r="O27" s="7"/>
      <c r="P27" s="7"/>
      <c r="Q27" s="7"/>
      <c r="R27" s="7"/>
      <c r="S27" s="7"/>
      <c r="T27" s="7"/>
      <c r="U27" s="7"/>
      <c r="V27" s="7"/>
      <c r="W27" s="7"/>
      <c r="X27" s="7"/>
      <c r="Y27" s="7"/>
      <c r="Z27" s="7"/>
      <c r="AA27" s="7"/>
    </row>
    <row r="28" spans="1:27" ht="12" customHeight="1" x14ac:dyDescent="0.2">
      <c r="A28" s="14">
        <v>1991</v>
      </c>
      <c r="B28" s="15">
        <f>SUM('Total wheat flour'!B28,'Rye flour'!B28,Rice!B28,'Total Corn Products'!B28,'Oat products'!B28,'Barley products'!B28)</f>
        <v>181.87094216007776</v>
      </c>
      <c r="C28" s="15">
        <f>SUM('Total wheat flour'!C28,'Rye flour'!D28,Rice!D28,'Total Corn Products'!C28,'Oat products'!D28,'Barley products'!D28)</f>
        <v>181.87094216007776</v>
      </c>
      <c r="D28" s="15">
        <f>SUM('Total wheat flour'!D28,'Rye flour'!F28,Rice!F28,'Total Corn Products'!D28,'Oat products'!F28,'Barley products'!F28)</f>
        <v>160.04642910086844</v>
      </c>
      <c r="E28" s="15">
        <f t="shared" si="0"/>
        <v>31.035736337475299</v>
      </c>
      <c r="F28" s="15">
        <f>SUM('Total wheat flour'!G28,'Rye flour'!K28,Rice!K28,'Total Corn Products'!G28,'Oat products'!K28,'Barley products'!K28)</f>
        <v>125.42595607679382</v>
      </c>
      <c r="G28" s="15">
        <f>SUM('Total wheat flour'!H28,'Rye flour'!L28,Rice!L28,'Total Corn Products'!H28,'Oat products'!L28,'Barley products'!L28)</f>
        <v>5.4981241019964422</v>
      </c>
      <c r="H28" s="15">
        <f>SUM('Total wheat flour'!I28,'Rye flour'!M28,Rice!M28,'Total Corn Products'!I28,'Oat products'!M28,'Barley products'!M28)</f>
        <v>155.8690692295481</v>
      </c>
      <c r="I28" s="15">
        <f>SUM('Total wheat flour'!J28,'Rye flour'!P28,Rice!P28,'Total Corn Products'!J28,'Oat products'!P28,'Barley products'!P28)</f>
        <v>543.02278360034961</v>
      </c>
      <c r="J28" s="17">
        <f>SUM('Total wheat flour'!K28,'Rye flour'!Q28,Rice!Q28,'Total Corn Products'!K28,'Oat products'!Q28,'Barley products'!Q28)</f>
        <v>6.6233616187192288</v>
      </c>
      <c r="K28" s="7"/>
      <c r="L28" s="7"/>
      <c r="M28" s="7"/>
      <c r="N28" s="7"/>
      <c r="O28" s="7"/>
      <c r="P28" s="7"/>
      <c r="Q28" s="7"/>
      <c r="R28" s="7"/>
      <c r="S28" s="7"/>
      <c r="T28" s="7"/>
      <c r="U28" s="7"/>
      <c r="V28" s="7"/>
      <c r="W28" s="7"/>
      <c r="X28" s="7"/>
      <c r="Y28" s="7"/>
      <c r="Z28" s="7"/>
      <c r="AA28" s="7"/>
    </row>
    <row r="29" spans="1:27" ht="12" customHeight="1" x14ac:dyDescent="0.2">
      <c r="A29" s="14">
        <v>1992</v>
      </c>
      <c r="B29" s="15">
        <f>SUM('Total wheat flour'!B29,'Rye flour'!B29,Rice!B29,'Total Corn Products'!B29,'Oat products'!B29,'Barley products'!B29)</f>
        <v>184.39810365146806</v>
      </c>
      <c r="C29" s="15">
        <f>SUM('Total wheat flour'!C29,'Rye flour'!D29,Rice!D29,'Total Corn Products'!C29,'Oat products'!D29,'Barley products'!D29)</f>
        <v>184.39810365146806</v>
      </c>
      <c r="D29" s="15">
        <f>SUM('Total wheat flour'!D29,'Rye flour'!F29,Rice!F29,'Total Corn Products'!D29,'Oat products'!F29,'Barley products'!F29)</f>
        <v>162.27033121329188</v>
      </c>
      <c r="E29" s="15">
        <f t="shared" si="0"/>
        <v>31.003321295704964</v>
      </c>
      <c r="F29" s="15">
        <f>SUM('Total wheat flour'!G29,'Rye flour'!K29,Rice!K29,'Total Corn Products'!G29,'Oat products'!K29,'Barley products'!K29)</f>
        <v>127.22856711321636</v>
      </c>
      <c r="G29" s="15">
        <f>SUM('Total wheat flour'!H29,'Rye flour'!L29,Rice!L29,'Total Corn Products'!H29,'Oat products'!L29,'Barley products'!L29)</f>
        <v>5.5771426679766076</v>
      </c>
      <c r="H29" s="15">
        <f>SUM('Total wheat flour'!I29,'Rye flour'!M29,Rice!M29,'Total Corn Products'!I29,'Oat products'!M29,'Barley products'!M29)</f>
        <v>158.10920606580285</v>
      </c>
      <c r="I29" s="15">
        <f>SUM('Total wheat flour'!J29,'Rye flour'!P29,Rice!P29,'Total Corn Products'!J29,'Oat products'!P29,'Barley products'!P29)</f>
        <v>551.18904020121715</v>
      </c>
      <c r="J29" s="17">
        <f>SUM('Total wheat flour'!K29,'Rye flour'!Q29,Rice!Q29,'Total Corn Products'!K29,'Oat products'!Q29,'Barley products'!Q29)</f>
        <v>6.7110440859734082</v>
      </c>
      <c r="K29" s="7"/>
      <c r="L29" s="7"/>
      <c r="M29" s="7"/>
      <c r="N29" s="7"/>
      <c r="O29" s="7"/>
      <c r="P29" s="7"/>
      <c r="Q29" s="7"/>
      <c r="R29" s="7"/>
      <c r="S29" s="7"/>
      <c r="T29" s="7"/>
      <c r="U29" s="7"/>
      <c r="V29" s="7"/>
      <c r="W29" s="7"/>
      <c r="X29" s="7"/>
      <c r="Y29" s="7"/>
      <c r="Z29" s="7"/>
      <c r="AA29" s="7"/>
    </row>
    <row r="30" spans="1:27" ht="12" customHeight="1" x14ac:dyDescent="0.2">
      <c r="A30" s="14">
        <v>1993</v>
      </c>
      <c r="B30" s="15">
        <f>SUM('Total wheat flour'!B30,'Rye flour'!B30,Rice!B30,'Total Corn Products'!B30,'Oat products'!B30,'Barley products'!B30)</f>
        <v>189.6899958775943</v>
      </c>
      <c r="C30" s="15">
        <f>SUM('Total wheat flour'!C30,'Rye flour'!D30,Rice!D30,'Total Corn Products'!C30,'Oat products'!D30,'Barley products'!D30)</f>
        <v>189.6899958775943</v>
      </c>
      <c r="D30" s="15">
        <f>SUM('Total wheat flour'!D30,'Rye flour'!F30,Rice!F30,'Total Corn Products'!D30,'Oat products'!F30,'Barley products'!F30)</f>
        <v>166.92719637228296</v>
      </c>
      <c r="E30" s="15">
        <f t="shared" si="0"/>
        <v>30.979416493803257</v>
      </c>
      <c r="F30" s="15">
        <f>SUM('Total wheat flour'!G30,'Rye flour'!K30,Rice!K30,'Total Corn Products'!G30,'Oat products'!K30,'Barley products'!K30)</f>
        <v>130.92514200759612</v>
      </c>
      <c r="G30" s="15">
        <f>SUM('Total wheat flour'!H30,'Rye flour'!L30,Rice!L30,'Total Corn Products'!H30,'Oat products'!L30,'Barley products'!L30)</f>
        <v>5.7391843071822972</v>
      </c>
      <c r="H30" s="15">
        <f>SUM('Total wheat flour'!I30,'Rye flour'!M30,Rice!M30,'Total Corn Products'!I30,'Oat products'!M30,'Barley products'!M30)</f>
        <v>162.70300551646451</v>
      </c>
      <c r="I30" s="15">
        <f>SUM('Total wheat flour'!J30,'Rye flour'!P30,Rice!P30,'Total Corn Products'!J30,'Oat products'!P30,'Barley products'!P30)</f>
        <v>567.05505090670079</v>
      </c>
      <c r="J30" s="17">
        <f>SUM('Total wheat flour'!K30,'Rye flour'!Q30,Rice!Q30,'Total Corn Products'!K30,'Oat products'!Q30,'Barley products'!Q30)</f>
        <v>6.9117173841943735</v>
      </c>
      <c r="K30" s="7"/>
      <c r="L30" s="7"/>
      <c r="M30" s="7"/>
      <c r="N30" s="7"/>
      <c r="O30" s="7"/>
      <c r="P30" s="7"/>
      <c r="Q30" s="7"/>
      <c r="R30" s="7"/>
      <c r="S30" s="7"/>
      <c r="T30" s="7"/>
      <c r="U30" s="7"/>
      <c r="V30" s="7"/>
      <c r="W30" s="7"/>
      <c r="X30" s="7"/>
      <c r="Y30" s="7"/>
      <c r="Z30" s="7"/>
      <c r="AA30" s="7"/>
    </row>
    <row r="31" spans="1:27" ht="12" customHeight="1" x14ac:dyDescent="0.2">
      <c r="A31" s="14">
        <v>1994</v>
      </c>
      <c r="B31" s="15">
        <f>SUM('Total wheat flour'!B31,'Rye flour'!B31,Rice!B31,'Total Corn Products'!B31,'Oat products'!B31,'Barley products'!B31)</f>
        <v>191.10749275870631</v>
      </c>
      <c r="C31" s="15">
        <f>SUM('Total wheat flour'!C31,'Rye flour'!D31,Rice!D31,'Total Corn Products'!C31,'Oat products'!D31,'Barley products'!D31)</f>
        <v>191.10749275870631</v>
      </c>
      <c r="D31" s="15">
        <f>SUM('Total wheat flour'!D31,'Rye flour'!F31,Rice!F31,'Total Corn Products'!D31,'Oat products'!F31,'Barley products'!F31)</f>
        <v>168.17459362766155</v>
      </c>
      <c r="E31" s="15">
        <f t="shared" si="0"/>
        <v>30.958019129790586</v>
      </c>
      <c r="F31" s="15">
        <f>SUM('Total wheat flour'!G31,'Rye flour'!K31,Rice!K31,'Total Corn Products'!G31,'Oat products'!K31,'Barley products'!K31)</f>
        <v>131.94439859200284</v>
      </c>
      <c r="G31" s="15">
        <f>SUM('Total wheat flour'!H31,'Rye flour'!L31,Rice!L31,'Total Corn Products'!H31,'Oat products'!L31,'Barley products'!L31)</f>
        <v>5.783864047868617</v>
      </c>
      <c r="H31" s="15">
        <f>SUM('Total wheat flour'!I31,'Rye flour'!M31,Rice!M31,'Total Corn Products'!I31,'Oat products'!M31,'Barley products'!M31)</f>
        <v>163.96965382505138</v>
      </c>
      <c r="I31" s="15">
        <f>SUM('Total wheat flour'!J31,'Rye flour'!P31,Rice!P31,'Total Corn Products'!J31,'Oat products'!P31,'Barley products'!P31)</f>
        <v>571.44240921645712</v>
      </c>
      <c r="J31" s="17">
        <f>SUM('Total wheat flour'!K31,'Rye flour'!Q31,Rice!Q31,'Total Corn Products'!K31,'Oat products'!Q31,'Barley products'!Q31)</f>
        <v>6.9731446338265162</v>
      </c>
      <c r="K31" s="7"/>
      <c r="L31" s="7"/>
      <c r="M31" s="7"/>
      <c r="N31" s="7"/>
      <c r="O31" s="7"/>
      <c r="P31" s="7"/>
      <c r="Q31" s="7"/>
      <c r="R31" s="7"/>
      <c r="S31" s="7"/>
      <c r="T31" s="7"/>
      <c r="U31" s="7"/>
      <c r="V31" s="7"/>
      <c r="W31" s="7"/>
      <c r="X31" s="7"/>
      <c r="Y31" s="7"/>
      <c r="Z31" s="7"/>
      <c r="AA31" s="7"/>
    </row>
    <row r="32" spans="1:27" ht="12" customHeight="1" x14ac:dyDescent="0.2">
      <c r="A32" s="14">
        <v>1995</v>
      </c>
      <c r="B32" s="15">
        <f>SUM('Total wheat flour'!B32,'Rye flour'!B32,Rice!B32,'Total Corn Products'!B32,'Oat products'!B32,'Barley products'!B32)</f>
        <v>189.63458317673042</v>
      </c>
      <c r="C32" s="15">
        <f>SUM('Total wheat flour'!C32,'Rye flour'!D32,Rice!D32,'Total Corn Products'!C32,'Oat products'!D32,'Barley products'!D32)</f>
        <v>189.63458317673042</v>
      </c>
      <c r="D32" s="15">
        <f>SUM('Total wheat flour'!D32,'Rye flour'!F32,Rice!F32,'Total Corn Products'!D32,'Oat products'!F32,'Barley products'!F32)</f>
        <v>166.87843319552275</v>
      </c>
      <c r="E32" s="15">
        <f t="shared" si="0"/>
        <v>31.008619662106341</v>
      </c>
      <c r="F32" s="15">
        <f>SUM('Total wheat flour'!G32,'Rye flour'!K32,Rice!K32,'Total Corn Products'!G32,'Oat products'!K32,'Barley products'!K32)</f>
        <v>130.83151653163739</v>
      </c>
      <c r="G32" s="15">
        <f>SUM('Total wheat flour'!H32,'Rye flour'!L32,Rice!L32,'Total Corn Products'!H32,'Oat products'!L32,'Barley products'!L32)</f>
        <v>5.7350801767293103</v>
      </c>
      <c r="H32" s="15">
        <f>SUM('Total wheat flour'!I32,'Rye flour'!M32,Rice!M32,'Total Corn Products'!I32,'Oat products'!M32,'Barley products'!M32)</f>
        <v>162.58665547018759</v>
      </c>
      <c r="I32" s="15">
        <f>SUM('Total wheat flour'!J32,'Rye flour'!P32,Rice!P32,'Total Corn Products'!J32,'Oat products'!P32,'Barley products'!P32)</f>
        <v>566.66554834943156</v>
      </c>
      <c r="J32" s="17">
        <f>SUM('Total wheat flour'!K32,'Rye flour'!Q32,Rice!Q32,'Total Corn Products'!K32,'Oat products'!Q32,'Barley products'!Q32)</f>
        <v>6.9272125049471658</v>
      </c>
      <c r="K32" s="7"/>
      <c r="L32" s="7"/>
      <c r="M32" s="7"/>
      <c r="N32" s="7"/>
      <c r="O32" s="7"/>
      <c r="P32" s="7"/>
      <c r="Q32" s="7"/>
      <c r="R32" s="7"/>
      <c r="S32" s="7"/>
      <c r="T32" s="7"/>
      <c r="U32" s="7"/>
      <c r="V32" s="7"/>
      <c r="W32" s="7"/>
      <c r="X32" s="7"/>
      <c r="Y32" s="7"/>
      <c r="Z32" s="7"/>
      <c r="AA32" s="7"/>
    </row>
    <row r="33" spans="1:27" ht="12" customHeight="1" x14ac:dyDescent="0.2">
      <c r="A33" s="10">
        <v>1996</v>
      </c>
      <c r="B33" s="11">
        <f>SUM('Total wheat flour'!B33,'Rye flour'!B33,Rice!B33,'Total Corn Products'!B33,'Oat products'!B33,'Barley products'!B33)</f>
        <v>196.82477133531739</v>
      </c>
      <c r="C33" s="11">
        <f>SUM('Total wheat flour'!C33,'Rye flour'!D33,Rice!D33,'Total Corn Products'!C33,'Oat products'!D33,'Barley products'!D33)</f>
        <v>196.82477133531739</v>
      </c>
      <c r="D33" s="11">
        <f>SUM('Total wheat flour'!D33,'Rye flour'!F33,Rice!F33,'Total Corn Products'!D33,'Oat products'!F33,'Barley products'!F33)</f>
        <v>173.20579877507936</v>
      </c>
      <c r="E33" s="11">
        <f t="shared" si="0"/>
        <v>30.946053225162686</v>
      </c>
      <c r="F33" s="11">
        <f>SUM('Total wheat flour'!G33,'Rye flour'!K33,Rice!K33,'Total Corn Products'!G33,'Oat products'!K33,'Barley products'!K33)</f>
        <v>135.91527283758532</v>
      </c>
      <c r="G33" s="11">
        <f>SUM('Total wheat flour'!H33,'Rye flour'!L33,Rice!L33,'Total Corn Products'!H33,'Oat products'!L33,'Barley products'!L33)</f>
        <v>5.9579297682229191</v>
      </c>
      <c r="H33" s="11">
        <f>SUM('Total wheat flour'!I33,'Rye flour'!M33,Rice!M33,'Total Corn Products'!I33,'Oat products'!M33,'Barley products'!M33)</f>
        <v>168.90432996423559</v>
      </c>
      <c r="I33" s="11">
        <f>SUM('Total wheat flour'!J33,'Rye flour'!P33,Rice!P33,'Total Corn Products'!J33,'Oat products'!P33,'Barley products'!P33)</f>
        <v>588.42436970957669</v>
      </c>
      <c r="J33" s="13">
        <f>SUM('Total wheat flour'!K33,'Rye flour'!Q33,Rice!Q33,'Total Corn Products'!K33,'Oat products'!Q33,'Barley products'!Q33)</f>
        <v>7.2006553084933893</v>
      </c>
      <c r="K33" s="7"/>
      <c r="L33" s="7"/>
      <c r="M33" s="7"/>
      <c r="N33" s="7"/>
      <c r="O33" s="7"/>
      <c r="P33" s="7"/>
      <c r="Q33" s="7"/>
      <c r="R33" s="7"/>
      <c r="S33" s="7"/>
      <c r="T33" s="7"/>
      <c r="U33" s="7"/>
      <c r="V33" s="7"/>
      <c r="W33" s="7"/>
      <c r="X33" s="7"/>
      <c r="Y33" s="7"/>
      <c r="Z33" s="7"/>
      <c r="AA33" s="7"/>
    </row>
    <row r="34" spans="1:27" ht="12" customHeight="1" x14ac:dyDescent="0.2">
      <c r="A34" s="10">
        <v>1997</v>
      </c>
      <c r="B34" s="11">
        <f>SUM('Total wheat flour'!B34,'Rye flour'!B34,Rice!B34,'Total Corn Products'!B34,'Oat products'!B34,'Barley products'!B34)</f>
        <v>197.04882775988838</v>
      </c>
      <c r="C34" s="11">
        <f>SUM('Total wheat flour'!C34,'Rye flour'!D34,Rice!D34,'Total Corn Products'!C34,'Oat products'!D34,'Barley products'!D34)</f>
        <v>197.04882775988838</v>
      </c>
      <c r="D34" s="11">
        <f>SUM('Total wheat flour'!D34,'Rye flour'!F34,Rice!F34,'Total Corn Products'!D34,'Oat products'!F34,'Barley products'!F34)</f>
        <v>173.40296842870174</v>
      </c>
      <c r="E34" s="11">
        <f t="shared" si="0"/>
        <v>30.905448984949075</v>
      </c>
      <c r="F34" s="11">
        <f>SUM('Total wheat flour'!G34,'Rye flour'!K34,Rice!K34,'Total Corn Products'!G34,'Oat products'!K34,'Barley products'!K34)</f>
        <v>136.15000282111589</v>
      </c>
      <c r="G34" s="11">
        <f>SUM('Total wheat flour'!H34,'Rye flour'!L34,Rice!L34,'Total Corn Products'!H34,'Oat products'!L34,'Barley products'!L34)</f>
        <v>5.9682193017475456</v>
      </c>
      <c r="H34" s="11">
        <f>SUM('Total wheat flour'!I34,'Rye flour'!M34,Rice!M34,'Total Corn Products'!I34,'Oat products'!M34,'Barley products'!M34)</f>
        <v>169.19603309489202</v>
      </c>
      <c r="I34" s="11">
        <f>SUM('Total wheat flour'!J34,'Rye flour'!P34,Rice!P34,'Total Corn Products'!J34,'Oat products'!P34,'Barley products'!P34)</f>
        <v>589.09664831870828</v>
      </c>
      <c r="J34" s="13">
        <f>SUM('Total wheat flour'!K34,'Rye flour'!Q34,Rice!Q34,'Total Corn Products'!K34,'Oat products'!Q34,'Barley products'!Q34)</f>
        <v>7.2276931327473068</v>
      </c>
      <c r="K34" s="7"/>
      <c r="L34" s="7"/>
      <c r="M34" s="7"/>
      <c r="N34" s="7"/>
      <c r="O34" s="7"/>
      <c r="P34" s="7"/>
      <c r="Q34" s="7"/>
      <c r="R34" s="7"/>
      <c r="S34" s="7"/>
      <c r="T34" s="7"/>
      <c r="U34" s="7"/>
      <c r="V34" s="7"/>
      <c r="W34" s="7"/>
      <c r="X34" s="7"/>
      <c r="Y34" s="7"/>
      <c r="Z34" s="7"/>
      <c r="AA34" s="7"/>
    </row>
    <row r="35" spans="1:27" ht="12" customHeight="1" x14ac:dyDescent="0.2">
      <c r="A35" s="10">
        <v>1998</v>
      </c>
      <c r="B35" s="11">
        <f>SUM('Total wheat flour'!B35,'Rye flour'!B35,Rice!B35,'Total Corn Products'!B35,'Oat products'!B35,'Barley products'!B35)</f>
        <v>194.7743628833048</v>
      </c>
      <c r="C35" s="11">
        <f>SUM('Total wheat flour'!C35,'Rye flour'!D35,Rice!D35,'Total Corn Products'!C35,'Oat products'!D35,'Barley products'!D35)</f>
        <v>194.7743628833048</v>
      </c>
      <c r="D35" s="11">
        <f>SUM('Total wheat flour'!D35,'Rye flour'!F35,Rice!F35,'Total Corn Products'!D35,'Oat products'!F35,'Barley products'!F35)</f>
        <v>171.40143933730823</v>
      </c>
      <c r="E35" s="11">
        <f t="shared" si="0"/>
        <v>30.966469442654443</v>
      </c>
      <c r="F35" s="11">
        <f>SUM('Total wheat flour'!G35,'Rye flour'!K35,Rice!K35,'Total Corn Products'!G35,'Oat products'!K35,'Barley products'!K35)</f>
        <v>134.45961931892134</v>
      </c>
      <c r="G35" s="11">
        <f>SUM('Total wheat flour'!H35,'Rye flour'!L35,Rice!L35,'Total Corn Products'!H35,'Oat products'!L35,'Barley products'!L35)</f>
        <v>5.894120298911619</v>
      </c>
      <c r="H35" s="11">
        <f>SUM('Total wheat flour'!I35,'Rye flour'!M35,Rice!M35,'Total Corn Products'!I35,'Oat products'!M35,'Barley products'!M35)</f>
        <v>167.09536341399499</v>
      </c>
      <c r="I35" s="11">
        <f>SUM('Total wheat flour'!J35,'Rye flour'!P35,Rice!P35,'Total Corn Products'!J35,'Oat products'!P35,'Barley products'!P35)</f>
        <v>582.00149862554463</v>
      </c>
      <c r="J35" s="13">
        <f>SUM('Total wheat flour'!K35,'Rye flour'!Q35,Rice!Q35,'Total Corn Products'!K35,'Oat products'!Q35,'Barley products'!Q35)</f>
        <v>7.1492559764405454</v>
      </c>
      <c r="K35" s="7"/>
      <c r="L35" s="7"/>
      <c r="M35" s="7"/>
      <c r="N35" s="7"/>
      <c r="O35" s="7"/>
      <c r="P35" s="7"/>
      <c r="Q35" s="7"/>
      <c r="R35" s="7"/>
      <c r="S35" s="7"/>
      <c r="T35" s="7"/>
      <c r="U35" s="7"/>
      <c r="V35" s="7"/>
      <c r="W35" s="7"/>
      <c r="X35" s="7"/>
      <c r="Y35" s="7"/>
      <c r="Z35" s="7"/>
      <c r="AA35" s="7"/>
    </row>
    <row r="36" spans="1:27" ht="12" customHeight="1" x14ac:dyDescent="0.2">
      <c r="A36" s="10">
        <v>1999</v>
      </c>
      <c r="B36" s="11">
        <f>SUM('Total wheat flour'!B36,'Rye flour'!B36,Rice!B36,'Total Corn Products'!B36,'Oat products'!B36,'Barley products'!B36)</f>
        <v>196.28838711255435</v>
      </c>
      <c r="C36" s="11">
        <f>SUM('Total wheat flour'!C36,'Rye flour'!D36,Rice!D36,'Total Corn Products'!C36,'Oat products'!D36,'Barley products'!D36)</f>
        <v>196.28838711255435</v>
      </c>
      <c r="D36" s="11">
        <f>SUM('Total wheat flour'!D36,'Rye flour'!F36,Rice!F36,'Total Corn Products'!D36,'Oat products'!F36,'Barley products'!F36)</f>
        <v>172.73378065904785</v>
      </c>
      <c r="E36" s="11">
        <f t="shared" si="0"/>
        <v>30.957032407165855</v>
      </c>
      <c r="F36" s="11">
        <f>SUM('Total wheat flour'!G36,'Rye flour'!K36,Rice!K36,'Total Corn Products'!G36,'Oat products'!K36,'Barley products'!K36)</f>
        <v>135.52332750261775</v>
      </c>
      <c r="G36" s="11">
        <f>SUM('Total wheat flour'!H36,'Rye flour'!L36,Rice!L36,'Total Corn Products'!H36,'Oat products'!L36,'Barley products'!L36)</f>
        <v>5.9407486028544767</v>
      </c>
      <c r="H36" s="11">
        <f>SUM('Total wheat flour'!I36,'Rye flour'!M36,Rice!M36,'Total Corn Products'!I36,'Oat products'!M36,'Barley products'!M36)</f>
        <v>168.41725251662302</v>
      </c>
      <c r="I36" s="11">
        <f>SUM('Total wheat flour'!J36,'Rye flour'!P36,Rice!P36,'Total Corn Products'!J36,'Oat products'!P36,'Barley products'!P36)</f>
        <v>586.44049524056879</v>
      </c>
      <c r="J36" s="13">
        <f>SUM('Total wheat flour'!K36,'Rye flour'!Q36,Rice!Q36,'Total Corn Products'!K36,'Oat products'!Q36,'Barley products'!Q36)</f>
        <v>7.2122743912155292</v>
      </c>
      <c r="K36" s="7"/>
      <c r="L36" s="7"/>
      <c r="M36" s="7"/>
      <c r="N36" s="7"/>
      <c r="O36" s="7"/>
      <c r="P36" s="7"/>
      <c r="Q36" s="7"/>
      <c r="R36" s="7"/>
      <c r="S36" s="7"/>
      <c r="T36" s="7"/>
      <c r="U36" s="7"/>
      <c r="V36" s="7"/>
      <c r="W36" s="7"/>
      <c r="X36" s="7"/>
      <c r="Y36" s="7"/>
      <c r="Z36" s="7"/>
      <c r="AA36" s="7"/>
    </row>
    <row r="37" spans="1:27" ht="12" customHeight="1" x14ac:dyDescent="0.2">
      <c r="A37" s="10">
        <v>2000</v>
      </c>
      <c r="B37" s="11">
        <f>SUM('Total wheat flour'!B37,'Rye flour'!B37,Rice!B37,'Total Corn Products'!B37,'Oat products'!B37,'Barley products'!B37)</f>
        <v>199.46477026999963</v>
      </c>
      <c r="C37" s="11">
        <f>SUM('Total wheat flour'!C37,'Rye flour'!D37,Rice!D37,'Total Corn Products'!C37,'Oat products'!D37,'Barley products'!D37)</f>
        <v>199.46477026999963</v>
      </c>
      <c r="D37" s="11">
        <f>SUM('Total wheat flour'!D37,'Rye flour'!F37,Rice!F37,'Total Corn Products'!D37,'Oat products'!F37,'Barley products'!F37)</f>
        <v>175.52899783759966</v>
      </c>
      <c r="E37" s="11">
        <f t="shared" si="0"/>
        <v>30.948251243288865</v>
      </c>
      <c r="F37" s="11">
        <f>SUM('Total wheat flour'!G37,'Rye flour'!K37,Rice!K37,'Total Corn Products'!G37,'Oat products'!K37,'Barley products'!K37)</f>
        <v>137.73391202499121</v>
      </c>
      <c r="G37" s="11">
        <f>SUM('Total wheat flour'!H37,'Rye flour'!L37,Rice!L37,'Total Corn Products'!H37,'Oat products'!L37,'Barley products'!L37)</f>
        <v>6.0376509380818053</v>
      </c>
      <c r="H37" s="11">
        <f>SUM('Total wheat flour'!I37,'Rye flour'!M37,Rice!M37,'Total Corn Products'!I37,'Oat products'!M37,'Barley products'!M37)</f>
        <v>171.16438526915016</v>
      </c>
      <c r="I37" s="11">
        <f>SUM('Total wheat flour'!J37,'Rye flour'!P37,Rice!P37,'Total Corn Products'!J37,'Oat products'!P37,'Barley products'!P37)</f>
        <v>596.49928639496648</v>
      </c>
      <c r="J37" s="13">
        <f>SUM('Total wheat flour'!K37,'Rye flour'!Q37,Rice!Q37,'Total Corn Products'!K37,'Oat products'!Q37,'Barley products'!Q37)</f>
        <v>7.3200654313624094</v>
      </c>
      <c r="K37" s="7"/>
      <c r="L37" s="7"/>
      <c r="M37" s="7"/>
      <c r="N37" s="7"/>
      <c r="O37" s="7"/>
      <c r="P37" s="7"/>
      <c r="Q37" s="7"/>
      <c r="R37" s="7"/>
      <c r="S37" s="7"/>
      <c r="T37" s="7"/>
      <c r="U37" s="7"/>
      <c r="V37" s="7"/>
      <c r="W37" s="7"/>
      <c r="X37" s="7"/>
      <c r="Y37" s="7"/>
      <c r="Z37" s="7"/>
      <c r="AA37" s="7"/>
    </row>
    <row r="38" spans="1:27" ht="12" customHeight="1" x14ac:dyDescent="0.2">
      <c r="A38" s="14">
        <v>2001</v>
      </c>
      <c r="B38" s="15">
        <f>SUM('Total wheat flour'!B38,'Rye flour'!B38,Rice!B38,'Total Corn Products'!B38,'Oat products'!B38,'Barley products'!B38)</f>
        <v>195.22003735683819</v>
      </c>
      <c r="C38" s="15">
        <f>SUM('Total wheat flour'!C38,'Rye flour'!D38,Rice!D38,'Total Corn Products'!C38,'Oat products'!D38,'Barley products'!D38)</f>
        <v>195.22003735683819</v>
      </c>
      <c r="D38" s="15">
        <f>SUM('Total wheat flour'!D38,'Rye flour'!F38,Rice!F38,'Total Corn Products'!D38,'Oat products'!F38,'Barley products'!F38)</f>
        <v>171.79363287401759</v>
      </c>
      <c r="E38" s="15">
        <f t="shared" si="0"/>
        <v>30.999612151436139</v>
      </c>
      <c r="F38" s="15">
        <f>SUM('Total wheat flour'!G38,'Rye flour'!K38,Rice!K38,'Total Corn Products'!G38,'Oat products'!K38,'Barley products'!K38)</f>
        <v>134.7025829343296</v>
      </c>
      <c r="G38" s="15">
        <f>SUM('Total wheat flour'!H38,'Rye flour'!L38,Rice!L38,'Total Corn Products'!H38,'Oat products'!L38,'Barley products'!L38)</f>
        <v>5.9047707587651326</v>
      </c>
      <c r="H38" s="15">
        <f>SUM('Total wheat flour'!I38,'Rye flour'!M38,Rice!M38,'Total Corn Products'!I38,'Oat products'!M38,'Barley products'!M38)</f>
        <v>167.39729862561211</v>
      </c>
      <c r="I38" s="15">
        <f>SUM('Total wheat flour'!J38,'Rye flour'!P38,Rice!P38,'Total Corn Products'!J38,'Oat products'!P38,'Barley products'!P38)</f>
        <v>583.99657303412255</v>
      </c>
      <c r="J38" s="17">
        <f>SUM('Total wheat flour'!K38,'Rye flour'!Q38,Rice!Q38,'Total Corn Products'!K38,'Oat products'!Q38,'Barley products'!Q38)</f>
        <v>7.1640842579241948</v>
      </c>
      <c r="K38" s="7"/>
      <c r="L38" s="7"/>
      <c r="M38" s="7"/>
      <c r="N38" s="7"/>
      <c r="O38" s="7"/>
      <c r="P38" s="7"/>
      <c r="Q38" s="7"/>
      <c r="R38" s="7"/>
      <c r="S38" s="7"/>
      <c r="T38" s="7"/>
      <c r="U38" s="7"/>
      <c r="V38" s="7"/>
      <c r="W38" s="7"/>
      <c r="X38" s="7"/>
      <c r="Y38" s="7"/>
      <c r="Z38" s="7"/>
      <c r="AA38" s="7"/>
    </row>
    <row r="39" spans="1:27" ht="12" customHeight="1" x14ac:dyDescent="0.2">
      <c r="A39" s="14">
        <v>2002</v>
      </c>
      <c r="B39" s="15">
        <f>SUM('Total wheat flour'!B39,'Rye flour'!B39,Rice!B39,'Total Corn Products'!B39,'Oat products'!B39,'Barley products'!B39)</f>
        <v>191.35115315653718</v>
      </c>
      <c r="C39" s="15">
        <f>SUM('Total wheat flour'!C39,'Rye flour'!D39,Rice!D39,'Total Corn Products'!C39,'Oat products'!D39,'Barley products'!D39)</f>
        <v>191.35115315653718</v>
      </c>
      <c r="D39" s="15">
        <f>SUM('Total wheat flour'!D39,'Rye flour'!F39,Rice!F39,'Total Corn Products'!D39,'Oat products'!F39,'Barley products'!F39)</f>
        <v>168.38901477775269</v>
      </c>
      <c r="E39" s="15">
        <f t="shared" si="0"/>
        <v>31.008488696431087</v>
      </c>
      <c r="F39" s="15">
        <f>SUM('Total wheat flour'!G39,'Rye flour'!K39,Rice!K39,'Total Corn Products'!G39,'Oat products'!K39,'Barley products'!K39)</f>
        <v>132.01605245950179</v>
      </c>
      <c r="G39" s="15">
        <f>SUM('Total wheat flour'!H39,'Rye flour'!L39,Rice!L39,'Total Corn Products'!H39,'Oat products'!L39,'Barley products'!L39)</f>
        <v>5.7870050393206265</v>
      </c>
      <c r="H39" s="15">
        <f>SUM('Total wheat flour'!I39,'Rye flour'!M39,Rice!M39,'Total Corn Products'!I39,'Oat products'!M39,'Barley products'!M39)</f>
        <v>164.05869936222007</v>
      </c>
      <c r="I39" s="15">
        <f>SUM('Total wheat flour'!J39,'Rye flour'!P39,Rice!P39,'Total Corn Products'!J39,'Oat products'!P39,'Barley products'!P39)</f>
        <v>572.65097826585179</v>
      </c>
      <c r="J39" s="17">
        <f>SUM('Total wheat flour'!K39,'Rye flour'!Q39,Rice!Q39,'Total Corn Products'!K39,'Oat products'!Q39,'Barley products'!Q39)</f>
        <v>7.0342528655416778</v>
      </c>
      <c r="K39" s="7"/>
      <c r="L39" s="7"/>
      <c r="M39" s="7"/>
      <c r="N39" s="7"/>
      <c r="O39" s="7"/>
      <c r="P39" s="7"/>
      <c r="Q39" s="7"/>
      <c r="R39" s="7"/>
      <c r="S39" s="7"/>
      <c r="T39" s="7"/>
      <c r="U39" s="7"/>
      <c r="V39" s="7"/>
      <c r="W39" s="7"/>
      <c r="X39" s="7"/>
      <c r="Y39" s="7"/>
      <c r="Z39" s="7"/>
      <c r="AA39" s="7"/>
    </row>
    <row r="40" spans="1:27" ht="12" customHeight="1" x14ac:dyDescent="0.2">
      <c r="A40" s="14">
        <v>2003</v>
      </c>
      <c r="B40" s="15">
        <f>SUM('Total wheat flour'!B40,'Rye flour'!B40,Rice!B40,'Total Corn Products'!B40,'Oat products'!B40,'Barley products'!B40)</f>
        <v>192.35324406820561</v>
      </c>
      <c r="C40" s="15">
        <f>SUM('Total wheat flour'!C40,'Rye flour'!D40,Rice!D40,'Total Corn Products'!C40,'Oat products'!D40,'Barley products'!D40)</f>
        <v>192.35324406820561</v>
      </c>
      <c r="D40" s="15">
        <f>SUM('Total wheat flour'!D40,'Rye flour'!F40,Rice!F40,'Total Corn Products'!D40,'Oat products'!F40,'Barley products'!F40)</f>
        <v>169.27085478002098</v>
      </c>
      <c r="E40" s="15">
        <f t="shared" si="0"/>
        <v>31.02761828326264</v>
      </c>
      <c r="F40" s="15">
        <f>SUM('Total wheat flour'!G40,'Rye flour'!K40,Rice!K40,'Total Corn Products'!G40,'Oat products'!K40,'Barley products'!K40)</f>
        <v>132.67061374325024</v>
      </c>
      <c r="G40" s="15">
        <f>SUM('Total wheat flour'!H40,'Rye flour'!L40,Rice!L40,'Total Corn Products'!H40,'Oat products'!L40,'Barley products'!L40)</f>
        <v>5.8156981366904219</v>
      </c>
      <c r="H40" s="15">
        <f>SUM('Total wheat flour'!I40,'Rye flour'!M40,Rice!M40,'Total Corn Products'!I40,'Oat products'!M40,'Barley products'!M40)</f>
        <v>164.87213432610508</v>
      </c>
      <c r="I40" s="15">
        <f>SUM('Total wheat flour'!J40,'Rye flour'!P40,Rice!P40,'Total Corn Products'!J40,'Oat products'!P40,'Barley products'!P40)</f>
        <v>575.34470191761761</v>
      </c>
      <c r="J40" s="17">
        <f>SUM('Total wheat flour'!K40,'Rye flour'!Q40,Rice!Q40,'Total Corn Products'!K40,'Oat products'!Q40,'Barley products'!Q40)</f>
        <v>7.0770468683287904</v>
      </c>
      <c r="K40" s="9"/>
      <c r="L40" s="9"/>
      <c r="M40" s="7"/>
      <c r="N40" s="7"/>
      <c r="O40" s="7"/>
      <c r="P40" s="7"/>
      <c r="Q40" s="7"/>
      <c r="R40" s="7"/>
      <c r="S40" s="7"/>
      <c r="T40" s="7"/>
      <c r="U40" s="7"/>
      <c r="V40" s="7"/>
      <c r="W40" s="7"/>
      <c r="X40" s="7"/>
      <c r="Y40" s="7"/>
      <c r="Z40" s="7"/>
      <c r="AA40" s="7"/>
    </row>
    <row r="41" spans="1:27" ht="12" customHeight="1" x14ac:dyDescent="0.2">
      <c r="A41" s="14">
        <v>2004</v>
      </c>
      <c r="B41" s="15">
        <f>SUM('Total wheat flour'!B41,'Rye flour'!B41,Rice!B41,'Total Corn Products'!B41,'Oat products'!B41,'Barley products'!B41)</f>
        <v>190.72220719271016</v>
      </c>
      <c r="C41" s="15">
        <f>SUM('Total wheat flour'!C41,'Rye flour'!D41,Rice!D41,'Total Corn Products'!C41,'Oat products'!D41,'Barley products'!D41)</f>
        <v>190.72220719271016</v>
      </c>
      <c r="D41" s="15">
        <f>SUM('Total wheat flour'!D41,'Rye flour'!F41,Rice!F41,'Total Corn Products'!D41,'Oat products'!F41,'Barley products'!F41)</f>
        <v>167.83554232958491</v>
      </c>
      <c r="E41" s="15">
        <f t="shared" si="0"/>
        <v>31.037031074734571</v>
      </c>
      <c r="F41" s="15">
        <f>SUM('Total wheat flour'!G41,'Rye flour'!K41,Rice!K41,'Total Corn Products'!G41,'Oat products'!K41,'Barley products'!K41)</f>
        <v>131.52769647988904</v>
      </c>
      <c r="G41" s="15">
        <f>SUM('Total wheat flour'!H41,'Rye flour'!L41,Rice!L41,'Total Corn Products'!H41,'Oat products'!L41,'Barley products'!L41)</f>
        <v>5.7655976539129448</v>
      </c>
      <c r="H41" s="15">
        <f>SUM('Total wheat flour'!I41,'Rye flour'!M41,Rice!M41,'Total Corn Products'!I41,'Oat products'!M41,'Barley products'!M41)</f>
        <v>163.45181068960505</v>
      </c>
      <c r="I41" s="15">
        <f>SUM('Total wheat flour'!J41,'Rye flour'!P41,Rice!P41,'Total Corn Products'!J41,'Oat products'!P41,'Barley products'!P41)</f>
        <v>570.35203378348058</v>
      </c>
      <c r="J41" s="17">
        <f>SUM('Total wheat flour'!K41,'Rye flour'!Q41,Rice!Q41,'Total Corn Products'!K41,'Oat products'!Q41,'Barley products'!Q41)</f>
        <v>7.0303404987043576</v>
      </c>
      <c r="K41" s="9"/>
      <c r="L41" s="9"/>
      <c r="M41" s="7"/>
      <c r="N41" s="7"/>
      <c r="O41" s="7"/>
      <c r="P41" s="7"/>
      <c r="Q41" s="7"/>
      <c r="R41" s="7"/>
      <c r="S41" s="7"/>
      <c r="T41" s="7"/>
      <c r="U41" s="7"/>
      <c r="V41" s="7"/>
      <c r="W41" s="7"/>
      <c r="X41" s="7"/>
      <c r="Y41" s="7"/>
      <c r="Z41" s="7"/>
      <c r="AA41" s="7"/>
    </row>
    <row r="42" spans="1:27" ht="12" customHeight="1" x14ac:dyDescent="0.2">
      <c r="A42" s="14">
        <v>2005</v>
      </c>
      <c r="B42" s="15">
        <f>SUM('Total wheat flour'!B42,'Rye flour'!B42,Rice!B42,'Total Corn Products'!B42,'Oat products'!B42,'Barley products'!B42)</f>
        <v>190.93278587461072</v>
      </c>
      <c r="C42" s="15">
        <f>SUM('Total wheat flour'!C42,'Rye flour'!D42,Rice!D42,'Total Corn Products'!C42,'Oat products'!D42,'Barley products'!D42)</f>
        <v>190.93278587461072</v>
      </c>
      <c r="D42" s="15">
        <f>SUM('Total wheat flour'!D42,'Rye flour'!F42,Rice!F42,'Total Corn Products'!D42,'Oat products'!F42,'Barley products'!F42)</f>
        <v>168.02085156965745</v>
      </c>
      <c r="E42" s="15">
        <f t="shared" si="0"/>
        <v>31.034004828007454</v>
      </c>
      <c r="F42" s="15">
        <f>SUM('Total wheat flour'!G42,'Rye flour'!K42,Rice!K42,'Total Corn Products'!G42,'Oat products'!K42,'Barley products'!K42)</f>
        <v>131.67869588803489</v>
      </c>
      <c r="G42" s="15">
        <f>SUM('Total wheat flour'!H42,'Rye flour'!L42,Rice!L42,'Total Corn Products'!H42,'Oat products'!L42,'Barley products'!L42)</f>
        <v>5.7722168060508441</v>
      </c>
      <c r="H42" s="15">
        <f>SUM('Total wheat flour'!I42,'Rye flour'!M42,Rice!M42,'Total Corn Products'!I42,'Oat products'!M42,'Barley products'!M42)</f>
        <v>163.63946034313838</v>
      </c>
      <c r="I42" s="15">
        <f>SUM('Total wheat flour'!J42,'Rye flour'!P42,Rice!P42,'Total Corn Products'!J42,'Oat products'!P42,'Barley products'!P42)</f>
        <v>571.41989325906707</v>
      </c>
      <c r="J42" s="17">
        <f>SUM('Total wheat flour'!K42,'Rye flour'!Q42,Rice!Q42,'Total Corn Products'!K42,'Oat products'!Q42,'Barley products'!Q42)</f>
        <v>7.0361564093481528</v>
      </c>
      <c r="K42" s="7"/>
      <c r="L42" s="7"/>
      <c r="M42" s="7"/>
      <c r="N42" s="7"/>
      <c r="O42" s="7"/>
      <c r="P42" s="7"/>
      <c r="Q42" s="7"/>
      <c r="R42" s="7"/>
      <c r="S42" s="7"/>
      <c r="T42" s="7"/>
      <c r="U42" s="7"/>
      <c r="V42" s="7"/>
      <c r="W42" s="7"/>
      <c r="X42" s="7"/>
      <c r="Y42" s="7"/>
      <c r="Z42" s="7"/>
      <c r="AA42" s="7"/>
    </row>
    <row r="43" spans="1:27" ht="12" customHeight="1" x14ac:dyDescent="0.2">
      <c r="A43" s="10">
        <v>2006</v>
      </c>
      <c r="B43" s="11">
        <f>SUM('Total wheat flour'!B43,'Rye flour'!B43,Rice!B43,'Total Corn Products'!B43,'Oat products'!B43,'Barley products'!B43)</f>
        <v>193.86337231752188</v>
      </c>
      <c r="C43" s="11">
        <f>SUM('Total wheat flour'!C43,'Rye flour'!D43,Rice!D43,'Total Corn Products'!C43,'Oat products'!D43,'Barley products'!D43)</f>
        <v>193.86337231752188</v>
      </c>
      <c r="D43" s="11">
        <f>SUM('Total wheat flour'!D43,'Rye flour'!F43,Rice!F43,'Total Corn Products'!D43,'Oat products'!F43,'Barley products'!F43)</f>
        <v>170.59976763941924</v>
      </c>
      <c r="E43" s="11">
        <f t="shared" si="0"/>
        <v>31.070228499601612</v>
      </c>
      <c r="F43" s="11">
        <f>SUM('Total wheat flour'!G43,'Rye flour'!K43,Rice!K43,'Total Corn Products'!G43,'Oat products'!K43,'Barley products'!K43)</f>
        <v>133.62957956143441</v>
      </c>
      <c r="G43" s="11">
        <f>SUM('Total wheat flour'!H43,'Rye flour'!L43,Rice!L43,'Total Corn Products'!H43,'Oat products'!L43,'Barley products'!L43)</f>
        <v>5.8577349944738373</v>
      </c>
      <c r="H43" s="11">
        <f>SUM('Total wheat flour'!I43,'Rye flour'!M43,Rice!M43,'Total Corn Products'!I43,'Oat products'!M43,'Barley products'!M43)</f>
        <v>166.06385822583604</v>
      </c>
      <c r="I43" s="11">
        <f>SUM('Total wheat flour'!J43,'Rye flour'!P43,Rice!P43,'Total Corn Products'!J43,'Oat products'!P43,'Barley products'!P43)</f>
        <v>580.16242421227832</v>
      </c>
      <c r="J43" s="13">
        <f>SUM('Total wheat flour'!K43,'Rye flour'!Q43,Rice!Q43,'Total Corn Products'!K43,'Oat products'!Q43,'Barley products'!Q43)</f>
        <v>7.1337782564038044</v>
      </c>
      <c r="K43" s="7"/>
      <c r="L43" s="7"/>
      <c r="M43" s="7"/>
      <c r="N43" s="7"/>
      <c r="O43" s="7"/>
      <c r="P43" s="7"/>
      <c r="Q43" s="7"/>
      <c r="R43" s="7"/>
      <c r="S43" s="7"/>
      <c r="T43" s="7"/>
      <c r="U43" s="7"/>
      <c r="V43" s="7"/>
      <c r="W43" s="7"/>
      <c r="X43" s="7"/>
      <c r="Y43" s="7"/>
      <c r="Z43" s="7"/>
      <c r="AA43" s="7"/>
    </row>
    <row r="44" spans="1:27" ht="12" customHeight="1" x14ac:dyDescent="0.2">
      <c r="A44" s="10">
        <v>2007</v>
      </c>
      <c r="B44" s="11">
        <f>SUM('Total wheat flour'!B44,'Rye flour'!B44,Rice!B44,'Total Corn Products'!B44,'Oat products'!B44,'Barley products'!B44)</f>
        <v>196.86505278057896</v>
      </c>
      <c r="C44" s="11">
        <f>SUM('Total wheat flour'!C44,'Rye flour'!D44,Rice!D44,'Total Corn Products'!C44,'Oat products'!D44,'Barley products'!D44)</f>
        <v>196.86505278057896</v>
      </c>
      <c r="D44" s="11">
        <f>SUM('Total wheat flour'!D44,'Rye flour'!F44,Rice!F44,'Total Corn Products'!D44,'Oat products'!F44,'Barley products'!F44)</f>
        <v>173.24124644690951</v>
      </c>
      <c r="E44" s="11">
        <f t="shared" si="0"/>
        <v>31.050227650377607</v>
      </c>
      <c r="F44" s="11">
        <f>SUM('Total wheat flour'!G44,'Rye flour'!K44,Rice!K44,'Total Corn Products'!G44,'Oat products'!K44,'Barley products'!K44)</f>
        <v>135.73800572817316</v>
      </c>
      <c r="G44" s="11">
        <f>SUM('Total wheat flour'!H44,'Rye flour'!L44,Rice!L44,'Total Corn Products'!H44,'Oat products'!L44,'Barley products'!L44)</f>
        <v>5.9501591552075901</v>
      </c>
      <c r="H44" s="11">
        <f>SUM('Total wheat flour'!I44,'Rye flour'!M44,Rice!M44,'Total Corn Products'!I44,'Oat products'!M44,'Barley products'!M44)</f>
        <v>168.68403697055757</v>
      </c>
      <c r="I44" s="11">
        <f>SUM('Total wheat flour'!J44,'Rye flour'!P44,Rice!P44,'Total Corn Products'!J44,'Oat products'!P44,'Barley products'!P44)</f>
        <v>589.27843997675734</v>
      </c>
      <c r="J44" s="13">
        <f>SUM('Total wheat flour'!K44,'Rye flour'!Q44,Rice!Q44,'Total Corn Products'!K44,'Oat products'!Q44,'Barley products'!Q44)</f>
        <v>7.2462888672424324</v>
      </c>
      <c r="K44" s="7"/>
      <c r="L44" s="7"/>
      <c r="M44" s="7"/>
      <c r="N44" s="7"/>
      <c r="O44" s="7"/>
      <c r="P44" s="7"/>
      <c r="Q44" s="7"/>
      <c r="R44" s="7"/>
      <c r="S44" s="7"/>
      <c r="T44" s="7"/>
      <c r="U44" s="7"/>
      <c r="V44" s="7"/>
      <c r="W44" s="7"/>
      <c r="X44" s="7"/>
      <c r="Y44" s="7"/>
      <c r="Z44" s="7"/>
      <c r="AA44" s="7"/>
    </row>
    <row r="45" spans="1:27" ht="12" customHeight="1" x14ac:dyDescent="0.2">
      <c r="A45" s="10">
        <v>2008</v>
      </c>
      <c r="B45" s="11">
        <f>SUM('Total wheat flour'!B45,'Rye flour'!B45,Rice!B45,'Total Corn Products'!B45,'Oat products'!B45,'Barley products'!B45)</f>
        <v>195.9459872898841</v>
      </c>
      <c r="C45" s="11">
        <f>SUM('Total wheat flour'!C45,'Rye flour'!D45,Rice!D45,'Total Corn Products'!C45,'Oat products'!D45,'Barley products'!D45)</f>
        <v>195.9459872898841</v>
      </c>
      <c r="D45" s="11">
        <f>SUM('Total wheat flour'!D45,'Rye flour'!F45,Rice!F45,'Total Corn Products'!D45,'Oat products'!F45,'Barley products'!F45)</f>
        <v>172.43246881509799</v>
      </c>
      <c r="E45" s="11">
        <f t="shared" si="0"/>
        <v>31.066239099963468</v>
      </c>
      <c r="F45" s="11">
        <f>SUM('Total wheat flour'!G45,'Rye flour'!K45,Rice!K45,'Total Corn Products'!G45,'Oat products'!K45,'Barley products'!K45)</f>
        <v>135.07293837162467</v>
      </c>
      <c r="G45" s="11">
        <f>SUM('Total wheat flour'!H45,'Rye flour'!L45,Rice!L45,'Total Corn Products'!H45,'Oat products'!L45,'Barley products'!L45)</f>
        <v>5.9210055176602587</v>
      </c>
      <c r="H45" s="11">
        <f>SUM('Total wheat flour'!I45,'Rye flour'!M45,Rice!M45,'Total Corn Products'!I45,'Oat products'!M45,'Barley products'!M45)</f>
        <v>167.85754592290951</v>
      </c>
      <c r="I45" s="11">
        <f>SUM('Total wheat flour'!J45,'Rye flour'!P45,Rice!P45,'Total Corn Products'!J45,'Oat products'!P45,'Barley products'!P45)</f>
        <v>586.35890607404747</v>
      </c>
      <c r="J45" s="13">
        <f>SUM('Total wheat flour'!K45,'Rye flour'!Q45,Rice!Q45,'Total Corn Products'!K45,'Oat products'!Q45,'Barley products'!Q45)</f>
        <v>7.2222612030304036</v>
      </c>
      <c r="K45" s="7"/>
      <c r="L45" s="7"/>
      <c r="M45" s="7"/>
      <c r="N45" s="7"/>
      <c r="O45" s="7"/>
      <c r="P45" s="7"/>
      <c r="Q45" s="7"/>
      <c r="R45" s="7"/>
      <c r="S45" s="7"/>
      <c r="T45" s="7"/>
      <c r="U45" s="7"/>
      <c r="V45" s="7"/>
      <c r="W45" s="7"/>
      <c r="X45" s="7"/>
      <c r="Y45" s="7"/>
      <c r="Z45" s="7"/>
      <c r="AA45" s="7"/>
    </row>
    <row r="46" spans="1:27" ht="12" customHeight="1" x14ac:dyDescent="0.2">
      <c r="A46" s="10">
        <v>2009</v>
      </c>
      <c r="B46" s="11">
        <f>SUM('Total wheat flour'!B46,'Rye flour'!B46,Rice!B46,'Total Corn Products'!B46,'Oat products'!B46,'Barley products'!B46)</f>
        <v>193.93192451292569</v>
      </c>
      <c r="C46" s="11">
        <f>SUM('Total wheat flour'!C46,'Rye flour'!D46,Rice!D46,'Total Corn Products'!C46,'Oat products'!D46,'Barley products'!D46)</f>
        <v>193.93192451292569</v>
      </c>
      <c r="D46" s="11">
        <f>SUM('Total wheat flour'!D46,'Rye flour'!F46,Rice!F46,'Total Corn Products'!D46,'Oat products'!F46,'Barley products'!F46)</f>
        <v>170.6600935713746</v>
      </c>
      <c r="E46" s="11">
        <f t="shared" si="0"/>
        <v>31.077445380372666</v>
      </c>
      <c r="F46" s="11">
        <f>SUM('Total wheat flour'!G46,'Rye flour'!K46,Rice!K46,'Total Corn Products'!G46,'Oat products'!K46,'Barley products'!K46)</f>
        <v>133.66283659731565</v>
      </c>
      <c r="G46" s="11">
        <f>SUM('Total wheat flour'!H46,'Rye flour'!L46,Rice!L46,'Total Corn Products'!H46,'Oat products'!L46,'Barley products'!L46)</f>
        <v>5.8591928371426043</v>
      </c>
      <c r="H46" s="11">
        <f>SUM('Total wheat flour'!I46,'Rye flour'!M46,Rice!M46,'Total Corn Products'!I46,'Oat products'!M46,'Barley products'!M46)</f>
        <v>166.10518733657426</v>
      </c>
      <c r="I46" s="11">
        <f>SUM('Total wheat flour'!J46,'Rye flour'!P46,Rice!P46,'Total Corn Products'!J46,'Oat products'!P46,'Barley products'!P46)</f>
        <v>580.3945395181255</v>
      </c>
      <c r="J46" s="13">
        <f>SUM('Total wheat flour'!K46,'Rye flour'!Q46,Rice!Q46,'Total Corn Products'!K46,'Oat products'!Q46,'Barley products'!Q46)</f>
        <v>7.1486906397449728</v>
      </c>
      <c r="K46" s="7"/>
      <c r="L46" s="7"/>
      <c r="M46" s="7"/>
      <c r="N46" s="7"/>
      <c r="O46" s="7"/>
      <c r="P46" s="7"/>
      <c r="Q46" s="7"/>
      <c r="R46" s="7"/>
      <c r="S46" s="7"/>
      <c r="T46" s="7"/>
      <c r="U46" s="7"/>
      <c r="V46" s="7"/>
      <c r="W46" s="7"/>
      <c r="X46" s="7"/>
      <c r="Y46" s="7"/>
      <c r="Z46" s="7"/>
      <c r="AA46" s="7"/>
    </row>
    <row r="47" spans="1:27" ht="12" customHeight="1" x14ac:dyDescent="0.2">
      <c r="A47" s="10">
        <v>2010</v>
      </c>
      <c r="B47" s="11">
        <f>SUM('Total wheat flour'!B47,'Rye flour'!B47,Rice!B47,'Total Corn Products'!B47,'Oat products'!B47,'Barley products'!B47)</f>
        <v>194.1962759979962</v>
      </c>
      <c r="C47" s="11">
        <f>SUM('Total wheat flour'!C47,'Rye flour'!D47,Rice!D47,'Total Corn Products'!C47,'Oat products'!D47,'Barley products'!D47)</f>
        <v>194.1962759979962</v>
      </c>
      <c r="D47" s="11">
        <f>SUM('Total wheat flour'!D47,'Rye flour'!F47,Rice!F47,'Total Corn Products'!D47,'Oat products'!F47,'Barley products'!F47)</f>
        <v>170.89272287823673</v>
      </c>
      <c r="E47" s="11">
        <f t="shared" si="0"/>
        <v>31.075811207020138</v>
      </c>
      <c r="F47" s="11">
        <f>SUM('Total wheat flour'!G47,'Rye flour'!K47,Rice!K47,'Total Corn Products'!G47,'Oat products'!K47,'Barley products'!K47)</f>
        <v>133.84820789779513</v>
      </c>
      <c r="G47" s="11">
        <f>SUM('Total wheat flour'!H47,'Rye flour'!L47,Rice!L47,'Total Corn Products'!H47,'Oat products'!L47,'Barley products'!L47)</f>
        <v>5.8673187023691025</v>
      </c>
      <c r="H47" s="11">
        <f>SUM('Total wheat flour'!I47,'Rye flour'!M47,Rice!M47,'Total Corn Products'!I47,'Oat products'!M47,'Barley products'!M47)</f>
        <v>166.33555155281286</v>
      </c>
      <c r="I47" s="11">
        <f>SUM('Total wheat flour'!J47,'Rye flour'!P47,Rice!P47,'Total Corn Products'!J47,'Oat products'!P47,'Barley products'!P47)</f>
        <v>581.26148626001225</v>
      </c>
      <c r="J47" s="13">
        <f>SUM('Total wheat flour'!K47,'Rye flour'!Q47,Rice!Q47,'Total Corn Products'!K47,'Oat products'!Q47,'Barley products'!Q47)</f>
        <v>7.1576089010260526</v>
      </c>
    </row>
    <row r="48" spans="1:27" ht="12" customHeight="1" x14ac:dyDescent="0.2">
      <c r="A48" s="29">
        <v>2011</v>
      </c>
      <c r="B48" s="30">
        <f>SUM('Total wheat flour'!B48,'Rye flour'!B48,'Total Corn Products'!B48,'Oat products'!B48,'Barley products'!B48)</f>
        <v>172.53809604152957</v>
      </c>
      <c r="C48" s="30">
        <f>SUM('Total wheat flour'!C48,'Rye flour'!D48,'Total Corn Products'!C48,'Oat products'!D48,'Barley products'!D48)</f>
        <v>172.53809604152957</v>
      </c>
      <c r="D48" s="30">
        <f>SUM('Total wheat flour'!D48,'Rye flour'!F48,'Total Corn Products'!D48,'Oat products'!F48,'Barley products'!F48)</f>
        <v>151.83352451654599</v>
      </c>
      <c r="E48" s="30">
        <f t="shared" si="0"/>
        <v>29.910726409481825</v>
      </c>
      <c r="F48" s="30">
        <f>SUM('Total wheat flour'!G48,'Rye flour'!K48,'Total Corn Products'!G48,'Oat products'!K48,'Barley products'!K48)</f>
        <v>120.93069818241867</v>
      </c>
      <c r="G48" s="30">
        <f>SUM('Total wheat flour'!H48,'Rye flour'!L48,'Total Corn Products'!H48,'Oat products'!L48,'Barley products'!L48)</f>
        <v>5.3010717011471185</v>
      </c>
      <c r="H48" s="30">
        <f>SUM('Total wheat flour'!I48,'Rye flour'!M48,'Total Corn Products'!I48,'Oat products'!M48,'Barley products'!M48)</f>
        <v>150.28273219167025</v>
      </c>
      <c r="I48" s="30">
        <f>SUM('Total wheat flour'!J48,'Rye flour'!P48,'Total Corn Products'!J48,'Oat products'!P48,'Barley products'!P48)</f>
        <v>520.17446349334284</v>
      </c>
      <c r="J48" s="32">
        <f>SUM('Total wheat flour'!K48,'Rye flour'!Q48,'Total Corn Products'!K48,'Oat products'!Q48,'Barley products'!Q48)</f>
        <v>6.6657932737610626</v>
      </c>
    </row>
    <row r="49" spans="1:10" ht="12" customHeight="1" x14ac:dyDescent="0.2">
      <c r="A49" s="29">
        <v>2012</v>
      </c>
      <c r="B49" s="30">
        <f>SUM('Total wheat flour'!B49,'Rye flour'!B49,'Total Corn Products'!B49,'Oat products'!B49,'Barley products'!B49)</f>
        <v>174.07815579540764</v>
      </c>
      <c r="C49" s="30">
        <f>SUM('Total wheat flour'!C49,'Rye flour'!D49,'Total Corn Products'!C49,'Oat products'!D49,'Barley products'!D49)</f>
        <v>174.07815579540764</v>
      </c>
      <c r="D49" s="30">
        <f>SUM('Total wheat flour'!D49,'Rye flour'!F49,'Total Corn Products'!D49,'Oat products'!F49,'Barley products'!F49)</f>
        <v>153.18877709995877</v>
      </c>
      <c r="E49" s="30">
        <f t="shared" ref="E49:E54" si="1">100-(F49/B49*100)</f>
        <v>29.901322989304262</v>
      </c>
      <c r="F49" s="30">
        <f>SUM('Total wheat flour'!G49,'Rye flour'!K49,'Total Corn Products'!G49,'Oat products'!K49,'Barley products'!K49)</f>
        <v>122.02648417719851</v>
      </c>
      <c r="G49" s="30">
        <f>SUM('Total wheat flour'!H49,'Rye flour'!L49,'Total Corn Products'!H49,'Oat products'!L49,'Barley products'!L49)</f>
        <v>5.3491061557128115</v>
      </c>
      <c r="H49" s="30">
        <f>SUM('Total wheat flour'!I49,'Rye flour'!M49,'Total Corn Products'!I49,'Oat products'!M49,'Barley products'!M49)</f>
        <v>151.64448496138036</v>
      </c>
      <c r="I49" s="30">
        <f>SUM('Total wheat flour'!J49,'Rye flour'!P49,'Total Corn Products'!J49,'Oat products'!P49,'Barley products'!P49)</f>
        <v>524.77326081910371</v>
      </c>
      <c r="J49" s="32">
        <f>SUM('Total wheat flour'!K49,'Rye flour'!Q49,'Total Corn Products'!K49,'Oat products'!Q49,'Barley products'!Q49)</f>
        <v>6.7205402686902884</v>
      </c>
    </row>
    <row r="50" spans="1:10" ht="12" customHeight="1" x14ac:dyDescent="0.2">
      <c r="A50" s="14">
        <v>2013</v>
      </c>
      <c r="B50" s="15">
        <f>SUM('Total wheat flour'!B50,'Rye flour'!B50,'Total Corn Products'!B50,'Oat products'!B50,'Barley products'!B50)</f>
        <v>174.69975615088288</v>
      </c>
      <c r="C50" s="30">
        <f>SUM('Total wheat flour'!C50,'Rye flour'!D50,'Total Corn Products'!C50,'Oat products'!D50,'Barley products'!D50)</f>
        <v>174.69975615088288</v>
      </c>
      <c r="D50" s="30">
        <f>SUM('Total wheat flour'!D50,'Rye flour'!F50,'Total Corn Products'!D50,'Oat products'!F50,'Barley products'!F50)</f>
        <v>153.73578541277695</v>
      </c>
      <c r="E50" s="15">
        <f t="shared" si="1"/>
        <v>29.896198570694537</v>
      </c>
      <c r="F50" s="30">
        <f>SUM('Total wheat flour'!G50,'Rye flour'!K50,'Total Corn Products'!G50,'Oat products'!K50,'Barley products'!K50)</f>
        <v>122.4711701494958</v>
      </c>
      <c r="G50" s="30">
        <f>SUM('Total wheat flour'!H50,'Rye flour'!L50,'Total Corn Products'!H50,'Oat products'!L50,'Barley products'!L50)</f>
        <v>5.3685992394299538</v>
      </c>
      <c r="H50" s="30">
        <f>SUM('Total wheat flour'!I50,'Rye flour'!M50,'Total Corn Products'!I50,'Oat products'!M50,'Barley products'!M50)</f>
        <v>152.19710413821946</v>
      </c>
      <c r="I50" s="30">
        <f>SUM('Total wheat flour'!J50,'Rye flour'!P50,'Total Corn Products'!J50,'Oat products'!P50,'Barley products'!P50)</f>
        <v>526.62627296286178</v>
      </c>
      <c r="J50" s="32">
        <f>SUM('Total wheat flour'!K50,'Rye flour'!Q50,'Total Corn Products'!K50,'Oat products'!Q50,'Barley products'!Q50)</f>
        <v>6.7439278021874003</v>
      </c>
    </row>
    <row r="51" spans="1:10" ht="12" customHeight="1" x14ac:dyDescent="0.2">
      <c r="A51" s="14">
        <v>2014</v>
      </c>
      <c r="B51" s="15">
        <f>SUM('Total wheat flour'!B51,'Rye flour'!B51,'Total Corn Products'!B51,'Oat products'!B51,'Barley products'!B51)</f>
        <v>174.58614540046361</v>
      </c>
      <c r="C51" s="30">
        <f>SUM('Total wheat flour'!C51,'Rye flour'!D51,'Total Corn Products'!C51,'Oat products'!D51,'Barley products'!D51)</f>
        <v>174.58614540046361</v>
      </c>
      <c r="D51" s="30">
        <f>SUM('Total wheat flour'!D51,'Rye flour'!F51,'Total Corn Products'!D51,'Oat products'!F51,'Barley products'!F51)</f>
        <v>153.63580795240796</v>
      </c>
      <c r="E51" s="15">
        <f t="shared" si="1"/>
        <v>29.906310036716221</v>
      </c>
      <c r="F51" s="30">
        <f>SUM('Total wheat flour'!G51,'Rye flour'!K51,'Total Corn Products'!G51,'Oat products'!K51,'Barley products'!K51)</f>
        <v>122.37387147584879</v>
      </c>
      <c r="G51" s="30">
        <f>SUM('Total wheat flour'!H51,'Rye flour'!L51,'Total Corn Products'!H51,'Oat products'!L51,'Barley products'!L51)</f>
        <v>5.364334092092002</v>
      </c>
      <c r="H51" s="30">
        <f>SUM('Total wheat flour'!I51,'Rye flour'!M51,'Total Corn Products'!I51,'Oat products'!M51,'Barley products'!M51)</f>
        <v>152.07618934376219</v>
      </c>
      <c r="I51" s="30">
        <f>SUM('Total wheat flour'!J51,'Rye flour'!P51,'Total Corn Products'!J51,'Oat products'!P51,'Barley products'!P51)</f>
        <v>526.2750561179073</v>
      </c>
      <c r="J51" s="32">
        <f>SUM('Total wheat flour'!K51,'Rye flour'!Q51,'Total Corn Products'!K51,'Oat products'!Q51,'Barley products'!Q51)</f>
        <v>6.7389888247628038</v>
      </c>
    </row>
    <row r="52" spans="1:10" ht="12" customHeight="1" x14ac:dyDescent="0.2">
      <c r="A52" s="29">
        <v>2015</v>
      </c>
      <c r="B52" s="30">
        <f>SUM('Total wheat flour'!B52,'Rye flour'!B52,'Total Corn Products'!B52,'Oat products'!B52,'Barley products'!B52)</f>
        <v>173.27216755057304</v>
      </c>
      <c r="C52" s="30">
        <f>SUM('Total wheat flour'!C52,'Rye flour'!D52,'Total Corn Products'!C52,'Oat products'!D52,'Barley products'!D52)</f>
        <v>173.27216755057304</v>
      </c>
      <c r="D52" s="30">
        <f>SUM('Total wheat flour'!D52,'Rye flour'!F52,'Total Corn Products'!D52,'Oat products'!F52,'Barley products'!F52)</f>
        <v>152.47950744450426</v>
      </c>
      <c r="E52" s="30">
        <f t="shared" si="1"/>
        <v>29.909626773864346</v>
      </c>
      <c r="F52" s="30">
        <f>SUM('Total wheat flour'!G52,'Rye flour'!K52,'Total Corn Products'!G52,'Oat products'!K52,'Barley products'!K52)</f>
        <v>121.44710893321177</v>
      </c>
      <c r="G52" s="30">
        <f>SUM('Total wheat flour'!H52,'Rye flour'!L52,'Total Corn Products'!H52,'Oat products'!L52,'Barley products'!L52)</f>
        <v>5.323708884743529</v>
      </c>
      <c r="H52" s="30">
        <f>SUM('Total wheat flour'!I52,'Rye flour'!M52,'Total Corn Products'!I52,'Oat products'!M52,'Barley products'!M52)</f>
        <v>150.92448502803668</v>
      </c>
      <c r="I52" s="30">
        <f>SUM('Total wheat flour'!J52,'Rye flour'!P52,'Total Corn Products'!J52,'Oat products'!P52,'Barley products'!P52)</f>
        <v>525.48025202513543</v>
      </c>
      <c r="J52" s="32">
        <f>SUM('Total wheat flour'!K52,'Rye flour'!Q52,'Total Corn Products'!K52,'Oat products'!Q52,'Barley products'!Q52)</f>
        <v>6.6275112673372849</v>
      </c>
    </row>
    <row r="53" spans="1:10" ht="12" customHeight="1" x14ac:dyDescent="0.2">
      <c r="A53" s="48">
        <v>2016</v>
      </c>
      <c r="B53" s="49">
        <f>SUM('Total wheat flour'!B53,'Rye flour'!B53,'Total Corn Products'!B53,'Oat products'!B53,'Barley products'!B53)</f>
        <v>171.88095893536143</v>
      </c>
      <c r="C53" s="84">
        <f>SUM('Total wheat flour'!C53,'Rye flour'!D53,'Total Corn Products'!C53,'Oat products'!D53,'Barley products'!D53)</f>
        <v>171.88095893536143</v>
      </c>
      <c r="D53" s="84">
        <f>SUM('Total wheat flour'!D53,'Rye flour'!F53,'Total Corn Products'!D53,'Oat products'!F53,'Barley products'!F53)</f>
        <v>151.25524386311804</v>
      </c>
      <c r="E53" s="85">
        <f t="shared" si="1"/>
        <v>29.917227551309665</v>
      </c>
      <c r="F53" s="84">
        <f>SUM('Total wheat flour'!G53,'Rye flour'!K53,'Total Corn Products'!G53,'Oat products'!K53,'Barley products'!K53)</f>
        <v>120.45894133329624</v>
      </c>
      <c r="G53" s="84">
        <f>SUM('Total wheat flour'!H53,'Rye flour'!L53,'Total Corn Products'!H53,'Oat products'!L53,'Barley products'!L53)</f>
        <v>5.2803919488568223</v>
      </c>
      <c r="H53" s="84">
        <f>SUM('Total wheat flour'!I53,'Rye flour'!M53,'Total Corn Products'!I53,'Oat products'!M53,'Barley products'!M53)</f>
        <v>149.69647155411647</v>
      </c>
      <c r="I53" s="84">
        <f>SUM('Total wheat flour'!J53,'Rye flour'!P53,'Total Corn Products'!J53,'Oat products'!P53,'Barley products'!P53)</f>
        <v>521.40252055637495</v>
      </c>
      <c r="J53" s="86">
        <f>SUM('Total wheat flour'!K53,'Rye flour'!Q53,'Total Corn Products'!K53,'Oat products'!Q53,'Barley products'!Q53)</f>
        <v>6.5717042575306479</v>
      </c>
    </row>
    <row r="54" spans="1:10" ht="12" customHeight="1" x14ac:dyDescent="0.2">
      <c r="A54" s="48">
        <v>2017</v>
      </c>
      <c r="B54" s="49">
        <f>SUM('Total wheat flour'!B54,'Rye flour'!B54,'Total Corn Products'!B54,'Oat products'!B54,'Barley products'!B54)</f>
        <v>172.46159677790095</v>
      </c>
      <c r="C54" s="84">
        <f>SUM('Total wheat flour'!C54,'Rye flour'!D54,'Total Corn Products'!C54,'Oat products'!D54,'Barley products'!D54)</f>
        <v>172.46159677790095</v>
      </c>
      <c r="D54" s="84">
        <f>SUM('Total wheat flour'!D54,'Rye flour'!F54,'Total Corn Products'!D54,'Oat products'!F54,'Barley products'!F54)</f>
        <v>151.76620516455284</v>
      </c>
      <c r="E54" s="85">
        <f t="shared" si="1"/>
        <v>29.919360656974632</v>
      </c>
      <c r="F54" s="84">
        <f>SUM('Total wheat flour'!G54,'Rye flour'!K54,'Total Corn Products'!G54,'Oat products'!K54,'Barley products'!K54)</f>
        <v>120.86218964314341</v>
      </c>
      <c r="G54" s="84">
        <f>SUM('Total wheat flour'!H54,'Rye flour'!L54,'Total Corn Products'!H54,'Oat products'!L54,'Barley products'!L54)</f>
        <v>5.2980685870966981</v>
      </c>
      <c r="H54" s="84">
        <f>SUM('Total wheat flour'!I54,'Rye flour'!M54,'Total Corn Products'!I54,'Oat products'!M54,'Barley products'!M54)</f>
        <v>150.19759540989779</v>
      </c>
      <c r="I54" s="84">
        <f>SUM('Total wheat flour'!J54,'Rye flour'!P54,'Total Corn Products'!J54,'Oat products'!P54,'Barley products'!P54)</f>
        <v>523.04920690190499</v>
      </c>
      <c r="J54" s="86">
        <f>SUM('Total wheat flour'!K54,'Rye flour'!Q54,'Total Corn Products'!K54,'Oat products'!Q54,'Barley products'!Q54)</f>
        <v>6.5995577848801803</v>
      </c>
    </row>
    <row r="55" spans="1:10" ht="12" customHeight="1" x14ac:dyDescent="0.2">
      <c r="A55" s="58">
        <v>2018</v>
      </c>
      <c r="B55" s="59">
        <f>SUM('Total wheat flour'!B55,'Rye flour'!B55,'Total Corn Products'!B55,'Oat products'!B55,'Barley products'!B55)</f>
        <v>173.04746721190298</v>
      </c>
      <c r="C55" s="84">
        <f>SUM('Total wheat flour'!C55,'Rye flour'!D55,'Total Corn Products'!C55,'Oat products'!D55,'Barley products'!D55)</f>
        <v>173.04746721190298</v>
      </c>
      <c r="D55" s="84">
        <f>SUM('Total wheat flour'!D55,'Rye flour'!F55,'Total Corn Products'!D55,'Oat products'!F55,'Barley products'!F55)</f>
        <v>152.2817711464746</v>
      </c>
      <c r="E55" s="84">
        <f>100-(F55/B55*100)</f>
        <v>29.918645698922248</v>
      </c>
      <c r="F55" s="84">
        <f>SUM('Total wheat flour'!G55,'Rye flour'!K55,'Total Corn Products'!G55,'Oat products'!K55,'Barley products'!K55)</f>
        <v>121.27400860581507</v>
      </c>
      <c r="G55" s="84">
        <f>SUM('Total wheat flour'!H55,'Rye flour'!L55,'Total Corn Products'!H55,'Oat products'!L55,'Barley products'!L55)</f>
        <v>5.3161209251864143</v>
      </c>
      <c r="H55" s="84">
        <f>SUM('Total wheat flour'!I55,'Rye flour'!M55,'Total Corn Products'!I55,'Oat products'!M55,'Barley products'!M55)</f>
        <v>150.70937016857224</v>
      </c>
      <c r="I55" s="84">
        <f>SUM('Total wheat flour'!J55,'Rye flour'!P55,'Total Corn Products'!J55,'Oat products'!P55,'Barley products'!P55)</f>
        <v>524.88929236591912</v>
      </c>
      <c r="J55" s="86">
        <f>SUM('Total wheat flour'!K55,'Rye flour'!Q55,'Total Corn Products'!K55,'Oat products'!Q55,'Barley products'!Q55)</f>
        <v>6.623664767155832</v>
      </c>
    </row>
    <row r="56" spans="1:10" ht="12" customHeight="1" x14ac:dyDescent="0.2">
      <c r="A56" s="58">
        <v>2019</v>
      </c>
      <c r="B56" s="59">
        <f>SUM('Total wheat flour'!B56,'Rye flour'!B56,'Total Corn Products'!B56,'Oat products'!B56,'Barley products'!B56)</f>
        <v>173.93982008538899</v>
      </c>
      <c r="C56" s="84">
        <f>SUM('Total wheat flour'!C56,'Rye flour'!D56,'Total Corn Products'!C56,'Oat products'!D56,'Barley products'!D56)</f>
        <v>173.93982008538899</v>
      </c>
      <c r="D56" s="84">
        <f>SUM('Total wheat flour'!D56,'Rye flour'!F56,'Total Corn Products'!D56,'Oat products'!F56,'Barley products'!F56)</f>
        <v>153.06704167514232</v>
      </c>
      <c r="E56" s="84">
        <f>100-(F56/B56*100)</f>
        <v>29.918267141410155</v>
      </c>
      <c r="F56" s="84">
        <f>SUM('Total wheat flour'!G56,'Rye flour'!K56,'Total Corn Products'!G56,'Oat products'!K56,'Barley products'!K56)</f>
        <v>121.90004004695412</v>
      </c>
      <c r="G56" s="84">
        <f>SUM('Total wheat flour'!H56,'Rye flour'!L56,'Total Corn Products'!H56,'Oat products'!L56,'Barley products'!L56)</f>
        <v>5.343563399318537</v>
      </c>
      <c r="H56" s="84">
        <f>SUM('Total wheat flour'!I56,'Rye flour'!M56,'Total Corn Products'!I56,'Oat products'!M56,'Barley products'!M56)</f>
        <v>151.48735058898086</v>
      </c>
      <c r="I56" s="84">
        <f>SUM('Total wheat flour'!J56,'Rye flour'!P56,'Total Corn Products'!J56,'Oat products'!P56,'Barley products'!P56)</f>
        <v>527.87317522768353</v>
      </c>
      <c r="J56" s="86">
        <f>SUM('Total wheat flour'!K56,'Rye flour'!Q56,'Total Corn Products'!K56,'Oat products'!Q56,'Barley products'!Q56)</f>
        <v>6.6786599376076383</v>
      </c>
    </row>
    <row r="57" spans="1:10" ht="12" customHeight="1" x14ac:dyDescent="0.2">
      <c r="A57" s="48">
        <v>2020</v>
      </c>
      <c r="B57" s="49">
        <f>SUM('Total wheat flour'!B57,'Rye flour'!B57,'Total Corn Products'!B57,'Oat products'!B57,'Barley products'!B57)</f>
        <v>173.79754210384024</v>
      </c>
      <c r="C57" s="84">
        <f>SUM('Total wheat flour'!C57,'Rye flour'!D57,'Total Corn Products'!C57,'Oat products'!D57,'Barley products'!D57)</f>
        <v>173.79754210384024</v>
      </c>
      <c r="D57" s="84">
        <f>SUM('Total wheat flour'!D57,'Rye flour'!F57,'Total Corn Products'!D57,'Oat products'!F57,'Barley products'!F57)</f>
        <v>152.94183705137945</v>
      </c>
      <c r="E57" s="85">
        <f t="shared" ref="E57:E58" si="2">100-(F57/B57*100)</f>
        <v>29.910159691352874</v>
      </c>
      <c r="F57" s="84">
        <f>SUM('Total wheat flour'!G57,'Rye flour'!K57,'Total Corn Products'!G57,'Oat products'!K57,'Barley products'!K57)</f>
        <v>121.81441972093539</v>
      </c>
      <c r="G57" s="84">
        <f>SUM('Total wheat flour'!H57,'Rye flour'!L57,'Total Corn Products'!H57,'Oat products'!L57,'Barley products'!L57)</f>
        <v>5.3398101795478521</v>
      </c>
      <c r="H57" s="84">
        <f>SUM('Total wheat flour'!I57,'Rye flour'!M57,'Total Corn Products'!I57,'Oat products'!M57,'Barley products'!M57)</f>
        <v>151.38094868509185</v>
      </c>
      <c r="I57" s="84">
        <f>SUM('Total wheat flour'!J57,'Rye flour'!P57,'Total Corn Products'!J57,'Oat products'!P57,'Barley products'!P57)</f>
        <v>527.71699808337826</v>
      </c>
      <c r="J57" s="86">
        <f>SUM('Total wheat flour'!K57,'Rye flour'!Q57,'Total Corn Products'!K57,'Oat products'!Q57,'Barley products'!Q57)</f>
        <v>6.6500334803739607</v>
      </c>
    </row>
    <row r="58" spans="1:10" ht="12" customHeight="1" thickBot="1" x14ac:dyDescent="0.25">
      <c r="A58" s="67">
        <v>2021</v>
      </c>
      <c r="B58" s="68">
        <f>SUM('Total wheat flour'!B58,'Rye flour'!B58,'Total Corn Products'!B58,'Oat products'!B58,'Barley products'!B58)</f>
        <v>170.04022481989503</v>
      </c>
      <c r="C58" s="73">
        <f>SUM('Total wheat flour'!C58,'Rye flour'!D58,'Total Corn Products'!C58,'Oat products'!D58,'Barley products'!D58)</f>
        <v>170.04022481989503</v>
      </c>
      <c r="D58" s="73">
        <f>SUM('Total wheat flour'!D58,'Rye flour'!F58,'Total Corn Products'!D58,'Oat products'!F58,'Barley products'!F58)</f>
        <v>149.63539784150763</v>
      </c>
      <c r="E58" s="68">
        <f t="shared" si="2"/>
        <v>29.875338081964912</v>
      </c>
      <c r="F58" s="73">
        <f>SUM('Total wheat flour'!G58,'Rye flour'!K58,'Total Corn Products'!G58,'Oat products'!K58,'Barley products'!K58)</f>
        <v>119.24013277961819</v>
      </c>
      <c r="G58" s="73">
        <f>SUM('Total wheat flour'!H58,'Rye flour'!L58,'Total Corn Products'!H58,'Oat products'!L58,'Barley products'!L58)</f>
        <v>5.2269647245860034</v>
      </c>
      <c r="H58" s="73">
        <f>SUM('Total wheat flour'!I58,'Rye flour'!M58,'Total Corn Products'!I58,'Oat products'!M58,'Barley products'!M58)</f>
        <v>148.18183645965087</v>
      </c>
      <c r="I58" s="73">
        <f>SUM('Total wheat flour'!J58,'Rye flour'!P58,'Total Corn Products'!J58,'Oat products'!P58,'Barley products'!P58)</f>
        <v>516.1826536328</v>
      </c>
      <c r="J58" s="77">
        <f>SUM('Total wheat flour'!K58,'Rye flour'!Q58,'Total Corn Products'!K58,'Oat products'!Q58,'Barley products'!Q58)</f>
        <v>6.5320357467197994</v>
      </c>
    </row>
    <row r="59" spans="1:10" ht="12" customHeight="1" thickTop="1" x14ac:dyDescent="0.2">
      <c r="A59" s="71" t="s">
        <v>51</v>
      </c>
    </row>
    <row r="61" spans="1:10" ht="12" customHeight="1" x14ac:dyDescent="0.2">
      <c r="A61" s="93" t="s">
        <v>59</v>
      </c>
    </row>
    <row r="62" spans="1:10" ht="12" customHeight="1" x14ac:dyDescent="0.2">
      <c r="A62" s="94" t="s">
        <v>74</v>
      </c>
    </row>
    <row r="63" spans="1:10" ht="12" customHeight="1" x14ac:dyDescent="0.2">
      <c r="A63" s="94" t="s">
        <v>75</v>
      </c>
    </row>
    <row r="64" spans="1:10" ht="12" customHeight="1" x14ac:dyDescent="0.2">
      <c r="A64" s="94"/>
    </row>
    <row r="65" spans="1:1" ht="12" customHeight="1" x14ac:dyDescent="0.2">
      <c r="A65" s="1" t="s">
        <v>64</v>
      </c>
    </row>
    <row r="66" spans="1:1" ht="12" customHeight="1" x14ac:dyDescent="0.2">
      <c r="A66" s="1" t="s">
        <v>60</v>
      </c>
    </row>
    <row r="67" spans="1:1" ht="12" customHeight="1" x14ac:dyDescent="0.2">
      <c r="A67" s="1" t="s">
        <v>70</v>
      </c>
    </row>
    <row r="68" spans="1:1" ht="12" customHeight="1" x14ac:dyDescent="0.2">
      <c r="A68" s="1" t="s">
        <v>71</v>
      </c>
    </row>
    <row r="70" spans="1:1" ht="12" customHeight="1" x14ac:dyDescent="0.2">
      <c r="A70" s="1" t="s">
        <v>67</v>
      </c>
    </row>
  </sheetData>
  <mergeCells count="9">
    <mergeCell ref="I2:I5"/>
    <mergeCell ref="A1:J1"/>
    <mergeCell ref="J2:J5"/>
    <mergeCell ref="F2:H5"/>
    <mergeCell ref="D2:D5"/>
    <mergeCell ref="A2:A5"/>
    <mergeCell ref="C2:C5"/>
    <mergeCell ref="E2:E5"/>
    <mergeCell ref="B2:B5"/>
  </mergeCells>
  <phoneticPr fontId="0" type="noConversion"/>
  <printOptions horizontalCentered="1"/>
  <pageMargins left="0.5" right="0.5" top="0.61" bottom="0.56000000000000005" header="0.5" footer="0.5"/>
  <pageSetup scale="7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8">
    <pageSetUpPr fitToPage="1"/>
  </sheetPr>
  <dimension ref="A1:V70"/>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40</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28" t="s">
        <v>31</v>
      </c>
      <c r="C6" s="28" t="s">
        <v>32</v>
      </c>
      <c r="D6" s="28" t="s">
        <v>31</v>
      </c>
      <c r="E6" s="28" t="s">
        <v>32</v>
      </c>
      <c r="F6" s="28" t="s">
        <v>31</v>
      </c>
      <c r="G6" s="28" t="s">
        <v>32</v>
      </c>
      <c r="H6" s="47" t="s">
        <v>31</v>
      </c>
      <c r="I6" s="28" t="s">
        <v>32</v>
      </c>
      <c r="J6" s="28" t="s">
        <v>32</v>
      </c>
      <c r="K6" s="28" t="s">
        <v>31</v>
      </c>
      <c r="L6" s="28" t="s">
        <v>33</v>
      </c>
      <c r="M6" s="28" t="s">
        <v>34</v>
      </c>
      <c r="N6" s="28" t="s">
        <v>35</v>
      </c>
      <c r="O6" s="28" t="s">
        <v>36</v>
      </c>
      <c r="P6" s="28" t="s">
        <v>35</v>
      </c>
      <c r="Q6" s="28" t="s">
        <v>37</v>
      </c>
      <c r="R6" s="26"/>
      <c r="S6" s="26"/>
      <c r="T6" s="26"/>
      <c r="U6" s="26"/>
      <c r="V6" s="26"/>
    </row>
    <row r="7" spans="1:22" ht="12" customHeight="1" x14ac:dyDescent="0.2">
      <c r="A7" s="10">
        <v>1970</v>
      </c>
      <c r="B7" s="11">
        <v>103.95479962357805</v>
      </c>
      <c r="C7" s="11">
        <v>0</v>
      </c>
      <c r="D7" s="11">
        <f t="shared" ref="D7:D48" si="0">+B7-B7*(C7/100)</f>
        <v>103.95479962357805</v>
      </c>
      <c r="E7" s="11">
        <v>12</v>
      </c>
      <c r="F7" s="11">
        <f t="shared" ref="F7:F48" si="1">+(D7-D7*(E7)/100)</f>
        <v>91.480223668748692</v>
      </c>
      <c r="G7" s="11">
        <v>0</v>
      </c>
      <c r="H7" s="11">
        <f>F7-(F7*G7/100)</f>
        <v>91.480223668748692</v>
      </c>
      <c r="I7" s="11">
        <v>20</v>
      </c>
      <c r="J7" s="11">
        <f t="shared" ref="J7:J48" si="2">100-(K7/B7*100)</f>
        <v>29.599999999999994</v>
      </c>
      <c r="K7" s="11">
        <f>+H7-H7*I7/100</f>
        <v>73.184178934998954</v>
      </c>
      <c r="L7" s="12">
        <f t="shared" ref="L7:L48" si="3">+(K7/365)*16</f>
        <v>3.2080735971506389</v>
      </c>
      <c r="M7" s="11">
        <f t="shared" ref="M7:M39" si="4">+L7*28.3495</f>
        <v>90.947282442422036</v>
      </c>
      <c r="N7" s="11">
        <v>82</v>
      </c>
      <c r="O7" s="11">
        <v>24</v>
      </c>
      <c r="P7" s="11">
        <f t="shared" ref="P7:P48" si="5">+Q7*N7</f>
        <v>310.73654834494192</v>
      </c>
      <c r="Q7" s="13">
        <f t="shared" ref="Q7:Q48" si="6">+M7/O7</f>
        <v>3.7894701017675847</v>
      </c>
      <c r="R7" s="7"/>
      <c r="S7" s="7"/>
      <c r="T7" s="7"/>
      <c r="U7" s="7"/>
      <c r="V7" s="7"/>
    </row>
    <row r="8" spans="1:22" ht="12" customHeight="1" x14ac:dyDescent="0.2">
      <c r="A8" s="14">
        <v>1971</v>
      </c>
      <c r="B8" s="15">
        <v>103.6765710764016</v>
      </c>
      <c r="C8" s="15">
        <v>0</v>
      </c>
      <c r="D8" s="15">
        <f t="shared" si="0"/>
        <v>103.6765710764016</v>
      </c>
      <c r="E8" s="15">
        <v>12</v>
      </c>
      <c r="F8" s="15">
        <f t="shared" si="1"/>
        <v>91.235382547233414</v>
      </c>
      <c r="G8" s="15">
        <v>0</v>
      </c>
      <c r="H8" s="15">
        <f t="shared" ref="H8:H52" si="7">F8-(F8*G8/100)</f>
        <v>91.235382547233414</v>
      </c>
      <c r="I8" s="15">
        <v>20</v>
      </c>
      <c r="J8" s="15">
        <f t="shared" si="2"/>
        <v>29.600000000000009</v>
      </c>
      <c r="K8" s="15">
        <f t="shared" ref="K8:K52" si="8">+H8-H8*I8/100</f>
        <v>72.988306037786728</v>
      </c>
      <c r="L8" s="16">
        <f t="shared" si="3"/>
        <v>3.1994873879577743</v>
      </c>
      <c r="M8" s="15">
        <f t="shared" si="4"/>
        <v>90.703867704908916</v>
      </c>
      <c r="N8" s="15">
        <v>82</v>
      </c>
      <c r="O8" s="15">
        <v>24</v>
      </c>
      <c r="P8" s="15">
        <f t="shared" si="5"/>
        <v>309.90488132510546</v>
      </c>
      <c r="Q8" s="17">
        <f t="shared" si="6"/>
        <v>3.7793278210378713</v>
      </c>
      <c r="R8" s="7"/>
      <c r="S8" s="7"/>
      <c r="T8" s="7"/>
      <c r="U8" s="7"/>
      <c r="V8" s="7"/>
    </row>
    <row r="9" spans="1:22" ht="12" customHeight="1" x14ac:dyDescent="0.2">
      <c r="A9" s="14">
        <v>1972</v>
      </c>
      <c r="B9" s="15">
        <v>102.73212972313792</v>
      </c>
      <c r="C9" s="15">
        <v>0</v>
      </c>
      <c r="D9" s="15">
        <f t="shared" si="0"/>
        <v>102.73212972313792</v>
      </c>
      <c r="E9" s="15">
        <v>12</v>
      </c>
      <c r="F9" s="15">
        <f t="shared" si="1"/>
        <v>90.404274156361367</v>
      </c>
      <c r="G9" s="15">
        <v>0</v>
      </c>
      <c r="H9" s="15">
        <f t="shared" si="7"/>
        <v>90.404274156361367</v>
      </c>
      <c r="I9" s="15">
        <v>20</v>
      </c>
      <c r="J9" s="15">
        <f t="shared" si="2"/>
        <v>29.600000000000009</v>
      </c>
      <c r="K9" s="15">
        <f t="shared" si="8"/>
        <v>72.323419325089091</v>
      </c>
      <c r="L9" s="16">
        <f t="shared" si="3"/>
        <v>3.1703416690450013</v>
      </c>
      <c r="M9" s="15">
        <f t="shared" si="4"/>
        <v>89.87760114659126</v>
      </c>
      <c r="N9" s="15">
        <v>82</v>
      </c>
      <c r="O9" s="15">
        <v>24</v>
      </c>
      <c r="P9" s="15">
        <f t="shared" si="5"/>
        <v>307.08180391752012</v>
      </c>
      <c r="Q9" s="17">
        <f t="shared" si="6"/>
        <v>3.7449000477746357</v>
      </c>
      <c r="R9" s="7"/>
      <c r="S9" s="7"/>
      <c r="T9" s="7"/>
      <c r="U9" s="7"/>
      <c r="V9" s="7"/>
    </row>
    <row r="10" spans="1:22" ht="12" customHeight="1" x14ac:dyDescent="0.2">
      <c r="A10" s="14">
        <v>1973</v>
      </c>
      <c r="B10" s="15">
        <v>105.00509958053969</v>
      </c>
      <c r="C10" s="15">
        <v>0</v>
      </c>
      <c r="D10" s="15">
        <f t="shared" si="0"/>
        <v>105.00509958053969</v>
      </c>
      <c r="E10" s="15">
        <v>12</v>
      </c>
      <c r="F10" s="15">
        <f t="shared" si="1"/>
        <v>92.404487630874925</v>
      </c>
      <c r="G10" s="15">
        <v>0</v>
      </c>
      <c r="H10" s="15">
        <f t="shared" si="7"/>
        <v>92.404487630874925</v>
      </c>
      <c r="I10" s="15">
        <v>20</v>
      </c>
      <c r="J10" s="15">
        <f t="shared" si="2"/>
        <v>29.600000000000009</v>
      </c>
      <c r="K10" s="15">
        <f t="shared" si="8"/>
        <v>73.92359010469994</v>
      </c>
      <c r="L10" s="16">
        <f t="shared" si="3"/>
        <v>3.2404861415758877</v>
      </c>
      <c r="M10" s="15">
        <f t="shared" si="4"/>
        <v>91.866161870605623</v>
      </c>
      <c r="N10" s="15">
        <v>82</v>
      </c>
      <c r="O10" s="15">
        <v>24</v>
      </c>
      <c r="P10" s="15">
        <f t="shared" si="5"/>
        <v>313.87605305790254</v>
      </c>
      <c r="Q10" s="17">
        <f t="shared" si="6"/>
        <v>3.8277567446085676</v>
      </c>
      <c r="R10" s="7"/>
      <c r="S10" s="7"/>
      <c r="T10" s="7"/>
      <c r="U10" s="7"/>
      <c r="V10" s="7"/>
    </row>
    <row r="11" spans="1:22" ht="12" customHeight="1" x14ac:dyDescent="0.2">
      <c r="A11" s="14">
        <v>1974</v>
      </c>
      <c r="B11" s="15">
        <v>104.12950845730209</v>
      </c>
      <c r="C11" s="15">
        <v>0</v>
      </c>
      <c r="D11" s="15">
        <f t="shared" si="0"/>
        <v>104.12950845730209</v>
      </c>
      <c r="E11" s="15">
        <v>12</v>
      </c>
      <c r="F11" s="15">
        <f t="shared" si="1"/>
        <v>91.633967442425842</v>
      </c>
      <c r="G11" s="15">
        <v>0</v>
      </c>
      <c r="H11" s="15">
        <f t="shared" si="7"/>
        <v>91.633967442425842</v>
      </c>
      <c r="I11" s="15">
        <v>20</v>
      </c>
      <c r="J11" s="15">
        <f t="shared" si="2"/>
        <v>29.599999999999994</v>
      </c>
      <c r="K11" s="15">
        <f t="shared" si="8"/>
        <v>73.307173953940676</v>
      </c>
      <c r="L11" s="16">
        <f t="shared" si="3"/>
        <v>3.2134651596247967</v>
      </c>
      <c r="M11" s="15">
        <f t="shared" si="4"/>
        <v>91.100130542783177</v>
      </c>
      <c r="N11" s="15">
        <v>82</v>
      </c>
      <c r="O11" s="15">
        <v>24</v>
      </c>
      <c r="P11" s="15">
        <f t="shared" si="5"/>
        <v>311.25877935450922</v>
      </c>
      <c r="Q11" s="17">
        <f t="shared" si="6"/>
        <v>3.7958387726159657</v>
      </c>
      <c r="R11" s="7"/>
      <c r="S11" s="7"/>
      <c r="T11" s="7"/>
      <c r="U11" s="7"/>
      <c r="V11" s="7"/>
    </row>
    <row r="12" spans="1:22" ht="12" customHeight="1" x14ac:dyDescent="0.2">
      <c r="A12" s="14">
        <v>1975</v>
      </c>
      <c r="B12" s="15">
        <v>107.66377227626504</v>
      </c>
      <c r="C12" s="15">
        <v>0</v>
      </c>
      <c r="D12" s="15">
        <f t="shared" si="0"/>
        <v>107.66377227626504</v>
      </c>
      <c r="E12" s="15">
        <v>12</v>
      </c>
      <c r="F12" s="15">
        <f t="shared" si="1"/>
        <v>94.744119603113234</v>
      </c>
      <c r="G12" s="15">
        <v>0</v>
      </c>
      <c r="H12" s="15">
        <f t="shared" si="7"/>
        <v>94.744119603113234</v>
      </c>
      <c r="I12" s="15">
        <v>20</v>
      </c>
      <c r="J12" s="15">
        <f t="shared" si="2"/>
        <v>29.599999999999994</v>
      </c>
      <c r="K12" s="15">
        <f t="shared" si="8"/>
        <v>75.79529568249059</v>
      </c>
      <c r="L12" s="16">
        <f t="shared" si="3"/>
        <v>3.3225335093694506</v>
      </c>
      <c r="M12" s="15">
        <f t="shared" si="4"/>
        <v>94.192163723869243</v>
      </c>
      <c r="N12" s="15">
        <v>82</v>
      </c>
      <c r="O12" s="15">
        <v>24</v>
      </c>
      <c r="P12" s="15">
        <f t="shared" si="5"/>
        <v>321.82322605655327</v>
      </c>
      <c r="Q12" s="17">
        <f t="shared" si="6"/>
        <v>3.9246734884945518</v>
      </c>
      <c r="R12" s="7"/>
      <c r="S12" s="7"/>
      <c r="T12" s="7"/>
      <c r="U12" s="7"/>
      <c r="V12" s="7"/>
    </row>
    <row r="13" spans="1:22" ht="12" customHeight="1" x14ac:dyDescent="0.2">
      <c r="A13" s="10">
        <v>1976</v>
      </c>
      <c r="B13" s="11">
        <v>111.92322936823086</v>
      </c>
      <c r="C13" s="11">
        <v>0</v>
      </c>
      <c r="D13" s="11">
        <f t="shared" si="0"/>
        <v>111.92322936823086</v>
      </c>
      <c r="E13" s="11">
        <v>12</v>
      </c>
      <c r="F13" s="11">
        <f t="shared" si="1"/>
        <v>98.492441844043157</v>
      </c>
      <c r="G13" s="11">
        <v>0</v>
      </c>
      <c r="H13" s="11">
        <f t="shared" si="7"/>
        <v>98.492441844043157</v>
      </c>
      <c r="I13" s="11">
        <v>20</v>
      </c>
      <c r="J13" s="11">
        <f t="shared" si="2"/>
        <v>29.599999999999994</v>
      </c>
      <c r="K13" s="11">
        <f t="shared" si="8"/>
        <v>78.793953475234531</v>
      </c>
      <c r="L13" s="12">
        <f t="shared" si="3"/>
        <v>3.4539815222020618</v>
      </c>
      <c r="M13" s="11">
        <f t="shared" si="4"/>
        <v>97.918649163667354</v>
      </c>
      <c r="N13" s="11">
        <v>82</v>
      </c>
      <c r="O13" s="11">
        <v>24</v>
      </c>
      <c r="P13" s="11">
        <f t="shared" si="5"/>
        <v>334.5553846425301</v>
      </c>
      <c r="Q13" s="13">
        <f t="shared" si="6"/>
        <v>4.0799437151528064</v>
      </c>
      <c r="R13" s="7"/>
      <c r="S13" s="7"/>
      <c r="T13" s="7"/>
      <c r="U13" s="7"/>
      <c r="V13" s="7"/>
    </row>
    <row r="14" spans="1:22" ht="12" customHeight="1" x14ac:dyDescent="0.2">
      <c r="A14" s="10">
        <v>1977</v>
      </c>
      <c r="B14" s="11">
        <v>107.93835597782913</v>
      </c>
      <c r="C14" s="11">
        <v>0</v>
      </c>
      <c r="D14" s="11">
        <f t="shared" si="0"/>
        <v>107.93835597782913</v>
      </c>
      <c r="E14" s="11">
        <v>12</v>
      </c>
      <c r="F14" s="11">
        <f t="shared" si="1"/>
        <v>94.985753260489645</v>
      </c>
      <c r="G14" s="11">
        <v>0</v>
      </c>
      <c r="H14" s="11">
        <f t="shared" si="7"/>
        <v>94.985753260489645</v>
      </c>
      <c r="I14" s="11">
        <v>20</v>
      </c>
      <c r="J14" s="11">
        <f t="shared" si="2"/>
        <v>29.599999999999994</v>
      </c>
      <c r="K14" s="11">
        <f t="shared" si="8"/>
        <v>75.988602608391716</v>
      </c>
      <c r="L14" s="12">
        <f t="shared" si="3"/>
        <v>3.3310072376281301</v>
      </c>
      <c r="M14" s="11">
        <f t="shared" si="4"/>
        <v>94.432389683138666</v>
      </c>
      <c r="N14" s="11">
        <v>82</v>
      </c>
      <c r="O14" s="11">
        <v>24</v>
      </c>
      <c r="P14" s="11">
        <f t="shared" si="5"/>
        <v>322.6439980840571</v>
      </c>
      <c r="Q14" s="13">
        <f t="shared" si="6"/>
        <v>3.9346829034641111</v>
      </c>
      <c r="R14" s="7"/>
      <c r="S14" s="7"/>
      <c r="T14" s="7"/>
      <c r="U14" s="7"/>
      <c r="V14" s="7"/>
    </row>
    <row r="15" spans="1:22" ht="12" customHeight="1" x14ac:dyDescent="0.2">
      <c r="A15" s="10">
        <v>1978</v>
      </c>
      <c r="B15" s="11">
        <v>108.51859236667281</v>
      </c>
      <c r="C15" s="11">
        <v>0</v>
      </c>
      <c r="D15" s="11">
        <f t="shared" si="0"/>
        <v>108.51859236667281</v>
      </c>
      <c r="E15" s="11">
        <v>12</v>
      </c>
      <c r="F15" s="11">
        <f t="shared" si="1"/>
        <v>95.496361282672069</v>
      </c>
      <c r="G15" s="11">
        <v>0</v>
      </c>
      <c r="H15" s="11">
        <f t="shared" si="7"/>
        <v>95.496361282672069</v>
      </c>
      <c r="I15" s="11">
        <v>20</v>
      </c>
      <c r="J15" s="11">
        <f t="shared" si="2"/>
        <v>29.600000000000009</v>
      </c>
      <c r="K15" s="11">
        <f t="shared" si="8"/>
        <v>76.39708902613765</v>
      </c>
      <c r="L15" s="12">
        <f t="shared" si="3"/>
        <v>3.3489134915567189</v>
      </c>
      <c r="M15" s="11">
        <f t="shared" si="4"/>
        <v>94.940023028887197</v>
      </c>
      <c r="N15" s="11">
        <v>82</v>
      </c>
      <c r="O15" s="11">
        <v>24</v>
      </c>
      <c r="P15" s="11">
        <f t="shared" si="5"/>
        <v>324.37841201536457</v>
      </c>
      <c r="Q15" s="13">
        <f t="shared" si="6"/>
        <v>3.9558342928702999</v>
      </c>
      <c r="R15" s="7"/>
      <c r="S15" s="7"/>
      <c r="T15" s="7"/>
      <c r="U15" s="7"/>
      <c r="V15" s="7"/>
    </row>
    <row r="16" spans="1:22" ht="12" customHeight="1" x14ac:dyDescent="0.2">
      <c r="A16" s="10">
        <v>1979</v>
      </c>
      <c r="B16" s="11">
        <v>109.02786331772589</v>
      </c>
      <c r="C16" s="11">
        <v>0</v>
      </c>
      <c r="D16" s="11">
        <f t="shared" si="0"/>
        <v>109.02786331772589</v>
      </c>
      <c r="E16" s="11">
        <v>12</v>
      </c>
      <c r="F16" s="11">
        <f t="shared" si="1"/>
        <v>95.944519719598787</v>
      </c>
      <c r="G16" s="11">
        <v>0</v>
      </c>
      <c r="H16" s="11">
        <f t="shared" si="7"/>
        <v>95.944519719598787</v>
      </c>
      <c r="I16" s="11">
        <v>20</v>
      </c>
      <c r="J16" s="11">
        <f t="shared" si="2"/>
        <v>29.599999999999994</v>
      </c>
      <c r="K16" s="11">
        <f t="shared" si="8"/>
        <v>76.755615775679033</v>
      </c>
      <c r="L16" s="12">
        <f t="shared" si="3"/>
        <v>3.3646297326325056</v>
      </c>
      <c r="M16" s="11">
        <f t="shared" si="4"/>
        <v>95.385570605265215</v>
      </c>
      <c r="N16" s="11">
        <v>82</v>
      </c>
      <c r="O16" s="11">
        <v>24</v>
      </c>
      <c r="P16" s="11">
        <f t="shared" si="5"/>
        <v>325.90069956798948</v>
      </c>
      <c r="Q16" s="13">
        <f t="shared" si="6"/>
        <v>3.9743987752193841</v>
      </c>
      <c r="R16" s="7"/>
      <c r="S16" s="7"/>
      <c r="T16" s="7"/>
      <c r="U16" s="7"/>
      <c r="V16" s="7"/>
    </row>
    <row r="17" spans="1:22" ht="12" customHeight="1" x14ac:dyDescent="0.2">
      <c r="A17" s="10">
        <v>1980</v>
      </c>
      <c r="B17" s="11">
        <v>110.26280881410116</v>
      </c>
      <c r="C17" s="11">
        <v>0</v>
      </c>
      <c r="D17" s="11">
        <f t="shared" si="0"/>
        <v>110.26280881410116</v>
      </c>
      <c r="E17" s="11">
        <v>12</v>
      </c>
      <c r="F17" s="11">
        <f t="shared" si="1"/>
        <v>97.031271756409026</v>
      </c>
      <c r="G17" s="11">
        <v>0</v>
      </c>
      <c r="H17" s="11">
        <f t="shared" si="7"/>
        <v>97.031271756409026</v>
      </c>
      <c r="I17" s="11">
        <v>20</v>
      </c>
      <c r="J17" s="11">
        <f t="shared" si="2"/>
        <v>29.599999999999994</v>
      </c>
      <c r="K17" s="11">
        <f t="shared" si="8"/>
        <v>77.625017405127224</v>
      </c>
      <c r="L17" s="12">
        <f t="shared" si="3"/>
        <v>3.4027404889918782</v>
      </c>
      <c r="M17" s="11">
        <f t="shared" si="4"/>
        <v>96.465991492675244</v>
      </c>
      <c r="N17" s="11">
        <v>82</v>
      </c>
      <c r="O17" s="11">
        <v>24</v>
      </c>
      <c r="P17" s="11">
        <f t="shared" si="5"/>
        <v>329.5921375999738</v>
      </c>
      <c r="Q17" s="13">
        <f t="shared" si="6"/>
        <v>4.0194163121948021</v>
      </c>
      <c r="R17" s="7"/>
      <c r="S17" s="7"/>
      <c r="T17" s="7"/>
      <c r="U17" s="7"/>
      <c r="V17" s="7"/>
    </row>
    <row r="18" spans="1:22" ht="12" customHeight="1" x14ac:dyDescent="0.2">
      <c r="A18" s="14">
        <v>1981</v>
      </c>
      <c r="B18" s="15">
        <v>109.73205801537338</v>
      </c>
      <c r="C18" s="15">
        <v>0</v>
      </c>
      <c r="D18" s="15">
        <f t="shared" si="0"/>
        <v>109.73205801537338</v>
      </c>
      <c r="E18" s="15">
        <v>12</v>
      </c>
      <c r="F18" s="15">
        <f t="shared" si="1"/>
        <v>96.564211053528581</v>
      </c>
      <c r="G18" s="15">
        <v>0</v>
      </c>
      <c r="H18" s="15">
        <f t="shared" si="7"/>
        <v>96.564211053528581</v>
      </c>
      <c r="I18" s="15">
        <v>20</v>
      </c>
      <c r="J18" s="15">
        <f t="shared" si="2"/>
        <v>29.599999999999994</v>
      </c>
      <c r="K18" s="15">
        <f t="shared" si="8"/>
        <v>77.25136884282287</v>
      </c>
      <c r="L18" s="16">
        <f t="shared" si="3"/>
        <v>3.3863613739319613</v>
      </c>
      <c r="M18" s="15">
        <f t="shared" si="4"/>
        <v>96.001651770284141</v>
      </c>
      <c r="N18" s="15">
        <v>82</v>
      </c>
      <c r="O18" s="15">
        <v>24</v>
      </c>
      <c r="P18" s="15">
        <f t="shared" si="5"/>
        <v>328.0056435484708</v>
      </c>
      <c r="Q18" s="17">
        <f t="shared" si="6"/>
        <v>4.0000688237618389</v>
      </c>
      <c r="R18" s="7"/>
      <c r="S18" s="7"/>
      <c r="T18" s="7"/>
      <c r="U18" s="7"/>
      <c r="V18" s="7"/>
    </row>
    <row r="19" spans="1:22" ht="12" customHeight="1" x14ac:dyDescent="0.2">
      <c r="A19" s="14">
        <v>1982</v>
      </c>
      <c r="B19" s="15">
        <v>110.7397798620262</v>
      </c>
      <c r="C19" s="15">
        <v>0</v>
      </c>
      <c r="D19" s="15">
        <f t="shared" si="0"/>
        <v>110.7397798620262</v>
      </c>
      <c r="E19" s="15">
        <v>12</v>
      </c>
      <c r="F19" s="15">
        <f t="shared" si="1"/>
        <v>97.451006278583051</v>
      </c>
      <c r="G19" s="15">
        <v>0</v>
      </c>
      <c r="H19" s="15">
        <f t="shared" si="7"/>
        <v>97.451006278583051</v>
      </c>
      <c r="I19" s="15">
        <v>20</v>
      </c>
      <c r="J19" s="15">
        <f t="shared" si="2"/>
        <v>29.600000000000009</v>
      </c>
      <c r="K19" s="15">
        <f t="shared" si="8"/>
        <v>77.960805022866438</v>
      </c>
      <c r="L19" s="16">
        <f t="shared" si="3"/>
        <v>3.4174599462078437</v>
      </c>
      <c r="M19" s="15">
        <f t="shared" si="4"/>
        <v>96.883280745019263</v>
      </c>
      <c r="N19" s="15">
        <v>82</v>
      </c>
      <c r="O19" s="15">
        <v>24</v>
      </c>
      <c r="P19" s="15">
        <f t="shared" si="5"/>
        <v>331.0178758788158</v>
      </c>
      <c r="Q19" s="17">
        <f t="shared" si="6"/>
        <v>4.0368033643758023</v>
      </c>
      <c r="R19" s="7"/>
      <c r="S19" s="7"/>
      <c r="T19" s="7"/>
      <c r="U19" s="7"/>
      <c r="V19" s="7"/>
    </row>
    <row r="20" spans="1:22" ht="12" customHeight="1" x14ac:dyDescent="0.2">
      <c r="A20" s="14">
        <v>1983</v>
      </c>
      <c r="B20" s="15">
        <v>111.25820435021956</v>
      </c>
      <c r="C20" s="15">
        <v>0</v>
      </c>
      <c r="D20" s="15">
        <f t="shared" si="0"/>
        <v>111.25820435021956</v>
      </c>
      <c r="E20" s="15">
        <v>12</v>
      </c>
      <c r="F20" s="15">
        <f t="shared" si="1"/>
        <v>97.907219828193206</v>
      </c>
      <c r="G20" s="15">
        <v>0</v>
      </c>
      <c r="H20" s="15">
        <f t="shared" si="7"/>
        <v>97.907219828193206</v>
      </c>
      <c r="I20" s="15">
        <v>20</v>
      </c>
      <c r="J20" s="15">
        <f t="shared" si="2"/>
        <v>29.600000000000009</v>
      </c>
      <c r="K20" s="15">
        <f t="shared" si="8"/>
        <v>78.325775862554565</v>
      </c>
      <c r="L20" s="16">
        <f t="shared" si="3"/>
        <v>3.4334586679475976</v>
      </c>
      <c r="M20" s="15">
        <f t="shared" si="4"/>
        <v>97.336836506980418</v>
      </c>
      <c r="N20" s="15">
        <v>82</v>
      </c>
      <c r="O20" s="15">
        <v>24</v>
      </c>
      <c r="P20" s="15">
        <f t="shared" si="5"/>
        <v>332.56752473218307</v>
      </c>
      <c r="Q20" s="17">
        <f t="shared" si="6"/>
        <v>4.0557015211241838</v>
      </c>
      <c r="R20" s="7"/>
      <c r="S20" s="7"/>
      <c r="T20" s="7"/>
      <c r="U20" s="7"/>
      <c r="V20" s="7"/>
    </row>
    <row r="21" spans="1:22" ht="12" customHeight="1" x14ac:dyDescent="0.2">
      <c r="A21" s="14">
        <v>1984</v>
      </c>
      <c r="B21" s="15">
        <v>111.98909510346</v>
      </c>
      <c r="C21" s="15">
        <v>0</v>
      </c>
      <c r="D21" s="15">
        <f t="shared" si="0"/>
        <v>111.98909510346</v>
      </c>
      <c r="E21" s="15">
        <v>12</v>
      </c>
      <c r="F21" s="15">
        <f t="shared" si="1"/>
        <v>98.550403691044806</v>
      </c>
      <c r="G21" s="15">
        <v>0</v>
      </c>
      <c r="H21" s="15">
        <f t="shared" si="7"/>
        <v>98.550403691044806</v>
      </c>
      <c r="I21" s="15">
        <v>20</v>
      </c>
      <c r="J21" s="15">
        <f t="shared" si="2"/>
        <v>29.599999999999994</v>
      </c>
      <c r="K21" s="15">
        <f t="shared" si="8"/>
        <v>78.840322952835848</v>
      </c>
      <c r="L21" s="16">
        <f t="shared" si="3"/>
        <v>3.4560141568366398</v>
      </c>
      <c r="M21" s="15">
        <f t="shared" si="4"/>
        <v>97.976273339240322</v>
      </c>
      <c r="N21" s="15">
        <v>82</v>
      </c>
      <c r="O21" s="15">
        <v>24</v>
      </c>
      <c r="P21" s="15">
        <f t="shared" si="5"/>
        <v>334.7522672424044</v>
      </c>
      <c r="Q21" s="17">
        <f t="shared" si="6"/>
        <v>4.0823447224683465</v>
      </c>
      <c r="R21" s="7"/>
      <c r="S21" s="7"/>
      <c r="T21" s="7"/>
      <c r="U21" s="7"/>
      <c r="V21" s="7"/>
    </row>
    <row r="22" spans="1:22" ht="12" customHeight="1" x14ac:dyDescent="0.2">
      <c r="A22" s="14">
        <v>1985</v>
      </c>
      <c r="B22" s="15">
        <v>116.48618638963734</v>
      </c>
      <c r="C22" s="15">
        <v>0</v>
      </c>
      <c r="D22" s="15">
        <f t="shared" si="0"/>
        <v>116.48618638963734</v>
      </c>
      <c r="E22" s="15">
        <v>12</v>
      </c>
      <c r="F22" s="15">
        <f t="shared" si="1"/>
        <v>102.50784402288086</v>
      </c>
      <c r="G22" s="15">
        <v>0</v>
      </c>
      <c r="H22" s="15">
        <f t="shared" si="7"/>
        <v>102.50784402288086</v>
      </c>
      <c r="I22" s="15">
        <v>20</v>
      </c>
      <c r="J22" s="15">
        <f t="shared" si="2"/>
        <v>29.599999999999994</v>
      </c>
      <c r="K22" s="15">
        <f t="shared" si="8"/>
        <v>82.006275218304694</v>
      </c>
      <c r="L22" s="16">
        <f t="shared" si="3"/>
        <v>3.5947956260078771</v>
      </c>
      <c r="M22" s="15">
        <f t="shared" si="4"/>
        <v>101.91065859951031</v>
      </c>
      <c r="N22" s="15">
        <v>82</v>
      </c>
      <c r="O22" s="15">
        <v>24</v>
      </c>
      <c r="P22" s="15">
        <f t="shared" si="5"/>
        <v>348.19475021499352</v>
      </c>
      <c r="Q22" s="17">
        <f t="shared" si="6"/>
        <v>4.2462774416462628</v>
      </c>
      <c r="R22" s="7"/>
      <c r="S22" s="7"/>
      <c r="T22" s="7"/>
      <c r="U22" s="7"/>
      <c r="V22" s="7"/>
    </row>
    <row r="23" spans="1:22" ht="12" customHeight="1" x14ac:dyDescent="0.2">
      <c r="A23" s="10">
        <v>1986</v>
      </c>
      <c r="B23" s="11">
        <v>116.69397923079536</v>
      </c>
      <c r="C23" s="11">
        <v>0</v>
      </c>
      <c r="D23" s="11">
        <f t="shared" si="0"/>
        <v>116.69397923079536</v>
      </c>
      <c r="E23" s="11">
        <v>12</v>
      </c>
      <c r="F23" s="11">
        <f t="shared" si="1"/>
        <v>102.69070172309992</v>
      </c>
      <c r="G23" s="11">
        <v>0</v>
      </c>
      <c r="H23" s="11">
        <f t="shared" si="7"/>
        <v>102.69070172309992</v>
      </c>
      <c r="I23" s="11">
        <v>20</v>
      </c>
      <c r="J23" s="11">
        <f t="shared" si="2"/>
        <v>29.600000000000009</v>
      </c>
      <c r="K23" s="11">
        <f t="shared" si="8"/>
        <v>82.15256137847993</v>
      </c>
      <c r="L23" s="12">
        <f t="shared" si="3"/>
        <v>3.6012081700155587</v>
      </c>
      <c r="M23" s="11">
        <f t="shared" si="4"/>
        <v>102.09245101585608</v>
      </c>
      <c r="N23" s="11">
        <v>82</v>
      </c>
      <c r="O23" s="11">
        <v>24</v>
      </c>
      <c r="P23" s="11">
        <f t="shared" si="5"/>
        <v>348.815874304175</v>
      </c>
      <c r="Q23" s="13">
        <f t="shared" si="6"/>
        <v>4.2538521256606705</v>
      </c>
      <c r="R23" s="7"/>
      <c r="S23" s="7"/>
      <c r="T23" s="7"/>
      <c r="U23" s="7"/>
      <c r="V23" s="7"/>
    </row>
    <row r="24" spans="1:22" ht="12" customHeight="1" x14ac:dyDescent="0.2">
      <c r="A24" s="10">
        <v>1987</v>
      </c>
      <c r="B24" s="11">
        <v>119.19742999458845</v>
      </c>
      <c r="C24" s="11">
        <v>0</v>
      </c>
      <c r="D24" s="11">
        <f t="shared" si="0"/>
        <v>119.19742999458845</v>
      </c>
      <c r="E24" s="11">
        <v>12</v>
      </c>
      <c r="F24" s="11">
        <f t="shared" si="1"/>
        <v>104.89373839523783</v>
      </c>
      <c r="G24" s="11">
        <v>0</v>
      </c>
      <c r="H24" s="11">
        <f t="shared" si="7"/>
        <v>104.89373839523783</v>
      </c>
      <c r="I24" s="11">
        <v>20</v>
      </c>
      <c r="J24" s="11">
        <f t="shared" si="2"/>
        <v>29.600000000000009</v>
      </c>
      <c r="K24" s="11">
        <f t="shared" si="8"/>
        <v>83.91499071619026</v>
      </c>
      <c r="L24" s="12">
        <f t="shared" si="3"/>
        <v>3.6784653464631347</v>
      </c>
      <c r="M24" s="11">
        <f t="shared" si="4"/>
        <v>104.28265333955663</v>
      </c>
      <c r="N24" s="11">
        <v>82</v>
      </c>
      <c r="O24" s="11">
        <v>24</v>
      </c>
      <c r="P24" s="11">
        <f t="shared" si="5"/>
        <v>356.29906557681852</v>
      </c>
      <c r="Q24" s="13">
        <f t="shared" si="6"/>
        <v>4.3451105558148599</v>
      </c>
      <c r="R24" s="7"/>
      <c r="S24" s="7"/>
      <c r="T24" s="7"/>
      <c r="U24" s="7"/>
      <c r="V24" s="7"/>
    </row>
    <row r="25" spans="1:22" ht="12" customHeight="1" x14ac:dyDescent="0.2">
      <c r="A25" s="10">
        <v>1988</v>
      </c>
      <c r="B25" s="11">
        <v>122.4402917515727</v>
      </c>
      <c r="C25" s="11">
        <v>0</v>
      </c>
      <c r="D25" s="11">
        <f t="shared" si="0"/>
        <v>122.4402917515727</v>
      </c>
      <c r="E25" s="11">
        <v>12</v>
      </c>
      <c r="F25" s="11">
        <f t="shared" si="1"/>
        <v>107.74745674138398</v>
      </c>
      <c r="G25" s="11">
        <v>0</v>
      </c>
      <c r="H25" s="11">
        <f t="shared" si="7"/>
        <v>107.74745674138398</v>
      </c>
      <c r="I25" s="11">
        <v>20</v>
      </c>
      <c r="J25" s="11">
        <f t="shared" si="2"/>
        <v>29.600000000000009</v>
      </c>
      <c r="K25" s="11">
        <f t="shared" si="8"/>
        <v>86.197965393107182</v>
      </c>
      <c r="L25" s="12">
        <f t="shared" si="3"/>
        <v>3.7785409487389452</v>
      </c>
      <c r="M25" s="11">
        <f t="shared" si="4"/>
        <v>107.11974662627472</v>
      </c>
      <c r="N25" s="11">
        <v>82</v>
      </c>
      <c r="O25" s="11">
        <v>24</v>
      </c>
      <c r="P25" s="11">
        <f t="shared" si="5"/>
        <v>365.99246763977197</v>
      </c>
      <c r="Q25" s="13">
        <f t="shared" si="6"/>
        <v>4.4633227760947802</v>
      </c>
      <c r="R25" s="7"/>
      <c r="S25" s="7"/>
      <c r="T25" s="7"/>
      <c r="U25" s="7"/>
      <c r="V25" s="7"/>
    </row>
    <row r="26" spans="1:22" ht="12" customHeight="1" x14ac:dyDescent="0.2">
      <c r="A26" s="10">
        <v>1989</v>
      </c>
      <c r="B26" s="11">
        <v>119.82185143856269</v>
      </c>
      <c r="C26" s="11">
        <v>0</v>
      </c>
      <c r="D26" s="11">
        <f t="shared" si="0"/>
        <v>119.82185143856269</v>
      </c>
      <c r="E26" s="11">
        <v>12</v>
      </c>
      <c r="F26" s="11">
        <f t="shared" si="1"/>
        <v>105.44322926593517</v>
      </c>
      <c r="G26" s="11">
        <v>0</v>
      </c>
      <c r="H26" s="11">
        <f t="shared" si="7"/>
        <v>105.44322926593517</v>
      </c>
      <c r="I26" s="11">
        <v>20</v>
      </c>
      <c r="J26" s="11">
        <f t="shared" si="2"/>
        <v>29.599999999999994</v>
      </c>
      <c r="K26" s="11">
        <f t="shared" si="8"/>
        <v>84.354583412748141</v>
      </c>
      <c r="L26" s="12">
        <f t="shared" si="3"/>
        <v>3.6977351632985487</v>
      </c>
      <c r="M26" s="11">
        <f t="shared" si="4"/>
        <v>104.8289430119322</v>
      </c>
      <c r="N26" s="11">
        <v>82</v>
      </c>
      <c r="O26" s="11">
        <v>24</v>
      </c>
      <c r="P26" s="11">
        <f t="shared" si="5"/>
        <v>358.16555529076834</v>
      </c>
      <c r="Q26" s="13">
        <f t="shared" si="6"/>
        <v>4.3678726254971751</v>
      </c>
      <c r="R26" s="7"/>
      <c r="S26" s="7"/>
      <c r="T26" s="7"/>
      <c r="U26" s="7"/>
      <c r="V26" s="7"/>
    </row>
    <row r="27" spans="1:22" ht="12" customHeight="1" x14ac:dyDescent="0.2">
      <c r="A27" s="10">
        <v>1990</v>
      </c>
      <c r="B27" s="11">
        <v>124.19086455441345</v>
      </c>
      <c r="C27" s="11">
        <v>0</v>
      </c>
      <c r="D27" s="11">
        <f t="shared" si="0"/>
        <v>124.19086455441345</v>
      </c>
      <c r="E27" s="11">
        <v>12</v>
      </c>
      <c r="F27" s="11">
        <f t="shared" si="1"/>
        <v>109.28796080788383</v>
      </c>
      <c r="G27" s="11">
        <v>0</v>
      </c>
      <c r="H27" s="11">
        <f t="shared" si="7"/>
        <v>109.28796080788383</v>
      </c>
      <c r="I27" s="11">
        <v>20</v>
      </c>
      <c r="J27" s="11">
        <f t="shared" si="2"/>
        <v>29.599999999999994</v>
      </c>
      <c r="K27" s="11">
        <f t="shared" si="8"/>
        <v>87.430368646307073</v>
      </c>
      <c r="L27" s="12">
        <f t="shared" si="3"/>
        <v>3.8325641050435979</v>
      </c>
      <c r="M27" s="11">
        <f t="shared" si="4"/>
        <v>108.65127609593347</v>
      </c>
      <c r="N27" s="11">
        <v>82</v>
      </c>
      <c r="O27" s="11">
        <v>24</v>
      </c>
      <c r="P27" s="11">
        <f t="shared" si="5"/>
        <v>371.22519332777267</v>
      </c>
      <c r="Q27" s="13">
        <f t="shared" si="6"/>
        <v>4.5271365039972276</v>
      </c>
      <c r="R27" s="7"/>
      <c r="S27" s="7"/>
      <c r="T27" s="7"/>
      <c r="U27" s="7"/>
      <c r="V27" s="7"/>
    </row>
    <row r="28" spans="1:22" ht="12" customHeight="1" x14ac:dyDescent="0.2">
      <c r="A28" s="14">
        <v>1991</v>
      </c>
      <c r="B28" s="15">
        <v>124.69234763321039</v>
      </c>
      <c r="C28" s="15">
        <v>0</v>
      </c>
      <c r="D28" s="15">
        <f t="shared" si="0"/>
        <v>124.69234763321039</v>
      </c>
      <c r="E28" s="15">
        <v>12</v>
      </c>
      <c r="F28" s="15">
        <f t="shared" si="1"/>
        <v>109.72926591722515</v>
      </c>
      <c r="G28" s="15">
        <v>0</v>
      </c>
      <c r="H28" s="15">
        <f t="shared" si="7"/>
        <v>109.72926591722515</v>
      </c>
      <c r="I28" s="15">
        <v>20</v>
      </c>
      <c r="J28" s="15">
        <f t="shared" si="2"/>
        <v>29.599999999999994</v>
      </c>
      <c r="K28" s="15">
        <f t="shared" si="8"/>
        <v>87.783412733780125</v>
      </c>
      <c r="L28" s="16">
        <f t="shared" si="3"/>
        <v>3.848040010247896</v>
      </c>
      <c r="M28" s="15">
        <f t="shared" si="4"/>
        <v>109.09001027052273</v>
      </c>
      <c r="N28" s="15">
        <v>82</v>
      </c>
      <c r="O28" s="15">
        <v>24</v>
      </c>
      <c r="P28" s="15">
        <f t="shared" si="5"/>
        <v>372.72420175761931</v>
      </c>
      <c r="Q28" s="17">
        <f t="shared" si="6"/>
        <v>4.5454170946051136</v>
      </c>
      <c r="R28" s="7"/>
      <c r="S28" s="7"/>
      <c r="T28" s="7"/>
      <c r="U28" s="7"/>
      <c r="V28" s="7"/>
    </row>
    <row r="29" spans="1:22" ht="12" customHeight="1" x14ac:dyDescent="0.2">
      <c r="A29" s="14">
        <v>1992</v>
      </c>
      <c r="B29" s="15">
        <v>124.71757101207831</v>
      </c>
      <c r="C29" s="15">
        <v>0</v>
      </c>
      <c r="D29" s="15">
        <f t="shared" si="0"/>
        <v>124.71757101207831</v>
      </c>
      <c r="E29" s="15">
        <v>12</v>
      </c>
      <c r="F29" s="15">
        <f t="shared" si="1"/>
        <v>109.75146249062891</v>
      </c>
      <c r="G29" s="15">
        <v>0</v>
      </c>
      <c r="H29" s="15">
        <f t="shared" si="7"/>
        <v>109.75146249062891</v>
      </c>
      <c r="I29" s="15">
        <v>20</v>
      </c>
      <c r="J29" s="15">
        <f t="shared" si="2"/>
        <v>29.599999999999994</v>
      </c>
      <c r="K29" s="15">
        <f t="shared" si="8"/>
        <v>87.801169992503134</v>
      </c>
      <c r="L29" s="16">
        <f t="shared" si="3"/>
        <v>3.8488184106302743</v>
      </c>
      <c r="M29" s="15">
        <f t="shared" si="4"/>
        <v>109.11207753216296</v>
      </c>
      <c r="N29" s="15">
        <v>82</v>
      </c>
      <c r="O29" s="15">
        <v>24</v>
      </c>
      <c r="P29" s="15">
        <f t="shared" si="5"/>
        <v>372.79959823489008</v>
      </c>
      <c r="Q29" s="17">
        <f t="shared" si="6"/>
        <v>4.5463365638401232</v>
      </c>
      <c r="R29" s="7"/>
      <c r="S29" s="7"/>
      <c r="T29" s="7"/>
      <c r="U29" s="7"/>
      <c r="V29" s="7"/>
    </row>
    <row r="30" spans="1:22" ht="12" customHeight="1" x14ac:dyDescent="0.2">
      <c r="A30" s="14">
        <v>1993</v>
      </c>
      <c r="B30" s="15">
        <v>128.57708633260802</v>
      </c>
      <c r="C30" s="15">
        <v>0</v>
      </c>
      <c r="D30" s="15">
        <f t="shared" si="0"/>
        <v>128.57708633260802</v>
      </c>
      <c r="E30" s="15">
        <v>12</v>
      </c>
      <c r="F30" s="15">
        <f t="shared" si="1"/>
        <v>113.14783597269505</v>
      </c>
      <c r="G30" s="15">
        <v>0</v>
      </c>
      <c r="H30" s="15">
        <f t="shared" si="7"/>
        <v>113.14783597269505</v>
      </c>
      <c r="I30" s="15">
        <v>20</v>
      </c>
      <c r="J30" s="15">
        <f t="shared" si="2"/>
        <v>29.600000000000009</v>
      </c>
      <c r="K30" s="15">
        <f t="shared" si="8"/>
        <v>90.518268778156042</v>
      </c>
      <c r="L30" s="16">
        <f t="shared" si="3"/>
        <v>3.9679241108232786</v>
      </c>
      <c r="M30" s="15">
        <f t="shared" si="4"/>
        <v>112.48866457978453</v>
      </c>
      <c r="N30" s="15">
        <v>82</v>
      </c>
      <c r="O30" s="15">
        <v>24</v>
      </c>
      <c r="P30" s="15">
        <f t="shared" si="5"/>
        <v>384.33627064759713</v>
      </c>
      <c r="Q30" s="17">
        <f t="shared" si="6"/>
        <v>4.6870276908243556</v>
      </c>
      <c r="R30" s="7"/>
      <c r="S30" s="7"/>
      <c r="T30" s="7"/>
      <c r="U30" s="7"/>
      <c r="V30" s="7"/>
    </row>
    <row r="31" spans="1:22" ht="12" customHeight="1" x14ac:dyDescent="0.2">
      <c r="A31" s="14">
        <v>1994</v>
      </c>
      <c r="B31" s="15">
        <v>129.16419574998241</v>
      </c>
      <c r="C31" s="15">
        <v>0</v>
      </c>
      <c r="D31" s="15">
        <f t="shared" si="0"/>
        <v>129.16419574998241</v>
      </c>
      <c r="E31" s="15">
        <v>12</v>
      </c>
      <c r="F31" s="15">
        <f t="shared" si="1"/>
        <v>113.66449225998453</v>
      </c>
      <c r="G31" s="15">
        <v>0</v>
      </c>
      <c r="H31" s="15">
        <f t="shared" si="7"/>
        <v>113.66449225998453</v>
      </c>
      <c r="I31" s="15">
        <v>20</v>
      </c>
      <c r="J31" s="15">
        <f t="shared" si="2"/>
        <v>29.599999999999994</v>
      </c>
      <c r="K31" s="15">
        <f t="shared" si="8"/>
        <v>90.931593807987625</v>
      </c>
      <c r="L31" s="16">
        <f t="shared" si="3"/>
        <v>3.9860424682953481</v>
      </c>
      <c r="M31" s="15">
        <f t="shared" si="4"/>
        <v>113.00231095493896</v>
      </c>
      <c r="N31" s="15">
        <v>82</v>
      </c>
      <c r="O31" s="15">
        <v>24</v>
      </c>
      <c r="P31" s="15">
        <f t="shared" si="5"/>
        <v>386.09122909604145</v>
      </c>
      <c r="Q31" s="17">
        <f t="shared" si="6"/>
        <v>4.7084296231224565</v>
      </c>
      <c r="R31" s="7"/>
      <c r="S31" s="7"/>
      <c r="T31" s="7"/>
      <c r="U31" s="7"/>
      <c r="V31" s="7"/>
    </row>
    <row r="32" spans="1:22" ht="12" customHeight="1" x14ac:dyDescent="0.2">
      <c r="A32" s="14">
        <v>1995</v>
      </c>
      <c r="B32" s="15">
        <v>126.91018193527481</v>
      </c>
      <c r="C32" s="15">
        <v>0</v>
      </c>
      <c r="D32" s="15">
        <f t="shared" si="0"/>
        <v>126.91018193527481</v>
      </c>
      <c r="E32" s="15">
        <v>12</v>
      </c>
      <c r="F32" s="15">
        <f t="shared" si="1"/>
        <v>111.68096010304183</v>
      </c>
      <c r="G32" s="15">
        <v>0</v>
      </c>
      <c r="H32" s="15">
        <f t="shared" si="7"/>
        <v>111.68096010304183</v>
      </c>
      <c r="I32" s="15">
        <v>20</v>
      </c>
      <c r="J32" s="15">
        <f t="shared" si="2"/>
        <v>29.600000000000009</v>
      </c>
      <c r="K32" s="15">
        <f t="shared" si="8"/>
        <v>89.344768082433461</v>
      </c>
      <c r="L32" s="16">
        <f t="shared" si="3"/>
        <v>3.9164829844354392</v>
      </c>
      <c r="M32" s="15">
        <f t="shared" si="4"/>
        <v>111.03033436725248</v>
      </c>
      <c r="N32" s="15">
        <v>82</v>
      </c>
      <c r="O32" s="15">
        <v>24</v>
      </c>
      <c r="P32" s="15">
        <f t="shared" si="5"/>
        <v>379.35364242144595</v>
      </c>
      <c r="Q32" s="17">
        <f t="shared" si="6"/>
        <v>4.626263931968853</v>
      </c>
      <c r="R32" s="7"/>
      <c r="S32" s="7"/>
      <c r="T32" s="7"/>
      <c r="U32" s="7"/>
      <c r="V32" s="7"/>
    </row>
    <row r="33" spans="1:22" ht="12" customHeight="1" x14ac:dyDescent="0.2">
      <c r="A33" s="10">
        <v>1996</v>
      </c>
      <c r="B33" s="11">
        <v>132.87464110194193</v>
      </c>
      <c r="C33" s="11">
        <v>0</v>
      </c>
      <c r="D33" s="11">
        <f t="shared" si="0"/>
        <v>132.87464110194193</v>
      </c>
      <c r="E33" s="11">
        <v>12</v>
      </c>
      <c r="F33" s="11">
        <f t="shared" si="1"/>
        <v>116.92968416970891</v>
      </c>
      <c r="G33" s="11">
        <v>0</v>
      </c>
      <c r="H33" s="11">
        <f t="shared" si="7"/>
        <v>116.92968416970891</v>
      </c>
      <c r="I33" s="11">
        <v>20</v>
      </c>
      <c r="J33" s="11">
        <f t="shared" si="2"/>
        <v>29.600000000000009</v>
      </c>
      <c r="K33" s="11">
        <f t="shared" si="8"/>
        <v>93.543747335767122</v>
      </c>
      <c r="L33" s="12">
        <f t="shared" si="3"/>
        <v>4.1005478284171888</v>
      </c>
      <c r="M33" s="11">
        <f t="shared" si="4"/>
        <v>116.24848066171309</v>
      </c>
      <c r="N33" s="11">
        <v>82</v>
      </c>
      <c r="O33" s="11">
        <v>24</v>
      </c>
      <c r="P33" s="11">
        <f t="shared" si="5"/>
        <v>397.18230892751973</v>
      </c>
      <c r="Q33" s="13">
        <f t="shared" si="6"/>
        <v>4.8436866942380457</v>
      </c>
      <c r="R33" s="7"/>
      <c r="S33" s="7"/>
      <c r="T33" s="7"/>
      <c r="U33" s="7"/>
      <c r="V33" s="7"/>
    </row>
    <row r="34" spans="1:22" ht="12" customHeight="1" x14ac:dyDescent="0.2">
      <c r="A34" s="10">
        <v>1997</v>
      </c>
      <c r="B34" s="11">
        <v>134.46234285040654</v>
      </c>
      <c r="C34" s="11">
        <v>0</v>
      </c>
      <c r="D34" s="11">
        <f t="shared" si="0"/>
        <v>134.46234285040654</v>
      </c>
      <c r="E34" s="11">
        <v>12</v>
      </c>
      <c r="F34" s="11">
        <f t="shared" si="1"/>
        <v>118.32686170835775</v>
      </c>
      <c r="G34" s="11">
        <v>0</v>
      </c>
      <c r="H34" s="11">
        <f t="shared" si="7"/>
        <v>118.32686170835775</v>
      </c>
      <c r="I34" s="11">
        <v>20</v>
      </c>
      <c r="J34" s="11">
        <f t="shared" si="2"/>
        <v>29.600000000000009</v>
      </c>
      <c r="K34" s="11">
        <f t="shared" si="8"/>
        <v>94.661489366686197</v>
      </c>
      <c r="L34" s="12">
        <f t="shared" si="3"/>
        <v>4.1495447393615867</v>
      </c>
      <c r="M34" s="11">
        <f t="shared" si="4"/>
        <v>117.63751858853129</v>
      </c>
      <c r="N34" s="11">
        <v>82</v>
      </c>
      <c r="O34" s="11">
        <v>24</v>
      </c>
      <c r="P34" s="11">
        <f t="shared" si="5"/>
        <v>401.92818851081523</v>
      </c>
      <c r="Q34" s="13">
        <f t="shared" si="6"/>
        <v>4.9015632745221369</v>
      </c>
      <c r="R34" s="7"/>
      <c r="S34" s="7"/>
      <c r="T34" s="7"/>
      <c r="U34" s="7"/>
      <c r="V34" s="7"/>
    </row>
    <row r="35" spans="1:22" ht="12" customHeight="1" x14ac:dyDescent="0.2">
      <c r="A35" s="10">
        <v>1998</v>
      </c>
      <c r="B35" s="11">
        <v>131.61935926259559</v>
      </c>
      <c r="C35" s="11">
        <v>0</v>
      </c>
      <c r="D35" s="11">
        <f t="shared" si="0"/>
        <v>131.61935926259559</v>
      </c>
      <c r="E35" s="11">
        <v>12</v>
      </c>
      <c r="F35" s="11">
        <f t="shared" si="1"/>
        <v>115.82503615108412</v>
      </c>
      <c r="G35" s="11">
        <v>0</v>
      </c>
      <c r="H35" s="11">
        <f t="shared" si="7"/>
        <v>115.82503615108412</v>
      </c>
      <c r="I35" s="11">
        <v>20</v>
      </c>
      <c r="J35" s="11">
        <f t="shared" si="2"/>
        <v>29.600000000000009</v>
      </c>
      <c r="K35" s="11">
        <f t="shared" si="8"/>
        <v>92.66002892086729</v>
      </c>
      <c r="L35" s="12">
        <f t="shared" si="3"/>
        <v>4.0618094869421277</v>
      </c>
      <c r="M35" s="11">
        <f t="shared" si="4"/>
        <v>115.15026805006585</v>
      </c>
      <c r="N35" s="11">
        <v>82</v>
      </c>
      <c r="O35" s="11">
        <v>24</v>
      </c>
      <c r="P35" s="11">
        <f t="shared" si="5"/>
        <v>393.43008250439169</v>
      </c>
      <c r="Q35" s="13">
        <f t="shared" si="6"/>
        <v>4.7979278354194106</v>
      </c>
      <c r="R35" s="7"/>
      <c r="S35" s="7"/>
      <c r="T35" s="7"/>
      <c r="U35" s="7"/>
      <c r="V35" s="7"/>
    </row>
    <row r="36" spans="1:22" ht="12" customHeight="1" x14ac:dyDescent="0.2">
      <c r="A36" s="10">
        <v>1999</v>
      </c>
      <c r="B36" s="11">
        <v>133.27726556757304</v>
      </c>
      <c r="C36" s="11">
        <v>0</v>
      </c>
      <c r="D36" s="11">
        <f t="shared" si="0"/>
        <v>133.27726556757304</v>
      </c>
      <c r="E36" s="11">
        <v>12</v>
      </c>
      <c r="F36" s="11">
        <f t="shared" si="1"/>
        <v>117.28399369946428</v>
      </c>
      <c r="G36" s="11">
        <v>0</v>
      </c>
      <c r="H36" s="11">
        <f t="shared" si="7"/>
        <v>117.28399369946428</v>
      </c>
      <c r="I36" s="11">
        <v>20</v>
      </c>
      <c r="J36" s="11">
        <f t="shared" si="2"/>
        <v>29.600000000000009</v>
      </c>
      <c r="K36" s="11">
        <f t="shared" si="8"/>
        <v>93.827194959571415</v>
      </c>
      <c r="L36" s="12">
        <f t="shared" si="3"/>
        <v>4.1129729297346378</v>
      </c>
      <c r="M36" s="11">
        <f t="shared" si="4"/>
        <v>116.60072607151211</v>
      </c>
      <c r="N36" s="11">
        <v>82</v>
      </c>
      <c r="O36" s="11">
        <v>24</v>
      </c>
      <c r="P36" s="11">
        <f t="shared" si="5"/>
        <v>398.3858140776664</v>
      </c>
      <c r="Q36" s="13">
        <f t="shared" si="6"/>
        <v>4.858363586313005</v>
      </c>
      <c r="R36" s="7"/>
      <c r="S36" s="7"/>
      <c r="T36" s="7"/>
      <c r="U36" s="7"/>
      <c r="V36" s="7"/>
    </row>
    <row r="37" spans="1:22" ht="12" customHeight="1" x14ac:dyDescent="0.2">
      <c r="A37" s="10">
        <v>2000</v>
      </c>
      <c r="B37" s="11">
        <v>133.70586632873318</v>
      </c>
      <c r="C37" s="11">
        <v>0</v>
      </c>
      <c r="D37" s="11">
        <f t="shared" si="0"/>
        <v>133.70586632873318</v>
      </c>
      <c r="E37" s="11">
        <v>12</v>
      </c>
      <c r="F37" s="11">
        <f t="shared" si="1"/>
        <v>117.66116236928519</v>
      </c>
      <c r="G37" s="11">
        <v>0</v>
      </c>
      <c r="H37" s="11">
        <f t="shared" si="7"/>
        <v>117.66116236928519</v>
      </c>
      <c r="I37" s="11">
        <v>20</v>
      </c>
      <c r="J37" s="11">
        <f t="shared" si="2"/>
        <v>29.600000000000009</v>
      </c>
      <c r="K37" s="11">
        <f t="shared" si="8"/>
        <v>94.128929895428158</v>
      </c>
      <c r="L37" s="12">
        <f t="shared" si="3"/>
        <v>4.1261996666489056</v>
      </c>
      <c r="M37" s="11">
        <f t="shared" si="4"/>
        <v>116.97569744966314</v>
      </c>
      <c r="N37" s="11">
        <v>82</v>
      </c>
      <c r="O37" s="11">
        <v>24</v>
      </c>
      <c r="P37" s="11">
        <f t="shared" si="5"/>
        <v>399.66696628634907</v>
      </c>
      <c r="Q37" s="13">
        <f t="shared" si="6"/>
        <v>4.8739873937359643</v>
      </c>
      <c r="R37" s="7"/>
      <c r="S37" s="7"/>
      <c r="T37" s="7"/>
      <c r="U37" s="7"/>
      <c r="V37" s="7"/>
    </row>
    <row r="38" spans="1:22" ht="12" customHeight="1" x14ac:dyDescent="0.2">
      <c r="A38" s="14">
        <v>2001</v>
      </c>
      <c r="B38" s="15">
        <v>128.09543601060449</v>
      </c>
      <c r="C38" s="15">
        <v>0</v>
      </c>
      <c r="D38" s="15">
        <f t="shared" si="0"/>
        <v>128.09543601060449</v>
      </c>
      <c r="E38" s="15">
        <v>12</v>
      </c>
      <c r="F38" s="15">
        <f t="shared" si="1"/>
        <v>112.72398368933194</v>
      </c>
      <c r="G38" s="15">
        <v>0</v>
      </c>
      <c r="H38" s="15">
        <f t="shared" si="7"/>
        <v>112.72398368933194</v>
      </c>
      <c r="I38" s="15">
        <v>20</v>
      </c>
      <c r="J38" s="15">
        <f t="shared" si="2"/>
        <v>29.600000000000009</v>
      </c>
      <c r="K38" s="15">
        <f t="shared" si="8"/>
        <v>90.179186951465553</v>
      </c>
      <c r="L38" s="16">
        <f t="shared" si="3"/>
        <v>3.9530602499272569</v>
      </c>
      <c r="M38" s="15">
        <f t="shared" si="4"/>
        <v>112.06728155531276</v>
      </c>
      <c r="N38" s="15">
        <v>82</v>
      </c>
      <c r="O38" s="15">
        <v>24</v>
      </c>
      <c r="P38" s="15">
        <f t="shared" si="5"/>
        <v>382.89654531398526</v>
      </c>
      <c r="Q38" s="17">
        <f t="shared" si="6"/>
        <v>4.6694700648046981</v>
      </c>
      <c r="R38" s="7"/>
      <c r="S38" s="7"/>
      <c r="T38" s="7"/>
      <c r="U38" s="7"/>
      <c r="V38" s="7"/>
    </row>
    <row r="39" spans="1:22" ht="12" customHeight="1" x14ac:dyDescent="0.2">
      <c r="A39" s="14">
        <v>2002</v>
      </c>
      <c r="B39" s="15">
        <v>124.01541245704185</v>
      </c>
      <c r="C39" s="15">
        <v>0</v>
      </c>
      <c r="D39" s="15">
        <f t="shared" si="0"/>
        <v>124.01541245704185</v>
      </c>
      <c r="E39" s="15">
        <v>12</v>
      </c>
      <c r="F39" s="15">
        <f t="shared" si="1"/>
        <v>109.13356296219683</v>
      </c>
      <c r="G39" s="15">
        <v>0</v>
      </c>
      <c r="H39" s="15">
        <f t="shared" si="7"/>
        <v>109.13356296219683</v>
      </c>
      <c r="I39" s="15">
        <v>20</v>
      </c>
      <c r="J39" s="15">
        <f t="shared" si="2"/>
        <v>29.599999999999994</v>
      </c>
      <c r="K39" s="15">
        <f t="shared" si="8"/>
        <v>87.30685036975747</v>
      </c>
      <c r="L39" s="16">
        <f t="shared" si="3"/>
        <v>3.8271496052496423</v>
      </c>
      <c r="M39" s="15">
        <f t="shared" si="4"/>
        <v>108.49777773402474</v>
      </c>
      <c r="N39" s="15">
        <v>82</v>
      </c>
      <c r="O39" s="15">
        <v>24</v>
      </c>
      <c r="P39" s="15">
        <f t="shared" si="5"/>
        <v>370.70074059125119</v>
      </c>
      <c r="Q39" s="17">
        <f t="shared" si="6"/>
        <v>4.5207407389176977</v>
      </c>
      <c r="R39" s="7"/>
      <c r="S39" s="7"/>
      <c r="T39" s="7"/>
      <c r="U39" s="7"/>
      <c r="V39" s="7"/>
    </row>
    <row r="40" spans="1:22" ht="12" customHeight="1" x14ac:dyDescent="0.2">
      <c r="A40" s="14">
        <v>2003</v>
      </c>
      <c r="B40" s="15">
        <v>125.01891194573425</v>
      </c>
      <c r="C40" s="15">
        <v>0</v>
      </c>
      <c r="D40" s="15">
        <f t="shared" si="0"/>
        <v>125.01891194573425</v>
      </c>
      <c r="E40" s="15">
        <v>12</v>
      </c>
      <c r="F40" s="15">
        <f t="shared" si="1"/>
        <v>110.01664251224614</v>
      </c>
      <c r="G40" s="15">
        <v>0</v>
      </c>
      <c r="H40" s="15">
        <f t="shared" si="7"/>
        <v>110.01664251224614</v>
      </c>
      <c r="I40" s="15">
        <v>20</v>
      </c>
      <c r="J40" s="15">
        <f t="shared" si="2"/>
        <v>29.599999999999994</v>
      </c>
      <c r="K40" s="15">
        <f t="shared" si="8"/>
        <v>88.013314009796915</v>
      </c>
      <c r="L40" s="16">
        <f t="shared" si="3"/>
        <v>3.8581178744020566</v>
      </c>
      <c r="M40" s="15">
        <f t="shared" ref="M40:M45" si="9">+L40*28.3495</f>
        <v>109.3757126803611</v>
      </c>
      <c r="N40" s="15">
        <v>82</v>
      </c>
      <c r="O40" s="15">
        <v>24</v>
      </c>
      <c r="P40" s="15">
        <f t="shared" si="5"/>
        <v>373.70035165790046</v>
      </c>
      <c r="Q40" s="17">
        <f t="shared" si="6"/>
        <v>4.557321361681713</v>
      </c>
      <c r="R40" s="7"/>
      <c r="S40" s="7"/>
      <c r="T40" s="7"/>
      <c r="U40" s="7"/>
      <c r="V40" s="7"/>
    </row>
    <row r="41" spans="1:22" ht="12" customHeight="1" x14ac:dyDescent="0.2">
      <c r="A41" s="14">
        <v>2004</v>
      </c>
      <c r="B41" s="15">
        <v>124.07491200633356</v>
      </c>
      <c r="C41" s="15">
        <v>0</v>
      </c>
      <c r="D41" s="15">
        <f t="shared" si="0"/>
        <v>124.07491200633356</v>
      </c>
      <c r="E41" s="15">
        <v>12</v>
      </c>
      <c r="F41" s="15">
        <f t="shared" si="1"/>
        <v>109.18592256557353</v>
      </c>
      <c r="G41" s="15">
        <v>0</v>
      </c>
      <c r="H41" s="15">
        <f t="shared" si="7"/>
        <v>109.18592256557353</v>
      </c>
      <c r="I41" s="15">
        <v>20</v>
      </c>
      <c r="J41" s="15">
        <f t="shared" si="2"/>
        <v>29.600000000000009</v>
      </c>
      <c r="K41" s="15">
        <f t="shared" si="8"/>
        <v>87.348738052458827</v>
      </c>
      <c r="L41" s="16">
        <f t="shared" si="3"/>
        <v>3.8289857776420306</v>
      </c>
      <c r="M41" s="15">
        <f t="shared" si="9"/>
        <v>108.54983230326275</v>
      </c>
      <c r="N41" s="15">
        <v>82</v>
      </c>
      <c r="O41" s="15">
        <v>24</v>
      </c>
      <c r="P41" s="15">
        <f t="shared" si="5"/>
        <v>370.87859370281438</v>
      </c>
      <c r="Q41" s="17">
        <f t="shared" si="6"/>
        <v>4.5229096793026144</v>
      </c>
      <c r="R41" s="7"/>
      <c r="S41" s="7"/>
      <c r="T41" s="7"/>
      <c r="U41" s="7"/>
      <c r="V41" s="7"/>
    </row>
    <row r="42" spans="1:22" ht="12" customHeight="1" x14ac:dyDescent="0.2">
      <c r="A42" s="14">
        <v>2005</v>
      </c>
      <c r="B42" s="15">
        <v>122.59647928979739</v>
      </c>
      <c r="C42" s="15">
        <v>0</v>
      </c>
      <c r="D42" s="15">
        <f t="shared" si="0"/>
        <v>122.59647928979739</v>
      </c>
      <c r="E42" s="15">
        <v>12</v>
      </c>
      <c r="F42" s="15">
        <f t="shared" si="1"/>
        <v>107.8849017750217</v>
      </c>
      <c r="G42" s="15">
        <v>0</v>
      </c>
      <c r="H42" s="15">
        <f t="shared" si="7"/>
        <v>107.8849017750217</v>
      </c>
      <c r="I42" s="15">
        <v>20</v>
      </c>
      <c r="J42" s="15">
        <f t="shared" si="2"/>
        <v>29.599999999999994</v>
      </c>
      <c r="K42" s="15">
        <f t="shared" si="8"/>
        <v>86.307921420017365</v>
      </c>
      <c r="L42" s="16">
        <f t="shared" si="3"/>
        <v>3.7833609389596652</v>
      </c>
      <c r="M42" s="15">
        <f t="shared" si="9"/>
        <v>107.25639093903702</v>
      </c>
      <c r="N42" s="15">
        <v>82</v>
      </c>
      <c r="O42" s="15">
        <v>24</v>
      </c>
      <c r="P42" s="15">
        <f t="shared" si="5"/>
        <v>366.45933570837644</v>
      </c>
      <c r="Q42" s="17">
        <f t="shared" si="6"/>
        <v>4.4690162891265421</v>
      </c>
      <c r="R42" s="7"/>
      <c r="S42" s="7"/>
      <c r="T42" s="7"/>
      <c r="U42" s="7"/>
      <c r="V42" s="7"/>
    </row>
    <row r="43" spans="1:22" ht="12" customHeight="1" x14ac:dyDescent="0.2">
      <c r="A43" s="10">
        <v>2006</v>
      </c>
      <c r="B43" s="11">
        <v>123.59871584301028</v>
      </c>
      <c r="C43" s="11">
        <v>0</v>
      </c>
      <c r="D43" s="11">
        <f t="shared" si="0"/>
        <v>123.59871584301028</v>
      </c>
      <c r="E43" s="11">
        <v>12</v>
      </c>
      <c r="F43" s="11">
        <f t="shared" si="1"/>
        <v>108.76686994184905</v>
      </c>
      <c r="G43" s="11">
        <v>0</v>
      </c>
      <c r="H43" s="11">
        <f t="shared" si="7"/>
        <v>108.76686994184905</v>
      </c>
      <c r="I43" s="11">
        <v>20</v>
      </c>
      <c r="J43" s="11">
        <f t="shared" si="2"/>
        <v>29.600000000000009</v>
      </c>
      <c r="K43" s="11">
        <f t="shared" si="8"/>
        <v>87.013495953479236</v>
      </c>
      <c r="L43" s="12">
        <f t="shared" si="3"/>
        <v>3.814290233577172</v>
      </c>
      <c r="M43" s="11">
        <f t="shared" si="9"/>
        <v>108.13322097679604</v>
      </c>
      <c r="N43" s="11">
        <v>82</v>
      </c>
      <c r="O43" s="11">
        <v>24</v>
      </c>
      <c r="P43" s="11">
        <f t="shared" si="5"/>
        <v>369.45517167071978</v>
      </c>
      <c r="Q43" s="13">
        <f t="shared" si="6"/>
        <v>4.505550874033168</v>
      </c>
      <c r="R43" s="7"/>
      <c r="S43" s="7"/>
      <c r="T43" s="7"/>
      <c r="U43" s="7"/>
      <c r="V43" s="7"/>
    </row>
    <row r="44" spans="1:22" ht="12" customHeight="1" x14ac:dyDescent="0.2">
      <c r="A44" s="10">
        <v>2007</v>
      </c>
      <c r="B44" s="11">
        <v>125.93385858415763</v>
      </c>
      <c r="C44" s="11">
        <v>0</v>
      </c>
      <c r="D44" s="11">
        <f t="shared" si="0"/>
        <v>125.93385858415763</v>
      </c>
      <c r="E44" s="11">
        <v>12</v>
      </c>
      <c r="F44" s="11">
        <f t="shared" si="1"/>
        <v>110.82179555405872</v>
      </c>
      <c r="G44" s="11">
        <v>0</v>
      </c>
      <c r="H44" s="11">
        <f t="shared" si="7"/>
        <v>110.82179555405872</v>
      </c>
      <c r="I44" s="11">
        <v>20</v>
      </c>
      <c r="J44" s="11">
        <f t="shared" si="2"/>
        <v>29.599999999999994</v>
      </c>
      <c r="K44" s="11">
        <f t="shared" si="8"/>
        <v>88.657436443246979</v>
      </c>
      <c r="L44" s="12">
        <f t="shared" si="3"/>
        <v>3.886353378334114</v>
      </c>
      <c r="M44" s="11">
        <f t="shared" si="9"/>
        <v>110.17617509908295</v>
      </c>
      <c r="N44" s="11">
        <v>82</v>
      </c>
      <c r="O44" s="11">
        <v>24</v>
      </c>
      <c r="P44" s="11">
        <f t="shared" si="5"/>
        <v>376.4352649218668</v>
      </c>
      <c r="Q44" s="13">
        <f t="shared" si="6"/>
        <v>4.59067396246179</v>
      </c>
      <c r="R44" s="7"/>
      <c r="S44" s="7"/>
      <c r="T44" s="7"/>
      <c r="U44" s="7"/>
      <c r="V44" s="7"/>
    </row>
    <row r="45" spans="1:22" ht="12" customHeight="1" x14ac:dyDescent="0.2">
      <c r="A45" s="10">
        <v>2008</v>
      </c>
      <c r="B45" s="11">
        <v>125.2231231450729</v>
      </c>
      <c r="C45" s="11">
        <v>0</v>
      </c>
      <c r="D45" s="11">
        <f t="shared" si="0"/>
        <v>125.2231231450729</v>
      </c>
      <c r="E45" s="11">
        <v>12</v>
      </c>
      <c r="F45" s="11">
        <f t="shared" si="1"/>
        <v>110.19634836766416</v>
      </c>
      <c r="G45" s="11">
        <v>0</v>
      </c>
      <c r="H45" s="11">
        <f t="shared" si="7"/>
        <v>110.19634836766416</v>
      </c>
      <c r="I45" s="11">
        <v>20</v>
      </c>
      <c r="J45" s="11">
        <f t="shared" si="2"/>
        <v>29.599999999999994</v>
      </c>
      <c r="K45" s="11">
        <f t="shared" si="8"/>
        <v>88.157078694131329</v>
      </c>
      <c r="L45" s="12">
        <f t="shared" si="3"/>
        <v>3.8644198879619212</v>
      </c>
      <c r="M45" s="11">
        <f t="shared" si="9"/>
        <v>109.55437161377648</v>
      </c>
      <c r="N45" s="11">
        <v>82</v>
      </c>
      <c r="O45" s="11">
        <v>24</v>
      </c>
      <c r="P45" s="11">
        <f t="shared" si="5"/>
        <v>374.31076968040298</v>
      </c>
      <c r="Q45" s="13">
        <f t="shared" si="6"/>
        <v>4.5647654839073537</v>
      </c>
      <c r="R45" s="7"/>
      <c r="S45" s="7"/>
      <c r="T45" s="7"/>
      <c r="U45" s="7"/>
      <c r="V45" s="7"/>
    </row>
    <row r="46" spans="1:22" ht="12" customHeight="1" x14ac:dyDescent="0.2">
      <c r="A46" s="10">
        <v>2009</v>
      </c>
      <c r="B46" s="11">
        <v>123.13109712608943</v>
      </c>
      <c r="C46" s="11">
        <v>0</v>
      </c>
      <c r="D46" s="11">
        <f t="shared" si="0"/>
        <v>123.13109712608943</v>
      </c>
      <c r="E46" s="11">
        <v>12</v>
      </c>
      <c r="F46" s="11">
        <f t="shared" si="1"/>
        <v>108.3553654709587</v>
      </c>
      <c r="G46" s="11">
        <v>0</v>
      </c>
      <c r="H46" s="11">
        <f t="shared" si="7"/>
        <v>108.3553654709587</v>
      </c>
      <c r="I46" s="11">
        <v>20</v>
      </c>
      <c r="J46" s="11">
        <f t="shared" si="2"/>
        <v>29.599999999999994</v>
      </c>
      <c r="K46" s="11">
        <f t="shared" si="8"/>
        <v>86.684292376766962</v>
      </c>
      <c r="L46" s="12">
        <f t="shared" si="3"/>
        <v>3.7998593918582779</v>
      </c>
      <c r="M46" s="11">
        <f t="shared" ref="M46:M51" si="10">+L46*28.3495</f>
        <v>107.72411382948624</v>
      </c>
      <c r="N46" s="11">
        <v>82</v>
      </c>
      <c r="O46" s="11">
        <v>24</v>
      </c>
      <c r="P46" s="11">
        <f t="shared" si="5"/>
        <v>368.05738891741129</v>
      </c>
      <c r="Q46" s="13">
        <f t="shared" si="6"/>
        <v>4.4885047428952598</v>
      </c>
      <c r="R46" s="7"/>
      <c r="S46" s="7"/>
      <c r="T46" s="7"/>
      <c r="U46" s="7"/>
      <c r="V46" s="7"/>
    </row>
    <row r="47" spans="1:22" ht="12" customHeight="1" x14ac:dyDescent="0.2">
      <c r="A47" s="10">
        <v>2010</v>
      </c>
      <c r="B47" s="11">
        <v>122.86451763628355</v>
      </c>
      <c r="C47" s="11">
        <v>0</v>
      </c>
      <c r="D47" s="11">
        <f t="shared" si="0"/>
        <v>122.86451763628355</v>
      </c>
      <c r="E47" s="11">
        <v>12</v>
      </c>
      <c r="F47" s="11">
        <f t="shared" si="1"/>
        <v>108.12077551992952</v>
      </c>
      <c r="G47" s="11">
        <v>0</v>
      </c>
      <c r="H47" s="11">
        <f t="shared" si="7"/>
        <v>108.12077551992952</v>
      </c>
      <c r="I47" s="11">
        <v>20</v>
      </c>
      <c r="J47" s="11">
        <f t="shared" si="2"/>
        <v>29.599999999999994</v>
      </c>
      <c r="K47" s="11">
        <f t="shared" si="8"/>
        <v>86.496620415943624</v>
      </c>
      <c r="L47" s="12">
        <f t="shared" si="3"/>
        <v>3.7916326757673917</v>
      </c>
      <c r="M47" s="11">
        <f t="shared" si="10"/>
        <v>107.49089054166767</v>
      </c>
      <c r="N47" s="11">
        <v>82</v>
      </c>
      <c r="O47" s="11">
        <v>24</v>
      </c>
      <c r="P47" s="11">
        <f t="shared" si="5"/>
        <v>367.26054268403118</v>
      </c>
      <c r="Q47" s="13">
        <f t="shared" si="6"/>
        <v>4.4787871059028195</v>
      </c>
    </row>
    <row r="48" spans="1:22" ht="12" customHeight="1" x14ac:dyDescent="0.2">
      <c r="A48" s="29">
        <v>2011</v>
      </c>
      <c r="B48" s="15">
        <v>132.46497688654676</v>
      </c>
      <c r="C48" s="30">
        <v>0</v>
      </c>
      <c r="D48" s="30">
        <f t="shared" si="0"/>
        <v>132.46497688654676</v>
      </c>
      <c r="E48" s="30">
        <v>12</v>
      </c>
      <c r="F48" s="30">
        <f t="shared" si="1"/>
        <v>116.56917966016115</v>
      </c>
      <c r="G48" s="30">
        <v>0</v>
      </c>
      <c r="H48" s="15">
        <f t="shared" si="7"/>
        <v>116.56917966016115</v>
      </c>
      <c r="I48" s="30">
        <v>20</v>
      </c>
      <c r="J48" s="30">
        <f t="shared" si="2"/>
        <v>29.600000000000009</v>
      </c>
      <c r="K48" s="15">
        <f t="shared" si="8"/>
        <v>93.255343728128921</v>
      </c>
      <c r="L48" s="31">
        <f t="shared" si="3"/>
        <v>4.0879054784933224</v>
      </c>
      <c r="M48" s="30">
        <f t="shared" si="10"/>
        <v>115.89007636254644</v>
      </c>
      <c r="N48" s="30">
        <v>82</v>
      </c>
      <c r="O48" s="15">
        <v>24</v>
      </c>
      <c r="P48" s="30">
        <f t="shared" si="5"/>
        <v>395.95776090536697</v>
      </c>
      <c r="Q48" s="32">
        <f t="shared" si="6"/>
        <v>4.8287531817727682</v>
      </c>
    </row>
    <row r="49" spans="1:18" ht="12" customHeight="1" x14ac:dyDescent="0.2">
      <c r="A49" s="14">
        <v>2012</v>
      </c>
      <c r="B49" s="15">
        <v>134.32963000491924</v>
      </c>
      <c r="C49" s="15">
        <v>0</v>
      </c>
      <c r="D49" s="15">
        <f t="shared" ref="D49:D54" si="11">+B49-B49*(C49/100)</f>
        <v>134.32963000491924</v>
      </c>
      <c r="E49" s="15">
        <v>12</v>
      </c>
      <c r="F49" s="15">
        <f t="shared" ref="F49:F54" si="12">+(D49-D49*(E49)/100)</f>
        <v>118.21007440432894</v>
      </c>
      <c r="G49" s="15">
        <v>0</v>
      </c>
      <c r="H49" s="15">
        <f t="shared" si="7"/>
        <v>118.21007440432894</v>
      </c>
      <c r="I49" s="15">
        <v>20</v>
      </c>
      <c r="J49" s="15">
        <f t="shared" ref="J49:J54" si="13">100-(K49/B49*100)</f>
        <v>29.599999999999994</v>
      </c>
      <c r="K49" s="15">
        <f t="shared" si="8"/>
        <v>94.568059523463148</v>
      </c>
      <c r="L49" s="16">
        <f t="shared" ref="L49:L54" si="14">+(K49/365)*16</f>
        <v>4.1454491845901655</v>
      </c>
      <c r="M49" s="15">
        <f t="shared" si="10"/>
        <v>117.5214116585389</v>
      </c>
      <c r="N49" s="15">
        <v>82</v>
      </c>
      <c r="O49" s="15">
        <v>24</v>
      </c>
      <c r="P49" s="15">
        <f t="shared" ref="P49:P54" si="15">+Q49*N49</f>
        <v>401.53148983334125</v>
      </c>
      <c r="Q49" s="17">
        <f t="shared" ref="Q49:Q54" si="16">+M49/O49</f>
        <v>4.8967254857724543</v>
      </c>
    </row>
    <row r="50" spans="1:18" ht="12" customHeight="1" x14ac:dyDescent="0.2">
      <c r="A50" s="29">
        <v>2013</v>
      </c>
      <c r="B50" s="15">
        <v>135.02216769445926</v>
      </c>
      <c r="C50" s="30">
        <v>0</v>
      </c>
      <c r="D50" s="30">
        <f t="shared" si="11"/>
        <v>135.02216769445926</v>
      </c>
      <c r="E50" s="30">
        <v>12</v>
      </c>
      <c r="F50" s="30">
        <f t="shared" si="12"/>
        <v>118.81950757112415</v>
      </c>
      <c r="G50" s="30">
        <v>0</v>
      </c>
      <c r="H50" s="15">
        <f t="shared" si="7"/>
        <v>118.81950757112415</v>
      </c>
      <c r="I50" s="30">
        <v>20</v>
      </c>
      <c r="J50" s="30">
        <f t="shared" si="13"/>
        <v>29.599999999999994</v>
      </c>
      <c r="K50" s="15">
        <f t="shared" si="8"/>
        <v>95.055606056899322</v>
      </c>
      <c r="L50" s="31">
        <f t="shared" si="14"/>
        <v>4.1668210874257241</v>
      </c>
      <c r="M50" s="30">
        <f t="shared" si="10"/>
        <v>118.12729441797556</v>
      </c>
      <c r="N50" s="30">
        <v>82</v>
      </c>
      <c r="O50" s="30">
        <v>24</v>
      </c>
      <c r="P50" s="30">
        <f t="shared" si="15"/>
        <v>403.60158926141651</v>
      </c>
      <c r="Q50" s="32">
        <f t="shared" si="16"/>
        <v>4.9219706007489821</v>
      </c>
    </row>
    <row r="51" spans="1:18" ht="12" customHeight="1" x14ac:dyDescent="0.2">
      <c r="A51" s="14">
        <v>2014</v>
      </c>
      <c r="B51" s="15">
        <v>134.67349014128015</v>
      </c>
      <c r="C51" s="15">
        <v>0</v>
      </c>
      <c r="D51" s="15">
        <f t="shared" si="11"/>
        <v>134.67349014128015</v>
      </c>
      <c r="E51" s="15">
        <v>12</v>
      </c>
      <c r="F51" s="15">
        <f t="shared" si="12"/>
        <v>118.51267132432653</v>
      </c>
      <c r="G51" s="15">
        <v>0</v>
      </c>
      <c r="H51" s="15">
        <f t="shared" si="7"/>
        <v>118.51267132432653</v>
      </c>
      <c r="I51" s="15">
        <v>20</v>
      </c>
      <c r="J51" s="15">
        <f t="shared" si="13"/>
        <v>29.600000000000009</v>
      </c>
      <c r="K51" s="15">
        <f t="shared" si="8"/>
        <v>94.810137059461226</v>
      </c>
      <c r="L51" s="16">
        <f t="shared" si="14"/>
        <v>4.1560608026065191</v>
      </c>
      <c r="M51" s="15">
        <f t="shared" si="10"/>
        <v>117.82224572349351</v>
      </c>
      <c r="N51" s="15">
        <v>82</v>
      </c>
      <c r="O51" s="15">
        <v>24</v>
      </c>
      <c r="P51" s="15">
        <f t="shared" si="15"/>
        <v>402.55933955526945</v>
      </c>
      <c r="Q51" s="17">
        <f t="shared" si="16"/>
        <v>4.9092602384788959</v>
      </c>
    </row>
    <row r="52" spans="1:18" ht="12" customHeight="1" x14ac:dyDescent="0.2">
      <c r="A52" s="29">
        <v>2015</v>
      </c>
      <c r="B52" s="15">
        <v>121.43091145439713</v>
      </c>
      <c r="C52" s="30">
        <v>0</v>
      </c>
      <c r="D52" s="30">
        <f t="shared" si="11"/>
        <v>121.43091145439713</v>
      </c>
      <c r="E52" s="30">
        <v>12</v>
      </c>
      <c r="F52" s="30">
        <f t="shared" si="12"/>
        <v>106.85920207986948</v>
      </c>
      <c r="G52" s="30">
        <v>0</v>
      </c>
      <c r="H52" s="30">
        <f t="shared" si="7"/>
        <v>106.85920207986948</v>
      </c>
      <c r="I52" s="30">
        <v>20</v>
      </c>
      <c r="J52" s="30">
        <f t="shared" si="13"/>
        <v>29.599999999999994</v>
      </c>
      <c r="K52" s="30">
        <f t="shared" si="8"/>
        <v>85.487361663895584</v>
      </c>
      <c r="L52" s="31">
        <f t="shared" si="14"/>
        <v>3.7473911962255597</v>
      </c>
      <c r="M52" s="30">
        <f>+L52*28.3495</f>
        <v>106.2366667173965</v>
      </c>
      <c r="N52" s="30">
        <v>82</v>
      </c>
      <c r="O52" s="30">
        <v>24</v>
      </c>
      <c r="P52" s="30">
        <f t="shared" si="15"/>
        <v>362.97527795110472</v>
      </c>
      <c r="Q52" s="32">
        <f t="shared" si="16"/>
        <v>4.4265277798915212</v>
      </c>
    </row>
    <row r="53" spans="1:18" ht="12" customHeight="1" x14ac:dyDescent="0.2">
      <c r="A53" s="48">
        <v>2016</v>
      </c>
      <c r="B53" s="11">
        <v>119.55455689911022</v>
      </c>
      <c r="C53" s="49">
        <v>0</v>
      </c>
      <c r="D53" s="49">
        <f t="shared" si="11"/>
        <v>119.55455689911022</v>
      </c>
      <c r="E53" s="49">
        <v>12</v>
      </c>
      <c r="F53" s="49">
        <f t="shared" si="12"/>
        <v>105.208010071217</v>
      </c>
      <c r="G53" s="49">
        <v>0</v>
      </c>
      <c r="H53" s="49">
        <f>F53-(F53*G53/100)</f>
        <v>105.208010071217</v>
      </c>
      <c r="I53" s="49">
        <v>20</v>
      </c>
      <c r="J53" s="49">
        <f t="shared" si="13"/>
        <v>29.599999999999994</v>
      </c>
      <c r="K53" s="49">
        <f>+H53-H53*I53/100</f>
        <v>84.166408056973609</v>
      </c>
      <c r="L53" s="50">
        <f t="shared" si="14"/>
        <v>3.6894863805796652</v>
      </c>
      <c r="M53" s="49">
        <f>+L53*28.3495</f>
        <v>104.59509414624321</v>
      </c>
      <c r="N53" s="49">
        <v>82</v>
      </c>
      <c r="O53" s="49">
        <v>24</v>
      </c>
      <c r="P53" s="49">
        <f t="shared" si="15"/>
        <v>357.36657166633097</v>
      </c>
      <c r="Q53" s="51">
        <f t="shared" si="16"/>
        <v>4.3581289227601339</v>
      </c>
    </row>
    <row r="54" spans="1:18" ht="12" customHeight="1" x14ac:dyDescent="0.2">
      <c r="A54" s="48">
        <v>2017</v>
      </c>
      <c r="B54" s="11">
        <v>119.83506478436152</v>
      </c>
      <c r="C54" s="49">
        <v>0</v>
      </c>
      <c r="D54" s="49">
        <f t="shared" si="11"/>
        <v>119.83506478436152</v>
      </c>
      <c r="E54" s="49">
        <v>12</v>
      </c>
      <c r="F54" s="49">
        <f t="shared" si="12"/>
        <v>105.45485701023814</v>
      </c>
      <c r="G54" s="49">
        <v>0</v>
      </c>
      <c r="H54" s="49">
        <f>F54-(F54*G54/100)</f>
        <v>105.45485701023814</v>
      </c>
      <c r="I54" s="49">
        <v>20</v>
      </c>
      <c r="J54" s="49">
        <f t="shared" si="13"/>
        <v>29.599999999999994</v>
      </c>
      <c r="K54" s="49">
        <f>+H54-H54*I54/100</f>
        <v>84.363885608190515</v>
      </c>
      <c r="L54" s="50">
        <f t="shared" si="14"/>
        <v>3.6981429307699951</v>
      </c>
      <c r="M54" s="49">
        <f>+L54*28.3495</f>
        <v>104.84050301586397</v>
      </c>
      <c r="N54" s="49">
        <v>82</v>
      </c>
      <c r="O54" s="49">
        <v>24</v>
      </c>
      <c r="P54" s="49">
        <f t="shared" si="15"/>
        <v>358.20505197086857</v>
      </c>
      <c r="Q54" s="51">
        <f t="shared" si="16"/>
        <v>4.3683542923276653</v>
      </c>
    </row>
    <row r="55" spans="1:18" ht="12" customHeight="1" x14ac:dyDescent="0.2">
      <c r="A55" s="58">
        <v>2018</v>
      </c>
      <c r="B55" s="11">
        <v>120.01138940479046</v>
      </c>
      <c r="C55" s="59">
        <v>0</v>
      </c>
      <c r="D55" s="59">
        <f>+B55-B55*(C55/100)</f>
        <v>120.01138940479046</v>
      </c>
      <c r="E55" s="59">
        <v>12</v>
      </c>
      <c r="F55" s="59">
        <f>+(D55-D55*(E55)/100)</f>
        <v>105.61002267621561</v>
      </c>
      <c r="G55" s="59">
        <v>0</v>
      </c>
      <c r="H55" s="59">
        <f>F55-(F55*G55/100)</f>
        <v>105.61002267621561</v>
      </c>
      <c r="I55" s="59">
        <v>20</v>
      </c>
      <c r="J55" s="59">
        <f>100-(K55/B55*100)</f>
        <v>29.600000000000009</v>
      </c>
      <c r="K55" s="59">
        <f>+H55-H55*I55/100</f>
        <v>84.488018140972486</v>
      </c>
      <c r="L55" s="60">
        <f>+(K55/365)*16</f>
        <v>3.7035843568645475</v>
      </c>
      <c r="M55" s="59">
        <f>+L55*28.3495</f>
        <v>104.99476472493149</v>
      </c>
      <c r="N55" s="59">
        <v>82</v>
      </c>
      <c r="O55" s="59">
        <v>24</v>
      </c>
      <c r="P55" s="59">
        <f>+Q55*N55</f>
        <v>358.73211281018257</v>
      </c>
      <c r="Q55" s="61">
        <f>+M55/O55</f>
        <v>4.3747818635388116</v>
      </c>
    </row>
    <row r="56" spans="1:18" ht="12" customHeight="1" x14ac:dyDescent="0.2">
      <c r="A56" s="58">
        <v>2019</v>
      </c>
      <c r="B56" s="65">
        <v>118.77789659524711</v>
      </c>
      <c r="C56" s="59">
        <v>0</v>
      </c>
      <c r="D56" s="59">
        <f>+B56-B56*(C56/100)</f>
        <v>118.77789659524711</v>
      </c>
      <c r="E56" s="59">
        <v>12</v>
      </c>
      <c r="F56" s="59">
        <f>+(D56-D56*(E56)/100)</f>
        <v>104.52454900381746</v>
      </c>
      <c r="G56" s="59">
        <v>0</v>
      </c>
      <c r="H56" s="59">
        <f>F56-(F56*G56/100)</f>
        <v>104.52454900381746</v>
      </c>
      <c r="I56" s="59">
        <v>20</v>
      </c>
      <c r="J56" s="59">
        <f>100-(K56/B56*100)</f>
        <v>29.600000000000009</v>
      </c>
      <c r="K56" s="59">
        <f>+H56-H56*I56/100</f>
        <v>83.619639203053964</v>
      </c>
      <c r="L56" s="60">
        <f>+(K56/365)*16</f>
        <v>3.6655184308188038</v>
      </c>
      <c r="M56" s="59">
        <f>+L56*28.3495</f>
        <v>103.91561475449767</v>
      </c>
      <c r="N56" s="59">
        <v>82</v>
      </c>
      <c r="O56" s="59">
        <v>24</v>
      </c>
      <c r="P56" s="59">
        <f>+Q56*N56</f>
        <v>355.04501707786699</v>
      </c>
      <c r="Q56" s="61">
        <f>+M56/O56</f>
        <v>4.3298172814374025</v>
      </c>
    </row>
    <row r="57" spans="1:18" ht="12" customHeight="1" x14ac:dyDescent="0.2">
      <c r="A57" s="48">
        <v>2020</v>
      </c>
      <c r="B57" s="11">
        <v>118.52442734794862</v>
      </c>
      <c r="C57" s="49">
        <v>0</v>
      </c>
      <c r="D57" s="49">
        <f t="shared" ref="D57:D58" si="17">+B57-B57*(C57/100)</f>
        <v>118.52442734794862</v>
      </c>
      <c r="E57" s="49">
        <v>12</v>
      </c>
      <c r="F57" s="49">
        <f t="shared" ref="F57:F58" si="18">+(D57-D57*(E57)/100)</f>
        <v>104.30149606619479</v>
      </c>
      <c r="G57" s="49">
        <v>0</v>
      </c>
      <c r="H57" s="49">
        <f t="shared" ref="H57:H58" si="19">F57-(F57*G57/100)</f>
        <v>104.30149606619479</v>
      </c>
      <c r="I57" s="49">
        <v>20</v>
      </c>
      <c r="J57" s="49">
        <f t="shared" ref="J57:J58" si="20">100-(K57/B57*100)</f>
        <v>29.600000000000009</v>
      </c>
      <c r="K57" s="49">
        <f t="shared" ref="K57:K58" si="21">+H57-H57*I57/100</f>
        <v>83.441196852955827</v>
      </c>
      <c r="L57" s="50">
        <f t="shared" ref="L57:L58" si="22">+(K57/365)*16</f>
        <v>3.657696300403543</v>
      </c>
      <c r="M57" s="49">
        <f t="shared" ref="M57:M58" si="23">+L57*28.3495</f>
        <v>103.69386126829023</v>
      </c>
      <c r="N57" s="49">
        <v>82</v>
      </c>
      <c r="O57" s="49">
        <v>24</v>
      </c>
      <c r="P57" s="49">
        <f t="shared" ref="P57:P58" si="24">+Q57*N57</f>
        <v>354.28735933332496</v>
      </c>
      <c r="Q57" s="51">
        <f t="shared" ref="Q57:Q58" si="25">+M57/O57</f>
        <v>4.3205775528454264</v>
      </c>
    </row>
    <row r="58" spans="1:18" ht="12" customHeight="1" thickBot="1" x14ac:dyDescent="0.25">
      <c r="A58" s="67">
        <v>2021</v>
      </c>
      <c r="B58" s="68">
        <v>117.54768496027309</v>
      </c>
      <c r="C58" s="68">
        <v>0</v>
      </c>
      <c r="D58" s="68">
        <f t="shared" si="17"/>
        <v>117.54768496027309</v>
      </c>
      <c r="E58" s="68">
        <v>12</v>
      </c>
      <c r="F58" s="68">
        <f t="shared" si="18"/>
        <v>103.44196276504032</v>
      </c>
      <c r="G58" s="68">
        <v>0</v>
      </c>
      <c r="H58" s="68">
        <f t="shared" si="19"/>
        <v>103.44196276504032</v>
      </c>
      <c r="I58" s="68">
        <v>20</v>
      </c>
      <c r="J58" s="68">
        <f t="shared" si="20"/>
        <v>29.599999999999994</v>
      </c>
      <c r="K58" s="68">
        <f t="shared" si="21"/>
        <v>82.753570212032258</v>
      </c>
      <c r="L58" s="69">
        <f t="shared" si="22"/>
        <v>3.6275537627192223</v>
      </c>
      <c r="M58" s="68">
        <f t="shared" si="23"/>
        <v>102.83933539620858</v>
      </c>
      <c r="N58" s="68">
        <v>82</v>
      </c>
      <c r="O58" s="68">
        <v>24</v>
      </c>
      <c r="P58" s="68">
        <f t="shared" si="24"/>
        <v>351.36772927037936</v>
      </c>
      <c r="Q58" s="70">
        <f t="shared" si="25"/>
        <v>4.2849723081753579</v>
      </c>
    </row>
    <row r="59" spans="1:18" ht="12" customHeight="1" thickTop="1" x14ac:dyDescent="0.2">
      <c r="A59" s="71" t="s">
        <v>51</v>
      </c>
    </row>
    <row r="61" spans="1:18" s="8" customFormat="1" ht="12" customHeight="1" x14ac:dyDescent="0.2">
      <c r="A61" s="93" t="s">
        <v>69</v>
      </c>
      <c r="B61" s="92"/>
      <c r="C61" s="92"/>
      <c r="D61" s="92"/>
      <c r="E61" s="92"/>
      <c r="F61" s="92"/>
      <c r="G61" s="92"/>
      <c r="H61" s="92"/>
      <c r="I61" s="92"/>
      <c r="J61" s="92"/>
      <c r="K61" s="92"/>
      <c r="L61" s="87"/>
      <c r="M61" s="87"/>
      <c r="N61" s="87"/>
      <c r="O61" s="87"/>
      <c r="P61" s="87"/>
      <c r="Q61" s="88"/>
    </row>
    <row r="62" spans="1:18" s="8" customFormat="1" ht="12" customHeight="1" x14ac:dyDescent="0.2">
      <c r="A62" s="94" t="s">
        <v>68</v>
      </c>
      <c r="B62" s="87"/>
      <c r="C62" s="87"/>
      <c r="D62" s="87"/>
      <c r="E62" s="87"/>
      <c r="F62" s="87"/>
      <c r="G62" s="87"/>
      <c r="H62" s="87"/>
      <c r="I62" s="87"/>
      <c r="J62" s="87"/>
      <c r="K62" s="87"/>
      <c r="L62" s="87"/>
      <c r="M62" s="87"/>
      <c r="N62" s="87"/>
      <c r="O62" s="87"/>
      <c r="P62" s="87"/>
      <c r="Q62" s="87"/>
    </row>
    <row r="63" spans="1:18" s="8" customFormat="1" ht="12" customHeight="1" x14ac:dyDescent="0.2">
      <c r="A63" s="1"/>
      <c r="B63" s="1"/>
      <c r="C63" s="1"/>
      <c r="D63" s="1"/>
      <c r="E63" s="1"/>
      <c r="F63" s="1"/>
      <c r="G63" s="1"/>
      <c r="H63" s="1"/>
      <c r="I63" s="1"/>
      <c r="J63" s="1"/>
      <c r="K63" s="1"/>
      <c r="L63" s="1"/>
      <c r="M63" s="1"/>
      <c r="N63" s="1"/>
      <c r="O63" s="1"/>
      <c r="P63" s="1"/>
      <c r="Q63" s="1"/>
      <c r="R63" s="1"/>
    </row>
    <row r="64" spans="1:18" s="8" customFormat="1" ht="12" customHeight="1" x14ac:dyDescent="0.2">
      <c r="A64" s="1" t="s">
        <v>64</v>
      </c>
      <c r="B64" s="1"/>
      <c r="C64" s="1"/>
      <c r="D64" s="1"/>
      <c r="E64" s="1"/>
      <c r="F64" s="1"/>
      <c r="G64" s="1"/>
      <c r="H64" s="1"/>
      <c r="I64" s="1"/>
      <c r="J64" s="1"/>
      <c r="K64" s="1"/>
      <c r="L64" s="1"/>
      <c r="M64" s="1"/>
      <c r="N64" s="1"/>
      <c r="O64" s="1"/>
      <c r="P64" s="1"/>
      <c r="Q64" s="1"/>
      <c r="R64" s="1"/>
    </row>
    <row r="65" spans="1:18" s="8" customFormat="1" ht="12" customHeight="1" x14ac:dyDescent="0.2">
      <c r="A65" s="1" t="s">
        <v>60</v>
      </c>
      <c r="B65" s="1"/>
      <c r="C65" s="1"/>
      <c r="D65" s="1"/>
      <c r="E65" s="1"/>
      <c r="F65" s="1"/>
      <c r="G65" s="1"/>
      <c r="H65" s="1"/>
      <c r="I65" s="1"/>
      <c r="J65" s="1"/>
      <c r="K65" s="1"/>
      <c r="L65" s="1"/>
      <c r="M65" s="1"/>
      <c r="N65" s="1"/>
      <c r="O65" s="1"/>
      <c r="P65" s="1"/>
      <c r="Q65" s="1"/>
      <c r="R65" s="1"/>
    </row>
    <row r="66" spans="1:18" s="8" customFormat="1" ht="12" customHeight="1" x14ac:dyDescent="0.2">
      <c r="A66" s="1" t="s">
        <v>61</v>
      </c>
      <c r="B66" s="1"/>
      <c r="C66" s="1"/>
      <c r="D66" s="1"/>
      <c r="E66" s="1"/>
      <c r="F66" s="1"/>
      <c r="G66" s="1"/>
      <c r="H66" s="1"/>
      <c r="I66" s="1"/>
      <c r="J66" s="1"/>
      <c r="K66" s="1"/>
      <c r="L66" s="1"/>
      <c r="M66" s="1"/>
      <c r="N66" s="1"/>
      <c r="O66" s="1"/>
      <c r="P66" s="1"/>
      <c r="Q66" s="1"/>
      <c r="R66" s="1"/>
    </row>
    <row r="67" spans="1:18" s="8" customFormat="1" ht="12" customHeight="1" x14ac:dyDescent="0.2">
      <c r="A67" s="1" t="s">
        <v>62</v>
      </c>
      <c r="B67" s="1"/>
      <c r="C67" s="1"/>
      <c r="D67" s="1"/>
      <c r="E67" s="1"/>
      <c r="F67" s="1"/>
      <c r="G67" s="1"/>
      <c r="H67" s="1"/>
      <c r="I67" s="1"/>
      <c r="J67" s="1"/>
      <c r="K67" s="1"/>
      <c r="L67" s="1"/>
      <c r="M67" s="1"/>
      <c r="N67" s="1"/>
      <c r="O67" s="1"/>
      <c r="P67" s="1"/>
      <c r="Q67" s="1"/>
      <c r="R67" s="1"/>
    </row>
    <row r="68" spans="1:18" s="8" customFormat="1" ht="12" customHeight="1" x14ac:dyDescent="0.2">
      <c r="A68" s="1" t="s">
        <v>63</v>
      </c>
      <c r="B68" s="1"/>
      <c r="C68" s="1"/>
      <c r="D68" s="1"/>
      <c r="E68" s="1"/>
      <c r="F68" s="1"/>
      <c r="G68" s="1"/>
      <c r="H68" s="1"/>
      <c r="I68" s="1"/>
      <c r="J68" s="1"/>
      <c r="K68" s="1"/>
      <c r="L68" s="1"/>
      <c r="M68" s="1"/>
      <c r="N68" s="1"/>
      <c r="O68" s="1"/>
      <c r="P68" s="1"/>
      <c r="Q68" s="1"/>
      <c r="R68" s="1"/>
    </row>
    <row r="69" spans="1:18" s="8" customFormat="1" ht="12" customHeight="1" x14ac:dyDescent="0.2">
      <c r="A69" s="1"/>
      <c r="B69" s="1"/>
      <c r="C69" s="1"/>
      <c r="D69" s="1"/>
      <c r="E69" s="1"/>
      <c r="F69" s="1"/>
      <c r="G69" s="1"/>
      <c r="H69" s="1"/>
      <c r="I69" s="1"/>
      <c r="J69" s="1"/>
      <c r="K69" s="1"/>
      <c r="L69" s="1"/>
      <c r="M69" s="1"/>
      <c r="N69" s="1"/>
      <c r="O69" s="1"/>
      <c r="P69" s="1"/>
      <c r="Q69" s="1"/>
      <c r="R69" s="1"/>
    </row>
    <row r="70" spans="1:18" ht="12" customHeight="1" x14ac:dyDescent="0.2">
      <c r="A70" s="1" t="s">
        <v>67</v>
      </c>
    </row>
  </sheetData>
  <mergeCells count="17">
    <mergeCell ref="A2:A5"/>
    <mergeCell ref="B2:B5"/>
    <mergeCell ref="K2:M5"/>
    <mergeCell ref="J2:J5"/>
    <mergeCell ref="D2:D5"/>
    <mergeCell ref="A1:Q1"/>
    <mergeCell ref="P2:P5"/>
    <mergeCell ref="N2:N5"/>
    <mergeCell ref="C2:C5"/>
    <mergeCell ref="O2:O5"/>
    <mergeCell ref="G3:G5"/>
    <mergeCell ref="E2:E5"/>
    <mergeCell ref="F2:F5"/>
    <mergeCell ref="I3:I5"/>
    <mergeCell ref="Q2:Q5"/>
    <mergeCell ref="G2:I2"/>
    <mergeCell ref="H3:H5"/>
  </mergeCells>
  <phoneticPr fontId="0" type="noConversion"/>
  <printOptions horizontalCentered="1"/>
  <pageMargins left="0.5" right="0.5" top="0.61" bottom="0.56000000000000005" header="0.5" footer="0.5"/>
  <pageSetup scale="7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9">
    <pageSetUpPr fitToPage="1"/>
  </sheetPr>
  <dimension ref="A1:V71"/>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41</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33" t="s">
        <v>31</v>
      </c>
      <c r="C6" s="33" t="s">
        <v>32</v>
      </c>
      <c r="D6" s="33" t="s">
        <v>31</v>
      </c>
      <c r="E6" s="33" t="s">
        <v>32</v>
      </c>
      <c r="F6" s="33" t="s">
        <v>31</v>
      </c>
      <c r="G6" s="33" t="s">
        <v>32</v>
      </c>
      <c r="H6" s="47" t="s">
        <v>31</v>
      </c>
      <c r="I6" s="33" t="s">
        <v>32</v>
      </c>
      <c r="J6" s="33" t="s">
        <v>32</v>
      </c>
      <c r="K6" s="33" t="s">
        <v>38</v>
      </c>
      <c r="L6" s="33" t="s">
        <v>33</v>
      </c>
      <c r="M6" s="33" t="s">
        <v>34</v>
      </c>
      <c r="N6" s="33" t="s">
        <v>35</v>
      </c>
      <c r="O6" s="33" t="s">
        <v>36</v>
      </c>
      <c r="P6" s="33" t="s">
        <v>35</v>
      </c>
      <c r="Q6" s="33" t="s">
        <v>37</v>
      </c>
      <c r="R6" s="26"/>
      <c r="S6" s="26"/>
      <c r="T6" s="26"/>
      <c r="U6" s="26"/>
      <c r="V6" s="26"/>
    </row>
    <row r="7" spans="1:22" ht="12" customHeight="1" x14ac:dyDescent="0.2">
      <c r="A7" s="10">
        <v>1970</v>
      </c>
      <c r="B7" s="11">
        <v>6.9</v>
      </c>
      <c r="C7" s="11">
        <v>0</v>
      </c>
      <c r="D7" s="11">
        <f t="shared" ref="D7:D47" si="0">+B7-B7*(C7/100)</f>
        <v>6.9</v>
      </c>
      <c r="E7" s="11">
        <v>12</v>
      </c>
      <c r="F7" s="11">
        <f t="shared" ref="F7:F47" si="1">+(D7-D7*(E7)/100)</f>
        <v>6.0720000000000001</v>
      </c>
      <c r="G7" s="11">
        <v>0</v>
      </c>
      <c r="H7" s="11">
        <f>F7-(F7*G7/100)</f>
        <v>6.0720000000000001</v>
      </c>
      <c r="I7" s="11">
        <v>20</v>
      </c>
      <c r="J7" s="18">
        <f t="shared" ref="J7:J58" si="2">100-(K7/B7*100)</f>
        <v>29.600000000000009</v>
      </c>
      <c r="K7" s="11">
        <f>+H7-H7*I7/100</f>
        <v>4.8575999999999997</v>
      </c>
      <c r="L7" s="12">
        <f t="shared" ref="L7:L58" si="3">+(K7/365)*16</f>
        <v>0.21293589041095889</v>
      </c>
      <c r="M7" s="11">
        <f t="shared" ref="M7:M39" si="4">+L7*28.3495</f>
        <v>6.0366260252054786</v>
      </c>
      <c r="N7" s="11">
        <v>106</v>
      </c>
      <c r="O7" s="11">
        <v>28.5</v>
      </c>
      <c r="P7" s="11">
        <f t="shared" ref="P7:P58" si="5">+Q7*N7</f>
        <v>22.452012584974764</v>
      </c>
      <c r="Q7" s="13">
        <f t="shared" ref="Q7:Q58" si="6">+M7/O7</f>
        <v>0.21181143948089398</v>
      </c>
      <c r="R7" s="7"/>
      <c r="S7" s="7"/>
      <c r="T7" s="7"/>
      <c r="U7" s="7"/>
      <c r="V7" s="7"/>
    </row>
    <row r="8" spans="1:22" ht="12" customHeight="1" x14ac:dyDescent="0.2">
      <c r="A8" s="14">
        <v>1971</v>
      </c>
      <c r="B8" s="15">
        <v>6.8</v>
      </c>
      <c r="C8" s="15">
        <v>0</v>
      </c>
      <c r="D8" s="15">
        <f t="shared" si="0"/>
        <v>6.8</v>
      </c>
      <c r="E8" s="15">
        <v>12</v>
      </c>
      <c r="F8" s="15">
        <f t="shared" si="1"/>
        <v>5.984</v>
      </c>
      <c r="G8" s="15">
        <v>0</v>
      </c>
      <c r="H8" s="15">
        <f t="shared" ref="H8:H58" si="7">F8-(F8*G8/100)</f>
        <v>5.984</v>
      </c>
      <c r="I8" s="15">
        <v>20</v>
      </c>
      <c r="J8" s="19">
        <f t="shared" si="2"/>
        <v>29.599999999999994</v>
      </c>
      <c r="K8" s="15">
        <f t="shared" ref="K8:K58" si="8">+H8-H8*I8/100</f>
        <v>4.7872000000000003</v>
      </c>
      <c r="L8" s="16">
        <f t="shared" si="3"/>
        <v>0.20984986301369865</v>
      </c>
      <c r="M8" s="15">
        <f t="shared" si="4"/>
        <v>5.9491386915068496</v>
      </c>
      <c r="N8" s="15">
        <v>106</v>
      </c>
      <c r="O8" s="15">
        <v>28.5</v>
      </c>
      <c r="P8" s="15">
        <f t="shared" si="5"/>
        <v>22.126621098236001</v>
      </c>
      <c r="Q8" s="17">
        <f t="shared" si="6"/>
        <v>0.20874170847392454</v>
      </c>
      <c r="R8" s="7"/>
      <c r="S8" s="7"/>
      <c r="T8" s="7"/>
      <c r="U8" s="7"/>
      <c r="V8" s="7"/>
    </row>
    <row r="9" spans="1:22" ht="12" customHeight="1" x14ac:dyDescent="0.2">
      <c r="A9" s="14">
        <v>1972</v>
      </c>
      <c r="B9" s="15">
        <v>7.1</v>
      </c>
      <c r="C9" s="15">
        <v>0</v>
      </c>
      <c r="D9" s="15">
        <f t="shared" si="0"/>
        <v>7.1</v>
      </c>
      <c r="E9" s="15">
        <v>12</v>
      </c>
      <c r="F9" s="15">
        <f t="shared" si="1"/>
        <v>6.2479999999999993</v>
      </c>
      <c r="G9" s="15">
        <v>0</v>
      </c>
      <c r="H9" s="15">
        <f t="shared" si="7"/>
        <v>6.2479999999999993</v>
      </c>
      <c r="I9" s="15">
        <v>20</v>
      </c>
      <c r="J9" s="19">
        <f t="shared" si="2"/>
        <v>29.600000000000009</v>
      </c>
      <c r="K9" s="15">
        <f t="shared" si="8"/>
        <v>4.9983999999999993</v>
      </c>
      <c r="L9" s="16">
        <f t="shared" si="3"/>
        <v>0.21910794520547941</v>
      </c>
      <c r="M9" s="15">
        <f t="shared" si="4"/>
        <v>6.2116006926027385</v>
      </c>
      <c r="N9" s="15">
        <v>106</v>
      </c>
      <c r="O9" s="15">
        <v>28.5</v>
      </c>
      <c r="P9" s="15">
        <f t="shared" si="5"/>
        <v>23.102795558452289</v>
      </c>
      <c r="Q9" s="17">
        <f t="shared" si="6"/>
        <v>0.21795090149483293</v>
      </c>
      <c r="R9" s="7"/>
      <c r="S9" s="7"/>
      <c r="T9" s="7"/>
      <c r="U9" s="7"/>
      <c r="V9" s="7"/>
    </row>
    <row r="10" spans="1:22" ht="12" customHeight="1" x14ac:dyDescent="0.2">
      <c r="A10" s="14">
        <v>1973</v>
      </c>
      <c r="B10" s="15">
        <v>7.8</v>
      </c>
      <c r="C10" s="15">
        <v>0</v>
      </c>
      <c r="D10" s="15">
        <f t="shared" si="0"/>
        <v>7.8</v>
      </c>
      <c r="E10" s="15">
        <v>12</v>
      </c>
      <c r="F10" s="15">
        <f t="shared" si="1"/>
        <v>6.8639999999999999</v>
      </c>
      <c r="G10" s="15">
        <v>0</v>
      </c>
      <c r="H10" s="15">
        <f t="shared" si="7"/>
        <v>6.8639999999999999</v>
      </c>
      <c r="I10" s="15">
        <v>20</v>
      </c>
      <c r="J10" s="19">
        <f t="shared" si="2"/>
        <v>29.599999999999994</v>
      </c>
      <c r="K10" s="15">
        <f t="shared" si="8"/>
        <v>5.4912000000000001</v>
      </c>
      <c r="L10" s="16">
        <f t="shared" si="3"/>
        <v>0.24071013698630137</v>
      </c>
      <c r="M10" s="15">
        <f t="shared" si="4"/>
        <v>6.8240120284931507</v>
      </c>
      <c r="N10" s="15">
        <v>106</v>
      </c>
      <c r="O10" s="15">
        <v>28.5</v>
      </c>
      <c r="P10" s="15">
        <f t="shared" si="5"/>
        <v>25.380535965623647</v>
      </c>
      <c r="Q10" s="17">
        <f t="shared" si="6"/>
        <v>0.23943901854361932</v>
      </c>
      <c r="R10" s="7"/>
      <c r="S10" s="7"/>
      <c r="T10" s="7"/>
      <c r="U10" s="7"/>
      <c r="V10" s="7"/>
    </row>
    <row r="11" spans="1:22" ht="12" customHeight="1" x14ac:dyDescent="0.2">
      <c r="A11" s="14">
        <v>1974</v>
      </c>
      <c r="B11" s="15">
        <v>6.8</v>
      </c>
      <c r="C11" s="15">
        <v>0</v>
      </c>
      <c r="D11" s="15">
        <f t="shared" si="0"/>
        <v>6.8</v>
      </c>
      <c r="E11" s="15">
        <v>12</v>
      </c>
      <c r="F11" s="15">
        <f t="shared" si="1"/>
        <v>5.984</v>
      </c>
      <c r="G11" s="15">
        <v>0</v>
      </c>
      <c r="H11" s="15">
        <f t="shared" si="7"/>
        <v>5.984</v>
      </c>
      <c r="I11" s="15">
        <v>20</v>
      </c>
      <c r="J11" s="19">
        <f t="shared" si="2"/>
        <v>29.599999999999994</v>
      </c>
      <c r="K11" s="15">
        <f t="shared" si="8"/>
        <v>4.7872000000000003</v>
      </c>
      <c r="L11" s="16">
        <f t="shared" si="3"/>
        <v>0.20984986301369865</v>
      </c>
      <c r="M11" s="15">
        <f t="shared" si="4"/>
        <v>5.9491386915068496</v>
      </c>
      <c r="N11" s="15">
        <v>106</v>
      </c>
      <c r="O11" s="15">
        <v>28.5</v>
      </c>
      <c r="P11" s="15">
        <f t="shared" si="5"/>
        <v>22.126621098236001</v>
      </c>
      <c r="Q11" s="17">
        <f t="shared" si="6"/>
        <v>0.20874170847392454</v>
      </c>
      <c r="R11" s="7"/>
      <c r="S11" s="7"/>
      <c r="T11" s="7"/>
      <c r="U11" s="7"/>
      <c r="V11" s="7"/>
    </row>
    <row r="12" spans="1:22" ht="12" customHeight="1" x14ac:dyDescent="0.2">
      <c r="A12" s="14">
        <v>1975</v>
      </c>
      <c r="B12" s="15">
        <v>6.8</v>
      </c>
      <c r="C12" s="15">
        <v>0</v>
      </c>
      <c r="D12" s="15">
        <f t="shared" si="0"/>
        <v>6.8</v>
      </c>
      <c r="E12" s="15">
        <v>12</v>
      </c>
      <c r="F12" s="15">
        <f t="shared" si="1"/>
        <v>5.984</v>
      </c>
      <c r="G12" s="15">
        <v>0</v>
      </c>
      <c r="H12" s="15">
        <f t="shared" si="7"/>
        <v>5.984</v>
      </c>
      <c r="I12" s="15">
        <v>20</v>
      </c>
      <c r="J12" s="19">
        <f t="shared" si="2"/>
        <v>29.599999999999994</v>
      </c>
      <c r="K12" s="15">
        <f t="shared" si="8"/>
        <v>4.7872000000000003</v>
      </c>
      <c r="L12" s="16">
        <f t="shared" si="3"/>
        <v>0.20984986301369865</v>
      </c>
      <c r="M12" s="15">
        <f t="shared" si="4"/>
        <v>5.9491386915068496</v>
      </c>
      <c r="N12" s="15">
        <v>106</v>
      </c>
      <c r="O12" s="15">
        <v>28.5</v>
      </c>
      <c r="P12" s="15">
        <f t="shared" si="5"/>
        <v>22.126621098236001</v>
      </c>
      <c r="Q12" s="17">
        <f t="shared" si="6"/>
        <v>0.20874170847392454</v>
      </c>
      <c r="R12" s="7"/>
      <c r="S12" s="7"/>
      <c r="T12" s="7"/>
      <c r="U12" s="7"/>
      <c r="V12" s="7"/>
    </row>
    <row r="13" spans="1:22" ht="12" customHeight="1" x14ac:dyDescent="0.2">
      <c r="A13" s="10">
        <v>1976</v>
      </c>
      <c r="B13" s="11">
        <v>7.1</v>
      </c>
      <c r="C13" s="11">
        <v>0</v>
      </c>
      <c r="D13" s="11">
        <f t="shared" si="0"/>
        <v>7.1</v>
      </c>
      <c r="E13" s="11">
        <v>12</v>
      </c>
      <c r="F13" s="11">
        <f t="shared" si="1"/>
        <v>6.2479999999999993</v>
      </c>
      <c r="G13" s="11">
        <v>0</v>
      </c>
      <c r="H13" s="11">
        <f t="shared" si="7"/>
        <v>6.2479999999999993</v>
      </c>
      <c r="I13" s="11">
        <v>20</v>
      </c>
      <c r="J13" s="18">
        <f t="shared" si="2"/>
        <v>29.600000000000009</v>
      </c>
      <c r="K13" s="11">
        <f t="shared" si="8"/>
        <v>4.9983999999999993</v>
      </c>
      <c r="L13" s="12">
        <f t="shared" si="3"/>
        <v>0.21910794520547941</v>
      </c>
      <c r="M13" s="11">
        <f t="shared" si="4"/>
        <v>6.2116006926027385</v>
      </c>
      <c r="N13" s="11">
        <v>106</v>
      </c>
      <c r="O13" s="11">
        <v>28.5</v>
      </c>
      <c r="P13" s="11">
        <f t="shared" si="5"/>
        <v>23.102795558452289</v>
      </c>
      <c r="Q13" s="13">
        <f t="shared" si="6"/>
        <v>0.21795090149483293</v>
      </c>
      <c r="R13" s="7"/>
      <c r="S13" s="7"/>
      <c r="T13" s="7"/>
      <c r="U13" s="7"/>
      <c r="V13" s="7"/>
    </row>
    <row r="14" spans="1:22" ht="12" customHeight="1" x14ac:dyDescent="0.2">
      <c r="A14" s="10">
        <v>1977</v>
      </c>
      <c r="B14" s="11">
        <v>7.5</v>
      </c>
      <c r="C14" s="11">
        <v>0</v>
      </c>
      <c r="D14" s="11">
        <f t="shared" si="0"/>
        <v>7.5</v>
      </c>
      <c r="E14" s="11">
        <v>12</v>
      </c>
      <c r="F14" s="11">
        <f t="shared" si="1"/>
        <v>6.6</v>
      </c>
      <c r="G14" s="11">
        <v>0</v>
      </c>
      <c r="H14" s="11">
        <f t="shared" si="7"/>
        <v>6.6</v>
      </c>
      <c r="I14" s="11">
        <v>20</v>
      </c>
      <c r="J14" s="18">
        <f t="shared" si="2"/>
        <v>29.600000000000009</v>
      </c>
      <c r="K14" s="11">
        <f t="shared" si="8"/>
        <v>5.2799999999999994</v>
      </c>
      <c r="L14" s="12">
        <f t="shared" si="3"/>
        <v>0.23145205479452052</v>
      </c>
      <c r="M14" s="11">
        <f t="shared" si="4"/>
        <v>6.5615500273972591</v>
      </c>
      <c r="N14" s="11">
        <v>106</v>
      </c>
      <c r="O14" s="11">
        <v>28.5</v>
      </c>
      <c r="P14" s="11">
        <f t="shared" si="5"/>
        <v>24.404361505407351</v>
      </c>
      <c r="Q14" s="13">
        <f t="shared" si="6"/>
        <v>0.23022982552271085</v>
      </c>
      <c r="R14" s="7"/>
      <c r="S14" s="7"/>
      <c r="T14" s="7"/>
      <c r="U14" s="7"/>
      <c r="V14" s="7"/>
    </row>
    <row r="15" spans="1:22" ht="12" customHeight="1" x14ac:dyDescent="0.2">
      <c r="A15" s="10">
        <v>1978</v>
      </c>
      <c r="B15" s="11">
        <v>6.7</v>
      </c>
      <c r="C15" s="11">
        <v>0</v>
      </c>
      <c r="D15" s="11">
        <f t="shared" si="0"/>
        <v>6.7</v>
      </c>
      <c r="E15" s="11">
        <v>12</v>
      </c>
      <c r="F15" s="11">
        <f t="shared" si="1"/>
        <v>5.8959999999999999</v>
      </c>
      <c r="G15" s="11">
        <v>0</v>
      </c>
      <c r="H15" s="11">
        <f t="shared" si="7"/>
        <v>5.8959999999999999</v>
      </c>
      <c r="I15" s="11">
        <v>20</v>
      </c>
      <c r="J15" s="18">
        <f t="shared" si="2"/>
        <v>29.600000000000009</v>
      </c>
      <c r="K15" s="11">
        <f t="shared" si="8"/>
        <v>4.7168000000000001</v>
      </c>
      <c r="L15" s="12">
        <f t="shared" si="3"/>
        <v>0.20676383561643835</v>
      </c>
      <c r="M15" s="11">
        <f t="shared" si="4"/>
        <v>5.8616513578082188</v>
      </c>
      <c r="N15" s="11">
        <v>106</v>
      </c>
      <c r="O15" s="11">
        <v>28.5</v>
      </c>
      <c r="P15" s="11">
        <f t="shared" si="5"/>
        <v>21.801229611497234</v>
      </c>
      <c r="Q15" s="13">
        <f t="shared" si="6"/>
        <v>0.20567197746695504</v>
      </c>
      <c r="R15" s="7"/>
      <c r="S15" s="7"/>
      <c r="T15" s="7"/>
      <c r="U15" s="7"/>
      <c r="V15" s="7"/>
    </row>
    <row r="16" spans="1:22" ht="12" customHeight="1" x14ac:dyDescent="0.2">
      <c r="A16" s="10">
        <v>1979</v>
      </c>
      <c r="B16" s="11">
        <v>7.3</v>
      </c>
      <c r="C16" s="11">
        <v>0</v>
      </c>
      <c r="D16" s="11">
        <f t="shared" si="0"/>
        <v>7.3</v>
      </c>
      <c r="E16" s="11">
        <v>12</v>
      </c>
      <c r="F16" s="11">
        <f t="shared" si="1"/>
        <v>6.4239999999999995</v>
      </c>
      <c r="G16" s="11">
        <v>0</v>
      </c>
      <c r="H16" s="11">
        <f t="shared" si="7"/>
        <v>6.4239999999999995</v>
      </c>
      <c r="I16" s="11">
        <v>20</v>
      </c>
      <c r="J16" s="18">
        <f t="shared" si="2"/>
        <v>29.600000000000009</v>
      </c>
      <c r="K16" s="11">
        <f t="shared" si="8"/>
        <v>5.1391999999999998</v>
      </c>
      <c r="L16" s="12">
        <f t="shared" si="3"/>
        <v>0.22527999999999998</v>
      </c>
      <c r="M16" s="11">
        <f t="shared" si="4"/>
        <v>6.3865753599999993</v>
      </c>
      <c r="N16" s="11">
        <v>106</v>
      </c>
      <c r="O16" s="11">
        <v>28.5</v>
      </c>
      <c r="P16" s="11">
        <f t="shared" si="5"/>
        <v>23.753578531929822</v>
      </c>
      <c r="Q16" s="13">
        <f t="shared" si="6"/>
        <v>0.2240903635087719</v>
      </c>
      <c r="R16" s="7"/>
      <c r="S16" s="7"/>
      <c r="T16" s="7"/>
      <c r="U16" s="7"/>
      <c r="V16" s="7"/>
    </row>
    <row r="17" spans="1:22" ht="12" customHeight="1" x14ac:dyDescent="0.2">
      <c r="A17" s="10">
        <v>1980</v>
      </c>
      <c r="B17" s="11">
        <v>6.6</v>
      </c>
      <c r="C17" s="11">
        <v>0</v>
      </c>
      <c r="D17" s="11">
        <f t="shared" si="0"/>
        <v>6.6</v>
      </c>
      <c r="E17" s="11">
        <v>12</v>
      </c>
      <c r="F17" s="11">
        <f t="shared" si="1"/>
        <v>5.8079999999999998</v>
      </c>
      <c r="G17" s="11">
        <v>0</v>
      </c>
      <c r="H17" s="11">
        <f t="shared" si="7"/>
        <v>5.8079999999999998</v>
      </c>
      <c r="I17" s="11">
        <v>20</v>
      </c>
      <c r="J17" s="18">
        <f t="shared" si="2"/>
        <v>29.599999999999994</v>
      </c>
      <c r="K17" s="11">
        <f t="shared" si="8"/>
        <v>4.6463999999999999</v>
      </c>
      <c r="L17" s="12">
        <f t="shared" si="3"/>
        <v>0.20367780821917808</v>
      </c>
      <c r="M17" s="11">
        <f t="shared" si="4"/>
        <v>5.7741640241095888</v>
      </c>
      <c r="N17" s="11">
        <v>106</v>
      </c>
      <c r="O17" s="11">
        <v>28.5</v>
      </c>
      <c r="P17" s="11">
        <f t="shared" si="5"/>
        <v>21.475838124758468</v>
      </c>
      <c r="Q17" s="13">
        <f t="shared" si="6"/>
        <v>0.20260224645998556</v>
      </c>
      <c r="R17" s="7"/>
      <c r="S17" s="7"/>
      <c r="T17" s="7"/>
      <c r="U17" s="7"/>
      <c r="V17" s="7"/>
    </row>
    <row r="18" spans="1:22" ht="12" customHeight="1" x14ac:dyDescent="0.2">
      <c r="A18" s="14">
        <v>1981</v>
      </c>
      <c r="B18" s="15">
        <v>6.1</v>
      </c>
      <c r="C18" s="15">
        <v>0</v>
      </c>
      <c r="D18" s="15">
        <f t="shared" si="0"/>
        <v>6.1</v>
      </c>
      <c r="E18" s="15">
        <v>12</v>
      </c>
      <c r="F18" s="15">
        <f t="shared" si="1"/>
        <v>5.3679999999999994</v>
      </c>
      <c r="G18" s="15">
        <v>0</v>
      </c>
      <c r="H18" s="15">
        <f t="shared" si="7"/>
        <v>5.3679999999999994</v>
      </c>
      <c r="I18" s="15">
        <v>20</v>
      </c>
      <c r="J18" s="19">
        <f t="shared" si="2"/>
        <v>29.600000000000009</v>
      </c>
      <c r="K18" s="15">
        <f t="shared" si="8"/>
        <v>4.2943999999999996</v>
      </c>
      <c r="L18" s="16">
        <f t="shared" si="3"/>
        <v>0.1882476712328767</v>
      </c>
      <c r="M18" s="15">
        <f t="shared" si="4"/>
        <v>5.3367273556164374</v>
      </c>
      <c r="N18" s="15">
        <v>106</v>
      </c>
      <c r="O18" s="15">
        <v>28.5</v>
      </c>
      <c r="P18" s="15">
        <f t="shared" si="5"/>
        <v>19.848880691064643</v>
      </c>
      <c r="Q18" s="17">
        <f t="shared" si="6"/>
        <v>0.18725359142513814</v>
      </c>
      <c r="R18" s="7"/>
      <c r="S18" s="7"/>
      <c r="T18" s="7"/>
      <c r="U18" s="7"/>
      <c r="V18" s="7"/>
    </row>
    <row r="19" spans="1:22" ht="12" customHeight="1" x14ac:dyDescent="0.2">
      <c r="A19" s="14">
        <v>1982</v>
      </c>
      <c r="B19" s="15">
        <v>6.1</v>
      </c>
      <c r="C19" s="15">
        <v>0</v>
      </c>
      <c r="D19" s="15">
        <f t="shared" si="0"/>
        <v>6.1</v>
      </c>
      <c r="E19" s="15">
        <v>12</v>
      </c>
      <c r="F19" s="15">
        <f t="shared" si="1"/>
        <v>5.3679999999999994</v>
      </c>
      <c r="G19" s="15">
        <v>0</v>
      </c>
      <c r="H19" s="15">
        <f t="shared" si="7"/>
        <v>5.3679999999999994</v>
      </c>
      <c r="I19" s="15">
        <v>20</v>
      </c>
      <c r="J19" s="19">
        <f t="shared" si="2"/>
        <v>29.600000000000009</v>
      </c>
      <c r="K19" s="15">
        <f t="shared" si="8"/>
        <v>4.2943999999999996</v>
      </c>
      <c r="L19" s="16">
        <f t="shared" si="3"/>
        <v>0.1882476712328767</v>
      </c>
      <c r="M19" s="15">
        <f t="shared" si="4"/>
        <v>5.3367273556164374</v>
      </c>
      <c r="N19" s="15">
        <v>106</v>
      </c>
      <c r="O19" s="15">
        <v>28.5</v>
      </c>
      <c r="P19" s="15">
        <f t="shared" si="5"/>
        <v>19.848880691064643</v>
      </c>
      <c r="Q19" s="17">
        <f t="shared" si="6"/>
        <v>0.18725359142513814</v>
      </c>
      <c r="R19" s="7"/>
      <c r="S19" s="7"/>
      <c r="T19" s="7"/>
      <c r="U19" s="7"/>
      <c r="V19" s="7"/>
    </row>
    <row r="20" spans="1:22" ht="12" customHeight="1" x14ac:dyDescent="0.2">
      <c r="A20" s="14">
        <v>1983</v>
      </c>
      <c r="B20" s="15">
        <v>6.4</v>
      </c>
      <c r="C20" s="15">
        <v>0</v>
      </c>
      <c r="D20" s="15">
        <f t="shared" si="0"/>
        <v>6.4</v>
      </c>
      <c r="E20" s="15">
        <v>12</v>
      </c>
      <c r="F20" s="15">
        <f t="shared" si="1"/>
        <v>5.6320000000000006</v>
      </c>
      <c r="G20" s="15">
        <v>0</v>
      </c>
      <c r="H20" s="15">
        <f t="shared" si="7"/>
        <v>5.6320000000000006</v>
      </c>
      <c r="I20" s="15">
        <v>20</v>
      </c>
      <c r="J20" s="19">
        <f t="shared" si="2"/>
        <v>29.600000000000009</v>
      </c>
      <c r="K20" s="15">
        <f t="shared" si="8"/>
        <v>4.5056000000000003</v>
      </c>
      <c r="L20" s="16">
        <f t="shared" si="3"/>
        <v>0.19750575342465754</v>
      </c>
      <c r="M20" s="15">
        <f t="shared" si="4"/>
        <v>5.599189356712329</v>
      </c>
      <c r="N20" s="15">
        <v>106</v>
      </c>
      <c r="O20" s="15">
        <v>28.5</v>
      </c>
      <c r="P20" s="15">
        <f t="shared" si="5"/>
        <v>20.825055151280942</v>
      </c>
      <c r="Q20" s="17">
        <f t="shared" si="6"/>
        <v>0.19646278444604662</v>
      </c>
      <c r="R20" s="7"/>
      <c r="S20" s="7"/>
      <c r="T20" s="7"/>
      <c r="U20" s="7"/>
      <c r="V20" s="7"/>
    </row>
    <row r="21" spans="1:22" ht="12" customHeight="1" x14ac:dyDescent="0.2">
      <c r="A21" s="14">
        <v>1984</v>
      </c>
      <c r="B21" s="15">
        <v>7.1</v>
      </c>
      <c r="C21" s="15">
        <v>0</v>
      </c>
      <c r="D21" s="15">
        <f t="shared" si="0"/>
        <v>7.1</v>
      </c>
      <c r="E21" s="15">
        <v>12</v>
      </c>
      <c r="F21" s="15">
        <f t="shared" si="1"/>
        <v>6.2479999999999993</v>
      </c>
      <c r="G21" s="15">
        <v>0</v>
      </c>
      <c r="H21" s="15">
        <f t="shared" si="7"/>
        <v>6.2479999999999993</v>
      </c>
      <c r="I21" s="15">
        <v>20</v>
      </c>
      <c r="J21" s="19">
        <f t="shared" si="2"/>
        <v>29.600000000000009</v>
      </c>
      <c r="K21" s="15">
        <f t="shared" si="8"/>
        <v>4.9983999999999993</v>
      </c>
      <c r="L21" s="16">
        <f t="shared" si="3"/>
        <v>0.21910794520547941</v>
      </c>
      <c r="M21" s="15">
        <f t="shared" si="4"/>
        <v>6.2116006926027385</v>
      </c>
      <c r="N21" s="15">
        <v>106</v>
      </c>
      <c r="O21" s="15">
        <v>28.5</v>
      </c>
      <c r="P21" s="15">
        <f t="shared" si="5"/>
        <v>23.102795558452289</v>
      </c>
      <c r="Q21" s="17">
        <f t="shared" si="6"/>
        <v>0.21795090149483293</v>
      </c>
      <c r="R21" s="7"/>
      <c r="S21" s="7"/>
      <c r="T21" s="7"/>
      <c r="U21" s="7"/>
      <c r="V21" s="7"/>
    </row>
    <row r="22" spans="1:22" ht="12" customHeight="1" x14ac:dyDescent="0.2">
      <c r="A22" s="14">
        <v>1985</v>
      </c>
      <c r="B22" s="15">
        <v>8.1</v>
      </c>
      <c r="C22" s="15">
        <v>0</v>
      </c>
      <c r="D22" s="15">
        <f t="shared" si="0"/>
        <v>8.1</v>
      </c>
      <c r="E22" s="15">
        <v>12</v>
      </c>
      <c r="F22" s="15">
        <f t="shared" si="1"/>
        <v>7.1280000000000001</v>
      </c>
      <c r="G22" s="15">
        <v>0</v>
      </c>
      <c r="H22" s="15">
        <f t="shared" si="7"/>
        <v>7.1280000000000001</v>
      </c>
      <c r="I22" s="15">
        <v>20</v>
      </c>
      <c r="J22" s="19">
        <f t="shared" si="2"/>
        <v>29.599999999999994</v>
      </c>
      <c r="K22" s="15">
        <f t="shared" si="8"/>
        <v>5.7023999999999999</v>
      </c>
      <c r="L22" s="16">
        <f t="shared" si="3"/>
        <v>0.24996821917808218</v>
      </c>
      <c r="M22" s="15">
        <f t="shared" si="4"/>
        <v>7.0864740295890405</v>
      </c>
      <c r="N22" s="15">
        <v>106</v>
      </c>
      <c r="O22" s="15">
        <v>28.5</v>
      </c>
      <c r="P22" s="15">
        <f t="shared" si="5"/>
        <v>26.356710425839939</v>
      </c>
      <c r="Q22" s="17">
        <f t="shared" si="6"/>
        <v>0.24864821156452774</v>
      </c>
      <c r="R22" s="7"/>
      <c r="S22" s="7"/>
      <c r="T22" s="7"/>
      <c r="U22" s="7"/>
      <c r="V22" s="7"/>
    </row>
    <row r="23" spans="1:22" ht="12" customHeight="1" x14ac:dyDescent="0.2">
      <c r="A23" s="10">
        <v>1986</v>
      </c>
      <c r="B23" s="11">
        <v>8.9</v>
      </c>
      <c r="C23" s="11">
        <v>0</v>
      </c>
      <c r="D23" s="11">
        <f t="shared" si="0"/>
        <v>8.9</v>
      </c>
      <c r="E23" s="11">
        <v>12</v>
      </c>
      <c r="F23" s="11">
        <f t="shared" si="1"/>
        <v>7.8320000000000007</v>
      </c>
      <c r="G23" s="11">
        <v>0</v>
      </c>
      <c r="H23" s="11">
        <f t="shared" si="7"/>
        <v>7.8320000000000007</v>
      </c>
      <c r="I23" s="11">
        <v>20</v>
      </c>
      <c r="J23" s="18">
        <f t="shared" si="2"/>
        <v>29.599999999999994</v>
      </c>
      <c r="K23" s="11">
        <f t="shared" si="8"/>
        <v>6.2656000000000009</v>
      </c>
      <c r="L23" s="12">
        <f t="shared" si="3"/>
        <v>0.27465643835616443</v>
      </c>
      <c r="M23" s="11">
        <f t="shared" si="4"/>
        <v>7.7863726991780835</v>
      </c>
      <c r="N23" s="11">
        <v>106</v>
      </c>
      <c r="O23" s="11">
        <v>28.5</v>
      </c>
      <c r="P23" s="11">
        <f t="shared" si="5"/>
        <v>28.959842319750067</v>
      </c>
      <c r="Q23" s="13">
        <f t="shared" si="6"/>
        <v>0.27320605962028366</v>
      </c>
      <c r="R23" s="7"/>
      <c r="S23" s="7"/>
      <c r="T23" s="7"/>
      <c r="U23" s="7"/>
      <c r="V23" s="7"/>
    </row>
    <row r="24" spans="1:22" ht="12" customHeight="1" x14ac:dyDescent="0.2">
      <c r="A24" s="10">
        <v>1987</v>
      </c>
      <c r="B24" s="11">
        <v>10.6</v>
      </c>
      <c r="C24" s="11">
        <v>0</v>
      </c>
      <c r="D24" s="11">
        <f t="shared" si="0"/>
        <v>10.6</v>
      </c>
      <c r="E24" s="11">
        <v>12</v>
      </c>
      <c r="F24" s="11">
        <f t="shared" si="1"/>
        <v>9.3279999999999994</v>
      </c>
      <c r="G24" s="11">
        <v>0</v>
      </c>
      <c r="H24" s="11">
        <f t="shared" si="7"/>
        <v>9.3279999999999994</v>
      </c>
      <c r="I24" s="11">
        <v>20</v>
      </c>
      <c r="J24" s="18">
        <f t="shared" si="2"/>
        <v>29.600000000000009</v>
      </c>
      <c r="K24" s="11">
        <f t="shared" si="8"/>
        <v>7.4623999999999997</v>
      </c>
      <c r="L24" s="12">
        <f t="shared" si="3"/>
        <v>0.32711890410958905</v>
      </c>
      <c r="M24" s="11">
        <f t="shared" si="4"/>
        <v>9.2736573720547941</v>
      </c>
      <c r="N24" s="11">
        <v>106</v>
      </c>
      <c r="O24" s="11">
        <v>28.5</v>
      </c>
      <c r="P24" s="11">
        <f t="shared" si="5"/>
        <v>34.49149759430906</v>
      </c>
      <c r="Q24" s="13">
        <f t="shared" si="6"/>
        <v>0.32539148673876472</v>
      </c>
      <c r="R24" s="7"/>
      <c r="S24" s="7"/>
      <c r="T24" s="7"/>
      <c r="U24" s="7"/>
      <c r="V24" s="7"/>
    </row>
    <row r="25" spans="1:22" ht="12" customHeight="1" x14ac:dyDescent="0.2">
      <c r="A25" s="10">
        <v>1988</v>
      </c>
      <c r="B25" s="11">
        <v>9.1999999999999993</v>
      </c>
      <c r="C25" s="11">
        <v>0</v>
      </c>
      <c r="D25" s="11">
        <f t="shared" si="0"/>
        <v>9.1999999999999993</v>
      </c>
      <c r="E25" s="11">
        <v>12</v>
      </c>
      <c r="F25" s="11">
        <f t="shared" si="1"/>
        <v>8.0960000000000001</v>
      </c>
      <c r="G25" s="11">
        <v>0</v>
      </c>
      <c r="H25" s="11">
        <f t="shared" si="7"/>
        <v>8.0960000000000001</v>
      </c>
      <c r="I25" s="11">
        <v>20</v>
      </c>
      <c r="J25" s="18">
        <f t="shared" si="2"/>
        <v>29.599999999999994</v>
      </c>
      <c r="K25" s="11">
        <f t="shared" si="8"/>
        <v>6.4767999999999999</v>
      </c>
      <c r="L25" s="12">
        <f t="shared" si="3"/>
        <v>0.28391452054794519</v>
      </c>
      <c r="M25" s="11">
        <f t="shared" si="4"/>
        <v>8.0488347002739715</v>
      </c>
      <c r="N25" s="11">
        <v>106</v>
      </c>
      <c r="O25" s="11">
        <v>28.5</v>
      </c>
      <c r="P25" s="11">
        <f t="shared" si="5"/>
        <v>29.936016779966351</v>
      </c>
      <c r="Q25" s="13">
        <f t="shared" si="6"/>
        <v>0.28241525264119199</v>
      </c>
      <c r="R25" s="7"/>
      <c r="S25" s="7"/>
      <c r="T25" s="7"/>
      <c r="U25" s="7"/>
      <c r="V25" s="7"/>
    </row>
    <row r="26" spans="1:22" ht="12" customHeight="1" x14ac:dyDescent="0.2">
      <c r="A26" s="10">
        <v>1989</v>
      </c>
      <c r="B26" s="11">
        <v>9.3000000000000007</v>
      </c>
      <c r="C26" s="11">
        <v>0</v>
      </c>
      <c r="D26" s="11">
        <f t="shared" si="0"/>
        <v>9.3000000000000007</v>
      </c>
      <c r="E26" s="11">
        <v>12</v>
      </c>
      <c r="F26" s="11">
        <f t="shared" si="1"/>
        <v>8.1840000000000011</v>
      </c>
      <c r="G26" s="11">
        <v>0</v>
      </c>
      <c r="H26" s="11">
        <f t="shared" si="7"/>
        <v>8.1840000000000011</v>
      </c>
      <c r="I26" s="11">
        <v>20</v>
      </c>
      <c r="J26" s="18">
        <f t="shared" si="2"/>
        <v>29.599999999999994</v>
      </c>
      <c r="K26" s="11">
        <f t="shared" si="8"/>
        <v>6.547200000000001</v>
      </c>
      <c r="L26" s="12">
        <f t="shared" si="3"/>
        <v>0.28700054794520552</v>
      </c>
      <c r="M26" s="11">
        <f t="shared" si="4"/>
        <v>8.1363220339726041</v>
      </c>
      <c r="N26" s="11">
        <v>106</v>
      </c>
      <c r="O26" s="11">
        <v>28.5</v>
      </c>
      <c r="P26" s="11">
        <f t="shared" si="5"/>
        <v>30.261408266705125</v>
      </c>
      <c r="Q26" s="13">
        <f t="shared" si="6"/>
        <v>0.28548498364816155</v>
      </c>
      <c r="R26" s="7"/>
      <c r="S26" s="7"/>
      <c r="T26" s="7"/>
      <c r="U26" s="7"/>
      <c r="V26" s="7"/>
    </row>
    <row r="27" spans="1:22" ht="12" customHeight="1" x14ac:dyDescent="0.2">
      <c r="A27" s="10">
        <v>1990</v>
      </c>
      <c r="B27" s="11">
        <v>11.376270323480586</v>
      </c>
      <c r="C27" s="11">
        <v>0</v>
      </c>
      <c r="D27" s="11">
        <f t="shared" si="0"/>
        <v>11.376270323480586</v>
      </c>
      <c r="E27" s="11">
        <v>12</v>
      </c>
      <c r="F27" s="11">
        <f t="shared" si="1"/>
        <v>10.011117884662916</v>
      </c>
      <c r="G27" s="11">
        <v>0</v>
      </c>
      <c r="H27" s="11">
        <f t="shared" si="7"/>
        <v>10.011117884662916</v>
      </c>
      <c r="I27" s="11">
        <v>20</v>
      </c>
      <c r="J27" s="18">
        <f t="shared" si="2"/>
        <v>29.599999999999994</v>
      </c>
      <c r="K27" s="11">
        <f t="shared" si="8"/>
        <v>8.0088943077303334</v>
      </c>
      <c r="L27" s="12">
        <f t="shared" si="3"/>
        <v>0.35107481896900089</v>
      </c>
      <c r="M27" s="11">
        <f t="shared" si="4"/>
        <v>9.9527955803616912</v>
      </c>
      <c r="N27" s="11">
        <v>106</v>
      </c>
      <c r="O27" s="11">
        <v>28.5</v>
      </c>
      <c r="P27" s="11">
        <f t="shared" si="5"/>
        <v>37.017415140994359</v>
      </c>
      <c r="Q27" s="13">
        <f t="shared" si="6"/>
        <v>0.34922089755655056</v>
      </c>
      <c r="R27" s="7"/>
      <c r="S27" s="7"/>
      <c r="T27" s="7"/>
      <c r="U27" s="7"/>
      <c r="V27" s="7"/>
    </row>
    <row r="28" spans="1:22" ht="12" customHeight="1" x14ac:dyDescent="0.2">
      <c r="A28" s="14">
        <v>1991</v>
      </c>
      <c r="B28" s="15">
        <v>10.997646129772487</v>
      </c>
      <c r="C28" s="15">
        <v>0</v>
      </c>
      <c r="D28" s="15">
        <f t="shared" si="0"/>
        <v>10.997646129772487</v>
      </c>
      <c r="E28" s="15">
        <v>12</v>
      </c>
      <c r="F28" s="15">
        <f t="shared" si="1"/>
        <v>9.6779285941997895</v>
      </c>
      <c r="G28" s="15">
        <v>0</v>
      </c>
      <c r="H28" s="15">
        <f t="shared" si="7"/>
        <v>9.6779285941997895</v>
      </c>
      <c r="I28" s="15">
        <v>20</v>
      </c>
      <c r="J28" s="19">
        <f t="shared" si="2"/>
        <v>29.599999999999994</v>
      </c>
      <c r="K28" s="15">
        <f t="shared" si="8"/>
        <v>7.7423428753598316</v>
      </c>
      <c r="L28" s="16">
        <f t="shared" si="3"/>
        <v>0.33939037261851318</v>
      </c>
      <c r="M28" s="15">
        <f t="shared" si="4"/>
        <v>9.6215473685485389</v>
      </c>
      <c r="N28" s="15">
        <v>106</v>
      </c>
      <c r="O28" s="15">
        <v>28.5</v>
      </c>
      <c r="P28" s="15">
        <f t="shared" si="5"/>
        <v>35.78540424793492</v>
      </c>
      <c r="Q28" s="17">
        <f t="shared" si="6"/>
        <v>0.33759815328240489</v>
      </c>
      <c r="R28" s="7"/>
      <c r="S28" s="7"/>
      <c r="T28" s="7"/>
      <c r="U28" s="7"/>
      <c r="V28" s="7"/>
    </row>
    <row r="29" spans="1:22" ht="12" customHeight="1" x14ac:dyDescent="0.2">
      <c r="A29" s="14">
        <v>1992</v>
      </c>
      <c r="B29" s="15">
        <v>13.331758473108209</v>
      </c>
      <c r="C29" s="15">
        <v>0</v>
      </c>
      <c r="D29" s="15">
        <f t="shared" si="0"/>
        <v>13.331758473108209</v>
      </c>
      <c r="E29" s="15">
        <v>12</v>
      </c>
      <c r="F29" s="15">
        <f t="shared" si="1"/>
        <v>11.731947456335224</v>
      </c>
      <c r="G29" s="15">
        <v>0</v>
      </c>
      <c r="H29" s="15">
        <f t="shared" si="7"/>
        <v>11.731947456335224</v>
      </c>
      <c r="I29" s="15">
        <v>20</v>
      </c>
      <c r="J29" s="19">
        <f t="shared" si="2"/>
        <v>29.600000000000009</v>
      </c>
      <c r="K29" s="15">
        <f t="shared" si="8"/>
        <v>9.3855579650681786</v>
      </c>
      <c r="L29" s="16">
        <f t="shared" si="3"/>
        <v>0.41142171901668728</v>
      </c>
      <c r="M29" s="15">
        <f t="shared" si="4"/>
        <v>11.663600023263575</v>
      </c>
      <c r="N29" s="15">
        <v>106</v>
      </c>
      <c r="O29" s="15">
        <v>28.5</v>
      </c>
      <c r="P29" s="15">
        <f t="shared" si="5"/>
        <v>43.380407104068027</v>
      </c>
      <c r="Q29" s="17">
        <f t="shared" si="6"/>
        <v>0.40924912362328331</v>
      </c>
      <c r="R29" s="7"/>
      <c r="S29" s="7"/>
      <c r="T29" s="7"/>
      <c r="U29" s="7"/>
      <c r="V29" s="7"/>
    </row>
    <row r="30" spans="1:22" ht="12" customHeight="1" x14ac:dyDescent="0.2">
      <c r="A30" s="14">
        <v>1993</v>
      </c>
      <c r="B30" s="15">
        <v>13.569293418997413</v>
      </c>
      <c r="C30" s="15">
        <v>0</v>
      </c>
      <c r="D30" s="15">
        <f t="shared" si="0"/>
        <v>13.569293418997413</v>
      </c>
      <c r="E30" s="15">
        <v>12</v>
      </c>
      <c r="F30" s="15">
        <f t="shared" si="1"/>
        <v>11.940978208717723</v>
      </c>
      <c r="G30" s="15">
        <v>0</v>
      </c>
      <c r="H30" s="15">
        <f t="shared" si="7"/>
        <v>11.940978208717723</v>
      </c>
      <c r="I30" s="15">
        <v>20</v>
      </c>
      <c r="J30" s="19">
        <f t="shared" si="2"/>
        <v>29.600000000000009</v>
      </c>
      <c r="K30" s="15">
        <f t="shared" si="8"/>
        <v>9.5527825669741784</v>
      </c>
      <c r="L30" s="16">
        <f t="shared" si="3"/>
        <v>0.41875211252489547</v>
      </c>
      <c r="M30" s="15">
        <f t="shared" si="4"/>
        <v>11.871413014024524</v>
      </c>
      <c r="N30" s="15">
        <v>106</v>
      </c>
      <c r="O30" s="15">
        <v>28.5</v>
      </c>
      <c r="P30" s="15">
        <f t="shared" si="5"/>
        <v>44.153325596021034</v>
      </c>
      <c r="Q30" s="17">
        <f t="shared" si="6"/>
        <v>0.4165408075096324</v>
      </c>
      <c r="R30" s="7"/>
      <c r="S30" s="7"/>
      <c r="T30" s="7"/>
      <c r="U30" s="7"/>
      <c r="V30" s="7"/>
    </row>
    <row r="31" spans="1:22" ht="12" customHeight="1" x14ac:dyDescent="0.2">
      <c r="A31" s="14">
        <v>1994</v>
      </c>
      <c r="B31" s="15">
        <v>13.77997376497323</v>
      </c>
      <c r="C31" s="15">
        <v>0</v>
      </c>
      <c r="D31" s="15">
        <f t="shared" si="0"/>
        <v>13.77997376497323</v>
      </c>
      <c r="E31" s="15">
        <v>12</v>
      </c>
      <c r="F31" s="15">
        <f t="shared" si="1"/>
        <v>12.126376913176442</v>
      </c>
      <c r="G31" s="15">
        <v>0</v>
      </c>
      <c r="H31" s="15">
        <f t="shared" si="7"/>
        <v>12.126376913176442</v>
      </c>
      <c r="I31" s="15">
        <v>20</v>
      </c>
      <c r="J31" s="19">
        <f t="shared" si="2"/>
        <v>29.600000000000009</v>
      </c>
      <c r="K31" s="15">
        <f t="shared" si="8"/>
        <v>9.7011015305411537</v>
      </c>
      <c r="L31" s="16">
        <f t="shared" si="3"/>
        <v>0.42525376572235196</v>
      </c>
      <c r="M31" s="15">
        <f t="shared" si="4"/>
        <v>12.055731631345816</v>
      </c>
      <c r="N31" s="15">
        <v>106</v>
      </c>
      <c r="O31" s="15">
        <v>28.5</v>
      </c>
      <c r="P31" s="15">
        <f t="shared" si="5"/>
        <v>44.838861506058123</v>
      </c>
      <c r="Q31" s="17">
        <f t="shared" si="6"/>
        <v>0.4230081274156427</v>
      </c>
      <c r="R31" s="7"/>
      <c r="S31" s="7"/>
      <c r="T31" s="7"/>
      <c r="U31" s="7"/>
      <c r="V31" s="7"/>
    </row>
    <row r="32" spans="1:22" ht="12" customHeight="1" x14ac:dyDescent="0.2">
      <c r="A32" s="14">
        <v>1995</v>
      </c>
      <c r="B32" s="15">
        <v>13.056515456453861</v>
      </c>
      <c r="C32" s="15">
        <v>0</v>
      </c>
      <c r="D32" s="15">
        <f t="shared" si="0"/>
        <v>13.056515456453861</v>
      </c>
      <c r="E32" s="15">
        <v>12</v>
      </c>
      <c r="F32" s="15">
        <f t="shared" si="1"/>
        <v>11.489733601679397</v>
      </c>
      <c r="G32" s="15">
        <v>0</v>
      </c>
      <c r="H32" s="15">
        <f t="shared" si="7"/>
        <v>11.489733601679397</v>
      </c>
      <c r="I32" s="15">
        <v>20</v>
      </c>
      <c r="J32" s="19">
        <f t="shared" si="2"/>
        <v>29.600000000000009</v>
      </c>
      <c r="K32" s="15">
        <f t="shared" si="8"/>
        <v>9.1917868813435177</v>
      </c>
      <c r="L32" s="16">
        <f t="shared" si="3"/>
        <v>0.40292764411368842</v>
      </c>
      <c r="M32" s="15">
        <f t="shared" si="4"/>
        <v>11.422797246801009</v>
      </c>
      <c r="N32" s="15">
        <v>106</v>
      </c>
      <c r="O32" s="15">
        <v>28.5</v>
      </c>
      <c r="P32" s="15">
        <f t="shared" si="5"/>
        <v>42.484789760031823</v>
      </c>
      <c r="Q32" s="17">
        <f t="shared" si="6"/>
        <v>0.40079990339652666</v>
      </c>
      <c r="R32" s="7"/>
      <c r="S32" s="7"/>
      <c r="T32" s="7"/>
      <c r="U32" s="7"/>
      <c r="V32" s="7"/>
    </row>
    <row r="33" spans="1:22" ht="12" customHeight="1" x14ac:dyDescent="0.2">
      <c r="A33" s="10">
        <v>1996</v>
      </c>
      <c r="B33" s="11">
        <v>13.509286528151824</v>
      </c>
      <c r="C33" s="11">
        <v>0</v>
      </c>
      <c r="D33" s="11">
        <f t="shared" si="0"/>
        <v>13.509286528151824</v>
      </c>
      <c r="E33" s="11">
        <v>12</v>
      </c>
      <c r="F33" s="11">
        <f t="shared" si="1"/>
        <v>11.888172144773606</v>
      </c>
      <c r="G33" s="11">
        <v>0</v>
      </c>
      <c r="H33" s="11">
        <f t="shared" si="7"/>
        <v>11.888172144773606</v>
      </c>
      <c r="I33" s="11">
        <v>20</v>
      </c>
      <c r="J33" s="18">
        <f t="shared" si="2"/>
        <v>29.599999999999994</v>
      </c>
      <c r="K33" s="11">
        <f t="shared" si="8"/>
        <v>9.5105377158188844</v>
      </c>
      <c r="L33" s="12">
        <f t="shared" si="3"/>
        <v>0.4169002834331566</v>
      </c>
      <c r="M33" s="11">
        <f t="shared" si="4"/>
        <v>11.818914585188272</v>
      </c>
      <c r="N33" s="11">
        <v>106</v>
      </c>
      <c r="O33" s="11">
        <v>28.5</v>
      </c>
      <c r="P33" s="11">
        <f t="shared" si="5"/>
        <v>43.958068281752873</v>
      </c>
      <c r="Q33" s="13">
        <f t="shared" si="6"/>
        <v>0.41469875737502709</v>
      </c>
      <c r="R33" s="7"/>
      <c r="S33" s="7"/>
      <c r="T33" s="7"/>
      <c r="U33" s="7"/>
      <c r="V33" s="7"/>
    </row>
    <row r="34" spans="1:22" ht="12" customHeight="1" x14ac:dyDescent="0.2">
      <c r="A34" s="10">
        <v>1997</v>
      </c>
      <c r="B34" s="11">
        <v>12.30722035317287</v>
      </c>
      <c r="C34" s="11">
        <v>0</v>
      </c>
      <c r="D34" s="11">
        <f t="shared" si="0"/>
        <v>12.30722035317287</v>
      </c>
      <c r="E34" s="11">
        <v>12</v>
      </c>
      <c r="F34" s="11">
        <f t="shared" si="1"/>
        <v>10.830353910792125</v>
      </c>
      <c r="G34" s="11">
        <v>0</v>
      </c>
      <c r="H34" s="11">
        <f t="shared" si="7"/>
        <v>10.830353910792125</v>
      </c>
      <c r="I34" s="11">
        <v>20</v>
      </c>
      <c r="J34" s="18">
        <f t="shared" si="2"/>
        <v>29.600000000000009</v>
      </c>
      <c r="K34" s="11">
        <f t="shared" si="8"/>
        <v>8.6642831286337003</v>
      </c>
      <c r="L34" s="12">
        <f t="shared" si="3"/>
        <v>0.37980419194010739</v>
      </c>
      <c r="M34" s="11">
        <f t="shared" si="4"/>
        <v>10.767258939406075</v>
      </c>
      <c r="N34" s="11">
        <v>106</v>
      </c>
      <c r="O34" s="11">
        <v>28.5</v>
      </c>
      <c r="P34" s="11">
        <f t="shared" si="5"/>
        <v>40.046647283405051</v>
      </c>
      <c r="Q34" s="13">
        <f t="shared" si="6"/>
        <v>0.37779855927740613</v>
      </c>
      <c r="R34" s="7"/>
      <c r="S34" s="7"/>
      <c r="T34" s="7"/>
      <c r="U34" s="7"/>
      <c r="V34" s="7"/>
    </row>
    <row r="35" spans="1:22" ht="12" customHeight="1" x14ac:dyDescent="0.2">
      <c r="A35" s="10">
        <v>1998</v>
      </c>
      <c r="B35" s="11">
        <v>11.377902399411873</v>
      </c>
      <c r="C35" s="11">
        <v>0</v>
      </c>
      <c r="D35" s="11">
        <f t="shared" si="0"/>
        <v>11.377902399411873</v>
      </c>
      <c r="E35" s="11">
        <v>12</v>
      </c>
      <c r="F35" s="11">
        <f t="shared" si="1"/>
        <v>10.012554111482448</v>
      </c>
      <c r="G35" s="11">
        <v>0</v>
      </c>
      <c r="H35" s="11">
        <f t="shared" si="7"/>
        <v>10.012554111482448</v>
      </c>
      <c r="I35" s="11">
        <v>20</v>
      </c>
      <c r="J35" s="18">
        <f t="shared" si="2"/>
        <v>29.600000000000009</v>
      </c>
      <c r="K35" s="11">
        <f t="shared" si="8"/>
        <v>8.0100432891859583</v>
      </c>
      <c r="L35" s="12">
        <f t="shared" si="3"/>
        <v>0.35112518527938447</v>
      </c>
      <c r="M35" s="11">
        <f t="shared" si="4"/>
        <v>9.954223440077909</v>
      </c>
      <c r="N35" s="11">
        <v>106</v>
      </c>
      <c r="O35" s="11">
        <v>28.5</v>
      </c>
      <c r="P35" s="11">
        <f t="shared" si="5"/>
        <v>37.022725777131875</v>
      </c>
      <c r="Q35" s="13">
        <f t="shared" si="6"/>
        <v>0.34927099789747051</v>
      </c>
      <c r="R35" s="7"/>
      <c r="S35" s="7"/>
      <c r="T35" s="7"/>
      <c r="U35" s="7"/>
      <c r="V35" s="7"/>
    </row>
    <row r="36" spans="1:22" ht="12" customHeight="1" x14ac:dyDescent="0.2">
      <c r="A36" s="10">
        <v>1999</v>
      </c>
      <c r="B36" s="11">
        <v>10.686864468292708</v>
      </c>
      <c r="C36" s="11">
        <v>0</v>
      </c>
      <c r="D36" s="11">
        <f t="shared" si="0"/>
        <v>10.686864468292708</v>
      </c>
      <c r="E36" s="11">
        <v>12</v>
      </c>
      <c r="F36" s="11">
        <f t="shared" si="1"/>
        <v>9.4044407320975836</v>
      </c>
      <c r="G36" s="11">
        <v>0</v>
      </c>
      <c r="H36" s="11">
        <f t="shared" si="7"/>
        <v>9.4044407320975836</v>
      </c>
      <c r="I36" s="11">
        <v>20</v>
      </c>
      <c r="J36" s="18">
        <f t="shared" si="2"/>
        <v>29.599999999999994</v>
      </c>
      <c r="K36" s="11">
        <f t="shared" si="8"/>
        <v>7.5235525856780665</v>
      </c>
      <c r="L36" s="12">
        <f t="shared" si="3"/>
        <v>0.32979956539958649</v>
      </c>
      <c r="M36" s="11">
        <f t="shared" si="4"/>
        <v>9.3496527792955764</v>
      </c>
      <c r="N36" s="11">
        <v>106</v>
      </c>
      <c r="O36" s="11">
        <v>28.5</v>
      </c>
      <c r="P36" s="11">
        <f t="shared" si="5"/>
        <v>34.774147179134424</v>
      </c>
      <c r="Q36" s="13">
        <f t="shared" si="6"/>
        <v>0.32805799225598514</v>
      </c>
      <c r="R36" s="7"/>
      <c r="S36" s="7"/>
      <c r="T36" s="7"/>
      <c r="U36" s="7"/>
      <c r="V36" s="7"/>
    </row>
    <row r="37" spans="1:22" ht="12" customHeight="1" x14ac:dyDescent="0.2">
      <c r="A37" s="10">
        <v>2000</v>
      </c>
      <c r="B37" s="11">
        <v>12.626091886144298</v>
      </c>
      <c r="C37" s="11">
        <v>0</v>
      </c>
      <c r="D37" s="11">
        <f t="shared" si="0"/>
        <v>12.626091886144298</v>
      </c>
      <c r="E37" s="11">
        <v>12</v>
      </c>
      <c r="F37" s="11">
        <f t="shared" si="1"/>
        <v>11.110960859806982</v>
      </c>
      <c r="G37" s="11">
        <v>0</v>
      </c>
      <c r="H37" s="11">
        <f t="shared" si="7"/>
        <v>11.110960859806982</v>
      </c>
      <c r="I37" s="11">
        <v>20</v>
      </c>
      <c r="J37" s="18">
        <f t="shared" si="2"/>
        <v>29.600000000000009</v>
      </c>
      <c r="K37" s="11">
        <f t="shared" si="8"/>
        <v>8.8887686878455856</v>
      </c>
      <c r="L37" s="12">
        <f t="shared" si="3"/>
        <v>0.38964465480966953</v>
      </c>
      <c r="M37" s="11">
        <f t="shared" si="4"/>
        <v>11.046231141526727</v>
      </c>
      <c r="N37" s="11">
        <v>106</v>
      </c>
      <c r="O37" s="11">
        <v>28.5</v>
      </c>
      <c r="P37" s="11">
        <f t="shared" si="5"/>
        <v>41.084228105327476</v>
      </c>
      <c r="Q37" s="13">
        <f t="shared" si="6"/>
        <v>0.38758705759742901</v>
      </c>
      <c r="R37" s="7"/>
      <c r="S37" s="7"/>
      <c r="T37" s="7"/>
      <c r="U37" s="7"/>
      <c r="V37" s="7"/>
    </row>
    <row r="38" spans="1:22" ht="12" customHeight="1" x14ac:dyDescent="0.2">
      <c r="A38" s="14">
        <v>2001</v>
      </c>
      <c r="B38" s="15">
        <v>13.003435414663908</v>
      </c>
      <c r="C38" s="15">
        <v>0</v>
      </c>
      <c r="D38" s="15">
        <f t="shared" si="0"/>
        <v>13.003435414663908</v>
      </c>
      <c r="E38" s="15">
        <v>12</v>
      </c>
      <c r="F38" s="15">
        <f t="shared" si="1"/>
        <v>11.44302316490424</v>
      </c>
      <c r="G38" s="15">
        <v>0</v>
      </c>
      <c r="H38" s="15">
        <f t="shared" si="7"/>
        <v>11.44302316490424</v>
      </c>
      <c r="I38" s="15">
        <v>20</v>
      </c>
      <c r="J38" s="19">
        <f t="shared" si="2"/>
        <v>29.599999999999994</v>
      </c>
      <c r="K38" s="15">
        <f t="shared" si="8"/>
        <v>9.1544185319233922</v>
      </c>
      <c r="L38" s="16">
        <f t="shared" si="3"/>
        <v>0.40128957948157334</v>
      </c>
      <c r="M38" s="15">
        <f t="shared" si="4"/>
        <v>11.376358933512863</v>
      </c>
      <c r="N38" s="15">
        <v>106</v>
      </c>
      <c r="O38" s="15">
        <v>28.5</v>
      </c>
      <c r="P38" s="15">
        <f t="shared" si="5"/>
        <v>42.312071822889948</v>
      </c>
      <c r="Q38" s="17">
        <f t="shared" si="6"/>
        <v>0.39917048889518819</v>
      </c>
      <c r="R38" s="7"/>
      <c r="S38" s="7"/>
      <c r="T38" s="7"/>
      <c r="U38" s="7"/>
      <c r="V38" s="7"/>
    </row>
    <row r="39" spans="1:22" ht="12" customHeight="1" x14ac:dyDescent="0.2">
      <c r="A39" s="14">
        <v>2002</v>
      </c>
      <c r="B39" s="15">
        <v>12.839915524930536</v>
      </c>
      <c r="C39" s="15">
        <v>0</v>
      </c>
      <c r="D39" s="15">
        <f t="shared" si="0"/>
        <v>12.839915524930536</v>
      </c>
      <c r="E39" s="15">
        <v>12</v>
      </c>
      <c r="F39" s="15">
        <f t="shared" si="1"/>
        <v>11.299125661938872</v>
      </c>
      <c r="G39" s="15">
        <v>0</v>
      </c>
      <c r="H39" s="15">
        <f t="shared" si="7"/>
        <v>11.299125661938872</v>
      </c>
      <c r="I39" s="15">
        <v>20</v>
      </c>
      <c r="J39" s="19">
        <f t="shared" si="2"/>
        <v>29.600000000000009</v>
      </c>
      <c r="K39" s="15">
        <f t="shared" si="8"/>
        <v>9.0393005295510971</v>
      </c>
      <c r="L39" s="16">
        <f t="shared" si="3"/>
        <v>0.39624331088443165</v>
      </c>
      <c r="M39" s="15">
        <f t="shared" si="4"/>
        <v>11.233299741918195</v>
      </c>
      <c r="N39" s="15">
        <v>106</v>
      </c>
      <c r="O39" s="15">
        <v>28.5</v>
      </c>
      <c r="P39" s="15">
        <f t="shared" si="5"/>
        <v>41.779992022572934</v>
      </c>
      <c r="Q39" s="17">
        <f t="shared" si="6"/>
        <v>0.39415086813748051</v>
      </c>
      <c r="R39" s="7"/>
      <c r="S39" s="7"/>
      <c r="T39" s="7"/>
      <c r="U39" s="7"/>
      <c r="V39" s="7"/>
    </row>
    <row r="40" spans="1:22" ht="12" customHeight="1" x14ac:dyDescent="0.2">
      <c r="A40" s="14">
        <v>2003</v>
      </c>
      <c r="B40" s="15">
        <v>11.802636089476394</v>
      </c>
      <c r="C40" s="15">
        <v>0</v>
      </c>
      <c r="D40" s="15">
        <f t="shared" si="0"/>
        <v>11.802636089476394</v>
      </c>
      <c r="E40" s="15">
        <v>12</v>
      </c>
      <c r="F40" s="15">
        <f t="shared" si="1"/>
        <v>10.386319758739226</v>
      </c>
      <c r="G40" s="15">
        <v>0</v>
      </c>
      <c r="H40" s="15">
        <f t="shared" si="7"/>
        <v>10.386319758739226</v>
      </c>
      <c r="I40" s="15">
        <v>20</v>
      </c>
      <c r="J40" s="19">
        <f t="shared" si="2"/>
        <v>29.600000000000009</v>
      </c>
      <c r="K40" s="15">
        <f t="shared" si="8"/>
        <v>8.3090558069913811</v>
      </c>
      <c r="L40" s="16">
        <f t="shared" si="3"/>
        <v>0.36423258332017011</v>
      </c>
      <c r="M40" s="15">
        <f t="shared" ref="M40:M45" si="9">+L40*28.3495</f>
        <v>10.325811620835163</v>
      </c>
      <c r="N40" s="15">
        <v>106</v>
      </c>
      <c r="O40" s="15">
        <v>28.5</v>
      </c>
      <c r="P40" s="15">
        <f t="shared" si="5"/>
        <v>38.404773045913231</v>
      </c>
      <c r="Q40" s="17">
        <f t="shared" si="6"/>
        <v>0.36230917967842674</v>
      </c>
      <c r="R40" s="7"/>
      <c r="S40" s="7"/>
      <c r="T40" s="7"/>
      <c r="U40" s="7"/>
      <c r="V40" s="7"/>
    </row>
    <row r="41" spans="1:22" ht="12" customHeight="1" x14ac:dyDescent="0.2">
      <c r="A41" s="14">
        <v>2004</v>
      </c>
      <c r="B41" s="15">
        <v>10.561275136333419</v>
      </c>
      <c r="C41" s="15">
        <v>0</v>
      </c>
      <c r="D41" s="15">
        <f t="shared" si="0"/>
        <v>10.561275136333419</v>
      </c>
      <c r="E41" s="15">
        <v>12</v>
      </c>
      <c r="F41" s="15">
        <f t="shared" si="1"/>
        <v>9.2939221199734092</v>
      </c>
      <c r="G41" s="15">
        <v>0</v>
      </c>
      <c r="H41" s="15">
        <f t="shared" si="7"/>
        <v>9.2939221199734092</v>
      </c>
      <c r="I41" s="15">
        <v>20</v>
      </c>
      <c r="J41" s="19">
        <f t="shared" si="2"/>
        <v>29.600000000000009</v>
      </c>
      <c r="K41" s="15">
        <f t="shared" si="8"/>
        <v>7.4351376959787272</v>
      </c>
      <c r="L41" s="16">
        <f t="shared" si="3"/>
        <v>0.32592384420728665</v>
      </c>
      <c r="M41" s="15">
        <f t="shared" si="9"/>
        <v>9.2397780213544731</v>
      </c>
      <c r="N41" s="15">
        <v>106</v>
      </c>
      <c r="O41" s="15">
        <v>28.5</v>
      </c>
      <c r="P41" s="15">
        <f t="shared" si="5"/>
        <v>34.365490184686813</v>
      </c>
      <c r="Q41" s="17">
        <f t="shared" si="6"/>
        <v>0.32420273759138502</v>
      </c>
      <c r="R41" s="7"/>
      <c r="S41" s="7"/>
      <c r="T41" s="7"/>
      <c r="U41" s="7"/>
      <c r="V41" s="7"/>
    </row>
    <row r="42" spans="1:22" ht="12" customHeight="1" x14ac:dyDescent="0.2">
      <c r="A42" s="14">
        <v>2005</v>
      </c>
      <c r="B42" s="15">
        <v>11.780912260395109</v>
      </c>
      <c r="C42" s="15">
        <v>0</v>
      </c>
      <c r="D42" s="15">
        <f t="shared" si="0"/>
        <v>11.780912260395109</v>
      </c>
      <c r="E42" s="15">
        <v>12</v>
      </c>
      <c r="F42" s="15">
        <f t="shared" si="1"/>
        <v>10.367202789147695</v>
      </c>
      <c r="G42" s="15">
        <v>0</v>
      </c>
      <c r="H42" s="15">
        <f t="shared" si="7"/>
        <v>10.367202789147695</v>
      </c>
      <c r="I42" s="15">
        <v>20</v>
      </c>
      <c r="J42" s="19">
        <f t="shared" si="2"/>
        <v>29.600000000000009</v>
      </c>
      <c r="K42" s="15">
        <f t="shared" si="8"/>
        <v>8.2937622313181567</v>
      </c>
      <c r="L42" s="16">
        <f t="shared" si="3"/>
        <v>0.36356218000298768</v>
      </c>
      <c r="M42" s="15">
        <f t="shared" si="9"/>
        <v>10.306806021994699</v>
      </c>
      <c r="N42" s="15">
        <v>106</v>
      </c>
      <c r="O42" s="15">
        <v>28.5</v>
      </c>
      <c r="P42" s="15">
        <f t="shared" si="5"/>
        <v>38.334085555489061</v>
      </c>
      <c r="Q42" s="17">
        <f t="shared" si="6"/>
        <v>0.36164231656121754</v>
      </c>
      <c r="R42" s="7"/>
      <c r="S42" s="7"/>
      <c r="T42" s="7"/>
      <c r="U42" s="7"/>
      <c r="V42" s="7"/>
    </row>
    <row r="43" spans="1:22" ht="12" customHeight="1" x14ac:dyDescent="0.2">
      <c r="A43" s="10">
        <v>2006</v>
      </c>
      <c r="B43" s="11">
        <v>12.220507257962756</v>
      </c>
      <c r="C43" s="11">
        <v>0</v>
      </c>
      <c r="D43" s="11">
        <f t="shared" si="0"/>
        <v>12.220507257962756</v>
      </c>
      <c r="E43" s="11">
        <v>12</v>
      </c>
      <c r="F43" s="11">
        <f t="shared" si="1"/>
        <v>10.754046387007225</v>
      </c>
      <c r="G43" s="11">
        <v>0</v>
      </c>
      <c r="H43" s="11">
        <f t="shared" si="7"/>
        <v>10.754046387007225</v>
      </c>
      <c r="I43" s="11">
        <v>20</v>
      </c>
      <c r="J43" s="18">
        <f t="shared" si="2"/>
        <v>29.600000000000009</v>
      </c>
      <c r="K43" s="11">
        <f t="shared" si="8"/>
        <v>8.6032371096057805</v>
      </c>
      <c r="L43" s="12">
        <f t="shared" si="3"/>
        <v>0.37712820206491093</v>
      </c>
      <c r="M43" s="11">
        <f t="shared" si="9"/>
        <v>10.691395964439192</v>
      </c>
      <c r="N43" s="11">
        <v>106</v>
      </c>
      <c r="O43" s="11">
        <v>28.5</v>
      </c>
      <c r="P43" s="11">
        <f t="shared" si="5"/>
        <v>39.764490253703656</v>
      </c>
      <c r="Q43" s="13">
        <f t="shared" si="6"/>
        <v>0.37513670050663828</v>
      </c>
      <c r="R43" s="7"/>
      <c r="S43" s="7"/>
      <c r="T43" s="7"/>
      <c r="U43" s="7"/>
      <c r="V43" s="7"/>
    </row>
    <row r="44" spans="1:22" ht="12" customHeight="1" x14ac:dyDescent="0.2">
      <c r="A44" s="10">
        <v>2007</v>
      </c>
      <c r="B44" s="11">
        <v>12.336053915833133</v>
      </c>
      <c r="C44" s="11">
        <v>0</v>
      </c>
      <c r="D44" s="11">
        <f t="shared" si="0"/>
        <v>12.336053915833133</v>
      </c>
      <c r="E44" s="11">
        <v>12</v>
      </c>
      <c r="F44" s="11">
        <f t="shared" si="1"/>
        <v>10.855727445933157</v>
      </c>
      <c r="G44" s="11">
        <v>0</v>
      </c>
      <c r="H44" s="11">
        <f t="shared" si="7"/>
        <v>10.855727445933157</v>
      </c>
      <c r="I44" s="11">
        <v>20</v>
      </c>
      <c r="J44" s="18">
        <f t="shared" si="2"/>
        <v>29.600000000000009</v>
      </c>
      <c r="K44" s="11">
        <f t="shared" si="8"/>
        <v>8.6845819567465252</v>
      </c>
      <c r="L44" s="12">
        <f t="shared" si="3"/>
        <v>0.38069400358340932</v>
      </c>
      <c r="M44" s="11">
        <f t="shared" si="9"/>
        <v>10.792484654587863</v>
      </c>
      <c r="N44" s="11">
        <v>106</v>
      </c>
      <c r="O44" s="11">
        <v>28.5</v>
      </c>
      <c r="P44" s="11">
        <f t="shared" si="5"/>
        <v>40.140469241625034</v>
      </c>
      <c r="Q44" s="13">
        <f t="shared" si="6"/>
        <v>0.37868367209080223</v>
      </c>
      <c r="R44" s="7"/>
      <c r="S44" s="7"/>
      <c r="T44" s="7"/>
      <c r="U44" s="7"/>
      <c r="V44" s="7"/>
    </row>
    <row r="45" spans="1:22" ht="12" customHeight="1" x14ac:dyDescent="0.2">
      <c r="A45" s="10">
        <v>2008</v>
      </c>
      <c r="B45" s="11">
        <v>11.375160893715091</v>
      </c>
      <c r="C45" s="11">
        <v>0</v>
      </c>
      <c r="D45" s="11">
        <f t="shared" si="0"/>
        <v>11.375160893715091</v>
      </c>
      <c r="E45" s="11">
        <v>12</v>
      </c>
      <c r="F45" s="11">
        <f t="shared" si="1"/>
        <v>10.010141586469279</v>
      </c>
      <c r="G45" s="11">
        <v>0</v>
      </c>
      <c r="H45" s="11">
        <f t="shared" si="7"/>
        <v>10.010141586469279</v>
      </c>
      <c r="I45" s="11">
        <v>20</v>
      </c>
      <c r="J45" s="18">
        <f t="shared" si="2"/>
        <v>29.600000000000009</v>
      </c>
      <c r="K45" s="11">
        <f t="shared" si="8"/>
        <v>8.0081132691754231</v>
      </c>
      <c r="L45" s="12">
        <f t="shared" si="3"/>
        <v>0.35104058166248431</v>
      </c>
      <c r="M45" s="11">
        <f t="shared" si="9"/>
        <v>9.9518249698405992</v>
      </c>
      <c r="N45" s="11">
        <v>106</v>
      </c>
      <c r="O45" s="11">
        <v>28.5</v>
      </c>
      <c r="P45" s="11">
        <f t="shared" si="5"/>
        <v>37.013805150986087</v>
      </c>
      <c r="Q45" s="13">
        <f t="shared" si="6"/>
        <v>0.34918684104703857</v>
      </c>
      <c r="R45" s="7"/>
      <c r="S45" s="7"/>
      <c r="T45" s="7"/>
      <c r="U45" s="7"/>
      <c r="V45" s="7"/>
    </row>
    <row r="46" spans="1:22" ht="12" customHeight="1" x14ac:dyDescent="0.2">
      <c r="A46" s="10">
        <v>2009</v>
      </c>
      <c r="B46" s="11">
        <v>11.526641855935257</v>
      </c>
      <c r="C46" s="11">
        <v>0</v>
      </c>
      <c r="D46" s="11">
        <f t="shared" si="0"/>
        <v>11.526641855935257</v>
      </c>
      <c r="E46" s="11">
        <v>12</v>
      </c>
      <c r="F46" s="11">
        <f t="shared" si="1"/>
        <v>10.143444833223025</v>
      </c>
      <c r="G46" s="11">
        <v>0</v>
      </c>
      <c r="H46" s="11">
        <f t="shared" si="7"/>
        <v>10.143444833223025</v>
      </c>
      <c r="I46" s="11">
        <v>20</v>
      </c>
      <c r="J46" s="18">
        <f t="shared" si="2"/>
        <v>29.600000000000009</v>
      </c>
      <c r="K46" s="11">
        <f t="shared" si="8"/>
        <v>8.1147558665784203</v>
      </c>
      <c r="L46" s="12">
        <f t="shared" si="3"/>
        <v>0.35571532565823211</v>
      </c>
      <c r="M46" s="11">
        <f>+L46*28.3495</f>
        <v>10.08435162474805</v>
      </c>
      <c r="N46" s="11">
        <v>106</v>
      </c>
      <c r="O46" s="11">
        <v>28.5</v>
      </c>
      <c r="P46" s="11">
        <f t="shared" si="5"/>
        <v>37.506711306080469</v>
      </c>
      <c r="Q46" s="13">
        <f t="shared" si="6"/>
        <v>0.35383689911396671</v>
      </c>
      <c r="R46" s="7"/>
      <c r="S46" s="7"/>
      <c r="T46" s="7"/>
      <c r="U46" s="7"/>
      <c r="V46" s="7"/>
    </row>
    <row r="47" spans="1:22" ht="12" customHeight="1" x14ac:dyDescent="0.2">
      <c r="A47" s="10">
        <v>2010</v>
      </c>
      <c r="B47" s="11">
        <v>11.950386611550419</v>
      </c>
      <c r="C47" s="11">
        <v>0</v>
      </c>
      <c r="D47" s="11">
        <f t="shared" si="0"/>
        <v>11.950386611550419</v>
      </c>
      <c r="E47" s="11">
        <v>12</v>
      </c>
      <c r="F47" s="11">
        <f t="shared" si="1"/>
        <v>10.51634021816437</v>
      </c>
      <c r="G47" s="11">
        <v>0</v>
      </c>
      <c r="H47" s="11">
        <f t="shared" si="7"/>
        <v>10.51634021816437</v>
      </c>
      <c r="I47" s="11">
        <v>20</v>
      </c>
      <c r="J47" s="18">
        <f t="shared" si="2"/>
        <v>29.599999999999994</v>
      </c>
      <c r="K47" s="11">
        <f t="shared" si="8"/>
        <v>8.4130721745314965</v>
      </c>
      <c r="L47" s="12">
        <f t="shared" si="3"/>
        <v>0.3687922049109697</v>
      </c>
      <c r="M47" s="11">
        <f>+L47*28.3495</f>
        <v>10.455074613123536</v>
      </c>
      <c r="N47" s="11">
        <v>106</v>
      </c>
      <c r="O47" s="11">
        <v>28.5</v>
      </c>
      <c r="P47" s="11">
        <f t="shared" si="5"/>
        <v>38.885540666354203</v>
      </c>
      <c r="Q47" s="13">
        <f t="shared" si="6"/>
        <v>0.36684472326749246</v>
      </c>
    </row>
    <row r="48" spans="1:22" ht="12" customHeight="1" x14ac:dyDescent="0.2">
      <c r="A48" s="14">
        <v>2011</v>
      </c>
      <c r="B48" s="34" t="s">
        <v>27</v>
      </c>
      <c r="C48" s="34" t="s">
        <v>27</v>
      </c>
      <c r="D48" s="34" t="s">
        <v>27</v>
      </c>
      <c r="E48" s="34" t="s">
        <v>27</v>
      </c>
      <c r="F48" s="34" t="s">
        <v>27</v>
      </c>
      <c r="G48" s="34" t="s">
        <v>27</v>
      </c>
      <c r="H48" s="34" t="s">
        <v>27</v>
      </c>
      <c r="I48" s="34" t="s">
        <v>27</v>
      </c>
      <c r="J48" s="34" t="s">
        <v>27</v>
      </c>
      <c r="K48" s="34" t="s">
        <v>27</v>
      </c>
      <c r="L48" s="34" t="s">
        <v>27</v>
      </c>
      <c r="M48" s="34" t="s">
        <v>27</v>
      </c>
      <c r="N48" s="34" t="s">
        <v>27</v>
      </c>
      <c r="O48" s="34" t="s">
        <v>27</v>
      </c>
      <c r="P48" s="34" t="s">
        <v>27</v>
      </c>
      <c r="Q48" s="34" t="s">
        <v>27</v>
      </c>
    </row>
    <row r="49" spans="1:17" ht="12" customHeight="1" x14ac:dyDescent="0.2">
      <c r="A49" s="14">
        <v>2012</v>
      </c>
      <c r="B49" s="34" t="s">
        <v>27</v>
      </c>
      <c r="C49" s="34" t="s">
        <v>27</v>
      </c>
      <c r="D49" s="34" t="s">
        <v>27</v>
      </c>
      <c r="E49" s="34" t="s">
        <v>27</v>
      </c>
      <c r="F49" s="34" t="s">
        <v>27</v>
      </c>
      <c r="G49" s="34" t="s">
        <v>27</v>
      </c>
      <c r="H49" s="34" t="s">
        <v>27</v>
      </c>
      <c r="I49" s="34" t="s">
        <v>27</v>
      </c>
      <c r="J49" s="34" t="s">
        <v>27</v>
      </c>
      <c r="K49" s="34" t="s">
        <v>27</v>
      </c>
      <c r="L49" s="34" t="s">
        <v>27</v>
      </c>
      <c r="M49" s="34" t="s">
        <v>27</v>
      </c>
      <c r="N49" s="34" t="s">
        <v>27</v>
      </c>
      <c r="O49" s="34" t="s">
        <v>27</v>
      </c>
      <c r="P49" s="34" t="s">
        <v>27</v>
      </c>
      <c r="Q49" s="34" t="s">
        <v>27</v>
      </c>
    </row>
    <row r="50" spans="1:17" ht="12" customHeight="1" x14ac:dyDescent="0.2">
      <c r="A50" s="14">
        <v>2013</v>
      </c>
      <c r="B50" s="34" t="s">
        <v>27</v>
      </c>
      <c r="C50" s="34" t="s">
        <v>27</v>
      </c>
      <c r="D50" s="34" t="s">
        <v>27</v>
      </c>
      <c r="E50" s="34" t="s">
        <v>27</v>
      </c>
      <c r="F50" s="34" t="s">
        <v>27</v>
      </c>
      <c r="G50" s="34" t="s">
        <v>27</v>
      </c>
      <c r="H50" s="34" t="s">
        <v>27</v>
      </c>
      <c r="I50" s="34" t="s">
        <v>27</v>
      </c>
      <c r="J50" s="34" t="s">
        <v>27</v>
      </c>
      <c r="K50" s="34" t="s">
        <v>27</v>
      </c>
      <c r="L50" s="34" t="s">
        <v>27</v>
      </c>
      <c r="M50" s="34" t="s">
        <v>27</v>
      </c>
      <c r="N50" s="34" t="s">
        <v>27</v>
      </c>
      <c r="O50" s="34" t="s">
        <v>27</v>
      </c>
      <c r="P50" s="34" t="s">
        <v>27</v>
      </c>
      <c r="Q50" s="34" t="s">
        <v>27</v>
      </c>
    </row>
    <row r="51" spans="1:17" ht="12" customHeight="1" x14ac:dyDescent="0.2">
      <c r="A51" s="14">
        <v>2014</v>
      </c>
      <c r="B51" s="34" t="s">
        <v>27</v>
      </c>
      <c r="C51" s="34" t="s">
        <v>27</v>
      </c>
      <c r="D51" s="34" t="s">
        <v>27</v>
      </c>
      <c r="E51" s="34" t="s">
        <v>27</v>
      </c>
      <c r="F51" s="34" t="s">
        <v>27</v>
      </c>
      <c r="G51" s="34" t="s">
        <v>27</v>
      </c>
      <c r="H51" s="34" t="s">
        <v>27</v>
      </c>
      <c r="I51" s="34" t="s">
        <v>27</v>
      </c>
      <c r="J51" s="34" t="s">
        <v>27</v>
      </c>
      <c r="K51" s="34" t="s">
        <v>27</v>
      </c>
      <c r="L51" s="34" t="s">
        <v>27</v>
      </c>
      <c r="M51" s="34" t="s">
        <v>27</v>
      </c>
      <c r="N51" s="34" t="s">
        <v>27</v>
      </c>
      <c r="O51" s="34" t="s">
        <v>27</v>
      </c>
      <c r="P51" s="34" t="s">
        <v>27</v>
      </c>
      <c r="Q51" s="34" t="s">
        <v>27</v>
      </c>
    </row>
    <row r="52" spans="1:17" ht="12" customHeight="1" x14ac:dyDescent="0.2">
      <c r="A52" s="29">
        <v>2015</v>
      </c>
      <c r="B52" s="15">
        <v>11.610445942263613</v>
      </c>
      <c r="C52" s="34">
        <v>0</v>
      </c>
      <c r="D52" s="34">
        <f t="shared" ref="D52:D53" si="10">+B52-B52*(C52/100)</f>
        <v>11.610445942263613</v>
      </c>
      <c r="E52" s="34">
        <v>12</v>
      </c>
      <c r="F52" s="34">
        <f t="shared" ref="F52:F53" si="11">+(D52-D52*(E52)/100)</f>
        <v>10.217192429191979</v>
      </c>
      <c r="G52" s="34">
        <v>0</v>
      </c>
      <c r="H52" s="15">
        <f t="shared" si="7"/>
        <v>10.217192429191979</v>
      </c>
      <c r="I52" s="34">
        <v>20</v>
      </c>
      <c r="J52" s="19">
        <f t="shared" si="2"/>
        <v>29.600000000000009</v>
      </c>
      <c r="K52" s="15">
        <f t="shared" si="8"/>
        <v>8.1737539433535833</v>
      </c>
      <c r="L52" s="16">
        <f t="shared" si="3"/>
        <v>0.35830154272234888</v>
      </c>
      <c r="M52" s="15">
        <f t="shared" ref="M52:M53" si="12">+L52*28.3495</f>
        <v>10.157669585407229</v>
      </c>
      <c r="N52" s="15">
        <v>106</v>
      </c>
      <c r="O52" s="15">
        <v>28.5</v>
      </c>
      <c r="P52" s="15">
        <f t="shared" si="5"/>
        <v>37.77940266853215</v>
      </c>
      <c r="Q52" s="17">
        <f t="shared" si="6"/>
        <v>0.35640945913709576</v>
      </c>
    </row>
    <row r="53" spans="1:17" ht="12" customHeight="1" x14ac:dyDescent="0.2">
      <c r="A53" s="48">
        <v>2016</v>
      </c>
      <c r="B53" s="11">
        <v>12.107416726033765</v>
      </c>
      <c r="C53" s="52">
        <v>0</v>
      </c>
      <c r="D53" s="52">
        <f t="shared" si="10"/>
        <v>12.107416726033765</v>
      </c>
      <c r="E53" s="52">
        <v>12</v>
      </c>
      <c r="F53" s="52">
        <f t="shared" si="11"/>
        <v>10.654526718909713</v>
      </c>
      <c r="G53" s="52">
        <v>0</v>
      </c>
      <c r="H53" s="11">
        <f t="shared" si="7"/>
        <v>10.654526718909713</v>
      </c>
      <c r="I53" s="52">
        <v>20</v>
      </c>
      <c r="J53" s="18">
        <f t="shared" si="2"/>
        <v>29.599999999999994</v>
      </c>
      <c r="K53" s="11">
        <f t="shared" si="8"/>
        <v>8.523621375127771</v>
      </c>
      <c r="L53" s="12">
        <f t="shared" si="3"/>
        <v>0.37363819726587488</v>
      </c>
      <c r="M53" s="11">
        <f t="shared" si="12"/>
        <v>10.59245607338892</v>
      </c>
      <c r="N53" s="11">
        <v>106</v>
      </c>
      <c r="O53" s="11">
        <v>28.5</v>
      </c>
      <c r="P53" s="11">
        <f t="shared" si="5"/>
        <v>39.39650329049914</v>
      </c>
      <c r="Q53" s="13">
        <f t="shared" si="6"/>
        <v>0.37166512538206736</v>
      </c>
    </row>
    <row r="54" spans="1:17" ht="12" customHeight="1" x14ac:dyDescent="0.2">
      <c r="A54" s="48">
        <v>2017</v>
      </c>
      <c r="B54" s="11">
        <v>11.950664676634581</v>
      </c>
      <c r="C54" s="52">
        <v>0</v>
      </c>
      <c r="D54" s="52">
        <f>+B54-B54*(C54/100)</f>
        <v>11.950664676634581</v>
      </c>
      <c r="E54" s="52">
        <v>12</v>
      </c>
      <c r="F54" s="52">
        <f>+(D54-D54*(E54)/100)</f>
        <v>10.516584915438431</v>
      </c>
      <c r="G54" s="52">
        <v>0</v>
      </c>
      <c r="H54" s="11">
        <f t="shared" si="7"/>
        <v>10.516584915438431</v>
      </c>
      <c r="I54" s="52">
        <v>20</v>
      </c>
      <c r="J54" s="18">
        <f t="shared" si="2"/>
        <v>29.599999999999994</v>
      </c>
      <c r="K54" s="11">
        <f t="shared" si="8"/>
        <v>8.4132679323507453</v>
      </c>
      <c r="L54" s="12">
        <f t="shared" si="3"/>
        <v>0.36880078607564909</v>
      </c>
      <c r="M54" s="11">
        <f>+L54*28.3495</f>
        <v>10.455317884851613</v>
      </c>
      <c r="N54" s="11">
        <v>106</v>
      </c>
      <c r="O54" s="11">
        <v>28.5</v>
      </c>
      <c r="P54" s="11">
        <f t="shared" si="5"/>
        <v>38.886445466465652</v>
      </c>
      <c r="Q54" s="13">
        <f t="shared" si="6"/>
        <v>0.36685325911760047</v>
      </c>
    </row>
    <row r="55" spans="1:17" ht="12" customHeight="1" x14ac:dyDescent="0.2">
      <c r="A55" s="48">
        <v>2018</v>
      </c>
      <c r="B55" s="11">
        <v>12.053823227754798</v>
      </c>
      <c r="C55" s="52">
        <v>0</v>
      </c>
      <c r="D55" s="52">
        <f>+B55-B55*(C55/100)</f>
        <v>12.053823227754798</v>
      </c>
      <c r="E55" s="52">
        <v>12</v>
      </c>
      <c r="F55" s="52">
        <f>+(D55-D55*(E55)/100)</f>
        <v>10.607364440424222</v>
      </c>
      <c r="G55" s="52">
        <v>0</v>
      </c>
      <c r="H55" s="11">
        <f t="shared" si="7"/>
        <v>10.607364440424222</v>
      </c>
      <c r="I55" s="52">
        <v>20</v>
      </c>
      <c r="J55" s="18">
        <f t="shared" si="2"/>
        <v>29.599999999999994</v>
      </c>
      <c r="K55" s="11">
        <f t="shared" si="8"/>
        <v>8.4858915523393783</v>
      </c>
      <c r="L55" s="12">
        <f t="shared" si="3"/>
        <v>0.37198428722583576</v>
      </c>
      <c r="M55" s="11">
        <f t="shared" ref="M55:M58" si="13">+L55*28.3495</f>
        <v>10.545568550708831</v>
      </c>
      <c r="N55" s="11">
        <v>106</v>
      </c>
      <c r="O55" s="11">
        <v>28.5</v>
      </c>
      <c r="P55" s="11">
        <f t="shared" si="5"/>
        <v>39.2221146096539</v>
      </c>
      <c r="Q55" s="13">
        <f t="shared" si="6"/>
        <v>0.37001994914767827</v>
      </c>
    </row>
    <row r="56" spans="1:17" ht="12" customHeight="1" x14ac:dyDescent="0.2">
      <c r="A56" s="72">
        <v>2019</v>
      </c>
      <c r="B56" s="11">
        <v>12.25716624146057</v>
      </c>
      <c r="C56" s="52">
        <v>0</v>
      </c>
      <c r="D56" s="52">
        <f>+B56-B56*(C56/100)</f>
        <v>12.25716624146057</v>
      </c>
      <c r="E56" s="52">
        <v>12</v>
      </c>
      <c r="F56" s="52">
        <f>+(D56-D56*(E56)/100)</f>
        <v>10.786306292485301</v>
      </c>
      <c r="G56" s="52">
        <v>0</v>
      </c>
      <c r="H56" s="11">
        <f t="shared" si="7"/>
        <v>10.786306292485301</v>
      </c>
      <c r="I56" s="52">
        <v>20</v>
      </c>
      <c r="J56" s="18">
        <f t="shared" si="2"/>
        <v>29.600000000000009</v>
      </c>
      <c r="K56" s="11">
        <f t="shared" si="8"/>
        <v>8.6290450339882412</v>
      </c>
      <c r="L56" s="12">
        <f t="shared" si="3"/>
        <v>0.37825950833921057</v>
      </c>
      <c r="M56" s="11">
        <f t="shared" si="13"/>
        <v>10.72346793166245</v>
      </c>
      <c r="N56" s="11">
        <v>106</v>
      </c>
      <c r="O56" s="11">
        <v>28.5</v>
      </c>
      <c r="P56" s="11">
        <f t="shared" si="5"/>
        <v>39.883775465130519</v>
      </c>
      <c r="Q56" s="13">
        <f t="shared" si="6"/>
        <v>0.37626203268991054</v>
      </c>
    </row>
    <row r="57" spans="1:17" ht="12" customHeight="1" x14ac:dyDescent="0.2">
      <c r="A57" s="48">
        <v>2020</v>
      </c>
      <c r="B57" s="11">
        <v>13.815558662230623</v>
      </c>
      <c r="C57" s="52">
        <v>0</v>
      </c>
      <c r="D57" s="52">
        <f t="shared" ref="D57:D58" si="14">+B57-B57*(C57/100)</f>
        <v>13.815558662230623</v>
      </c>
      <c r="E57" s="52">
        <v>12</v>
      </c>
      <c r="F57" s="52">
        <f t="shared" ref="F57:F58" si="15">+(D57-D57*(E57)/100)</f>
        <v>12.157691622762949</v>
      </c>
      <c r="G57" s="52">
        <v>0</v>
      </c>
      <c r="H57" s="11">
        <f t="shared" si="7"/>
        <v>12.157691622762949</v>
      </c>
      <c r="I57" s="52">
        <v>20</v>
      </c>
      <c r="J57" s="18">
        <f t="shared" si="2"/>
        <v>29.599999999999994</v>
      </c>
      <c r="K57" s="11">
        <f t="shared" si="8"/>
        <v>9.7261532982103596</v>
      </c>
      <c r="L57" s="12">
        <f t="shared" si="3"/>
        <v>0.42635192540100209</v>
      </c>
      <c r="M57" s="11">
        <f t="shared" si="13"/>
        <v>12.086863909155708</v>
      </c>
      <c r="N57" s="11">
        <v>106</v>
      </c>
      <c r="O57" s="11">
        <v>28.5</v>
      </c>
      <c r="P57" s="11">
        <f t="shared" si="5"/>
        <v>44.954651732298423</v>
      </c>
      <c r="Q57" s="13">
        <f t="shared" si="6"/>
        <v>0.42410048804055117</v>
      </c>
    </row>
    <row r="58" spans="1:17" ht="12" customHeight="1" thickBot="1" x14ac:dyDescent="0.25">
      <c r="A58" s="67">
        <v>2021</v>
      </c>
      <c r="B58" s="73">
        <v>11.755060351325898</v>
      </c>
      <c r="C58" s="74">
        <v>0</v>
      </c>
      <c r="D58" s="74">
        <f t="shared" si="14"/>
        <v>11.755060351325898</v>
      </c>
      <c r="E58" s="74">
        <v>12</v>
      </c>
      <c r="F58" s="74">
        <f t="shared" si="15"/>
        <v>10.344453109166791</v>
      </c>
      <c r="G58" s="74">
        <v>0</v>
      </c>
      <c r="H58" s="73">
        <f t="shared" si="7"/>
        <v>10.344453109166791</v>
      </c>
      <c r="I58" s="74">
        <v>20</v>
      </c>
      <c r="J58" s="75">
        <f t="shared" si="2"/>
        <v>29.599999999999994</v>
      </c>
      <c r="K58" s="73">
        <f t="shared" si="8"/>
        <v>8.275562487333433</v>
      </c>
      <c r="L58" s="76">
        <f t="shared" si="3"/>
        <v>0.36276438300639707</v>
      </c>
      <c r="M58" s="73">
        <f t="shared" si="13"/>
        <v>10.284188876039854</v>
      </c>
      <c r="N58" s="73">
        <v>106</v>
      </c>
      <c r="O58" s="73">
        <v>28.5</v>
      </c>
      <c r="P58" s="73">
        <f t="shared" si="5"/>
        <v>38.249965644218406</v>
      </c>
      <c r="Q58" s="77">
        <f t="shared" si="6"/>
        <v>0.36084873249262645</v>
      </c>
    </row>
    <row r="59" spans="1:17" ht="12" customHeight="1" thickTop="1" x14ac:dyDescent="0.2">
      <c r="A59" s="1" t="s">
        <v>51</v>
      </c>
    </row>
    <row r="60" spans="1:17" ht="12" customHeight="1" x14ac:dyDescent="0.2">
      <c r="A60" s="1" t="s">
        <v>39</v>
      </c>
    </row>
    <row r="62" spans="1:17" ht="12" customHeight="1" x14ac:dyDescent="0.2">
      <c r="A62" s="93" t="s">
        <v>69</v>
      </c>
    </row>
    <row r="63" spans="1:17" ht="12" customHeight="1" x14ac:dyDescent="0.2">
      <c r="A63" s="94" t="s">
        <v>68</v>
      </c>
    </row>
    <row r="65" spans="1:1" ht="12" customHeight="1" x14ac:dyDescent="0.2">
      <c r="A65" s="1" t="s">
        <v>64</v>
      </c>
    </row>
    <row r="66" spans="1:1" ht="12" customHeight="1" x14ac:dyDescent="0.2">
      <c r="A66" s="1" t="s">
        <v>60</v>
      </c>
    </row>
    <row r="67" spans="1:1" ht="12" customHeight="1" x14ac:dyDescent="0.2">
      <c r="A67" s="1" t="s">
        <v>61</v>
      </c>
    </row>
    <row r="68" spans="1:1" ht="12" customHeight="1" x14ac:dyDescent="0.2">
      <c r="A68" s="1" t="s">
        <v>62</v>
      </c>
    </row>
    <row r="69" spans="1:1" ht="12" customHeight="1" x14ac:dyDescent="0.2">
      <c r="A69" s="1" t="s">
        <v>63</v>
      </c>
    </row>
    <row r="71" spans="1:1" ht="12" customHeight="1" x14ac:dyDescent="0.2">
      <c r="A71" s="1" t="s">
        <v>67</v>
      </c>
    </row>
  </sheetData>
  <mergeCells count="17">
    <mergeCell ref="A1:Q1"/>
    <mergeCell ref="A2:A5"/>
    <mergeCell ref="B2:B5"/>
    <mergeCell ref="P2:P5"/>
    <mergeCell ref="Q2:Q5"/>
    <mergeCell ref="C2:C5"/>
    <mergeCell ref="D2:D5"/>
    <mergeCell ref="E2:E5"/>
    <mergeCell ref="G3:G5"/>
    <mergeCell ref="F2:F5"/>
    <mergeCell ref="G2:I2"/>
    <mergeCell ref="O2:O5"/>
    <mergeCell ref="N2:N5"/>
    <mergeCell ref="I3:I5"/>
    <mergeCell ref="K2:M5"/>
    <mergeCell ref="J2:J5"/>
    <mergeCell ref="H3:H5"/>
  </mergeCells>
  <phoneticPr fontId="0" type="noConversion"/>
  <printOptions horizontalCentered="1"/>
  <pageMargins left="0.5" right="0.5" top="0.61" bottom="0.56000000000000005" header="0.5" footer="0.5"/>
  <pageSetup scale="8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70"/>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34" ht="12" customHeight="1" thickBot="1" x14ac:dyDescent="0.25">
      <c r="A1" s="100" t="s">
        <v>42</v>
      </c>
      <c r="B1" s="100"/>
      <c r="C1" s="100"/>
      <c r="D1" s="100"/>
      <c r="E1" s="100"/>
      <c r="F1" s="100"/>
      <c r="G1" s="100"/>
      <c r="H1" s="100"/>
      <c r="I1" s="100"/>
      <c r="J1" s="100"/>
      <c r="K1" s="100"/>
      <c r="L1" s="100"/>
      <c r="M1" s="100"/>
      <c r="N1" s="100"/>
      <c r="O1" s="100"/>
      <c r="P1" s="100"/>
      <c r="Q1" s="100"/>
    </row>
    <row r="2" spans="1:34" ht="12" customHeight="1" thickTop="1" x14ac:dyDescent="0.2">
      <c r="A2" s="107" t="s">
        <v>0</v>
      </c>
      <c r="B2" s="95" t="s">
        <v>3</v>
      </c>
      <c r="C2" s="97" t="s">
        <v>4</v>
      </c>
      <c r="D2" s="95" t="s">
        <v>25</v>
      </c>
      <c r="E2" s="95" t="s">
        <v>5</v>
      </c>
      <c r="F2" s="95" t="s">
        <v>6</v>
      </c>
      <c r="G2" s="102" t="s">
        <v>7</v>
      </c>
      <c r="H2" s="103"/>
      <c r="I2" s="103"/>
      <c r="J2" s="95" t="s">
        <v>8</v>
      </c>
      <c r="K2" s="97" t="s">
        <v>21</v>
      </c>
      <c r="L2" s="98"/>
      <c r="M2" s="98"/>
      <c r="N2" s="95" t="s">
        <v>22</v>
      </c>
      <c r="O2" s="95" t="s">
        <v>23</v>
      </c>
      <c r="P2" s="97" t="s">
        <v>24</v>
      </c>
      <c r="Q2" s="95" t="s">
        <v>28</v>
      </c>
    </row>
    <row r="3" spans="1:34" ht="12" customHeight="1" x14ac:dyDescent="0.2">
      <c r="A3" s="107"/>
      <c r="B3" s="95"/>
      <c r="C3" s="95"/>
      <c r="D3" s="95"/>
      <c r="E3" s="95"/>
      <c r="F3" s="95"/>
      <c r="G3" s="101" t="s">
        <v>2</v>
      </c>
      <c r="H3" s="104" t="s">
        <v>49</v>
      </c>
      <c r="I3" s="101" t="s">
        <v>9</v>
      </c>
      <c r="J3" s="95"/>
      <c r="K3" s="95"/>
      <c r="L3" s="98"/>
      <c r="M3" s="98"/>
      <c r="N3" s="95"/>
      <c r="O3" s="95"/>
      <c r="P3" s="95"/>
      <c r="Q3" s="95"/>
    </row>
    <row r="4" spans="1:34" ht="12" customHeight="1" x14ac:dyDescent="0.2">
      <c r="A4" s="107"/>
      <c r="B4" s="95"/>
      <c r="C4" s="95"/>
      <c r="D4" s="95"/>
      <c r="E4" s="95"/>
      <c r="F4" s="95"/>
      <c r="G4" s="95"/>
      <c r="H4" s="105"/>
      <c r="I4" s="95"/>
      <c r="J4" s="95"/>
      <c r="K4" s="95"/>
      <c r="L4" s="98"/>
      <c r="M4" s="98"/>
      <c r="N4" s="95"/>
      <c r="O4" s="95"/>
      <c r="P4" s="95"/>
      <c r="Q4" s="95"/>
    </row>
    <row r="5" spans="1:34" ht="20.25" customHeight="1" x14ac:dyDescent="0.2">
      <c r="A5" s="108"/>
      <c r="B5" s="96"/>
      <c r="C5" s="96"/>
      <c r="D5" s="96"/>
      <c r="E5" s="96"/>
      <c r="F5" s="96"/>
      <c r="G5" s="96"/>
      <c r="H5" s="106"/>
      <c r="I5" s="96"/>
      <c r="J5" s="96"/>
      <c r="K5" s="96"/>
      <c r="L5" s="99"/>
      <c r="M5" s="99"/>
      <c r="N5" s="96"/>
      <c r="O5" s="96"/>
      <c r="P5" s="96"/>
      <c r="Q5" s="96"/>
    </row>
    <row r="6" spans="1:34" ht="12" customHeight="1" x14ac:dyDescent="0.25">
      <c r="A6" s="27"/>
      <c r="B6" s="35" t="s">
        <v>31</v>
      </c>
      <c r="C6" s="35" t="s">
        <v>32</v>
      </c>
      <c r="D6" s="35" t="s">
        <v>31</v>
      </c>
      <c r="E6" s="35" t="s">
        <v>32</v>
      </c>
      <c r="F6" s="35" t="s">
        <v>31</v>
      </c>
      <c r="G6" s="35" t="s">
        <v>32</v>
      </c>
      <c r="H6" s="47" t="s">
        <v>31</v>
      </c>
      <c r="I6" s="35" t="s">
        <v>32</v>
      </c>
      <c r="J6" s="35" t="s">
        <v>32</v>
      </c>
      <c r="K6" s="35" t="s">
        <v>31</v>
      </c>
      <c r="L6" s="35" t="s">
        <v>33</v>
      </c>
      <c r="M6" s="35" t="s">
        <v>34</v>
      </c>
      <c r="N6" s="35" t="s">
        <v>35</v>
      </c>
      <c r="O6" s="35" t="s">
        <v>36</v>
      </c>
      <c r="P6" s="35" t="s">
        <v>35</v>
      </c>
      <c r="Q6" s="35" t="s">
        <v>37</v>
      </c>
      <c r="R6" s="26"/>
      <c r="S6" s="26"/>
      <c r="T6" s="26"/>
      <c r="U6" s="26"/>
      <c r="V6" s="26"/>
      <c r="W6" s="26"/>
      <c r="X6" s="26"/>
      <c r="Y6" s="26"/>
      <c r="Z6" s="26"/>
      <c r="AA6" s="26"/>
      <c r="AB6" s="26"/>
      <c r="AC6" s="26"/>
      <c r="AD6" s="26"/>
      <c r="AE6" s="26"/>
      <c r="AF6" s="26"/>
      <c r="AG6" s="26"/>
      <c r="AH6" s="26"/>
    </row>
    <row r="7" spans="1:34" ht="12" customHeight="1" x14ac:dyDescent="0.2">
      <c r="A7" s="10">
        <v>1970</v>
      </c>
      <c r="B7" s="11">
        <f>SUM('White and whole wheat flour'!B7+'Durum flour'!B7)</f>
        <v>110.85479962357806</v>
      </c>
      <c r="C7" s="11">
        <v>0</v>
      </c>
      <c r="D7" s="11">
        <f>SUM('White and whole wheat flour'!D7+'Durum flour'!D7)</f>
        <v>110.85479962357806</v>
      </c>
      <c r="E7" s="11">
        <v>12</v>
      </c>
      <c r="F7" s="11">
        <f>SUM('White and whole wheat flour'!F7+'Durum flour'!F7)</f>
        <v>97.552223668748695</v>
      </c>
      <c r="G7" s="11">
        <v>0</v>
      </c>
      <c r="H7" s="11">
        <f>F7-(F7*G7/100)</f>
        <v>97.552223668748695</v>
      </c>
      <c r="I7" s="11">
        <v>20</v>
      </c>
      <c r="J7" s="11">
        <f>100-(K7/B7*100)</f>
        <v>29.599999999999994</v>
      </c>
      <c r="K7" s="11">
        <f>SUM('White and whole wheat flour'!K7+'Durum flour'!K7)</f>
        <v>78.041778934998959</v>
      </c>
      <c r="L7" s="11">
        <f>SUM('White and whole wheat flour'!L7+'Durum flour'!L7)</f>
        <v>3.421009487561598</v>
      </c>
      <c r="M7" s="11">
        <f>SUM('White and whole wheat flour'!M7+'Durum flour'!M7)</f>
        <v>96.983908467627515</v>
      </c>
      <c r="N7" s="11">
        <v>83.2</v>
      </c>
      <c r="O7" s="11">
        <v>22.78</v>
      </c>
      <c r="P7" s="11">
        <f>SUM('White and whole wheat flour'!P7+'Durum flour'!P7)</f>
        <v>333.18856092991666</v>
      </c>
      <c r="Q7" s="13">
        <f>SUM('White and whole wheat flour'!Q7+'Durum flour'!Q7)</f>
        <v>4.0012815412484786</v>
      </c>
      <c r="R7" s="7"/>
      <c r="S7" s="7"/>
      <c r="T7" s="7"/>
      <c r="U7" s="7"/>
      <c r="V7" s="7"/>
      <c r="W7" s="7"/>
      <c r="X7" s="7"/>
      <c r="Y7" s="7"/>
      <c r="Z7" s="7"/>
      <c r="AA7" s="7"/>
      <c r="AB7" s="7"/>
      <c r="AC7" s="7"/>
      <c r="AD7" s="7"/>
      <c r="AE7" s="7"/>
      <c r="AF7" s="7"/>
      <c r="AG7" s="7"/>
      <c r="AH7" s="7"/>
    </row>
    <row r="8" spans="1:34" ht="12" customHeight="1" x14ac:dyDescent="0.2">
      <c r="A8" s="14">
        <v>1971</v>
      </c>
      <c r="B8" s="15">
        <f>SUM('White and whole wheat flour'!B8+'Durum flour'!B8)</f>
        <v>110.4765710764016</v>
      </c>
      <c r="C8" s="15">
        <v>0</v>
      </c>
      <c r="D8" s="15">
        <f>SUM('White and whole wheat flour'!D8+'Durum flour'!D8)</f>
        <v>110.4765710764016</v>
      </c>
      <c r="E8" s="15">
        <v>12</v>
      </c>
      <c r="F8" s="15">
        <f>SUM('White and whole wheat flour'!F8+'Durum flour'!F8)</f>
        <v>97.219382547233408</v>
      </c>
      <c r="G8" s="15">
        <v>0</v>
      </c>
      <c r="H8" s="15">
        <f t="shared" ref="H8:H52" si="0">F8-(F8*G8/100)</f>
        <v>97.219382547233408</v>
      </c>
      <c r="I8" s="15">
        <v>20</v>
      </c>
      <c r="J8" s="15">
        <f t="shared" ref="J8:J48" si="1">100-(K8/B8*100)</f>
        <v>29.599999999999994</v>
      </c>
      <c r="K8" s="15">
        <f>SUM('White and whole wheat flour'!K8+'Durum flour'!K8)</f>
        <v>77.775506037786727</v>
      </c>
      <c r="L8" s="15">
        <f>SUM('White and whole wheat flour'!L8+'Durum flour'!L8)</f>
        <v>3.4093372509714728</v>
      </c>
      <c r="M8" s="15">
        <f>SUM('White and whole wheat flour'!M8+'Durum flour'!M8)</f>
        <v>96.653006396415762</v>
      </c>
      <c r="N8" s="15">
        <v>83.2</v>
      </c>
      <c r="O8" s="15">
        <v>22.78</v>
      </c>
      <c r="P8" s="15">
        <f>SUM('White and whole wheat flour'!P8+'Durum flour'!P8)</f>
        <v>332.03150242334146</v>
      </c>
      <c r="Q8" s="17">
        <f>SUM('White and whole wheat flour'!Q8+'Durum flour'!Q8)</f>
        <v>3.9880695295117961</v>
      </c>
      <c r="R8" s="7"/>
      <c r="S8" s="7"/>
      <c r="T8" s="7"/>
      <c r="U8" s="7"/>
      <c r="V8" s="7"/>
      <c r="W8" s="7"/>
      <c r="X8" s="7"/>
      <c r="Y8" s="7"/>
      <c r="Z8" s="7"/>
      <c r="AA8" s="7"/>
      <c r="AB8" s="7"/>
      <c r="AC8" s="7"/>
      <c r="AD8" s="7"/>
      <c r="AE8" s="7"/>
      <c r="AF8" s="7"/>
      <c r="AG8" s="7"/>
      <c r="AH8" s="7"/>
    </row>
    <row r="9" spans="1:34" ht="12" customHeight="1" x14ac:dyDescent="0.2">
      <c r="A9" s="14">
        <v>1972</v>
      </c>
      <c r="B9" s="15">
        <f>SUM('White and whole wheat flour'!B9+'Durum flour'!B9)</f>
        <v>109.83212972313791</v>
      </c>
      <c r="C9" s="15">
        <v>0</v>
      </c>
      <c r="D9" s="15">
        <f>SUM('White and whole wheat flour'!D9+'Durum flour'!D9)</f>
        <v>109.83212972313791</v>
      </c>
      <c r="E9" s="15">
        <v>12</v>
      </c>
      <c r="F9" s="15">
        <f>SUM('White and whole wheat flour'!F9+'Durum flour'!F9)</f>
        <v>96.652274156361372</v>
      </c>
      <c r="G9" s="15">
        <v>0</v>
      </c>
      <c r="H9" s="15">
        <f t="shared" si="0"/>
        <v>96.652274156361372</v>
      </c>
      <c r="I9" s="15">
        <v>20</v>
      </c>
      <c r="J9" s="15">
        <f t="shared" si="1"/>
        <v>29.599999999999994</v>
      </c>
      <c r="K9" s="15">
        <f>SUM('White and whole wheat flour'!K9+'Durum flour'!K9)</f>
        <v>77.321819325089095</v>
      </c>
      <c r="L9" s="15">
        <f>SUM('White and whole wheat flour'!L9+'Durum flour'!L9)</f>
        <v>3.3894496142504806</v>
      </c>
      <c r="M9" s="15">
        <f>SUM('White and whole wheat flour'!M9+'Durum flour'!M9)</f>
        <v>96.089201839194004</v>
      </c>
      <c r="N9" s="15">
        <v>83.2</v>
      </c>
      <c r="O9" s="15">
        <v>22.78</v>
      </c>
      <c r="P9" s="15">
        <f>SUM('White and whole wheat flour'!P9+'Durum flour'!P9)</f>
        <v>330.18459947597239</v>
      </c>
      <c r="Q9" s="17">
        <f>SUM('White and whole wheat flour'!Q9+'Durum flour'!Q9)</f>
        <v>3.9628509492694688</v>
      </c>
      <c r="R9" s="7"/>
      <c r="S9" s="7"/>
      <c r="T9" s="7"/>
      <c r="U9" s="7"/>
      <c r="V9" s="7"/>
      <c r="W9" s="7"/>
      <c r="X9" s="7"/>
      <c r="Y9" s="7"/>
      <c r="Z9" s="7"/>
      <c r="AA9" s="7"/>
      <c r="AB9" s="7"/>
      <c r="AC9" s="7"/>
      <c r="AD9" s="7"/>
      <c r="AE9" s="7"/>
      <c r="AF9" s="7"/>
      <c r="AG9" s="7"/>
      <c r="AH9" s="7"/>
    </row>
    <row r="10" spans="1:34" ht="12" customHeight="1" x14ac:dyDescent="0.2">
      <c r="A10" s="14">
        <v>1973</v>
      </c>
      <c r="B10" s="15">
        <f>SUM('White and whole wheat flour'!B10+'Durum flour'!B10)</f>
        <v>112.80509958053969</v>
      </c>
      <c r="C10" s="15">
        <v>0</v>
      </c>
      <c r="D10" s="15">
        <f>SUM('White and whole wheat flour'!D10+'Durum flour'!D10)</f>
        <v>112.80509958053969</v>
      </c>
      <c r="E10" s="15">
        <v>12</v>
      </c>
      <c r="F10" s="15">
        <f>SUM('White and whole wheat flour'!F10+'Durum flour'!F10)</f>
        <v>99.26848763087493</v>
      </c>
      <c r="G10" s="15">
        <v>0</v>
      </c>
      <c r="H10" s="15">
        <f t="shared" si="0"/>
        <v>99.26848763087493</v>
      </c>
      <c r="I10" s="15">
        <v>20</v>
      </c>
      <c r="J10" s="15">
        <f t="shared" si="1"/>
        <v>29.599999999999994</v>
      </c>
      <c r="K10" s="15">
        <f>SUM('White and whole wheat flour'!K10+'Durum flour'!K10)</f>
        <v>79.414790104699946</v>
      </c>
      <c r="L10" s="15">
        <f>SUM('White and whole wheat flour'!L10+'Durum flour'!L10)</f>
        <v>3.4811962785621891</v>
      </c>
      <c r="M10" s="15">
        <f>SUM('White and whole wheat flour'!M10+'Durum flour'!M10)</f>
        <v>98.690173899098767</v>
      </c>
      <c r="N10" s="15">
        <v>83.2</v>
      </c>
      <c r="O10" s="15">
        <v>22.78</v>
      </c>
      <c r="P10" s="15">
        <f>SUM('White and whole wheat flour'!P10+'Durum flour'!P10)</f>
        <v>339.2565890235262</v>
      </c>
      <c r="Q10" s="17">
        <f>SUM('White and whole wheat flour'!Q10+'Durum flour'!Q10)</f>
        <v>4.0671957631521867</v>
      </c>
      <c r="R10" s="7"/>
      <c r="S10" s="7"/>
      <c r="T10" s="7"/>
      <c r="U10" s="7"/>
      <c r="V10" s="7"/>
      <c r="W10" s="7"/>
      <c r="X10" s="7"/>
      <c r="Y10" s="7"/>
      <c r="Z10" s="7"/>
      <c r="AA10" s="7"/>
      <c r="AB10" s="7"/>
      <c r="AC10" s="7"/>
      <c r="AD10" s="7"/>
      <c r="AE10" s="7"/>
      <c r="AF10" s="7"/>
      <c r="AG10" s="7"/>
      <c r="AH10" s="7"/>
    </row>
    <row r="11" spans="1:34" ht="12" customHeight="1" x14ac:dyDescent="0.2">
      <c r="A11" s="14">
        <v>1974</v>
      </c>
      <c r="B11" s="15">
        <f>SUM('White and whole wheat flour'!B11+'Durum flour'!B11)</f>
        <v>110.92950845730209</v>
      </c>
      <c r="C11" s="15">
        <v>0</v>
      </c>
      <c r="D11" s="15">
        <f>SUM('White and whole wheat flour'!D11+'Durum flour'!D11)</f>
        <v>110.92950845730209</v>
      </c>
      <c r="E11" s="15">
        <v>12</v>
      </c>
      <c r="F11" s="15">
        <f>SUM('White and whole wheat flour'!F11+'Durum flour'!F11)</f>
        <v>97.617967442425837</v>
      </c>
      <c r="G11" s="15">
        <v>0</v>
      </c>
      <c r="H11" s="15">
        <f t="shared" si="0"/>
        <v>97.617967442425837</v>
      </c>
      <c r="I11" s="15">
        <v>20</v>
      </c>
      <c r="J11" s="15">
        <f t="shared" si="1"/>
        <v>29.599999999999994</v>
      </c>
      <c r="K11" s="15">
        <f>SUM('White and whole wheat flour'!K11+'Durum flour'!K11)</f>
        <v>78.094373953940675</v>
      </c>
      <c r="L11" s="15">
        <f>SUM('White and whole wheat flour'!L11+'Durum flour'!L11)</f>
        <v>3.4233150226384952</v>
      </c>
      <c r="M11" s="15">
        <f>SUM('White and whole wheat flour'!M11+'Durum flour'!M11)</f>
        <v>97.049269234290023</v>
      </c>
      <c r="N11" s="15">
        <v>83.2</v>
      </c>
      <c r="O11" s="15">
        <v>22.78</v>
      </c>
      <c r="P11" s="15">
        <f>SUM('White and whole wheat flour'!P11+'Durum flour'!P11)</f>
        <v>333.38540045274522</v>
      </c>
      <c r="Q11" s="17">
        <f>SUM('White and whole wheat flour'!Q11+'Durum flour'!Q11)</f>
        <v>4.0045804810898904</v>
      </c>
      <c r="R11" s="7"/>
      <c r="S11" s="7"/>
      <c r="T11" s="7"/>
      <c r="U11" s="7"/>
      <c r="V11" s="7"/>
      <c r="W11" s="7"/>
      <c r="X11" s="7"/>
      <c r="Y11" s="7"/>
      <c r="Z11" s="7"/>
      <c r="AA11" s="7"/>
      <c r="AB11" s="7"/>
      <c r="AC11" s="7"/>
      <c r="AD11" s="7"/>
      <c r="AE11" s="7"/>
      <c r="AF11" s="7"/>
      <c r="AG11" s="7"/>
      <c r="AH11" s="7"/>
    </row>
    <row r="12" spans="1:34" ht="12" customHeight="1" x14ac:dyDescent="0.2">
      <c r="A12" s="14">
        <v>1975</v>
      </c>
      <c r="B12" s="15">
        <f>SUM('White and whole wheat flour'!B12+'Durum flour'!B12)</f>
        <v>114.46377227626503</v>
      </c>
      <c r="C12" s="15">
        <v>0</v>
      </c>
      <c r="D12" s="15">
        <f>SUM('White and whole wheat flour'!D12+'Durum flour'!D12)</f>
        <v>114.46377227626503</v>
      </c>
      <c r="E12" s="15">
        <v>12</v>
      </c>
      <c r="F12" s="15">
        <f>SUM('White and whole wheat flour'!F12+'Durum flour'!F12)</f>
        <v>100.72811960311323</v>
      </c>
      <c r="G12" s="15">
        <v>0</v>
      </c>
      <c r="H12" s="15">
        <f t="shared" si="0"/>
        <v>100.72811960311323</v>
      </c>
      <c r="I12" s="15">
        <v>20</v>
      </c>
      <c r="J12" s="15">
        <f t="shared" si="1"/>
        <v>29.599999999999994</v>
      </c>
      <c r="K12" s="15">
        <f>SUM('White and whole wheat flour'!K12+'Durum flour'!K12)</f>
        <v>80.582495682490588</v>
      </c>
      <c r="L12" s="15">
        <f>SUM('White and whole wheat flour'!L12+'Durum flour'!L12)</f>
        <v>3.532383372383149</v>
      </c>
      <c r="M12" s="15">
        <f>SUM('White and whole wheat flour'!M12+'Durum flour'!M12)</f>
        <v>100.14130241537609</v>
      </c>
      <c r="N12" s="15">
        <v>83.2</v>
      </c>
      <c r="O12" s="15">
        <v>22.78</v>
      </c>
      <c r="P12" s="15">
        <f>SUM('White and whole wheat flour'!P12+'Durum flour'!P12)</f>
        <v>343.94984715478927</v>
      </c>
      <c r="Q12" s="17">
        <f>SUM('White and whole wheat flour'!Q12+'Durum flour'!Q12)</f>
        <v>4.1334151969684765</v>
      </c>
      <c r="R12" s="7"/>
      <c r="S12" s="7"/>
      <c r="T12" s="7"/>
      <c r="U12" s="7"/>
      <c r="V12" s="7"/>
      <c r="W12" s="7"/>
      <c r="X12" s="7"/>
      <c r="Y12" s="7"/>
      <c r="Z12" s="7"/>
      <c r="AA12" s="7"/>
      <c r="AB12" s="7"/>
      <c r="AC12" s="7"/>
      <c r="AD12" s="7"/>
      <c r="AE12" s="7"/>
      <c r="AF12" s="7"/>
      <c r="AG12" s="7"/>
      <c r="AH12" s="7"/>
    </row>
    <row r="13" spans="1:34" ht="12" customHeight="1" x14ac:dyDescent="0.2">
      <c r="A13" s="10">
        <v>1976</v>
      </c>
      <c r="B13" s="11">
        <f>SUM('White and whole wheat flour'!B13+'Durum flour'!B13)</f>
        <v>119.02322936823086</v>
      </c>
      <c r="C13" s="11">
        <v>0</v>
      </c>
      <c r="D13" s="11">
        <f>SUM('White and whole wheat flour'!D13+'Durum flour'!D13)</f>
        <v>119.02322936823086</v>
      </c>
      <c r="E13" s="11">
        <v>12</v>
      </c>
      <c r="F13" s="11">
        <f>SUM('White and whole wheat flour'!F13+'Durum flour'!F13)</f>
        <v>104.74044184404316</v>
      </c>
      <c r="G13" s="11">
        <v>0</v>
      </c>
      <c r="H13" s="11">
        <f t="shared" si="0"/>
        <v>104.74044184404316</v>
      </c>
      <c r="I13" s="11">
        <v>20</v>
      </c>
      <c r="J13" s="11">
        <f t="shared" si="1"/>
        <v>29.599999999999994</v>
      </c>
      <c r="K13" s="11">
        <f>SUM('White and whole wheat flour'!K13+'Durum flour'!K13)</f>
        <v>83.792353475234535</v>
      </c>
      <c r="L13" s="11">
        <f>SUM('White and whole wheat flour'!L13+'Durum flour'!L13)</f>
        <v>3.6730894674075412</v>
      </c>
      <c r="M13" s="11">
        <f>SUM('White and whole wheat flour'!M13+'Durum flour'!M13)</f>
        <v>104.1302498562701</v>
      </c>
      <c r="N13" s="11">
        <v>83.2</v>
      </c>
      <c r="O13" s="11">
        <v>22.78</v>
      </c>
      <c r="P13" s="11">
        <f>SUM('White and whole wheat flour'!P13+'Durum flour'!P13)</f>
        <v>357.65818020098237</v>
      </c>
      <c r="Q13" s="13">
        <f>SUM('White and whole wheat flour'!Q13+'Durum flour'!Q13)</f>
        <v>4.2978946166476391</v>
      </c>
      <c r="R13" s="7"/>
      <c r="S13" s="7"/>
      <c r="T13" s="7"/>
      <c r="U13" s="7"/>
      <c r="V13" s="7"/>
      <c r="W13" s="7"/>
      <c r="X13" s="7"/>
      <c r="Y13" s="7"/>
      <c r="Z13" s="7"/>
      <c r="AA13" s="7"/>
      <c r="AB13" s="7"/>
      <c r="AC13" s="7"/>
      <c r="AD13" s="7"/>
      <c r="AE13" s="7"/>
      <c r="AF13" s="7"/>
      <c r="AG13" s="7"/>
      <c r="AH13" s="7"/>
    </row>
    <row r="14" spans="1:34" ht="12" customHeight="1" x14ac:dyDescent="0.2">
      <c r="A14" s="10">
        <v>1977</v>
      </c>
      <c r="B14" s="11">
        <f>SUM('White and whole wheat flour'!B14+'Durum flour'!B14)</f>
        <v>115.43835597782913</v>
      </c>
      <c r="C14" s="11">
        <v>0</v>
      </c>
      <c r="D14" s="11">
        <f>SUM('White and whole wheat flour'!D14+'Durum flour'!D14)</f>
        <v>115.43835597782913</v>
      </c>
      <c r="E14" s="11">
        <v>12</v>
      </c>
      <c r="F14" s="11">
        <f>SUM('White and whole wheat flour'!F14+'Durum flour'!F14)</f>
        <v>101.58575326048964</v>
      </c>
      <c r="G14" s="11">
        <v>0</v>
      </c>
      <c r="H14" s="11">
        <f t="shared" si="0"/>
        <v>101.58575326048964</v>
      </c>
      <c r="I14" s="11">
        <v>20</v>
      </c>
      <c r="J14" s="11">
        <f t="shared" si="1"/>
        <v>29.599999999999994</v>
      </c>
      <c r="K14" s="11">
        <f>SUM('White and whole wheat flour'!K14+'Durum flour'!K14)</f>
        <v>81.268602608391717</v>
      </c>
      <c r="L14" s="11">
        <f>SUM('White and whole wheat flour'!L14+'Durum flour'!L14)</f>
        <v>3.5624592924226506</v>
      </c>
      <c r="M14" s="11">
        <f>SUM('White and whole wheat flour'!M14+'Durum flour'!M14)</f>
        <v>100.99393971053593</v>
      </c>
      <c r="N14" s="11">
        <v>83.2</v>
      </c>
      <c r="O14" s="11">
        <v>22.78</v>
      </c>
      <c r="P14" s="11">
        <f>SUM('White and whole wheat flour'!P14+'Durum flour'!P14)</f>
        <v>347.04835958946444</v>
      </c>
      <c r="Q14" s="13">
        <f>SUM('White and whole wheat flour'!Q14+'Durum flour'!Q14)</f>
        <v>4.1649127289868222</v>
      </c>
      <c r="R14" s="7"/>
      <c r="S14" s="7"/>
      <c r="T14" s="7"/>
      <c r="U14" s="7"/>
      <c r="V14" s="7"/>
      <c r="W14" s="7"/>
      <c r="X14" s="7"/>
      <c r="Y14" s="7"/>
      <c r="Z14" s="7"/>
      <c r="AA14" s="7"/>
      <c r="AB14" s="7"/>
      <c r="AC14" s="7"/>
      <c r="AD14" s="7"/>
      <c r="AE14" s="7"/>
      <c r="AF14" s="7"/>
      <c r="AG14" s="7"/>
      <c r="AH14" s="7"/>
    </row>
    <row r="15" spans="1:34" ht="12" customHeight="1" x14ac:dyDescent="0.2">
      <c r="A15" s="10">
        <v>1978</v>
      </c>
      <c r="B15" s="11">
        <f>SUM('White and whole wheat flour'!B15+'Durum flour'!B15)</f>
        <v>115.21859236667281</v>
      </c>
      <c r="C15" s="11">
        <v>0</v>
      </c>
      <c r="D15" s="11">
        <f>SUM('White and whole wheat flour'!D15+'Durum flour'!D15)</f>
        <v>115.21859236667281</v>
      </c>
      <c r="E15" s="11">
        <v>12</v>
      </c>
      <c r="F15" s="11">
        <f>SUM('White and whole wheat flour'!F15+'Durum flour'!F15)</f>
        <v>101.39236128267207</v>
      </c>
      <c r="G15" s="11">
        <v>0</v>
      </c>
      <c r="H15" s="11">
        <f t="shared" si="0"/>
        <v>101.39236128267207</v>
      </c>
      <c r="I15" s="11">
        <v>20</v>
      </c>
      <c r="J15" s="11">
        <f t="shared" si="1"/>
        <v>29.600000000000009</v>
      </c>
      <c r="K15" s="11">
        <f>SUM('White and whole wheat flour'!K15+'Durum flour'!K15)</f>
        <v>81.113889026137656</v>
      </c>
      <c r="L15" s="11">
        <f>SUM('White and whole wheat flour'!L15+'Durum flour'!L15)</f>
        <v>3.5556773271731572</v>
      </c>
      <c r="M15" s="11">
        <f>SUM('White and whole wheat flour'!M15+'Durum flour'!M15)</f>
        <v>100.80167438669541</v>
      </c>
      <c r="N15" s="11">
        <v>83.2</v>
      </c>
      <c r="O15" s="11">
        <v>22.78</v>
      </c>
      <c r="P15" s="11">
        <f>SUM('White and whole wheat flour'!P15+'Durum flour'!P15)</f>
        <v>346.17964162686178</v>
      </c>
      <c r="Q15" s="13">
        <f>SUM('White and whole wheat flour'!Q15+'Durum flour'!Q15)</f>
        <v>4.161506270337255</v>
      </c>
      <c r="R15" s="7"/>
      <c r="S15" s="7"/>
      <c r="T15" s="7"/>
      <c r="U15" s="7"/>
      <c r="V15" s="7"/>
      <c r="W15" s="7"/>
      <c r="X15" s="7"/>
      <c r="Y15" s="7"/>
      <c r="Z15" s="7"/>
      <c r="AA15" s="7"/>
      <c r="AB15" s="7"/>
      <c r="AC15" s="7"/>
      <c r="AD15" s="7"/>
      <c r="AE15" s="7"/>
      <c r="AF15" s="7"/>
      <c r="AG15" s="7"/>
      <c r="AH15" s="7"/>
    </row>
    <row r="16" spans="1:34" ht="12" customHeight="1" x14ac:dyDescent="0.2">
      <c r="A16" s="10">
        <v>1979</v>
      </c>
      <c r="B16" s="11">
        <f>SUM('White and whole wheat flour'!B16+'Durum flour'!B16)</f>
        <v>116.32786331772589</v>
      </c>
      <c r="C16" s="11">
        <v>0</v>
      </c>
      <c r="D16" s="11">
        <f>SUM('White and whole wheat flour'!D16+'Durum flour'!D16)</f>
        <v>116.32786331772589</v>
      </c>
      <c r="E16" s="11">
        <v>12</v>
      </c>
      <c r="F16" s="11">
        <f>SUM('White and whole wheat flour'!F16+'Durum flour'!F16)</f>
        <v>102.36851971959879</v>
      </c>
      <c r="G16" s="11">
        <v>0</v>
      </c>
      <c r="H16" s="11">
        <f t="shared" si="0"/>
        <v>102.36851971959879</v>
      </c>
      <c r="I16" s="11">
        <v>20</v>
      </c>
      <c r="J16" s="11">
        <f t="shared" si="1"/>
        <v>29.599999999999994</v>
      </c>
      <c r="K16" s="11">
        <f>SUM('White and whole wheat flour'!K16+'Durum flour'!K16)</f>
        <v>81.894815775679035</v>
      </c>
      <c r="L16" s="11">
        <f>SUM('White and whole wheat flour'!L16+'Durum flour'!L16)</f>
        <v>3.5899097326325058</v>
      </c>
      <c r="M16" s="11">
        <f>SUM('White and whole wheat flour'!M16+'Durum flour'!M16)</f>
        <v>101.77214596526521</v>
      </c>
      <c r="N16" s="11">
        <v>83.2</v>
      </c>
      <c r="O16" s="11">
        <v>22.78</v>
      </c>
      <c r="P16" s="11">
        <f>SUM('White and whole wheat flour'!P16+'Durum flour'!P16)</f>
        <v>349.65427809991928</v>
      </c>
      <c r="Q16" s="13">
        <f>SUM('White and whole wheat flour'!Q16+'Durum flour'!Q16)</f>
        <v>4.1984891387281564</v>
      </c>
      <c r="R16" s="7"/>
      <c r="S16" s="7"/>
      <c r="T16" s="7"/>
      <c r="U16" s="7"/>
      <c r="V16" s="7"/>
      <c r="W16" s="7"/>
      <c r="X16" s="7"/>
      <c r="Y16" s="7"/>
      <c r="Z16" s="7"/>
      <c r="AA16" s="7"/>
      <c r="AB16" s="7"/>
      <c r="AC16" s="7"/>
      <c r="AD16" s="7"/>
      <c r="AE16" s="7"/>
      <c r="AF16" s="7"/>
      <c r="AG16" s="7"/>
      <c r="AH16" s="7"/>
    </row>
    <row r="17" spans="1:34" ht="12" customHeight="1" x14ac:dyDescent="0.2">
      <c r="A17" s="10">
        <v>1980</v>
      </c>
      <c r="B17" s="11">
        <f>SUM('White and whole wheat flour'!B17+'Durum flour'!B17)</f>
        <v>116.86280881410116</v>
      </c>
      <c r="C17" s="11">
        <v>0</v>
      </c>
      <c r="D17" s="11">
        <f>SUM('White and whole wheat flour'!D17+'Durum flour'!D17)</f>
        <v>116.86280881410116</v>
      </c>
      <c r="E17" s="11">
        <v>12</v>
      </c>
      <c r="F17" s="11">
        <f>SUM('White and whole wheat flour'!F17+'Durum flour'!F17)</f>
        <v>102.83927175640903</v>
      </c>
      <c r="G17" s="11">
        <v>0</v>
      </c>
      <c r="H17" s="11">
        <f t="shared" si="0"/>
        <v>102.83927175640903</v>
      </c>
      <c r="I17" s="11">
        <v>20</v>
      </c>
      <c r="J17" s="11">
        <f t="shared" si="1"/>
        <v>29.599999999999994</v>
      </c>
      <c r="K17" s="11">
        <f>SUM('White and whole wheat flour'!K17+'Durum flour'!K17)</f>
        <v>82.271417405127224</v>
      </c>
      <c r="L17" s="11">
        <f>SUM('White and whole wheat flour'!L17+'Durum flour'!L17)</f>
        <v>3.6064182972110563</v>
      </c>
      <c r="M17" s="11">
        <f>SUM('White and whole wheat flour'!M17+'Durum flour'!M17)</f>
        <v>102.24015551678484</v>
      </c>
      <c r="N17" s="11">
        <v>83.2</v>
      </c>
      <c r="O17" s="11">
        <v>22.78</v>
      </c>
      <c r="P17" s="11">
        <f>SUM('White and whole wheat flour'!P17+'Durum flour'!P17)</f>
        <v>351.06797572473226</v>
      </c>
      <c r="Q17" s="13">
        <f>SUM('White and whole wheat flour'!Q17+'Durum flour'!Q17)</f>
        <v>4.2220185586547876</v>
      </c>
      <c r="R17" s="7"/>
      <c r="S17" s="7"/>
      <c r="T17" s="7"/>
      <c r="U17" s="7"/>
      <c r="V17" s="7"/>
      <c r="W17" s="7"/>
      <c r="X17" s="7"/>
      <c r="Y17" s="7"/>
      <c r="Z17" s="7"/>
      <c r="AA17" s="7"/>
      <c r="AB17" s="7"/>
      <c r="AC17" s="7"/>
      <c r="AD17" s="7"/>
      <c r="AE17" s="7"/>
      <c r="AF17" s="7"/>
      <c r="AG17" s="7"/>
      <c r="AH17" s="7"/>
    </row>
    <row r="18" spans="1:34" ht="12" customHeight="1" x14ac:dyDescent="0.2">
      <c r="A18" s="14">
        <v>1981</v>
      </c>
      <c r="B18" s="15">
        <f>SUM('White and whole wheat flour'!B18+'Durum flour'!B18)</f>
        <v>115.83205801537338</v>
      </c>
      <c r="C18" s="15">
        <v>0</v>
      </c>
      <c r="D18" s="15">
        <f>SUM('White and whole wheat flour'!D18+'Durum flour'!D18)</f>
        <v>115.83205801537338</v>
      </c>
      <c r="E18" s="15">
        <v>12</v>
      </c>
      <c r="F18" s="15">
        <f>SUM('White and whole wheat flour'!F18+'Durum flour'!F18)</f>
        <v>101.93221105352858</v>
      </c>
      <c r="G18" s="15">
        <v>0</v>
      </c>
      <c r="H18" s="15">
        <f t="shared" si="0"/>
        <v>101.93221105352858</v>
      </c>
      <c r="I18" s="15">
        <v>20</v>
      </c>
      <c r="J18" s="15">
        <f t="shared" si="1"/>
        <v>29.599999999999994</v>
      </c>
      <c r="K18" s="15">
        <f>SUM('White and whole wheat flour'!K18+'Durum flour'!K18)</f>
        <v>81.545768842822866</v>
      </c>
      <c r="L18" s="15">
        <f>SUM('White and whole wheat flour'!L18+'Durum flour'!L18)</f>
        <v>3.5746090451648382</v>
      </c>
      <c r="M18" s="15">
        <f>SUM('White and whole wheat flour'!M18+'Durum flour'!M18)</f>
        <v>101.33837912590057</v>
      </c>
      <c r="N18" s="15">
        <v>83.2</v>
      </c>
      <c r="O18" s="15">
        <v>22.78</v>
      </c>
      <c r="P18" s="15">
        <f>SUM('White and whole wheat flour'!P18+'Durum flour'!P18)</f>
        <v>347.85452423953546</v>
      </c>
      <c r="Q18" s="17">
        <f>SUM('White and whole wheat flour'!Q18+'Durum flour'!Q18)</f>
        <v>4.1873224151869772</v>
      </c>
      <c r="R18" s="7"/>
      <c r="S18" s="7"/>
      <c r="T18" s="7"/>
      <c r="U18" s="7"/>
      <c r="V18" s="7"/>
      <c r="W18" s="7"/>
      <c r="X18" s="7"/>
      <c r="Y18" s="7"/>
      <c r="Z18" s="7"/>
      <c r="AA18" s="7"/>
      <c r="AB18" s="7"/>
      <c r="AC18" s="7"/>
      <c r="AD18" s="7"/>
      <c r="AE18" s="7"/>
      <c r="AF18" s="7"/>
      <c r="AG18" s="7"/>
      <c r="AH18" s="7"/>
    </row>
    <row r="19" spans="1:34" ht="12" customHeight="1" x14ac:dyDescent="0.2">
      <c r="A19" s="14">
        <v>1982</v>
      </c>
      <c r="B19" s="15">
        <f>SUM('White and whole wheat flour'!B19+'Durum flour'!B19)</f>
        <v>116.83977986202619</v>
      </c>
      <c r="C19" s="15">
        <v>0</v>
      </c>
      <c r="D19" s="15">
        <f>SUM('White and whole wheat flour'!D19+'Durum flour'!D19)</f>
        <v>116.83977986202619</v>
      </c>
      <c r="E19" s="15">
        <v>12</v>
      </c>
      <c r="F19" s="15">
        <f>SUM('White and whole wheat flour'!F19+'Durum flour'!F19)</f>
        <v>102.81900627858305</v>
      </c>
      <c r="G19" s="15">
        <v>0</v>
      </c>
      <c r="H19" s="15">
        <f t="shared" si="0"/>
        <v>102.81900627858305</v>
      </c>
      <c r="I19" s="15">
        <v>20</v>
      </c>
      <c r="J19" s="15">
        <f t="shared" si="1"/>
        <v>29.600000000000009</v>
      </c>
      <c r="K19" s="15">
        <f>SUM('White and whole wheat flour'!K19+'Durum flour'!K19)</f>
        <v>82.255205022866434</v>
      </c>
      <c r="L19" s="15">
        <f>SUM('White and whole wheat flour'!L19+'Durum flour'!L19)</f>
        <v>3.6057076174407205</v>
      </c>
      <c r="M19" s="15">
        <f>SUM('White and whole wheat flour'!M19+'Durum flour'!M19)</f>
        <v>102.2200081006357</v>
      </c>
      <c r="N19" s="15">
        <v>83.2</v>
      </c>
      <c r="O19" s="15">
        <v>22.78</v>
      </c>
      <c r="P19" s="15">
        <f>SUM('White and whole wheat flour'!P19+'Durum flour'!P19)</f>
        <v>350.86675656988047</v>
      </c>
      <c r="Q19" s="17">
        <f>SUM('White and whole wheat flour'!Q19+'Durum flour'!Q19)</f>
        <v>4.2240569558009406</v>
      </c>
      <c r="R19" s="7"/>
      <c r="S19" s="7"/>
      <c r="T19" s="7"/>
      <c r="U19" s="7"/>
      <c r="V19" s="7"/>
      <c r="W19" s="7"/>
      <c r="X19" s="7"/>
      <c r="Y19" s="7"/>
      <c r="Z19" s="7"/>
      <c r="AA19" s="7"/>
      <c r="AB19" s="7"/>
      <c r="AC19" s="7"/>
      <c r="AD19" s="7"/>
      <c r="AE19" s="7"/>
      <c r="AF19" s="7"/>
      <c r="AG19" s="7"/>
      <c r="AH19" s="7"/>
    </row>
    <row r="20" spans="1:34" ht="12" customHeight="1" x14ac:dyDescent="0.2">
      <c r="A20" s="14">
        <v>1983</v>
      </c>
      <c r="B20" s="15">
        <f>SUM('White and whole wheat flour'!B20+'Durum flour'!B20)</f>
        <v>117.65820435021956</v>
      </c>
      <c r="C20" s="15">
        <v>0</v>
      </c>
      <c r="D20" s="15">
        <f>SUM('White and whole wheat flour'!D20+'Durum flour'!D20)</f>
        <v>117.65820435021956</v>
      </c>
      <c r="E20" s="15">
        <v>12</v>
      </c>
      <c r="F20" s="15">
        <f>SUM('White and whole wheat flour'!F20+'Durum flour'!F20)</f>
        <v>103.53921982819321</v>
      </c>
      <c r="G20" s="15">
        <v>0</v>
      </c>
      <c r="H20" s="15">
        <f t="shared" si="0"/>
        <v>103.53921982819321</v>
      </c>
      <c r="I20" s="15">
        <v>20</v>
      </c>
      <c r="J20" s="15">
        <f t="shared" si="1"/>
        <v>29.600000000000009</v>
      </c>
      <c r="K20" s="15">
        <f>SUM('White and whole wheat flour'!K20+'Durum flour'!K20)</f>
        <v>82.831375862554566</v>
      </c>
      <c r="L20" s="15">
        <f>SUM('White and whole wheat flour'!L20+'Durum flour'!L20)</f>
        <v>3.6309644213722549</v>
      </c>
      <c r="M20" s="15">
        <f>SUM('White and whole wheat flour'!M20+'Durum flour'!M20)</f>
        <v>102.93602586369275</v>
      </c>
      <c r="N20" s="15">
        <v>83.2</v>
      </c>
      <c r="O20" s="15">
        <v>22.78</v>
      </c>
      <c r="P20" s="15">
        <f>SUM('White and whole wheat flour'!P20+'Durum flour'!P20)</f>
        <v>353.39257988346401</v>
      </c>
      <c r="Q20" s="17">
        <f>SUM('White and whole wheat flour'!Q20+'Durum flour'!Q20)</f>
        <v>4.2521643055702301</v>
      </c>
      <c r="R20" s="7"/>
      <c r="S20" s="7"/>
      <c r="T20" s="7"/>
      <c r="U20" s="7"/>
      <c r="V20" s="7"/>
      <c r="W20" s="7"/>
      <c r="X20" s="7"/>
      <c r="Y20" s="7"/>
      <c r="Z20" s="7"/>
      <c r="AA20" s="7"/>
      <c r="AB20" s="7"/>
      <c r="AC20" s="7"/>
      <c r="AD20" s="7"/>
      <c r="AE20" s="7"/>
      <c r="AF20" s="7"/>
      <c r="AG20" s="7"/>
      <c r="AH20" s="7"/>
    </row>
    <row r="21" spans="1:34" ht="12" customHeight="1" x14ac:dyDescent="0.2">
      <c r="A21" s="14">
        <v>1984</v>
      </c>
      <c r="B21" s="15">
        <f>SUM('White and whole wheat flour'!B21+'Durum flour'!B21)</f>
        <v>119.08909510346</v>
      </c>
      <c r="C21" s="15">
        <v>0</v>
      </c>
      <c r="D21" s="15">
        <f>SUM('White and whole wheat flour'!D21+'Durum flour'!D21)</f>
        <v>119.08909510346</v>
      </c>
      <c r="E21" s="15">
        <v>12</v>
      </c>
      <c r="F21" s="15">
        <f>SUM('White and whole wheat flour'!F21+'Durum flour'!F21)</f>
        <v>104.79840369104481</v>
      </c>
      <c r="G21" s="15">
        <v>0</v>
      </c>
      <c r="H21" s="15">
        <f t="shared" si="0"/>
        <v>104.79840369104481</v>
      </c>
      <c r="I21" s="15">
        <v>20</v>
      </c>
      <c r="J21" s="15">
        <f t="shared" si="1"/>
        <v>29.599999999999994</v>
      </c>
      <c r="K21" s="15">
        <f>SUM('White and whole wheat flour'!K21+'Durum flour'!K21)</f>
        <v>83.838722952835852</v>
      </c>
      <c r="L21" s="15">
        <f>SUM('White and whole wheat flour'!L21+'Durum flour'!L21)</f>
        <v>3.6751221020421192</v>
      </c>
      <c r="M21" s="15">
        <f>SUM('White and whole wheat flour'!M21+'Durum flour'!M21)</f>
        <v>104.18787403184307</v>
      </c>
      <c r="N21" s="15">
        <v>83.2</v>
      </c>
      <c r="O21" s="15">
        <v>22.78</v>
      </c>
      <c r="P21" s="15">
        <f>SUM('White and whole wheat flour'!P21+'Durum flour'!P21)</f>
        <v>357.85506280085667</v>
      </c>
      <c r="Q21" s="17">
        <f>SUM('White and whole wheat flour'!Q21+'Durum flour'!Q21)</f>
        <v>4.3002956239631791</v>
      </c>
      <c r="R21" s="7"/>
      <c r="S21" s="7"/>
      <c r="T21" s="7"/>
      <c r="U21" s="7"/>
      <c r="V21" s="7"/>
      <c r="W21" s="7"/>
      <c r="X21" s="7"/>
      <c r="Y21" s="7"/>
      <c r="Z21" s="7"/>
      <c r="AA21" s="7"/>
      <c r="AB21" s="7"/>
      <c r="AC21" s="7"/>
      <c r="AD21" s="7"/>
      <c r="AE21" s="7"/>
      <c r="AF21" s="7"/>
      <c r="AG21" s="7"/>
      <c r="AH21" s="7"/>
    </row>
    <row r="22" spans="1:34" ht="12" customHeight="1" x14ac:dyDescent="0.2">
      <c r="A22" s="14">
        <v>1985</v>
      </c>
      <c r="B22" s="15">
        <f>SUM('White and whole wheat flour'!B22+'Durum flour'!B22)</f>
        <v>124.58618638963733</v>
      </c>
      <c r="C22" s="15">
        <v>0</v>
      </c>
      <c r="D22" s="15">
        <f>SUM('White and whole wheat flour'!D22+'Durum flour'!D22)</f>
        <v>124.58618638963733</v>
      </c>
      <c r="E22" s="15">
        <v>12</v>
      </c>
      <c r="F22" s="15">
        <f>SUM('White and whole wheat flour'!F22+'Durum flour'!F22)</f>
        <v>109.63584402288086</v>
      </c>
      <c r="G22" s="15">
        <v>0</v>
      </c>
      <c r="H22" s="15">
        <f t="shared" si="0"/>
        <v>109.63584402288086</v>
      </c>
      <c r="I22" s="15">
        <v>20</v>
      </c>
      <c r="J22" s="15">
        <f t="shared" si="1"/>
        <v>29.599999999999994</v>
      </c>
      <c r="K22" s="15">
        <f>SUM('White and whole wheat flour'!K22+'Durum flour'!K22)</f>
        <v>87.708675218304691</v>
      </c>
      <c r="L22" s="15">
        <f>SUM('White and whole wheat flour'!L22+'Durum flour'!L22)</f>
        <v>3.8447638451859594</v>
      </c>
      <c r="M22" s="15">
        <f>SUM('White and whole wheat flour'!M22+'Durum flour'!M22)</f>
        <v>108.99713262909935</v>
      </c>
      <c r="N22" s="15">
        <v>83.2</v>
      </c>
      <c r="O22" s="15">
        <v>22.78</v>
      </c>
      <c r="P22" s="15">
        <f>SUM('White and whole wheat flour'!P22+'Durum flour'!P22)</f>
        <v>374.55146064083345</v>
      </c>
      <c r="Q22" s="17">
        <f>SUM('White and whole wheat flour'!Q22+'Durum flour'!Q22)</f>
        <v>4.4949256532107906</v>
      </c>
      <c r="R22" s="7"/>
      <c r="S22" s="7"/>
      <c r="T22" s="7"/>
      <c r="U22" s="7"/>
      <c r="V22" s="7"/>
      <c r="W22" s="7"/>
      <c r="X22" s="7"/>
      <c r="Y22" s="7"/>
      <c r="Z22" s="7"/>
      <c r="AA22" s="7"/>
      <c r="AB22" s="7"/>
      <c r="AC22" s="7"/>
      <c r="AD22" s="7"/>
      <c r="AE22" s="7"/>
      <c r="AF22" s="7"/>
      <c r="AG22" s="7"/>
      <c r="AH22" s="7"/>
    </row>
    <row r="23" spans="1:34" ht="12" customHeight="1" x14ac:dyDescent="0.2">
      <c r="A23" s="10">
        <v>1986</v>
      </c>
      <c r="B23" s="11">
        <f>SUM('White and whole wheat flour'!B23+'Durum flour'!B23)</f>
        <v>125.59397923079537</v>
      </c>
      <c r="C23" s="11">
        <v>0</v>
      </c>
      <c r="D23" s="11">
        <f>SUM('White and whole wheat flour'!D23+'Durum flour'!D23)</f>
        <v>125.59397923079537</v>
      </c>
      <c r="E23" s="11">
        <v>12</v>
      </c>
      <c r="F23" s="11">
        <f>SUM('White and whole wheat flour'!F23+'Durum flour'!F23)</f>
        <v>110.52270172309991</v>
      </c>
      <c r="G23" s="11">
        <v>0</v>
      </c>
      <c r="H23" s="11">
        <f t="shared" si="0"/>
        <v>110.52270172309991</v>
      </c>
      <c r="I23" s="11">
        <v>20</v>
      </c>
      <c r="J23" s="11">
        <f t="shared" si="1"/>
        <v>29.600000000000009</v>
      </c>
      <c r="K23" s="11">
        <f>SUM('White and whole wheat flour'!K23+'Durum flour'!K23)</f>
        <v>88.418161378479937</v>
      </c>
      <c r="L23" s="11">
        <f>SUM('White and whole wheat flour'!L23+'Durum flour'!L23)</f>
        <v>3.8758646083717232</v>
      </c>
      <c r="M23" s="11">
        <f>SUM('White and whole wheat flour'!M23+'Durum flour'!M23)</f>
        <v>109.87882371503417</v>
      </c>
      <c r="N23" s="11">
        <v>83.2</v>
      </c>
      <c r="O23" s="11">
        <v>22.78</v>
      </c>
      <c r="P23" s="11">
        <f>SUM('White and whole wheat flour'!P23+'Durum flour'!P23)</f>
        <v>377.77571662392506</v>
      </c>
      <c r="Q23" s="13">
        <f>SUM('White and whole wheat flour'!Q23+'Durum flour'!Q23)</f>
        <v>4.5270581852809544</v>
      </c>
      <c r="R23" s="7"/>
      <c r="S23" s="7"/>
      <c r="T23" s="7"/>
      <c r="U23" s="7"/>
      <c r="V23" s="7"/>
      <c r="W23" s="7"/>
      <c r="X23" s="7"/>
      <c r="Y23" s="7"/>
      <c r="Z23" s="7"/>
      <c r="AA23" s="7"/>
      <c r="AB23" s="7"/>
      <c r="AC23" s="7"/>
      <c r="AD23" s="7"/>
      <c r="AE23" s="7"/>
      <c r="AF23" s="7"/>
      <c r="AG23" s="7"/>
      <c r="AH23" s="7"/>
    </row>
    <row r="24" spans="1:34" ht="12" customHeight="1" x14ac:dyDescent="0.2">
      <c r="A24" s="10">
        <v>1987</v>
      </c>
      <c r="B24" s="11">
        <f>SUM('White and whole wheat flour'!B24+'Durum flour'!B24)</f>
        <v>129.79742999458844</v>
      </c>
      <c r="C24" s="11">
        <v>0</v>
      </c>
      <c r="D24" s="11">
        <f>SUM('White and whole wheat flour'!D24+'Durum flour'!D24)</f>
        <v>129.79742999458844</v>
      </c>
      <c r="E24" s="11">
        <v>12</v>
      </c>
      <c r="F24" s="11">
        <f>SUM('White and whole wheat flour'!F24+'Durum flour'!F24)</f>
        <v>114.22173839523784</v>
      </c>
      <c r="G24" s="11">
        <v>0</v>
      </c>
      <c r="H24" s="11">
        <f t="shared" si="0"/>
        <v>114.22173839523784</v>
      </c>
      <c r="I24" s="11">
        <v>20</v>
      </c>
      <c r="J24" s="11">
        <f t="shared" si="1"/>
        <v>29.600000000000009</v>
      </c>
      <c r="K24" s="11">
        <f>SUM('White and whole wheat flour'!K24+'Durum flour'!K24)</f>
        <v>91.377390716190263</v>
      </c>
      <c r="L24" s="11">
        <f>SUM('White and whole wheat flour'!L24+'Durum flour'!L24)</f>
        <v>4.0055842505727242</v>
      </c>
      <c r="M24" s="11">
        <f>SUM('White and whole wheat flour'!M24+'Durum flour'!M24)</f>
        <v>113.55631071161143</v>
      </c>
      <c r="N24" s="11">
        <v>83.2</v>
      </c>
      <c r="O24" s="11">
        <v>22.78</v>
      </c>
      <c r="P24" s="11">
        <f>SUM('White and whole wheat flour'!P24+'Durum flour'!P24)</f>
        <v>390.79056317112759</v>
      </c>
      <c r="Q24" s="13">
        <f>SUM('White and whole wheat flour'!Q24+'Durum flour'!Q24)</f>
        <v>4.6705020425536246</v>
      </c>
      <c r="R24" s="7"/>
      <c r="S24" s="7"/>
      <c r="T24" s="7"/>
      <c r="U24" s="7"/>
      <c r="V24" s="7"/>
      <c r="W24" s="7"/>
      <c r="X24" s="7"/>
      <c r="Y24" s="7"/>
      <c r="Z24" s="7"/>
      <c r="AA24" s="7"/>
      <c r="AB24" s="7"/>
      <c r="AC24" s="7"/>
      <c r="AD24" s="7"/>
      <c r="AE24" s="7"/>
      <c r="AF24" s="7"/>
      <c r="AG24" s="7"/>
      <c r="AH24" s="7"/>
    </row>
    <row r="25" spans="1:34" ht="12" customHeight="1" x14ac:dyDescent="0.2">
      <c r="A25" s="10">
        <v>1988</v>
      </c>
      <c r="B25" s="11">
        <f>SUM('White and whole wheat flour'!B25+'Durum flour'!B25)</f>
        <v>131.6402917515727</v>
      </c>
      <c r="C25" s="11">
        <v>0</v>
      </c>
      <c r="D25" s="11">
        <f>SUM('White and whole wheat flour'!D25+'Durum flour'!D25)</f>
        <v>131.6402917515727</v>
      </c>
      <c r="E25" s="11">
        <v>12</v>
      </c>
      <c r="F25" s="11">
        <f>SUM('White and whole wheat flour'!F25+'Durum flour'!F25)</f>
        <v>115.84345674138399</v>
      </c>
      <c r="G25" s="11">
        <v>0</v>
      </c>
      <c r="H25" s="11">
        <f t="shared" si="0"/>
        <v>115.84345674138399</v>
      </c>
      <c r="I25" s="11">
        <v>20</v>
      </c>
      <c r="J25" s="11">
        <f t="shared" si="1"/>
        <v>29.600000000000009</v>
      </c>
      <c r="K25" s="11">
        <f>SUM('White and whole wheat flour'!K25+'Durum flour'!K25)</f>
        <v>92.67476539310718</v>
      </c>
      <c r="L25" s="11">
        <f>SUM('White and whole wheat flour'!L25+'Durum flour'!L25)</f>
        <v>4.0624554692868902</v>
      </c>
      <c r="M25" s="11">
        <f>SUM('White and whole wheat flour'!M25+'Durum flour'!M25)</f>
        <v>115.16858132654869</v>
      </c>
      <c r="N25" s="11">
        <v>83.2</v>
      </c>
      <c r="O25" s="11">
        <v>22.78</v>
      </c>
      <c r="P25" s="11">
        <f>SUM('White and whole wheat flour'!P25+'Durum flour'!P25)</f>
        <v>395.92848441973831</v>
      </c>
      <c r="Q25" s="13">
        <f>SUM('White and whole wheat flour'!Q25+'Durum flour'!Q25)</f>
        <v>4.7457380287359721</v>
      </c>
      <c r="R25" s="7"/>
      <c r="S25" s="7"/>
      <c r="T25" s="7"/>
      <c r="U25" s="7"/>
      <c r="V25" s="7"/>
      <c r="W25" s="7"/>
      <c r="X25" s="7"/>
      <c r="Y25" s="7"/>
      <c r="Z25" s="7"/>
      <c r="AA25" s="7"/>
      <c r="AB25" s="7"/>
      <c r="AC25" s="7"/>
      <c r="AD25" s="7"/>
      <c r="AE25" s="7"/>
      <c r="AF25" s="7"/>
      <c r="AG25" s="7"/>
      <c r="AH25" s="7"/>
    </row>
    <row r="26" spans="1:34" ht="12" customHeight="1" x14ac:dyDescent="0.2">
      <c r="A26" s="10">
        <v>1989</v>
      </c>
      <c r="B26" s="11">
        <f>SUM('White and whole wheat flour'!B26+'Durum flour'!B26)</f>
        <v>129.12185143856269</v>
      </c>
      <c r="C26" s="11">
        <v>0</v>
      </c>
      <c r="D26" s="11">
        <f>SUM('White and whole wheat flour'!D26+'Durum flour'!D26)</f>
        <v>129.12185143856269</v>
      </c>
      <c r="E26" s="11">
        <v>12</v>
      </c>
      <c r="F26" s="11">
        <f>SUM('White and whole wheat flour'!F26+'Durum flour'!F26)</f>
        <v>113.62722926593517</v>
      </c>
      <c r="G26" s="11">
        <v>0</v>
      </c>
      <c r="H26" s="11">
        <f t="shared" si="0"/>
        <v>113.62722926593517</v>
      </c>
      <c r="I26" s="11">
        <v>20</v>
      </c>
      <c r="J26" s="11">
        <f t="shared" si="1"/>
        <v>29.599999999999994</v>
      </c>
      <c r="K26" s="11">
        <f>SUM('White and whole wheat flour'!K26+'Durum flour'!K26)</f>
        <v>90.901783412748145</v>
      </c>
      <c r="L26" s="11">
        <f>SUM('White and whole wheat flour'!L26+'Durum flour'!L26)</f>
        <v>3.9847357112437543</v>
      </c>
      <c r="M26" s="11">
        <f>SUM('White and whole wheat flour'!M26+'Durum flour'!M26)</f>
        <v>112.9652650459048</v>
      </c>
      <c r="N26" s="11">
        <v>83.2</v>
      </c>
      <c r="O26" s="11">
        <v>22.78</v>
      </c>
      <c r="P26" s="11">
        <f>SUM('White and whole wheat flour'!P26+'Durum flour'!P26)</f>
        <v>388.42696355747347</v>
      </c>
      <c r="Q26" s="13">
        <f>SUM('White and whole wheat flour'!Q26+'Durum flour'!Q26)</f>
        <v>4.6533576091453366</v>
      </c>
      <c r="R26" s="7"/>
      <c r="S26" s="7"/>
      <c r="T26" s="7"/>
      <c r="U26" s="7"/>
      <c r="V26" s="7"/>
      <c r="W26" s="7"/>
      <c r="X26" s="7"/>
      <c r="Y26" s="7"/>
      <c r="Z26" s="7"/>
      <c r="AA26" s="7"/>
      <c r="AB26" s="7"/>
      <c r="AC26" s="7"/>
      <c r="AD26" s="7"/>
      <c r="AE26" s="7"/>
      <c r="AF26" s="7"/>
      <c r="AG26" s="7"/>
      <c r="AH26" s="7"/>
    </row>
    <row r="27" spans="1:34" ht="12" customHeight="1" x14ac:dyDescent="0.2">
      <c r="A27" s="10">
        <v>1990</v>
      </c>
      <c r="B27" s="11">
        <f>SUM('White and whole wheat flour'!B27+'Durum flour'!B27)</f>
        <v>135.56713487789403</v>
      </c>
      <c r="C27" s="11">
        <v>0</v>
      </c>
      <c r="D27" s="11">
        <f>SUM('White and whole wheat flour'!D27+'Durum flour'!D27)</f>
        <v>135.56713487789403</v>
      </c>
      <c r="E27" s="11">
        <v>12</v>
      </c>
      <c r="F27" s="11">
        <f>SUM('White and whole wheat flour'!F27+'Durum flour'!F27)</f>
        <v>119.29907869254674</v>
      </c>
      <c r="G27" s="11">
        <v>0</v>
      </c>
      <c r="H27" s="11">
        <f t="shared" si="0"/>
        <v>119.29907869254674</v>
      </c>
      <c r="I27" s="11">
        <v>20</v>
      </c>
      <c r="J27" s="11">
        <f t="shared" si="1"/>
        <v>29.599999999999994</v>
      </c>
      <c r="K27" s="11">
        <f>SUM('White and whole wheat flour'!K27+'Durum flour'!K27)</f>
        <v>95.439262954037403</v>
      </c>
      <c r="L27" s="11">
        <f>SUM('White and whole wheat flour'!L27+'Durum flour'!L27)</f>
        <v>4.1836389240125991</v>
      </c>
      <c r="M27" s="11">
        <f>SUM('White and whole wheat flour'!M27+'Durum flour'!M27)</f>
        <v>118.60407167629516</v>
      </c>
      <c r="N27" s="11">
        <v>83.2</v>
      </c>
      <c r="O27" s="11">
        <v>22.78</v>
      </c>
      <c r="P27" s="11">
        <f>SUM('White and whole wheat flour'!P27+'Durum flour'!P27)</f>
        <v>408.242608468767</v>
      </c>
      <c r="Q27" s="13">
        <f>SUM('White and whole wheat flour'!Q27+'Durum flour'!Q27)</f>
        <v>4.8763574015537783</v>
      </c>
      <c r="R27" s="7"/>
      <c r="S27" s="7"/>
      <c r="T27" s="7"/>
      <c r="U27" s="7"/>
      <c r="V27" s="7"/>
      <c r="W27" s="7"/>
      <c r="X27" s="7"/>
      <c r="Y27" s="7"/>
      <c r="Z27" s="7"/>
      <c r="AA27" s="7"/>
      <c r="AB27" s="7"/>
      <c r="AC27" s="7"/>
      <c r="AD27" s="7"/>
      <c r="AE27" s="7"/>
      <c r="AF27" s="7"/>
      <c r="AG27" s="7"/>
      <c r="AH27" s="7"/>
    </row>
    <row r="28" spans="1:34" ht="12" customHeight="1" x14ac:dyDescent="0.2">
      <c r="A28" s="14">
        <v>1991</v>
      </c>
      <c r="B28" s="15">
        <f>SUM('White and whole wheat flour'!B28+'Durum flour'!B28)</f>
        <v>135.68999376298288</v>
      </c>
      <c r="C28" s="15">
        <v>0</v>
      </c>
      <c r="D28" s="15">
        <f>SUM('White and whole wheat flour'!D28+'Durum flour'!D28)</f>
        <v>135.68999376298288</v>
      </c>
      <c r="E28" s="15">
        <v>12</v>
      </c>
      <c r="F28" s="15">
        <f>SUM('White and whole wheat flour'!F28+'Durum flour'!F28)</f>
        <v>119.40719451142493</v>
      </c>
      <c r="G28" s="15">
        <v>0</v>
      </c>
      <c r="H28" s="15">
        <f t="shared" si="0"/>
        <v>119.40719451142493</v>
      </c>
      <c r="I28" s="15">
        <v>20</v>
      </c>
      <c r="J28" s="15">
        <f t="shared" si="1"/>
        <v>29.599999999999994</v>
      </c>
      <c r="K28" s="15">
        <f>SUM('White and whole wheat flour'!K28+'Durum flour'!K28)</f>
        <v>95.525755609139964</v>
      </c>
      <c r="L28" s="15">
        <f>SUM('White and whole wheat flour'!L28+'Durum flour'!L28)</f>
        <v>4.1874303828664088</v>
      </c>
      <c r="M28" s="15">
        <f>SUM('White and whole wheat flour'!M28+'Durum flour'!M28)</f>
        <v>118.71155763907126</v>
      </c>
      <c r="N28" s="15">
        <v>83.2</v>
      </c>
      <c r="O28" s="15">
        <v>22.78</v>
      </c>
      <c r="P28" s="15">
        <f>SUM('White and whole wheat flour'!P28+'Durum flour'!P28)</f>
        <v>408.50960600555425</v>
      </c>
      <c r="Q28" s="17">
        <f>SUM('White and whole wheat flour'!Q28+'Durum flour'!Q28)</f>
        <v>4.8830152478875188</v>
      </c>
      <c r="R28" s="7"/>
      <c r="S28" s="7"/>
      <c r="T28" s="7"/>
      <c r="U28" s="7"/>
      <c r="V28" s="7"/>
      <c r="W28" s="7"/>
      <c r="X28" s="7"/>
      <c r="Y28" s="7"/>
      <c r="Z28" s="7"/>
      <c r="AA28" s="7"/>
      <c r="AB28" s="7"/>
      <c r="AC28" s="7"/>
      <c r="AD28" s="7"/>
      <c r="AE28" s="7"/>
      <c r="AF28" s="7"/>
      <c r="AG28" s="7"/>
      <c r="AH28" s="7"/>
    </row>
    <row r="29" spans="1:34" ht="12" customHeight="1" x14ac:dyDescent="0.2">
      <c r="A29" s="14">
        <v>1992</v>
      </c>
      <c r="B29" s="15">
        <f>SUM('White and whole wheat flour'!B29+'Durum flour'!B29)</f>
        <v>138.04932948518652</v>
      </c>
      <c r="C29" s="15">
        <v>0</v>
      </c>
      <c r="D29" s="15">
        <f>SUM('White and whole wheat flour'!D29+'Durum flour'!D29)</f>
        <v>138.04932948518652</v>
      </c>
      <c r="E29" s="15">
        <v>12</v>
      </c>
      <c r="F29" s="15">
        <f>SUM('White and whole wheat flour'!F29+'Durum flour'!F29)</f>
        <v>121.48340994696413</v>
      </c>
      <c r="G29" s="15">
        <v>0</v>
      </c>
      <c r="H29" s="15">
        <f t="shared" si="0"/>
        <v>121.48340994696413</v>
      </c>
      <c r="I29" s="15">
        <v>20</v>
      </c>
      <c r="J29" s="15">
        <f t="shared" si="1"/>
        <v>29.600000000000009</v>
      </c>
      <c r="K29" s="15">
        <f>SUM('White and whole wheat flour'!K29+'Durum flour'!K29)</f>
        <v>97.186727957571307</v>
      </c>
      <c r="L29" s="15">
        <f>SUM('White and whole wheat flour'!L29+'Durum flour'!L29)</f>
        <v>4.2602401296469612</v>
      </c>
      <c r="M29" s="15">
        <f>SUM('White and whole wheat flour'!M29+'Durum flour'!M29)</f>
        <v>120.77567755542653</v>
      </c>
      <c r="N29" s="15">
        <v>83.2</v>
      </c>
      <c r="O29" s="15">
        <v>22.78</v>
      </c>
      <c r="P29" s="15">
        <f>SUM('White and whole wheat flour'!P29+'Durum flour'!P29)</f>
        <v>416.1800053389581</v>
      </c>
      <c r="Q29" s="17">
        <f>SUM('White and whole wheat flour'!Q29+'Durum flour'!Q29)</f>
        <v>4.9555856874634063</v>
      </c>
      <c r="R29" s="7"/>
      <c r="S29" s="7"/>
      <c r="T29" s="7"/>
      <c r="U29" s="7"/>
      <c r="V29" s="7"/>
      <c r="W29" s="7"/>
      <c r="X29" s="7"/>
      <c r="Y29" s="7"/>
      <c r="Z29" s="7"/>
      <c r="AA29" s="7"/>
      <c r="AB29" s="7"/>
      <c r="AC29" s="7"/>
      <c r="AD29" s="7"/>
      <c r="AE29" s="7"/>
      <c r="AF29" s="7"/>
      <c r="AG29" s="7"/>
      <c r="AH29" s="7"/>
    </row>
    <row r="30" spans="1:34" ht="12" customHeight="1" x14ac:dyDescent="0.2">
      <c r="A30" s="14">
        <v>1993</v>
      </c>
      <c r="B30" s="15">
        <f>SUM('White and whole wheat flour'!B30+'Durum flour'!B30)</f>
        <v>142.14637975160542</v>
      </c>
      <c r="C30" s="15">
        <v>0</v>
      </c>
      <c r="D30" s="15">
        <f>SUM('White and whole wheat flour'!D30+'Durum flour'!D30)</f>
        <v>142.14637975160542</v>
      </c>
      <c r="E30" s="15">
        <v>12</v>
      </c>
      <c r="F30" s="15">
        <f>SUM('White and whole wheat flour'!F30+'Durum flour'!F30)</f>
        <v>125.08881418141277</v>
      </c>
      <c r="G30" s="15">
        <v>0</v>
      </c>
      <c r="H30" s="15">
        <f t="shared" si="0"/>
        <v>125.08881418141277</v>
      </c>
      <c r="I30" s="15">
        <v>20</v>
      </c>
      <c r="J30" s="15">
        <f t="shared" si="1"/>
        <v>29.600000000000009</v>
      </c>
      <c r="K30" s="15">
        <f>SUM('White and whole wheat flour'!K30+'Durum flour'!K30)</f>
        <v>100.07105134513021</v>
      </c>
      <c r="L30" s="15">
        <f>SUM('White and whole wheat flour'!L30+'Durum flour'!L30)</f>
        <v>4.3866762233481742</v>
      </c>
      <c r="M30" s="15">
        <f>SUM('White and whole wheat flour'!M30+'Durum flour'!M30)</f>
        <v>124.36007759380905</v>
      </c>
      <c r="N30" s="15">
        <v>83.2</v>
      </c>
      <c r="O30" s="15">
        <v>22.78</v>
      </c>
      <c r="P30" s="15">
        <f>SUM('White and whole wheat flour'!P30+'Durum flour'!P30)</f>
        <v>428.48959624361817</v>
      </c>
      <c r="Q30" s="17">
        <f>SUM('White and whole wheat flour'!Q30+'Durum flour'!Q30)</f>
        <v>5.1035684983339884</v>
      </c>
      <c r="R30" s="7"/>
      <c r="S30" s="7"/>
      <c r="T30" s="7"/>
      <c r="U30" s="7"/>
      <c r="V30" s="7"/>
      <c r="W30" s="7"/>
      <c r="X30" s="7"/>
      <c r="Y30" s="7"/>
      <c r="Z30" s="7"/>
      <c r="AA30" s="7"/>
      <c r="AB30" s="7"/>
      <c r="AC30" s="7"/>
      <c r="AD30" s="7"/>
      <c r="AE30" s="7"/>
      <c r="AF30" s="7"/>
      <c r="AG30" s="7"/>
      <c r="AH30" s="7"/>
    </row>
    <row r="31" spans="1:34" ht="12" customHeight="1" x14ac:dyDescent="0.2">
      <c r="A31" s="14">
        <v>1994</v>
      </c>
      <c r="B31" s="15">
        <f>SUM('White and whole wheat flour'!B31+'Durum flour'!B31)</f>
        <v>142.94416951495563</v>
      </c>
      <c r="C31" s="15">
        <v>0</v>
      </c>
      <c r="D31" s="15">
        <f>SUM('White and whole wheat flour'!D31+'Durum flour'!D31)</f>
        <v>142.94416951495563</v>
      </c>
      <c r="E31" s="15">
        <v>12</v>
      </c>
      <c r="F31" s="15">
        <f>SUM('White and whole wheat flour'!F31+'Durum flour'!F31)</f>
        <v>125.79086917316097</v>
      </c>
      <c r="G31" s="15">
        <v>0</v>
      </c>
      <c r="H31" s="15">
        <f t="shared" si="0"/>
        <v>125.79086917316097</v>
      </c>
      <c r="I31" s="15">
        <v>20</v>
      </c>
      <c r="J31" s="15">
        <f t="shared" si="1"/>
        <v>29.599999999999994</v>
      </c>
      <c r="K31" s="15">
        <f>SUM('White and whole wheat flour'!K31+'Durum flour'!K31)</f>
        <v>100.63269533852878</v>
      </c>
      <c r="L31" s="15">
        <f>SUM('White and whole wheat flour'!L31+'Durum flour'!L31)</f>
        <v>4.4112962340177004</v>
      </c>
      <c r="M31" s="15">
        <f>SUM('White and whole wheat flour'!M31+'Durum flour'!M31)</f>
        <v>125.05804258628478</v>
      </c>
      <c r="N31" s="15">
        <v>83.2</v>
      </c>
      <c r="O31" s="15">
        <v>22.78</v>
      </c>
      <c r="P31" s="15">
        <f>SUM('White and whole wheat flour'!P31+'Durum flour'!P31)</f>
        <v>430.93009060209954</v>
      </c>
      <c r="Q31" s="17">
        <f>SUM('White and whole wheat flour'!Q31+'Durum flour'!Q31)</f>
        <v>5.1314377505380993</v>
      </c>
      <c r="R31" s="7"/>
      <c r="S31" s="7"/>
      <c r="T31" s="7"/>
      <c r="U31" s="7"/>
      <c r="V31" s="7"/>
      <c r="W31" s="7"/>
      <c r="X31" s="7"/>
      <c r="Y31" s="7"/>
      <c r="Z31" s="7"/>
      <c r="AA31" s="7"/>
      <c r="AB31" s="7"/>
      <c r="AC31" s="7"/>
      <c r="AD31" s="7"/>
      <c r="AE31" s="7"/>
      <c r="AF31" s="7"/>
      <c r="AG31" s="7"/>
      <c r="AH31" s="7"/>
    </row>
    <row r="32" spans="1:34" ht="12" customHeight="1" x14ac:dyDescent="0.2">
      <c r="A32" s="14">
        <v>1995</v>
      </c>
      <c r="B32" s="15">
        <f>SUM('White and whole wheat flour'!B32+'Durum flour'!B32)</f>
        <v>139.96669739172867</v>
      </c>
      <c r="C32" s="15">
        <v>0</v>
      </c>
      <c r="D32" s="15">
        <f>SUM('White and whole wheat flour'!D32+'Durum flour'!D32)</f>
        <v>139.96669739172867</v>
      </c>
      <c r="E32" s="15">
        <v>12</v>
      </c>
      <c r="F32" s="15">
        <f>SUM('White and whole wheat flour'!F32+'Durum flour'!F32)</f>
        <v>123.17069370472123</v>
      </c>
      <c r="G32" s="15">
        <v>0</v>
      </c>
      <c r="H32" s="15">
        <f t="shared" si="0"/>
        <v>123.17069370472123</v>
      </c>
      <c r="I32" s="15">
        <v>20</v>
      </c>
      <c r="J32" s="15">
        <f t="shared" si="1"/>
        <v>29.600000000000009</v>
      </c>
      <c r="K32" s="15">
        <f>SUM('White and whole wheat flour'!K32+'Durum flour'!K32)</f>
        <v>98.536554963776979</v>
      </c>
      <c r="L32" s="15">
        <f>SUM('White and whole wheat flour'!L32+'Durum flour'!L32)</f>
        <v>4.3194106285491278</v>
      </c>
      <c r="M32" s="15">
        <f>SUM('White and whole wheat flour'!M32+'Durum flour'!M32)</f>
        <v>122.45313161405349</v>
      </c>
      <c r="N32" s="15">
        <v>83.2</v>
      </c>
      <c r="O32" s="15">
        <v>22.78</v>
      </c>
      <c r="P32" s="15">
        <f>SUM('White and whole wheat flour'!P32+'Durum flour'!P32)</f>
        <v>421.8384321814778</v>
      </c>
      <c r="Q32" s="17">
        <f>SUM('White and whole wheat flour'!Q32+'Durum flour'!Q32)</f>
        <v>5.0270638353653796</v>
      </c>
      <c r="R32" s="7"/>
      <c r="S32" s="7"/>
      <c r="T32" s="7"/>
      <c r="U32" s="7"/>
      <c r="V32" s="7"/>
      <c r="W32" s="7"/>
      <c r="X32" s="7"/>
      <c r="Y32" s="7"/>
      <c r="Z32" s="7"/>
      <c r="AA32" s="7"/>
      <c r="AB32" s="7"/>
      <c r="AC32" s="7"/>
      <c r="AD32" s="7"/>
      <c r="AE32" s="7"/>
      <c r="AF32" s="7"/>
      <c r="AG32" s="7"/>
      <c r="AH32" s="7"/>
    </row>
    <row r="33" spans="1:34" ht="12" customHeight="1" x14ac:dyDescent="0.2">
      <c r="A33" s="10">
        <v>1996</v>
      </c>
      <c r="B33" s="11">
        <f>SUM('White and whole wheat flour'!B33+'Durum flour'!B33)</f>
        <v>146.38392763009375</v>
      </c>
      <c r="C33" s="11">
        <v>0</v>
      </c>
      <c r="D33" s="11">
        <f>SUM('White and whole wheat flour'!D33+'Durum flour'!D33)</f>
        <v>146.38392763009375</v>
      </c>
      <c r="E33" s="11">
        <v>12</v>
      </c>
      <c r="F33" s="11">
        <f>SUM('White and whole wheat flour'!F33+'Durum flour'!F33)</f>
        <v>128.81785631448253</v>
      </c>
      <c r="G33" s="11">
        <v>0</v>
      </c>
      <c r="H33" s="11">
        <f t="shared" si="0"/>
        <v>128.81785631448253</v>
      </c>
      <c r="I33" s="11">
        <v>20</v>
      </c>
      <c r="J33" s="11">
        <f t="shared" si="1"/>
        <v>29.599999999999994</v>
      </c>
      <c r="K33" s="11">
        <f>SUM('White and whole wheat flour'!K33+'Durum flour'!K33)</f>
        <v>103.05428505158601</v>
      </c>
      <c r="L33" s="11">
        <f>SUM('White and whole wheat flour'!L33+'Durum flour'!L33)</f>
        <v>4.5174481118503458</v>
      </c>
      <c r="M33" s="11">
        <f>SUM('White and whole wheat flour'!M33+'Durum flour'!M33)</f>
        <v>128.06739524690136</v>
      </c>
      <c r="N33" s="11">
        <v>83.2</v>
      </c>
      <c r="O33" s="11">
        <v>22.78</v>
      </c>
      <c r="P33" s="11">
        <f>SUM('White and whole wheat flour'!P33+'Durum flour'!P33)</f>
        <v>441.14037720927263</v>
      </c>
      <c r="Q33" s="13">
        <f>SUM('White and whole wheat flour'!Q33+'Durum flour'!Q33)</f>
        <v>5.2583854516130728</v>
      </c>
      <c r="R33" s="7"/>
      <c r="S33" s="7"/>
      <c r="T33" s="7"/>
      <c r="U33" s="7"/>
      <c r="V33" s="7"/>
      <c r="W33" s="7"/>
      <c r="X33" s="7"/>
      <c r="Y33" s="7"/>
      <c r="Z33" s="7"/>
      <c r="AA33" s="7"/>
      <c r="AB33" s="7"/>
      <c r="AC33" s="7"/>
      <c r="AD33" s="7"/>
      <c r="AE33" s="7"/>
      <c r="AF33" s="7"/>
      <c r="AG33" s="7"/>
      <c r="AH33" s="7"/>
    </row>
    <row r="34" spans="1:34" ht="12" customHeight="1" x14ac:dyDescent="0.2">
      <c r="A34" s="10">
        <v>1997</v>
      </c>
      <c r="B34" s="11">
        <f>SUM('White and whole wheat flour'!B34+'Durum flour'!B34)</f>
        <v>146.76956320357942</v>
      </c>
      <c r="C34" s="11">
        <v>0</v>
      </c>
      <c r="D34" s="11">
        <f>SUM('White and whole wheat flour'!D34+'Durum flour'!D34)</f>
        <v>146.76956320357942</v>
      </c>
      <c r="E34" s="11">
        <v>12</v>
      </c>
      <c r="F34" s="11">
        <f>SUM('White and whole wheat flour'!F34+'Durum flour'!F34)</f>
        <v>129.15721561914987</v>
      </c>
      <c r="G34" s="11">
        <v>0</v>
      </c>
      <c r="H34" s="11">
        <f t="shared" si="0"/>
        <v>129.15721561914987</v>
      </c>
      <c r="I34" s="11">
        <v>20</v>
      </c>
      <c r="J34" s="11">
        <f t="shared" si="1"/>
        <v>29.600000000000009</v>
      </c>
      <c r="K34" s="11">
        <f>SUM('White and whole wheat flour'!K34+'Durum flour'!K34)</f>
        <v>103.3257724953199</v>
      </c>
      <c r="L34" s="11">
        <f>SUM('White and whole wheat flour'!L34+'Durum flour'!L34)</f>
        <v>4.5293489313016941</v>
      </c>
      <c r="M34" s="11">
        <f>SUM('White and whole wheat flour'!M34+'Durum flour'!M34)</f>
        <v>128.40477752793737</v>
      </c>
      <c r="N34" s="11">
        <v>83.2</v>
      </c>
      <c r="O34" s="11">
        <v>22.78</v>
      </c>
      <c r="P34" s="11">
        <f>SUM('White and whole wheat flour'!P34+'Durum flour'!P34)</f>
        <v>441.97483579422027</v>
      </c>
      <c r="Q34" s="13">
        <f>SUM('White and whole wheat flour'!Q34+'Durum flour'!Q34)</f>
        <v>5.2793618337995429</v>
      </c>
      <c r="R34" s="7"/>
      <c r="S34" s="7"/>
      <c r="T34" s="7"/>
      <c r="U34" s="7"/>
      <c r="V34" s="7"/>
      <c r="W34" s="7"/>
      <c r="X34" s="7"/>
      <c r="Y34" s="7"/>
      <c r="Z34" s="7"/>
      <c r="AA34" s="7"/>
      <c r="AB34" s="7"/>
      <c r="AC34" s="7"/>
      <c r="AD34" s="7"/>
      <c r="AE34" s="7"/>
      <c r="AF34" s="7"/>
      <c r="AG34" s="7"/>
      <c r="AH34" s="7"/>
    </row>
    <row r="35" spans="1:34" ht="12" customHeight="1" x14ac:dyDescent="0.2">
      <c r="A35" s="10">
        <v>1998</v>
      </c>
      <c r="B35" s="11">
        <f>SUM('White and whole wheat flour'!B35+'Durum flour'!B35)</f>
        <v>142.99726166200747</v>
      </c>
      <c r="C35" s="11">
        <v>0</v>
      </c>
      <c r="D35" s="11">
        <f>SUM('White and whole wheat flour'!D35+'Durum flour'!D35)</f>
        <v>142.99726166200747</v>
      </c>
      <c r="E35" s="11">
        <v>12</v>
      </c>
      <c r="F35" s="11">
        <f>SUM('White and whole wheat flour'!F35+'Durum flour'!F35)</f>
        <v>125.83759026256656</v>
      </c>
      <c r="G35" s="11">
        <v>0</v>
      </c>
      <c r="H35" s="11">
        <f t="shared" si="0"/>
        <v>125.83759026256656</v>
      </c>
      <c r="I35" s="11">
        <v>20</v>
      </c>
      <c r="J35" s="11">
        <f t="shared" si="1"/>
        <v>29.600000000000009</v>
      </c>
      <c r="K35" s="11">
        <f>SUM('White and whole wheat flour'!K35+'Durum flour'!K35)</f>
        <v>100.67007221005325</v>
      </c>
      <c r="L35" s="11">
        <f>SUM('White and whole wheat flour'!L35+'Durum flour'!L35)</f>
        <v>4.4129346722215121</v>
      </c>
      <c r="M35" s="11">
        <f>SUM('White and whole wheat flour'!M35+'Durum flour'!M35)</f>
        <v>125.10449149014376</v>
      </c>
      <c r="N35" s="11">
        <v>83.2</v>
      </c>
      <c r="O35" s="11">
        <v>22.78</v>
      </c>
      <c r="P35" s="11">
        <f>SUM('White and whole wheat flour'!P35+'Durum flour'!P35)</f>
        <v>430.45280828152357</v>
      </c>
      <c r="Q35" s="13">
        <f>SUM('White and whole wheat flour'!Q35+'Durum flour'!Q35)</f>
        <v>5.1471988333168808</v>
      </c>
      <c r="R35" s="7"/>
      <c r="S35" s="7"/>
      <c r="T35" s="7"/>
      <c r="U35" s="7"/>
      <c r="V35" s="7"/>
      <c r="W35" s="7"/>
      <c r="X35" s="7"/>
      <c r="Y35" s="7"/>
      <c r="Z35" s="7"/>
      <c r="AA35" s="7"/>
      <c r="AB35" s="7"/>
      <c r="AC35" s="7"/>
      <c r="AD35" s="7"/>
      <c r="AE35" s="7"/>
      <c r="AF35" s="7"/>
      <c r="AG35" s="7"/>
      <c r="AH35" s="7"/>
    </row>
    <row r="36" spans="1:34" ht="12" customHeight="1" x14ac:dyDescent="0.2">
      <c r="A36" s="10">
        <v>1999</v>
      </c>
      <c r="B36" s="11">
        <f>SUM('White and whole wheat flour'!B36+'Durum flour'!B36)</f>
        <v>143.96413003586574</v>
      </c>
      <c r="C36" s="11">
        <v>0</v>
      </c>
      <c r="D36" s="11">
        <f>SUM('White and whole wheat flour'!D36+'Durum flour'!D36)</f>
        <v>143.96413003586574</v>
      </c>
      <c r="E36" s="11">
        <v>12</v>
      </c>
      <c r="F36" s="11">
        <f>SUM('White and whole wheat flour'!F36+'Durum flour'!F36)</f>
        <v>126.68843443156186</v>
      </c>
      <c r="G36" s="11">
        <v>0</v>
      </c>
      <c r="H36" s="11">
        <f t="shared" si="0"/>
        <v>126.68843443156186</v>
      </c>
      <c r="I36" s="11">
        <v>20</v>
      </c>
      <c r="J36" s="11">
        <f t="shared" si="1"/>
        <v>29.600000000000009</v>
      </c>
      <c r="K36" s="11">
        <f>SUM('White and whole wheat flour'!K36+'Durum flour'!K36)</f>
        <v>101.35074754524948</v>
      </c>
      <c r="L36" s="11">
        <f>SUM('White and whole wheat flour'!L36+'Durum flour'!L36)</f>
        <v>4.442772495134224</v>
      </c>
      <c r="M36" s="11">
        <f>SUM('White and whole wheat flour'!M36+'Durum flour'!M36)</f>
        <v>125.9503788508077</v>
      </c>
      <c r="N36" s="11">
        <v>83.2</v>
      </c>
      <c r="O36" s="11">
        <v>22.78</v>
      </c>
      <c r="P36" s="11">
        <f>SUM('White and whole wheat flour'!P36+'Durum flour'!P36)</f>
        <v>433.15996125680084</v>
      </c>
      <c r="Q36" s="13">
        <f>SUM('White and whole wheat flour'!Q36+'Durum flour'!Q36)</f>
        <v>5.1864215785689902</v>
      </c>
      <c r="R36" s="7"/>
      <c r="S36" s="7"/>
      <c r="T36" s="7"/>
      <c r="U36" s="7"/>
      <c r="V36" s="7"/>
      <c r="W36" s="7"/>
      <c r="X36" s="7"/>
      <c r="Y36" s="7"/>
      <c r="Z36" s="7"/>
      <c r="AA36" s="7"/>
      <c r="AB36" s="7"/>
      <c r="AC36" s="7"/>
      <c r="AD36" s="7"/>
      <c r="AE36" s="7"/>
      <c r="AF36" s="7"/>
      <c r="AG36" s="7"/>
      <c r="AH36" s="7"/>
    </row>
    <row r="37" spans="1:34" ht="12" customHeight="1" x14ac:dyDescent="0.2">
      <c r="A37" s="10">
        <v>2000</v>
      </c>
      <c r="B37" s="11">
        <f>SUM('White and whole wheat flour'!B37+'Durum flour'!B37)</f>
        <v>146.33195821487749</v>
      </c>
      <c r="C37" s="11">
        <v>0</v>
      </c>
      <c r="D37" s="11">
        <f>SUM('White and whole wheat flour'!D37+'Durum flour'!D37)</f>
        <v>146.33195821487749</v>
      </c>
      <c r="E37" s="11">
        <v>12</v>
      </c>
      <c r="F37" s="11">
        <f>SUM('White and whole wheat flour'!F37+'Durum flour'!F37)</f>
        <v>128.77212322909219</v>
      </c>
      <c r="G37" s="11">
        <v>0</v>
      </c>
      <c r="H37" s="11">
        <f t="shared" si="0"/>
        <v>128.77212322909219</v>
      </c>
      <c r="I37" s="11">
        <v>20</v>
      </c>
      <c r="J37" s="11">
        <f t="shared" si="1"/>
        <v>29.600000000000009</v>
      </c>
      <c r="K37" s="11">
        <f>SUM('White and whole wheat flour'!K37+'Durum flour'!K37)</f>
        <v>103.01769858327374</v>
      </c>
      <c r="L37" s="11">
        <f>SUM('White and whole wheat flour'!L37+'Durum flour'!L37)</f>
        <v>4.5158443214585748</v>
      </c>
      <c r="M37" s="11">
        <f>SUM('White and whole wheat flour'!M37+'Durum flour'!M37)</f>
        <v>128.02192859118986</v>
      </c>
      <c r="N37" s="11">
        <v>83.2</v>
      </c>
      <c r="O37" s="11">
        <v>22.78</v>
      </c>
      <c r="P37" s="11">
        <f>SUM('White and whole wheat flour'!P37+'Durum flour'!P37)</f>
        <v>440.75119439167656</v>
      </c>
      <c r="Q37" s="13">
        <f>SUM('White and whole wheat flour'!Q37+'Durum flour'!Q37)</f>
        <v>5.2615744513333933</v>
      </c>
      <c r="R37" s="7"/>
      <c r="S37" s="7"/>
      <c r="T37" s="7"/>
      <c r="U37" s="7"/>
      <c r="V37" s="7"/>
      <c r="W37" s="7"/>
      <c r="X37" s="7"/>
      <c r="Y37" s="7"/>
      <c r="Z37" s="7"/>
      <c r="AA37" s="7"/>
      <c r="AB37" s="7"/>
      <c r="AC37" s="7"/>
      <c r="AD37" s="7"/>
      <c r="AE37" s="7"/>
      <c r="AF37" s="7"/>
      <c r="AG37" s="7"/>
      <c r="AH37" s="7"/>
    </row>
    <row r="38" spans="1:34" ht="12" customHeight="1" x14ac:dyDescent="0.2">
      <c r="A38" s="14">
        <v>2001</v>
      </c>
      <c r="B38" s="15">
        <f>SUM('White and whole wheat flour'!B38+'Durum flour'!B38)</f>
        <v>141.09887142526838</v>
      </c>
      <c r="C38" s="15">
        <v>0</v>
      </c>
      <c r="D38" s="15">
        <f>SUM('White and whole wheat flour'!D38+'Durum flour'!D38)</f>
        <v>141.09887142526838</v>
      </c>
      <c r="E38" s="15">
        <v>12</v>
      </c>
      <c r="F38" s="15">
        <f>SUM('White and whole wheat flour'!F38+'Durum flour'!F38)</f>
        <v>124.16700685423618</v>
      </c>
      <c r="G38" s="15">
        <v>0</v>
      </c>
      <c r="H38" s="15">
        <f t="shared" si="0"/>
        <v>124.16700685423618</v>
      </c>
      <c r="I38" s="15">
        <v>20</v>
      </c>
      <c r="J38" s="15">
        <f t="shared" si="1"/>
        <v>29.599999999999994</v>
      </c>
      <c r="K38" s="15">
        <f>SUM('White and whole wheat flour'!K38+'Durum flour'!K38)</f>
        <v>99.333605483388951</v>
      </c>
      <c r="L38" s="15">
        <f>SUM('White and whole wheat flour'!L38+'Durum flour'!L38)</f>
        <v>4.3543498294088305</v>
      </c>
      <c r="M38" s="15">
        <f>SUM('White and whole wheat flour'!M38+'Durum flour'!M38)</f>
        <v>123.44364048882562</v>
      </c>
      <c r="N38" s="15">
        <v>83.2</v>
      </c>
      <c r="O38" s="15">
        <v>22.78</v>
      </c>
      <c r="P38" s="15">
        <f>SUM('White and whole wheat flour'!P38+'Durum flour'!P38)</f>
        <v>425.2086171368752</v>
      </c>
      <c r="Q38" s="17">
        <f>SUM('White and whole wheat flour'!Q38+'Durum flour'!Q38)</f>
        <v>5.0686405536998862</v>
      </c>
      <c r="R38" s="7"/>
      <c r="S38" s="7"/>
      <c r="T38" s="7"/>
      <c r="U38" s="7"/>
      <c r="V38" s="7"/>
      <c r="W38" s="7"/>
      <c r="X38" s="7"/>
      <c r="Y38" s="7"/>
      <c r="Z38" s="7"/>
      <c r="AA38" s="7"/>
      <c r="AB38" s="7"/>
      <c r="AC38" s="7"/>
      <c r="AD38" s="7"/>
      <c r="AE38" s="7"/>
      <c r="AF38" s="7"/>
      <c r="AG38" s="7"/>
      <c r="AH38" s="7"/>
    </row>
    <row r="39" spans="1:34" ht="12" customHeight="1" x14ac:dyDescent="0.2">
      <c r="A39" s="14">
        <v>2002</v>
      </c>
      <c r="B39" s="15">
        <f>SUM('White and whole wheat flour'!B39+'Durum flour'!B39)</f>
        <v>136.85532798197238</v>
      </c>
      <c r="C39" s="15">
        <v>0</v>
      </c>
      <c r="D39" s="15">
        <f>SUM('White and whole wheat flour'!D39+'Durum flour'!D39)</f>
        <v>136.85532798197238</v>
      </c>
      <c r="E39" s="15">
        <v>12</v>
      </c>
      <c r="F39" s="15">
        <f>SUM('White and whole wheat flour'!F39+'Durum flour'!F39)</f>
        <v>120.43268862413571</v>
      </c>
      <c r="G39" s="15">
        <v>0</v>
      </c>
      <c r="H39" s="15">
        <f t="shared" si="0"/>
        <v>120.43268862413571</v>
      </c>
      <c r="I39" s="15">
        <v>20</v>
      </c>
      <c r="J39" s="15">
        <f t="shared" si="1"/>
        <v>29.599999999999994</v>
      </c>
      <c r="K39" s="15">
        <f>SUM('White and whole wheat flour'!K39+'Durum flour'!K39)</f>
        <v>96.346150899308569</v>
      </c>
      <c r="L39" s="15">
        <f>SUM('White and whole wheat flour'!L39+'Durum flour'!L39)</f>
        <v>4.223392916134074</v>
      </c>
      <c r="M39" s="15">
        <f>SUM('White and whole wheat flour'!M39+'Durum flour'!M39)</f>
        <v>119.73107747594293</v>
      </c>
      <c r="N39" s="15">
        <v>83.2</v>
      </c>
      <c r="O39" s="15">
        <v>22.78</v>
      </c>
      <c r="P39" s="15">
        <f>SUM('White and whole wheat flour'!P39+'Durum flour'!P39)</f>
        <v>412.4807326138241</v>
      </c>
      <c r="Q39" s="17">
        <f>SUM('White and whole wheat flour'!Q39+'Durum flour'!Q39)</f>
        <v>4.9148916070551785</v>
      </c>
      <c r="R39" s="7"/>
      <c r="S39" s="7"/>
      <c r="T39" s="7"/>
      <c r="U39" s="7"/>
      <c r="V39" s="7"/>
      <c r="W39" s="7"/>
      <c r="X39" s="7"/>
      <c r="Y39" s="7"/>
      <c r="Z39" s="7"/>
      <c r="AA39" s="7"/>
      <c r="AB39" s="7"/>
      <c r="AC39" s="7"/>
      <c r="AD39" s="7"/>
      <c r="AE39" s="7"/>
      <c r="AF39" s="7"/>
      <c r="AG39" s="7"/>
      <c r="AH39" s="7"/>
    </row>
    <row r="40" spans="1:34" ht="12" customHeight="1" x14ac:dyDescent="0.2">
      <c r="A40" s="14">
        <v>2003</v>
      </c>
      <c r="B40" s="15">
        <f>SUM('White and whole wheat flour'!B40+'Durum flour'!B40)</f>
        <v>136.82154803521064</v>
      </c>
      <c r="C40" s="15">
        <v>0</v>
      </c>
      <c r="D40" s="15">
        <f>SUM('White and whole wheat flour'!D40+'Durum flour'!D40)</f>
        <v>136.82154803521064</v>
      </c>
      <c r="E40" s="15">
        <v>12</v>
      </c>
      <c r="F40" s="15">
        <f>SUM('White and whole wheat flour'!F40+'Durum flour'!F40)</f>
        <v>120.40296227098537</v>
      </c>
      <c r="G40" s="15">
        <v>0</v>
      </c>
      <c r="H40" s="15">
        <f t="shared" si="0"/>
        <v>120.40296227098537</v>
      </c>
      <c r="I40" s="15">
        <v>20</v>
      </c>
      <c r="J40" s="15">
        <f t="shared" si="1"/>
        <v>29.599999999999994</v>
      </c>
      <c r="K40" s="15">
        <f>SUM('White and whole wheat flour'!K40+'Durum flour'!K40)</f>
        <v>96.322369816788296</v>
      </c>
      <c r="L40" s="15">
        <f>SUM('White and whole wheat flour'!L40+'Durum flour'!L40)</f>
        <v>4.2223504577222268</v>
      </c>
      <c r="M40" s="15">
        <f>SUM('White and whole wheat flour'!M40+'Durum flour'!M40)</f>
        <v>119.70152430119627</v>
      </c>
      <c r="N40" s="15">
        <v>83.2</v>
      </c>
      <c r="O40" s="15">
        <v>22.78</v>
      </c>
      <c r="P40" s="15">
        <f>SUM('White and whole wheat flour'!P40+'Durum flour'!P40)</f>
        <v>412.10512470381366</v>
      </c>
      <c r="Q40" s="17">
        <f>SUM('White and whole wheat flour'!Q40+'Durum flour'!Q40)</f>
        <v>4.9196305413601396</v>
      </c>
      <c r="R40" s="7"/>
      <c r="S40" s="7"/>
      <c r="T40" s="7"/>
      <c r="U40" s="7"/>
      <c r="V40" s="7"/>
      <c r="W40" s="7"/>
      <c r="X40" s="7"/>
      <c r="Y40" s="7"/>
      <c r="Z40" s="7"/>
      <c r="AA40" s="7"/>
      <c r="AB40" s="7"/>
      <c r="AC40" s="7"/>
      <c r="AD40" s="7"/>
      <c r="AE40" s="7"/>
      <c r="AF40" s="7"/>
      <c r="AG40" s="7"/>
      <c r="AH40" s="7"/>
    </row>
    <row r="41" spans="1:34" ht="12" customHeight="1" x14ac:dyDescent="0.2">
      <c r="A41" s="14">
        <v>2004</v>
      </c>
      <c r="B41" s="15">
        <f>SUM('White and whole wheat flour'!B41+'Durum flour'!B41)</f>
        <v>134.63618714266698</v>
      </c>
      <c r="C41" s="15">
        <v>0</v>
      </c>
      <c r="D41" s="15">
        <f>SUM('White and whole wheat flour'!D41+'Durum flour'!D41)</f>
        <v>134.63618714266698</v>
      </c>
      <c r="E41" s="15">
        <v>12</v>
      </c>
      <c r="F41" s="15">
        <f>SUM('White and whole wheat flour'!F41+'Durum flour'!F41)</f>
        <v>118.47984468554694</v>
      </c>
      <c r="G41" s="15">
        <v>0</v>
      </c>
      <c r="H41" s="15">
        <f t="shared" si="0"/>
        <v>118.47984468554694</v>
      </c>
      <c r="I41" s="15">
        <v>20</v>
      </c>
      <c r="J41" s="15">
        <f t="shared" si="1"/>
        <v>29.600000000000009</v>
      </c>
      <c r="K41" s="15">
        <f>SUM('White and whole wheat flour'!K41+'Durum flour'!K41)</f>
        <v>94.783875748437552</v>
      </c>
      <c r="L41" s="15">
        <f>SUM('White and whole wheat flour'!L41+'Durum flour'!L41)</f>
        <v>4.1549096218493169</v>
      </c>
      <c r="M41" s="15">
        <f>SUM('White and whole wheat flour'!M41+'Durum flour'!M41)</f>
        <v>117.78961032461721</v>
      </c>
      <c r="N41" s="15">
        <v>83.2</v>
      </c>
      <c r="O41" s="15">
        <v>22.78</v>
      </c>
      <c r="P41" s="15">
        <f>SUM('White and whole wheat flour'!P41+'Durum flour'!P41)</f>
        <v>405.24408388750118</v>
      </c>
      <c r="Q41" s="17">
        <f>SUM('White and whole wheat flour'!Q41+'Durum flour'!Q41)</f>
        <v>4.8471124168939994</v>
      </c>
      <c r="R41" s="7"/>
      <c r="S41" s="7"/>
      <c r="T41" s="7"/>
      <c r="U41" s="7"/>
      <c r="V41" s="7"/>
      <c r="W41" s="7"/>
      <c r="X41" s="7"/>
      <c r="Y41" s="7"/>
      <c r="Z41" s="7"/>
      <c r="AA41" s="7"/>
      <c r="AB41" s="7"/>
      <c r="AC41" s="7"/>
      <c r="AD41" s="7"/>
      <c r="AE41" s="7"/>
      <c r="AF41" s="7"/>
      <c r="AG41" s="7"/>
      <c r="AH41" s="7"/>
    </row>
    <row r="42" spans="1:34" ht="12" customHeight="1" x14ac:dyDescent="0.2">
      <c r="A42" s="14">
        <v>2005</v>
      </c>
      <c r="B42" s="15">
        <f>SUM('White and whole wheat flour'!B42+'Durum flour'!B42)</f>
        <v>134.3773915501925</v>
      </c>
      <c r="C42" s="15">
        <v>0</v>
      </c>
      <c r="D42" s="15">
        <f>SUM('White and whole wheat flour'!D42+'Durum flour'!D42)</f>
        <v>134.3773915501925</v>
      </c>
      <c r="E42" s="15">
        <v>12</v>
      </c>
      <c r="F42" s="15">
        <f>SUM('White and whole wheat flour'!F42+'Durum flour'!F42)</f>
        <v>118.2521045641694</v>
      </c>
      <c r="G42" s="15">
        <v>0</v>
      </c>
      <c r="H42" s="15">
        <f t="shared" si="0"/>
        <v>118.2521045641694</v>
      </c>
      <c r="I42" s="15">
        <v>20</v>
      </c>
      <c r="J42" s="15">
        <f t="shared" si="1"/>
        <v>29.600000000000009</v>
      </c>
      <c r="K42" s="15">
        <f>SUM('White and whole wheat flour'!K42+'Durum flour'!K42)</f>
        <v>94.60168365133552</v>
      </c>
      <c r="L42" s="15">
        <f>SUM('White and whole wheat flour'!L42+'Durum flour'!L42)</f>
        <v>4.1469231189626532</v>
      </c>
      <c r="M42" s="15">
        <f>SUM('White and whole wheat flour'!M42+'Durum flour'!M42)</f>
        <v>117.56319696103172</v>
      </c>
      <c r="N42" s="15">
        <v>83.2</v>
      </c>
      <c r="O42" s="15">
        <v>22.78</v>
      </c>
      <c r="P42" s="15">
        <f>SUM('White and whole wheat flour'!P42+'Durum flour'!P42)</f>
        <v>404.79342126386553</v>
      </c>
      <c r="Q42" s="17">
        <f>SUM('White and whole wheat flour'!Q42+'Durum flour'!Q42)</f>
        <v>4.8306586056877601</v>
      </c>
      <c r="R42" s="7"/>
      <c r="S42" s="7"/>
      <c r="T42" s="7"/>
      <c r="U42" s="7"/>
      <c r="V42" s="7"/>
      <c r="W42" s="7"/>
      <c r="X42" s="7"/>
      <c r="Y42" s="7"/>
      <c r="Z42" s="7"/>
      <c r="AA42" s="7"/>
      <c r="AB42" s="7"/>
      <c r="AC42" s="7"/>
      <c r="AD42" s="7"/>
      <c r="AE42" s="7"/>
      <c r="AF42" s="7"/>
      <c r="AG42" s="7"/>
      <c r="AH42" s="7"/>
    </row>
    <row r="43" spans="1:34" ht="12" customHeight="1" x14ac:dyDescent="0.2">
      <c r="A43" s="10">
        <v>2006</v>
      </c>
      <c r="B43" s="11">
        <f>SUM('White and whole wheat flour'!B43+'Durum flour'!B43)</f>
        <v>135.81922310097303</v>
      </c>
      <c r="C43" s="11">
        <v>0</v>
      </c>
      <c r="D43" s="11">
        <f>SUM('White and whole wheat flour'!D43+'Durum flour'!D43)</f>
        <v>135.81922310097303</v>
      </c>
      <c r="E43" s="11">
        <v>12</v>
      </c>
      <c r="F43" s="11">
        <f>SUM('White and whole wheat flour'!F43+'Durum flour'!F43)</f>
        <v>119.52091632885627</v>
      </c>
      <c r="G43" s="11">
        <v>0</v>
      </c>
      <c r="H43" s="11">
        <f t="shared" si="0"/>
        <v>119.52091632885627</v>
      </c>
      <c r="I43" s="11">
        <v>20</v>
      </c>
      <c r="J43" s="11">
        <f t="shared" si="1"/>
        <v>29.599999999999994</v>
      </c>
      <c r="K43" s="11">
        <f>SUM('White and whole wheat flour'!K43+'Durum flour'!K43)</f>
        <v>95.616733063085022</v>
      </c>
      <c r="L43" s="11">
        <f>SUM('White and whole wheat flour'!L43+'Durum flour'!L43)</f>
        <v>4.1914184356420829</v>
      </c>
      <c r="M43" s="11">
        <f>SUM('White and whole wheat flour'!M43+'Durum flour'!M43)</f>
        <v>118.82461694123523</v>
      </c>
      <c r="N43" s="11">
        <v>83.2</v>
      </c>
      <c r="O43" s="11">
        <v>22.78</v>
      </c>
      <c r="P43" s="11">
        <f>SUM('White and whole wheat flour'!P43+'Durum flour'!P43)</f>
        <v>409.21966192442346</v>
      </c>
      <c r="Q43" s="13">
        <f>SUM('White and whole wheat flour'!Q43+'Durum flour'!Q43)</f>
        <v>4.880687574539806</v>
      </c>
      <c r="R43" s="7"/>
      <c r="S43" s="7"/>
      <c r="T43" s="7"/>
      <c r="U43" s="7"/>
      <c r="V43" s="7"/>
      <c r="W43" s="7"/>
      <c r="X43" s="7"/>
      <c r="Y43" s="7"/>
      <c r="Z43" s="7"/>
      <c r="AA43" s="7"/>
      <c r="AB43" s="7"/>
      <c r="AC43" s="7"/>
      <c r="AD43" s="7"/>
      <c r="AE43" s="7"/>
      <c r="AF43" s="7"/>
      <c r="AG43" s="7"/>
      <c r="AH43" s="7"/>
    </row>
    <row r="44" spans="1:34" ht="12" customHeight="1" x14ac:dyDescent="0.2">
      <c r="A44" s="10">
        <v>2007</v>
      </c>
      <c r="B44" s="11">
        <f>SUM('White and whole wheat flour'!B44+'Durum flour'!B44)</f>
        <v>138.26991249999077</v>
      </c>
      <c r="C44" s="11">
        <v>0</v>
      </c>
      <c r="D44" s="11">
        <f>SUM('White and whole wheat flour'!D44+'Durum flour'!D44)</f>
        <v>138.26991249999077</v>
      </c>
      <c r="E44" s="11">
        <v>12</v>
      </c>
      <c r="F44" s="11">
        <f>SUM('White and whole wheat flour'!F44+'Durum flour'!F44)</f>
        <v>121.67752299999188</v>
      </c>
      <c r="G44" s="11">
        <v>0</v>
      </c>
      <c r="H44" s="11">
        <f t="shared" si="0"/>
        <v>121.67752299999188</v>
      </c>
      <c r="I44" s="11">
        <v>20</v>
      </c>
      <c r="J44" s="11">
        <f t="shared" si="1"/>
        <v>29.599999999999994</v>
      </c>
      <c r="K44" s="11">
        <f>SUM('White and whole wheat flour'!K44+'Durum flour'!K44)</f>
        <v>97.342018399993506</v>
      </c>
      <c r="L44" s="11">
        <f>SUM('White and whole wheat flour'!L44+'Durum flour'!L44)</f>
        <v>4.2670473819175232</v>
      </c>
      <c r="M44" s="11">
        <f>SUM('White and whole wheat flour'!M44+'Durum flour'!M44)</f>
        <v>120.96865975367082</v>
      </c>
      <c r="N44" s="11">
        <v>83.2</v>
      </c>
      <c r="O44" s="11">
        <v>22.78</v>
      </c>
      <c r="P44" s="11">
        <f>SUM('White and whole wheat flour'!P44+'Durum flour'!P44)</f>
        <v>416.57573416349186</v>
      </c>
      <c r="Q44" s="13">
        <f>SUM('White and whole wheat flour'!Q44+'Durum flour'!Q44)</f>
        <v>4.9693576345525923</v>
      </c>
      <c r="R44" s="7"/>
      <c r="S44" s="7"/>
      <c r="T44" s="7"/>
      <c r="U44" s="7"/>
      <c r="V44" s="7"/>
      <c r="W44" s="7"/>
      <c r="X44" s="7"/>
      <c r="Y44" s="7"/>
      <c r="Z44" s="7"/>
      <c r="AA44" s="7"/>
      <c r="AB44" s="7"/>
      <c r="AC44" s="7"/>
      <c r="AD44" s="7"/>
      <c r="AE44" s="7"/>
      <c r="AF44" s="7"/>
      <c r="AG44" s="7"/>
      <c r="AH44" s="7"/>
    </row>
    <row r="45" spans="1:34" ht="12" customHeight="1" x14ac:dyDescent="0.2">
      <c r="A45" s="10">
        <v>2008</v>
      </c>
      <c r="B45" s="11">
        <f>SUM('White and whole wheat flour'!B45+'Durum flour'!B45)</f>
        <v>136.59828403878799</v>
      </c>
      <c r="C45" s="11">
        <v>0</v>
      </c>
      <c r="D45" s="11">
        <f>SUM('White and whole wheat flour'!D45+'Durum flour'!D45)</f>
        <v>136.59828403878799</v>
      </c>
      <c r="E45" s="11">
        <v>12</v>
      </c>
      <c r="F45" s="11">
        <f>SUM('White and whole wheat flour'!F45+'Durum flour'!F45)</f>
        <v>120.20648995413343</v>
      </c>
      <c r="G45" s="11">
        <v>0</v>
      </c>
      <c r="H45" s="11">
        <f t="shared" si="0"/>
        <v>120.20648995413343</v>
      </c>
      <c r="I45" s="11">
        <v>20</v>
      </c>
      <c r="J45" s="11">
        <f t="shared" si="1"/>
        <v>29.599999999999994</v>
      </c>
      <c r="K45" s="11">
        <f>SUM('White and whole wheat flour'!K45+'Durum flour'!K45)</f>
        <v>96.165191963306754</v>
      </c>
      <c r="L45" s="11">
        <f>SUM('White and whole wheat flour'!L45+'Durum flour'!L45)</f>
        <v>4.2154604696244053</v>
      </c>
      <c r="M45" s="11">
        <f>SUM('White and whole wheat flour'!M45+'Durum flour'!M45)</f>
        <v>119.50619658361708</v>
      </c>
      <c r="N45" s="11">
        <v>83.2</v>
      </c>
      <c r="O45" s="11">
        <v>22.78</v>
      </c>
      <c r="P45" s="11">
        <f>SUM('White and whole wheat flour'!P45+'Durum flour'!P45)</f>
        <v>411.3245748313891</v>
      </c>
      <c r="Q45" s="13">
        <f>SUM('White and whole wheat flour'!Q45+'Durum flour'!Q45)</f>
        <v>4.9139523249543924</v>
      </c>
      <c r="R45" s="7"/>
      <c r="S45" s="7"/>
      <c r="T45" s="7"/>
      <c r="U45" s="7"/>
      <c r="V45" s="7"/>
      <c r="W45" s="7"/>
      <c r="X45" s="7"/>
      <c r="Y45" s="7"/>
      <c r="Z45" s="7"/>
      <c r="AA45" s="7"/>
      <c r="AB45" s="7"/>
      <c r="AC45" s="7"/>
      <c r="AD45" s="7"/>
      <c r="AE45" s="7"/>
      <c r="AF45" s="7"/>
      <c r="AG45" s="7"/>
      <c r="AH45" s="7"/>
    </row>
    <row r="46" spans="1:34" ht="12" customHeight="1" x14ac:dyDescent="0.2">
      <c r="A46" s="10">
        <v>2009</v>
      </c>
      <c r="B46" s="11">
        <f>SUM('White and whole wheat flour'!B46+'Durum flour'!B46)</f>
        <v>134.65773898202468</v>
      </c>
      <c r="C46" s="11">
        <v>0</v>
      </c>
      <c r="D46" s="11">
        <f>SUM('White and whole wheat flour'!D46+'Durum flour'!D46)</f>
        <v>134.65773898202468</v>
      </c>
      <c r="E46" s="11">
        <v>12</v>
      </c>
      <c r="F46" s="11">
        <f>SUM('White and whole wheat flour'!F46+'Durum flour'!F46)</f>
        <v>118.49881030418173</v>
      </c>
      <c r="G46" s="11">
        <v>0</v>
      </c>
      <c r="H46" s="11">
        <f t="shared" si="0"/>
        <v>118.49881030418173</v>
      </c>
      <c r="I46" s="11">
        <v>20</v>
      </c>
      <c r="J46" s="11">
        <f t="shared" si="1"/>
        <v>29.599999999999994</v>
      </c>
      <c r="K46" s="11">
        <f>SUM('White and whole wheat flour'!K46+'Durum flour'!K46)</f>
        <v>94.799048243345382</v>
      </c>
      <c r="L46" s="11">
        <f>SUM('White and whole wheat flour'!L46+'Durum flour'!L46)</f>
        <v>4.1555747175165099</v>
      </c>
      <c r="M46" s="11">
        <f>SUM('White and whole wheat flour'!M46+'Durum flour'!M46)</f>
        <v>117.80846545423429</v>
      </c>
      <c r="N46" s="11">
        <v>83.2</v>
      </c>
      <c r="O46" s="11">
        <v>22.78</v>
      </c>
      <c r="P46" s="11">
        <f>SUM('White and whole wheat flour'!P46+'Durum flour'!P46)</f>
        <v>405.56410022349178</v>
      </c>
      <c r="Q46" s="13">
        <f>SUM('White and whole wheat flour'!Q46+'Durum flour'!Q46)</f>
        <v>4.8423416420092265</v>
      </c>
      <c r="R46" s="7"/>
      <c r="S46" s="7"/>
      <c r="T46" s="7"/>
      <c r="U46" s="7"/>
      <c r="V46" s="7"/>
      <c r="W46" s="7"/>
      <c r="X46" s="7"/>
      <c r="Y46" s="7"/>
      <c r="Z46" s="7"/>
      <c r="AA46" s="7"/>
      <c r="AB46" s="7"/>
      <c r="AC46" s="7"/>
      <c r="AD46" s="7"/>
      <c r="AE46" s="7"/>
      <c r="AF46" s="7"/>
      <c r="AG46" s="7"/>
      <c r="AH46" s="7"/>
    </row>
    <row r="47" spans="1:34" ht="12" customHeight="1" x14ac:dyDescent="0.2">
      <c r="A47" s="10">
        <v>2010</v>
      </c>
      <c r="B47" s="11">
        <f>SUM('White and whole wheat flour'!B47+'Durum flour'!B47)</f>
        <v>134.81490424783397</v>
      </c>
      <c r="C47" s="11">
        <v>0</v>
      </c>
      <c r="D47" s="11">
        <f>SUM('White and whole wheat flour'!D47+'Durum flour'!D47)</f>
        <v>134.81490424783397</v>
      </c>
      <c r="E47" s="11">
        <v>12</v>
      </c>
      <c r="F47" s="11">
        <f>SUM('White and whole wheat flour'!F47+'Durum flour'!F47)</f>
        <v>118.6371157380939</v>
      </c>
      <c r="G47" s="11">
        <v>0</v>
      </c>
      <c r="H47" s="11">
        <f t="shared" si="0"/>
        <v>118.6371157380939</v>
      </c>
      <c r="I47" s="11">
        <v>20</v>
      </c>
      <c r="J47" s="11">
        <f t="shared" si="1"/>
        <v>29.599999999999994</v>
      </c>
      <c r="K47" s="11">
        <f>SUM('White and whole wheat flour'!K47+'Durum flour'!K47)</f>
        <v>94.909692590475117</v>
      </c>
      <c r="L47" s="11">
        <f>SUM('White and whole wheat flour'!L47+'Durum flour'!L47)</f>
        <v>4.1604248806783612</v>
      </c>
      <c r="M47" s="11">
        <f>SUM('White and whole wheat flour'!M47+'Durum flour'!M47)</f>
        <v>117.9459651547912</v>
      </c>
      <c r="N47" s="11">
        <v>83.2</v>
      </c>
      <c r="O47" s="11">
        <v>22.78</v>
      </c>
      <c r="P47" s="11">
        <f>SUM('White and whole wheat flour'!P47+'Durum flour'!P47)</f>
        <v>406.14608335038537</v>
      </c>
      <c r="Q47" s="13">
        <f>SUM('White and whole wheat flour'!Q47+'Durum flour'!Q47)</f>
        <v>4.845631829170312</v>
      </c>
    </row>
    <row r="48" spans="1:34" ht="12" customHeight="1" x14ac:dyDescent="0.2">
      <c r="A48" s="14">
        <v>2011</v>
      </c>
      <c r="B48" s="15">
        <f>SUM('White and whole wheat flour'!B48)</f>
        <v>132.46497688654676</v>
      </c>
      <c r="C48" s="15">
        <v>0</v>
      </c>
      <c r="D48" s="15">
        <f>SUM('White and whole wheat flour'!D48)</f>
        <v>132.46497688654676</v>
      </c>
      <c r="E48" s="15">
        <v>12</v>
      </c>
      <c r="F48" s="15">
        <f>SUM('White and whole wheat flour'!F48)</f>
        <v>116.56917966016115</v>
      </c>
      <c r="G48" s="15">
        <v>0</v>
      </c>
      <c r="H48" s="15">
        <f t="shared" si="0"/>
        <v>116.56917966016115</v>
      </c>
      <c r="I48" s="15">
        <v>20</v>
      </c>
      <c r="J48" s="15">
        <f t="shared" si="1"/>
        <v>29.600000000000009</v>
      </c>
      <c r="K48" s="15">
        <f>SUM('White and whole wheat flour'!K48)</f>
        <v>93.255343728128921</v>
      </c>
      <c r="L48" s="15">
        <f>SUM('White and whole wheat flour'!L48)</f>
        <v>4.0879054784933224</v>
      </c>
      <c r="M48" s="15">
        <f>SUM('White and whole wheat flour'!M48)</f>
        <v>115.89007636254644</v>
      </c>
      <c r="N48" s="15">
        <v>83.2</v>
      </c>
      <c r="O48" s="15">
        <v>22.78</v>
      </c>
      <c r="P48" s="15">
        <f>SUM('White and whole wheat flour'!P48)</f>
        <v>395.95776090536697</v>
      </c>
      <c r="Q48" s="17">
        <f>SUM('White and whole wheat flour'!Q48)</f>
        <v>4.8287531817727682</v>
      </c>
    </row>
    <row r="49" spans="1:17" ht="12" customHeight="1" x14ac:dyDescent="0.2">
      <c r="A49" s="14">
        <v>2012</v>
      </c>
      <c r="B49" s="15">
        <f>SUM('White and whole wheat flour'!B49)</f>
        <v>134.32963000491924</v>
      </c>
      <c r="C49" s="15">
        <v>0</v>
      </c>
      <c r="D49" s="15">
        <f>SUM('White and whole wheat flour'!D49)</f>
        <v>134.32963000491924</v>
      </c>
      <c r="E49" s="15">
        <v>12</v>
      </c>
      <c r="F49" s="15">
        <f>SUM('White and whole wheat flour'!F49)</f>
        <v>118.21007440432894</v>
      </c>
      <c r="G49" s="15">
        <v>0</v>
      </c>
      <c r="H49" s="15">
        <f t="shared" si="0"/>
        <v>118.21007440432894</v>
      </c>
      <c r="I49" s="15">
        <v>20</v>
      </c>
      <c r="J49" s="15">
        <f t="shared" ref="J49:J58" si="2">100-(K49/B49*100)</f>
        <v>29.599999999999994</v>
      </c>
      <c r="K49" s="15">
        <f>SUM('White and whole wheat flour'!K49)</f>
        <v>94.568059523463148</v>
      </c>
      <c r="L49" s="15">
        <f>SUM('White and whole wheat flour'!L49)</f>
        <v>4.1454491845901655</v>
      </c>
      <c r="M49" s="15">
        <f>SUM('White and whole wheat flour'!M49)</f>
        <v>117.5214116585389</v>
      </c>
      <c r="N49" s="15">
        <v>83.2</v>
      </c>
      <c r="O49" s="15">
        <v>22.78</v>
      </c>
      <c r="P49" s="15">
        <f>SUM('White and whole wheat flour'!P49)</f>
        <v>401.53148983334125</v>
      </c>
      <c r="Q49" s="17">
        <f>SUM('White and whole wheat flour'!Q49)</f>
        <v>4.8967254857724543</v>
      </c>
    </row>
    <row r="50" spans="1:17" ht="12" customHeight="1" x14ac:dyDescent="0.2">
      <c r="A50" s="14">
        <v>2013</v>
      </c>
      <c r="B50" s="15">
        <f>SUM('White and whole wheat flour'!B50)</f>
        <v>135.02216769445926</v>
      </c>
      <c r="C50" s="15">
        <v>0</v>
      </c>
      <c r="D50" s="15">
        <f>SUM('White and whole wheat flour'!D50)</f>
        <v>135.02216769445926</v>
      </c>
      <c r="E50" s="15">
        <v>12</v>
      </c>
      <c r="F50" s="15">
        <f>SUM('White and whole wheat flour'!F50)</f>
        <v>118.81950757112415</v>
      </c>
      <c r="G50" s="15">
        <v>0</v>
      </c>
      <c r="H50" s="15">
        <f t="shared" si="0"/>
        <v>118.81950757112415</v>
      </c>
      <c r="I50" s="15">
        <v>20</v>
      </c>
      <c r="J50" s="15">
        <f t="shared" si="2"/>
        <v>29.599999999999994</v>
      </c>
      <c r="K50" s="15">
        <f>SUM('White and whole wheat flour'!K50)</f>
        <v>95.055606056899322</v>
      </c>
      <c r="L50" s="15">
        <f>SUM('White and whole wheat flour'!L50)</f>
        <v>4.1668210874257241</v>
      </c>
      <c r="M50" s="15">
        <f>SUM('White and whole wheat flour'!M50)</f>
        <v>118.12729441797556</v>
      </c>
      <c r="N50" s="15">
        <v>83.2</v>
      </c>
      <c r="O50" s="15">
        <v>22.78</v>
      </c>
      <c r="P50" s="15">
        <f>SUM('White and whole wheat flour'!P50)</f>
        <v>403.60158926141651</v>
      </c>
      <c r="Q50" s="17">
        <f>SUM('White and whole wheat flour'!Q50)</f>
        <v>4.9219706007489821</v>
      </c>
    </row>
    <row r="51" spans="1:17" ht="12" customHeight="1" x14ac:dyDescent="0.2">
      <c r="A51" s="14">
        <v>2014</v>
      </c>
      <c r="B51" s="15">
        <f>SUM('White and whole wheat flour'!B51)</f>
        <v>134.67349014128015</v>
      </c>
      <c r="C51" s="15">
        <v>0</v>
      </c>
      <c r="D51" s="15">
        <f>SUM('White and whole wheat flour'!D51)</f>
        <v>134.67349014128015</v>
      </c>
      <c r="E51" s="15">
        <v>12</v>
      </c>
      <c r="F51" s="15">
        <f>SUM('White and whole wheat flour'!F51)</f>
        <v>118.51267132432653</v>
      </c>
      <c r="G51" s="15">
        <v>0</v>
      </c>
      <c r="H51" s="15">
        <f t="shared" si="0"/>
        <v>118.51267132432653</v>
      </c>
      <c r="I51" s="15">
        <v>20</v>
      </c>
      <c r="J51" s="15">
        <f t="shared" si="2"/>
        <v>29.600000000000009</v>
      </c>
      <c r="K51" s="15">
        <f>SUM('White and whole wheat flour'!K51)</f>
        <v>94.810137059461226</v>
      </c>
      <c r="L51" s="15">
        <f>SUM('White and whole wheat flour'!L51)</f>
        <v>4.1560608026065191</v>
      </c>
      <c r="M51" s="15">
        <f>SUM('White and whole wheat flour'!M51)</f>
        <v>117.82224572349351</v>
      </c>
      <c r="N51" s="15">
        <v>83.2</v>
      </c>
      <c r="O51" s="15">
        <v>22.78</v>
      </c>
      <c r="P51" s="15">
        <f>SUM('White and whole wheat flour'!P51)</f>
        <v>402.55933955526945</v>
      </c>
      <c r="Q51" s="17">
        <f>SUM('White and whole wheat flour'!Q51)</f>
        <v>4.9092602384788959</v>
      </c>
    </row>
    <row r="52" spans="1:17" ht="12" customHeight="1" x14ac:dyDescent="0.2">
      <c r="A52" s="29">
        <v>2015</v>
      </c>
      <c r="B52" s="15">
        <f>SUM('White and whole wheat flour'!B52+'Durum flour'!B52)</f>
        <v>133.04135739666074</v>
      </c>
      <c r="C52" s="30">
        <v>0</v>
      </c>
      <c r="D52" s="15">
        <f>SUM('White and whole wheat flour'!D52+'Durum flour'!D52)</f>
        <v>133.04135739666074</v>
      </c>
      <c r="E52" s="30">
        <v>12</v>
      </c>
      <c r="F52" s="15">
        <f>SUM('White and whole wheat flour'!F52+'Durum flour'!F52)</f>
        <v>117.07639450906146</v>
      </c>
      <c r="G52" s="30">
        <v>0</v>
      </c>
      <c r="H52" s="30">
        <f t="shared" si="0"/>
        <v>117.07639450906146</v>
      </c>
      <c r="I52" s="30">
        <v>20</v>
      </c>
      <c r="J52" s="30">
        <f t="shared" si="2"/>
        <v>29.599999999999994</v>
      </c>
      <c r="K52" s="15">
        <f>SUM('White and whole wheat flour'!K52+'Durum flour'!K52)</f>
        <v>93.661115607249172</v>
      </c>
      <c r="L52" s="15">
        <f>SUM('White and whole wheat flour'!L52+'Durum flour'!L52)</f>
        <v>4.1056927389479085</v>
      </c>
      <c r="M52" s="15">
        <f>SUM('White and whole wheat flour'!M52+'Durum flour'!M52)</f>
        <v>116.39433630280374</v>
      </c>
      <c r="N52" s="30">
        <v>83.2</v>
      </c>
      <c r="O52" s="30">
        <v>22.78</v>
      </c>
      <c r="P52" s="15">
        <f>SUM('White and whole wheat flour'!P52+'Durum flour'!P52)</f>
        <v>400.75468061963687</v>
      </c>
      <c r="Q52" s="17">
        <f>SUM('White and whole wheat flour'!Q52+'Durum flour'!Q52)</f>
        <v>4.7829372390286169</v>
      </c>
    </row>
    <row r="53" spans="1:17" ht="12" customHeight="1" x14ac:dyDescent="0.2">
      <c r="A53" s="48">
        <v>2016</v>
      </c>
      <c r="B53" s="49">
        <f>SUM('White and whole wheat flour'!B53+'Durum flour'!B53)</f>
        <v>131.66197362514399</v>
      </c>
      <c r="C53" s="49">
        <v>0</v>
      </c>
      <c r="D53" s="49">
        <f>SUM('White and whole wheat flour'!D53+'Durum flour'!D53)</f>
        <v>131.66197362514399</v>
      </c>
      <c r="E53" s="49">
        <v>12</v>
      </c>
      <c r="F53" s="49">
        <f>SUM('White and whole wheat flour'!F53+'Durum flour'!F53)</f>
        <v>115.86253679012671</v>
      </c>
      <c r="G53" s="49">
        <v>0</v>
      </c>
      <c r="H53" s="49">
        <f>F53-(F53*G53/100)</f>
        <v>115.86253679012671</v>
      </c>
      <c r="I53" s="49">
        <v>20</v>
      </c>
      <c r="J53" s="49">
        <f t="shared" si="2"/>
        <v>29.59999999999998</v>
      </c>
      <c r="K53" s="49">
        <f>SUM('White and whole wheat flour'!K53+'Durum flour'!K53)</f>
        <v>92.690029432101383</v>
      </c>
      <c r="L53" s="49">
        <f>SUM('White and whole wheat flour'!L53+'Durum flour'!L53)</f>
        <v>4.0631245778455405</v>
      </c>
      <c r="M53" s="49">
        <f>SUM('White and whole wheat flour'!M53+'Durum flour'!M53)</f>
        <v>115.18755021963213</v>
      </c>
      <c r="N53" s="49">
        <v>83.2</v>
      </c>
      <c r="O53" s="49">
        <v>22.78</v>
      </c>
      <c r="P53" s="49">
        <f>SUM('White and whole wheat flour'!P53+'Durum flour'!P53)</f>
        <v>396.76307495683011</v>
      </c>
      <c r="Q53" s="51">
        <f>SUM('White and whole wheat flour'!Q53+'Durum flour'!Q53)</f>
        <v>4.7297940481422014</v>
      </c>
    </row>
    <row r="54" spans="1:17" ht="12" customHeight="1" x14ac:dyDescent="0.2">
      <c r="A54" s="48">
        <v>2017</v>
      </c>
      <c r="B54" s="49">
        <f>SUM('White and whole wheat flour'!B54+'Durum flour'!B54)</f>
        <v>131.78572946099609</v>
      </c>
      <c r="C54" s="49">
        <v>0</v>
      </c>
      <c r="D54" s="49">
        <f>SUM('White and whole wheat flour'!D54+'Durum flour'!D54)</f>
        <v>131.78572946099609</v>
      </c>
      <c r="E54" s="49">
        <v>12</v>
      </c>
      <c r="F54" s="49">
        <f>SUM('White and whole wheat flour'!F54+'Durum flour'!F54)</f>
        <v>115.97144192567657</v>
      </c>
      <c r="G54" s="49">
        <v>0</v>
      </c>
      <c r="H54" s="49">
        <f>F54-(F54*G54/100)</f>
        <v>115.97144192567657</v>
      </c>
      <c r="I54" s="49">
        <v>20</v>
      </c>
      <c r="J54" s="49">
        <f t="shared" si="2"/>
        <v>29.599999999999994</v>
      </c>
      <c r="K54" s="49">
        <f>SUM('White and whole wheat flour'!K54+'Durum flour'!K54)</f>
        <v>92.777153540541264</v>
      </c>
      <c r="L54" s="49">
        <f>SUM('White and whole wheat flour'!L54+'Durum flour'!L54)</f>
        <v>4.0669437168456444</v>
      </c>
      <c r="M54" s="49">
        <f>SUM('White and whole wheat flour'!M54+'Durum flour'!M54)</f>
        <v>115.29582090071558</v>
      </c>
      <c r="N54" s="49">
        <v>83.2</v>
      </c>
      <c r="O54" s="49">
        <v>22.78</v>
      </c>
      <c r="P54" s="49">
        <f>SUM('White and whole wheat flour'!P54+'Durum flour'!P54)</f>
        <v>397.09149743733423</v>
      </c>
      <c r="Q54" s="51">
        <f>SUM('White and whole wheat flour'!Q54+'Durum flour'!Q54)</f>
        <v>4.7352075514452654</v>
      </c>
    </row>
    <row r="55" spans="1:17" ht="12" customHeight="1" x14ac:dyDescent="0.2">
      <c r="A55" s="58">
        <v>2018</v>
      </c>
      <c r="B55" s="49">
        <f>SUM('White and whole wheat flour'!B55+'Durum flour'!B55)</f>
        <v>132.06521263254527</v>
      </c>
      <c r="C55" s="59">
        <v>0</v>
      </c>
      <c r="D55" s="49">
        <f>SUM('White and whole wheat flour'!D55+'Durum flour'!D55)</f>
        <v>132.06521263254527</v>
      </c>
      <c r="E55" s="59">
        <v>12</v>
      </c>
      <c r="F55" s="49">
        <f>SUM('White and whole wheat flour'!F55+'Durum flour'!F55)</f>
        <v>116.21738711663983</v>
      </c>
      <c r="G55" s="59">
        <v>0</v>
      </c>
      <c r="H55" s="59">
        <f>F55-(F55*G55/100)</f>
        <v>116.21738711663983</v>
      </c>
      <c r="I55" s="59">
        <v>20</v>
      </c>
      <c r="J55" s="49">
        <f t="shared" si="2"/>
        <v>29.600000000000009</v>
      </c>
      <c r="K55" s="49">
        <f>SUM('White and whole wheat flour'!K55+'Durum flour'!K55)</f>
        <v>92.973909693311867</v>
      </c>
      <c r="L55" s="49">
        <f>SUM('White and whole wheat flour'!L55+'Durum flour'!L55)</f>
        <v>4.0755686440903833</v>
      </c>
      <c r="M55" s="49">
        <f>SUM('White and whole wheat flour'!M55+'Durum flour'!M55)</f>
        <v>115.54033327564032</v>
      </c>
      <c r="N55" s="59">
        <v>83.2</v>
      </c>
      <c r="O55" s="59">
        <v>22.78</v>
      </c>
      <c r="P55" s="49">
        <f>SUM('White and whole wheat flour'!P55+'Durum flour'!P55)</f>
        <v>397.95422741983646</v>
      </c>
      <c r="Q55" s="51">
        <f>SUM('White and whole wheat flour'!Q55+'Durum flour'!Q55)</f>
        <v>4.7448018126864895</v>
      </c>
    </row>
    <row r="56" spans="1:17" ht="12" customHeight="1" x14ac:dyDescent="0.2">
      <c r="A56" s="58">
        <v>2019</v>
      </c>
      <c r="B56" s="59">
        <f>SUM('White and whole wheat flour'!B56+'Durum flour'!B56)</f>
        <v>131.03506283670768</v>
      </c>
      <c r="C56" s="59">
        <v>0</v>
      </c>
      <c r="D56" s="59">
        <f>SUM('White and whole wheat flour'!D56+'Durum flour'!D56)</f>
        <v>131.03506283670768</v>
      </c>
      <c r="E56" s="59">
        <v>12</v>
      </c>
      <c r="F56" s="59">
        <f>SUM('White and whole wheat flour'!F56+'Durum flour'!F56)</f>
        <v>115.31085529630276</v>
      </c>
      <c r="G56" s="59">
        <v>0</v>
      </c>
      <c r="H56" s="59">
        <f>F56-(F56*G56/100)</f>
        <v>115.31085529630276</v>
      </c>
      <c r="I56" s="59">
        <v>20</v>
      </c>
      <c r="J56" s="59">
        <f t="shared" si="2"/>
        <v>29.600000000000009</v>
      </c>
      <c r="K56" s="59">
        <f>SUM('White and whole wheat flour'!K56+'Durum flour'!K56)</f>
        <v>92.248684237042198</v>
      </c>
      <c r="L56" s="59">
        <f>SUM('White and whole wheat flour'!L56+'Durum flour'!L56)</f>
        <v>4.043777939158014</v>
      </c>
      <c r="M56" s="59">
        <f>SUM('White and whole wheat flour'!M56+'Durum flour'!M56)</f>
        <v>114.63908268616012</v>
      </c>
      <c r="N56" s="59">
        <v>83.2</v>
      </c>
      <c r="O56" s="59">
        <v>22.78</v>
      </c>
      <c r="P56" s="59">
        <f>SUM('White and whole wheat flour'!P56+'Durum flour'!P56)</f>
        <v>394.92879254299748</v>
      </c>
      <c r="Q56" s="61">
        <f>SUM('White and whole wheat flour'!Q56+'Durum flour'!Q56)</f>
        <v>4.7060793141273134</v>
      </c>
    </row>
    <row r="57" spans="1:17" ht="12" customHeight="1" x14ac:dyDescent="0.2">
      <c r="A57" s="48">
        <v>2020</v>
      </c>
      <c r="B57" s="49">
        <f>SUM('White and whole wheat flour'!B57+'Durum flour'!B57)</f>
        <v>132.33998601017925</v>
      </c>
      <c r="C57" s="49">
        <v>0</v>
      </c>
      <c r="D57" s="49">
        <f>SUM('White and whole wheat flour'!D57+'Durum flour'!D57)</f>
        <v>132.33998601017925</v>
      </c>
      <c r="E57" s="49">
        <v>12</v>
      </c>
      <c r="F57" s="49">
        <f>SUM('White and whole wheat flour'!F57+'Durum flour'!F57)</f>
        <v>116.45918768895774</v>
      </c>
      <c r="G57" s="49">
        <v>0</v>
      </c>
      <c r="H57" s="49">
        <f t="shared" ref="H57:H58" si="3">F57-(F57*G57/100)</f>
        <v>116.45918768895774</v>
      </c>
      <c r="I57" s="49">
        <v>20</v>
      </c>
      <c r="J57" s="49">
        <f t="shared" si="2"/>
        <v>29.600000000000009</v>
      </c>
      <c r="K57" s="49">
        <f>SUM('White and whole wheat flour'!K57+'Durum flour'!K57)</f>
        <v>93.16735015116619</v>
      </c>
      <c r="L57" s="49">
        <f>SUM('White and whole wheat flour'!L57+'Durum flour'!L57)</f>
        <v>4.084048225804545</v>
      </c>
      <c r="M57" s="49">
        <f>SUM('White and whole wheat flour'!M57+'Durum flour'!M57)</f>
        <v>115.78072517744594</v>
      </c>
      <c r="N57" s="49">
        <v>83.2</v>
      </c>
      <c r="O57" s="49">
        <v>22.78</v>
      </c>
      <c r="P57" s="59">
        <f>SUM('White and whole wheat flour'!P57+'Durum flour'!P57)</f>
        <v>399.24201106562339</v>
      </c>
      <c r="Q57" s="51">
        <f>SUM('White and whole wheat flour'!Q57+'Durum flour'!Q57)</f>
        <v>4.7446780408859777</v>
      </c>
    </row>
    <row r="58" spans="1:17" ht="12" customHeight="1" thickBot="1" x14ac:dyDescent="0.25">
      <c r="A58" s="67">
        <v>2021</v>
      </c>
      <c r="B58" s="68">
        <f>SUM('White and whole wheat flour'!B58+'Durum flour'!B58)</f>
        <v>129.30274531159898</v>
      </c>
      <c r="C58" s="68">
        <v>0</v>
      </c>
      <c r="D58" s="68">
        <f>SUM('White and whole wheat flour'!D58+'Durum flour'!D58)</f>
        <v>129.30274531159898</v>
      </c>
      <c r="E58" s="68">
        <v>12</v>
      </c>
      <c r="F58" s="68">
        <f>SUM('White and whole wheat flour'!F58+'Durum flour'!F58)</f>
        <v>113.78641587420711</v>
      </c>
      <c r="G58" s="68">
        <v>0</v>
      </c>
      <c r="H58" s="68">
        <f t="shared" si="3"/>
        <v>113.78641587420711</v>
      </c>
      <c r="I58" s="68">
        <v>20</v>
      </c>
      <c r="J58" s="68">
        <f t="shared" si="2"/>
        <v>29.599999999999994</v>
      </c>
      <c r="K58" s="68">
        <f>SUM('White and whole wheat flour'!K58+'Durum flour'!K58)</f>
        <v>91.02913269936569</v>
      </c>
      <c r="L58" s="68">
        <f>SUM('White and whole wheat flour'!L58+'Durum flour'!L58)</f>
        <v>3.9903181457256194</v>
      </c>
      <c r="M58" s="68">
        <f>SUM('White and whole wheat flour'!M58+'Durum flour'!M58)</f>
        <v>113.12352427224843</v>
      </c>
      <c r="N58" s="68">
        <v>83.2</v>
      </c>
      <c r="O58" s="68">
        <v>22.78</v>
      </c>
      <c r="P58" s="73">
        <f>SUM('White and whole wheat flour'!P58+'Durum flour'!P58)</f>
        <v>389.61769491459779</v>
      </c>
      <c r="Q58" s="77">
        <f>SUM('White and whole wheat flour'!Q58+'Durum flour'!Q58)</f>
        <v>4.6458210406679843</v>
      </c>
    </row>
    <row r="59" spans="1:17" ht="12" customHeight="1" thickTop="1" x14ac:dyDescent="0.2">
      <c r="A59" s="71" t="s">
        <v>51</v>
      </c>
    </row>
    <row r="61" spans="1:17" ht="12" customHeight="1" x14ac:dyDescent="0.2">
      <c r="A61" s="93" t="s">
        <v>69</v>
      </c>
    </row>
    <row r="62" spans="1:17" ht="12" customHeight="1" x14ac:dyDescent="0.2">
      <c r="A62" s="94" t="s">
        <v>68</v>
      </c>
    </row>
    <row r="64" spans="1:17" ht="12" customHeight="1" x14ac:dyDescent="0.2">
      <c r="A64" s="1" t="s">
        <v>64</v>
      </c>
    </row>
    <row r="65" spans="1:1" ht="12" customHeight="1" x14ac:dyDescent="0.2">
      <c r="A65" s="1" t="s">
        <v>60</v>
      </c>
    </row>
    <row r="66" spans="1:1" ht="12" customHeight="1" x14ac:dyDescent="0.2">
      <c r="A66" s="1" t="s">
        <v>61</v>
      </c>
    </row>
    <row r="67" spans="1:1" ht="12" customHeight="1" x14ac:dyDescent="0.2">
      <c r="A67" s="1" t="s">
        <v>62</v>
      </c>
    </row>
    <row r="68" spans="1:1" ht="12" customHeight="1" x14ac:dyDescent="0.2">
      <c r="A68" s="1" t="s">
        <v>63</v>
      </c>
    </row>
    <row r="70" spans="1:1" ht="12" customHeight="1" x14ac:dyDescent="0.2">
      <c r="A70" s="1" t="s">
        <v>67</v>
      </c>
    </row>
  </sheetData>
  <mergeCells count="17">
    <mergeCell ref="I3:I5"/>
    <mergeCell ref="D2:D5"/>
    <mergeCell ref="O2:O5"/>
    <mergeCell ref="C2:C5"/>
    <mergeCell ref="H3:H5"/>
    <mergeCell ref="A1:Q1"/>
    <mergeCell ref="K2:M5"/>
    <mergeCell ref="E2:E5"/>
    <mergeCell ref="G2:I2"/>
    <mergeCell ref="G3:G5"/>
    <mergeCell ref="B2:B5"/>
    <mergeCell ref="P2:P5"/>
    <mergeCell ref="Q2:Q5"/>
    <mergeCell ref="N2:N5"/>
    <mergeCell ref="A2:A5"/>
    <mergeCell ref="F2:F5"/>
    <mergeCell ref="J2:J5"/>
  </mergeCells>
  <printOptions horizontalCentered="1"/>
  <pageMargins left="0.5" right="0.5" top="0.61" bottom="0.56000000000000005" header="0.5" footer="0.5"/>
  <pageSetup scale="7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5">
    <pageSetUpPr fitToPage="1"/>
  </sheetPr>
  <dimension ref="A1:AB69"/>
  <sheetViews>
    <sheetView zoomScaleNormal="100" workbookViewId="0">
      <pane ySplit="6" topLeftCell="A7" activePane="bottomLeft" state="frozen"/>
      <selection pane="bottomLeft" sqref="A1:K1"/>
    </sheetView>
  </sheetViews>
  <sheetFormatPr defaultColWidth="10.77734375" defaultRowHeight="12" customHeight="1" x14ac:dyDescent="0.2"/>
  <cols>
    <col min="1" max="16384" width="10.77734375" style="1"/>
  </cols>
  <sheetData>
    <row r="1" spans="1:28" ht="12" customHeight="1" thickBot="1" x14ac:dyDescent="0.25">
      <c r="A1" s="100" t="s">
        <v>53</v>
      </c>
      <c r="B1" s="100"/>
      <c r="C1" s="100"/>
      <c r="D1" s="100"/>
      <c r="E1" s="100"/>
      <c r="F1" s="100"/>
      <c r="G1" s="100"/>
      <c r="H1" s="100"/>
      <c r="I1" s="100"/>
      <c r="J1" s="100"/>
      <c r="K1" s="100"/>
    </row>
    <row r="2" spans="1:28" ht="12" customHeight="1" thickTop="1" x14ac:dyDescent="0.2">
      <c r="A2" s="107" t="s">
        <v>0</v>
      </c>
      <c r="B2" s="95" t="s">
        <v>3</v>
      </c>
      <c r="C2" s="95" t="s">
        <v>25</v>
      </c>
      <c r="D2" s="95" t="s">
        <v>6</v>
      </c>
      <c r="E2" s="109" t="s">
        <v>49</v>
      </c>
      <c r="F2" s="95" t="s">
        <v>8</v>
      </c>
      <c r="G2" s="97" t="s">
        <v>21</v>
      </c>
      <c r="H2" s="98"/>
      <c r="I2" s="98"/>
      <c r="J2" s="97" t="s">
        <v>26</v>
      </c>
      <c r="K2" s="95" t="s">
        <v>29</v>
      </c>
    </row>
    <row r="3" spans="1:28" ht="12" customHeight="1" x14ac:dyDescent="0.2">
      <c r="A3" s="107"/>
      <c r="B3" s="95"/>
      <c r="C3" s="95"/>
      <c r="D3" s="95"/>
      <c r="E3" s="105"/>
      <c r="F3" s="95"/>
      <c r="G3" s="95"/>
      <c r="H3" s="98"/>
      <c r="I3" s="98"/>
      <c r="J3" s="95"/>
      <c r="K3" s="95"/>
    </row>
    <row r="4" spans="1:28" ht="12" customHeight="1" x14ac:dyDescent="0.2">
      <c r="A4" s="107"/>
      <c r="B4" s="95"/>
      <c r="C4" s="95"/>
      <c r="D4" s="95"/>
      <c r="E4" s="105"/>
      <c r="F4" s="95"/>
      <c r="G4" s="95"/>
      <c r="H4" s="98"/>
      <c r="I4" s="98"/>
      <c r="J4" s="95"/>
      <c r="K4" s="95"/>
    </row>
    <row r="5" spans="1:28" ht="12" customHeight="1" x14ac:dyDescent="0.2">
      <c r="A5" s="108"/>
      <c r="B5" s="96"/>
      <c r="C5" s="96"/>
      <c r="D5" s="96"/>
      <c r="E5" s="106"/>
      <c r="F5" s="96"/>
      <c r="G5" s="96"/>
      <c r="H5" s="99"/>
      <c r="I5" s="99"/>
      <c r="J5" s="96"/>
      <c r="K5" s="96"/>
    </row>
    <row r="6" spans="1:28" ht="12" customHeight="1" x14ac:dyDescent="0.25">
      <c r="A6" s="27"/>
      <c r="B6" s="37" t="s">
        <v>31</v>
      </c>
      <c r="C6" s="37" t="s">
        <v>31</v>
      </c>
      <c r="D6" s="37" t="s">
        <v>31</v>
      </c>
      <c r="E6" s="47" t="s">
        <v>31</v>
      </c>
      <c r="F6" s="37" t="s">
        <v>32</v>
      </c>
      <c r="G6" s="37" t="s">
        <v>31</v>
      </c>
      <c r="H6" s="37" t="s">
        <v>33</v>
      </c>
      <c r="I6" s="37" t="s">
        <v>34</v>
      </c>
      <c r="J6" s="37" t="s">
        <v>35</v>
      </c>
      <c r="K6" s="37" t="s">
        <v>37</v>
      </c>
      <c r="L6" s="26"/>
      <c r="M6" s="26"/>
      <c r="N6" s="26"/>
      <c r="O6" s="26"/>
      <c r="P6" s="26"/>
      <c r="Q6" s="26"/>
      <c r="R6" s="26"/>
      <c r="S6" s="26"/>
      <c r="T6" s="26"/>
      <c r="U6" s="26"/>
      <c r="V6" s="26"/>
      <c r="W6" s="26"/>
      <c r="X6" s="26"/>
      <c r="Y6" s="26"/>
      <c r="Z6" s="26"/>
      <c r="AA6" s="26"/>
      <c r="AB6" s="26"/>
    </row>
    <row r="7" spans="1:28" ht="12" customHeight="1" x14ac:dyDescent="0.2">
      <c r="A7" s="10">
        <v>1970</v>
      </c>
      <c r="B7" s="11">
        <f>SUM('Wheat flour'!B7)</f>
        <v>110.85479962357806</v>
      </c>
      <c r="C7" s="11">
        <f>SUM('Wheat flour'!D7)</f>
        <v>110.85479962357806</v>
      </c>
      <c r="D7" s="11">
        <f>SUM('Wheat flour'!F7)</f>
        <v>97.552223668748695</v>
      </c>
      <c r="E7" s="11">
        <f>SUM('Wheat flour'!H7)</f>
        <v>97.552223668748695</v>
      </c>
      <c r="F7" s="11">
        <f>100-(G7/B7*100)</f>
        <v>29.599999999999994</v>
      </c>
      <c r="G7" s="11">
        <f>SUM('Wheat flour'!K7)</f>
        <v>78.041778934998959</v>
      </c>
      <c r="H7" s="11">
        <f>SUM('Wheat flour'!L7)</f>
        <v>3.421009487561598</v>
      </c>
      <c r="I7" s="11">
        <f>SUM('Wheat flour'!M7)</f>
        <v>96.983908467627515</v>
      </c>
      <c r="J7" s="11">
        <f>SUM('Wheat flour'!P7)</f>
        <v>333.18856092991666</v>
      </c>
      <c r="K7" s="13">
        <f>SUM('Wheat flour'!Q7)</f>
        <v>4.0012815412484786</v>
      </c>
      <c r="L7" s="7"/>
      <c r="M7" s="7"/>
      <c r="N7" s="7"/>
      <c r="O7" s="7"/>
      <c r="P7" s="7"/>
      <c r="Q7" s="7"/>
      <c r="R7" s="7"/>
      <c r="S7" s="7"/>
      <c r="T7" s="7"/>
      <c r="U7" s="7"/>
      <c r="V7" s="7"/>
      <c r="W7" s="7"/>
      <c r="X7" s="7"/>
      <c r="Y7" s="7"/>
      <c r="Z7" s="7"/>
      <c r="AA7" s="7"/>
      <c r="AB7" s="7"/>
    </row>
    <row r="8" spans="1:28" ht="12" customHeight="1" x14ac:dyDescent="0.2">
      <c r="A8" s="14">
        <v>1971</v>
      </c>
      <c r="B8" s="15">
        <f>SUM('Wheat flour'!B8)</f>
        <v>110.4765710764016</v>
      </c>
      <c r="C8" s="15">
        <f>SUM('Wheat flour'!D8)</f>
        <v>110.4765710764016</v>
      </c>
      <c r="D8" s="15">
        <f>SUM('Wheat flour'!F8)</f>
        <v>97.219382547233408</v>
      </c>
      <c r="E8" s="15">
        <f>SUM('Wheat flour'!H8)</f>
        <v>97.219382547233408</v>
      </c>
      <c r="F8" s="15">
        <f t="shared" ref="F8:F48" si="0">100-(G8/B8*100)</f>
        <v>29.599999999999994</v>
      </c>
      <c r="G8" s="15">
        <f>SUM('Wheat flour'!K8)</f>
        <v>77.775506037786727</v>
      </c>
      <c r="H8" s="15">
        <f>SUM('Wheat flour'!L8)</f>
        <v>3.4093372509714728</v>
      </c>
      <c r="I8" s="15">
        <f>SUM('Wheat flour'!M8)</f>
        <v>96.653006396415762</v>
      </c>
      <c r="J8" s="15">
        <f>SUM('Wheat flour'!P8)</f>
        <v>332.03150242334146</v>
      </c>
      <c r="K8" s="17">
        <f>SUM('Wheat flour'!Q8)</f>
        <v>3.9880695295117961</v>
      </c>
      <c r="L8" s="7"/>
      <c r="M8" s="7"/>
      <c r="N8" s="7"/>
      <c r="O8" s="7"/>
      <c r="P8" s="7"/>
      <c r="Q8" s="7"/>
      <c r="R8" s="7"/>
      <c r="S8" s="7"/>
      <c r="T8" s="7"/>
      <c r="U8" s="7"/>
      <c r="V8" s="7"/>
      <c r="W8" s="7"/>
      <c r="X8" s="7"/>
      <c r="Y8" s="7"/>
      <c r="Z8" s="7"/>
      <c r="AA8" s="7"/>
      <c r="AB8" s="7"/>
    </row>
    <row r="9" spans="1:28" ht="12" customHeight="1" x14ac:dyDescent="0.2">
      <c r="A9" s="14">
        <v>1972</v>
      </c>
      <c r="B9" s="15">
        <f>SUM('Wheat flour'!B9)</f>
        <v>109.83212972313791</v>
      </c>
      <c r="C9" s="15">
        <f>SUM('Wheat flour'!D9)</f>
        <v>109.83212972313791</v>
      </c>
      <c r="D9" s="15">
        <f>SUM('Wheat flour'!F9)</f>
        <v>96.652274156361372</v>
      </c>
      <c r="E9" s="15">
        <f>SUM('Wheat flour'!H9)</f>
        <v>96.652274156361372</v>
      </c>
      <c r="F9" s="15">
        <f t="shared" si="0"/>
        <v>29.599999999999994</v>
      </c>
      <c r="G9" s="15">
        <f>SUM('Wheat flour'!K9)</f>
        <v>77.321819325089095</v>
      </c>
      <c r="H9" s="15">
        <f>SUM('Wheat flour'!L9)</f>
        <v>3.3894496142504806</v>
      </c>
      <c r="I9" s="15">
        <f>SUM('Wheat flour'!M9)</f>
        <v>96.089201839194004</v>
      </c>
      <c r="J9" s="15">
        <f>SUM('Wheat flour'!P9)</f>
        <v>330.18459947597239</v>
      </c>
      <c r="K9" s="17">
        <f>SUM('Wheat flour'!Q9)</f>
        <v>3.9628509492694688</v>
      </c>
      <c r="L9" s="7"/>
      <c r="M9" s="7"/>
      <c r="N9" s="7"/>
      <c r="O9" s="7"/>
      <c r="P9" s="7"/>
      <c r="Q9" s="7"/>
      <c r="R9" s="7"/>
      <c r="S9" s="7"/>
      <c r="T9" s="7"/>
      <c r="U9" s="7"/>
      <c r="V9" s="7"/>
      <c r="W9" s="7"/>
      <c r="X9" s="7"/>
      <c r="Y9" s="7"/>
      <c r="Z9" s="7"/>
      <c r="AA9" s="7"/>
      <c r="AB9" s="7"/>
    </row>
    <row r="10" spans="1:28" ht="12" customHeight="1" x14ac:dyDescent="0.2">
      <c r="A10" s="14">
        <v>1973</v>
      </c>
      <c r="B10" s="15">
        <f>SUM('Wheat flour'!B10)</f>
        <v>112.80509958053969</v>
      </c>
      <c r="C10" s="15">
        <f>SUM('Wheat flour'!D10)</f>
        <v>112.80509958053969</v>
      </c>
      <c r="D10" s="15">
        <f>SUM('Wheat flour'!F10)</f>
        <v>99.26848763087493</v>
      </c>
      <c r="E10" s="15">
        <f>SUM('Wheat flour'!H10)</f>
        <v>99.26848763087493</v>
      </c>
      <c r="F10" s="15">
        <f t="shared" si="0"/>
        <v>29.599999999999994</v>
      </c>
      <c r="G10" s="15">
        <f>SUM('Wheat flour'!K10)</f>
        <v>79.414790104699946</v>
      </c>
      <c r="H10" s="15">
        <f>SUM('Wheat flour'!L10)</f>
        <v>3.4811962785621891</v>
      </c>
      <c r="I10" s="15">
        <f>SUM('Wheat flour'!M10)</f>
        <v>98.690173899098767</v>
      </c>
      <c r="J10" s="15">
        <f>SUM('Wheat flour'!P10)</f>
        <v>339.2565890235262</v>
      </c>
      <c r="K10" s="17">
        <f>SUM('Wheat flour'!Q10)</f>
        <v>4.0671957631521867</v>
      </c>
      <c r="L10" s="7"/>
      <c r="M10" s="7"/>
      <c r="N10" s="7"/>
      <c r="O10" s="7"/>
      <c r="P10" s="7"/>
      <c r="Q10" s="7"/>
      <c r="R10" s="7"/>
      <c r="S10" s="7"/>
      <c r="T10" s="7"/>
      <c r="U10" s="7"/>
      <c r="V10" s="7"/>
      <c r="W10" s="7"/>
      <c r="X10" s="7"/>
      <c r="Y10" s="7"/>
      <c r="Z10" s="7"/>
      <c r="AA10" s="7"/>
      <c r="AB10" s="7"/>
    </row>
    <row r="11" spans="1:28" ht="12" customHeight="1" x14ac:dyDescent="0.2">
      <c r="A11" s="14">
        <v>1974</v>
      </c>
      <c r="B11" s="15">
        <f>SUM('Wheat flour'!B11)</f>
        <v>110.92950845730209</v>
      </c>
      <c r="C11" s="15">
        <f>SUM('Wheat flour'!D11)</f>
        <v>110.92950845730209</v>
      </c>
      <c r="D11" s="15">
        <f>SUM('Wheat flour'!F11)</f>
        <v>97.617967442425837</v>
      </c>
      <c r="E11" s="15">
        <f>SUM('Wheat flour'!H11)</f>
        <v>97.617967442425837</v>
      </c>
      <c r="F11" s="15">
        <f t="shared" si="0"/>
        <v>29.599999999999994</v>
      </c>
      <c r="G11" s="15">
        <f>SUM('Wheat flour'!K11)</f>
        <v>78.094373953940675</v>
      </c>
      <c r="H11" s="15">
        <f>SUM('Wheat flour'!L11)</f>
        <v>3.4233150226384952</v>
      </c>
      <c r="I11" s="15">
        <f>SUM('Wheat flour'!M11)</f>
        <v>97.049269234290023</v>
      </c>
      <c r="J11" s="15">
        <f>SUM('Wheat flour'!P11)</f>
        <v>333.38540045274522</v>
      </c>
      <c r="K11" s="17">
        <f>SUM('Wheat flour'!Q11)</f>
        <v>4.0045804810898904</v>
      </c>
      <c r="L11" s="7"/>
      <c r="M11" s="7"/>
      <c r="N11" s="7"/>
      <c r="O11" s="7"/>
      <c r="P11" s="7"/>
      <c r="Q11" s="7"/>
      <c r="R11" s="7"/>
      <c r="S11" s="7"/>
      <c r="T11" s="7"/>
      <c r="U11" s="7"/>
      <c r="V11" s="7"/>
      <c r="W11" s="7"/>
      <c r="X11" s="7"/>
      <c r="Y11" s="7"/>
      <c r="Z11" s="7"/>
      <c r="AA11" s="7"/>
      <c r="AB11" s="7"/>
    </row>
    <row r="12" spans="1:28" ht="12" customHeight="1" x14ac:dyDescent="0.2">
      <c r="A12" s="14">
        <v>1975</v>
      </c>
      <c r="B12" s="15">
        <f>SUM('Wheat flour'!B12)</f>
        <v>114.46377227626503</v>
      </c>
      <c r="C12" s="15">
        <f>SUM('Wheat flour'!D12)</f>
        <v>114.46377227626503</v>
      </c>
      <c r="D12" s="15">
        <f>SUM('Wheat flour'!F12)</f>
        <v>100.72811960311323</v>
      </c>
      <c r="E12" s="15">
        <f>SUM('Wheat flour'!H12)</f>
        <v>100.72811960311323</v>
      </c>
      <c r="F12" s="15">
        <f t="shared" si="0"/>
        <v>29.599999999999994</v>
      </c>
      <c r="G12" s="15">
        <f>SUM('Wheat flour'!K12)</f>
        <v>80.582495682490588</v>
      </c>
      <c r="H12" s="15">
        <f>SUM('Wheat flour'!L12)</f>
        <v>3.532383372383149</v>
      </c>
      <c r="I12" s="15">
        <f>SUM('Wheat flour'!M12)</f>
        <v>100.14130241537609</v>
      </c>
      <c r="J12" s="15">
        <f>SUM('Wheat flour'!P12)</f>
        <v>343.94984715478927</v>
      </c>
      <c r="K12" s="17">
        <f>SUM('Wheat flour'!Q12)</f>
        <v>4.1334151969684765</v>
      </c>
      <c r="L12" s="7"/>
      <c r="M12" s="7"/>
      <c r="N12" s="7"/>
      <c r="O12" s="7"/>
      <c r="P12" s="7"/>
      <c r="Q12" s="7"/>
      <c r="R12" s="7"/>
      <c r="S12" s="7"/>
      <c r="T12" s="7"/>
      <c r="U12" s="7"/>
      <c r="V12" s="7"/>
      <c r="W12" s="7"/>
      <c r="X12" s="7"/>
      <c r="Y12" s="7"/>
      <c r="Z12" s="7"/>
      <c r="AA12" s="7"/>
      <c r="AB12" s="7"/>
    </row>
    <row r="13" spans="1:28" ht="12" customHeight="1" x14ac:dyDescent="0.2">
      <c r="A13" s="10">
        <v>1976</v>
      </c>
      <c r="B13" s="11">
        <f>SUM('Wheat flour'!B13)</f>
        <v>119.02322936823086</v>
      </c>
      <c r="C13" s="11">
        <f>SUM('Wheat flour'!D13)</f>
        <v>119.02322936823086</v>
      </c>
      <c r="D13" s="11">
        <f>SUM('Wheat flour'!F13)</f>
        <v>104.74044184404316</v>
      </c>
      <c r="E13" s="11">
        <f>SUM('Wheat flour'!H13)</f>
        <v>104.74044184404316</v>
      </c>
      <c r="F13" s="11">
        <f t="shared" si="0"/>
        <v>29.599999999999994</v>
      </c>
      <c r="G13" s="11">
        <f>SUM('Wheat flour'!K13)</f>
        <v>83.792353475234535</v>
      </c>
      <c r="H13" s="11">
        <f>SUM('Wheat flour'!L13)</f>
        <v>3.6730894674075412</v>
      </c>
      <c r="I13" s="11">
        <f>SUM('Wheat flour'!M13)</f>
        <v>104.1302498562701</v>
      </c>
      <c r="J13" s="11">
        <f>SUM('Wheat flour'!P13)</f>
        <v>357.65818020098237</v>
      </c>
      <c r="K13" s="13">
        <f>SUM('Wheat flour'!Q13)</f>
        <v>4.2978946166476391</v>
      </c>
      <c r="L13" s="7"/>
      <c r="M13" s="7"/>
      <c r="N13" s="7"/>
      <c r="O13" s="7"/>
      <c r="P13" s="7"/>
      <c r="Q13" s="7"/>
      <c r="R13" s="7"/>
      <c r="S13" s="7"/>
      <c r="T13" s="7"/>
      <c r="U13" s="7"/>
      <c r="V13" s="7"/>
      <c r="W13" s="7"/>
      <c r="X13" s="7"/>
      <c r="Y13" s="7"/>
      <c r="Z13" s="7"/>
      <c r="AA13" s="7"/>
      <c r="AB13" s="7"/>
    </row>
    <row r="14" spans="1:28" ht="12" customHeight="1" x14ac:dyDescent="0.2">
      <c r="A14" s="10">
        <v>1977</v>
      </c>
      <c r="B14" s="11">
        <f>SUM('Wheat flour'!B14)</f>
        <v>115.43835597782913</v>
      </c>
      <c r="C14" s="11">
        <f>SUM('Wheat flour'!D14)</f>
        <v>115.43835597782913</v>
      </c>
      <c r="D14" s="11">
        <f>SUM('Wheat flour'!F14)</f>
        <v>101.58575326048964</v>
      </c>
      <c r="E14" s="11">
        <f>SUM('Wheat flour'!H14)</f>
        <v>101.58575326048964</v>
      </c>
      <c r="F14" s="11">
        <f t="shared" si="0"/>
        <v>29.599999999999994</v>
      </c>
      <c r="G14" s="11">
        <f>SUM('Wheat flour'!K14)</f>
        <v>81.268602608391717</v>
      </c>
      <c r="H14" s="11">
        <f>SUM('Wheat flour'!L14)</f>
        <v>3.5624592924226506</v>
      </c>
      <c r="I14" s="11">
        <f>SUM('Wheat flour'!M14)</f>
        <v>100.99393971053593</v>
      </c>
      <c r="J14" s="11">
        <f>SUM('Wheat flour'!P14)</f>
        <v>347.04835958946444</v>
      </c>
      <c r="K14" s="13">
        <f>SUM('Wheat flour'!Q14)</f>
        <v>4.1649127289868222</v>
      </c>
      <c r="L14" s="7"/>
      <c r="M14" s="7"/>
      <c r="N14" s="7"/>
      <c r="O14" s="7"/>
      <c r="P14" s="7"/>
      <c r="Q14" s="7"/>
      <c r="R14" s="7"/>
      <c r="S14" s="7"/>
      <c r="T14" s="7"/>
      <c r="U14" s="7"/>
      <c r="V14" s="7"/>
      <c r="W14" s="7"/>
      <c r="X14" s="7"/>
      <c r="Y14" s="7"/>
      <c r="Z14" s="7"/>
      <c r="AA14" s="7"/>
      <c r="AB14" s="7"/>
    </row>
    <row r="15" spans="1:28" ht="12" customHeight="1" x14ac:dyDescent="0.2">
      <c r="A15" s="10">
        <v>1978</v>
      </c>
      <c r="B15" s="11">
        <f>SUM('Wheat flour'!B15)</f>
        <v>115.21859236667281</v>
      </c>
      <c r="C15" s="11">
        <f>SUM('Wheat flour'!D15)</f>
        <v>115.21859236667281</v>
      </c>
      <c r="D15" s="11">
        <f>SUM('Wheat flour'!F15)</f>
        <v>101.39236128267207</v>
      </c>
      <c r="E15" s="11">
        <f>SUM('Wheat flour'!H15)</f>
        <v>101.39236128267207</v>
      </c>
      <c r="F15" s="11">
        <f t="shared" si="0"/>
        <v>29.600000000000009</v>
      </c>
      <c r="G15" s="11">
        <f>SUM('Wheat flour'!K15)</f>
        <v>81.113889026137656</v>
      </c>
      <c r="H15" s="11">
        <f>SUM('Wheat flour'!L15)</f>
        <v>3.5556773271731572</v>
      </c>
      <c r="I15" s="11">
        <f>SUM('Wheat flour'!M15)</f>
        <v>100.80167438669541</v>
      </c>
      <c r="J15" s="11">
        <f>SUM('Wheat flour'!P15)</f>
        <v>346.17964162686178</v>
      </c>
      <c r="K15" s="13">
        <f>SUM('Wheat flour'!Q15)</f>
        <v>4.161506270337255</v>
      </c>
      <c r="L15" s="7"/>
      <c r="M15" s="7"/>
      <c r="N15" s="7"/>
      <c r="O15" s="7"/>
      <c r="P15" s="7"/>
      <c r="Q15" s="7"/>
      <c r="R15" s="7"/>
      <c r="S15" s="7"/>
      <c r="T15" s="7"/>
      <c r="U15" s="7"/>
      <c r="V15" s="7"/>
      <c r="W15" s="7"/>
      <c r="X15" s="7"/>
      <c r="Y15" s="7"/>
      <c r="Z15" s="7"/>
      <c r="AA15" s="7"/>
      <c r="AB15" s="7"/>
    </row>
    <row r="16" spans="1:28" ht="12" customHeight="1" x14ac:dyDescent="0.2">
      <c r="A16" s="10">
        <v>1979</v>
      </c>
      <c r="B16" s="11">
        <f>SUM('Wheat flour'!B16)</f>
        <v>116.32786331772589</v>
      </c>
      <c r="C16" s="11">
        <f>SUM('Wheat flour'!D16)</f>
        <v>116.32786331772589</v>
      </c>
      <c r="D16" s="11">
        <f>SUM('Wheat flour'!F16)</f>
        <v>102.36851971959879</v>
      </c>
      <c r="E16" s="11">
        <f>SUM('Wheat flour'!H16)</f>
        <v>102.36851971959879</v>
      </c>
      <c r="F16" s="11">
        <f t="shared" si="0"/>
        <v>29.599999999999994</v>
      </c>
      <c r="G16" s="11">
        <f>SUM('Wheat flour'!K16)</f>
        <v>81.894815775679035</v>
      </c>
      <c r="H16" s="11">
        <f>SUM('Wheat flour'!L16)</f>
        <v>3.5899097326325058</v>
      </c>
      <c r="I16" s="11">
        <f>SUM('Wheat flour'!M16)</f>
        <v>101.77214596526521</v>
      </c>
      <c r="J16" s="11">
        <f>SUM('Wheat flour'!P16)</f>
        <v>349.65427809991928</v>
      </c>
      <c r="K16" s="13">
        <f>SUM('Wheat flour'!Q16)</f>
        <v>4.1984891387281564</v>
      </c>
      <c r="L16" s="7"/>
      <c r="M16" s="7"/>
      <c r="N16" s="7"/>
      <c r="O16" s="7"/>
      <c r="P16" s="7"/>
      <c r="Q16" s="7"/>
      <c r="R16" s="7"/>
      <c r="S16" s="7"/>
      <c r="T16" s="7"/>
      <c r="U16" s="7"/>
      <c r="V16" s="7"/>
      <c r="W16" s="7"/>
      <c r="X16" s="7"/>
      <c r="Y16" s="7"/>
      <c r="Z16" s="7"/>
      <c r="AA16" s="7"/>
      <c r="AB16" s="7"/>
    </row>
    <row r="17" spans="1:28" ht="12" customHeight="1" x14ac:dyDescent="0.2">
      <c r="A17" s="10">
        <v>1980</v>
      </c>
      <c r="B17" s="11">
        <f>SUM('Wheat flour'!B17)</f>
        <v>116.86280881410116</v>
      </c>
      <c r="C17" s="11">
        <f>SUM('Wheat flour'!D17)</f>
        <v>116.86280881410116</v>
      </c>
      <c r="D17" s="11">
        <f>SUM('Wheat flour'!F17)</f>
        <v>102.83927175640903</v>
      </c>
      <c r="E17" s="11">
        <f>SUM('Wheat flour'!H17)</f>
        <v>102.83927175640903</v>
      </c>
      <c r="F17" s="11">
        <f t="shared" si="0"/>
        <v>29.599999999999994</v>
      </c>
      <c r="G17" s="11">
        <f>SUM('Wheat flour'!K17)</f>
        <v>82.271417405127224</v>
      </c>
      <c r="H17" s="11">
        <f>SUM('Wheat flour'!L17)</f>
        <v>3.6064182972110563</v>
      </c>
      <c r="I17" s="11">
        <f>SUM('Wheat flour'!M17)</f>
        <v>102.24015551678484</v>
      </c>
      <c r="J17" s="11">
        <f>SUM('Wheat flour'!P17)</f>
        <v>351.06797572473226</v>
      </c>
      <c r="K17" s="13">
        <f>SUM('Wheat flour'!Q17)</f>
        <v>4.2220185586547876</v>
      </c>
      <c r="L17" s="7"/>
      <c r="M17" s="7"/>
      <c r="N17" s="7"/>
      <c r="O17" s="7"/>
      <c r="P17" s="7"/>
      <c r="Q17" s="7"/>
      <c r="R17" s="7"/>
      <c r="S17" s="7"/>
      <c r="T17" s="7"/>
      <c r="U17" s="7"/>
      <c r="V17" s="7"/>
      <c r="W17" s="7"/>
      <c r="X17" s="7"/>
      <c r="Y17" s="7"/>
      <c r="Z17" s="7"/>
      <c r="AA17" s="7"/>
      <c r="AB17" s="7"/>
    </row>
    <row r="18" spans="1:28" ht="12" customHeight="1" x14ac:dyDescent="0.2">
      <c r="A18" s="14">
        <v>1981</v>
      </c>
      <c r="B18" s="15">
        <f>SUM('Wheat flour'!B18)</f>
        <v>115.83205801537338</v>
      </c>
      <c r="C18" s="15">
        <f>SUM('Wheat flour'!D18)</f>
        <v>115.83205801537338</v>
      </c>
      <c r="D18" s="15">
        <f>SUM('Wheat flour'!F18)</f>
        <v>101.93221105352858</v>
      </c>
      <c r="E18" s="15">
        <f>SUM('Wheat flour'!H18)</f>
        <v>101.93221105352858</v>
      </c>
      <c r="F18" s="15">
        <f t="shared" si="0"/>
        <v>29.599999999999994</v>
      </c>
      <c r="G18" s="15">
        <f>SUM('Wheat flour'!K18)</f>
        <v>81.545768842822866</v>
      </c>
      <c r="H18" s="15">
        <f>SUM('Wheat flour'!L18)</f>
        <v>3.5746090451648382</v>
      </c>
      <c r="I18" s="15">
        <f>SUM('Wheat flour'!M18)</f>
        <v>101.33837912590057</v>
      </c>
      <c r="J18" s="15">
        <f>SUM('Wheat flour'!P18)</f>
        <v>347.85452423953546</v>
      </c>
      <c r="K18" s="17">
        <f>SUM('Wheat flour'!Q18)</f>
        <v>4.1873224151869772</v>
      </c>
      <c r="L18" s="7"/>
      <c r="M18" s="7"/>
      <c r="N18" s="7"/>
      <c r="O18" s="7"/>
      <c r="P18" s="7"/>
      <c r="Q18" s="7"/>
      <c r="R18" s="7"/>
      <c r="S18" s="7"/>
      <c r="T18" s="7"/>
      <c r="U18" s="7"/>
      <c r="V18" s="7"/>
      <c r="W18" s="7"/>
      <c r="X18" s="7"/>
      <c r="Y18" s="7"/>
      <c r="Z18" s="7"/>
      <c r="AA18" s="7"/>
      <c r="AB18" s="7"/>
    </row>
    <row r="19" spans="1:28" ht="12" customHeight="1" x14ac:dyDescent="0.2">
      <c r="A19" s="14">
        <v>1982</v>
      </c>
      <c r="B19" s="15">
        <f>SUM('Wheat flour'!B19)</f>
        <v>116.83977986202619</v>
      </c>
      <c r="C19" s="15">
        <f>SUM('Wheat flour'!D19)</f>
        <v>116.83977986202619</v>
      </c>
      <c r="D19" s="15">
        <f>SUM('Wheat flour'!F19)</f>
        <v>102.81900627858305</v>
      </c>
      <c r="E19" s="15">
        <f>SUM('Wheat flour'!H19)</f>
        <v>102.81900627858305</v>
      </c>
      <c r="F19" s="15">
        <f t="shared" si="0"/>
        <v>29.600000000000009</v>
      </c>
      <c r="G19" s="15">
        <f>SUM('Wheat flour'!K19)</f>
        <v>82.255205022866434</v>
      </c>
      <c r="H19" s="15">
        <f>SUM('Wheat flour'!L19)</f>
        <v>3.6057076174407205</v>
      </c>
      <c r="I19" s="15">
        <f>SUM('Wheat flour'!M19)</f>
        <v>102.2200081006357</v>
      </c>
      <c r="J19" s="15">
        <f>SUM('Wheat flour'!P19)</f>
        <v>350.86675656988047</v>
      </c>
      <c r="K19" s="17">
        <f>SUM('Wheat flour'!Q19)</f>
        <v>4.2240569558009406</v>
      </c>
      <c r="L19" s="7"/>
      <c r="M19" s="7"/>
      <c r="N19" s="7"/>
      <c r="O19" s="7"/>
      <c r="P19" s="7"/>
      <c r="Q19" s="7"/>
      <c r="R19" s="7"/>
      <c r="S19" s="7"/>
      <c r="T19" s="7"/>
      <c r="U19" s="7"/>
      <c r="V19" s="7"/>
      <c r="W19" s="7"/>
      <c r="X19" s="7"/>
      <c r="Y19" s="7"/>
      <c r="Z19" s="7"/>
      <c r="AA19" s="7"/>
      <c r="AB19" s="7"/>
    </row>
    <row r="20" spans="1:28" ht="12" customHeight="1" x14ac:dyDescent="0.2">
      <c r="A20" s="14">
        <v>1983</v>
      </c>
      <c r="B20" s="15">
        <f>SUM('Wheat flour'!B20)</f>
        <v>117.65820435021956</v>
      </c>
      <c r="C20" s="15">
        <f>SUM('Wheat flour'!D20)</f>
        <v>117.65820435021956</v>
      </c>
      <c r="D20" s="15">
        <f>SUM('Wheat flour'!F20)</f>
        <v>103.53921982819321</v>
      </c>
      <c r="E20" s="15">
        <f>SUM('Wheat flour'!H20)</f>
        <v>103.53921982819321</v>
      </c>
      <c r="F20" s="15">
        <f t="shared" si="0"/>
        <v>29.600000000000009</v>
      </c>
      <c r="G20" s="15">
        <f>SUM('Wheat flour'!K20)</f>
        <v>82.831375862554566</v>
      </c>
      <c r="H20" s="15">
        <f>SUM('Wheat flour'!L20)</f>
        <v>3.6309644213722549</v>
      </c>
      <c r="I20" s="15">
        <f>SUM('Wheat flour'!M20)</f>
        <v>102.93602586369275</v>
      </c>
      <c r="J20" s="15">
        <f>SUM('Wheat flour'!P20)</f>
        <v>353.39257988346401</v>
      </c>
      <c r="K20" s="17">
        <f>SUM('Wheat flour'!Q20)</f>
        <v>4.2521643055702301</v>
      </c>
      <c r="L20" s="7"/>
      <c r="M20" s="7"/>
      <c r="N20" s="7"/>
      <c r="O20" s="7"/>
      <c r="P20" s="7"/>
      <c r="Q20" s="7"/>
      <c r="R20" s="7"/>
      <c r="S20" s="7"/>
      <c r="T20" s="7"/>
      <c r="U20" s="7"/>
      <c r="V20" s="7"/>
      <c r="W20" s="7"/>
      <c r="X20" s="7"/>
      <c r="Y20" s="7"/>
      <c r="Z20" s="7"/>
      <c r="AA20" s="7"/>
      <c r="AB20" s="7"/>
    </row>
    <row r="21" spans="1:28" ht="12" customHeight="1" x14ac:dyDescent="0.2">
      <c r="A21" s="14">
        <v>1984</v>
      </c>
      <c r="B21" s="15">
        <f>SUM('Wheat flour'!B21)</f>
        <v>119.08909510346</v>
      </c>
      <c r="C21" s="15">
        <f>SUM('Wheat flour'!D21)</f>
        <v>119.08909510346</v>
      </c>
      <c r="D21" s="15">
        <f>SUM('Wheat flour'!F21)</f>
        <v>104.79840369104481</v>
      </c>
      <c r="E21" s="15">
        <f>SUM('Wheat flour'!H21)</f>
        <v>104.79840369104481</v>
      </c>
      <c r="F21" s="15">
        <f t="shared" si="0"/>
        <v>29.599999999999994</v>
      </c>
      <c r="G21" s="15">
        <f>SUM('Wheat flour'!K21)</f>
        <v>83.838722952835852</v>
      </c>
      <c r="H21" s="15">
        <f>SUM('Wheat flour'!L21)</f>
        <v>3.6751221020421192</v>
      </c>
      <c r="I21" s="15">
        <f>SUM('Wheat flour'!M21)</f>
        <v>104.18787403184307</v>
      </c>
      <c r="J21" s="15">
        <f>SUM('Wheat flour'!P21)</f>
        <v>357.85506280085667</v>
      </c>
      <c r="K21" s="17">
        <f>SUM('Wheat flour'!Q21)</f>
        <v>4.3002956239631791</v>
      </c>
      <c r="L21" s="7"/>
      <c r="M21" s="7"/>
      <c r="N21" s="7"/>
      <c r="O21" s="7"/>
      <c r="P21" s="7"/>
      <c r="Q21" s="7"/>
      <c r="R21" s="7"/>
      <c r="S21" s="7"/>
      <c r="T21" s="7"/>
      <c r="U21" s="7"/>
      <c r="V21" s="7"/>
      <c r="W21" s="7"/>
      <c r="X21" s="7"/>
      <c r="Y21" s="7"/>
      <c r="Z21" s="7"/>
      <c r="AA21" s="7"/>
      <c r="AB21" s="7"/>
    </row>
    <row r="22" spans="1:28" ht="12" customHeight="1" x14ac:dyDescent="0.2">
      <c r="A22" s="14">
        <v>1985</v>
      </c>
      <c r="B22" s="15">
        <f>SUM('Wheat flour'!B22)</f>
        <v>124.58618638963733</v>
      </c>
      <c r="C22" s="15">
        <f>SUM('Wheat flour'!D22)</f>
        <v>124.58618638963733</v>
      </c>
      <c r="D22" s="15">
        <f>SUM('Wheat flour'!F22)</f>
        <v>109.63584402288086</v>
      </c>
      <c r="E22" s="15">
        <f>SUM('Wheat flour'!H22)</f>
        <v>109.63584402288086</v>
      </c>
      <c r="F22" s="15">
        <f t="shared" si="0"/>
        <v>29.599999999999994</v>
      </c>
      <c r="G22" s="15">
        <f>SUM('Wheat flour'!K22)</f>
        <v>87.708675218304691</v>
      </c>
      <c r="H22" s="15">
        <f>SUM('Wheat flour'!L22)</f>
        <v>3.8447638451859594</v>
      </c>
      <c r="I22" s="15">
        <f>SUM('Wheat flour'!M22)</f>
        <v>108.99713262909935</v>
      </c>
      <c r="J22" s="15">
        <f>SUM('Wheat flour'!P22)</f>
        <v>374.55146064083345</v>
      </c>
      <c r="K22" s="17">
        <f>SUM('Wheat flour'!Q22)</f>
        <v>4.4949256532107906</v>
      </c>
      <c r="L22" s="7"/>
      <c r="M22" s="7"/>
      <c r="N22" s="7"/>
      <c r="O22" s="7"/>
      <c r="P22" s="7"/>
      <c r="Q22" s="7"/>
      <c r="R22" s="7"/>
      <c r="S22" s="7"/>
      <c r="T22" s="7"/>
      <c r="U22" s="7"/>
      <c r="V22" s="7"/>
      <c r="W22" s="7"/>
      <c r="X22" s="7"/>
      <c r="Y22" s="7"/>
      <c r="Z22" s="7"/>
      <c r="AA22" s="7"/>
      <c r="AB22" s="7"/>
    </row>
    <row r="23" spans="1:28" ht="12" customHeight="1" x14ac:dyDescent="0.2">
      <c r="A23" s="10">
        <v>1986</v>
      </c>
      <c r="B23" s="11">
        <f>SUM('Wheat flour'!B23)</f>
        <v>125.59397923079537</v>
      </c>
      <c r="C23" s="11">
        <f>SUM('Wheat flour'!D23)</f>
        <v>125.59397923079537</v>
      </c>
      <c r="D23" s="11">
        <f>SUM('Wheat flour'!F23)</f>
        <v>110.52270172309991</v>
      </c>
      <c r="E23" s="11">
        <f>SUM('Wheat flour'!H23)</f>
        <v>110.52270172309991</v>
      </c>
      <c r="F23" s="11">
        <f t="shared" si="0"/>
        <v>29.600000000000009</v>
      </c>
      <c r="G23" s="11">
        <f>SUM('Wheat flour'!K23)</f>
        <v>88.418161378479937</v>
      </c>
      <c r="H23" s="11">
        <f>SUM('Wheat flour'!L23)</f>
        <v>3.8758646083717232</v>
      </c>
      <c r="I23" s="11">
        <f>SUM('Wheat flour'!M23)</f>
        <v>109.87882371503417</v>
      </c>
      <c r="J23" s="11">
        <f>SUM('Wheat flour'!P23)</f>
        <v>377.77571662392506</v>
      </c>
      <c r="K23" s="13">
        <f>SUM('Wheat flour'!Q23)</f>
        <v>4.5270581852809544</v>
      </c>
      <c r="L23" s="7"/>
      <c r="M23" s="7"/>
      <c r="N23" s="7"/>
      <c r="O23" s="7"/>
      <c r="P23" s="7"/>
      <c r="Q23" s="7"/>
      <c r="R23" s="7"/>
      <c r="S23" s="7"/>
      <c r="T23" s="7"/>
      <c r="U23" s="7"/>
      <c r="V23" s="7"/>
      <c r="W23" s="7"/>
      <c r="X23" s="7"/>
      <c r="Y23" s="7"/>
      <c r="Z23" s="7"/>
      <c r="AA23" s="7"/>
      <c r="AB23" s="7"/>
    </row>
    <row r="24" spans="1:28" ht="12" customHeight="1" x14ac:dyDescent="0.2">
      <c r="A24" s="10">
        <v>1987</v>
      </c>
      <c r="B24" s="11">
        <f>SUM('Wheat flour'!B24)</f>
        <v>129.79742999458844</v>
      </c>
      <c r="C24" s="11">
        <f>SUM('Wheat flour'!D24)</f>
        <v>129.79742999458844</v>
      </c>
      <c r="D24" s="11">
        <f>SUM('Wheat flour'!F24)</f>
        <v>114.22173839523784</v>
      </c>
      <c r="E24" s="11">
        <f>SUM('Wheat flour'!H24)</f>
        <v>114.22173839523784</v>
      </c>
      <c r="F24" s="11">
        <f t="shared" si="0"/>
        <v>29.600000000000009</v>
      </c>
      <c r="G24" s="11">
        <f>SUM('Wheat flour'!K24)</f>
        <v>91.377390716190263</v>
      </c>
      <c r="H24" s="11">
        <f>SUM('Wheat flour'!L24)</f>
        <v>4.0055842505727242</v>
      </c>
      <c r="I24" s="11">
        <f>SUM('Wheat flour'!M24)</f>
        <v>113.55631071161143</v>
      </c>
      <c r="J24" s="11">
        <f>SUM('Wheat flour'!P24)</f>
        <v>390.79056317112759</v>
      </c>
      <c r="K24" s="13">
        <f>SUM('Wheat flour'!Q24)</f>
        <v>4.6705020425536246</v>
      </c>
      <c r="L24" s="7"/>
      <c r="M24" s="7"/>
      <c r="N24" s="7"/>
      <c r="O24" s="7"/>
      <c r="P24" s="7"/>
      <c r="Q24" s="7"/>
      <c r="R24" s="7"/>
      <c r="S24" s="7"/>
      <c r="T24" s="7"/>
      <c r="U24" s="7"/>
      <c r="V24" s="7"/>
      <c r="W24" s="7"/>
      <c r="X24" s="7"/>
      <c r="Y24" s="7"/>
      <c r="Z24" s="7"/>
      <c r="AA24" s="7"/>
      <c r="AB24" s="7"/>
    </row>
    <row r="25" spans="1:28" ht="12" customHeight="1" x14ac:dyDescent="0.2">
      <c r="A25" s="10">
        <v>1988</v>
      </c>
      <c r="B25" s="11">
        <f>SUM('Wheat flour'!B25)</f>
        <v>131.6402917515727</v>
      </c>
      <c r="C25" s="11">
        <f>SUM('Wheat flour'!D25)</f>
        <v>131.6402917515727</v>
      </c>
      <c r="D25" s="11">
        <f>SUM('Wheat flour'!F25)</f>
        <v>115.84345674138399</v>
      </c>
      <c r="E25" s="11">
        <f>SUM('Wheat flour'!H25)</f>
        <v>115.84345674138399</v>
      </c>
      <c r="F25" s="11">
        <f t="shared" si="0"/>
        <v>29.600000000000009</v>
      </c>
      <c r="G25" s="11">
        <f>SUM('Wheat flour'!K25)</f>
        <v>92.67476539310718</v>
      </c>
      <c r="H25" s="11">
        <f>SUM('Wheat flour'!L25)</f>
        <v>4.0624554692868902</v>
      </c>
      <c r="I25" s="11">
        <f>SUM('Wheat flour'!M25)</f>
        <v>115.16858132654869</v>
      </c>
      <c r="J25" s="11">
        <f>SUM('Wheat flour'!P25)</f>
        <v>395.92848441973831</v>
      </c>
      <c r="K25" s="13">
        <f>SUM('Wheat flour'!Q25)</f>
        <v>4.7457380287359721</v>
      </c>
      <c r="L25" s="7"/>
      <c r="M25" s="7"/>
      <c r="N25" s="7"/>
      <c r="O25" s="7"/>
      <c r="P25" s="7"/>
      <c r="Q25" s="7"/>
      <c r="R25" s="7"/>
      <c r="S25" s="7"/>
      <c r="T25" s="7"/>
      <c r="U25" s="7"/>
      <c r="V25" s="7"/>
      <c r="W25" s="7"/>
      <c r="X25" s="7"/>
      <c r="Y25" s="7"/>
      <c r="Z25" s="7"/>
      <c r="AA25" s="7"/>
      <c r="AB25" s="7"/>
    </row>
    <row r="26" spans="1:28" ht="12" customHeight="1" x14ac:dyDescent="0.2">
      <c r="A26" s="10">
        <v>1989</v>
      </c>
      <c r="B26" s="11">
        <f>SUM('Wheat flour'!B26)</f>
        <v>129.12185143856269</v>
      </c>
      <c r="C26" s="11">
        <f>SUM('Wheat flour'!D26)</f>
        <v>129.12185143856269</v>
      </c>
      <c r="D26" s="11">
        <f>SUM('Wheat flour'!F26)</f>
        <v>113.62722926593517</v>
      </c>
      <c r="E26" s="11">
        <f>SUM('Wheat flour'!H26)</f>
        <v>113.62722926593517</v>
      </c>
      <c r="F26" s="11">
        <f t="shared" si="0"/>
        <v>29.599999999999994</v>
      </c>
      <c r="G26" s="11">
        <f>SUM('Wheat flour'!K26)</f>
        <v>90.901783412748145</v>
      </c>
      <c r="H26" s="11">
        <f>SUM('Wheat flour'!L26)</f>
        <v>3.9847357112437543</v>
      </c>
      <c r="I26" s="11">
        <f>SUM('Wheat flour'!M26)</f>
        <v>112.9652650459048</v>
      </c>
      <c r="J26" s="11">
        <f>SUM('Wheat flour'!P26)</f>
        <v>388.42696355747347</v>
      </c>
      <c r="K26" s="13">
        <f>SUM('Wheat flour'!Q26)</f>
        <v>4.6533576091453366</v>
      </c>
      <c r="L26" s="7"/>
      <c r="M26" s="7"/>
      <c r="N26" s="7"/>
      <c r="O26" s="7"/>
      <c r="P26" s="7"/>
      <c r="Q26" s="7"/>
      <c r="R26" s="7"/>
      <c r="S26" s="7"/>
      <c r="T26" s="7"/>
      <c r="U26" s="7"/>
      <c r="V26" s="7"/>
      <c r="W26" s="7"/>
      <c r="X26" s="7"/>
      <c r="Y26" s="7"/>
      <c r="Z26" s="7"/>
      <c r="AA26" s="7"/>
      <c r="AB26" s="7"/>
    </row>
    <row r="27" spans="1:28" ht="12" customHeight="1" x14ac:dyDescent="0.2">
      <c r="A27" s="10">
        <v>1990</v>
      </c>
      <c r="B27" s="11">
        <f>SUM('Wheat flour'!B27)</f>
        <v>135.56713487789403</v>
      </c>
      <c r="C27" s="11">
        <f>SUM('Wheat flour'!D27)</f>
        <v>135.56713487789403</v>
      </c>
      <c r="D27" s="11">
        <f>SUM('Wheat flour'!F27)</f>
        <v>119.29907869254674</v>
      </c>
      <c r="E27" s="11">
        <f>SUM('Wheat flour'!H27)</f>
        <v>119.29907869254674</v>
      </c>
      <c r="F27" s="11">
        <f t="shared" si="0"/>
        <v>29.599999999999994</v>
      </c>
      <c r="G27" s="11">
        <f>SUM('Wheat flour'!K27)</f>
        <v>95.439262954037403</v>
      </c>
      <c r="H27" s="11">
        <f>SUM('Wheat flour'!L27)</f>
        <v>4.1836389240125991</v>
      </c>
      <c r="I27" s="11">
        <f>SUM('Wheat flour'!M27)</f>
        <v>118.60407167629516</v>
      </c>
      <c r="J27" s="11">
        <f>SUM('Wheat flour'!P27)</f>
        <v>408.242608468767</v>
      </c>
      <c r="K27" s="13">
        <f>SUM('Wheat flour'!Q27)</f>
        <v>4.8763574015537783</v>
      </c>
      <c r="L27" s="7"/>
      <c r="M27" s="7"/>
      <c r="N27" s="7"/>
      <c r="O27" s="7"/>
      <c r="P27" s="7"/>
      <c r="Q27" s="7"/>
      <c r="R27" s="7"/>
      <c r="S27" s="7"/>
      <c r="T27" s="7"/>
      <c r="U27" s="7"/>
      <c r="V27" s="7"/>
      <c r="W27" s="7"/>
      <c r="X27" s="7"/>
      <c r="Y27" s="7"/>
      <c r="Z27" s="7"/>
      <c r="AA27" s="7"/>
      <c r="AB27" s="7"/>
    </row>
    <row r="28" spans="1:28" ht="12" customHeight="1" x14ac:dyDescent="0.2">
      <c r="A28" s="14">
        <v>1991</v>
      </c>
      <c r="B28" s="15">
        <f>SUM('Wheat flour'!B28)</f>
        <v>135.68999376298288</v>
      </c>
      <c r="C28" s="15">
        <f>SUM('Wheat flour'!D28)</f>
        <v>135.68999376298288</v>
      </c>
      <c r="D28" s="15">
        <f>SUM('Wheat flour'!F28)</f>
        <v>119.40719451142493</v>
      </c>
      <c r="E28" s="15">
        <f>SUM('Wheat flour'!H28)</f>
        <v>119.40719451142493</v>
      </c>
      <c r="F28" s="15">
        <f t="shared" si="0"/>
        <v>29.599999999999994</v>
      </c>
      <c r="G28" s="15">
        <f>SUM('Wheat flour'!K28)</f>
        <v>95.525755609139964</v>
      </c>
      <c r="H28" s="15">
        <f>SUM('Wheat flour'!L28)</f>
        <v>4.1874303828664088</v>
      </c>
      <c r="I28" s="15">
        <f>SUM('Wheat flour'!M28)</f>
        <v>118.71155763907126</v>
      </c>
      <c r="J28" s="15">
        <f>SUM('Wheat flour'!P28)</f>
        <v>408.50960600555425</v>
      </c>
      <c r="K28" s="17">
        <f>SUM('Wheat flour'!Q28)</f>
        <v>4.8830152478875188</v>
      </c>
      <c r="L28" s="7"/>
      <c r="M28" s="7"/>
      <c r="N28" s="7"/>
      <c r="O28" s="7"/>
      <c r="P28" s="7"/>
      <c r="Q28" s="7"/>
      <c r="R28" s="7"/>
      <c r="S28" s="7"/>
      <c r="T28" s="7"/>
      <c r="U28" s="7"/>
      <c r="V28" s="7"/>
      <c r="W28" s="7"/>
      <c r="X28" s="7"/>
      <c r="Y28" s="7"/>
      <c r="Z28" s="7"/>
      <c r="AA28" s="7"/>
      <c r="AB28" s="7"/>
    </row>
    <row r="29" spans="1:28" ht="12" customHeight="1" x14ac:dyDescent="0.2">
      <c r="A29" s="14">
        <v>1992</v>
      </c>
      <c r="B29" s="15">
        <f>SUM('Wheat flour'!B29)</f>
        <v>138.04932948518652</v>
      </c>
      <c r="C29" s="15">
        <f>SUM('Wheat flour'!D29)</f>
        <v>138.04932948518652</v>
      </c>
      <c r="D29" s="15">
        <f>SUM('Wheat flour'!F29)</f>
        <v>121.48340994696413</v>
      </c>
      <c r="E29" s="15">
        <f>SUM('Wheat flour'!H29)</f>
        <v>121.48340994696413</v>
      </c>
      <c r="F29" s="15">
        <f t="shared" si="0"/>
        <v>29.600000000000009</v>
      </c>
      <c r="G29" s="15">
        <f>SUM('Wheat flour'!K29)</f>
        <v>97.186727957571307</v>
      </c>
      <c r="H29" s="15">
        <f>SUM('Wheat flour'!L29)</f>
        <v>4.2602401296469612</v>
      </c>
      <c r="I29" s="15">
        <f>SUM('Wheat flour'!M29)</f>
        <v>120.77567755542653</v>
      </c>
      <c r="J29" s="15">
        <f>SUM('Wheat flour'!P29)</f>
        <v>416.1800053389581</v>
      </c>
      <c r="K29" s="17">
        <f>SUM('Wheat flour'!Q29)</f>
        <v>4.9555856874634063</v>
      </c>
      <c r="L29" s="7"/>
      <c r="M29" s="7"/>
      <c r="N29" s="7"/>
      <c r="O29" s="7"/>
      <c r="P29" s="7"/>
      <c r="Q29" s="7"/>
      <c r="R29" s="7"/>
      <c r="S29" s="7"/>
      <c r="T29" s="7"/>
      <c r="U29" s="7"/>
      <c r="V29" s="7"/>
      <c r="W29" s="7"/>
      <c r="X29" s="7"/>
      <c r="Y29" s="7"/>
      <c r="Z29" s="7"/>
      <c r="AA29" s="7"/>
      <c r="AB29" s="7"/>
    </row>
    <row r="30" spans="1:28" ht="12" customHeight="1" x14ac:dyDescent="0.2">
      <c r="A30" s="14">
        <v>1993</v>
      </c>
      <c r="B30" s="15">
        <f>SUM('Wheat flour'!B30)</f>
        <v>142.14637975160542</v>
      </c>
      <c r="C30" s="15">
        <f>SUM('Wheat flour'!D30)</f>
        <v>142.14637975160542</v>
      </c>
      <c r="D30" s="15">
        <f>SUM('Wheat flour'!F30)</f>
        <v>125.08881418141277</v>
      </c>
      <c r="E30" s="15">
        <f>SUM('Wheat flour'!H30)</f>
        <v>125.08881418141277</v>
      </c>
      <c r="F30" s="15">
        <f t="shared" si="0"/>
        <v>29.600000000000009</v>
      </c>
      <c r="G30" s="15">
        <f>SUM('Wheat flour'!K30)</f>
        <v>100.07105134513021</v>
      </c>
      <c r="H30" s="15">
        <f>SUM('Wheat flour'!L30)</f>
        <v>4.3866762233481742</v>
      </c>
      <c r="I30" s="15">
        <f>SUM('Wheat flour'!M30)</f>
        <v>124.36007759380905</v>
      </c>
      <c r="J30" s="15">
        <f>SUM('Wheat flour'!P30)</f>
        <v>428.48959624361817</v>
      </c>
      <c r="K30" s="17">
        <f>SUM('Wheat flour'!Q30)</f>
        <v>5.1035684983339884</v>
      </c>
      <c r="L30" s="7"/>
      <c r="M30" s="7"/>
      <c r="N30" s="7"/>
      <c r="O30" s="7"/>
      <c r="P30" s="7"/>
      <c r="Q30" s="7"/>
      <c r="R30" s="7"/>
      <c r="S30" s="7"/>
      <c r="T30" s="7"/>
      <c r="U30" s="7"/>
      <c r="V30" s="7"/>
      <c r="W30" s="7"/>
      <c r="X30" s="7"/>
      <c r="Y30" s="7"/>
      <c r="Z30" s="7"/>
      <c r="AA30" s="7"/>
      <c r="AB30" s="7"/>
    </row>
    <row r="31" spans="1:28" ht="12" customHeight="1" x14ac:dyDescent="0.2">
      <c r="A31" s="14">
        <v>1994</v>
      </c>
      <c r="B31" s="15">
        <f>SUM('Wheat flour'!B31)</f>
        <v>142.94416951495563</v>
      </c>
      <c r="C31" s="15">
        <f>SUM('Wheat flour'!D31)</f>
        <v>142.94416951495563</v>
      </c>
      <c r="D31" s="15">
        <f>SUM('Wheat flour'!F31)</f>
        <v>125.79086917316097</v>
      </c>
      <c r="E31" s="15">
        <f>SUM('Wheat flour'!H31)</f>
        <v>125.79086917316097</v>
      </c>
      <c r="F31" s="15">
        <f t="shared" si="0"/>
        <v>29.599999999999994</v>
      </c>
      <c r="G31" s="15">
        <f>SUM('Wheat flour'!K31)</f>
        <v>100.63269533852878</v>
      </c>
      <c r="H31" s="15">
        <f>SUM('Wheat flour'!L31)</f>
        <v>4.4112962340177004</v>
      </c>
      <c r="I31" s="15">
        <f>SUM('Wheat flour'!M31)</f>
        <v>125.05804258628478</v>
      </c>
      <c r="J31" s="15">
        <f>SUM('Wheat flour'!P31)</f>
        <v>430.93009060209954</v>
      </c>
      <c r="K31" s="17">
        <f>SUM('Wheat flour'!Q31)</f>
        <v>5.1314377505380993</v>
      </c>
      <c r="L31" s="7"/>
      <c r="M31" s="7"/>
      <c r="N31" s="7"/>
      <c r="O31" s="7"/>
      <c r="P31" s="7"/>
      <c r="Q31" s="7"/>
      <c r="R31" s="7"/>
      <c r="S31" s="7"/>
      <c r="T31" s="7"/>
      <c r="U31" s="7"/>
      <c r="V31" s="7"/>
      <c r="W31" s="7"/>
      <c r="X31" s="7"/>
      <c r="Y31" s="7"/>
      <c r="Z31" s="7"/>
      <c r="AA31" s="7"/>
      <c r="AB31" s="7"/>
    </row>
    <row r="32" spans="1:28" ht="12" customHeight="1" x14ac:dyDescent="0.2">
      <c r="A32" s="14">
        <v>1995</v>
      </c>
      <c r="B32" s="15">
        <f>SUM('Wheat flour'!B32)</f>
        <v>139.96669739172867</v>
      </c>
      <c r="C32" s="15">
        <f>SUM('Wheat flour'!D32)</f>
        <v>139.96669739172867</v>
      </c>
      <c r="D32" s="15">
        <f>SUM('Wheat flour'!F32)</f>
        <v>123.17069370472123</v>
      </c>
      <c r="E32" s="15">
        <f>SUM('Wheat flour'!H32)</f>
        <v>123.17069370472123</v>
      </c>
      <c r="F32" s="15">
        <f t="shared" si="0"/>
        <v>29.600000000000009</v>
      </c>
      <c r="G32" s="15">
        <f>SUM('Wheat flour'!K32)</f>
        <v>98.536554963776979</v>
      </c>
      <c r="H32" s="15">
        <f>SUM('Wheat flour'!L32)</f>
        <v>4.3194106285491278</v>
      </c>
      <c r="I32" s="15">
        <f>SUM('Wheat flour'!M32)</f>
        <v>122.45313161405349</v>
      </c>
      <c r="J32" s="15">
        <f>SUM('Wheat flour'!P32)</f>
        <v>421.8384321814778</v>
      </c>
      <c r="K32" s="17">
        <f>SUM('Wheat flour'!Q32)</f>
        <v>5.0270638353653796</v>
      </c>
      <c r="L32" s="7"/>
      <c r="M32" s="7"/>
      <c r="N32" s="7"/>
      <c r="O32" s="7"/>
      <c r="P32" s="7"/>
      <c r="Q32" s="7"/>
      <c r="R32" s="7"/>
      <c r="S32" s="7"/>
      <c r="T32" s="7"/>
      <c r="U32" s="7"/>
      <c r="V32" s="7"/>
      <c r="W32" s="7"/>
      <c r="X32" s="7"/>
      <c r="Y32" s="7"/>
      <c r="Z32" s="7"/>
      <c r="AA32" s="7"/>
      <c r="AB32" s="7"/>
    </row>
    <row r="33" spans="1:28" ht="12" customHeight="1" x14ac:dyDescent="0.2">
      <c r="A33" s="10">
        <v>1996</v>
      </c>
      <c r="B33" s="11">
        <f>SUM('Wheat flour'!B33)</f>
        <v>146.38392763009375</v>
      </c>
      <c r="C33" s="11">
        <f>SUM('Wheat flour'!D33)</f>
        <v>146.38392763009375</v>
      </c>
      <c r="D33" s="11">
        <f>SUM('Wheat flour'!F33)</f>
        <v>128.81785631448253</v>
      </c>
      <c r="E33" s="11">
        <f>SUM('Wheat flour'!H33)</f>
        <v>128.81785631448253</v>
      </c>
      <c r="F33" s="11">
        <f t="shared" si="0"/>
        <v>29.599999999999994</v>
      </c>
      <c r="G33" s="11">
        <f>SUM('Wheat flour'!K33)</f>
        <v>103.05428505158601</v>
      </c>
      <c r="H33" s="11">
        <f>SUM('Wheat flour'!L33)</f>
        <v>4.5174481118503458</v>
      </c>
      <c r="I33" s="11">
        <f>SUM('Wheat flour'!M33)</f>
        <v>128.06739524690136</v>
      </c>
      <c r="J33" s="11">
        <f>SUM('Wheat flour'!P33)</f>
        <v>441.14037720927263</v>
      </c>
      <c r="K33" s="13">
        <f>SUM('Wheat flour'!Q33)</f>
        <v>5.2583854516130728</v>
      </c>
      <c r="L33" s="7"/>
      <c r="M33" s="7"/>
      <c r="N33" s="7"/>
      <c r="O33" s="7"/>
      <c r="P33" s="7"/>
      <c r="Q33" s="7"/>
      <c r="R33" s="7"/>
      <c r="S33" s="7"/>
      <c r="T33" s="7"/>
      <c r="U33" s="7"/>
      <c r="V33" s="7"/>
      <c r="W33" s="7"/>
      <c r="X33" s="7"/>
      <c r="Y33" s="7"/>
      <c r="Z33" s="7"/>
      <c r="AA33" s="7"/>
      <c r="AB33" s="7"/>
    </row>
    <row r="34" spans="1:28" ht="12" customHeight="1" x14ac:dyDescent="0.2">
      <c r="A34" s="10">
        <v>1997</v>
      </c>
      <c r="B34" s="11">
        <f>SUM('Wheat flour'!B34)</f>
        <v>146.76956320357942</v>
      </c>
      <c r="C34" s="11">
        <f>SUM('Wheat flour'!D34)</f>
        <v>146.76956320357942</v>
      </c>
      <c r="D34" s="11">
        <f>SUM('Wheat flour'!F34)</f>
        <v>129.15721561914987</v>
      </c>
      <c r="E34" s="11">
        <f>SUM('Wheat flour'!H34)</f>
        <v>129.15721561914987</v>
      </c>
      <c r="F34" s="11">
        <f t="shared" si="0"/>
        <v>29.600000000000009</v>
      </c>
      <c r="G34" s="11">
        <f>SUM('Wheat flour'!K34)</f>
        <v>103.3257724953199</v>
      </c>
      <c r="H34" s="11">
        <f>SUM('Wheat flour'!L34)</f>
        <v>4.5293489313016941</v>
      </c>
      <c r="I34" s="11">
        <f>SUM('Wheat flour'!M34)</f>
        <v>128.40477752793737</v>
      </c>
      <c r="J34" s="11">
        <f>SUM('Wheat flour'!P34)</f>
        <v>441.97483579422027</v>
      </c>
      <c r="K34" s="13">
        <f>SUM('Wheat flour'!Q34)</f>
        <v>5.2793618337995429</v>
      </c>
      <c r="L34" s="7"/>
      <c r="M34" s="7"/>
      <c r="N34" s="7"/>
      <c r="O34" s="7"/>
      <c r="P34" s="7"/>
      <c r="Q34" s="7"/>
      <c r="R34" s="7"/>
      <c r="S34" s="7"/>
      <c r="T34" s="7"/>
      <c r="U34" s="7"/>
      <c r="V34" s="7"/>
      <c r="W34" s="7"/>
      <c r="X34" s="7"/>
      <c r="Y34" s="7"/>
      <c r="Z34" s="7"/>
      <c r="AA34" s="7"/>
      <c r="AB34" s="7"/>
    </row>
    <row r="35" spans="1:28" ht="12" customHeight="1" x14ac:dyDescent="0.2">
      <c r="A35" s="10">
        <v>1998</v>
      </c>
      <c r="B35" s="11">
        <f>SUM('Wheat flour'!B35)</f>
        <v>142.99726166200747</v>
      </c>
      <c r="C35" s="11">
        <f>SUM('Wheat flour'!D35)</f>
        <v>142.99726166200747</v>
      </c>
      <c r="D35" s="11">
        <f>SUM('Wheat flour'!F35)</f>
        <v>125.83759026256656</v>
      </c>
      <c r="E35" s="11">
        <f>SUM('Wheat flour'!H35)</f>
        <v>125.83759026256656</v>
      </c>
      <c r="F35" s="11">
        <f t="shared" si="0"/>
        <v>29.600000000000009</v>
      </c>
      <c r="G35" s="11">
        <f>SUM('Wheat flour'!K35)</f>
        <v>100.67007221005325</v>
      </c>
      <c r="H35" s="11">
        <f>SUM('Wheat flour'!L35)</f>
        <v>4.4129346722215121</v>
      </c>
      <c r="I35" s="11">
        <f>SUM('Wheat flour'!M35)</f>
        <v>125.10449149014376</v>
      </c>
      <c r="J35" s="11">
        <f>SUM('Wheat flour'!P35)</f>
        <v>430.45280828152357</v>
      </c>
      <c r="K35" s="13">
        <f>SUM('Wheat flour'!Q35)</f>
        <v>5.1471988333168808</v>
      </c>
      <c r="L35" s="7"/>
      <c r="M35" s="7"/>
      <c r="N35" s="7"/>
      <c r="O35" s="7"/>
      <c r="P35" s="7"/>
      <c r="Q35" s="7"/>
      <c r="R35" s="7"/>
      <c r="S35" s="7"/>
      <c r="T35" s="7"/>
      <c r="U35" s="7"/>
      <c r="V35" s="7"/>
      <c r="W35" s="7"/>
      <c r="X35" s="7"/>
      <c r="Y35" s="7"/>
      <c r="Z35" s="7"/>
      <c r="AA35" s="7"/>
      <c r="AB35" s="7"/>
    </row>
    <row r="36" spans="1:28" ht="12" customHeight="1" x14ac:dyDescent="0.2">
      <c r="A36" s="10">
        <v>1999</v>
      </c>
      <c r="B36" s="11">
        <f>SUM('Wheat flour'!B36)</f>
        <v>143.96413003586574</v>
      </c>
      <c r="C36" s="11">
        <f>SUM('Wheat flour'!D36)</f>
        <v>143.96413003586574</v>
      </c>
      <c r="D36" s="11">
        <f>SUM('Wheat flour'!F36)</f>
        <v>126.68843443156186</v>
      </c>
      <c r="E36" s="11">
        <f>SUM('Wheat flour'!H36)</f>
        <v>126.68843443156186</v>
      </c>
      <c r="F36" s="11">
        <f t="shared" si="0"/>
        <v>29.600000000000009</v>
      </c>
      <c r="G36" s="11">
        <f>SUM('Wheat flour'!K36)</f>
        <v>101.35074754524948</v>
      </c>
      <c r="H36" s="11">
        <f>SUM('Wheat flour'!L36)</f>
        <v>4.442772495134224</v>
      </c>
      <c r="I36" s="11">
        <f>SUM('Wheat flour'!M36)</f>
        <v>125.9503788508077</v>
      </c>
      <c r="J36" s="11">
        <f>SUM('Wheat flour'!P36)</f>
        <v>433.15996125680084</v>
      </c>
      <c r="K36" s="13">
        <f>SUM('Wheat flour'!Q36)</f>
        <v>5.1864215785689902</v>
      </c>
      <c r="L36" s="7"/>
      <c r="M36" s="7"/>
      <c r="N36" s="7"/>
      <c r="O36" s="7"/>
      <c r="P36" s="7"/>
      <c r="Q36" s="7"/>
      <c r="R36" s="7"/>
      <c r="S36" s="7"/>
      <c r="T36" s="7"/>
      <c r="U36" s="7"/>
      <c r="V36" s="7"/>
      <c r="W36" s="7"/>
      <c r="X36" s="7"/>
      <c r="Y36" s="7"/>
      <c r="Z36" s="7"/>
      <c r="AA36" s="7"/>
      <c r="AB36" s="7"/>
    </row>
    <row r="37" spans="1:28" ht="12" customHeight="1" x14ac:dyDescent="0.2">
      <c r="A37" s="10">
        <v>2000</v>
      </c>
      <c r="B37" s="11">
        <f>SUM('Wheat flour'!B37)</f>
        <v>146.33195821487749</v>
      </c>
      <c r="C37" s="11">
        <f>SUM('Wheat flour'!D37)</f>
        <v>146.33195821487749</v>
      </c>
      <c r="D37" s="11">
        <f>SUM('Wheat flour'!F37)</f>
        <v>128.77212322909219</v>
      </c>
      <c r="E37" s="11">
        <f>SUM('Wheat flour'!H37)</f>
        <v>128.77212322909219</v>
      </c>
      <c r="F37" s="11">
        <f t="shared" si="0"/>
        <v>29.600000000000009</v>
      </c>
      <c r="G37" s="11">
        <f>SUM('Wheat flour'!K37)</f>
        <v>103.01769858327374</v>
      </c>
      <c r="H37" s="11">
        <f>SUM('Wheat flour'!L37)</f>
        <v>4.5158443214585748</v>
      </c>
      <c r="I37" s="11">
        <f>SUM('Wheat flour'!M37)</f>
        <v>128.02192859118986</v>
      </c>
      <c r="J37" s="11">
        <f>SUM('Wheat flour'!P37)</f>
        <v>440.75119439167656</v>
      </c>
      <c r="K37" s="13">
        <f>SUM('Wheat flour'!Q37)</f>
        <v>5.2615744513333933</v>
      </c>
      <c r="L37" s="7"/>
      <c r="M37" s="7"/>
      <c r="N37" s="7"/>
      <c r="O37" s="7"/>
      <c r="P37" s="7"/>
      <c r="Q37" s="7"/>
      <c r="R37" s="7"/>
      <c r="S37" s="7"/>
      <c r="T37" s="7"/>
      <c r="U37" s="7"/>
      <c r="V37" s="7"/>
      <c r="W37" s="7"/>
      <c r="X37" s="7"/>
      <c r="Y37" s="7"/>
      <c r="Z37" s="7"/>
      <c r="AA37" s="7"/>
      <c r="AB37" s="7"/>
    </row>
    <row r="38" spans="1:28" ht="12" customHeight="1" x14ac:dyDescent="0.2">
      <c r="A38" s="14">
        <v>2001</v>
      </c>
      <c r="B38" s="15">
        <f>SUM('Wheat flour'!B38)</f>
        <v>141.09887142526838</v>
      </c>
      <c r="C38" s="15">
        <f>SUM('Wheat flour'!D38)</f>
        <v>141.09887142526838</v>
      </c>
      <c r="D38" s="15">
        <f>SUM('Wheat flour'!F38)</f>
        <v>124.16700685423618</v>
      </c>
      <c r="E38" s="15">
        <f>SUM('Wheat flour'!H38)</f>
        <v>124.16700685423618</v>
      </c>
      <c r="F38" s="15">
        <f t="shared" si="0"/>
        <v>29.599999999999994</v>
      </c>
      <c r="G38" s="15">
        <f>SUM('Wheat flour'!K38)</f>
        <v>99.333605483388951</v>
      </c>
      <c r="H38" s="15">
        <f>SUM('Wheat flour'!L38)</f>
        <v>4.3543498294088305</v>
      </c>
      <c r="I38" s="15">
        <f>SUM('Wheat flour'!M38)</f>
        <v>123.44364048882562</v>
      </c>
      <c r="J38" s="15">
        <f>SUM('Wheat flour'!P38)</f>
        <v>425.2086171368752</v>
      </c>
      <c r="K38" s="17">
        <f>SUM('Wheat flour'!Q38)</f>
        <v>5.0686405536998862</v>
      </c>
      <c r="L38" s="7"/>
      <c r="M38" s="7"/>
      <c r="N38" s="7"/>
      <c r="O38" s="7"/>
      <c r="P38" s="7"/>
      <c r="Q38" s="7"/>
      <c r="R38" s="7"/>
      <c r="S38" s="7"/>
      <c r="T38" s="7"/>
      <c r="U38" s="7"/>
      <c r="V38" s="7"/>
      <c r="W38" s="7"/>
      <c r="X38" s="7"/>
      <c r="Y38" s="7"/>
      <c r="Z38" s="7"/>
      <c r="AA38" s="7"/>
      <c r="AB38" s="7"/>
    </row>
    <row r="39" spans="1:28" ht="12" customHeight="1" x14ac:dyDescent="0.2">
      <c r="A39" s="14">
        <v>2002</v>
      </c>
      <c r="B39" s="15">
        <f>SUM('Wheat flour'!B39)</f>
        <v>136.85532798197238</v>
      </c>
      <c r="C39" s="15">
        <f>SUM('Wheat flour'!D39)</f>
        <v>136.85532798197238</v>
      </c>
      <c r="D39" s="15">
        <f>SUM('Wheat flour'!F39)</f>
        <v>120.43268862413571</v>
      </c>
      <c r="E39" s="15">
        <f>SUM('Wheat flour'!H39)</f>
        <v>120.43268862413571</v>
      </c>
      <c r="F39" s="15">
        <f t="shared" si="0"/>
        <v>29.599999999999994</v>
      </c>
      <c r="G39" s="15">
        <f>SUM('Wheat flour'!K39)</f>
        <v>96.346150899308569</v>
      </c>
      <c r="H39" s="15">
        <f>SUM('Wheat flour'!L39)</f>
        <v>4.223392916134074</v>
      </c>
      <c r="I39" s="15">
        <f>SUM('Wheat flour'!M39)</f>
        <v>119.73107747594293</v>
      </c>
      <c r="J39" s="15">
        <f>SUM('Wheat flour'!P39)</f>
        <v>412.4807326138241</v>
      </c>
      <c r="K39" s="17">
        <f>SUM('Wheat flour'!Q39)</f>
        <v>4.9148916070551785</v>
      </c>
      <c r="L39" s="7"/>
      <c r="M39" s="7"/>
      <c r="N39" s="7"/>
      <c r="O39" s="7"/>
      <c r="P39" s="7"/>
      <c r="Q39" s="7"/>
      <c r="R39" s="7"/>
      <c r="S39" s="7"/>
      <c r="T39" s="7"/>
      <c r="U39" s="7"/>
      <c r="V39" s="7"/>
      <c r="W39" s="7"/>
      <c r="X39" s="7"/>
      <c r="Y39" s="7"/>
      <c r="Z39" s="7"/>
      <c r="AA39" s="7"/>
      <c r="AB39" s="7"/>
    </row>
    <row r="40" spans="1:28" ht="12" customHeight="1" x14ac:dyDescent="0.2">
      <c r="A40" s="14">
        <v>2003</v>
      </c>
      <c r="B40" s="15">
        <f>SUM('Wheat flour'!B40)</f>
        <v>136.82154803521064</v>
      </c>
      <c r="C40" s="15">
        <f>SUM('Wheat flour'!D40)</f>
        <v>136.82154803521064</v>
      </c>
      <c r="D40" s="15">
        <f>SUM('Wheat flour'!F40)</f>
        <v>120.40296227098537</v>
      </c>
      <c r="E40" s="15">
        <f>SUM('Wheat flour'!H40)</f>
        <v>120.40296227098537</v>
      </c>
      <c r="F40" s="15">
        <f t="shared" si="0"/>
        <v>29.599999999999994</v>
      </c>
      <c r="G40" s="15">
        <f>SUM('Wheat flour'!K40)</f>
        <v>96.322369816788296</v>
      </c>
      <c r="H40" s="15">
        <f>SUM('Wheat flour'!L40)</f>
        <v>4.2223504577222268</v>
      </c>
      <c r="I40" s="15">
        <f>SUM('Wheat flour'!M40)</f>
        <v>119.70152430119627</v>
      </c>
      <c r="J40" s="15">
        <f>SUM('Wheat flour'!P40)</f>
        <v>412.10512470381366</v>
      </c>
      <c r="K40" s="17">
        <f>SUM('Wheat flour'!Q40)</f>
        <v>4.9196305413601396</v>
      </c>
      <c r="L40" s="7"/>
      <c r="M40" s="7"/>
      <c r="N40" s="7"/>
      <c r="O40" s="7"/>
      <c r="P40" s="7"/>
      <c r="Q40" s="7"/>
      <c r="R40" s="7"/>
      <c r="S40" s="7"/>
      <c r="T40" s="7"/>
      <c r="U40" s="7"/>
      <c r="V40" s="7"/>
      <c r="W40" s="7"/>
      <c r="X40" s="7"/>
      <c r="Y40" s="7"/>
      <c r="Z40" s="7"/>
      <c r="AA40" s="7"/>
      <c r="AB40" s="7"/>
    </row>
    <row r="41" spans="1:28" ht="12" customHeight="1" x14ac:dyDescent="0.2">
      <c r="A41" s="14">
        <v>2004</v>
      </c>
      <c r="B41" s="15">
        <f>SUM('Wheat flour'!B41)</f>
        <v>134.63618714266698</v>
      </c>
      <c r="C41" s="15">
        <f>SUM('Wheat flour'!D41)</f>
        <v>134.63618714266698</v>
      </c>
      <c r="D41" s="15">
        <f>SUM('Wheat flour'!F41)</f>
        <v>118.47984468554694</v>
      </c>
      <c r="E41" s="15">
        <f>SUM('Wheat flour'!H41)</f>
        <v>118.47984468554694</v>
      </c>
      <c r="F41" s="15">
        <f t="shared" si="0"/>
        <v>29.600000000000009</v>
      </c>
      <c r="G41" s="15">
        <f>SUM('Wheat flour'!K41)</f>
        <v>94.783875748437552</v>
      </c>
      <c r="H41" s="15">
        <f>SUM('Wheat flour'!L41)</f>
        <v>4.1549096218493169</v>
      </c>
      <c r="I41" s="15">
        <f>SUM('Wheat flour'!M41)</f>
        <v>117.78961032461721</v>
      </c>
      <c r="J41" s="15">
        <f>SUM('Wheat flour'!P41)</f>
        <v>405.24408388750118</v>
      </c>
      <c r="K41" s="17">
        <f>SUM('Wheat flour'!Q41)</f>
        <v>4.8471124168939994</v>
      </c>
      <c r="L41" s="7"/>
      <c r="M41" s="7"/>
      <c r="N41" s="7"/>
      <c r="O41" s="7"/>
      <c r="P41" s="7"/>
      <c r="Q41" s="7"/>
      <c r="R41" s="7"/>
      <c r="S41" s="7"/>
      <c r="T41" s="7"/>
      <c r="U41" s="7"/>
      <c r="V41" s="7"/>
      <c r="W41" s="7"/>
      <c r="X41" s="7"/>
      <c r="Y41" s="7"/>
      <c r="Z41" s="7"/>
      <c r="AA41" s="7"/>
      <c r="AB41" s="7"/>
    </row>
    <row r="42" spans="1:28" ht="12" customHeight="1" x14ac:dyDescent="0.2">
      <c r="A42" s="14">
        <v>2005</v>
      </c>
      <c r="B42" s="15">
        <f>SUM('Wheat flour'!B42)</f>
        <v>134.3773915501925</v>
      </c>
      <c r="C42" s="15">
        <f>SUM('Wheat flour'!D42)</f>
        <v>134.3773915501925</v>
      </c>
      <c r="D42" s="15">
        <f>SUM('Wheat flour'!F42)</f>
        <v>118.2521045641694</v>
      </c>
      <c r="E42" s="15">
        <f>SUM('Wheat flour'!H42)</f>
        <v>118.2521045641694</v>
      </c>
      <c r="F42" s="15">
        <f t="shared" si="0"/>
        <v>29.600000000000009</v>
      </c>
      <c r="G42" s="15">
        <f>SUM('Wheat flour'!K42)</f>
        <v>94.60168365133552</v>
      </c>
      <c r="H42" s="15">
        <f>SUM('Wheat flour'!L42)</f>
        <v>4.1469231189626532</v>
      </c>
      <c r="I42" s="15">
        <f>SUM('Wheat flour'!M42)</f>
        <v>117.56319696103172</v>
      </c>
      <c r="J42" s="15">
        <f>SUM('Wheat flour'!P42)</f>
        <v>404.79342126386553</v>
      </c>
      <c r="K42" s="17">
        <f>SUM('Wheat flour'!Q42)</f>
        <v>4.8306586056877601</v>
      </c>
      <c r="L42" s="7"/>
      <c r="M42" s="7"/>
      <c r="N42" s="7"/>
      <c r="O42" s="7"/>
      <c r="P42" s="7"/>
      <c r="Q42" s="7"/>
      <c r="R42" s="7"/>
      <c r="S42" s="7"/>
      <c r="T42" s="7"/>
      <c r="U42" s="7"/>
      <c r="V42" s="7"/>
      <c r="W42" s="7"/>
      <c r="X42" s="7"/>
      <c r="Y42" s="7"/>
      <c r="Z42" s="7"/>
      <c r="AA42" s="7"/>
      <c r="AB42" s="7"/>
    </row>
    <row r="43" spans="1:28" ht="12" customHeight="1" x14ac:dyDescent="0.2">
      <c r="A43" s="10">
        <v>2006</v>
      </c>
      <c r="B43" s="11">
        <f>SUM('Wheat flour'!B43)</f>
        <v>135.81922310097303</v>
      </c>
      <c r="C43" s="11">
        <f>SUM('Wheat flour'!D43)</f>
        <v>135.81922310097303</v>
      </c>
      <c r="D43" s="11">
        <f>SUM('Wheat flour'!F43)</f>
        <v>119.52091632885627</v>
      </c>
      <c r="E43" s="11">
        <f>SUM('Wheat flour'!H43)</f>
        <v>119.52091632885627</v>
      </c>
      <c r="F43" s="11">
        <f t="shared" si="0"/>
        <v>29.599999999999994</v>
      </c>
      <c r="G43" s="11">
        <f>SUM('Wheat flour'!K43)</f>
        <v>95.616733063085022</v>
      </c>
      <c r="H43" s="11">
        <f>SUM('Wheat flour'!L43)</f>
        <v>4.1914184356420829</v>
      </c>
      <c r="I43" s="11">
        <f>SUM('Wheat flour'!M43)</f>
        <v>118.82461694123523</v>
      </c>
      <c r="J43" s="11">
        <f>SUM('Wheat flour'!P43)</f>
        <v>409.21966192442346</v>
      </c>
      <c r="K43" s="13">
        <f>SUM('Wheat flour'!Q43)</f>
        <v>4.880687574539806</v>
      </c>
      <c r="L43" s="7"/>
      <c r="M43" s="7"/>
      <c r="N43" s="7"/>
      <c r="O43" s="7"/>
      <c r="P43" s="7"/>
      <c r="Q43" s="7"/>
      <c r="R43" s="7"/>
      <c r="S43" s="7"/>
      <c r="T43" s="7"/>
      <c r="U43" s="7"/>
      <c r="V43" s="7"/>
      <c r="W43" s="7"/>
      <c r="X43" s="7"/>
      <c r="Y43" s="7"/>
      <c r="Z43" s="7"/>
      <c r="AA43" s="7"/>
      <c r="AB43" s="7"/>
    </row>
    <row r="44" spans="1:28" ht="12" customHeight="1" x14ac:dyDescent="0.2">
      <c r="A44" s="10">
        <v>2007</v>
      </c>
      <c r="B44" s="11">
        <f>SUM('Wheat flour'!B44)</f>
        <v>138.26991249999077</v>
      </c>
      <c r="C44" s="11">
        <f>SUM('Wheat flour'!D44)</f>
        <v>138.26991249999077</v>
      </c>
      <c r="D44" s="11">
        <f>SUM('Wheat flour'!F44)</f>
        <v>121.67752299999188</v>
      </c>
      <c r="E44" s="11">
        <f>SUM('Wheat flour'!H44)</f>
        <v>121.67752299999188</v>
      </c>
      <c r="F44" s="11">
        <f t="shared" si="0"/>
        <v>29.599999999999994</v>
      </c>
      <c r="G44" s="11">
        <f>SUM('Wheat flour'!K44)</f>
        <v>97.342018399993506</v>
      </c>
      <c r="H44" s="11">
        <f>SUM('Wheat flour'!L44)</f>
        <v>4.2670473819175232</v>
      </c>
      <c r="I44" s="11">
        <f>SUM('Wheat flour'!M44)</f>
        <v>120.96865975367082</v>
      </c>
      <c r="J44" s="11">
        <f>SUM('Wheat flour'!P44)</f>
        <v>416.57573416349186</v>
      </c>
      <c r="K44" s="13">
        <f>SUM('Wheat flour'!Q44)</f>
        <v>4.9693576345525923</v>
      </c>
      <c r="L44" s="7"/>
      <c r="M44" s="7"/>
      <c r="N44" s="7"/>
      <c r="O44" s="7"/>
      <c r="P44" s="7"/>
      <c r="Q44" s="7"/>
      <c r="R44" s="7"/>
      <c r="S44" s="7"/>
      <c r="T44" s="7"/>
      <c r="U44" s="7"/>
      <c r="V44" s="7"/>
      <c r="W44" s="7"/>
      <c r="X44" s="7"/>
      <c r="Y44" s="7"/>
      <c r="Z44" s="7"/>
      <c r="AA44" s="7"/>
      <c r="AB44" s="7"/>
    </row>
    <row r="45" spans="1:28" ht="12" customHeight="1" x14ac:dyDescent="0.2">
      <c r="A45" s="10">
        <v>2008</v>
      </c>
      <c r="B45" s="11">
        <f>SUM('Wheat flour'!B45)</f>
        <v>136.59828403878799</v>
      </c>
      <c r="C45" s="11">
        <f>SUM('Wheat flour'!D45)</f>
        <v>136.59828403878799</v>
      </c>
      <c r="D45" s="11">
        <f>SUM('Wheat flour'!F45)</f>
        <v>120.20648995413343</v>
      </c>
      <c r="E45" s="11">
        <f>SUM('Wheat flour'!H45)</f>
        <v>120.20648995413343</v>
      </c>
      <c r="F45" s="11">
        <f t="shared" si="0"/>
        <v>29.599999999999994</v>
      </c>
      <c r="G45" s="11">
        <f>SUM('Wheat flour'!K45)</f>
        <v>96.165191963306754</v>
      </c>
      <c r="H45" s="11">
        <f>SUM('Wheat flour'!L45)</f>
        <v>4.2154604696244053</v>
      </c>
      <c r="I45" s="11">
        <f>SUM('Wheat flour'!M45)</f>
        <v>119.50619658361708</v>
      </c>
      <c r="J45" s="11">
        <f>SUM('Wheat flour'!P45)</f>
        <v>411.3245748313891</v>
      </c>
      <c r="K45" s="13">
        <f>SUM('Wheat flour'!Q45)</f>
        <v>4.9139523249543924</v>
      </c>
      <c r="L45" s="7"/>
      <c r="M45" s="7"/>
      <c r="N45" s="7"/>
      <c r="O45" s="7"/>
      <c r="P45" s="7"/>
      <c r="Q45" s="7"/>
      <c r="R45" s="7"/>
      <c r="S45" s="7"/>
      <c r="T45" s="7"/>
      <c r="U45" s="7"/>
      <c r="V45" s="7"/>
      <c r="W45" s="7"/>
      <c r="X45" s="7"/>
      <c r="Y45" s="7"/>
      <c r="Z45" s="7"/>
      <c r="AA45" s="7"/>
      <c r="AB45" s="7"/>
    </row>
    <row r="46" spans="1:28" ht="12" customHeight="1" x14ac:dyDescent="0.2">
      <c r="A46" s="10">
        <v>2009</v>
      </c>
      <c r="B46" s="11">
        <f>SUM('Wheat flour'!B46)</f>
        <v>134.65773898202468</v>
      </c>
      <c r="C46" s="11">
        <f>SUM('Wheat flour'!D46)</f>
        <v>134.65773898202468</v>
      </c>
      <c r="D46" s="11">
        <f>SUM('Wheat flour'!F46)</f>
        <v>118.49881030418173</v>
      </c>
      <c r="E46" s="11">
        <f>SUM('Wheat flour'!H46)</f>
        <v>118.49881030418173</v>
      </c>
      <c r="F46" s="11">
        <f t="shared" si="0"/>
        <v>29.599999999999994</v>
      </c>
      <c r="G46" s="11">
        <f>SUM('Wheat flour'!K46)</f>
        <v>94.799048243345382</v>
      </c>
      <c r="H46" s="11">
        <f>SUM('Wheat flour'!L46)</f>
        <v>4.1555747175165099</v>
      </c>
      <c r="I46" s="11">
        <f>SUM('Wheat flour'!M46)</f>
        <v>117.80846545423429</v>
      </c>
      <c r="J46" s="11">
        <f>SUM('Wheat flour'!P46)</f>
        <v>405.56410022349178</v>
      </c>
      <c r="K46" s="13">
        <f>SUM('Wheat flour'!Q46)</f>
        <v>4.8423416420092265</v>
      </c>
      <c r="L46" s="7"/>
      <c r="M46" s="7"/>
      <c r="N46" s="7"/>
      <c r="O46" s="7"/>
      <c r="P46" s="7"/>
      <c r="Q46" s="7"/>
      <c r="R46" s="7"/>
      <c r="S46" s="7"/>
      <c r="T46" s="7"/>
      <c r="U46" s="7"/>
      <c r="V46" s="7"/>
      <c r="W46" s="7"/>
      <c r="X46" s="7"/>
      <c r="Y46" s="7"/>
      <c r="Z46" s="7"/>
      <c r="AA46" s="7"/>
      <c r="AB46" s="7"/>
    </row>
    <row r="47" spans="1:28" ht="12" customHeight="1" x14ac:dyDescent="0.2">
      <c r="A47" s="10">
        <v>2010</v>
      </c>
      <c r="B47" s="11">
        <f>SUM('Wheat flour'!B47)</f>
        <v>134.81490424783397</v>
      </c>
      <c r="C47" s="11">
        <f>SUM('Wheat flour'!D47)</f>
        <v>134.81490424783397</v>
      </c>
      <c r="D47" s="11">
        <f>SUM('Wheat flour'!F47)</f>
        <v>118.6371157380939</v>
      </c>
      <c r="E47" s="11">
        <f>SUM('Wheat flour'!H47)</f>
        <v>118.6371157380939</v>
      </c>
      <c r="F47" s="11">
        <f t="shared" si="0"/>
        <v>29.599999999999994</v>
      </c>
      <c r="G47" s="11">
        <f>SUM('Wheat flour'!K47)</f>
        <v>94.909692590475117</v>
      </c>
      <c r="H47" s="11">
        <f>SUM('Wheat flour'!L47)</f>
        <v>4.1604248806783612</v>
      </c>
      <c r="I47" s="11">
        <f>SUM('Wheat flour'!M47)</f>
        <v>117.9459651547912</v>
      </c>
      <c r="J47" s="11">
        <f>SUM('Wheat flour'!P47)</f>
        <v>406.14608335038537</v>
      </c>
      <c r="K47" s="13">
        <f>SUM('Wheat flour'!Q47)</f>
        <v>4.845631829170312</v>
      </c>
    </row>
    <row r="48" spans="1:28" ht="12" customHeight="1" x14ac:dyDescent="0.2">
      <c r="A48" s="14">
        <v>2011</v>
      </c>
      <c r="B48" s="15">
        <f>SUM('Wheat flour'!B48)</f>
        <v>132.46497688654676</v>
      </c>
      <c r="C48" s="15">
        <f>SUM('Wheat flour'!D48)</f>
        <v>132.46497688654676</v>
      </c>
      <c r="D48" s="15">
        <f>SUM('Wheat flour'!F48)</f>
        <v>116.56917966016115</v>
      </c>
      <c r="E48" s="15">
        <f>SUM('Wheat flour'!H48)</f>
        <v>116.56917966016115</v>
      </c>
      <c r="F48" s="15">
        <f t="shared" si="0"/>
        <v>29.600000000000009</v>
      </c>
      <c r="G48" s="15">
        <f>SUM('Wheat flour'!K48)</f>
        <v>93.255343728128921</v>
      </c>
      <c r="H48" s="15">
        <f>SUM('Wheat flour'!L48)</f>
        <v>4.0879054784933224</v>
      </c>
      <c r="I48" s="15">
        <f>SUM('Wheat flour'!M48)</f>
        <v>115.89007636254644</v>
      </c>
      <c r="J48" s="15">
        <f>SUM('Wheat flour'!P48)</f>
        <v>395.95776090536697</v>
      </c>
      <c r="K48" s="17">
        <f>SUM('Wheat flour'!Q48)</f>
        <v>4.8287531817727682</v>
      </c>
    </row>
    <row r="49" spans="1:13" ht="12" customHeight="1" x14ac:dyDescent="0.2">
      <c r="A49" s="14">
        <v>2012</v>
      </c>
      <c r="B49" s="15">
        <f>SUM('Wheat flour'!B49)</f>
        <v>134.32963000491924</v>
      </c>
      <c r="C49" s="15">
        <f>SUM('Wheat flour'!D49)</f>
        <v>134.32963000491924</v>
      </c>
      <c r="D49" s="15">
        <f>SUM('Wheat flour'!F49)</f>
        <v>118.21007440432894</v>
      </c>
      <c r="E49" s="15">
        <f>SUM('Wheat flour'!H49)</f>
        <v>118.21007440432894</v>
      </c>
      <c r="F49" s="15">
        <f t="shared" ref="F49:F54" si="1">100-(G49/B49*100)</f>
        <v>29.599999999999994</v>
      </c>
      <c r="G49" s="15">
        <f>SUM('Wheat flour'!K49)</f>
        <v>94.568059523463148</v>
      </c>
      <c r="H49" s="15">
        <f>SUM('Wheat flour'!L49)</f>
        <v>4.1454491845901655</v>
      </c>
      <c r="I49" s="15">
        <f>SUM('Wheat flour'!M49)</f>
        <v>117.5214116585389</v>
      </c>
      <c r="J49" s="15">
        <f>SUM('Wheat flour'!P49)</f>
        <v>401.53148983334125</v>
      </c>
      <c r="K49" s="17">
        <f>SUM('Wheat flour'!Q49)</f>
        <v>4.8967254857724543</v>
      </c>
    </row>
    <row r="50" spans="1:13" ht="12" customHeight="1" x14ac:dyDescent="0.2">
      <c r="A50" s="14">
        <v>2013</v>
      </c>
      <c r="B50" s="15">
        <f>SUM('Wheat flour'!B50)</f>
        <v>135.02216769445926</v>
      </c>
      <c r="C50" s="15">
        <f>SUM('Wheat flour'!D50)</f>
        <v>135.02216769445926</v>
      </c>
      <c r="D50" s="15">
        <f>SUM('Wheat flour'!F50)</f>
        <v>118.81950757112415</v>
      </c>
      <c r="E50" s="15">
        <f>SUM('Wheat flour'!H50)</f>
        <v>118.81950757112415</v>
      </c>
      <c r="F50" s="15">
        <f t="shared" si="1"/>
        <v>29.599999999999994</v>
      </c>
      <c r="G50" s="15">
        <f>SUM('Wheat flour'!K50)</f>
        <v>95.055606056899322</v>
      </c>
      <c r="H50" s="15">
        <f>SUM('Wheat flour'!L50)</f>
        <v>4.1668210874257241</v>
      </c>
      <c r="I50" s="15">
        <f>SUM('Wheat flour'!M50)</f>
        <v>118.12729441797556</v>
      </c>
      <c r="J50" s="15">
        <f>SUM('Wheat flour'!P50)</f>
        <v>403.60158926141651</v>
      </c>
      <c r="K50" s="17">
        <f>SUM('Wheat flour'!Q50)</f>
        <v>4.9219706007489821</v>
      </c>
    </row>
    <row r="51" spans="1:13" ht="12" customHeight="1" x14ac:dyDescent="0.2">
      <c r="A51" s="14">
        <v>2014</v>
      </c>
      <c r="B51" s="15">
        <f>SUM('Wheat flour'!B51)</f>
        <v>134.67349014128015</v>
      </c>
      <c r="C51" s="15">
        <f>SUM('Wheat flour'!D51)</f>
        <v>134.67349014128015</v>
      </c>
      <c r="D51" s="15">
        <f>SUM('Wheat flour'!F51)</f>
        <v>118.51267132432653</v>
      </c>
      <c r="E51" s="15">
        <f>SUM('Wheat flour'!H51)</f>
        <v>118.51267132432653</v>
      </c>
      <c r="F51" s="15">
        <f t="shared" si="1"/>
        <v>29.600000000000009</v>
      </c>
      <c r="G51" s="15">
        <f>SUM('Wheat flour'!K51)</f>
        <v>94.810137059461226</v>
      </c>
      <c r="H51" s="15">
        <f>SUM('Wheat flour'!L51)</f>
        <v>4.1560608026065191</v>
      </c>
      <c r="I51" s="15">
        <f>SUM('Wheat flour'!M51)</f>
        <v>117.82224572349351</v>
      </c>
      <c r="J51" s="15">
        <f>SUM('Wheat flour'!P51)</f>
        <v>402.55933955526945</v>
      </c>
      <c r="K51" s="17">
        <f>SUM('Wheat flour'!Q51)</f>
        <v>4.9092602384788959</v>
      </c>
    </row>
    <row r="52" spans="1:13" ht="12" customHeight="1" x14ac:dyDescent="0.2">
      <c r="A52" s="29">
        <v>2015</v>
      </c>
      <c r="B52" s="30">
        <f>SUM('Wheat flour'!B52)</f>
        <v>133.04135739666074</v>
      </c>
      <c r="C52" s="30">
        <f>SUM('Wheat flour'!D52)</f>
        <v>133.04135739666074</v>
      </c>
      <c r="D52" s="30">
        <f>SUM('Wheat flour'!F52)</f>
        <v>117.07639450906146</v>
      </c>
      <c r="E52" s="30">
        <f>SUM('Wheat flour'!H52)</f>
        <v>117.07639450906146</v>
      </c>
      <c r="F52" s="30">
        <f t="shared" si="1"/>
        <v>29.599999999999994</v>
      </c>
      <c r="G52" s="30">
        <f>SUM('Wheat flour'!K52)</f>
        <v>93.661115607249172</v>
      </c>
      <c r="H52" s="30">
        <f>SUM('Wheat flour'!L52)</f>
        <v>4.1056927389479085</v>
      </c>
      <c r="I52" s="30">
        <f>SUM('Wheat flour'!M52)</f>
        <v>116.39433630280374</v>
      </c>
      <c r="J52" s="30">
        <f>SUM('Wheat flour'!P52)</f>
        <v>400.75468061963687</v>
      </c>
      <c r="K52" s="32">
        <f>SUM('Wheat flour'!Q52)</f>
        <v>4.7829372390286169</v>
      </c>
    </row>
    <row r="53" spans="1:13" ht="12" customHeight="1" x14ac:dyDescent="0.2">
      <c r="A53" s="48">
        <v>2016</v>
      </c>
      <c r="B53" s="49">
        <f>SUM('Wheat flour'!B53)</f>
        <v>131.66197362514399</v>
      </c>
      <c r="C53" s="49">
        <f>SUM('Wheat flour'!D53)</f>
        <v>131.66197362514399</v>
      </c>
      <c r="D53" s="49">
        <f>SUM('Wheat flour'!F53)</f>
        <v>115.86253679012671</v>
      </c>
      <c r="E53" s="49">
        <f>SUM('Wheat flour'!H53)</f>
        <v>115.86253679012671</v>
      </c>
      <c r="F53" s="49">
        <f t="shared" si="1"/>
        <v>29.59999999999998</v>
      </c>
      <c r="G53" s="49">
        <f>SUM('Wheat flour'!K53)</f>
        <v>92.690029432101383</v>
      </c>
      <c r="H53" s="49">
        <f>SUM('Wheat flour'!L53)</f>
        <v>4.0631245778455405</v>
      </c>
      <c r="I53" s="49">
        <f>SUM('Wheat flour'!M53)</f>
        <v>115.18755021963213</v>
      </c>
      <c r="J53" s="49">
        <f>SUM('Wheat flour'!P53)</f>
        <v>396.76307495683011</v>
      </c>
      <c r="K53" s="51">
        <f>SUM('Wheat flour'!Q53)</f>
        <v>4.7297940481422014</v>
      </c>
    </row>
    <row r="54" spans="1:13" ht="12" customHeight="1" x14ac:dyDescent="0.2">
      <c r="A54" s="48">
        <v>2017</v>
      </c>
      <c r="B54" s="49">
        <f>SUM('Wheat flour'!B54)</f>
        <v>131.78572946099609</v>
      </c>
      <c r="C54" s="49">
        <f>SUM('Wheat flour'!D54)</f>
        <v>131.78572946099609</v>
      </c>
      <c r="D54" s="49">
        <f>SUM('Wheat flour'!F54)</f>
        <v>115.97144192567657</v>
      </c>
      <c r="E54" s="49">
        <f>SUM('Wheat flour'!H54)</f>
        <v>115.97144192567657</v>
      </c>
      <c r="F54" s="49">
        <f t="shared" si="1"/>
        <v>29.599999999999994</v>
      </c>
      <c r="G54" s="49">
        <f>SUM('Wheat flour'!K54)</f>
        <v>92.777153540541264</v>
      </c>
      <c r="H54" s="49">
        <f>SUM('Wheat flour'!L54)</f>
        <v>4.0669437168456444</v>
      </c>
      <c r="I54" s="49">
        <f>SUM('Wheat flour'!M54)</f>
        <v>115.29582090071558</v>
      </c>
      <c r="J54" s="49">
        <f>SUM('Wheat flour'!P54)</f>
        <v>397.09149743733423</v>
      </c>
      <c r="K54" s="51">
        <f>SUM('Wheat flour'!Q54)</f>
        <v>4.7352075514452654</v>
      </c>
    </row>
    <row r="55" spans="1:13" ht="12" customHeight="1" x14ac:dyDescent="0.2">
      <c r="A55" s="58">
        <v>2018</v>
      </c>
      <c r="B55" s="59">
        <f>SUM('Wheat flour'!B55)</f>
        <v>132.06521263254527</v>
      </c>
      <c r="C55" s="59">
        <f>SUM('Wheat flour'!D55)</f>
        <v>132.06521263254527</v>
      </c>
      <c r="D55" s="59">
        <f>SUM('Wheat flour'!F55)</f>
        <v>116.21738711663983</v>
      </c>
      <c r="E55" s="59">
        <f>SUM('Wheat flour'!H55)</f>
        <v>116.21738711663983</v>
      </c>
      <c r="F55" s="59">
        <f>100-(G55/B55*100)</f>
        <v>29.600000000000009</v>
      </c>
      <c r="G55" s="59">
        <f>SUM('Wheat flour'!K55)</f>
        <v>92.973909693311867</v>
      </c>
      <c r="H55" s="59">
        <f>SUM('Wheat flour'!L55)</f>
        <v>4.0755686440903833</v>
      </c>
      <c r="I55" s="59">
        <f>SUM('Wheat flour'!M55)</f>
        <v>115.54033327564032</v>
      </c>
      <c r="J55" s="59">
        <f>SUM('Wheat flour'!P55)</f>
        <v>397.95422741983646</v>
      </c>
      <c r="K55" s="61">
        <f>SUM('Wheat flour'!Q55)</f>
        <v>4.7448018126864895</v>
      </c>
    </row>
    <row r="56" spans="1:13" ht="12" customHeight="1" x14ac:dyDescent="0.2">
      <c r="A56" s="58">
        <v>2019</v>
      </c>
      <c r="B56" s="59">
        <f>SUM('Wheat flour'!B56)</f>
        <v>131.03506283670768</v>
      </c>
      <c r="C56" s="59">
        <f>SUM('Wheat flour'!D56)</f>
        <v>131.03506283670768</v>
      </c>
      <c r="D56" s="59">
        <f>SUM('Wheat flour'!F56)</f>
        <v>115.31085529630276</v>
      </c>
      <c r="E56" s="59">
        <f>SUM('Wheat flour'!H56)</f>
        <v>115.31085529630276</v>
      </c>
      <c r="F56" s="59">
        <f>100-(G56/B56*100)</f>
        <v>29.600000000000009</v>
      </c>
      <c r="G56" s="59">
        <f>SUM('Wheat flour'!K56)</f>
        <v>92.248684237042198</v>
      </c>
      <c r="H56" s="59">
        <f>SUM('Wheat flour'!L56)</f>
        <v>4.043777939158014</v>
      </c>
      <c r="I56" s="59">
        <f>SUM('Wheat flour'!M56)</f>
        <v>114.63908268616012</v>
      </c>
      <c r="J56" s="59">
        <f>SUM('Wheat flour'!P56)</f>
        <v>394.92879254299748</v>
      </c>
      <c r="K56" s="61">
        <f>SUM('Wheat flour'!Q56)</f>
        <v>4.7060793141273134</v>
      </c>
    </row>
    <row r="57" spans="1:13" ht="12" customHeight="1" x14ac:dyDescent="0.2">
      <c r="A57" s="48">
        <v>2020</v>
      </c>
      <c r="B57" s="49">
        <f>SUM('Wheat flour'!B57)</f>
        <v>132.33998601017925</v>
      </c>
      <c r="C57" s="49">
        <f>SUM('Wheat flour'!D57)</f>
        <v>132.33998601017925</v>
      </c>
      <c r="D57" s="49">
        <f>SUM('Wheat flour'!F57)</f>
        <v>116.45918768895774</v>
      </c>
      <c r="E57" s="49">
        <f>SUM('Wheat flour'!H57)</f>
        <v>116.45918768895774</v>
      </c>
      <c r="F57" s="49">
        <f t="shared" ref="F57:F58" si="2">100-(G57/B57*100)</f>
        <v>29.600000000000009</v>
      </c>
      <c r="G57" s="49">
        <f>SUM('Wheat flour'!K57)</f>
        <v>93.16735015116619</v>
      </c>
      <c r="H57" s="49">
        <f>SUM('Wheat flour'!L57)</f>
        <v>4.084048225804545</v>
      </c>
      <c r="I57" s="49">
        <f>SUM('Wheat flour'!M57)</f>
        <v>115.78072517744594</v>
      </c>
      <c r="J57" s="49">
        <f>SUM('Wheat flour'!P57)</f>
        <v>399.24201106562339</v>
      </c>
      <c r="K57" s="51">
        <f>SUM('Wheat flour'!Q57)</f>
        <v>4.7446780408859777</v>
      </c>
    </row>
    <row r="58" spans="1:13" ht="12" customHeight="1" thickBot="1" x14ac:dyDescent="0.25">
      <c r="A58" s="67">
        <v>2021</v>
      </c>
      <c r="B58" s="68">
        <f>SUM('Wheat flour'!B58)</f>
        <v>129.30274531159898</v>
      </c>
      <c r="C58" s="68">
        <f>SUM('Wheat flour'!D58)</f>
        <v>129.30274531159898</v>
      </c>
      <c r="D58" s="68">
        <f>SUM('Wheat flour'!F58)</f>
        <v>113.78641587420711</v>
      </c>
      <c r="E58" s="68">
        <f>SUM('Wheat flour'!H58)</f>
        <v>113.78641587420711</v>
      </c>
      <c r="F58" s="68">
        <f t="shared" si="2"/>
        <v>29.599999999999994</v>
      </c>
      <c r="G58" s="68">
        <f>SUM('Wheat flour'!K58)</f>
        <v>91.02913269936569</v>
      </c>
      <c r="H58" s="68">
        <f>SUM('Wheat flour'!L58)</f>
        <v>3.9903181457256194</v>
      </c>
      <c r="I58" s="68">
        <f>SUM('Wheat flour'!M58)</f>
        <v>113.12352427224843</v>
      </c>
      <c r="J58" s="68">
        <f>SUM('Wheat flour'!P58)</f>
        <v>389.61769491459779</v>
      </c>
      <c r="K58" s="70">
        <f>SUM('Wheat flour'!Q58)</f>
        <v>4.6458210406679843</v>
      </c>
    </row>
    <row r="59" spans="1:13" ht="12" customHeight="1" thickTop="1" x14ac:dyDescent="0.2">
      <c r="A59" s="71" t="s">
        <v>51</v>
      </c>
    </row>
    <row r="60" spans="1:13" ht="12" customHeight="1" x14ac:dyDescent="0.2">
      <c r="L60" s="7"/>
      <c r="M60" s="7"/>
    </row>
    <row r="61" spans="1:13" ht="12" customHeight="1" x14ac:dyDescent="0.2">
      <c r="A61" s="93" t="s">
        <v>69</v>
      </c>
    </row>
    <row r="62" spans="1:13" ht="12" customHeight="1" x14ac:dyDescent="0.2">
      <c r="A62" s="94" t="s">
        <v>68</v>
      </c>
    </row>
    <row r="64" spans="1:13" ht="12" customHeight="1" x14ac:dyDescent="0.2">
      <c r="A64" s="1" t="s">
        <v>64</v>
      </c>
    </row>
    <row r="65" spans="1:1" ht="12" customHeight="1" x14ac:dyDescent="0.2">
      <c r="A65" s="1" t="s">
        <v>60</v>
      </c>
    </row>
    <row r="66" spans="1:1" ht="12" customHeight="1" x14ac:dyDescent="0.2">
      <c r="A66" s="1" t="s">
        <v>70</v>
      </c>
    </row>
    <row r="67" spans="1:1" ht="12" customHeight="1" x14ac:dyDescent="0.2">
      <c r="A67" s="1" t="s">
        <v>71</v>
      </c>
    </row>
    <row r="69" spans="1:1" ht="12" customHeight="1" x14ac:dyDescent="0.2">
      <c r="A69" s="1" t="s">
        <v>67</v>
      </c>
    </row>
  </sheetData>
  <mergeCells count="10">
    <mergeCell ref="A1:K1"/>
    <mergeCell ref="F2:F5"/>
    <mergeCell ref="D2:D5"/>
    <mergeCell ref="A2:A5"/>
    <mergeCell ref="B2:B5"/>
    <mergeCell ref="E2:E5"/>
    <mergeCell ref="G2:I5"/>
    <mergeCell ref="K2:K5"/>
    <mergeCell ref="C2:C5"/>
    <mergeCell ref="J2:J5"/>
  </mergeCells>
  <phoneticPr fontId="0" type="noConversion"/>
  <printOptions horizontalCentered="1"/>
  <pageMargins left="0.5" right="0.5" top="0.61" bottom="0.56000000000000005" header="0.5" footer="0.5"/>
  <pageSetup scale="7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0">
    <pageSetUpPr fitToPage="1"/>
  </sheetPr>
  <dimension ref="A1:V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43</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0" t="s">
        <v>31</v>
      </c>
      <c r="C6" s="40" t="s">
        <v>32</v>
      </c>
      <c r="D6" s="40" t="s">
        <v>31</v>
      </c>
      <c r="E6" s="40" t="s">
        <v>32</v>
      </c>
      <c r="F6" s="40" t="s">
        <v>31</v>
      </c>
      <c r="G6" s="40" t="s">
        <v>32</v>
      </c>
      <c r="H6" s="47" t="s">
        <v>31</v>
      </c>
      <c r="I6" s="40" t="s">
        <v>32</v>
      </c>
      <c r="J6" s="40" t="s">
        <v>32</v>
      </c>
      <c r="K6" s="40" t="s">
        <v>31</v>
      </c>
      <c r="L6" s="40" t="s">
        <v>33</v>
      </c>
      <c r="M6" s="40" t="s">
        <v>34</v>
      </c>
      <c r="N6" s="40" t="s">
        <v>35</v>
      </c>
      <c r="O6" s="40" t="s">
        <v>36</v>
      </c>
      <c r="P6" s="40" t="s">
        <v>35</v>
      </c>
      <c r="Q6" s="40" t="s">
        <v>37</v>
      </c>
      <c r="R6" s="26"/>
      <c r="S6" s="26"/>
      <c r="T6" s="26"/>
      <c r="U6" s="26"/>
      <c r="V6" s="26"/>
    </row>
    <row r="7" spans="1:22" ht="12" customHeight="1" x14ac:dyDescent="0.2">
      <c r="A7" s="10">
        <v>1970</v>
      </c>
      <c r="B7" s="59">
        <v>1.2087378402641171</v>
      </c>
      <c r="C7" s="11">
        <v>0</v>
      </c>
      <c r="D7" s="11">
        <f t="shared" ref="D7:D48" si="0">+B7-B7*(C7/100)</f>
        <v>1.2087378402641171</v>
      </c>
      <c r="E7" s="11">
        <v>12</v>
      </c>
      <c r="F7" s="11">
        <f t="shared" ref="F7:F48" si="1">+(D7-D7*(E7)/100)</f>
        <v>1.063689299432423</v>
      </c>
      <c r="G7" s="11">
        <v>0</v>
      </c>
      <c r="H7" s="11">
        <f>F7-(F7*G7/100)</f>
        <v>1.063689299432423</v>
      </c>
      <c r="I7" s="11">
        <v>20</v>
      </c>
      <c r="J7" s="18">
        <f t="shared" ref="J7:J48" si="2">100-(K7/B7*100)</f>
        <v>29.600000000000009</v>
      </c>
      <c r="K7" s="20">
        <f>+H7-H7*I7/100</f>
        <v>0.85095143954593833</v>
      </c>
      <c r="L7" s="21">
        <f t="shared" ref="L7:L48" si="3">+(K7/365)*16</f>
        <v>3.7301980911602778E-2</v>
      </c>
      <c r="M7" s="20">
        <f t="shared" ref="M7:M39" si="4">+L7*28.3495</f>
        <v>1.0574925078534829</v>
      </c>
      <c r="N7" s="11">
        <v>80</v>
      </c>
      <c r="O7" s="11">
        <v>16</v>
      </c>
      <c r="P7" s="20">
        <f t="shared" ref="P7:P48" si="5">+Q7*N7</f>
        <v>5.2874625392674144</v>
      </c>
      <c r="Q7" s="13">
        <f t="shared" ref="Q7:Q48" si="6">+M7/O7</f>
        <v>6.6093281740842683E-2</v>
      </c>
      <c r="R7" s="7"/>
      <c r="S7" s="7"/>
      <c r="T7" s="7"/>
      <c r="U7" s="7"/>
      <c r="V7" s="7"/>
    </row>
    <row r="8" spans="1:22" ht="12" customHeight="1" x14ac:dyDescent="0.2">
      <c r="A8" s="14">
        <v>1971</v>
      </c>
      <c r="B8" s="30">
        <v>1.1500198579911465</v>
      </c>
      <c r="C8" s="15">
        <v>0</v>
      </c>
      <c r="D8" s="15">
        <f t="shared" si="0"/>
        <v>1.1500198579911465</v>
      </c>
      <c r="E8" s="15">
        <v>12</v>
      </c>
      <c r="F8" s="15">
        <f t="shared" si="1"/>
        <v>1.0120174750322088</v>
      </c>
      <c r="G8" s="15">
        <v>0</v>
      </c>
      <c r="H8" s="15">
        <f t="shared" ref="H8:H54" si="7">F8-(F8*G8/100)</f>
        <v>1.0120174750322088</v>
      </c>
      <c r="I8" s="15">
        <v>20</v>
      </c>
      <c r="J8" s="19">
        <f t="shared" si="2"/>
        <v>29.600000000000009</v>
      </c>
      <c r="K8" s="22">
        <f t="shared" ref="K8:K54" si="8">+H8-H8*I8/100</f>
        <v>0.80961398002576712</v>
      </c>
      <c r="L8" s="23">
        <f t="shared" si="3"/>
        <v>3.5489927891540478E-2</v>
      </c>
      <c r="M8" s="22">
        <f t="shared" si="4"/>
        <v>1.0061217107612268</v>
      </c>
      <c r="N8" s="15">
        <v>80</v>
      </c>
      <c r="O8" s="15">
        <v>16</v>
      </c>
      <c r="P8" s="22">
        <f t="shared" si="5"/>
        <v>5.0306085538061343</v>
      </c>
      <c r="Q8" s="17">
        <f t="shared" si="6"/>
        <v>6.2882606922576675E-2</v>
      </c>
      <c r="R8" s="7"/>
      <c r="S8" s="7"/>
      <c r="T8" s="7"/>
      <c r="U8" s="7"/>
      <c r="V8" s="7"/>
    </row>
    <row r="9" spans="1:22" ht="12" customHeight="1" x14ac:dyDescent="0.2">
      <c r="A9" s="14">
        <v>1972</v>
      </c>
      <c r="B9" s="30">
        <v>1.0507522126011748</v>
      </c>
      <c r="C9" s="15">
        <v>0</v>
      </c>
      <c r="D9" s="15">
        <f t="shared" si="0"/>
        <v>1.0507522126011748</v>
      </c>
      <c r="E9" s="15">
        <v>12</v>
      </c>
      <c r="F9" s="15">
        <f t="shared" si="1"/>
        <v>0.92466194708903382</v>
      </c>
      <c r="G9" s="15">
        <v>0</v>
      </c>
      <c r="H9" s="15">
        <f t="shared" si="7"/>
        <v>0.92466194708903382</v>
      </c>
      <c r="I9" s="15">
        <v>20</v>
      </c>
      <c r="J9" s="19">
        <f t="shared" si="2"/>
        <v>29.600000000000009</v>
      </c>
      <c r="K9" s="22">
        <f t="shared" si="8"/>
        <v>0.73972955767122706</v>
      </c>
      <c r="L9" s="23">
        <f t="shared" si="3"/>
        <v>3.2426501158190776E-2</v>
      </c>
      <c r="M9" s="22">
        <f t="shared" si="4"/>
        <v>0.91927509458412937</v>
      </c>
      <c r="N9" s="15">
        <v>80</v>
      </c>
      <c r="O9" s="15">
        <v>16</v>
      </c>
      <c r="P9" s="22">
        <f t="shared" si="5"/>
        <v>4.5963754729206467</v>
      </c>
      <c r="Q9" s="17">
        <f t="shared" si="6"/>
        <v>5.7454693411508086E-2</v>
      </c>
      <c r="R9" s="7"/>
      <c r="S9" s="7"/>
      <c r="T9" s="7"/>
      <c r="U9" s="7"/>
      <c r="V9" s="7"/>
    </row>
    <row r="10" spans="1:22" ht="12" customHeight="1" x14ac:dyDescent="0.2">
      <c r="A10" s="14">
        <v>1973</v>
      </c>
      <c r="B10" s="30">
        <v>1.2740242197312606</v>
      </c>
      <c r="C10" s="15">
        <v>0</v>
      </c>
      <c r="D10" s="15">
        <f t="shared" si="0"/>
        <v>1.2740242197312606</v>
      </c>
      <c r="E10" s="15">
        <v>12</v>
      </c>
      <c r="F10" s="15">
        <f t="shared" si="1"/>
        <v>1.1211413133635093</v>
      </c>
      <c r="G10" s="15">
        <v>0</v>
      </c>
      <c r="H10" s="15">
        <f t="shared" si="7"/>
        <v>1.1211413133635093</v>
      </c>
      <c r="I10" s="15">
        <v>20</v>
      </c>
      <c r="J10" s="19">
        <f t="shared" si="2"/>
        <v>29.600000000000009</v>
      </c>
      <c r="K10" s="22">
        <f t="shared" si="8"/>
        <v>0.8969130506908074</v>
      </c>
      <c r="L10" s="23">
        <f t="shared" si="3"/>
        <v>3.9316736468638133E-2</v>
      </c>
      <c r="M10" s="22">
        <f t="shared" si="4"/>
        <v>1.1146098205176567</v>
      </c>
      <c r="N10" s="15">
        <v>80</v>
      </c>
      <c r="O10" s="15">
        <v>16</v>
      </c>
      <c r="P10" s="22">
        <f t="shared" si="5"/>
        <v>5.5730491025882838</v>
      </c>
      <c r="Q10" s="17">
        <f t="shared" si="6"/>
        <v>6.9663113782353542E-2</v>
      </c>
      <c r="R10" s="7"/>
      <c r="S10" s="7"/>
      <c r="T10" s="7"/>
      <c r="U10" s="7"/>
      <c r="V10" s="7"/>
    </row>
    <row r="11" spans="1:22" ht="12" customHeight="1" x14ac:dyDescent="0.2">
      <c r="A11" s="14">
        <v>1974</v>
      </c>
      <c r="B11" s="30">
        <v>1.2413352619615654</v>
      </c>
      <c r="C11" s="15">
        <v>0</v>
      </c>
      <c r="D11" s="15">
        <f t="shared" si="0"/>
        <v>1.2413352619615654</v>
      </c>
      <c r="E11" s="15">
        <v>12</v>
      </c>
      <c r="F11" s="15">
        <f t="shared" si="1"/>
        <v>1.0923750305261777</v>
      </c>
      <c r="G11" s="15">
        <v>0</v>
      </c>
      <c r="H11" s="15">
        <f t="shared" si="7"/>
        <v>1.0923750305261777</v>
      </c>
      <c r="I11" s="15">
        <v>20</v>
      </c>
      <c r="J11" s="19">
        <f t="shared" si="2"/>
        <v>29.599999999999994</v>
      </c>
      <c r="K11" s="22">
        <f t="shared" si="8"/>
        <v>0.87390002442094217</v>
      </c>
      <c r="L11" s="23">
        <f t="shared" si="3"/>
        <v>3.8307946275986507E-2</v>
      </c>
      <c r="M11" s="22">
        <f t="shared" si="4"/>
        <v>1.0860111229510794</v>
      </c>
      <c r="N11" s="15">
        <v>80</v>
      </c>
      <c r="O11" s="15">
        <v>16</v>
      </c>
      <c r="P11" s="22">
        <f t="shared" si="5"/>
        <v>5.4300556147553971</v>
      </c>
      <c r="Q11" s="17">
        <f t="shared" si="6"/>
        <v>6.7875695184442461E-2</v>
      </c>
      <c r="R11" s="7"/>
      <c r="S11" s="7"/>
      <c r="T11" s="7"/>
      <c r="U11" s="7"/>
      <c r="V11" s="7"/>
    </row>
    <row r="12" spans="1:22" ht="12" customHeight="1" x14ac:dyDescent="0.2">
      <c r="A12" s="14">
        <v>1975</v>
      </c>
      <c r="B12" s="30">
        <v>0.97966324076098832</v>
      </c>
      <c r="C12" s="15">
        <v>0</v>
      </c>
      <c r="D12" s="15">
        <f t="shared" si="0"/>
        <v>0.97966324076098832</v>
      </c>
      <c r="E12" s="15">
        <v>12</v>
      </c>
      <c r="F12" s="15">
        <f t="shared" si="1"/>
        <v>0.86210365186966975</v>
      </c>
      <c r="G12" s="15">
        <v>0</v>
      </c>
      <c r="H12" s="15">
        <f t="shared" si="7"/>
        <v>0.86210365186966975</v>
      </c>
      <c r="I12" s="15">
        <v>20</v>
      </c>
      <c r="J12" s="19">
        <f t="shared" si="2"/>
        <v>29.599999999999994</v>
      </c>
      <c r="K12" s="22">
        <f t="shared" si="8"/>
        <v>0.68968292149573585</v>
      </c>
      <c r="L12" s="23">
        <f t="shared" si="3"/>
        <v>3.0232676010771984E-2</v>
      </c>
      <c r="M12" s="22">
        <f t="shared" si="4"/>
        <v>0.85708124856738033</v>
      </c>
      <c r="N12" s="15">
        <v>80</v>
      </c>
      <c r="O12" s="15">
        <v>16</v>
      </c>
      <c r="P12" s="22">
        <f t="shared" si="5"/>
        <v>4.2854062428369017</v>
      </c>
      <c r="Q12" s="17">
        <f t="shared" si="6"/>
        <v>5.356757803546127E-2</v>
      </c>
      <c r="R12" s="7"/>
      <c r="S12" s="7"/>
      <c r="T12" s="7"/>
      <c r="U12" s="7"/>
      <c r="V12" s="7"/>
    </row>
    <row r="13" spans="1:22" ht="12" customHeight="1" x14ac:dyDescent="0.2">
      <c r="A13" s="10">
        <v>1976</v>
      </c>
      <c r="B13" s="59">
        <v>0.8048089546051268</v>
      </c>
      <c r="C13" s="11">
        <v>0</v>
      </c>
      <c r="D13" s="11">
        <f t="shared" si="0"/>
        <v>0.8048089546051268</v>
      </c>
      <c r="E13" s="11">
        <v>12</v>
      </c>
      <c r="F13" s="11">
        <f t="shared" si="1"/>
        <v>0.70823188005251159</v>
      </c>
      <c r="G13" s="11">
        <v>0</v>
      </c>
      <c r="H13" s="11">
        <f t="shared" si="7"/>
        <v>0.70823188005251159</v>
      </c>
      <c r="I13" s="11">
        <v>20</v>
      </c>
      <c r="J13" s="18">
        <f t="shared" si="2"/>
        <v>29.600000000000009</v>
      </c>
      <c r="K13" s="20">
        <f t="shared" si="8"/>
        <v>0.56658550404200925</v>
      </c>
      <c r="L13" s="21">
        <f t="shared" si="3"/>
        <v>2.4836624834718213E-2</v>
      </c>
      <c r="M13" s="20">
        <f t="shared" si="4"/>
        <v>0.7041058957518439</v>
      </c>
      <c r="N13" s="11">
        <v>80</v>
      </c>
      <c r="O13" s="11">
        <v>16</v>
      </c>
      <c r="P13" s="20">
        <f t="shared" si="5"/>
        <v>3.5205294787592196</v>
      </c>
      <c r="Q13" s="13">
        <f t="shared" si="6"/>
        <v>4.4006618484490244E-2</v>
      </c>
      <c r="R13" s="7"/>
      <c r="S13" s="7"/>
      <c r="T13" s="7"/>
      <c r="U13" s="7"/>
      <c r="V13" s="7"/>
    </row>
    <row r="14" spans="1:22" ht="12" customHeight="1" x14ac:dyDescent="0.2">
      <c r="A14" s="10">
        <v>1977</v>
      </c>
      <c r="B14" s="59">
        <v>0.73583691868290302</v>
      </c>
      <c r="C14" s="11">
        <v>0</v>
      </c>
      <c r="D14" s="11">
        <f t="shared" si="0"/>
        <v>0.73583691868290302</v>
      </c>
      <c r="E14" s="11">
        <v>12</v>
      </c>
      <c r="F14" s="11">
        <f t="shared" si="1"/>
        <v>0.64753648844095468</v>
      </c>
      <c r="G14" s="11">
        <v>0</v>
      </c>
      <c r="H14" s="11">
        <f t="shared" si="7"/>
        <v>0.64753648844095468</v>
      </c>
      <c r="I14" s="11">
        <v>20</v>
      </c>
      <c r="J14" s="18">
        <f t="shared" si="2"/>
        <v>29.599999999999994</v>
      </c>
      <c r="K14" s="20">
        <f t="shared" si="8"/>
        <v>0.51802919075276377</v>
      </c>
      <c r="L14" s="21">
        <f t="shared" si="3"/>
        <v>2.2708128909710194E-2</v>
      </c>
      <c r="M14" s="20">
        <f t="shared" si="4"/>
        <v>0.64376410052582911</v>
      </c>
      <c r="N14" s="11">
        <v>80</v>
      </c>
      <c r="O14" s="11">
        <v>16</v>
      </c>
      <c r="P14" s="20">
        <f t="shared" si="5"/>
        <v>3.2188205026291454</v>
      </c>
      <c r="Q14" s="13">
        <f t="shared" si="6"/>
        <v>4.0235256282864319E-2</v>
      </c>
      <c r="R14" s="7"/>
      <c r="S14" s="7"/>
      <c r="T14" s="7"/>
      <c r="U14" s="7"/>
      <c r="V14" s="7"/>
    </row>
    <row r="15" spans="1:22" ht="12" customHeight="1" x14ac:dyDescent="0.2">
      <c r="A15" s="10">
        <v>1978</v>
      </c>
      <c r="B15" s="59">
        <v>0.74842985953394736</v>
      </c>
      <c r="C15" s="11">
        <v>0</v>
      </c>
      <c r="D15" s="11">
        <f t="shared" si="0"/>
        <v>0.74842985953394736</v>
      </c>
      <c r="E15" s="11">
        <v>12</v>
      </c>
      <c r="F15" s="11">
        <f t="shared" si="1"/>
        <v>0.65861827638987369</v>
      </c>
      <c r="G15" s="11">
        <v>0</v>
      </c>
      <c r="H15" s="11">
        <f t="shared" si="7"/>
        <v>0.65861827638987369</v>
      </c>
      <c r="I15" s="11">
        <v>20</v>
      </c>
      <c r="J15" s="18">
        <f t="shared" si="2"/>
        <v>29.599999999999994</v>
      </c>
      <c r="K15" s="20">
        <f t="shared" si="8"/>
        <v>0.526894621111899</v>
      </c>
      <c r="L15" s="21">
        <f t="shared" si="3"/>
        <v>2.3096750514494203E-2</v>
      </c>
      <c r="M15" s="20">
        <f t="shared" si="4"/>
        <v>0.65478132871065342</v>
      </c>
      <c r="N15" s="11">
        <v>80</v>
      </c>
      <c r="O15" s="11">
        <v>16</v>
      </c>
      <c r="P15" s="20">
        <f t="shared" si="5"/>
        <v>3.2739066435532669</v>
      </c>
      <c r="Q15" s="13">
        <f t="shared" si="6"/>
        <v>4.0923833044415839E-2</v>
      </c>
      <c r="R15" s="7"/>
      <c r="S15" s="7"/>
      <c r="T15" s="7"/>
      <c r="U15" s="7"/>
      <c r="V15" s="7"/>
    </row>
    <row r="16" spans="1:22" ht="12" customHeight="1" x14ac:dyDescent="0.2">
      <c r="A16" s="10">
        <v>1979</v>
      </c>
      <c r="B16" s="59">
        <v>0.7004221294083488</v>
      </c>
      <c r="C16" s="11">
        <v>0</v>
      </c>
      <c r="D16" s="11">
        <f t="shared" si="0"/>
        <v>0.7004221294083488</v>
      </c>
      <c r="E16" s="11">
        <v>12</v>
      </c>
      <c r="F16" s="11">
        <f t="shared" si="1"/>
        <v>0.61637147387934688</v>
      </c>
      <c r="G16" s="11">
        <v>0</v>
      </c>
      <c r="H16" s="11">
        <f t="shared" si="7"/>
        <v>0.61637147387934688</v>
      </c>
      <c r="I16" s="11">
        <v>20</v>
      </c>
      <c r="J16" s="18">
        <f t="shared" si="2"/>
        <v>29.600000000000009</v>
      </c>
      <c r="K16" s="20">
        <f t="shared" si="8"/>
        <v>0.4930971791034775</v>
      </c>
      <c r="L16" s="21">
        <f t="shared" si="3"/>
        <v>2.1615218810015453E-2</v>
      </c>
      <c r="M16" s="20">
        <f t="shared" si="4"/>
        <v>0.61278064565453305</v>
      </c>
      <c r="N16" s="11">
        <v>80</v>
      </c>
      <c r="O16" s="11">
        <v>16</v>
      </c>
      <c r="P16" s="20">
        <f t="shared" si="5"/>
        <v>3.0639032282726655</v>
      </c>
      <c r="Q16" s="13">
        <f t="shared" si="6"/>
        <v>3.8298790353408316E-2</v>
      </c>
      <c r="R16" s="7"/>
      <c r="S16" s="7"/>
      <c r="T16" s="7"/>
      <c r="U16" s="7"/>
      <c r="V16" s="7"/>
    </row>
    <row r="17" spans="1:22" ht="12" customHeight="1" x14ac:dyDescent="0.2">
      <c r="A17" s="10">
        <v>1980</v>
      </c>
      <c r="B17" s="59">
        <v>0.7122070558310627</v>
      </c>
      <c r="C17" s="11">
        <v>0</v>
      </c>
      <c r="D17" s="11">
        <f t="shared" si="0"/>
        <v>0.7122070558310627</v>
      </c>
      <c r="E17" s="11">
        <v>12</v>
      </c>
      <c r="F17" s="11">
        <f t="shared" si="1"/>
        <v>0.62674220913133516</v>
      </c>
      <c r="G17" s="11">
        <v>0</v>
      </c>
      <c r="H17" s="11">
        <f t="shared" si="7"/>
        <v>0.62674220913133516</v>
      </c>
      <c r="I17" s="11">
        <v>20</v>
      </c>
      <c r="J17" s="18">
        <f t="shared" si="2"/>
        <v>29.600000000000009</v>
      </c>
      <c r="K17" s="20">
        <f t="shared" si="8"/>
        <v>0.50139376730506813</v>
      </c>
      <c r="L17" s="21">
        <f t="shared" si="3"/>
        <v>2.1978904868167368E-2</v>
      </c>
      <c r="M17" s="20">
        <f t="shared" si="4"/>
        <v>0.62309096356011073</v>
      </c>
      <c r="N17" s="11">
        <v>80</v>
      </c>
      <c r="O17" s="11">
        <v>16</v>
      </c>
      <c r="P17" s="20">
        <f t="shared" si="5"/>
        <v>3.1154548178005537</v>
      </c>
      <c r="Q17" s="13">
        <f t="shared" si="6"/>
        <v>3.8943185222506921E-2</v>
      </c>
      <c r="R17" s="7"/>
      <c r="S17" s="7"/>
      <c r="T17" s="7"/>
      <c r="U17" s="7"/>
      <c r="V17" s="7"/>
    </row>
    <row r="18" spans="1:22" ht="12" customHeight="1" x14ac:dyDescent="0.2">
      <c r="A18" s="14">
        <v>1981</v>
      </c>
      <c r="B18" s="30">
        <v>0.6849045807361851</v>
      </c>
      <c r="C18" s="15">
        <v>0</v>
      </c>
      <c r="D18" s="15">
        <f t="shared" si="0"/>
        <v>0.6849045807361851</v>
      </c>
      <c r="E18" s="15">
        <v>12</v>
      </c>
      <c r="F18" s="15">
        <f t="shared" si="1"/>
        <v>0.60271603104784288</v>
      </c>
      <c r="G18" s="15">
        <v>0</v>
      </c>
      <c r="H18" s="15">
        <f t="shared" si="7"/>
        <v>0.60271603104784288</v>
      </c>
      <c r="I18" s="15">
        <v>20</v>
      </c>
      <c r="J18" s="19">
        <f t="shared" si="2"/>
        <v>29.600000000000009</v>
      </c>
      <c r="K18" s="22">
        <f t="shared" si="8"/>
        <v>0.48217282483827428</v>
      </c>
      <c r="L18" s="23">
        <f t="shared" si="3"/>
        <v>2.1136343006609284E-2</v>
      </c>
      <c r="M18" s="22">
        <f t="shared" si="4"/>
        <v>0.59920475606586987</v>
      </c>
      <c r="N18" s="15">
        <v>80</v>
      </c>
      <c r="O18" s="15">
        <v>16</v>
      </c>
      <c r="P18" s="22">
        <f t="shared" si="5"/>
        <v>2.9960237803293492</v>
      </c>
      <c r="Q18" s="17">
        <f t="shared" si="6"/>
        <v>3.7450297254116867E-2</v>
      </c>
      <c r="R18" s="7"/>
      <c r="S18" s="7"/>
      <c r="T18" s="7"/>
      <c r="U18" s="7"/>
      <c r="V18" s="7"/>
    </row>
    <row r="19" spans="1:22" ht="12" customHeight="1" x14ac:dyDescent="0.2">
      <c r="A19" s="14">
        <v>1982</v>
      </c>
      <c r="B19" s="30">
        <v>0.63956531707886877</v>
      </c>
      <c r="C19" s="15">
        <v>0</v>
      </c>
      <c r="D19" s="15">
        <f t="shared" si="0"/>
        <v>0.63956531707886877</v>
      </c>
      <c r="E19" s="15">
        <v>12</v>
      </c>
      <c r="F19" s="15">
        <f t="shared" si="1"/>
        <v>0.56281747902940449</v>
      </c>
      <c r="G19" s="15">
        <v>0</v>
      </c>
      <c r="H19" s="15">
        <f t="shared" si="7"/>
        <v>0.56281747902940449</v>
      </c>
      <c r="I19" s="15">
        <v>20</v>
      </c>
      <c r="J19" s="19">
        <f t="shared" si="2"/>
        <v>29.600000000000009</v>
      </c>
      <c r="K19" s="22">
        <f t="shared" si="8"/>
        <v>0.45025398322352361</v>
      </c>
      <c r="L19" s="23">
        <f t="shared" si="3"/>
        <v>1.9737160908428433E-2</v>
      </c>
      <c r="M19" s="22">
        <f t="shared" si="4"/>
        <v>0.55953864317349189</v>
      </c>
      <c r="N19" s="15">
        <v>80</v>
      </c>
      <c r="O19" s="15">
        <v>16</v>
      </c>
      <c r="P19" s="22">
        <f t="shared" si="5"/>
        <v>2.7976932158674597</v>
      </c>
      <c r="Q19" s="17">
        <f t="shared" si="6"/>
        <v>3.4971165198343243E-2</v>
      </c>
      <c r="R19" s="7"/>
      <c r="S19" s="7"/>
      <c r="T19" s="7"/>
      <c r="U19" s="7"/>
      <c r="V19" s="7"/>
    </row>
    <row r="20" spans="1:22" ht="12" customHeight="1" x14ac:dyDescent="0.2">
      <c r="A20" s="14">
        <v>1983</v>
      </c>
      <c r="B20" s="30">
        <v>0.67203264158544851</v>
      </c>
      <c r="C20" s="15">
        <v>0</v>
      </c>
      <c r="D20" s="15">
        <f t="shared" si="0"/>
        <v>0.67203264158544851</v>
      </c>
      <c r="E20" s="15">
        <v>12</v>
      </c>
      <c r="F20" s="15">
        <f t="shared" si="1"/>
        <v>0.59138872459519465</v>
      </c>
      <c r="G20" s="15">
        <v>0</v>
      </c>
      <c r="H20" s="15">
        <f t="shared" si="7"/>
        <v>0.59138872459519465</v>
      </c>
      <c r="I20" s="15">
        <v>20</v>
      </c>
      <c r="J20" s="19">
        <f t="shared" si="2"/>
        <v>29.600000000000009</v>
      </c>
      <c r="K20" s="22">
        <f t="shared" si="8"/>
        <v>0.47311097967615573</v>
      </c>
      <c r="L20" s="23">
        <f t="shared" si="3"/>
        <v>2.0739111437858882E-2</v>
      </c>
      <c r="M20" s="22">
        <f t="shared" si="4"/>
        <v>0.58794343970758034</v>
      </c>
      <c r="N20" s="15">
        <v>80</v>
      </c>
      <c r="O20" s="15">
        <v>16</v>
      </c>
      <c r="P20" s="22">
        <f t="shared" si="5"/>
        <v>2.9397171985379016</v>
      </c>
      <c r="Q20" s="17">
        <f t="shared" si="6"/>
        <v>3.6746464981723771E-2</v>
      </c>
      <c r="R20" s="7"/>
      <c r="S20" s="7"/>
      <c r="T20" s="7"/>
      <c r="U20" s="7"/>
      <c r="V20" s="7"/>
    </row>
    <row r="21" spans="1:22" ht="12" customHeight="1" x14ac:dyDescent="0.2">
      <c r="A21" s="14">
        <v>1984</v>
      </c>
      <c r="B21" s="30">
        <v>0.66614270238120532</v>
      </c>
      <c r="C21" s="15">
        <v>0</v>
      </c>
      <c r="D21" s="15">
        <f t="shared" si="0"/>
        <v>0.66614270238120532</v>
      </c>
      <c r="E21" s="15">
        <v>12</v>
      </c>
      <c r="F21" s="15">
        <f t="shared" si="1"/>
        <v>0.5862055780954607</v>
      </c>
      <c r="G21" s="15">
        <v>0</v>
      </c>
      <c r="H21" s="15">
        <f t="shared" si="7"/>
        <v>0.5862055780954607</v>
      </c>
      <c r="I21" s="15">
        <v>20</v>
      </c>
      <c r="J21" s="19">
        <f t="shared" si="2"/>
        <v>29.599999999999994</v>
      </c>
      <c r="K21" s="22">
        <f t="shared" si="8"/>
        <v>0.46896446247636858</v>
      </c>
      <c r="L21" s="23">
        <f t="shared" si="3"/>
        <v>2.0557346300333967E-2</v>
      </c>
      <c r="M21" s="22">
        <f t="shared" si="4"/>
        <v>0.5827904889413178</v>
      </c>
      <c r="N21" s="15">
        <v>80</v>
      </c>
      <c r="O21" s="15">
        <v>16</v>
      </c>
      <c r="P21" s="22">
        <f t="shared" si="5"/>
        <v>2.913952444706589</v>
      </c>
      <c r="Q21" s="17">
        <f t="shared" si="6"/>
        <v>3.6424405558832362E-2</v>
      </c>
      <c r="R21" s="7"/>
      <c r="S21" s="7"/>
      <c r="T21" s="7"/>
      <c r="U21" s="7"/>
      <c r="V21" s="7"/>
    </row>
    <row r="22" spans="1:22" ht="12" customHeight="1" x14ac:dyDescent="0.2">
      <c r="A22" s="14">
        <v>1985</v>
      </c>
      <c r="B22" s="30">
        <v>0.660299492984318</v>
      </c>
      <c r="C22" s="15">
        <v>0</v>
      </c>
      <c r="D22" s="15">
        <f t="shared" si="0"/>
        <v>0.660299492984318</v>
      </c>
      <c r="E22" s="15">
        <v>12</v>
      </c>
      <c r="F22" s="15">
        <f t="shared" si="1"/>
        <v>0.5810635538261999</v>
      </c>
      <c r="G22" s="15">
        <v>0</v>
      </c>
      <c r="H22" s="15">
        <f t="shared" si="7"/>
        <v>0.5810635538261999</v>
      </c>
      <c r="I22" s="15">
        <v>20</v>
      </c>
      <c r="J22" s="19">
        <f t="shared" si="2"/>
        <v>29.599999999999994</v>
      </c>
      <c r="K22" s="22">
        <f t="shared" si="8"/>
        <v>0.46485084306095992</v>
      </c>
      <c r="L22" s="23">
        <f t="shared" si="3"/>
        <v>2.0377023257466736E-2</v>
      </c>
      <c r="M22" s="22">
        <f t="shared" si="4"/>
        <v>0.57767842083755327</v>
      </c>
      <c r="N22" s="15">
        <v>80</v>
      </c>
      <c r="O22" s="15">
        <v>16</v>
      </c>
      <c r="P22" s="22">
        <f t="shared" si="5"/>
        <v>2.8883921041877665</v>
      </c>
      <c r="Q22" s="17">
        <f t="shared" si="6"/>
        <v>3.610490130234708E-2</v>
      </c>
      <c r="R22" s="7"/>
      <c r="S22" s="7"/>
      <c r="T22" s="7"/>
      <c r="U22" s="7"/>
      <c r="V22" s="7"/>
    </row>
    <row r="23" spans="1:22" ht="12" customHeight="1" x14ac:dyDescent="0.2">
      <c r="A23" s="10">
        <v>1986</v>
      </c>
      <c r="B23" s="59">
        <v>0.65432026640182273</v>
      </c>
      <c r="C23" s="11">
        <v>0</v>
      </c>
      <c r="D23" s="11">
        <f t="shared" si="0"/>
        <v>0.65432026640182273</v>
      </c>
      <c r="E23" s="11">
        <v>12</v>
      </c>
      <c r="F23" s="11">
        <f t="shared" si="1"/>
        <v>0.575801834433604</v>
      </c>
      <c r="G23" s="11">
        <v>0</v>
      </c>
      <c r="H23" s="11">
        <f t="shared" si="7"/>
        <v>0.575801834433604</v>
      </c>
      <c r="I23" s="11">
        <v>20</v>
      </c>
      <c r="J23" s="18">
        <f t="shared" si="2"/>
        <v>29.600000000000009</v>
      </c>
      <c r="K23" s="20">
        <f t="shared" si="8"/>
        <v>0.46064146754688318</v>
      </c>
      <c r="L23" s="21">
        <f t="shared" si="3"/>
        <v>2.019250268698666E-2</v>
      </c>
      <c r="M23" s="20">
        <f t="shared" si="4"/>
        <v>0.57244735492472831</v>
      </c>
      <c r="N23" s="11">
        <v>80</v>
      </c>
      <c r="O23" s="11">
        <v>16</v>
      </c>
      <c r="P23" s="20">
        <f t="shared" si="5"/>
        <v>2.8622367746236415</v>
      </c>
      <c r="Q23" s="13">
        <f t="shared" si="6"/>
        <v>3.577795968279552E-2</v>
      </c>
      <c r="R23" s="7"/>
      <c r="S23" s="7"/>
      <c r="T23" s="7"/>
      <c r="U23" s="7"/>
      <c r="V23" s="7"/>
    </row>
    <row r="24" spans="1:22" ht="12" customHeight="1" x14ac:dyDescent="0.2">
      <c r="A24" s="10">
        <v>1987</v>
      </c>
      <c r="B24" s="59">
        <v>0.64851272209906374</v>
      </c>
      <c r="C24" s="11">
        <v>0</v>
      </c>
      <c r="D24" s="11">
        <f t="shared" si="0"/>
        <v>0.64851272209906374</v>
      </c>
      <c r="E24" s="11">
        <v>12</v>
      </c>
      <c r="F24" s="11">
        <f t="shared" si="1"/>
        <v>0.57069119544717606</v>
      </c>
      <c r="G24" s="11">
        <v>0</v>
      </c>
      <c r="H24" s="11">
        <f t="shared" si="7"/>
        <v>0.57069119544717606</v>
      </c>
      <c r="I24" s="11">
        <v>20</v>
      </c>
      <c r="J24" s="18">
        <f t="shared" si="2"/>
        <v>29.600000000000009</v>
      </c>
      <c r="K24" s="20">
        <f t="shared" si="8"/>
        <v>0.45655295635774085</v>
      </c>
      <c r="L24" s="21">
        <f t="shared" si="3"/>
        <v>2.0013280278695488E-2</v>
      </c>
      <c r="M24" s="20">
        <f t="shared" si="4"/>
        <v>0.56736648926087774</v>
      </c>
      <c r="N24" s="11">
        <v>80</v>
      </c>
      <c r="O24" s="11">
        <v>16</v>
      </c>
      <c r="P24" s="20">
        <f t="shared" si="5"/>
        <v>2.8368324463043888</v>
      </c>
      <c r="Q24" s="13">
        <f t="shared" si="6"/>
        <v>3.5460405578804859E-2</v>
      </c>
      <c r="R24" s="7"/>
      <c r="S24" s="7"/>
      <c r="T24" s="7"/>
      <c r="U24" s="7"/>
      <c r="V24" s="7"/>
    </row>
    <row r="25" spans="1:22" ht="12" customHeight="1" x14ac:dyDescent="0.2">
      <c r="A25" s="10">
        <v>1988</v>
      </c>
      <c r="B25" s="59">
        <v>0.64267299502830144</v>
      </c>
      <c r="C25" s="11">
        <v>0</v>
      </c>
      <c r="D25" s="11">
        <f t="shared" si="0"/>
        <v>0.64267299502830144</v>
      </c>
      <c r="E25" s="11">
        <v>12</v>
      </c>
      <c r="F25" s="11">
        <f t="shared" si="1"/>
        <v>0.56555223562490531</v>
      </c>
      <c r="G25" s="11">
        <v>0</v>
      </c>
      <c r="H25" s="11">
        <f t="shared" si="7"/>
        <v>0.56555223562490531</v>
      </c>
      <c r="I25" s="11">
        <v>20</v>
      </c>
      <c r="J25" s="18">
        <f t="shared" si="2"/>
        <v>29.599999999999994</v>
      </c>
      <c r="K25" s="20">
        <f t="shared" si="8"/>
        <v>0.45244178849992422</v>
      </c>
      <c r="L25" s="21">
        <f t="shared" si="3"/>
        <v>1.9833064701366542E-2</v>
      </c>
      <c r="M25" s="20">
        <f t="shared" si="4"/>
        <v>0.56225746775139074</v>
      </c>
      <c r="N25" s="11">
        <v>80</v>
      </c>
      <c r="O25" s="11">
        <v>16</v>
      </c>
      <c r="P25" s="20">
        <f t="shared" si="5"/>
        <v>2.8112873387569537</v>
      </c>
      <c r="Q25" s="13">
        <f t="shared" si="6"/>
        <v>3.5141091734461921E-2</v>
      </c>
      <c r="R25" s="7"/>
      <c r="S25" s="7"/>
      <c r="T25" s="7"/>
      <c r="U25" s="7"/>
      <c r="V25" s="7"/>
    </row>
    <row r="26" spans="1:22" ht="12" customHeight="1" x14ac:dyDescent="0.2">
      <c r="A26" s="10">
        <v>1989</v>
      </c>
      <c r="B26" s="59">
        <v>0.63681850672558327</v>
      </c>
      <c r="C26" s="11">
        <v>0</v>
      </c>
      <c r="D26" s="11">
        <f t="shared" si="0"/>
        <v>0.63681850672558327</v>
      </c>
      <c r="E26" s="11">
        <v>12</v>
      </c>
      <c r="F26" s="11">
        <f t="shared" si="1"/>
        <v>0.56040028591851332</v>
      </c>
      <c r="G26" s="11">
        <v>0</v>
      </c>
      <c r="H26" s="11">
        <f t="shared" si="7"/>
        <v>0.56040028591851332</v>
      </c>
      <c r="I26" s="11">
        <v>20</v>
      </c>
      <c r="J26" s="18">
        <f t="shared" si="2"/>
        <v>29.599999999999994</v>
      </c>
      <c r="K26" s="20">
        <f t="shared" si="8"/>
        <v>0.44832022873481064</v>
      </c>
      <c r="L26" s="21">
        <f t="shared" si="3"/>
        <v>1.9652393588375262E-2</v>
      </c>
      <c r="M26" s="20">
        <f t="shared" si="4"/>
        <v>0.55713553203364452</v>
      </c>
      <c r="N26" s="11">
        <v>80</v>
      </c>
      <c r="O26" s="11">
        <v>16</v>
      </c>
      <c r="P26" s="20">
        <f t="shared" si="5"/>
        <v>2.7856776601682225</v>
      </c>
      <c r="Q26" s="13">
        <f t="shared" si="6"/>
        <v>3.4820970752102783E-2</v>
      </c>
      <c r="R26" s="7"/>
      <c r="S26" s="7"/>
      <c r="T26" s="7"/>
      <c r="U26" s="7"/>
      <c r="V26" s="7"/>
    </row>
    <row r="27" spans="1:22" ht="12" customHeight="1" x14ac:dyDescent="0.2">
      <c r="A27" s="10">
        <v>1990</v>
      </c>
      <c r="B27" s="59">
        <v>0.6305824442308543</v>
      </c>
      <c r="C27" s="11">
        <v>0</v>
      </c>
      <c r="D27" s="11">
        <f t="shared" si="0"/>
        <v>0.6305824442308543</v>
      </c>
      <c r="E27" s="11">
        <v>12</v>
      </c>
      <c r="F27" s="11">
        <f t="shared" si="1"/>
        <v>0.55491255092315184</v>
      </c>
      <c r="G27" s="11">
        <v>0</v>
      </c>
      <c r="H27" s="11">
        <f t="shared" si="7"/>
        <v>0.55491255092315184</v>
      </c>
      <c r="I27" s="11">
        <v>20</v>
      </c>
      <c r="J27" s="18">
        <f t="shared" si="2"/>
        <v>29.599999999999994</v>
      </c>
      <c r="K27" s="20">
        <f t="shared" si="8"/>
        <v>0.44393004073852149</v>
      </c>
      <c r="L27" s="21">
        <f t="shared" si="3"/>
        <v>1.9459946991277656E-2</v>
      </c>
      <c r="M27" s="20">
        <f t="shared" si="4"/>
        <v>0.55167976722922585</v>
      </c>
      <c r="N27" s="11">
        <v>80</v>
      </c>
      <c r="O27" s="11">
        <v>16</v>
      </c>
      <c r="P27" s="20">
        <f t="shared" si="5"/>
        <v>2.7583988361461294</v>
      </c>
      <c r="Q27" s="13">
        <f t="shared" si="6"/>
        <v>3.4479985451826616E-2</v>
      </c>
      <c r="R27" s="7"/>
      <c r="S27" s="7"/>
      <c r="T27" s="7"/>
      <c r="U27" s="7"/>
      <c r="V27" s="7"/>
    </row>
    <row r="28" spans="1:22" ht="12" customHeight="1" x14ac:dyDescent="0.2">
      <c r="A28" s="14">
        <v>1991</v>
      </c>
      <c r="B28" s="30">
        <v>0.62249641707259951</v>
      </c>
      <c r="C28" s="15">
        <v>0</v>
      </c>
      <c r="D28" s="15">
        <f t="shared" si="0"/>
        <v>0.62249641707259951</v>
      </c>
      <c r="E28" s="15">
        <v>12</v>
      </c>
      <c r="F28" s="15">
        <f t="shared" si="1"/>
        <v>0.54779684702388753</v>
      </c>
      <c r="G28" s="15">
        <v>0</v>
      </c>
      <c r="H28" s="15">
        <f t="shared" si="7"/>
        <v>0.54779684702388753</v>
      </c>
      <c r="I28" s="15">
        <v>20</v>
      </c>
      <c r="J28" s="19">
        <f t="shared" si="2"/>
        <v>29.600000000000009</v>
      </c>
      <c r="K28" s="22">
        <f t="shared" si="8"/>
        <v>0.43823747761911003</v>
      </c>
      <c r="L28" s="23">
        <f t="shared" si="3"/>
        <v>1.9210409977824E-2</v>
      </c>
      <c r="M28" s="22">
        <f t="shared" si="4"/>
        <v>0.54460551766632148</v>
      </c>
      <c r="N28" s="15">
        <v>80</v>
      </c>
      <c r="O28" s="15">
        <v>16</v>
      </c>
      <c r="P28" s="22">
        <f t="shared" si="5"/>
        <v>2.7230275883316075</v>
      </c>
      <c r="Q28" s="17">
        <f t="shared" si="6"/>
        <v>3.4037844854145093E-2</v>
      </c>
      <c r="R28" s="7"/>
      <c r="S28" s="7"/>
      <c r="T28" s="7"/>
      <c r="U28" s="7"/>
      <c r="V28" s="7"/>
    </row>
    <row r="29" spans="1:22" ht="12" customHeight="1" x14ac:dyDescent="0.2">
      <c r="A29" s="14">
        <v>1992</v>
      </c>
      <c r="B29" s="30">
        <v>0.60016770239877126</v>
      </c>
      <c r="C29" s="15">
        <v>0</v>
      </c>
      <c r="D29" s="15">
        <f t="shared" si="0"/>
        <v>0.60016770239877126</v>
      </c>
      <c r="E29" s="15">
        <v>12</v>
      </c>
      <c r="F29" s="15">
        <f t="shared" si="1"/>
        <v>0.52814757811091873</v>
      </c>
      <c r="G29" s="15">
        <v>0</v>
      </c>
      <c r="H29" s="15">
        <f t="shared" si="7"/>
        <v>0.52814757811091873</v>
      </c>
      <c r="I29" s="15">
        <v>20</v>
      </c>
      <c r="J29" s="19">
        <f t="shared" si="2"/>
        <v>29.600000000000009</v>
      </c>
      <c r="K29" s="22">
        <f t="shared" si="8"/>
        <v>0.42251806248873497</v>
      </c>
      <c r="L29" s="23">
        <f t="shared" si="3"/>
        <v>1.8521339725533589E-2</v>
      </c>
      <c r="M29" s="22">
        <f t="shared" si="4"/>
        <v>0.52507072054901449</v>
      </c>
      <c r="N29" s="15">
        <v>80</v>
      </c>
      <c r="O29" s="15">
        <v>16</v>
      </c>
      <c r="P29" s="22">
        <f t="shared" si="5"/>
        <v>2.6253536027450726</v>
      </c>
      <c r="Q29" s="17">
        <f t="shared" si="6"/>
        <v>3.2816920034313406E-2</v>
      </c>
      <c r="R29" s="7"/>
      <c r="S29" s="7"/>
      <c r="T29" s="7"/>
      <c r="U29" s="7"/>
      <c r="V29" s="7"/>
    </row>
    <row r="30" spans="1:22" ht="12" customHeight="1" x14ac:dyDescent="0.2">
      <c r="A30" s="14">
        <v>1993</v>
      </c>
      <c r="B30" s="30">
        <v>0.61273779471855083</v>
      </c>
      <c r="C30" s="15">
        <v>0</v>
      </c>
      <c r="D30" s="15">
        <f t="shared" si="0"/>
        <v>0.61273779471855083</v>
      </c>
      <c r="E30" s="15">
        <v>12</v>
      </c>
      <c r="F30" s="15">
        <f t="shared" si="1"/>
        <v>0.53920925935232478</v>
      </c>
      <c r="G30" s="15">
        <v>0</v>
      </c>
      <c r="H30" s="15">
        <f t="shared" si="7"/>
        <v>0.53920925935232478</v>
      </c>
      <c r="I30" s="15">
        <v>20</v>
      </c>
      <c r="J30" s="19">
        <f t="shared" si="2"/>
        <v>29.599999999999994</v>
      </c>
      <c r="K30" s="22">
        <f t="shared" si="8"/>
        <v>0.43136740748185981</v>
      </c>
      <c r="L30" s="23">
        <f t="shared" si="3"/>
        <v>1.8909256218382894E-2</v>
      </c>
      <c r="M30" s="22">
        <f t="shared" si="4"/>
        <v>0.53606795916304584</v>
      </c>
      <c r="N30" s="15">
        <v>80</v>
      </c>
      <c r="O30" s="15">
        <v>16</v>
      </c>
      <c r="P30" s="22">
        <f t="shared" si="5"/>
        <v>2.6803397958152293</v>
      </c>
      <c r="Q30" s="17">
        <f t="shared" si="6"/>
        <v>3.3504247447690365E-2</v>
      </c>
      <c r="R30" s="7"/>
      <c r="S30" s="7"/>
      <c r="T30" s="7"/>
      <c r="U30" s="7"/>
      <c r="V30" s="7"/>
    </row>
    <row r="31" spans="1:22" ht="12" customHeight="1" x14ac:dyDescent="0.2">
      <c r="A31" s="14">
        <v>1994</v>
      </c>
      <c r="B31" s="30">
        <v>0.56650185744447712</v>
      </c>
      <c r="C31" s="15">
        <v>0</v>
      </c>
      <c r="D31" s="15">
        <f t="shared" si="0"/>
        <v>0.56650185744447712</v>
      </c>
      <c r="E31" s="15">
        <v>12</v>
      </c>
      <c r="F31" s="15">
        <f t="shared" si="1"/>
        <v>0.49852163455113985</v>
      </c>
      <c r="G31" s="15">
        <v>0</v>
      </c>
      <c r="H31" s="15">
        <f t="shared" si="7"/>
        <v>0.49852163455113985</v>
      </c>
      <c r="I31" s="15">
        <v>20</v>
      </c>
      <c r="J31" s="19">
        <f t="shared" si="2"/>
        <v>29.600000000000009</v>
      </c>
      <c r="K31" s="22">
        <f t="shared" si="8"/>
        <v>0.39881730764091189</v>
      </c>
      <c r="L31" s="23">
        <f t="shared" si="3"/>
        <v>1.7482402526724904E-2</v>
      </c>
      <c r="M31" s="22">
        <f t="shared" si="4"/>
        <v>0.49561737043138765</v>
      </c>
      <c r="N31" s="15">
        <v>80</v>
      </c>
      <c r="O31" s="15">
        <v>16</v>
      </c>
      <c r="P31" s="22">
        <f t="shared" si="5"/>
        <v>2.4780868521569381</v>
      </c>
      <c r="Q31" s="17">
        <f t="shared" si="6"/>
        <v>3.0976085651961728E-2</v>
      </c>
      <c r="R31" s="7"/>
      <c r="S31" s="7"/>
      <c r="T31" s="7"/>
      <c r="U31" s="7"/>
      <c r="V31" s="7"/>
    </row>
    <row r="32" spans="1:22" ht="12" customHeight="1" x14ac:dyDescent="0.2">
      <c r="A32" s="14">
        <v>1995</v>
      </c>
      <c r="B32" s="30">
        <v>0.56083669126635582</v>
      </c>
      <c r="C32" s="15">
        <v>0</v>
      </c>
      <c r="D32" s="15">
        <f t="shared" si="0"/>
        <v>0.56083669126635582</v>
      </c>
      <c r="E32" s="15">
        <v>12</v>
      </c>
      <c r="F32" s="15">
        <f t="shared" si="1"/>
        <v>0.49353628831439311</v>
      </c>
      <c r="G32" s="15">
        <v>0</v>
      </c>
      <c r="H32" s="15">
        <f t="shared" si="7"/>
        <v>0.49353628831439311</v>
      </c>
      <c r="I32" s="15">
        <v>20</v>
      </c>
      <c r="J32" s="19">
        <f t="shared" si="2"/>
        <v>29.600000000000009</v>
      </c>
      <c r="K32" s="22">
        <f t="shared" si="8"/>
        <v>0.39482903065151448</v>
      </c>
      <c r="L32" s="23">
        <f t="shared" si="3"/>
        <v>1.7307573946367758E-2</v>
      </c>
      <c r="M32" s="22">
        <f t="shared" si="4"/>
        <v>0.49066106759255274</v>
      </c>
      <c r="N32" s="15">
        <v>80</v>
      </c>
      <c r="O32" s="15">
        <v>16</v>
      </c>
      <c r="P32" s="22">
        <f t="shared" si="5"/>
        <v>2.4533053379627638</v>
      </c>
      <c r="Q32" s="17">
        <f t="shared" si="6"/>
        <v>3.0666316724534546E-2</v>
      </c>
      <c r="R32" s="7"/>
      <c r="S32" s="7"/>
      <c r="T32" s="7"/>
      <c r="U32" s="7"/>
      <c r="V32" s="7"/>
    </row>
    <row r="33" spans="1:22" ht="12" customHeight="1" x14ac:dyDescent="0.2">
      <c r="A33" s="10">
        <v>1996</v>
      </c>
      <c r="B33" s="59">
        <v>0.5778952903401442</v>
      </c>
      <c r="C33" s="11">
        <v>0</v>
      </c>
      <c r="D33" s="11">
        <f t="shared" si="0"/>
        <v>0.5778952903401442</v>
      </c>
      <c r="E33" s="11">
        <v>12</v>
      </c>
      <c r="F33" s="11">
        <f t="shared" si="1"/>
        <v>0.50854785549932691</v>
      </c>
      <c r="G33" s="11">
        <v>0</v>
      </c>
      <c r="H33" s="11">
        <f t="shared" si="7"/>
        <v>0.50854785549932691</v>
      </c>
      <c r="I33" s="11">
        <v>20</v>
      </c>
      <c r="J33" s="18">
        <f t="shared" si="2"/>
        <v>29.600000000000009</v>
      </c>
      <c r="K33" s="20">
        <f t="shared" si="8"/>
        <v>0.40683828439946151</v>
      </c>
      <c r="L33" s="21">
        <f t="shared" si="3"/>
        <v>1.7834006987373655E-2</v>
      </c>
      <c r="M33" s="20">
        <f t="shared" si="4"/>
        <v>0.50558518108854944</v>
      </c>
      <c r="N33" s="11">
        <v>80</v>
      </c>
      <c r="O33" s="11">
        <v>16</v>
      </c>
      <c r="P33" s="20">
        <f t="shared" si="5"/>
        <v>2.5279259054427472</v>
      </c>
      <c r="Q33" s="13">
        <f t="shared" si="6"/>
        <v>3.159907381803434E-2</v>
      </c>
      <c r="R33" s="7"/>
      <c r="S33" s="7"/>
      <c r="T33" s="7"/>
      <c r="U33" s="7"/>
      <c r="V33" s="7"/>
    </row>
    <row r="34" spans="1:22" ht="12" customHeight="1" x14ac:dyDescent="0.2">
      <c r="A34" s="10">
        <v>1997</v>
      </c>
      <c r="B34" s="59">
        <v>0.54448113207547166</v>
      </c>
      <c r="C34" s="11">
        <v>0</v>
      </c>
      <c r="D34" s="11">
        <f t="shared" si="0"/>
        <v>0.54448113207547166</v>
      </c>
      <c r="E34" s="11">
        <v>12</v>
      </c>
      <c r="F34" s="11">
        <f t="shared" si="1"/>
        <v>0.47914339622641505</v>
      </c>
      <c r="G34" s="11">
        <v>0</v>
      </c>
      <c r="H34" s="11">
        <f t="shared" si="7"/>
        <v>0.47914339622641505</v>
      </c>
      <c r="I34" s="11">
        <v>20</v>
      </c>
      <c r="J34" s="18">
        <f t="shared" si="2"/>
        <v>29.599999999999994</v>
      </c>
      <c r="K34" s="20">
        <f t="shared" si="8"/>
        <v>0.38331471698113206</v>
      </c>
      <c r="L34" s="21">
        <f t="shared" si="3"/>
        <v>1.6802836908761953E-2</v>
      </c>
      <c r="M34" s="20">
        <f t="shared" si="4"/>
        <v>0.47635202494494694</v>
      </c>
      <c r="N34" s="11">
        <v>80</v>
      </c>
      <c r="O34" s="11">
        <v>16</v>
      </c>
      <c r="P34" s="20">
        <f t="shared" si="5"/>
        <v>2.3817601247247349</v>
      </c>
      <c r="Q34" s="13">
        <f t="shared" si="6"/>
        <v>2.9772001559059184E-2</v>
      </c>
      <c r="R34" s="7"/>
      <c r="S34" s="7"/>
      <c r="T34" s="7"/>
      <c r="U34" s="7"/>
      <c r="V34" s="7"/>
    </row>
    <row r="35" spans="1:22" ht="12" customHeight="1" x14ac:dyDescent="0.2">
      <c r="A35" s="10">
        <v>1998</v>
      </c>
      <c r="B35" s="59">
        <v>0.5936335234100194</v>
      </c>
      <c r="C35" s="11">
        <v>0</v>
      </c>
      <c r="D35" s="11">
        <f t="shared" si="0"/>
        <v>0.5936335234100194</v>
      </c>
      <c r="E35" s="11">
        <v>12</v>
      </c>
      <c r="F35" s="11">
        <f t="shared" si="1"/>
        <v>0.52239750060081702</v>
      </c>
      <c r="G35" s="11">
        <v>0</v>
      </c>
      <c r="H35" s="11">
        <f t="shared" si="7"/>
        <v>0.52239750060081702</v>
      </c>
      <c r="I35" s="11">
        <v>20</v>
      </c>
      <c r="J35" s="18">
        <f t="shared" si="2"/>
        <v>29.600000000000009</v>
      </c>
      <c r="K35" s="20">
        <f t="shared" si="8"/>
        <v>0.41791800048065364</v>
      </c>
      <c r="L35" s="21">
        <f t="shared" si="3"/>
        <v>1.8319693171754681E-2</v>
      </c>
      <c r="M35" s="20">
        <f t="shared" si="4"/>
        <v>0.51935414157265936</v>
      </c>
      <c r="N35" s="11">
        <v>80</v>
      </c>
      <c r="O35" s="11">
        <v>16</v>
      </c>
      <c r="P35" s="20">
        <f t="shared" si="5"/>
        <v>2.5967707078632967</v>
      </c>
      <c r="Q35" s="13">
        <f t="shared" si="6"/>
        <v>3.245963384829121E-2</v>
      </c>
      <c r="R35" s="7"/>
      <c r="S35" s="7"/>
      <c r="T35" s="7"/>
      <c r="U35" s="7"/>
      <c r="V35" s="7"/>
    </row>
    <row r="36" spans="1:22" ht="12" customHeight="1" x14ac:dyDescent="0.2">
      <c r="A36" s="10">
        <v>1999</v>
      </c>
      <c r="B36" s="59">
        <v>0.53220058317434027</v>
      </c>
      <c r="C36" s="11">
        <v>0</v>
      </c>
      <c r="D36" s="11">
        <f t="shared" si="0"/>
        <v>0.53220058317434027</v>
      </c>
      <c r="E36" s="11">
        <v>12</v>
      </c>
      <c r="F36" s="11">
        <f t="shared" si="1"/>
        <v>0.46833651319341946</v>
      </c>
      <c r="G36" s="11">
        <v>0</v>
      </c>
      <c r="H36" s="11">
        <f t="shared" si="7"/>
        <v>0.46833651319341946</v>
      </c>
      <c r="I36" s="11">
        <v>20</v>
      </c>
      <c r="J36" s="18">
        <f t="shared" si="2"/>
        <v>29.599999999999994</v>
      </c>
      <c r="K36" s="20">
        <f t="shared" si="8"/>
        <v>0.37466921055473557</v>
      </c>
      <c r="L36" s="21">
        <f t="shared" si="3"/>
        <v>1.6423855805139092E-2</v>
      </c>
      <c r="M36" s="20">
        <f t="shared" si="4"/>
        <v>0.46560810014779069</v>
      </c>
      <c r="N36" s="11">
        <v>80</v>
      </c>
      <c r="O36" s="11">
        <v>16</v>
      </c>
      <c r="P36" s="20">
        <f t="shared" si="5"/>
        <v>2.3280405007389535</v>
      </c>
      <c r="Q36" s="13">
        <f t="shared" si="6"/>
        <v>2.9100506259236918E-2</v>
      </c>
      <c r="R36" s="7"/>
      <c r="S36" s="7"/>
      <c r="T36" s="7"/>
      <c r="U36" s="7"/>
      <c r="V36" s="7"/>
    </row>
    <row r="37" spans="1:22" ht="12" customHeight="1" x14ac:dyDescent="0.2">
      <c r="A37" s="10">
        <v>2000</v>
      </c>
      <c r="B37" s="59">
        <v>0.52616593588064464</v>
      </c>
      <c r="C37" s="11">
        <v>0</v>
      </c>
      <c r="D37" s="11">
        <f t="shared" si="0"/>
        <v>0.52616593588064464</v>
      </c>
      <c r="E37" s="11">
        <v>12</v>
      </c>
      <c r="F37" s="11">
        <f t="shared" si="1"/>
        <v>0.4630260235749673</v>
      </c>
      <c r="G37" s="11">
        <v>0</v>
      </c>
      <c r="H37" s="11">
        <f t="shared" si="7"/>
        <v>0.4630260235749673</v>
      </c>
      <c r="I37" s="11">
        <v>20</v>
      </c>
      <c r="J37" s="18">
        <f t="shared" si="2"/>
        <v>29.599999999999994</v>
      </c>
      <c r="K37" s="20">
        <f t="shared" si="8"/>
        <v>0.37042081885997385</v>
      </c>
      <c r="L37" s="21">
        <f t="shared" si="3"/>
        <v>1.6237624936327622E-2</v>
      </c>
      <c r="M37" s="20">
        <f t="shared" si="4"/>
        <v>0.46032854813241991</v>
      </c>
      <c r="N37" s="11">
        <v>80</v>
      </c>
      <c r="O37" s="11">
        <v>16</v>
      </c>
      <c r="P37" s="20">
        <f t="shared" si="5"/>
        <v>2.3016427406620994</v>
      </c>
      <c r="Q37" s="13">
        <f t="shared" si="6"/>
        <v>2.8770534258276245E-2</v>
      </c>
      <c r="R37" s="7"/>
      <c r="S37" s="7"/>
      <c r="T37" s="7"/>
      <c r="U37" s="7"/>
      <c r="V37" s="7"/>
    </row>
    <row r="38" spans="1:22" ht="12" customHeight="1" x14ac:dyDescent="0.2">
      <c r="A38" s="14">
        <v>2001</v>
      </c>
      <c r="B38" s="30">
        <v>0.52070932190353825</v>
      </c>
      <c r="C38" s="15">
        <v>0</v>
      </c>
      <c r="D38" s="15">
        <f t="shared" si="0"/>
        <v>0.52070932190353825</v>
      </c>
      <c r="E38" s="15">
        <v>12</v>
      </c>
      <c r="F38" s="15">
        <f t="shared" si="1"/>
        <v>0.45822420327511365</v>
      </c>
      <c r="G38" s="15">
        <v>0</v>
      </c>
      <c r="H38" s="15">
        <f t="shared" si="7"/>
        <v>0.45822420327511365</v>
      </c>
      <c r="I38" s="15">
        <v>20</v>
      </c>
      <c r="J38" s="19">
        <f t="shared" si="2"/>
        <v>29.599999999999994</v>
      </c>
      <c r="K38" s="22">
        <f t="shared" si="8"/>
        <v>0.36657936262009094</v>
      </c>
      <c r="L38" s="23">
        <f t="shared" si="3"/>
        <v>1.6069232334031385E-2</v>
      </c>
      <c r="M38" s="22">
        <f t="shared" si="4"/>
        <v>0.45555470205362275</v>
      </c>
      <c r="N38" s="15">
        <v>80</v>
      </c>
      <c r="O38" s="15">
        <v>16</v>
      </c>
      <c r="P38" s="22">
        <f t="shared" si="5"/>
        <v>2.2777735102681138</v>
      </c>
      <c r="Q38" s="17">
        <f t="shared" si="6"/>
        <v>2.8472168878351422E-2</v>
      </c>
      <c r="R38" s="7"/>
      <c r="S38" s="7"/>
      <c r="T38" s="7"/>
      <c r="U38" s="7"/>
      <c r="V38" s="7"/>
    </row>
    <row r="39" spans="1:22" ht="12" customHeight="1" x14ac:dyDescent="0.2">
      <c r="A39" s="14">
        <v>2002</v>
      </c>
      <c r="B39" s="30">
        <v>0.51550353160367213</v>
      </c>
      <c r="C39" s="15">
        <v>0</v>
      </c>
      <c r="D39" s="15">
        <f t="shared" si="0"/>
        <v>0.51550353160367213</v>
      </c>
      <c r="E39" s="15">
        <v>12</v>
      </c>
      <c r="F39" s="15">
        <f t="shared" si="1"/>
        <v>0.45364310781123146</v>
      </c>
      <c r="G39" s="15">
        <v>0</v>
      </c>
      <c r="H39" s="15">
        <f t="shared" si="7"/>
        <v>0.45364310781123146</v>
      </c>
      <c r="I39" s="15">
        <v>20</v>
      </c>
      <c r="J39" s="19">
        <f t="shared" si="2"/>
        <v>29.600000000000009</v>
      </c>
      <c r="K39" s="22">
        <f t="shared" si="8"/>
        <v>0.36291448624898515</v>
      </c>
      <c r="L39" s="23">
        <f t="shared" si="3"/>
        <v>1.5908580219133595E-2</v>
      </c>
      <c r="M39" s="22">
        <f t="shared" si="4"/>
        <v>0.45100029492232785</v>
      </c>
      <c r="N39" s="15">
        <v>80</v>
      </c>
      <c r="O39" s="15">
        <v>16</v>
      </c>
      <c r="P39" s="22">
        <f t="shared" si="5"/>
        <v>2.2550014746116394</v>
      </c>
      <c r="Q39" s="17">
        <f t="shared" si="6"/>
        <v>2.8187518432645491E-2</v>
      </c>
      <c r="R39" s="7"/>
      <c r="S39" s="7"/>
      <c r="T39" s="7"/>
      <c r="U39" s="7"/>
      <c r="V39" s="7"/>
    </row>
    <row r="40" spans="1:22" ht="12" customHeight="1" x14ac:dyDescent="0.2">
      <c r="A40" s="14">
        <v>2003</v>
      </c>
      <c r="B40" s="30">
        <v>0.48897894045336066</v>
      </c>
      <c r="C40" s="15">
        <v>0</v>
      </c>
      <c r="D40" s="15">
        <f t="shared" si="0"/>
        <v>0.48897894045336066</v>
      </c>
      <c r="E40" s="15">
        <v>12</v>
      </c>
      <c r="F40" s="15">
        <f t="shared" si="1"/>
        <v>0.43030146759895738</v>
      </c>
      <c r="G40" s="15">
        <v>0</v>
      </c>
      <c r="H40" s="15">
        <f t="shared" si="7"/>
        <v>0.43030146759895738</v>
      </c>
      <c r="I40" s="15">
        <v>20</v>
      </c>
      <c r="J40" s="19">
        <f t="shared" si="2"/>
        <v>29.600000000000009</v>
      </c>
      <c r="K40" s="22">
        <f t="shared" si="8"/>
        <v>0.34424117407916588</v>
      </c>
      <c r="L40" s="23">
        <f t="shared" si="3"/>
        <v>1.5090024069223711E-2</v>
      </c>
      <c r="M40" s="22">
        <f t="shared" ref="M40:M45" si="9">+L40*28.3495</f>
        <v>0.42779463735045758</v>
      </c>
      <c r="N40" s="15">
        <v>80</v>
      </c>
      <c r="O40" s="15">
        <v>16</v>
      </c>
      <c r="P40" s="22">
        <f t="shared" si="5"/>
        <v>2.1389731867522879</v>
      </c>
      <c r="Q40" s="17">
        <f t="shared" si="6"/>
        <v>2.6737164834403599E-2</v>
      </c>
      <c r="R40" s="7"/>
      <c r="S40" s="7"/>
      <c r="T40" s="7"/>
      <c r="U40" s="7"/>
      <c r="V40" s="7"/>
    </row>
    <row r="41" spans="1:22" ht="12" customHeight="1" x14ac:dyDescent="0.2">
      <c r="A41" s="14">
        <v>2004</v>
      </c>
      <c r="B41" s="30">
        <v>0.48910323965528274</v>
      </c>
      <c r="C41" s="15">
        <v>0</v>
      </c>
      <c r="D41" s="15">
        <f t="shared" si="0"/>
        <v>0.48910323965528274</v>
      </c>
      <c r="E41" s="15">
        <v>12</v>
      </c>
      <c r="F41" s="15">
        <f t="shared" si="1"/>
        <v>0.43041085089664882</v>
      </c>
      <c r="G41" s="15">
        <v>0</v>
      </c>
      <c r="H41" s="15">
        <f t="shared" si="7"/>
        <v>0.43041085089664882</v>
      </c>
      <c r="I41" s="15">
        <v>20</v>
      </c>
      <c r="J41" s="19">
        <f t="shared" si="2"/>
        <v>29.600000000000009</v>
      </c>
      <c r="K41" s="22">
        <f t="shared" si="8"/>
        <v>0.34432868071731904</v>
      </c>
      <c r="L41" s="23">
        <f t="shared" si="3"/>
        <v>1.5093859976649601E-2</v>
      </c>
      <c r="M41" s="22">
        <f t="shared" si="9"/>
        <v>0.42790338340802786</v>
      </c>
      <c r="N41" s="15">
        <v>80</v>
      </c>
      <c r="O41" s="15">
        <v>16</v>
      </c>
      <c r="P41" s="22">
        <f t="shared" si="5"/>
        <v>2.1395169170401394</v>
      </c>
      <c r="Q41" s="17">
        <f t="shared" si="6"/>
        <v>2.6743961463001741E-2</v>
      </c>
      <c r="R41" s="7"/>
      <c r="S41" s="7"/>
      <c r="T41" s="7"/>
      <c r="U41" s="7"/>
      <c r="V41" s="7"/>
    </row>
    <row r="42" spans="1:22" ht="12" customHeight="1" x14ac:dyDescent="0.2">
      <c r="A42" s="14">
        <v>2005</v>
      </c>
      <c r="B42" s="30">
        <v>0.48914584734059074</v>
      </c>
      <c r="C42" s="15">
        <v>0</v>
      </c>
      <c r="D42" s="15">
        <f t="shared" si="0"/>
        <v>0.48914584734059074</v>
      </c>
      <c r="E42" s="15">
        <v>12</v>
      </c>
      <c r="F42" s="15">
        <f t="shared" si="1"/>
        <v>0.43044834565971984</v>
      </c>
      <c r="G42" s="15">
        <v>0</v>
      </c>
      <c r="H42" s="15">
        <f t="shared" si="7"/>
        <v>0.43044834565971984</v>
      </c>
      <c r="I42" s="15">
        <v>20</v>
      </c>
      <c r="J42" s="19">
        <f t="shared" si="2"/>
        <v>29.600000000000009</v>
      </c>
      <c r="K42" s="22">
        <f t="shared" si="8"/>
        <v>0.34435867652777585</v>
      </c>
      <c r="L42" s="23">
        <f t="shared" si="3"/>
        <v>1.5095174861491544E-2</v>
      </c>
      <c r="M42" s="22">
        <f t="shared" si="9"/>
        <v>0.42794065973585449</v>
      </c>
      <c r="N42" s="15">
        <v>80</v>
      </c>
      <c r="O42" s="15">
        <v>16</v>
      </c>
      <c r="P42" s="22">
        <f t="shared" si="5"/>
        <v>2.1397032986792723</v>
      </c>
      <c r="Q42" s="17">
        <f t="shared" si="6"/>
        <v>2.6746291233490906E-2</v>
      </c>
      <c r="R42" s="7"/>
      <c r="S42" s="7"/>
      <c r="T42" s="7"/>
      <c r="U42" s="7"/>
      <c r="V42" s="7"/>
    </row>
    <row r="43" spans="1:22" ht="12" customHeight="1" x14ac:dyDescent="0.2">
      <c r="A43" s="10">
        <v>2006</v>
      </c>
      <c r="B43" s="59">
        <v>0.48917078520078444</v>
      </c>
      <c r="C43" s="11">
        <v>0</v>
      </c>
      <c r="D43" s="11">
        <f t="shared" si="0"/>
        <v>0.48917078520078444</v>
      </c>
      <c r="E43" s="11">
        <v>12</v>
      </c>
      <c r="F43" s="11">
        <f t="shared" si="1"/>
        <v>0.43047029097669032</v>
      </c>
      <c r="G43" s="11">
        <v>0</v>
      </c>
      <c r="H43" s="11">
        <f t="shared" si="7"/>
        <v>0.43047029097669032</v>
      </c>
      <c r="I43" s="11">
        <v>20</v>
      </c>
      <c r="J43" s="18">
        <f t="shared" si="2"/>
        <v>29.599999999999994</v>
      </c>
      <c r="K43" s="20">
        <f t="shared" si="8"/>
        <v>0.34437623278135227</v>
      </c>
      <c r="L43" s="21">
        <f t="shared" si="3"/>
        <v>1.5095944450689415E-2</v>
      </c>
      <c r="M43" s="20">
        <f t="shared" si="9"/>
        <v>0.42796247720481956</v>
      </c>
      <c r="N43" s="11">
        <v>80</v>
      </c>
      <c r="O43" s="11">
        <v>16</v>
      </c>
      <c r="P43" s="20">
        <f t="shared" si="5"/>
        <v>2.1398123860240976</v>
      </c>
      <c r="Q43" s="13">
        <f t="shared" si="6"/>
        <v>2.6747654825301222E-2</v>
      </c>
      <c r="R43" s="7"/>
      <c r="S43" s="7"/>
      <c r="T43" s="7"/>
      <c r="U43" s="7"/>
      <c r="V43" s="7"/>
    </row>
    <row r="44" spans="1:22" ht="12" customHeight="1" x14ac:dyDescent="0.2">
      <c r="A44" s="10">
        <v>2007</v>
      </c>
      <c r="B44" s="59">
        <v>0.48887716452548746</v>
      </c>
      <c r="C44" s="11">
        <v>0</v>
      </c>
      <c r="D44" s="11">
        <f t="shared" si="0"/>
        <v>0.48887716452548746</v>
      </c>
      <c r="E44" s="11">
        <v>12</v>
      </c>
      <c r="F44" s="11">
        <f t="shared" si="1"/>
        <v>0.43021190478242899</v>
      </c>
      <c r="G44" s="11">
        <v>0</v>
      </c>
      <c r="H44" s="11">
        <f t="shared" si="7"/>
        <v>0.43021190478242899</v>
      </c>
      <c r="I44" s="11">
        <v>20</v>
      </c>
      <c r="J44" s="18">
        <f t="shared" si="2"/>
        <v>29.600000000000009</v>
      </c>
      <c r="K44" s="20">
        <f t="shared" si="8"/>
        <v>0.34416952382594318</v>
      </c>
      <c r="L44" s="21">
        <f t="shared" si="3"/>
        <v>1.5086883236205729E-2</v>
      </c>
      <c r="M44" s="20">
        <f t="shared" si="9"/>
        <v>0.42770559630481431</v>
      </c>
      <c r="N44" s="11">
        <v>80</v>
      </c>
      <c r="O44" s="11">
        <v>16</v>
      </c>
      <c r="P44" s="20">
        <f t="shared" si="5"/>
        <v>2.1385279815240716</v>
      </c>
      <c r="Q44" s="13">
        <f t="shared" si="6"/>
        <v>2.6731599769050894E-2</v>
      </c>
      <c r="R44" s="7"/>
      <c r="S44" s="7"/>
      <c r="T44" s="7"/>
      <c r="U44" s="7"/>
      <c r="V44" s="7"/>
    </row>
    <row r="45" spans="1:22" ht="12" customHeight="1" x14ac:dyDescent="0.2">
      <c r="A45" s="10">
        <v>2008</v>
      </c>
      <c r="B45" s="59">
        <v>0.48858266675034207</v>
      </c>
      <c r="C45" s="11">
        <v>0</v>
      </c>
      <c r="D45" s="11">
        <f t="shared" si="0"/>
        <v>0.48858266675034207</v>
      </c>
      <c r="E45" s="11">
        <v>12</v>
      </c>
      <c r="F45" s="11">
        <f t="shared" si="1"/>
        <v>0.42995274674030104</v>
      </c>
      <c r="G45" s="11">
        <v>0</v>
      </c>
      <c r="H45" s="11">
        <f t="shared" si="7"/>
        <v>0.42995274674030104</v>
      </c>
      <c r="I45" s="11">
        <v>20</v>
      </c>
      <c r="J45" s="18">
        <f t="shared" si="2"/>
        <v>29.600000000000009</v>
      </c>
      <c r="K45" s="20">
        <f t="shared" si="8"/>
        <v>0.34396219739224082</v>
      </c>
      <c r="L45" s="21">
        <f t="shared" si="3"/>
        <v>1.5077794954180419E-2</v>
      </c>
      <c r="M45" s="20">
        <f t="shared" si="9"/>
        <v>0.42744794805353775</v>
      </c>
      <c r="N45" s="11">
        <v>80</v>
      </c>
      <c r="O45" s="11">
        <v>16</v>
      </c>
      <c r="P45" s="20">
        <f t="shared" si="5"/>
        <v>2.1372397402676886</v>
      </c>
      <c r="Q45" s="13">
        <f t="shared" si="6"/>
        <v>2.6715496753346109E-2</v>
      </c>
      <c r="R45" s="7"/>
      <c r="S45" s="7"/>
      <c r="T45" s="7"/>
      <c r="U45" s="7"/>
      <c r="V45" s="7"/>
    </row>
    <row r="46" spans="1:22" ht="12" customHeight="1" x14ac:dyDescent="0.2">
      <c r="A46" s="10">
        <v>2009</v>
      </c>
      <c r="B46" s="59">
        <v>0.48719869142162286</v>
      </c>
      <c r="C46" s="11">
        <v>0</v>
      </c>
      <c r="D46" s="11">
        <f t="shared" si="0"/>
        <v>0.48719869142162286</v>
      </c>
      <c r="E46" s="11">
        <v>12</v>
      </c>
      <c r="F46" s="11">
        <f t="shared" si="1"/>
        <v>0.42873484845102811</v>
      </c>
      <c r="G46" s="11">
        <v>0</v>
      </c>
      <c r="H46" s="11">
        <f t="shared" si="7"/>
        <v>0.42873484845102811</v>
      </c>
      <c r="I46" s="11">
        <v>20</v>
      </c>
      <c r="J46" s="18">
        <f t="shared" si="2"/>
        <v>29.600000000000009</v>
      </c>
      <c r="K46" s="20">
        <f t="shared" si="8"/>
        <v>0.34298787876082248</v>
      </c>
      <c r="L46" s="21">
        <f t="shared" si="3"/>
        <v>1.5035085096364821E-2</v>
      </c>
      <c r="M46" s="20">
        <f t="shared" ref="M46:M51" si="10">+L46*28.3495</f>
        <v>0.42623714493939446</v>
      </c>
      <c r="N46" s="11">
        <v>80</v>
      </c>
      <c r="O46" s="11">
        <v>16</v>
      </c>
      <c r="P46" s="20">
        <f t="shared" si="5"/>
        <v>2.1311857246969721</v>
      </c>
      <c r="Q46" s="13">
        <f t="shared" si="6"/>
        <v>2.6639821558712154E-2</v>
      </c>
      <c r="R46" s="7"/>
      <c r="S46" s="7"/>
      <c r="T46" s="7"/>
      <c r="U46" s="7"/>
      <c r="V46" s="7"/>
    </row>
    <row r="47" spans="1:22" ht="12" customHeight="1" x14ac:dyDescent="0.2">
      <c r="A47" s="10">
        <v>2010</v>
      </c>
      <c r="B47" s="59">
        <v>0.48595801519618692</v>
      </c>
      <c r="C47" s="11">
        <v>0</v>
      </c>
      <c r="D47" s="11">
        <f t="shared" si="0"/>
        <v>0.48595801519618692</v>
      </c>
      <c r="E47" s="11">
        <v>12</v>
      </c>
      <c r="F47" s="11">
        <f t="shared" si="1"/>
        <v>0.42764305337264447</v>
      </c>
      <c r="G47" s="11">
        <v>0</v>
      </c>
      <c r="H47" s="11">
        <f t="shared" si="7"/>
        <v>0.42764305337264447</v>
      </c>
      <c r="I47" s="11">
        <v>20</v>
      </c>
      <c r="J47" s="18">
        <f t="shared" si="2"/>
        <v>29.600000000000009</v>
      </c>
      <c r="K47" s="20">
        <f t="shared" si="8"/>
        <v>0.34211444269811558</v>
      </c>
      <c r="L47" s="21">
        <f t="shared" si="3"/>
        <v>1.4996797488136574E-2</v>
      </c>
      <c r="M47" s="20">
        <f t="shared" si="10"/>
        <v>0.42515171038992777</v>
      </c>
      <c r="N47" s="11">
        <v>80</v>
      </c>
      <c r="O47" s="11">
        <v>16</v>
      </c>
      <c r="P47" s="20">
        <f t="shared" si="5"/>
        <v>2.1257585519496387</v>
      </c>
      <c r="Q47" s="13">
        <f t="shared" si="6"/>
        <v>2.6571981899370486E-2</v>
      </c>
    </row>
    <row r="48" spans="1:22" ht="12" customHeight="1" x14ac:dyDescent="0.2">
      <c r="A48" s="29">
        <v>2011</v>
      </c>
      <c r="B48" s="30">
        <v>0.48697693981650803</v>
      </c>
      <c r="C48" s="30">
        <v>0</v>
      </c>
      <c r="D48" s="30">
        <f t="shared" si="0"/>
        <v>0.48697693981650803</v>
      </c>
      <c r="E48" s="30">
        <v>12</v>
      </c>
      <c r="F48" s="30">
        <f t="shared" si="1"/>
        <v>0.42853970703852706</v>
      </c>
      <c r="G48" s="30">
        <v>0</v>
      </c>
      <c r="H48" s="15">
        <f t="shared" si="7"/>
        <v>0.42853970703852706</v>
      </c>
      <c r="I48" s="30">
        <v>20</v>
      </c>
      <c r="J48" s="38">
        <f t="shared" si="2"/>
        <v>29.600000000000009</v>
      </c>
      <c r="K48" s="22">
        <f t="shared" si="8"/>
        <v>0.34283176563082163</v>
      </c>
      <c r="L48" s="36">
        <f t="shared" si="3"/>
        <v>1.5028241781077112E-2</v>
      </c>
      <c r="M48" s="39">
        <f t="shared" si="10"/>
        <v>0.42604314037264557</v>
      </c>
      <c r="N48" s="30">
        <v>80</v>
      </c>
      <c r="O48" s="15">
        <v>16</v>
      </c>
      <c r="P48" s="39">
        <f t="shared" si="5"/>
        <v>2.1302157018632277</v>
      </c>
      <c r="Q48" s="32">
        <f t="shared" si="6"/>
        <v>2.6627696273290348E-2</v>
      </c>
    </row>
    <row r="49" spans="1:17" ht="12" customHeight="1" x14ac:dyDescent="0.2">
      <c r="A49" s="14">
        <v>2012</v>
      </c>
      <c r="B49" s="30">
        <v>0.4864122671538777</v>
      </c>
      <c r="C49" s="15">
        <v>0</v>
      </c>
      <c r="D49" s="15">
        <f t="shared" ref="D49:D54" si="11">+B49-B49*(C49/100)</f>
        <v>0.4864122671538777</v>
      </c>
      <c r="E49" s="15">
        <v>12</v>
      </c>
      <c r="F49" s="15">
        <f t="shared" ref="F49:F54" si="12">+(D49-D49*(E49)/100)</f>
        <v>0.42804279509541238</v>
      </c>
      <c r="G49" s="15">
        <v>0</v>
      </c>
      <c r="H49" s="15">
        <f t="shared" si="7"/>
        <v>0.42804279509541238</v>
      </c>
      <c r="I49" s="15">
        <v>20</v>
      </c>
      <c r="J49" s="19">
        <f t="shared" ref="J49:J54" si="13">100-(K49/B49*100)</f>
        <v>29.600000000000009</v>
      </c>
      <c r="K49" s="22">
        <f t="shared" si="8"/>
        <v>0.34243423607632989</v>
      </c>
      <c r="L49" s="23">
        <f t="shared" ref="L49:L54" si="14">+(K49/365)*16</f>
        <v>1.5010815828003503E-2</v>
      </c>
      <c r="M49" s="22">
        <f t="shared" si="10"/>
        <v>0.42554912331598527</v>
      </c>
      <c r="N49" s="15">
        <v>80</v>
      </c>
      <c r="O49" s="15">
        <v>16</v>
      </c>
      <c r="P49" s="22">
        <f t="shared" ref="P49:P54" si="15">+Q49*N49</f>
        <v>2.1277456165799262</v>
      </c>
      <c r="Q49" s="17">
        <f t="shared" ref="Q49:Q54" si="16">+M49/O49</f>
        <v>2.6596820207249079E-2</v>
      </c>
    </row>
    <row r="50" spans="1:17" ht="12" customHeight="1" x14ac:dyDescent="0.2">
      <c r="A50" s="14">
        <v>2013</v>
      </c>
      <c r="B50" s="30">
        <v>0.48730247004864435</v>
      </c>
      <c r="C50" s="15">
        <v>0</v>
      </c>
      <c r="D50" s="15">
        <f t="shared" si="11"/>
        <v>0.48730247004864435</v>
      </c>
      <c r="E50" s="15">
        <v>12</v>
      </c>
      <c r="F50" s="15">
        <f t="shared" si="12"/>
        <v>0.42882617364280706</v>
      </c>
      <c r="G50" s="15">
        <v>0</v>
      </c>
      <c r="H50" s="15">
        <f t="shared" si="7"/>
        <v>0.42882617364280706</v>
      </c>
      <c r="I50" s="15">
        <v>20</v>
      </c>
      <c r="J50" s="19">
        <f t="shared" si="13"/>
        <v>29.599999999999994</v>
      </c>
      <c r="K50" s="22">
        <f t="shared" si="8"/>
        <v>0.34306093891424566</v>
      </c>
      <c r="L50" s="23">
        <f t="shared" si="14"/>
        <v>1.5038287733227207E-2</v>
      </c>
      <c r="M50" s="22">
        <f t="shared" si="10"/>
        <v>0.42632793809312469</v>
      </c>
      <c r="N50" s="15">
        <v>80</v>
      </c>
      <c r="O50" s="15">
        <v>16</v>
      </c>
      <c r="P50" s="22">
        <f t="shared" si="15"/>
        <v>2.1316396904656236</v>
      </c>
      <c r="Q50" s="17">
        <f t="shared" si="16"/>
        <v>2.6645496130820293E-2</v>
      </c>
    </row>
    <row r="51" spans="1:17" ht="12" customHeight="1" x14ac:dyDescent="0.2">
      <c r="A51" s="14">
        <v>2014</v>
      </c>
      <c r="B51" s="30">
        <v>0.48677370401335668</v>
      </c>
      <c r="C51" s="15">
        <v>0</v>
      </c>
      <c r="D51" s="15">
        <f t="shared" si="11"/>
        <v>0.48677370401335668</v>
      </c>
      <c r="E51" s="15">
        <v>12</v>
      </c>
      <c r="F51" s="15">
        <f t="shared" si="12"/>
        <v>0.42836085953175385</v>
      </c>
      <c r="G51" s="15">
        <v>0</v>
      </c>
      <c r="H51" s="15">
        <f t="shared" si="7"/>
        <v>0.42836085953175385</v>
      </c>
      <c r="I51" s="15">
        <v>20</v>
      </c>
      <c r="J51" s="19">
        <f t="shared" si="13"/>
        <v>29.600000000000009</v>
      </c>
      <c r="K51" s="22">
        <f t="shared" si="8"/>
        <v>0.34268868762540305</v>
      </c>
      <c r="L51" s="23">
        <f t="shared" si="14"/>
        <v>1.5021969868510818E-2</v>
      </c>
      <c r="M51" s="22">
        <f t="shared" si="10"/>
        <v>0.42586533478734745</v>
      </c>
      <c r="N51" s="15">
        <v>80</v>
      </c>
      <c r="O51" s="15">
        <v>16</v>
      </c>
      <c r="P51" s="22">
        <f t="shared" si="15"/>
        <v>2.1293266739367374</v>
      </c>
      <c r="Q51" s="17">
        <f t="shared" si="16"/>
        <v>2.6616583424209216E-2</v>
      </c>
    </row>
    <row r="52" spans="1:17" ht="12" customHeight="1" x14ac:dyDescent="0.2">
      <c r="A52" s="29">
        <v>2015</v>
      </c>
      <c r="B52" s="30">
        <v>0.48745562477623028</v>
      </c>
      <c r="C52" s="30">
        <v>0</v>
      </c>
      <c r="D52" s="30">
        <f t="shared" si="11"/>
        <v>0.48745562477623028</v>
      </c>
      <c r="E52" s="30">
        <v>12</v>
      </c>
      <c r="F52" s="30">
        <f t="shared" si="12"/>
        <v>0.42896094980308264</v>
      </c>
      <c r="G52" s="30">
        <v>0</v>
      </c>
      <c r="H52" s="30">
        <f t="shared" si="7"/>
        <v>0.42896094980308264</v>
      </c>
      <c r="I52" s="30">
        <v>20</v>
      </c>
      <c r="J52" s="38">
        <f t="shared" si="13"/>
        <v>29.600000000000009</v>
      </c>
      <c r="K52" s="39">
        <f t="shared" si="8"/>
        <v>0.34316875984246609</v>
      </c>
      <c r="L52" s="36">
        <f t="shared" si="14"/>
        <v>1.5043014130080705E-2</v>
      </c>
      <c r="M52" s="39">
        <f>+L52*28.3495</f>
        <v>0.42646192908072295</v>
      </c>
      <c r="N52" s="30">
        <v>80</v>
      </c>
      <c r="O52" s="30">
        <v>16</v>
      </c>
      <c r="P52" s="39">
        <f t="shared" si="15"/>
        <v>2.1323096454036148</v>
      </c>
      <c r="Q52" s="32">
        <f t="shared" si="16"/>
        <v>2.6653870567545184E-2</v>
      </c>
    </row>
    <row r="53" spans="1:17" ht="12" customHeight="1" x14ac:dyDescent="0.2">
      <c r="A53" s="48">
        <v>2016</v>
      </c>
      <c r="B53" s="59">
        <v>0.48678403994331276</v>
      </c>
      <c r="C53" s="49">
        <v>0</v>
      </c>
      <c r="D53" s="49">
        <f t="shared" si="11"/>
        <v>0.48678403994331276</v>
      </c>
      <c r="E53" s="49">
        <v>12</v>
      </c>
      <c r="F53" s="49">
        <f t="shared" si="12"/>
        <v>0.42836995515011522</v>
      </c>
      <c r="G53" s="49">
        <v>0</v>
      </c>
      <c r="H53" s="49">
        <f t="shared" si="7"/>
        <v>0.42836995515011522</v>
      </c>
      <c r="I53" s="49">
        <v>20</v>
      </c>
      <c r="J53" s="53">
        <f t="shared" si="13"/>
        <v>29.600000000000009</v>
      </c>
      <c r="K53" s="54">
        <f t="shared" si="8"/>
        <v>0.34269596412009218</v>
      </c>
      <c r="L53" s="55">
        <f t="shared" si="14"/>
        <v>1.5022288838141027E-2</v>
      </c>
      <c r="M53" s="54">
        <f>+L53*28.3495</f>
        <v>0.42587437741687906</v>
      </c>
      <c r="N53" s="49">
        <v>80</v>
      </c>
      <c r="O53" s="49">
        <v>16</v>
      </c>
      <c r="P53" s="54">
        <f t="shared" si="15"/>
        <v>2.1293718870843952</v>
      </c>
      <c r="Q53" s="51">
        <f t="shared" si="16"/>
        <v>2.6617148588554941E-2</v>
      </c>
    </row>
    <row r="54" spans="1:17" ht="12" customHeight="1" x14ac:dyDescent="0.2">
      <c r="A54" s="48">
        <v>2017</v>
      </c>
      <c r="B54" s="59">
        <v>0.48765213327179052</v>
      </c>
      <c r="C54" s="49">
        <v>0</v>
      </c>
      <c r="D54" s="49">
        <f t="shared" si="11"/>
        <v>0.48765213327179052</v>
      </c>
      <c r="E54" s="49">
        <v>12</v>
      </c>
      <c r="F54" s="49">
        <f t="shared" si="12"/>
        <v>0.42913387727917568</v>
      </c>
      <c r="G54" s="49">
        <v>0</v>
      </c>
      <c r="H54" s="49">
        <f t="shared" si="7"/>
        <v>0.42913387727917568</v>
      </c>
      <c r="I54" s="49">
        <v>20</v>
      </c>
      <c r="J54" s="53">
        <f t="shared" si="13"/>
        <v>29.599999999999994</v>
      </c>
      <c r="K54" s="54">
        <f t="shared" si="8"/>
        <v>0.34330710182334057</v>
      </c>
      <c r="L54" s="55">
        <f t="shared" si="14"/>
        <v>1.5049078436091641E-2</v>
      </c>
      <c r="M54" s="54">
        <f>+L54*28.3495</f>
        <v>0.42663384912397995</v>
      </c>
      <c r="N54" s="49">
        <v>80</v>
      </c>
      <c r="O54" s="49">
        <v>16</v>
      </c>
      <c r="P54" s="54">
        <f t="shared" si="15"/>
        <v>2.1331692456198996</v>
      </c>
      <c r="Q54" s="51">
        <f t="shared" si="16"/>
        <v>2.6664615570248747E-2</v>
      </c>
    </row>
    <row r="55" spans="1:17" ht="12" customHeight="1" x14ac:dyDescent="0.2">
      <c r="A55" s="58">
        <v>2018</v>
      </c>
      <c r="B55" s="59">
        <v>0.48760856307719735</v>
      </c>
      <c r="C55" s="59">
        <v>0</v>
      </c>
      <c r="D55" s="59">
        <f>+B55-B55*(C55/100)</f>
        <v>0.48760856307719735</v>
      </c>
      <c r="E55" s="59">
        <v>12</v>
      </c>
      <c r="F55" s="59">
        <f>+(D55-D55*(E55)/100)</f>
        <v>0.42909553550793367</v>
      </c>
      <c r="G55" s="59">
        <v>0</v>
      </c>
      <c r="H55" s="59">
        <f>F55-(F55*G55/100)</f>
        <v>0.42909553550793367</v>
      </c>
      <c r="I55" s="59">
        <v>20</v>
      </c>
      <c r="J55" s="62">
        <f>100-(K55/B55*100)</f>
        <v>29.600000000000009</v>
      </c>
      <c r="K55" s="63">
        <f>+H55-H55*I55/100</f>
        <v>0.34327642840634692</v>
      </c>
      <c r="L55" s="64">
        <f>+(K55/365)*16</f>
        <v>1.5047733847949454E-2</v>
      </c>
      <c r="M55" s="63">
        <f>+L55*28.3495</f>
        <v>0.42659573072244306</v>
      </c>
      <c r="N55" s="59">
        <v>80</v>
      </c>
      <c r="O55" s="59">
        <v>16</v>
      </c>
      <c r="P55" s="63">
        <f>+Q55*N55</f>
        <v>2.1329786536122155</v>
      </c>
      <c r="Q55" s="61">
        <f>+M55/O55</f>
        <v>2.6662233170152691E-2</v>
      </c>
    </row>
    <row r="56" spans="1:17" ht="12" customHeight="1" x14ac:dyDescent="0.2">
      <c r="A56" s="58">
        <v>2019</v>
      </c>
      <c r="B56" s="59">
        <v>0.48794218009640905</v>
      </c>
      <c r="C56" s="59">
        <v>0</v>
      </c>
      <c r="D56" s="59">
        <f>+B56-B56*(C56/100)</f>
        <v>0.48794218009640905</v>
      </c>
      <c r="E56" s="59">
        <v>12</v>
      </c>
      <c r="F56" s="59">
        <f>+(D56-D56*(E56)/100)</f>
        <v>0.42938911848483996</v>
      </c>
      <c r="G56" s="59">
        <v>0</v>
      </c>
      <c r="H56" s="59">
        <f>F56-(F56*G56/100)</f>
        <v>0.42938911848483996</v>
      </c>
      <c r="I56" s="59">
        <v>20</v>
      </c>
      <c r="J56" s="62">
        <f>100-(K56/B56*100)</f>
        <v>29.600000000000009</v>
      </c>
      <c r="K56" s="63">
        <f>+H56-H56*I56/100</f>
        <v>0.34351129478787196</v>
      </c>
      <c r="L56" s="64">
        <f>+(K56/365)*16</f>
        <v>1.5058029360564251E-2</v>
      </c>
      <c r="M56" s="63">
        <f>+L56*28.3495</f>
        <v>0.42688760335731624</v>
      </c>
      <c r="N56" s="59">
        <v>80</v>
      </c>
      <c r="O56" s="59">
        <v>16</v>
      </c>
      <c r="P56" s="63">
        <f>+Q56*N56</f>
        <v>2.1344380167865813</v>
      </c>
      <c r="Q56" s="61">
        <f>+M56/O56</f>
        <v>2.6680475209832265E-2</v>
      </c>
    </row>
    <row r="57" spans="1:17" ht="12" customHeight="1" x14ac:dyDescent="0.2">
      <c r="A57" s="48">
        <v>2020</v>
      </c>
      <c r="B57" s="49">
        <v>0.48829959844832871</v>
      </c>
      <c r="C57" s="49">
        <v>0</v>
      </c>
      <c r="D57" s="49">
        <f t="shared" ref="D57:D58" si="17">+B57-B57*(C57/100)</f>
        <v>0.48829959844832871</v>
      </c>
      <c r="E57" s="49">
        <v>12</v>
      </c>
      <c r="F57" s="49">
        <f t="shared" ref="F57:F58" si="18">+(D57-D57*(E57)/100)</f>
        <v>0.42970364663452926</v>
      </c>
      <c r="G57" s="49">
        <v>0</v>
      </c>
      <c r="H57" s="49">
        <f t="shared" ref="H57:H58" si="19">F57-(F57*G57/100)</f>
        <v>0.42970364663452926</v>
      </c>
      <c r="I57" s="49">
        <v>20</v>
      </c>
      <c r="J57" s="53">
        <f t="shared" ref="J57:J58" si="20">100-(K57/B57*100)</f>
        <v>29.599999999999994</v>
      </c>
      <c r="K57" s="54">
        <f t="shared" ref="K57:K58" si="21">+H57-H57*I57/100</f>
        <v>0.34376291730762343</v>
      </c>
      <c r="L57" s="55">
        <f t="shared" ref="L57:L58" si="22">+(K57/365)*16</f>
        <v>1.5069059388827329E-2</v>
      </c>
      <c r="M57" s="54">
        <f t="shared" ref="M57:M58" si="23">+L57*28.3495</f>
        <v>0.42720029914356034</v>
      </c>
      <c r="N57" s="49">
        <v>80</v>
      </c>
      <c r="O57" s="49">
        <v>16</v>
      </c>
      <c r="P57" s="54">
        <f t="shared" ref="P57:P58" si="24">+Q57*N57</f>
        <v>2.1360014957178017</v>
      </c>
      <c r="Q57" s="51">
        <f t="shared" ref="Q57:Q58" si="25">+M57/O57</f>
        <v>2.6700018696472521E-2</v>
      </c>
    </row>
    <row r="58" spans="1:17" ht="12" customHeight="1" thickBot="1" x14ac:dyDescent="0.25">
      <c r="A58" s="67">
        <v>2021</v>
      </c>
      <c r="B58" s="68">
        <v>0.48722084770432439</v>
      </c>
      <c r="C58" s="68">
        <v>0</v>
      </c>
      <c r="D58" s="68">
        <f t="shared" si="17"/>
        <v>0.48722084770432439</v>
      </c>
      <c r="E58" s="68">
        <v>12</v>
      </c>
      <c r="F58" s="68">
        <f t="shared" si="18"/>
        <v>0.42875434597980544</v>
      </c>
      <c r="G58" s="68">
        <v>0</v>
      </c>
      <c r="H58" s="68">
        <f t="shared" si="19"/>
        <v>0.42875434597980544</v>
      </c>
      <c r="I58" s="68">
        <v>20</v>
      </c>
      <c r="J58" s="78">
        <f t="shared" si="20"/>
        <v>29.600000000000009</v>
      </c>
      <c r="K58" s="79">
        <f t="shared" si="21"/>
        <v>0.34300347678384435</v>
      </c>
      <c r="L58" s="80">
        <f t="shared" si="22"/>
        <v>1.5035768845319205E-2</v>
      </c>
      <c r="M58" s="79">
        <f t="shared" si="23"/>
        <v>0.42625652888037679</v>
      </c>
      <c r="N58" s="68">
        <v>80</v>
      </c>
      <c r="O58" s="68">
        <v>16</v>
      </c>
      <c r="P58" s="79">
        <f t="shared" si="24"/>
        <v>2.131282644401884</v>
      </c>
      <c r="Q58" s="70">
        <f t="shared" si="25"/>
        <v>2.664103305502355E-2</v>
      </c>
    </row>
    <row r="59" spans="1:17" ht="12" customHeight="1" thickTop="1" x14ac:dyDescent="0.2">
      <c r="A59" s="71" t="s">
        <v>51</v>
      </c>
    </row>
    <row r="60" spans="1:17" s="8" customFormat="1" ht="12" customHeight="1" x14ac:dyDescent="0.2">
      <c r="A60" s="1"/>
      <c r="B60" s="1"/>
      <c r="C60" s="1"/>
      <c r="D60" s="1"/>
      <c r="E60" s="1"/>
      <c r="F60" s="1"/>
      <c r="G60" s="1"/>
      <c r="H60" s="1"/>
      <c r="I60" s="1"/>
      <c r="J60" s="1"/>
      <c r="K60" s="1"/>
      <c r="L60" s="1"/>
      <c r="M60" s="1"/>
      <c r="N60" s="1"/>
      <c r="O60" s="1"/>
      <c r="P60" s="1"/>
      <c r="Q60" s="1"/>
    </row>
    <row r="61" spans="1:17" ht="12" customHeight="1" x14ac:dyDescent="0.2">
      <c r="A61" s="1" t="s">
        <v>64</v>
      </c>
    </row>
    <row r="62" spans="1:17" ht="12" customHeight="1" x14ac:dyDescent="0.2">
      <c r="A62" s="1" t="s">
        <v>60</v>
      </c>
    </row>
    <row r="63" spans="1:17" ht="12" customHeight="1" x14ac:dyDescent="0.2">
      <c r="A63" s="1" t="s">
        <v>61</v>
      </c>
    </row>
    <row r="64" spans="1:17" ht="12" customHeight="1" x14ac:dyDescent="0.2">
      <c r="A64" s="1" t="s">
        <v>62</v>
      </c>
    </row>
    <row r="65" spans="1:1" ht="12" customHeight="1" x14ac:dyDescent="0.2">
      <c r="A65" s="1" t="s">
        <v>63</v>
      </c>
    </row>
    <row r="67" spans="1:1" ht="12" customHeight="1" x14ac:dyDescent="0.2">
      <c r="A67" s="1" t="s">
        <v>67</v>
      </c>
    </row>
  </sheetData>
  <mergeCells count="17">
    <mergeCell ref="A1:Q1"/>
    <mergeCell ref="D2:D5"/>
    <mergeCell ref="G3:G5"/>
    <mergeCell ref="Q2:Q5"/>
    <mergeCell ref="P2:P5"/>
    <mergeCell ref="G2:I2"/>
    <mergeCell ref="O2:O5"/>
    <mergeCell ref="K2:M5"/>
    <mergeCell ref="C2:C5"/>
    <mergeCell ref="N2:N5"/>
    <mergeCell ref="J2:J5"/>
    <mergeCell ref="E2:E5"/>
    <mergeCell ref="H3:H5"/>
    <mergeCell ref="B2:B5"/>
    <mergeCell ref="I3:I5"/>
    <mergeCell ref="A2:A5"/>
    <mergeCell ref="F2:F5"/>
  </mergeCells>
  <phoneticPr fontId="0" type="noConversion"/>
  <printOptions horizontalCentered="1"/>
  <pageMargins left="0.5" right="0.5" top="0.61" bottom="0.56000000000000005" header="0.5" footer="0.5"/>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1">
    <pageSetUpPr fitToPage="1"/>
  </sheetPr>
  <dimension ref="A1:V60"/>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44</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1" t="s">
        <v>31</v>
      </c>
      <c r="C6" s="41" t="s">
        <v>32</v>
      </c>
      <c r="D6" s="41" t="s">
        <v>31</v>
      </c>
      <c r="E6" s="41" t="s">
        <v>32</v>
      </c>
      <c r="F6" s="41" t="s">
        <v>31</v>
      </c>
      <c r="G6" s="41" t="s">
        <v>32</v>
      </c>
      <c r="H6" s="47" t="s">
        <v>31</v>
      </c>
      <c r="I6" s="41" t="s">
        <v>32</v>
      </c>
      <c r="J6" s="41" t="s">
        <v>32</v>
      </c>
      <c r="K6" s="41" t="s">
        <v>31</v>
      </c>
      <c r="L6" s="41" t="s">
        <v>33</v>
      </c>
      <c r="M6" s="41" t="s">
        <v>34</v>
      </c>
      <c r="N6" s="41" t="s">
        <v>35</v>
      </c>
      <c r="O6" s="41" t="s">
        <v>36</v>
      </c>
      <c r="P6" s="41" t="s">
        <v>35</v>
      </c>
      <c r="Q6" s="41" t="s">
        <v>37</v>
      </c>
      <c r="R6" s="26"/>
      <c r="S6" s="26"/>
      <c r="T6" s="26"/>
      <c r="U6" s="26"/>
      <c r="V6" s="26"/>
    </row>
    <row r="7" spans="1:22" ht="12" customHeight="1" x14ac:dyDescent="0.2">
      <c r="A7" s="10">
        <v>1970</v>
      </c>
      <c r="B7" s="52">
        <v>7.7341316366526245</v>
      </c>
      <c r="C7" s="11">
        <v>0</v>
      </c>
      <c r="D7" s="11">
        <f t="shared" ref="D7:D47" si="0">+B7-B7*(C7/100)</f>
        <v>7.7341316366526245</v>
      </c>
      <c r="E7" s="11">
        <v>12</v>
      </c>
      <c r="F7" s="11">
        <f t="shared" ref="F7:F47" si="1">+(D7-D7*(E7)/100)</f>
        <v>6.8060358402543093</v>
      </c>
      <c r="G7" s="11">
        <v>0</v>
      </c>
      <c r="H7" s="11">
        <f>F7-(F7*G7/100)</f>
        <v>6.8060358402543093</v>
      </c>
      <c r="I7" s="11">
        <v>33</v>
      </c>
      <c r="J7" s="18">
        <f t="shared" ref="J7:J47" si="2">100-(K7/B7*100)</f>
        <v>41.040000000000006</v>
      </c>
      <c r="K7" s="11">
        <f>+H7-H7*I7/100</f>
        <v>4.560044012970387</v>
      </c>
      <c r="L7" s="12">
        <f t="shared" ref="L7:L47" si="3">+(K7/365)*16</f>
        <v>0.1998923402945923</v>
      </c>
      <c r="M7" s="11">
        <f t="shared" ref="M7:M39" si="4">+L7*28.3495</f>
        <v>5.6668479011815442</v>
      </c>
      <c r="N7" s="11">
        <v>103</v>
      </c>
      <c r="O7" s="11">
        <v>28.349499999999999</v>
      </c>
      <c r="P7" s="11">
        <f t="shared" ref="P7:P47" si="5">+Q7*N7</f>
        <v>20.588911050343008</v>
      </c>
      <c r="Q7" s="13">
        <f t="shared" ref="Q7:Q47" si="6">+M7/O7</f>
        <v>0.1998923402945923</v>
      </c>
      <c r="R7" s="7"/>
      <c r="S7" s="7"/>
      <c r="T7" s="7"/>
      <c r="U7" s="7"/>
      <c r="V7" s="7"/>
    </row>
    <row r="8" spans="1:22" ht="12" customHeight="1" x14ac:dyDescent="0.2">
      <c r="A8" s="14">
        <v>1971</v>
      </c>
      <c r="B8" s="34">
        <v>7.0989509168579756</v>
      </c>
      <c r="C8" s="15">
        <v>0</v>
      </c>
      <c r="D8" s="15">
        <f t="shared" si="0"/>
        <v>7.0989509168579756</v>
      </c>
      <c r="E8" s="15">
        <v>12</v>
      </c>
      <c r="F8" s="15">
        <f t="shared" si="1"/>
        <v>6.2470768068350182</v>
      </c>
      <c r="G8" s="15">
        <v>0</v>
      </c>
      <c r="H8" s="15">
        <f t="shared" ref="H8:H47" si="7">F8-(F8*G8/100)</f>
        <v>6.2470768068350182</v>
      </c>
      <c r="I8" s="15">
        <v>33</v>
      </c>
      <c r="J8" s="19">
        <f t="shared" si="2"/>
        <v>41.04</v>
      </c>
      <c r="K8" s="15">
        <f t="shared" ref="K8:K47" si="8">+H8-H8*I8/100</f>
        <v>4.1855414605794623</v>
      </c>
      <c r="L8" s="16">
        <f t="shared" si="3"/>
        <v>0.18347579005279835</v>
      </c>
      <c r="M8" s="15">
        <f t="shared" si="4"/>
        <v>5.201446910101807</v>
      </c>
      <c r="N8" s="15">
        <v>103</v>
      </c>
      <c r="O8" s="15">
        <v>28.349499999999999</v>
      </c>
      <c r="P8" s="15">
        <f t="shared" si="5"/>
        <v>18.898006375438232</v>
      </c>
      <c r="Q8" s="17">
        <f t="shared" si="6"/>
        <v>0.18347579005279838</v>
      </c>
      <c r="R8" s="7"/>
      <c r="S8" s="7"/>
      <c r="T8" s="7"/>
      <c r="U8" s="7"/>
      <c r="V8" s="7"/>
    </row>
    <row r="9" spans="1:22" ht="12" customHeight="1" x14ac:dyDescent="0.2">
      <c r="A9" s="14">
        <v>1972</v>
      </c>
      <c r="B9" s="34">
        <v>7.0060454630307758</v>
      </c>
      <c r="C9" s="15">
        <v>0</v>
      </c>
      <c r="D9" s="15">
        <f t="shared" si="0"/>
        <v>7.0060454630307758</v>
      </c>
      <c r="E9" s="15">
        <v>12</v>
      </c>
      <c r="F9" s="15">
        <f t="shared" si="1"/>
        <v>6.1653200074670824</v>
      </c>
      <c r="G9" s="15">
        <v>0</v>
      </c>
      <c r="H9" s="15">
        <f t="shared" si="7"/>
        <v>6.1653200074670824</v>
      </c>
      <c r="I9" s="15">
        <v>33</v>
      </c>
      <c r="J9" s="19">
        <f t="shared" si="2"/>
        <v>41.039999999999985</v>
      </c>
      <c r="K9" s="15">
        <f t="shared" si="8"/>
        <v>4.1307644050029459</v>
      </c>
      <c r="L9" s="16">
        <f t="shared" si="3"/>
        <v>0.18107460405492365</v>
      </c>
      <c r="M9" s="15">
        <f t="shared" si="4"/>
        <v>5.1333744876550575</v>
      </c>
      <c r="N9" s="15">
        <v>103</v>
      </c>
      <c r="O9" s="15">
        <v>28.349499999999999</v>
      </c>
      <c r="P9" s="15">
        <f t="shared" si="5"/>
        <v>18.650684217657137</v>
      </c>
      <c r="Q9" s="17">
        <f t="shared" si="6"/>
        <v>0.18107460405492365</v>
      </c>
      <c r="R9" s="7"/>
      <c r="S9" s="7"/>
      <c r="T9" s="7"/>
      <c r="U9" s="7"/>
      <c r="V9" s="7"/>
    </row>
    <row r="10" spans="1:22" ht="12" customHeight="1" x14ac:dyDescent="0.2">
      <c r="A10" s="14">
        <v>1973</v>
      </c>
      <c r="B10" s="34">
        <v>7.5730265184728767</v>
      </c>
      <c r="C10" s="15">
        <v>0</v>
      </c>
      <c r="D10" s="15">
        <f t="shared" si="0"/>
        <v>7.5730265184728767</v>
      </c>
      <c r="E10" s="15">
        <v>12</v>
      </c>
      <c r="F10" s="15">
        <f t="shared" si="1"/>
        <v>6.6642633362561314</v>
      </c>
      <c r="G10" s="15">
        <v>0</v>
      </c>
      <c r="H10" s="15">
        <f t="shared" si="7"/>
        <v>6.6642633362561314</v>
      </c>
      <c r="I10" s="15">
        <v>33</v>
      </c>
      <c r="J10" s="19">
        <f t="shared" si="2"/>
        <v>41.04</v>
      </c>
      <c r="K10" s="15">
        <f t="shared" si="8"/>
        <v>4.4650564352916078</v>
      </c>
      <c r="L10" s="16">
        <f t="shared" si="3"/>
        <v>0.19572850127305677</v>
      </c>
      <c r="M10" s="15">
        <f t="shared" si="4"/>
        <v>5.5488051468405226</v>
      </c>
      <c r="N10" s="15">
        <v>103</v>
      </c>
      <c r="O10" s="15">
        <v>28.349499999999999</v>
      </c>
      <c r="P10" s="15">
        <f t="shared" si="5"/>
        <v>20.160035631124849</v>
      </c>
      <c r="Q10" s="17">
        <f t="shared" si="6"/>
        <v>0.19572850127305677</v>
      </c>
      <c r="R10" s="7"/>
      <c r="S10" s="7"/>
      <c r="T10" s="7"/>
      <c r="U10" s="7"/>
      <c r="V10" s="7"/>
    </row>
    <row r="11" spans="1:22" ht="12" customHeight="1" x14ac:dyDescent="0.2">
      <c r="A11" s="14">
        <v>1974</v>
      </c>
      <c r="B11" s="34">
        <v>7.6333853061071126</v>
      </c>
      <c r="C11" s="15">
        <v>0</v>
      </c>
      <c r="D11" s="15">
        <f t="shared" si="0"/>
        <v>7.6333853061071126</v>
      </c>
      <c r="E11" s="15">
        <v>12</v>
      </c>
      <c r="F11" s="15">
        <f t="shared" si="1"/>
        <v>6.7173790693742594</v>
      </c>
      <c r="G11" s="15">
        <v>0</v>
      </c>
      <c r="H11" s="15">
        <f t="shared" si="7"/>
        <v>6.7173790693742594</v>
      </c>
      <c r="I11" s="15">
        <v>33</v>
      </c>
      <c r="J11" s="19">
        <f t="shared" si="2"/>
        <v>41.039999999999985</v>
      </c>
      <c r="K11" s="15">
        <f t="shared" si="8"/>
        <v>4.5006439764807542</v>
      </c>
      <c r="L11" s="16">
        <f t="shared" si="3"/>
        <v>0.1972885030786084</v>
      </c>
      <c r="M11" s="15">
        <f t="shared" si="4"/>
        <v>5.5930304180270083</v>
      </c>
      <c r="N11" s="15">
        <v>103</v>
      </c>
      <c r="O11" s="15">
        <v>28.349499999999999</v>
      </c>
      <c r="P11" s="15">
        <f t="shared" si="5"/>
        <v>20.320715817096662</v>
      </c>
      <c r="Q11" s="17">
        <f t="shared" si="6"/>
        <v>0.19728850307860837</v>
      </c>
      <c r="R11" s="7"/>
      <c r="S11" s="7"/>
      <c r="T11" s="7"/>
      <c r="U11" s="7"/>
      <c r="V11" s="7"/>
    </row>
    <row r="12" spans="1:22" ht="12" customHeight="1" x14ac:dyDescent="0.2">
      <c r="A12" s="14">
        <v>1975</v>
      </c>
      <c r="B12" s="34">
        <v>7.1384956102190964</v>
      </c>
      <c r="C12" s="15">
        <v>0</v>
      </c>
      <c r="D12" s="15">
        <f t="shared" si="0"/>
        <v>7.1384956102190964</v>
      </c>
      <c r="E12" s="15">
        <v>12</v>
      </c>
      <c r="F12" s="15">
        <f t="shared" si="1"/>
        <v>6.2818761369928051</v>
      </c>
      <c r="G12" s="15">
        <v>0</v>
      </c>
      <c r="H12" s="15">
        <f t="shared" si="7"/>
        <v>6.2818761369928051</v>
      </c>
      <c r="I12" s="15">
        <v>33</v>
      </c>
      <c r="J12" s="19">
        <f t="shared" si="2"/>
        <v>41.04</v>
      </c>
      <c r="K12" s="15">
        <f t="shared" si="8"/>
        <v>4.2088570117851791</v>
      </c>
      <c r="L12" s="16">
        <f t="shared" si="3"/>
        <v>0.18449784161250099</v>
      </c>
      <c r="M12" s="15">
        <f t="shared" si="4"/>
        <v>5.2304215607935962</v>
      </c>
      <c r="N12" s="15">
        <v>103</v>
      </c>
      <c r="O12" s="15">
        <v>28.349499999999999</v>
      </c>
      <c r="P12" s="15">
        <f t="shared" si="5"/>
        <v>19.0032776860876</v>
      </c>
      <c r="Q12" s="17">
        <f t="shared" si="6"/>
        <v>0.18449784161250096</v>
      </c>
      <c r="R12" s="7"/>
      <c r="S12" s="7"/>
      <c r="T12" s="7"/>
      <c r="U12" s="7"/>
      <c r="V12" s="7"/>
    </row>
    <row r="13" spans="1:22" ht="12" customHeight="1" x14ac:dyDescent="0.2">
      <c r="A13" s="10">
        <v>1976</v>
      </c>
      <c r="B13" s="52">
        <v>7.5732190976300737</v>
      </c>
      <c r="C13" s="11">
        <v>0</v>
      </c>
      <c r="D13" s="11">
        <f t="shared" si="0"/>
        <v>7.5732190976300737</v>
      </c>
      <c r="E13" s="11">
        <v>12</v>
      </c>
      <c r="F13" s="11">
        <f t="shared" si="1"/>
        <v>6.6644328059144646</v>
      </c>
      <c r="G13" s="11">
        <v>0</v>
      </c>
      <c r="H13" s="11">
        <f t="shared" si="7"/>
        <v>6.6644328059144646</v>
      </c>
      <c r="I13" s="11">
        <v>33</v>
      </c>
      <c r="J13" s="18">
        <f t="shared" si="2"/>
        <v>41.04</v>
      </c>
      <c r="K13" s="11">
        <f t="shared" si="8"/>
        <v>4.4651699799626918</v>
      </c>
      <c r="L13" s="12">
        <f t="shared" si="3"/>
        <v>0.19573347857370704</v>
      </c>
      <c r="M13" s="11">
        <f t="shared" si="4"/>
        <v>5.548946250825308</v>
      </c>
      <c r="N13" s="11">
        <v>103</v>
      </c>
      <c r="O13" s="11">
        <v>28.349499999999999</v>
      </c>
      <c r="P13" s="11">
        <f t="shared" si="5"/>
        <v>20.160548293091828</v>
      </c>
      <c r="Q13" s="13">
        <f t="shared" si="6"/>
        <v>0.19573347857370707</v>
      </c>
      <c r="R13" s="7"/>
      <c r="S13" s="7"/>
      <c r="T13" s="7"/>
      <c r="U13" s="7"/>
      <c r="V13" s="7"/>
    </row>
    <row r="14" spans="1:22" ht="12" customHeight="1" x14ac:dyDescent="0.2">
      <c r="A14" s="10">
        <v>1977</v>
      </c>
      <c r="B14" s="52">
        <v>5.6620707275788211</v>
      </c>
      <c r="C14" s="11">
        <v>0</v>
      </c>
      <c r="D14" s="11">
        <f t="shared" si="0"/>
        <v>5.6620707275788211</v>
      </c>
      <c r="E14" s="11">
        <v>12</v>
      </c>
      <c r="F14" s="11">
        <f t="shared" si="1"/>
        <v>4.9826222402693627</v>
      </c>
      <c r="G14" s="11">
        <v>0</v>
      </c>
      <c r="H14" s="11">
        <f t="shared" si="7"/>
        <v>4.9826222402693627</v>
      </c>
      <c r="I14" s="11">
        <v>33</v>
      </c>
      <c r="J14" s="18">
        <f t="shared" si="2"/>
        <v>41.04</v>
      </c>
      <c r="K14" s="11">
        <f t="shared" si="8"/>
        <v>3.338356900980473</v>
      </c>
      <c r="L14" s="12">
        <f t="shared" si="3"/>
        <v>0.14633893264571937</v>
      </c>
      <c r="M14" s="11">
        <f t="shared" si="4"/>
        <v>4.1486355710398213</v>
      </c>
      <c r="N14" s="11">
        <v>103</v>
      </c>
      <c r="O14" s="11">
        <v>28.349499999999999</v>
      </c>
      <c r="P14" s="11">
        <f t="shared" si="5"/>
        <v>15.072910062509095</v>
      </c>
      <c r="Q14" s="13">
        <f t="shared" si="6"/>
        <v>0.14633893264571937</v>
      </c>
      <c r="R14" s="7"/>
      <c r="S14" s="7"/>
      <c r="T14" s="7"/>
      <c r="U14" s="7"/>
      <c r="V14" s="7"/>
    </row>
    <row r="15" spans="1:22" ht="12" customHeight="1" x14ac:dyDescent="0.2">
      <c r="A15" s="10">
        <v>1978</v>
      </c>
      <c r="B15" s="52">
        <v>9.4835310212798589</v>
      </c>
      <c r="C15" s="11">
        <v>0</v>
      </c>
      <c r="D15" s="11">
        <f t="shared" si="0"/>
        <v>9.4835310212798589</v>
      </c>
      <c r="E15" s="11">
        <v>12</v>
      </c>
      <c r="F15" s="11">
        <f t="shared" si="1"/>
        <v>8.3455072987262753</v>
      </c>
      <c r="G15" s="11">
        <v>0</v>
      </c>
      <c r="H15" s="11">
        <f t="shared" si="7"/>
        <v>8.3455072987262753</v>
      </c>
      <c r="I15" s="11">
        <v>33</v>
      </c>
      <c r="J15" s="18">
        <f t="shared" si="2"/>
        <v>41.04</v>
      </c>
      <c r="K15" s="11">
        <f t="shared" si="8"/>
        <v>5.5914898901466046</v>
      </c>
      <c r="L15" s="12">
        <f t="shared" si="3"/>
        <v>0.24510640614341281</v>
      </c>
      <c r="M15" s="11">
        <f t="shared" si="4"/>
        <v>6.9486440609626809</v>
      </c>
      <c r="N15" s="11">
        <v>103</v>
      </c>
      <c r="O15" s="11">
        <v>28.349499999999999</v>
      </c>
      <c r="P15" s="11">
        <f t="shared" si="5"/>
        <v>25.245959832771518</v>
      </c>
      <c r="Q15" s="13">
        <f t="shared" si="6"/>
        <v>0.24510640614341281</v>
      </c>
      <c r="R15" s="7"/>
      <c r="S15" s="7"/>
      <c r="T15" s="7"/>
      <c r="U15" s="7"/>
      <c r="V15" s="7"/>
    </row>
    <row r="16" spans="1:22" ht="12" customHeight="1" x14ac:dyDescent="0.2">
      <c r="A16" s="10">
        <v>1979</v>
      </c>
      <c r="B16" s="52">
        <v>9.4935787193174423</v>
      </c>
      <c r="C16" s="11">
        <v>0</v>
      </c>
      <c r="D16" s="11">
        <f t="shared" si="0"/>
        <v>9.4935787193174423</v>
      </c>
      <c r="E16" s="11">
        <v>12</v>
      </c>
      <c r="F16" s="11">
        <f t="shared" si="1"/>
        <v>8.3543492729993485</v>
      </c>
      <c r="G16" s="11">
        <v>0</v>
      </c>
      <c r="H16" s="11">
        <f t="shared" si="7"/>
        <v>8.3543492729993485</v>
      </c>
      <c r="I16" s="11">
        <v>33</v>
      </c>
      <c r="J16" s="18">
        <f t="shared" si="2"/>
        <v>41.04</v>
      </c>
      <c r="K16" s="11">
        <f t="shared" si="8"/>
        <v>5.5974140129095638</v>
      </c>
      <c r="L16" s="12">
        <f t="shared" si="3"/>
        <v>0.24536609371658361</v>
      </c>
      <c r="M16" s="11">
        <f t="shared" si="4"/>
        <v>6.9560060738182869</v>
      </c>
      <c r="N16" s="11">
        <v>103</v>
      </c>
      <c r="O16" s="11">
        <v>28.349499999999999</v>
      </c>
      <c r="P16" s="11">
        <f t="shared" si="5"/>
        <v>25.272707652808112</v>
      </c>
      <c r="Q16" s="13">
        <f t="shared" si="6"/>
        <v>0.24536609371658361</v>
      </c>
      <c r="R16" s="7"/>
      <c r="S16" s="7"/>
      <c r="T16" s="7"/>
      <c r="U16" s="7"/>
      <c r="V16" s="7"/>
    </row>
    <row r="17" spans="1:22" ht="12" customHeight="1" x14ac:dyDescent="0.2">
      <c r="A17" s="10">
        <v>1980</v>
      </c>
      <c r="B17" s="52">
        <v>11.042234302343539</v>
      </c>
      <c r="C17" s="11">
        <v>0</v>
      </c>
      <c r="D17" s="11">
        <f t="shared" si="0"/>
        <v>11.042234302343539</v>
      </c>
      <c r="E17" s="11">
        <v>12</v>
      </c>
      <c r="F17" s="11">
        <f t="shared" si="1"/>
        <v>9.7171661860623146</v>
      </c>
      <c r="G17" s="11">
        <v>0</v>
      </c>
      <c r="H17" s="11">
        <f t="shared" si="7"/>
        <v>9.7171661860623146</v>
      </c>
      <c r="I17" s="11">
        <v>33</v>
      </c>
      <c r="J17" s="18">
        <f t="shared" si="2"/>
        <v>41.04</v>
      </c>
      <c r="K17" s="11">
        <f t="shared" si="8"/>
        <v>6.5105013446617512</v>
      </c>
      <c r="L17" s="12">
        <f t="shared" si="3"/>
        <v>0.28539183976599458</v>
      </c>
      <c r="M17" s="11">
        <f t="shared" si="4"/>
        <v>8.0907159614460635</v>
      </c>
      <c r="N17" s="11">
        <v>103</v>
      </c>
      <c r="O17" s="11">
        <v>28.349499999999999</v>
      </c>
      <c r="P17" s="11">
        <f t="shared" si="5"/>
        <v>29.395359495897441</v>
      </c>
      <c r="Q17" s="13">
        <f t="shared" si="6"/>
        <v>0.28539183976599458</v>
      </c>
      <c r="R17" s="7"/>
      <c r="S17" s="7"/>
      <c r="T17" s="7"/>
      <c r="U17" s="7"/>
      <c r="V17" s="7"/>
    </row>
    <row r="18" spans="1:22" ht="12" customHeight="1" x14ac:dyDescent="0.2">
      <c r="A18" s="14">
        <v>1981</v>
      </c>
      <c r="B18" s="34">
        <v>11.921008836492129</v>
      </c>
      <c r="C18" s="15">
        <v>0</v>
      </c>
      <c r="D18" s="15">
        <f t="shared" si="0"/>
        <v>11.921008836492129</v>
      </c>
      <c r="E18" s="15">
        <v>12</v>
      </c>
      <c r="F18" s="15">
        <f t="shared" si="1"/>
        <v>10.490487776113074</v>
      </c>
      <c r="G18" s="15">
        <v>0</v>
      </c>
      <c r="H18" s="15">
        <f t="shared" si="7"/>
        <v>10.490487776113074</v>
      </c>
      <c r="I18" s="15">
        <v>33</v>
      </c>
      <c r="J18" s="19">
        <f t="shared" si="2"/>
        <v>41.04</v>
      </c>
      <c r="K18" s="15">
        <f t="shared" si="8"/>
        <v>7.0286268099957603</v>
      </c>
      <c r="L18" s="16">
        <f t="shared" si="3"/>
        <v>0.30810418893132102</v>
      </c>
      <c r="M18" s="15">
        <f t="shared" si="4"/>
        <v>8.7345997041084846</v>
      </c>
      <c r="N18" s="15">
        <v>103</v>
      </c>
      <c r="O18" s="15">
        <v>28.349499999999999</v>
      </c>
      <c r="P18" s="15">
        <f t="shared" si="5"/>
        <v>31.734731459926063</v>
      </c>
      <c r="Q18" s="17">
        <f t="shared" si="6"/>
        <v>0.30810418893132102</v>
      </c>
      <c r="R18" s="7"/>
      <c r="S18" s="7"/>
      <c r="T18" s="7"/>
      <c r="U18" s="7"/>
      <c r="V18" s="7"/>
    </row>
    <row r="19" spans="1:22" ht="12" customHeight="1" x14ac:dyDescent="0.2">
      <c r="A19" s="14">
        <v>1982</v>
      </c>
      <c r="B19" s="34">
        <v>9.9181076065185181</v>
      </c>
      <c r="C19" s="15">
        <v>0</v>
      </c>
      <c r="D19" s="15">
        <f t="shared" si="0"/>
        <v>9.9181076065185181</v>
      </c>
      <c r="E19" s="15">
        <v>12</v>
      </c>
      <c r="F19" s="15">
        <f t="shared" si="1"/>
        <v>8.7279346937362963</v>
      </c>
      <c r="G19" s="15">
        <v>0</v>
      </c>
      <c r="H19" s="15">
        <f t="shared" si="7"/>
        <v>8.7279346937362963</v>
      </c>
      <c r="I19" s="15">
        <v>33</v>
      </c>
      <c r="J19" s="19">
        <f t="shared" si="2"/>
        <v>41.039999999999985</v>
      </c>
      <c r="K19" s="15">
        <f t="shared" si="8"/>
        <v>5.8477162448033191</v>
      </c>
      <c r="L19" s="16">
        <f t="shared" si="3"/>
        <v>0.25633824634754276</v>
      </c>
      <c r="M19" s="15">
        <f t="shared" si="4"/>
        <v>7.2670611148296631</v>
      </c>
      <c r="N19" s="15">
        <v>103</v>
      </c>
      <c r="O19" s="15">
        <v>28.349499999999999</v>
      </c>
      <c r="P19" s="15">
        <f t="shared" si="5"/>
        <v>26.402839373796905</v>
      </c>
      <c r="Q19" s="17">
        <f t="shared" si="6"/>
        <v>0.25633824634754276</v>
      </c>
      <c r="R19" s="7"/>
      <c r="S19" s="7"/>
      <c r="T19" s="7"/>
      <c r="U19" s="7"/>
      <c r="V19" s="7"/>
    </row>
    <row r="20" spans="1:22" ht="12" customHeight="1" x14ac:dyDescent="0.2">
      <c r="A20" s="14">
        <v>1983</v>
      </c>
      <c r="B20" s="34">
        <v>8.6847789749787747</v>
      </c>
      <c r="C20" s="15">
        <v>0</v>
      </c>
      <c r="D20" s="15">
        <f t="shared" si="0"/>
        <v>8.6847789749787747</v>
      </c>
      <c r="E20" s="15">
        <v>12</v>
      </c>
      <c r="F20" s="15">
        <f t="shared" si="1"/>
        <v>7.6426054979813216</v>
      </c>
      <c r="G20" s="15">
        <v>0</v>
      </c>
      <c r="H20" s="15">
        <f t="shared" si="7"/>
        <v>7.6426054979813216</v>
      </c>
      <c r="I20" s="15">
        <v>33</v>
      </c>
      <c r="J20" s="19">
        <f t="shared" si="2"/>
        <v>41.040000000000006</v>
      </c>
      <c r="K20" s="15">
        <f t="shared" si="8"/>
        <v>5.1205456836474852</v>
      </c>
      <c r="L20" s="16">
        <f t="shared" si="3"/>
        <v>0.22446227654345141</v>
      </c>
      <c r="M20" s="15">
        <f t="shared" si="4"/>
        <v>6.3633933088685755</v>
      </c>
      <c r="N20" s="15">
        <v>103</v>
      </c>
      <c r="O20" s="15">
        <v>28.349499999999999</v>
      </c>
      <c r="P20" s="15">
        <f t="shared" si="5"/>
        <v>23.119614483975496</v>
      </c>
      <c r="Q20" s="17">
        <f t="shared" si="6"/>
        <v>0.22446227654345141</v>
      </c>
      <c r="R20" s="7"/>
      <c r="S20" s="7"/>
      <c r="T20" s="7"/>
      <c r="U20" s="7"/>
      <c r="V20" s="7"/>
    </row>
    <row r="21" spans="1:22" ht="12" customHeight="1" x14ac:dyDescent="0.2">
      <c r="A21" s="14">
        <v>1984</v>
      </c>
      <c r="B21" s="34">
        <v>9.1918643923784504</v>
      </c>
      <c r="C21" s="15">
        <v>0</v>
      </c>
      <c r="D21" s="15">
        <f t="shared" si="0"/>
        <v>9.1918643923784504</v>
      </c>
      <c r="E21" s="15">
        <v>12</v>
      </c>
      <c r="F21" s="15">
        <f t="shared" si="1"/>
        <v>8.088840665293036</v>
      </c>
      <c r="G21" s="15">
        <v>0</v>
      </c>
      <c r="H21" s="15">
        <f t="shared" si="7"/>
        <v>8.088840665293036</v>
      </c>
      <c r="I21" s="15">
        <v>33</v>
      </c>
      <c r="J21" s="19">
        <f t="shared" si="2"/>
        <v>41.040000000000006</v>
      </c>
      <c r="K21" s="15">
        <f t="shared" si="8"/>
        <v>5.4195232457463334</v>
      </c>
      <c r="L21" s="16">
        <f t="shared" si="3"/>
        <v>0.23756814227929132</v>
      </c>
      <c r="M21" s="15">
        <f t="shared" si="4"/>
        <v>6.734938049546769</v>
      </c>
      <c r="N21" s="15">
        <v>103</v>
      </c>
      <c r="O21" s="15">
        <v>28.349499999999999</v>
      </c>
      <c r="P21" s="15">
        <f t="shared" si="5"/>
        <v>24.469518654767008</v>
      </c>
      <c r="Q21" s="17">
        <f t="shared" si="6"/>
        <v>0.23756814227929132</v>
      </c>
      <c r="R21" s="7"/>
      <c r="S21" s="7"/>
      <c r="T21" s="7"/>
      <c r="U21" s="7"/>
      <c r="V21" s="7"/>
    </row>
    <row r="22" spans="1:22" ht="12" customHeight="1" x14ac:dyDescent="0.2">
      <c r="A22" s="14">
        <v>1985</v>
      </c>
      <c r="B22" s="34">
        <v>11.71711556925565</v>
      </c>
      <c r="C22" s="15">
        <v>0</v>
      </c>
      <c r="D22" s="15">
        <f t="shared" si="0"/>
        <v>11.71711556925565</v>
      </c>
      <c r="E22" s="15">
        <v>12</v>
      </c>
      <c r="F22" s="15">
        <f t="shared" si="1"/>
        <v>10.311061700944972</v>
      </c>
      <c r="G22" s="15">
        <v>0</v>
      </c>
      <c r="H22" s="15">
        <f t="shared" si="7"/>
        <v>10.311061700944972</v>
      </c>
      <c r="I22" s="15">
        <v>33</v>
      </c>
      <c r="J22" s="19">
        <f t="shared" si="2"/>
        <v>41.04</v>
      </c>
      <c r="K22" s="15">
        <f t="shared" si="8"/>
        <v>6.9084113396331315</v>
      </c>
      <c r="L22" s="16">
        <f t="shared" si="3"/>
        <v>0.30283446968254824</v>
      </c>
      <c r="M22" s="15">
        <f t="shared" si="4"/>
        <v>8.5852057982654006</v>
      </c>
      <c r="N22" s="15">
        <v>103</v>
      </c>
      <c r="O22" s="15">
        <v>28.349499999999999</v>
      </c>
      <c r="P22" s="15">
        <f t="shared" si="5"/>
        <v>31.191950377302469</v>
      </c>
      <c r="Q22" s="17">
        <f t="shared" si="6"/>
        <v>0.30283446968254824</v>
      </c>
      <c r="R22" s="7"/>
      <c r="S22" s="7"/>
      <c r="T22" s="7"/>
      <c r="U22" s="7"/>
      <c r="V22" s="7"/>
    </row>
    <row r="23" spans="1:22" ht="12" customHeight="1" x14ac:dyDescent="0.2">
      <c r="A23" s="10">
        <v>1986</v>
      </c>
      <c r="B23" s="52">
        <v>13.357594371510354</v>
      </c>
      <c r="C23" s="11">
        <v>0</v>
      </c>
      <c r="D23" s="11">
        <f t="shared" si="0"/>
        <v>13.357594371510354</v>
      </c>
      <c r="E23" s="11">
        <v>12</v>
      </c>
      <c r="F23" s="11">
        <f t="shared" si="1"/>
        <v>11.754683046929111</v>
      </c>
      <c r="G23" s="11">
        <v>0</v>
      </c>
      <c r="H23" s="11">
        <f t="shared" si="7"/>
        <v>11.754683046929111</v>
      </c>
      <c r="I23" s="11">
        <v>33</v>
      </c>
      <c r="J23" s="18">
        <f t="shared" si="2"/>
        <v>41.040000000000006</v>
      </c>
      <c r="K23" s="11">
        <f t="shared" si="8"/>
        <v>7.8756376414425038</v>
      </c>
      <c r="L23" s="12">
        <f t="shared" si="3"/>
        <v>0.3452334308577536</v>
      </c>
      <c r="M23" s="11">
        <f t="shared" si="4"/>
        <v>9.7871951481018851</v>
      </c>
      <c r="N23" s="11">
        <v>103</v>
      </c>
      <c r="O23" s="11">
        <v>28.349499999999999</v>
      </c>
      <c r="P23" s="11">
        <f t="shared" si="5"/>
        <v>35.559043378348619</v>
      </c>
      <c r="Q23" s="13">
        <f t="shared" si="6"/>
        <v>0.3452334308577536</v>
      </c>
      <c r="R23" s="7"/>
      <c r="S23" s="7"/>
      <c r="T23" s="7"/>
      <c r="U23" s="7"/>
      <c r="V23" s="7"/>
    </row>
    <row r="24" spans="1:22" ht="12" customHeight="1" x14ac:dyDescent="0.2">
      <c r="A24" s="10">
        <v>1987</v>
      </c>
      <c r="B24" s="52">
        <v>14.082516689425487</v>
      </c>
      <c r="C24" s="11">
        <v>0</v>
      </c>
      <c r="D24" s="11">
        <f t="shared" si="0"/>
        <v>14.082516689425487</v>
      </c>
      <c r="E24" s="11">
        <v>12</v>
      </c>
      <c r="F24" s="11">
        <f t="shared" si="1"/>
        <v>12.392614686694429</v>
      </c>
      <c r="G24" s="11">
        <v>0</v>
      </c>
      <c r="H24" s="11">
        <f t="shared" si="7"/>
        <v>12.392614686694429</v>
      </c>
      <c r="I24" s="11">
        <v>33</v>
      </c>
      <c r="J24" s="18">
        <f t="shared" si="2"/>
        <v>41.04</v>
      </c>
      <c r="K24" s="11">
        <f t="shared" si="8"/>
        <v>8.3030518400852671</v>
      </c>
      <c r="L24" s="12">
        <f t="shared" si="3"/>
        <v>0.36396939572976511</v>
      </c>
      <c r="M24" s="11">
        <f t="shared" si="4"/>
        <v>10.318350384240976</v>
      </c>
      <c r="N24" s="11">
        <v>103</v>
      </c>
      <c r="O24" s="11">
        <v>28.349499999999999</v>
      </c>
      <c r="P24" s="11">
        <f t="shared" si="5"/>
        <v>37.488847760165804</v>
      </c>
      <c r="Q24" s="13">
        <f t="shared" si="6"/>
        <v>0.36396939572976511</v>
      </c>
      <c r="R24" s="7"/>
      <c r="S24" s="7"/>
      <c r="T24" s="7"/>
      <c r="U24" s="7"/>
      <c r="V24" s="7"/>
    </row>
    <row r="25" spans="1:22" ht="12" customHeight="1" x14ac:dyDescent="0.2">
      <c r="A25" s="10">
        <v>1988</v>
      </c>
      <c r="B25" s="52">
        <v>14.781612229176513</v>
      </c>
      <c r="C25" s="11">
        <v>0</v>
      </c>
      <c r="D25" s="11">
        <f t="shared" si="0"/>
        <v>14.781612229176513</v>
      </c>
      <c r="E25" s="11">
        <v>12</v>
      </c>
      <c r="F25" s="11">
        <f t="shared" si="1"/>
        <v>13.007818761675331</v>
      </c>
      <c r="G25" s="11">
        <v>0</v>
      </c>
      <c r="H25" s="11">
        <f t="shared" si="7"/>
        <v>13.007818761675331</v>
      </c>
      <c r="I25" s="11">
        <v>33</v>
      </c>
      <c r="J25" s="18">
        <f t="shared" si="2"/>
        <v>41.04</v>
      </c>
      <c r="K25" s="11">
        <f t="shared" si="8"/>
        <v>8.7152385703224731</v>
      </c>
      <c r="L25" s="12">
        <f t="shared" si="3"/>
        <v>0.3820378551374235</v>
      </c>
      <c r="M25" s="11">
        <f t="shared" si="4"/>
        <v>10.830582174218387</v>
      </c>
      <c r="N25" s="11">
        <v>103</v>
      </c>
      <c r="O25" s="11">
        <v>28.349499999999999</v>
      </c>
      <c r="P25" s="11">
        <f t="shared" si="5"/>
        <v>39.349899079154618</v>
      </c>
      <c r="Q25" s="13">
        <f t="shared" si="6"/>
        <v>0.3820378551374235</v>
      </c>
      <c r="R25" s="7"/>
      <c r="S25" s="7"/>
      <c r="T25" s="7"/>
      <c r="U25" s="7"/>
      <c r="V25" s="7"/>
    </row>
    <row r="26" spans="1:22" ht="12" customHeight="1" x14ac:dyDescent="0.2">
      <c r="A26" s="10">
        <v>1989</v>
      </c>
      <c r="B26" s="52">
        <v>15.750011371759051</v>
      </c>
      <c r="C26" s="11">
        <v>0</v>
      </c>
      <c r="D26" s="11">
        <f t="shared" si="0"/>
        <v>15.750011371759051</v>
      </c>
      <c r="E26" s="11">
        <v>12</v>
      </c>
      <c r="F26" s="11">
        <f t="shared" si="1"/>
        <v>13.860010007147965</v>
      </c>
      <c r="G26" s="11">
        <v>0</v>
      </c>
      <c r="H26" s="11">
        <f t="shared" si="7"/>
        <v>13.860010007147965</v>
      </c>
      <c r="I26" s="11">
        <v>33</v>
      </c>
      <c r="J26" s="18">
        <f t="shared" si="2"/>
        <v>41.04</v>
      </c>
      <c r="K26" s="11">
        <f t="shared" si="8"/>
        <v>9.2862067047891372</v>
      </c>
      <c r="L26" s="12">
        <f t="shared" si="3"/>
        <v>0.40706659527842792</v>
      </c>
      <c r="M26" s="11">
        <f t="shared" si="4"/>
        <v>11.540134442845792</v>
      </c>
      <c r="N26" s="11">
        <v>103</v>
      </c>
      <c r="O26" s="11">
        <v>28.349499999999999</v>
      </c>
      <c r="P26" s="11">
        <f t="shared" si="5"/>
        <v>41.927859313678077</v>
      </c>
      <c r="Q26" s="13">
        <f t="shared" si="6"/>
        <v>0.40706659527842792</v>
      </c>
      <c r="R26" s="7"/>
      <c r="S26" s="7"/>
      <c r="T26" s="7"/>
      <c r="U26" s="7"/>
      <c r="V26" s="7"/>
    </row>
    <row r="27" spans="1:22" ht="12" customHeight="1" x14ac:dyDescent="0.2">
      <c r="A27" s="10">
        <v>1990</v>
      </c>
      <c r="B27" s="52">
        <v>16.152054618752764</v>
      </c>
      <c r="C27" s="11">
        <v>0</v>
      </c>
      <c r="D27" s="11">
        <f t="shared" si="0"/>
        <v>16.152054618752764</v>
      </c>
      <c r="E27" s="11">
        <v>12</v>
      </c>
      <c r="F27" s="11">
        <f t="shared" si="1"/>
        <v>14.213808064502432</v>
      </c>
      <c r="G27" s="11">
        <v>0</v>
      </c>
      <c r="H27" s="11">
        <f t="shared" si="7"/>
        <v>14.213808064502432</v>
      </c>
      <c r="I27" s="11">
        <v>33</v>
      </c>
      <c r="J27" s="18">
        <f t="shared" si="2"/>
        <v>41.04</v>
      </c>
      <c r="K27" s="11">
        <f t="shared" si="8"/>
        <v>9.52325140321663</v>
      </c>
      <c r="L27" s="12">
        <f t="shared" si="3"/>
        <v>0.41745759575744129</v>
      </c>
      <c r="M27" s="11">
        <f t="shared" si="4"/>
        <v>11.834714110925582</v>
      </c>
      <c r="N27" s="11">
        <v>103</v>
      </c>
      <c r="O27" s="11">
        <v>28.349499999999999</v>
      </c>
      <c r="P27" s="11">
        <f t="shared" si="5"/>
        <v>42.998132363016452</v>
      </c>
      <c r="Q27" s="13">
        <f t="shared" si="6"/>
        <v>0.41745759575744129</v>
      </c>
      <c r="R27" s="7"/>
      <c r="S27" s="7"/>
      <c r="T27" s="7"/>
      <c r="U27" s="7"/>
      <c r="V27" s="7"/>
    </row>
    <row r="28" spans="1:22" ht="12" customHeight="1" x14ac:dyDescent="0.2">
      <c r="A28" s="14">
        <v>1991</v>
      </c>
      <c r="B28" s="34">
        <v>16.54529996199777</v>
      </c>
      <c r="C28" s="15">
        <v>0</v>
      </c>
      <c r="D28" s="15">
        <f t="shared" si="0"/>
        <v>16.54529996199777</v>
      </c>
      <c r="E28" s="15">
        <v>12</v>
      </c>
      <c r="F28" s="15">
        <f t="shared" si="1"/>
        <v>14.559863966558037</v>
      </c>
      <c r="G28" s="15">
        <v>0</v>
      </c>
      <c r="H28" s="15">
        <f t="shared" si="7"/>
        <v>14.559863966558037</v>
      </c>
      <c r="I28" s="15">
        <v>33</v>
      </c>
      <c r="J28" s="19">
        <f t="shared" si="2"/>
        <v>41.04</v>
      </c>
      <c r="K28" s="15">
        <f t="shared" si="8"/>
        <v>9.7551088575938856</v>
      </c>
      <c r="L28" s="16">
        <f t="shared" si="3"/>
        <v>0.42762121019589633</v>
      </c>
      <c r="M28" s="15">
        <f t="shared" si="4"/>
        <v>12.122847498448563</v>
      </c>
      <c r="N28" s="15">
        <v>103</v>
      </c>
      <c r="O28" s="15">
        <v>28.349499999999999</v>
      </c>
      <c r="P28" s="15">
        <f t="shared" si="5"/>
        <v>44.044984650177319</v>
      </c>
      <c r="Q28" s="17">
        <f t="shared" si="6"/>
        <v>0.42762121019589633</v>
      </c>
      <c r="R28" s="7"/>
      <c r="S28" s="7"/>
      <c r="T28" s="7"/>
      <c r="U28" s="7"/>
      <c r="V28" s="7"/>
    </row>
    <row r="29" spans="1:22" ht="12" customHeight="1" x14ac:dyDescent="0.2">
      <c r="A29" s="14">
        <v>1992</v>
      </c>
      <c r="B29" s="34">
        <v>16.353319735034681</v>
      </c>
      <c r="C29" s="15">
        <v>0</v>
      </c>
      <c r="D29" s="15">
        <f t="shared" si="0"/>
        <v>16.353319735034681</v>
      </c>
      <c r="E29" s="15">
        <v>12</v>
      </c>
      <c r="F29" s="15">
        <f t="shared" si="1"/>
        <v>14.390921366830518</v>
      </c>
      <c r="G29" s="15">
        <v>0</v>
      </c>
      <c r="H29" s="15">
        <f t="shared" si="7"/>
        <v>14.390921366830518</v>
      </c>
      <c r="I29" s="15">
        <v>33</v>
      </c>
      <c r="J29" s="19">
        <f t="shared" si="2"/>
        <v>41.040000000000006</v>
      </c>
      <c r="K29" s="15">
        <f t="shared" si="8"/>
        <v>9.6419173157764462</v>
      </c>
      <c r="L29" s="16">
        <f t="shared" si="3"/>
        <v>0.4226593891847209</v>
      </c>
      <c r="M29" s="15">
        <f t="shared" si="4"/>
        <v>11.982182353692245</v>
      </c>
      <c r="N29" s="15">
        <v>103</v>
      </c>
      <c r="O29" s="15">
        <v>28.349499999999999</v>
      </c>
      <c r="P29" s="15">
        <f t="shared" si="5"/>
        <v>43.53391708602625</v>
      </c>
      <c r="Q29" s="17">
        <f t="shared" si="6"/>
        <v>0.4226593891847209</v>
      </c>
      <c r="R29" s="7"/>
      <c r="S29" s="7"/>
      <c r="T29" s="7"/>
      <c r="U29" s="7"/>
      <c r="V29" s="7"/>
    </row>
    <row r="30" spans="1:22" ht="12" customHeight="1" x14ac:dyDescent="0.2">
      <c r="A30" s="14">
        <v>1993</v>
      </c>
      <c r="B30" s="34">
        <v>16.996493428056056</v>
      </c>
      <c r="C30" s="15">
        <v>0</v>
      </c>
      <c r="D30" s="15">
        <f t="shared" si="0"/>
        <v>16.996493428056056</v>
      </c>
      <c r="E30" s="15">
        <v>12</v>
      </c>
      <c r="F30" s="15">
        <f t="shared" si="1"/>
        <v>14.956914216689329</v>
      </c>
      <c r="G30" s="15">
        <v>0</v>
      </c>
      <c r="H30" s="15">
        <f t="shared" si="7"/>
        <v>14.956914216689329</v>
      </c>
      <c r="I30" s="15">
        <v>33</v>
      </c>
      <c r="J30" s="19">
        <f t="shared" si="2"/>
        <v>41.04</v>
      </c>
      <c r="K30" s="15">
        <f t="shared" si="8"/>
        <v>10.021132525181851</v>
      </c>
      <c r="L30" s="16">
        <f t="shared" si="3"/>
        <v>0.4392825216518072</v>
      </c>
      <c r="M30" s="15">
        <f t="shared" si="4"/>
        <v>12.453439847567909</v>
      </c>
      <c r="N30" s="15">
        <v>103</v>
      </c>
      <c r="O30" s="15">
        <v>28.349499999999999</v>
      </c>
      <c r="P30" s="15">
        <f t="shared" si="5"/>
        <v>45.246099730136145</v>
      </c>
      <c r="Q30" s="17">
        <f t="shared" si="6"/>
        <v>0.43928252165180726</v>
      </c>
      <c r="R30" s="7"/>
      <c r="S30" s="7"/>
      <c r="T30" s="7"/>
      <c r="U30" s="7"/>
      <c r="V30" s="7"/>
    </row>
    <row r="31" spans="1:22" ht="12" customHeight="1" x14ac:dyDescent="0.2">
      <c r="A31" s="14">
        <v>1994</v>
      </c>
      <c r="B31" s="34">
        <v>17.085855092604977</v>
      </c>
      <c r="C31" s="15">
        <v>0</v>
      </c>
      <c r="D31" s="15">
        <f t="shared" si="0"/>
        <v>17.085855092604977</v>
      </c>
      <c r="E31" s="15">
        <v>12</v>
      </c>
      <c r="F31" s="15">
        <f t="shared" si="1"/>
        <v>15.035552481492379</v>
      </c>
      <c r="G31" s="15">
        <v>0</v>
      </c>
      <c r="H31" s="15">
        <f t="shared" si="7"/>
        <v>15.035552481492379</v>
      </c>
      <c r="I31" s="15">
        <v>33</v>
      </c>
      <c r="J31" s="19">
        <f t="shared" si="2"/>
        <v>41.04</v>
      </c>
      <c r="K31" s="15">
        <f t="shared" si="8"/>
        <v>10.073820162599894</v>
      </c>
      <c r="L31" s="16">
        <f t="shared" si="3"/>
        <v>0.44159211671670767</v>
      </c>
      <c r="M31" s="15">
        <f t="shared" si="4"/>
        <v>12.518915712860304</v>
      </c>
      <c r="N31" s="15">
        <v>103</v>
      </c>
      <c r="O31" s="15">
        <v>28.349499999999999</v>
      </c>
      <c r="P31" s="15">
        <f t="shared" si="5"/>
        <v>45.483988021820892</v>
      </c>
      <c r="Q31" s="17">
        <f t="shared" si="6"/>
        <v>0.44159211671670767</v>
      </c>
      <c r="R31" s="7"/>
      <c r="S31" s="7"/>
      <c r="T31" s="7"/>
      <c r="U31" s="7"/>
      <c r="V31" s="7"/>
    </row>
    <row r="32" spans="1:22" ht="12" customHeight="1" x14ac:dyDescent="0.2">
      <c r="A32" s="14">
        <v>1995</v>
      </c>
      <c r="B32" s="34">
        <v>18.016620334736867</v>
      </c>
      <c r="C32" s="15">
        <v>0</v>
      </c>
      <c r="D32" s="15">
        <f t="shared" si="0"/>
        <v>18.016620334736867</v>
      </c>
      <c r="E32" s="15">
        <v>12</v>
      </c>
      <c r="F32" s="15">
        <f t="shared" si="1"/>
        <v>15.854625894568443</v>
      </c>
      <c r="G32" s="15">
        <v>0</v>
      </c>
      <c r="H32" s="15">
        <f t="shared" si="7"/>
        <v>15.854625894568443</v>
      </c>
      <c r="I32" s="15">
        <v>33</v>
      </c>
      <c r="J32" s="19">
        <f t="shared" si="2"/>
        <v>41.04</v>
      </c>
      <c r="K32" s="15">
        <f t="shared" si="8"/>
        <v>10.622599349360858</v>
      </c>
      <c r="L32" s="16">
        <f t="shared" si="3"/>
        <v>0.46564819065691432</v>
      </c>
      <c r="M32" s="15">
        <f t="shared" si="4"/>
        <v>13.200893381028193</v>
      </c>
      <c r="N32" s="15">
        <v>103</v>
      </c>
      <c r="O32" s="15">
        <v>28.349499999999999</v>
      </c>
      <c r="P32" s="15">
        <f t="shared" si="5"/>
        <v>47.961763637662173</v>
      </c>
      <c r="Q32" s="17">
        <f t="shared" si="6"/>
        <v>0.46564819065691432</v>
      </c>
      <c r="R32" s="7"/>
      <c r="S32" s="7"/>
      <c r="T32" s="7"/>
      <c r="U32" s="7"/>
      <c r="V32" s="7"/>
    </row>
    <row r="33" spans="1:22" ht="12" customHeight="1" x14ac:dyDescent="0.2">
      <c r="A33" s="10">
        <v>1996</v>
      </c>
      <c r="B33" s="52">
        <v>18.155175928485924</v>
      </c>
      <c r="C33" s="11">
        <v>0</v>
      </c>
      <c r="D33" s="11">
        <f t="shared" si="0"/>
        <v>18.155175928485924</v>
      </c>
      <c r="E33" s="11">
        <v>12</v>
      </c>
      <c r="F33" s="11">
        <f t="shared" si="1"/>
        <v>15.976554817067614</v>
      </c>
      <c r="G33" s="11">
        <v>0</v>
      </c>
      <c r="H33" s="11">
        <f t="shared" si="7"/>
        <v>15.976554817067614</v>
      </c>
      <c r="I33" s="11">
        <v>33</v>
      </c>
      <c r="J33" s="18">
        <f t="shared" si="2"/>
        <v>41.04</v>
      </c>
      <c r="K33" s="11">
        <f t="shared" si="8"/>
        <v>10.704291727435301</v>
      </c>
      <c r="L33" s="12">
        <f t="shared" si="3"/>
        <v>0.46922922640812276</v>
      </c>
      <c r="M33" s="11">
        <f t="shared" si="4"/>
        <v>13.302413954057076</v>
      </c>
      <c r="N33" s="11">
        <v>103</v>
      </c>
      <c r="O33" s="11">
        <v>28.349499999999999</v>
      </c>
      <c r="P33" s="11">
        <f t="shared" si="5"/>
        <v>48.330610320036648</v>
      </c>
      <c r="Q33" s="13">
        <f t="shared" si="6"/>
        <v>0.46922922640812281</v>
      </c>
      <c r="R33" s="7"/>
      <c r="S33" s="7"/>
      <c r="T33" s="7"/>
      <c r="U33" s="7"/>
      <c r="V33" s="7"/>
    </row>
    <row r="34" spans="1:22" ht="12" customHeight="1" x14ac:dyDescent="0.2">
      <c r="A34" s="10">
        <v>1997</v>
      </c>
      <c r="B34" s="52">
        <v>17.825231537441031</v>
      </c>
      <c r="C34" s="11">
        <v>0</v>
      </c>
      <c r="D34" s="11">
        <f t="shared" si="0"/>
        <v>17.825231537441031</v>
      </c>
      <c r="E34" s="11">
        <v>12</v>
      </c>
      <c r="F34" s="11">
        <f t="shared" si="1"/>
        <v>15.686203752948106</v>
      </c>
      <c r="G34" s="11">
        <v>0</v>
      </c>
      <c r="H34" s="11">
        <f t="shared" si="7"/>
        <v>15.686203752948106</v>
      </c>
      <c r="I34" s="11">
        <v>33</v>
      </c>
      <c r="J34" s="18">
        <f t="shared" si="2"/>
        <v>41.04</v>
      </c>
      <c r="K34" s="11">
        <f t="shared" si="8"/>
        <v>10.509756514475232</v>
      </c>
      <c r="L34" s="12">
        <f t="shared" si="3"/>
        <v>0.46070165542905123</v>
      </c>
      <c r="M34" s="11">
        <f t="shared" si="4"/>
        <v>13.060661580585887</v>
      </c>
      <c r="N34" s="11">
        <v>103</v>
      </c>
      <c r="O34" s="11">
        <v>28.349499999999999</v>
      </c>
      <c r="P34" s="11">
        <f t="shared" si="5"/>
        <v>47.452270509192275</v>
      </c>
      <c r="Q34" s="13">
        <f t="shared" si="6"/>
        <v>0.46070165542905123</v>
      </c>
      <c r="R34" s="7"/>
      <c r="S34" s="7"/>
      <c r="T34" s="7"/>
      <c r="U34" s="7"/>
      <c r="V34" s="7"/>
    </row>
    <row r="35" spans="1:22" ht="12" customHeight="1" x14ac:dyDescent="0.2">
      <c r="A35" s="10">
        <v>1998</v>
      </c>
      <c r="B35" s="52">
        <v>18.795553953376604</v>
      </c>
      <c r="C35" s="11">
        <v>0</v>
      </c>
      <c r="D35" s="11">
        <f t="shared" si="0"/>
        <v>18.795553953376604</v>
      </c>
      <c r="E35" s="11">
        <v>12</v>
      </c>
      <c r="F35" s="11">
        <f t="shared" si="1"/>
        <v>16.540087478971412</v>
      </c>
      <c r="G35" s="11">
        <v>0</v>
      </c>
      <c r="H35" s="11">
        <f t="shared" si="7"/>
        <v>16.540087478971412</v>
      </c>
      <c r="I35" s="11">
        <v>33</v>
      </c>
      <c r="J35" s="18">
        <f t="shared" si="2"/>
        <v>41.04</v>
      </c>
      <c r="K35" s="11">
        <f t="shared" si="8"/>
        <v>11.081858610910846</v>
      </c>
      <c r="L35" s="12">
        <f t="shared" si="3"/>
        <v>0.48578010349198231</v>
      </c>
      <c r="M35" s="11">
        <f t="shared" si="4"/>
        <v>13.771623043945953</v>
      </c>
      <c r="N35" s="11">
        <v>103</v>
      </c>
      <c r="O35" s="11">
        <v>28.349499999999999</v>
      </c>
      <c r="P35" s="11">
        <f t="shared" si="5"/>
        <v>50.035350659674179</v>
      </c>
      <c r="Q35" s="13">
        <f t="shared" si="6"/>
        <v>0.48578010349198231</v>
      </c>
      <c r="R35" s="7"/>
      <c r="S35" s="7"/>
      <c r="T35" s="7"/>
      <c r="U35" s="7"/>
      <c r="V35" s="7"/>
    </row>
    <row r="36" spans="1:22" ht="12" customHeight="1" x14ac:dyDescent="0.2">
      <c r="A36" s="10">
        <v>1999</v>
      </c>
      <c r="B36" s="52">
        <v>18.878783877509381</v>
      </c>
      <c r="C36" s="11">
        <v>0</v>
      </c>
      <c r="D36" s="11">
        <f t="shared" si="0"/>
        <v>18.878783877509381</v>
      </c>
      <c r="E36" s="11">
        <v>12</v>
      </c>
      <c r="F36" s="11">
        <f t="shared" si="1"/>
        <v>16.613329812208256</v>
      </c>
      <c r="G36" s="11">
        <v>0</v>
      </c>
      <c r="H36" s="11">
        <f t="shared" si="7"/>
        <v>16.613329812208256</v>
      </c>
      <c r="I36" s="11">
        <v>33</v>
      </c>
      <c r="J36" s="18">
        <f t="shared" si="2"/>
        <v>41.04</v>
      </c>
      <c r="K36" s="11">
        <f t="shared" si="8"/>
        <v>11.130930974179531</v>
      </c>
      <c r="L36" s="12">
        <f t="shared" si="3"/>
        <v>0.48793122078595202</v>
      </c>
      <c r="M36" s="11">
        <f t="shared" si="4"/>
        <v>13.832606143671347</v>
      </c>
      <c r="N36" s="11">
        <v>103</v>
      </c>
      <c r="O36" s="11">
        <v>28.349499999999999</v>
      </c>
      <c r="P36" s="11">
        <f t="shared" si="5"/>
        <v>50.256915740953062</v>
      </c>
      <c r="Q36" s="13">
        <f t="shared" si="6"/>
        <v>0.48793122078595202</v>
      </c>
      <c r="R36" s="7"/>
      <c r="S36" s="7"/>
      <c r="T36" s="7"/>
      <c r="U36" s="7"/>
      <c r="V36" s="7"/>
    </row>
    <row r="37" spans="1:22" ht="12" customHeight="1" x14ac:dyDescent="0.2">
      <c r="A37" s="10">
        <v>2000</v>
      </c>
      <c r="B37" s="52">
        <v>19.159040629804686</v>
      </c>
      <c r="C37" s="11">
        <v>0</v>
      </c>
      <c r="D37" s="11">
        <f t="shared" si="0"/>
        <v>19.159040629804686</v>
      </c>
      <c r="E37" s="11">
        <v>12</v>
      </c>
      <c r="F37" s="11">
        <f t="shared" si="1"/>
        <v>16.859955754228125</v>
      </c>
      <c r="G37" s="11">
        <v>0</v>
      </c>
      <c r="H37" s="11">
        <f t="shared" si="7"/>
        <v>16.859955754228125</v>
      </c>
      <c r="I37" s="11">
        <v>33</v>
      </c>
      <c r="J37" s="18">
        <f t="shared" si="2"/>
        <v>41.039999999999985</v>
      </c>
      <c r="K37" s="11">
        <f t="shared" si="8"/>
        <v>11.296170355332844</v>
      </c>
      <c r="L37" s="12">
        <f t="shared" si="3"/>
        <v>0.49517459091870003</v>
      </c>
      <c r="M37" s="11">
        <f t="shared" si="4"/>
        <v>14.037952065249685</v>
      </c>
      <c r="N37" s="11">
        <v>103</v>
      </c>
      <c r="O37" s="11">
        <v>28.349499999999999</v>
      </c>
      <c r="P37" s="11">
        <f t="shared" si="5"/>
        <v>51.002982864626105</v>
      </c>
      <c r="Q37" s="13">
        <f t="shared" si="6"/>
        <v>0.49517459091870003</v>
      </c>
      <c r="R37" s="7"/>
      <c r="S37" s="7"/>
      <c r="T37" s="7"/>
      <c r="U37" s="7"/>
      <c r="V37" s="7"/>
    </row>
    <row r="38" spans="1:22" ht="12" customHeight="1" x14ac:dyDescent="0.2">
      <c r="A38" s="14">
        <v>2001</v>
      </c>
      <c r="B38" s="34">
        <v>19.425654131047622</v>
      </c>
      <c r="C38" s="15">
        <v>0</v>
      </c>
      <c r="D38" s="15">
        <f t="shared" si="0"/>
        <v>19.425654131047622</v>
      </c>
      <c r="E38" s="15">
        <v>12</v>
      </c>
      <c r="F38" s="15">
        <f t="shared" si="1"/>
        <v>17.09457563532191</v>
      </c>
      <c r="G38" s="15">
        <v>0</v>
      </c>
      <c r="H38" s="15">
        <f t="shared" si="7"/>
        <v>17.09457563532191</v>
      </c>
      <c r="I38" s="15">
        <v>33</v>
      </c>
      <c r="J38" s="19">
        <f t="shared" si="2"/>
        <v>41.039999999999985</v>
      </c>
      <c r="K38" s="15">
        <f t="shared" si="8"/>
        <v>11.45336567566568</v>
      </c>
      <c r="L38" s="16">
        <f t="shared" si="3"/>
        <v>0.50206534468671471</v>
      </c>
      <c r="M38" s="15">
        <f t="shared" si="4"/>
        <v>14.233301489196018</v>
      </c>
      <c r="N38" s="15">
        <v>103</v>
      </c>
      <c r="O38" s="15">
        <v>28.349499999999999</v>
      </c>
      <c r="P38" s="15">
        <f t="shared" si="5"/>
        <v>51.712730502731617</v>
      </c>
      <c r="Q38" s="17">
        <f t="shared" si="6"/>
        <v>0.50206534468671471</v>
      </c>
      <c r="R38" s="7"/>
      <c r="S38" s="7"/>
      <c r="T38" s="7"/>
      <c r="U38" s="7"/>
      <c r="V38" s="7"/>
    </row>
    <row r="39" spans="1:22" ht="12" customHeight="1" x14ac:dyDescent="0.2">
      <c r="A39" s="14">
        <v>2002</v>
      </c>
      <c r="B39" s="34">
        <v>19.071392775893084</v>
      </c>
      <c r="C39" s="15">
        <v>0</v>
      </c>
      <c r="D39" s="15">
        <f t="shared" si="0"/>
        <v>19.071392775893084</v>
      </c>
      <c r="E39" s="15">
        <v>12</v>
      </c>
      <c r="F39" s="15">
        <f t="shared" si="1"/>
        <v>16.782825642785916</v>
      </c>
      <c r="G39" s="15">
        <v>0</v>
      </c>
      <c r="H39" s="15">
        <f t="shared" si="7"/>
        <v>16.782825642785916</v>
      </c>
      <c r="I39" s="15">
        <v>33</v>
      </c>
      <c r="J39" s="19">
        <f t="shared" si="2"/>
        <v>41.04</v>
      </c>
      <c r="K39" s="15">
        <f t="shared" si="8"/>
        <v>11.244493180666563</v>
      </c>
      <c r="L39" s="16">
        <f t="shared" si="3"/>
        <v>0.49290929011141099</v>
      </c>
      <c r="M39" s="15">
        <f t="shared" si="4"/>
        <v>13.973731920013446</v>
      </c>
      <c r="N39" s="15">
        <v>103</v>
      </c>
      <c r="O39" s="15">
        <v>28.349499999999999</v>
      </c>
      <c r="P39" s="15">
        <f t="shared" si="5"/>
        <v>50.769656881475335</v>
      </c>
      <c r="Q39" s="17">
        <f t="shared" si="6"/>
        <v>0.49290929011141099</v>
      </c>
      <c r="R39" s="7"/>
      <c r="S39" s="7"/>
      <c r="T39" s="7"/>
      <c r="U39" s="7"/>
      <c r="V39" s="7"/>
    </row>
    <row r="40" spans="1:22" ht="12" customHeight="1" x14ac:dyDescent="0.2">
      <c r="A40" s="14">
        <v>2003</v>
      </c>
      <c r="B40" s="34">
        <v>19.408326018032042</v>
      </c>
      <c r="C40" s="15">
        <v>0</v>
      </c>
      <c r="D40" s="15">
        <f t="shared" si="0"/>
        <v>19.408326018032042</v>
      </c>
      <c r="E40" s="15">
        <v>12</v>
      </c>
      <c r="F40" s="15">
        <f t="shared" si="1"/>
        <v>17.079326895868199</v>
      </c>
      <c r="G40" s="15">
        <v>0</v>
      </c>
      <c r="H40" s="15">
        <f t="shared" si="7"/>
        <v>17.079326895868199</v>
      </c>
      <c r="I40" s="15">
        <v>33</v>
      </c>
      <c r="J40" s="19">
        <f t="shared" si="2"/>
        <v>41.039999999999985</v>
      </c>
      <c r="K40" s="15">
        <f t="shared" si="8"/>
        <v>11.443149020231694</v>
      </c>
      <c r="L40" s="16">
        <f t="shared" si="3"/>
        <v>0.50161749129782762</v>
      </c>
      <c r="M40" s="15">
        <f t="shared" ref="M40:M45" si="9">+L40*28.3495</f>
        <v>14.220605069547764</v>
      </c>
      <c r="N40" s="15">
        <v>103</v>
      </c>
      <c r="O40" s="15">
        <v>28.349499999999999</v>
      </c>
      <c r="P40" s="15">
        <f t="shared" si="5"/>
        <v>51.666601603676249</v>
      </c>
      <c r="Q40" s="17">
        <f t="shared" si="6"/>
        <v>0.50161749129782762</v>
      </c>
      <c r="R40" s="7"/>
      <c r="S40" s="7"/>
      <c r="T40" s="7"/>
      <c r="U40" s="7"/>
      <c r="V40" s="7"/>
    </row>
    <row r="41" spans="1:22" ht="12" customHeight="1" x14ac:dyDescent="0.2">
      <c r="A41" s="14">
        <v>2004</v>
      </c>
      <c r="B41" s="34">
        <v>19.356645388070142</v>
      </c>
      <c r="C41" s="15">
        <v>0</v>
      </c>
      <c r="D41" s="15">
        <f t="shared" si="0"/>
        <v>19.356645388070142</v>
      </c>
      <c r="E41" s="15">
        <v>12</v>
      </c>
      <c r="F41" s="15">
        <f t="shared" si="1"/>
        <v>17.033847941501726</v>
      </c>
      <c r="G41" s="15">
        <v>0</v>
      </c>
      <c r="H41" s="15">
        <f t="shared" si="7"/>
        <v>17.033847941501726</v>
      </c>
      <c r="I41" s="15">
        <v>33</v>
      </c>
      <c r="J41" s="19">
        <f t="shared" si="2"/>
        <v>41.04</v>
      </c>
      <c r="K41" s="15">
        <f t="shared" si="8"/>
        <v>11.412678120806156</v>
      </c>
      <c r="L41" s="16">
        <f t="shared" si="3"/>
        <v>0.50028178063807804</v>
      </c>
      <c r="M41" s="15">
        <f t="shared" si="9"/>
        <v>14.182738340199194</v>
      </c>
      <c r="N41" s="15">
        <v>103</v>
      </c>
      <c r="O41" s="15">
        <v>28.349499999999999</v>
      </c>
      <c r="P41" s="15">
        <f t="shared" si="5"/>
        <v>51.529023405722036</v>
      </c>
      <c r="Q41" s="17">
        <f t="shared" si="6"/>
        <v>0.50028178063807804</v>
      </c>
      <c r="R41" s="7"/>
      <c r="S41" s="7"/>
      <c r="T41" s="7"/>
      <c r="U41" s="7"/>
      <c r="V41" s="7"/>
    </row>
    <row r="42" spans="1:22" ht="12" customHeight="1" x14ac:dyDescent="0.2">
      <c r="A42" s="14">
        <v>2005</v>
      </c>
      <c r="B42" s="34">
        <v>19.373732183730716</v>
      </c>
      <c r="C42" s="15">
        <v>0</v>
      </c>
      <c r="D42" s="15">
        <f t="shared" si="0"/>
        <v>19.373732183730716</v>
      </c>
      <c r="E42" s="15">
        <v>12</v>
      </c>
      <c r="F42" s="15">
        <f t="shared" si="1"/>
        <v>17.04888432168303</v>
      </c>
      <c r="G42" s="15">
        <v>0</v>
      </c>
      <c r="H42" s="15">
        <f t="shared" si="7"/>
        <v>17.04888432168303</v>
      </c>
      <c r="I42" s="15">
        <v>33</v>
      </c>
      <c r="J42" s="19">
        <f t="shared" si="2"/>
        <v>41.04</v>
      </c>
      <c r="K42" s="15">
        <f t="shared" si="8"/>
        <v>11.422752495527631</v>
      </c>
      <c r="L42" s="16">
        <f t="shared" si="3"/>
        <v>0.50072339706422486</v>
      </c>
      <c r="M42" s="15">
        <f t="shared" si="9"/>
        <v>14.195257945072242</v>
      </c>
      <c r="N42" s="15">
        <v>103</v>
      </c>
      <c r="O42" s="15">
        <v>28.349499999999999</v>
      </c>
      <c r="P42" s="15">
        <f t="shared" si="5"/>
        <v>51.574509897615158</v>
      </c>
      <c r="Q42" s="17">
        <f t="shared" si="6"/>
        <v>0.50072339706422486</v>
      </c>
      <c r="R42" s="7"/>
      <c r="S42" s="7"/>
      <c r="T42" s="7"/>
      <c r="U42" s="7"/>
      <c r="V42" s="7"/>
    </row>
    <row r="43" spans="1:22" ht="12" customHeight="1" x14ac:dyDescent="0.2">
      <c r="A43" s="10">
        <v>2006</v>
      </c>
      <c r="B43" s="52">
        <v>20.308072973946754</v>
      </c>
      <c r="C43" s="11">
        <v>0</v>
      </c>
      <c r="D43" s="11">
        <f t="shared" si="0"/>
        <v>20.308072973946754</v>
      </c>
      <c r="E43" s="11">
        <v>12</v>
      </c>
      <c r="F43" s="11">
        <f t="shared" si="1"/>
        <v>17.871104217073142</v>
      </c>
      <c r="G43" s="11">
        <v>0</v>
      </c>
      <c r="H43" s="11">
        <f t="shared" si="7"/>
        <v>17.871104217073142</v>
      </c>
      <c r="I43" s="11">
        <v>33</v>
      </c>
      <c r="J43" s="18">
        <f t="shared" si="2"/>
        <v>41.040000000000006</v>
      </c>
      <c r="K43" s="11">
        <f t="shared" si="8"/>
        <v>11.973639825439005</v>
      </c>
      <c r="L43" s="12">
        <f t="shared" si="3"/>
        <v>0.52487188275897012</v>
      </c>
      <c r="M43" s="11">
        <f t="shared" si="9"/>
        <v>14.879855440275422</v>
      </c>
      <c r="N43" s="11">
        <v>103</v>
      </c>
      <c r="O43" s="11">
        <v>28.349499999999999</v>
      </c>
      <c r="P43" s="11">
        <f t="shared" si="5"/>
        <v>54.061803924173923</v>
      </c>
      <c r="Q43" s="13">
        <f t="shared" si="6"/>
        <v>0.52487188275897012</v>
      </c>
      <c r="R43" s="7"/>
      <c r="S43" s="7"/>
      <c r="T43" s="7"/>
      <c r="U43" s="7"/>
      <c r="V43" s="7"/>
    </row>
    <row r="44" spans="1:22" ht="12" customHeight="1" x14ac:dyDescent="0.2">
      <c r="A44" s="10">
        <v>2007</v>
      </c>
      <c r="B44" s="52">
        <v>20.289276302734411</v>
      </c>
      <c r="C44" s="11">
        <v>0</v>
      </c>
      <c r="D44" s="11">
        <f t="shared" si="0"/>
        <v>20.289276302734411</v>
      </c>
      <c r="E44" s="11">
        <v>12</v>
      </c>
      <c r="F44" s="11">
        <f t="shared" si="1"/>
        <v>17.854563146406282</v>
      </c>
      <c r="G44" s="11">
        <v>0</v>
      </c>
      <c r="H44" s="11">
        <f t="shared" si="7"/>
        <v>17.854563146406282</v>
      </c>
      <c r="I44" s="11">
        <v>33</v>
      </c>
      <c r="J44" s="18">
        <f t="shared" si="2"/>
        <v>41.04</v>
      </c>
      <c r="K44" s="11">
        <f t="shared" si="8"/>
        <v>11.962557308092208</v>
      </c>
      <c r="L44" s="12">
        <f t="shared" si="3"/>
        <v>0.52438607377938451</v>
      </c>
      <c r="M44" s="11">
        <f t="shared" si="9"/>
        <v>14.866082998608661</v>
      </c>
      <c r="N44" s="11">
        <v>103</v>
      </c>
      <c r="O44" s="11">
        <v>28.349499999999999</v>
      </c>
      <c r="P44" s="11">
        <f t="shared" si="5"/>
        <v>54.011765599276607</v>
      </c>
      <c r="Q44" s="13">
        <f t="shared" si="6"/>
        <v>0.52438607377938451</v>
      </c>
      <c r="R44" s="7"/>
      <c r="S44" s="7"/>
      <c r="T44" s="7"/>
      <c r="U44" s="7"/>
      <c r="V44" s="7"/>
    </row>
    <row r="45" spans="1:22" ht="12" customHeight="1" x14ac:dyDescent="0.2">
      <c r="A45" s="10">
        <v>2008</v>
      </c>
      <c r="B45" s="52">
        <v>20.477383564434</v>
      </c>
      <c r="C45" s="11">
        <v>0</v>
      </c>
      <c r="D45" s="11">
        <f t="shared" si="0"/>
        <v>20.477383564434</v>
      </c>
      <c r="E45" s="11">
        <v>12</v>
      </c>
      <c r="F45" s="11">
        <f t="shared" si="1"/>
        <v>18.020097536701918</v>
      </c>
      <c r="G45" s="11">
        <v>0</v>
      </c>
      <c r="H45" s="11">
        <f t="shared" si="7"/>
        <v>18.020097536701918</v>
      </c>
      <c r="I45" s="11">
        <v>33</v>
      </c>
      <c r="J45" s="18">
        <f t="shared" si="2"/>
        <v>41.04</v>
      </c>
      <c r="K45" s="11">
        <f t="shared" si="8"/>
        <v>12.073465349590286</v>
      </c>
      <c r="L45" s="12">
        <f t="shared" si="3"/>
        <v>0.52924779614642348</v>
      </c>
      <c r="M45" s="11">
        <f t="shared" si="9"/>
        <v>15.003910396853032</v>
      </c>
      <c r="N45" s="11">
        <v>103</v>
      </c>
      <c r="O45" s="11">
        <v>28.349499999999999</v>
      </c>
      <c r="P45" s="11">
        <f t="shared" si="5"/>
        <v>54.512523003081618</v>
      </c>
      <c r="Q45" s="13">
        <f t="shared" si="6"/>
        <v>0.52924779614642348</v>
      </c>
      <c r="R45" s="7"/>
      <c r="S45" s="7"/>
      <c r="T45" s="7"/>
      <c r="U45" s="7"/>
      <c r="V45" s="7"/>
    </row>
    <row r="46" spans="1:22" ht="12" customHeight="1" x14ac:dyDescent="0.2">
      <c r="A46" s="10">
        <v>2009</v>
      </c>
      <c r="B46" s="52">
        <v>20.433891217484291</v>
      </c>
      <c r="C46" s="11">
        <v>0</v>
      </c>
      <c r="D46" s="11">
        <f t="shared" si="0"/>
        <v>20.433891217484291</v>
      </c>
      <c r="E46" s="11">
        <v>12</v>
      </c>
      <c r="F46" s="11">
        <f t="shared" si="1"/>
        <v>17.981824271386177</v>
      </c>
      <c r="G46" s="11">
        <v>0</v>
      </c>
      <c r="H46" s="11">
        <f t="shared" si="7"/>
        <v>17.981824271386177</v>
      </c>
      <c r="I46" s="11">
        <v>33</v>
      </c>
      <c r="J46" s="18">
        <f t="shared" si="2"/>
        <v>41.04</v>
      </c>
      <c r="K46" s="11">
        <f t="shared" si="8"/>
        <v>12.047822261828738</v>
      </c>
      <c r="L46" s="12">
        <f t="shared" si="3"/>
        <v>0.52812371558701321</v>
      </c>
      <c r="M46" s="11">
        <f>+L46*28.3495</f>
        <v>14.97204327503403</v>
      </c>
      <c r="N46" s="11">
        <v>103</v>
      </c>
      <c r="O46" s="11">
        <v>28.349499999999999</v>
      </c>
      <c r="P46" s="11">
        <f t="shared" si="5"/>
        <v>54.396742705462358</v>
      </c>
      <c r="Q46" s="13">
        <f t="shared" si="6"/>
        <v>0.52812371558701321</v>
      </c>
      <c r="R46" s="7"/>
      <c r="S46" s="7"/>
      <c r="T46" s="7"/>
      <c r="U46" s="7"/>
      <c r="V46" s="7"/>
    </row>
    <row r="47" spans="1:22" ht="12" customHeight="1" thickBot="1" x14ac:dyDescent="0.25">
      <c r="A47" s="82">
        <v>2010</v>
      </c>
      <c r="B47" s="83">
        <v>20.427678477017945</v>
      </c>
      <c r="C47" s="83">
        <v>0</v>
      </c>
      <c r="D47" s="83">
        <f t="shared" si="0"/>
        <v>20.427678477017945</v>
      </c>
      <c r="E47" s="83">
        <v>12</v>
      </c>
      <c r="F47" s="83">
        <f t="shared" si="1"/>
        <v>17.976357059775793</v>
      </c>
      <c r="G47" s="83">
        <v>0</v>
      </c>
      <c r="H47" s="83">
        <f t="shared" si="7"/>
        <v>17.976357059775793</v>
      </c>
      <c r="I47" s="83">
        <v>33</v>
      </c>
      <c r="J47" s="83">
        <f t="shared" si="2"/>
        <v>41.039999999999985</v>
      </c>
      <c r="K47" s="83">
        <f t="shared" si="8"/>
        <v>12.044159230049782</v>
      </c>
      <c r="L47" s="83">
        <f t="shared" si="3"/>
        <v>0.52796314433094937</v>
      </c>
      <c r="M47" s="83">
        <f>+L47*28.3495</f>
        <v>14.967491160210249</v>
      </c>
      <c r="N47" s="83">
        <v>103</v>
      </c>
      <c r="O47" s="83">
        <v>28.349499999999999</v>
      </c>
      <c r="P47" s="83">
        <f t="shared" si="5"/>
        <v>54.380203866087783</v>
      </c>
      <c r="Q47" s="89">
        <f t="shared" si="6"/>
        <v>0.52796314433094937</v>
      </c>
    </row>
    <row r="48" spans="1:22" ht="12" customHeight="1" thickTop="1" x14ac:dyDescent="0.2">
      <c r="A48" s="1" t="s">
        <v>51</v>
      </c>
    </row>
    <row r="49" spans="1:17" ht="12" customHeight="1" x14ac:dyDescent="0.2">
      <c r="A49" s="1" t="s">
        <v>39</v>
      </c>
    </row>
    <row r="51" spans="1:17" s="8" customFormat="1" ht="12" customHeight="1" x14ac:dyDescent="0.2">
      <c r="A51" s="1" t="s">
        <v>76</v>
      </c>
      <c r="B51" s="1"/>
      <c r="C51" s="1"/>
      <c r="D51" s="1"/>
      <c r="E51" s="1"/>
      <c r="F51" s="1"/>
      <c r="G51" s="1"/>
      <c r="H51" s="1"/>
      <c r="I51" s="1"/>
      <c r="J51" s="1"/>
      <c r="K51" s="1"/>
      <c r="L51" s="1"/>
      <c r="M51" s="1"/>
      <c r="N51" s="1"/>
      <c r="O51" s="1"/>
      <c r="P51" s="1"/>
      <c r="Q51" s="1"/>
    </row>
    <row r="52" spans="1:17" s="8" customFormat="1" ht="12" customHeight="1" x14ac:dyDescent="0.2">
      <c r="A52" s="1" t="s">
        <v>72</v>
      </c>
      <c r="B52" s="1"/>
      <c r="C52" s="1"/>
      <c r="D52" s="1"/>
      <c r="E52" s="1"/>
      <c r="F52" s="1"/>
      <c r="G52" s="1"/>
      <c r="H52" s="1"/>
      <c r="I52" s="1"/>
      <c r="J52" s="1"/>
      <c r="K52" s="1"/>
      <c r="L52" s="1"/>
      <c r="M52" s="1"/>
      <c r="N52" s="1"/>
      <c r="O52" s="1"/>
      <c r="P52" s="1"/>
      <c r="Q52" s="1"/>
    </row>
    <row r="53" spans="1:17" s="8" customFormat="1" ht="12" customHeight="1" x14ac:dyDescent="0.2">
      <c r="A53" s="1"/>
      <c r="B53" s="1"/>
      <c r="C53" s="1"/>
      <c r="D53" s="1"/>
      <c r="E53" s="1"/>
      <c r="F53" s="1"/>
      <c r="G53" s="1"/>
      <c r="H53" s="1"/>
      <c r="I53" s="1"/>
      <c r="J53" s="1"/>
      <c r="K53" s="1"/>
      <c r="L53" s="1"/>
      <c r="M53" s="1"/>
      <c r="N53" s="1"/>
      <c r="O53" s="1"/>
      <c r="P53" s="1"/>
      <c r="Q53" s="1"/>
    </row>
    <row r="54" spans="1:17" ht="12" customHeight="1" x14ac:dyDescent="0.2">
      <c r="A54" s="1" t="s">
        <v>64</v>
      </c>
    </row>
    <row r="55" spans="1:17" ht="12" customHeight="1" x14ac:dyDescent="0.2">
      <c r="A55" s="1" t="s">
        <v>60</v>
      </c>
    </row>
    <row r="56" spans="1:17" ht="12" customHeight="1" x14ac:dyDescent="0.2">
      <c r="A56" s="1" t="s">
        <v>61</v>
      </c>
    </row>
    <row r="57" spans="1:17" ht="12" customHeight="1" x14ac:dyDescent="0.2">
      <c r="A57" s="1" t="s">
        <v>62</v>
      </c>
    </row>
    <row r="58" spans="1:17" ht="12" customHeight="1" x14ac:dyDescent="0.2">
      <c r="A58" s="1" t="s">
        <v>63</v>
      </c>
    </row>
    <row r="60" spans="1:17" ht="12" customHeight="1" x14ac:dyDescent="0.2">
      <c r="A60" s="1" t="s">
        <v>67</v>
      </c>
    </row>
  </sheetData>
  <mergeCells count="17">
    <mergeCell ref="H3:H5"/>
    <mergeCell ref="A1:Q1"/>
    <mergeCell ref="P2:P5"/>
    <mergeCell ref="K2:M5"/>
    <mergeCell ref="F2:F5"/>
    <mergeCell ref="A2:A5"/>
    <mergeCell ref="Q2:Q5"/>
    <mergeCell ref="G2:I2"/>
    <mergeCell ref="O2:O5"/>
    <mergeCell ref="N2:N5"/>
    <mergeCell ref="I3:I5"/>
    <mergeCell ref="B2:B5"/>
    <mergeCell ref="J2:J5"/>
    <mergeCell ref="C2:C5"/>
    <mergeCell ref="D2:D5"/>
    <mergeCell ref="E2:E5"/>
    <mergeCell ref="G3:G5"/>
  </mergeCells>
  <phoneticPr fontId="0" type="noConversion"/>
  <printOptions horizontalCentered="1"/>
  <pageMargins left="0.5" right="0.5" top="0.61" bottom="0.56000000000000005" header="0.5" footer="0.5"/>
  <pageSetup scale="8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2">
    <pageSetUpPr fitToPage="1"/>
  </sheetPr>
  <dimension ref="A1:V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45</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2" t="s">
        <v>31</v>
      </c>
      <c r="C6" s="42" t="s">
        <v>32</v>
      </c>
      <c r="D6" s="42" t="s">
        <v>31</v>
      </c>
      <c r="E6" s="42" t="s">
        <v>32</v>
      </c>
      <c r="F6" s="42" t="s">
        <v>31</v>
      </c>
      <c r="G6" s="42" t="s">
        <v>32</v>
      </c>
      <c r="H6" s="47" t="s">
        <v>31</v>
      </c>
      <c r="I6" s="42" t="s">
        <v>32</v>
      </c>
      <c r="J6" s="42" t="s">
        <v>32</v>
      </c>
      <c r="K6" s="42" t="s">
        <v>31</v>
      </c>
      <c r="L6" s="42" t="s">
        <v>33</v>
      </c>
      <c r="M6" s="42" t="s">
        <v>34</v>
      </c>
      <c r="N6" s="42" t="s">
        <v>35</v>
      </c>
      <c r="O6" s="42" t="s">
        <v>36</v>
      </c>
      <c r="P6" s="42" t="s">
        <v>35</v>
      </c>
      <c r="Q6" s="42" t="s">
        <v>37</v>
      </c>
      <c r="R6" s="26"/>
      <c r="S6" s="26"/>
      <c r="T6" s="26"/>
      <c r="U6" s="26"/>
      <c r="V6" s="26"/>
    </row>
    <row r="7" spans="1:22" ht="12" customHeight="1" x14ac:dyDescent="0.2">
      <c r="A7" s="10">
        <v>1970</v>
      </c>
      <c r="B7" s="49">
        <v>7</v>
      </c>
      <c r="C7" s="11">
        <v>0</v>
      </c>
      <c r="D7" s="11">
        <f t="shared" ref="D7:D48" si="0">+B7-B7*(C7/100)</f>
        <v>7</v>
      </c>
      <c r="E7" s="11">
        <v>12</v>
      </c>
      <c r="F7" s="11">
        <f t="shared" ref="F7:F48" si="1">+(D7-D7*(E7)/100)</f>
        <v>6.16</v>
      </c>
      <c r="G7" s="11">
        <v>0</v>
      </c>
      <c r="H7" s="11">
        <f>F7-(F7*G7/100)</f>
        <v>6.16</v>
      </c>
      <c r="I7" s="11">
        <v>20</v>
      </c>
      <c r="J7" s="18">
        <f t="shared" ref="J7:J48" si="2">100-(K7/B7*100)</f>
        <v>29.600000000000009</v>
      </c>
      <c r="K7" s="11">
        <f>+H7-H7*I7/100</f>
        <v>4.9279999999999999</v>
      </c>
      <c r="L7" s="12">
        <f t="shared" ref="L7:L48" si="3">+(K7/365)*16</f>
        <v>0.21602191780821917</v>
      </c>
      <c r="M7" s="11">
        <f t="shared" ref="M7:M39" si="4">+L7*28.3495</f>
        <v>6.1241133589041095</v>
      </c>
      <c r="N7" s="11">
        <v>64</v>
      </c>
      <c r="O7" s="11">
        <v>17.55</v>
      </c>
      <c r="P7" s="11">
        <f t="shared" ref="P7:P48" si="5">+Q7*N7</f>
        <v>22.332949001131794</v>
      </c>
      <c r="Q7" s="13">
        <f t="shared" ref="Q7:Q48" si="6">+M7/O7</f>
        <v>0.34895232814268429</v>
      </c>
      <c r="R7" s="7"/>
      <c r="S7" s="7"/>
      <c r="T7" s="7"/>
      <c r="U7" s="7"/>
      <c r="V7" s="7"/>
    </row>
    <row r="8" spans="1:22" ht="12" customHeight="1" x14ac:dyDescent="0.2">
      <c r="A8" s="14">
        <v>1971</v>
      </c>
      <c r="B8" s="15">
        <v>6.7</v>
      </c>
      <c r="C8" s="15">
        <v>0</v>
      </c>
      <c r="D8" s="15">
        <f t="shared" si="0"/>
        <v>6.7</v>
      </c>
      <c r="E8" s="15">
        <v>12</v>
      </c>
      <c r="F8" s="15">
        <f t="shared" si="1"/>
        <v>5.8959999999999999</v>
      </c>
      <c r="G8" s="15">
        <v>0</v>
      </c>
      <c r="H8" s="15">
        <f t="shared" ref="H8:H54" si="7">F8-(F8*G8/100)</f>
        <v>5.8959999999999999</v>
      </c>
      <c r="I8" s="15">
        <v>20</v>
      </c>
      <c r="J8" s="19">
        <f t="shared" si="2"/>
        <v>29.600000000000009</v>
      </c>
      <c r="K8" s="15">
        <f t="shared" ref="K8:K54" si="8">+H8-H8*I8/100</f>
        <v>4.7168000000000001</v>
      </c>
      <c r="L8" s="16">
        <f t="shared" si="3"/>
        <v>0.20676383561643835</v>
      </c>
      <c r="M8" s="15">
        <f t="shared" si="4"/>
        <v>5.8616513578082188</v>
      </c>
      <c r="N8" s="15">
        <v>64</v>
      </c>
      <c r="O8" s="15">
        <v>17.55</v>
      </c>
      <c r="P8" s="15">
        <f t="shared" si="5"/>
        <v>21.375822615369003</v>
      </c>
      <c r="Q8" s="17">
        <f t="shared" si="6"/>
        <v>0.33399722836514067</v>
      </c>
      <c r="R8" s="7"/>
      <c r="S8" s="7"/>
      <c r="T8" s="7"/>
      <c r="U8" s="7"/>
      <c r="V8" s="7"/>
    </row>
    <row r="9" spans="1:22" ht="12" customHeight="1" x14ac:dyDescent="0.2">
      <c r="A9" s="14">
        <v>1972</v>
      </c>
      <c r="B9" s="15">
        <v>6.2</v>
      </c>
      <c r="C9" s="15">
        <v>0</v>
      </c>
      <c r="D9" s="15">
        <f t="shared" si="0"/>
        <v>6.2</v>
      </c>
      <c r="E9" s="15">
        <v>12</v>
      </c>
      <c r="F9" s="15">
        <f t="shared" si="1"/>
        <v>5.4560000000000004</v>
      </c>
      <c r="G9" s="15">
        <v>0</v>
      </c>
      <c r="H9" s="15">
        <f t="shared" si="7"/>
        <v>5.4560000000000004</v>
      </c>
      <c r="I9" s="15">
        <v>20</v>
      </c>
      <c r="J9" s="19">
        <f t="shared" si="2"/>
        <v>29.599999999999994</v>
      </c>
      <c r="K9" s="15">
        <f t="shared" si="8"/>
        <v>4.3648000000000007</v>
      </c>
      <c r="L9" s="16">
        <f t="shared" si="3"/>
        <v>0.19133369863013702</v>
      </c>
      <c r="M9" s="15">
        <f t="shared" si="4"/>
        <v>5.4242146893150691</v>
      </c>
      <c r="N9" s="15">
        <v>64</v>
      </c>
      <c r="O9" s="15">
        <v>17.55</v>
      </c>
      <c r="P9" s="15">
        <f t="shared" si="5"/>
        <v>19.780611972431021</v>
      </c>
      <c r="Q9" s="17">
        <f t="shared" si="6"/>
        <v>0.30907206206923471</v>
      </c>
      <c r="R9" s="7"/>
      <c r="S9" s="7"/>
      <c r="T9" s="7"/>
      <c r="U9" s="7"/>
      <c r="V9" s="7"/>
    </row>
    <row r="10" spans="1:22" ht="12" customHeight="1" x14ac:dyDescent="0.2">
      <c r="A10" s="14">
        <v>1973</v>
      </c>
      <c r="B10" s="15">
        <v>5.9</v>
      </c>
      <c r="C10" s="15">
        <v>0</v>
      </c>
      <c r="D10" s="15">
        <f t="shared" si="0"/>
        <v>5.9</v>
      </c>
      <c r="E10" s="15">
        <v>12</v>
      </c>
      <c r="F10" s="15">
        <f t="shared" si="1"/>
        <v>5.1920000000000002</v>
      </c>
      <c r="G10" s="15">
        <v>0</v>
      </c>
      <c r="H10" s="15">
        <f t="shared" si="7"/>
        <v>5.1920000000000002</v>
      </c>
      <c r="I10" s="15">
        <v>20</v>
      </c>
      <c r="J10" s="19">
        <f t="shared" si="2"/>
        <v>29.600000000000009</v>
      </c>
      <c r="K10" s="15">
        <f t="shared" si="8"/>
        <v>4.1536</v>
      </c>
      <c r="L10" s="16">
        <f t="shared" si="3"/>
        <v>0.18207561643835615</v>
      </c>
      <c r="M10" s="15">
        <f t="shared" si="4"/>
        <v>5.1617526882191775</v>
      </c>
      <c r="N10" s="15">
        <v>64</v>
      </c>
      <c r="O10" s="15">
        <v>17.55</v>
      </c>
      <c r="P10" s="15">
        <f t="shared" si="5"/>
        <v>18.823485586668227</v>
      </c>
      <c r="Q10" s="17">
        <f t="shared" si="6"/>
        <v>0.29411696229169104</v>
      </c>
      <c r="R10" s="7"/>
      <c r="S10" s="7"/>
      <c r="T10" s="7"/>
      <c r="U10" s="7"/>
      <c r="V10" s="7"/>
    </row>
    <row r="11" spans="1:22" ht="12" customHeight="1" x14ac:dyDescent="0.2">
      <c r="A11" s="14">
        <v>1974</v>
      </c>
      <c r="B11" s="15">
        <v>5.8</v>
      </c>
      <c r="C11" s="15">
        <v>0</v>
      </c>
      <c r="D11" s="15">
        <f t="shared" si="0"/>
        <v>5.8</v>
      </c>
      <c r="E11" s="15">
        <v>12</v>
      </c>
      <c r="F11" s="15">
        <f t="shared" si="1"/>
        <v>5.1040000000000001</v>
      </c>
      <c r="G11" s="15">
        <v>0</v>
      </c>
      <c r="H11" s="15">
        <f t="shared" si="7"/>
        <v>5.1040000000000001</v>
      </c>
      <c r="I11" s="15">
        <v>20</v>
      </c>
      <c r="J11" s="19">
        <f t="shared" si="2"/>
        <v>29.600000000000009</v>
      </c>
      <c r="K11" s="15">
        <f t="shared" si="8"/>
        <v>4.0831999999999997</v>
      </c>
      <c r="L11" s="16">
        <f t="shared" si="3"/>
        <v>0.17898958904109588</v>
      </c>
      <c r="M11" s="15">
        <f t="shared" si="4"/>
        <v>5.0742653545205476</v>
      </c>
      <c r="N11" s="15">
        <v>64</v>
      </c>
      <c r="O11" s="15">
        <v>17.55</v>
      </c>
      <c r="P11" s="15">
        <f t="shared" si="5"/>
        <v>18.50444345808063</v>
      </c>
      <c r="Q11" s="17">
        <f t="shared" si="6"/>
        <v>0.28913192903250984</v>
      </c>
      <c r="R11" s="7"/>
      <c r="S11" s="7"/>
      <c r="T11" s="7"/>
      <c r="U11" s="7"/>
      <c r="V11" s="7"/>
    </row>
    <row r="12" spans="1:22" ht="12" customHeight="1" x14ac:dyDescent="0.2">
      <c r="A12" s="14">
        <v>1975</v>
      </c>
      <c r="B12" s="15">
        <v>6</v>
      </c>
      <c r="C12" s="15">
        <v>0</v>
      </c>
      <c r="D12" s="15">
        <f t="shared" si="0"/>
        <v>6</v>
      </c>
      <c r="E12" s="15">
        <v>12</v>
      </c>
      <c r="F12" s="15">
        <f t="shared" si="1"/>
        <v>5.28</v>
      </c>
      <c r="G12" s="15">
        <v>0</v>
      </c>
      <c r="H12" s="15">
        <f t="shared" si="7"/>
        <v>5.28</v>
      </c>
      <c r="I12" s="15">
        <v>20</v>
      </c>
      <c r="J12" s="19">
        <f t="shared" si="2"/>
        <v>29.599999999999994</v>
      </c>
      <c r="K12" s="15">
        <f t="shared" si="8"/>
        <v>4.2240000000000002</v>
      </c>
      <c r="L12" s="16">
        <f t="shared" si="3"/>
        <v>0.18516164383561645</v>
      </c>
      <c r="M12" s="15">
        <f t="shared" si="4"/>
        <v>5.2492400219178084</v>
      </c>
      <c r="N12" s="15">
        <v>64</v>
      </c>
      <c r="O12" s="15">
        <v>17.55</v>
      </c>
      <c r="P12" s="15">
        <f t="shared" si="5"/>
        <v>19.142527715255824</v>
      </c>
      <c r="Q12" s="17">
        <f t="shared" si="6"/>
        <v>0.29910199555087225</v>
      </c>
      <c r="R12" s="7"/>
      <c r="S12" s="7"/>
      <c r="T12" s="7"/>
      <c r="U12" s="7"/>
      <c r="V12" s="7"/>
    </row>
    <row r="13" spans="1:22" ht="12" customHeight="1" x14ac:dyDescent="0.2">
      <c r="A13" s="10">
        <v>1976</v>
      </c>
      <c r="B13" s="49">
        <v>5.8</v>
      </c>
      <c r="C13" s="11">
        <v>0</v>
      </c>
      <c r="D13" s="11">
        <f t="shared" si="0"/>
        <v>5.8</v>
      </c>
      <c r="E13" s="11">
        <v>12</v>
      </c>
      <c r="F13" s="11">
        <f t="shared" si="1"/>
        <v>5.1040000000000001</v>
      </c>
      <c r="G13" s="11">
        <v>0</v>
      </c>
      <c r="H13" s="11">
        <f t="shared" si="7"/>
        <v>5.1040000000000001</v>
      </c>
      <c r="I13" s="11">
        <v>20</v>
      </c>
      <c r="J13" s="18">
        <f t="shared" si="2"/>
        <v>29.600000000000009</v>
      </c>
      <c r="K13" s="11">
        <f t="shared" si="8"/>
        <v>4.0831999999999997</v>
      </c>
      <c r="L13" s="12">
        <f t="shared" si="3"/>
        <v>0.17898958904109588</v>
      </c>
      <c r="M13" s="11">
        <f t="shared" si="4"/>
        <v>5.0742653545205476</v>
      </c>
      <c r="N13" s="11">
        <v>64</v>
      </c>
      <c r="O13" s="11">
        <v>17.55</v>
      </c>
      <c r="P13" s="11">
        <f t="shared" si="5"/>
        <v>18.50444345808063</v>
      </c>
      <c r="Q13" s="13">
        <f t="shared" si="6"/>
        <v>0.28913192903250984</v>
      </c>
      <c r="R13" s="7"/>
      <c r="S13" s="7"/>
      <c r="T13" s="7"/>
      <c r="U13" s="7"/>
      <c r="V13" s="7"/>
    </row>
    <row r="14" spans="1:22" ht="12" customHeight="1" x14ac:dyDescent="0.2">
      <c r="A14" s="10">
        <v>1977</v>
      </c>
      <c r="B14" s="49">
        <v>6.6</v>
      </c>
      <c r="C14" s="11">
        <v>0</v>
      </c>
      <c r="D14" s="11">
        <f t="shared" si="0"/>
        <v>6.6</v>
      </c>
      <c r="E14" s="11">
        <v>12</v>
      </c>
      <c r="F14" s="11">
        <f t="shared" si="1"/>
        <v>5.8079999999999998</v>
      </c>
      <c r="G14" s="11">
        <v>0</v>
      </c>
      <c r="H14" s="11">
        <f t="shared" si="7"/>
        <v>5.8079999999999998</v>
      </c>
      <c r="I14" s="11">
        <v>20</v>
      </c>
      <c r="J14" s="18">
        <f t="shared" si="2"/>
        <v>29.599999999999994</v>
      </c>
      <c r="K14" s="11">
        <f t="shared" si="8"/>
        <v>4.6463999999999999</v>
      </c>
      <c r="L14" s="12">
        <f t="shared" si="3"/>
        <v>0.20367780821917808</v>
      </c>
      <c r="M14" s="11">
        <f t="shared" si="4"/>
        <v>5.7741640241095888</v>
      </c>
      <c r="N14" s="11">
        <v>64</v>
      </c>
      <c r="O14" s="11">
        <v>17.55</v>
      </c>
      <c r="P14" s="11">
        <f t="shared" si="5"/>
        <v>21.056780486781406</v>
      </c>
      <c r="Q14" s="13">
        <f t="shared" si="6"/>
        <v>0.32901219510595947</v>
      </c>
      <c r="R14" s="7"/>
      <c r="S14" s="7"/>
      <c r="T14" s="7"/>
      <c r="U14" s="7"/>
      <c r="V14" s="7"/>
    </row>
    <row r="15" spans="1:22" ht="12" customHeight="1" x14ac:dyDescent="0.2">
      <c r="A15" s="10">
        <v>1978</v>
      </c>
      <c r="B15" s="49">
        <v>6.8</v>
      </c>
      <c r="C15" s="11">
        <v>0</v>
      </c>
      <c r="D15" s="11">
        <f t="shared" si="0"/>
        <v>6.8</v>
      </c>
      <c r="E15" s="11">
        <v>12</v>
      </c>
      <c r="F15" s="11">
        <f t="shared" si="1"/>
        <v>5.984</v>
      </c>
      <c r="G15" s="11">
        <v>0</v>
      </c>
      <c r="H15" s="11">
        <f t="shared" si="7"/>
        <v>5.984</v>
      </c>
      <c r="I15" s="11">
        <v>20</v>
      </c>
      <c r="J15" s="18">
        <f t="shared" si="2"/>
        <v>29.599999999999994</v>
      </c>
      <c r="K15" s="11">
        <f t="shared" si="8"/>
        <v>4.7872000000000003</v>
      </c>
      <c r="L15" s="12">
        <f t="shared" si="3"/>
        <v>0.20984986301369865</v>
      </c>
      <c r="M15" s="11">
        <f t="shared" si="4"/>
        <v>5.9491386915068496</v>
      </c>
      <c r="N15" s="11">
        <v>64</v>
      </c>
      <c r="O15" s="11">
        <v>17.55</v>
      </c>
      <c r="P15" s="11">
        <f t="shared" si="5"/>
        <v>21.6948647439566</v>
      </c>
      <c r="Q15" s="13">
        <f t="shared" si="6"/>
        <v>0.33898226162432188</v>
      </c>
      <c r="R15" s="7"/>
      <c r="S15" s="7"/>
      <c r="T15" s="7"/>
      <c r="U15" s="7"/>
      <c r="V15" s="7"/>
    </row>
    <row r="16" spans="1:22" ht="12" customHeight="1" x14ac:dyDescent="0.2">
      <c r="A16" s="10">
        <v>1979</v>
      </c>
      <c r="B16" s="49">
        <v>7.1</v>
      </c>
      <c r="C16" s="11">
        <v>0</v>
      </c>
      <c r="D16" s="11">
        <f t="shared" si="0"/>
        <v>7.1</v>
      </c>
      <c r="E16" s="11">
        <v>12</v>
      </c>
      <c r="F16" s="11">
        <f t="shared" si="1"/>
        <v>6.2479999999999993</v>
      </c>
      <c r="G16" s="11">
        <v>0</v>
      </c>
      <c r="H16" s="11">
        <f t="shared" si="7"/>
        <v>6.2479999999999993</v>
      </c>
      <c r="I16" s="11">
        <v>20</v>
      </c>
      <c r="J16" s="18">
        <f t="shared" si="2"/>
        <v>29.600000000000009</v>
      </c>
      <c r="K16" s="11">
        <f t="shared" si="8"/>
        <v>4.9983999999999993</v>
      </c>
      <c r="L16" s="12">
        <f t="shared" si="3"/>
        <v>0.21910794520547941</v>
      </c>
      <c r="M16" s="11">
        <f t="shared" si="4"/>
        <v>6.2116006926027385</v>
      </c>
      <c r="N16" s="11">
        <v>64</v>
      </c>
      <c r="O16" s="11">
        <v>17.55</v>
      </c>
      <c r="P16" s="11">
        <f t="shared" si="5"/>
        <v>22.651991129719388</v>
      </c>
      <c r="Q16" s="13">
        <f t="shared" si="6"/>
        <v>0.35393736140186544</v>
      </c>
      <c r="R16" s="7"/>
      <c r="S16" s="7"/>
      <c r="T16" s="7"/>
      <c r="U16" s="7"/>
      <c r="V16" s="7"/>
    </row>
    <row r="17" spans="1:22" ht="12" customHeight="1" x14ac:dyDescent="0.2">
      <c r="A17" s="10">
        <v>1980</v>
      </c>
      <c r="B17" s="49">
        <v>7.4</v>
      </c>
      <c r="C17" s="11">
        <v>0</v>
      </c>
      <c r="D17" s="11">
        <f t="shared" si="0"/>
        <v>7.4</v>
      </c>
      <c r="E17" s="11">
        <v>12</v>
      </c>
      <c r="F17" s="11">
        <f t="shared" si="1"/>
        <v>6.5120000000000005</v>
      </c>
      <c r="G17" s="11">
        <v>0</v>
      </c>
      <c r="H17" s="11">
        <f t="shared" si="7"/>
        <v>6.5120000000000005</v>
      </c>
      <c r="I17" s="11">
        <v>20</v>
      </c>
      <c r="J17" s="18">
        <f t="shared" si="2"/>
        <v>29.600000000000009</v>
      </c>
      <c r="K17" s="11">
        <f t="shared" si="8"/>
        <v>5.2096</v>
      </c>
      <c r="L17" s="12">
        <f t="shared" si="3"/>
        <v>0.22836602739726028</v>
      </c>
      <c r="M17" s="11">
        <f t="shared" si="4"/>
        <v>6.4740626936986301</v>
      </c>
      <c r="N17" s="11">
        <v>64</v>
      </c>
      <c r="O17" s="11">
        <v>17.55</v>
      </c>
      <c r="P17" s="11">
        <f t="shared" si="5"/>
        <v>23.609117515482183</v>
      </c>
      <c r="Q17" s="13">
        <f t="shared" si="6"/>
        <v>0.3688924611794091</v>
      </c>
      <c r="R17" s="7"/>
      <c r="S17" s="7"/>
      <c r="T17" s="7"/>
      <c r="U17" s="7"/>
      <c r="V17" s="7"/>
    </row>
    <row r="18" spans="1:22" ht="12" customHeight="1" x14ac:dyDescent="0.2">
      <c r="A18" s="14">
        <v>1981</v>
      </c>
      <c r="B18" s="15">
        <v>7.7</v>
      </c>
      <c r="C18" s="15">
        <v>0</v>
      </c>
      <c r="D18" s="15">
        <f t="shared" si="0"/>
        <v>7.7</v>
      </c>
      <c r="E18" s="15">
        <v>12</v>
      </c>
      <c r="F18" s="15">
        <f t="shared" si="1"/>
        <v>6.7759999999999998</v>
      </c>
      <c r="G18" s="15">
        <v>0</v>
      </c>
      <c r="H18" s="15">
        <f t="shared" si="7"/>
        <v>6.7759999999999998</v>
      </c>
      <c r="I18" s="15">
        <v>20</v>
      </c>
      <c r="J18" s="19">
        <f t="shared" si="2"/>
        <v>29.600000000000009</v>
      </c>
      <c r="K18" s="15">
        <f t="shared" si="8"/>
        <v>5.4207999999999998</v>
      </c>
      <c r="L18" s="16">
        <f t="shared" si="3"/>
        <v>0.23762410958904109</v>
      </c>
      <c r="M18" s="15">
        <f t="shared" si="4"/>
        <v>6.7365246947945199</v>
      </c>
      <c r="N18" s="15">
        <v>64</v>
      </c>
      <c r="O18" s="15">
        <v>17.55</v>
      </c>
      <c r="P18" s="15">
        <f t="shared" si="5"/>
        <v>24.56624390124497</v>
      </c>
      <c r="Q18" s="17">
        <f t="shared" si="6"/>
        <v>0.38384756095695266</v>
      </c>
      <c r="R18" s="7"/>
      <c r="S18" s="7"/>
      <c r="T18" s="7"/>
      <c r="U18" s="7"/>
      <c r="V18" s="7"/>
    </row>
    <row r="19" spans="1:22" ht="12" customHeight="1" x14ac:dyDescent="0.2">
      <c r="A19" s="14">
        <v>1982</v>
      </c>
      <c r="B19" s="15">
        <v>8</v>
      </c>
      <c r="C19" s="15">
        <v>0</v>
      </c>
      <c r="D19" s="15">
        <f t="shared" si="0"/>
        <v>8</v>
      </c>
      <c r="E19" s="15">
        <v>12</v>
      </c>
      <c r="F19" s="15">
        <f t="shared" si="1"/>
        <v>7.04</v>
      </c>
      <c r="G19" s="15">
        <v>0</v>
      </c>
      <c r="H19" s="15">
        <f t="shared" si="7"/>
        <v>7.04</v>
      </c>
      <c r="I19" s="15">
        <v>20</v>
      </c>
      <c r="J19" s="19">
        <f t="shared" si="2"/>
        <v>29.600000000000009</v>
      </c>
      <c r="K19" s="15">
        <f t="shared" si="8"/>
        <v>5.6319999999999997</v>
      </c>
      <c r="L19" s="16">
        <f t="shared" si="3"/>
        <v>0.24688219178082191</v>
      </c>
      <c r="M19" s="15">
        <f t="shared" si="4"/>
        <v>6.9989866958904106</v>
      </c>
      <c r="N19" s="15">
        <v>64</v>
      </c>
      <c r="O19" s="15">
        <v>17.55</v>
      </c>
      <c r="P19" s="15">
        <f t="shared" si="5"/>
        <v>25.523370287007765</v>
      </c>
      <c r="Q19" s="17">
        <f t="shared" si="6"/>
        <v>0.39880266073449633</v>
      </c>
      <c r="R19" s="7"/>
      <c r="S19" s="7"/>
      <c r="T19" s="7"/>
      <c r="U19" s="7"/>
      <c r="V19" s="7"/>
    </row>
    <row r="20" spans="1:22" ht="12" customHeight="1" x14ac:dyDescent="0.2">
      <c r="A20" s="14">
        <v>1983</v>
      </c>
      <c r="B20" s="15">
        <v>8.4</v>
      </c>
      <c r="C20" s="15">
        <v>0</v>
      </c>
      <c r="D20" s="15">
        <f t="shared" si="0"/>
        <v>8.4</v>
      </c>
      <c r="E20" s="15">
        <v>12</v>
      </c>
      <c r="F20" s="15">
        <f t="shared" si="1"/>
        <v>7.3920000000000003</v>
      </c>
      <c r="G20" s="15">
        <v>0</v>
      </c>
      <c r="H20" s="15">
        <f t="shared" si="7"/>
        <v>7.3920000000000003</v>
      </c>
      <c r="I20" s="15">
        <v>20</v>
      </c>
      <c r="J20" s="19">
        <f t="shared" si="2"/>
        <v>29.599999999999994</v>
      </c>
      <c r="K20" s="15">
        <f t="shared" si="8"/>
        <v>5.9136000000000006</v>
      </c>
      <c r="L20" s="16">
        <f t="shared" si="3"/>
        <v>0.25922630136986302</v>
      </c>
      <c r="M20" s="15">
        <f t="shared" si="4"/>
        <v>7.3489360306849312</v>
      </c>
      <c r="N20" s="15">
        <v>64</v>
      </c>
      <c r="O20" s="15">
        <v>17.55</v>
      </c>
      <c r="P20" s="15">
        <f t="shared" si="5"/>
        <v>26.799538801358153</v>
      </c>
      <c r="Q20" s="17">
        <f t="shared" si="6"/>
        <v>0.41874279377122114</v>
      </c>
      <c r="R20" s="7"/>
      <c r="S20" s="7"/>
      <c r="T20" s="7"/>
      <c r="U20" s="7"/>
      <c r="V20" s="7"/>
    </row>
    <row r="21" spans="1:22" ht="12" customHeight="1" x14ac:dyDescent="0.2">
      <c r="A21" s="14">
        <v>1984</v>
      </c>
      <c r="B21" s="15">
        <v>9.4</v>
      </c>
      <c r="C21" s="15">
        <v>0</v>
      </c>
      <c r="D21" s="15">
        <f t="shared" si="0"/>
        <v>9.4</v>
      </c>
      <c r="E21" s="15">
        <v>12</v>
      </c>
      <c r="F21" s="15">
        <f t="shared" si="1"/>
        <v>8.2720000000000002</v>
      </c>
      <c r="G21" s="15">
        <v>0</v>
      </c>
      <c r="H21" s="15">
        <f t="shared" si="7"/>
        <v>8.2720000000000002</v>
      </c>
      <c r="I21" s="15">
        <v>20</v>
      </c>
      <c r="J21" s="19">
        <f t="shared" si="2"/>
        <v>29.600000000000009</v>
      </c>
      <c r="K21" s="15">
        <f t="shared" si="8"/>
        <v>6.6176000000000004</v>
      </c>
      <c r="L21" s="16">
        <f t="shared" si="3"/>
        <v>0.29008657534246579</v>
      </c>
      <c r="M21" s="15">
        <f t="shared" si="4"/>
        <v>8.2238093676712332</v>
      </c>
      <c r="N21" s="15">
        <v>64</v>
      </c>
      <c r="O21" s="15">
        <v>17.55</v>
      </c>
      <c r="P21" s="15">
        <f t="shared" si="5"/>
        <v>29.989960087234124</v>
      </c>
      <c r="Q21" s="17">
        <f t="shared" si="6"/>
        <v>0.46859312636303319</v>
      </c>
      <c r="R21" s="7"/>
      <c r="S21" s="7"/>
      <c r="T21" s="7"/>
      <c r="U21" s="7"/>
      <c r="V21" s="7"/>
    </row>
    <row r="22" spans="1:22" ht="12" customHeight="1" x14ac:dyDescent="0.2">
      <c r="A22" s="14">
        <v>1985</v>
      </c>
      <c r="B22" s="15">
        <v>10.3</v>
      </c>
      <c r="C22" s="15">
        <v>0</v>
      </c>
      <c r="D22" s="15">
        <f t="shared" si="0"/>
        <v>10.3</v>
      </c>
      <c r="E22" s="15">
        <v>12</v>
      </c>
      <c r="F22" s="15">
        <f t="shared" si="1"/>
        <v>9.0640000000000001</v>
      </c>
      <c r="G22" s="15">
        <v>0</v>
      </c>
      <c r="H22" s="15">
        <f t="shared" si="7"/>
        <v>9.0640000000000001</v>
      </c>
      <c r="I22" s="15">
        <v>20</v>
      </c>
      <c r="J22" s="19">
        <f t="shared" si="2"/>
        <v>29.600000000000009</v>
      </c>
      <c r="K22" s="15">
        <f t="shared" si="8"/>
        <v>7.2511999999999999</v>
      </c>
      <c r="L22" s="16">
        <f t="shared" si="3"/>
        <v>0.31786082191780823</v>
      </c>
      <c r="M22" s="15">
        <f t="shared" si="4"/>
        <v>9.0111953709589034</v>
      </c>
      <c r="N22" s="15">
        <v>64</v>
      </c>
      <c r="O22" s="15">
        <v>17.55</v>
      </c>
      <c r="P22" s="15">
        <f t="shared" si="5"/>
        <v>32.861339244522497</v>
      </c>
      <c r="Q22" s="17">
        <f t="shared" si="6"/>
        <v>0.51345842569566402</v>
      </c>
      <c r="R22" s="7"/>
      <c r="S22" s="7"/>
      <c r="T22" s="7"/>
      <c r="U22" s="7"/>
      <c r="V22" s="7"/>
    </row>
    <row r="23" spans="1:22" ht="12" customHeight="1" x14ac:dyDescent="0.2">
      <c r="A23" s="10">
        <v>1986</v>
      </c>
      <c r="B23" s="49">
        <v>12</v>
      </c>
      <c r="C23" s="11">
        <v>0</v>
      </c>
      <c r="D23" s="11">
        <f t="shared" si="0"/>
        <v>12</v>
      </c>
      <c r="E23" s="11">
        <v>12</v>
      </c>
      <c r="F23" s="11">
        <f t="shared" si="1"/>
        <v>10.56</v>
      </c>
      <c r="G23" s="11">
        <v>0</v>
      </c>
      <c r="H23" s="11">
        <f t="shared" si="7"/>
        <v>10.56</v>
      </c>
      <c r="I23" s="11">
        <v>20</v>
      </c>
      <c r="J23" s="18">
        <f t="shared" si="2"/>
        <v>29.599999999999994</v>
      </c>
      <c r="K23" s="11">
        <f t="shared" si="8"/>
        <v>8.4480000000000004</v>
      </c>
      <c r="L23" s="12">
        <f t="shared" si="3"/>
        <v>0.3703232876712329</v>
      </c>
      <c r="M23" s="11">
        <f t="shared" si="4"/>
        <v>10.498480043835617</v>
      </c>
      <c r="N23" s="11">
        <v>64</v>
      </c>
      <c r="O23" s="11">
        <v>17.55</v>
      </c>
      <c r="P23" s="11">
        <f t="shared" si="5"/>
        <v>38.285055430511648</v>
      </c>
      <c r="Q23" s="13">
        <f t="shared" si="6"/>
        <v>0.59820399110174449</v>
      </c>
      <c r="R23" s="7"/>
      <c r="S23" s="7"/>
      <c r="T23" s="7"/>
      <c r="U23" s="7"/>
      <c r="V23" s="7"/>
    </row>
    <row r="24" spans="1:22" ht="12" customHeight="1" x14ac:dyDescent="0.2">
      <c r="A24" s="10">
        <v>1987</v>
      </c>
      <c r="B24" s="49">
        <v>14</v>
      </c>
      <c r="C24" s="11">
        <v>0</v>
      </c>
      <c r="D24" s="11">
        <f t="shared" si="0"/>
        <v>14</v>
      </c>
      <c r="E24" s="11">
        <v>12</v>
      </c>
      <c r="F24" s="11">
        <f t="shared" si="1"/>
        <v>12.32</v>
      </c>
      <c r="G24" s="11">
        <v>0</v>
      </c>
      <c r="H24" s="11">
        <f t="shared" si="7"/>
        <v>12.32</v>
      </c>
      <c r="I24" s="11">
        <v>20</v>
      </c>
      <c r="J24" s="18">
        <f t="shared" si="2"/>
        <v>29.600000000000009</v>
      </c>
      <c r="K24" s="11">
        <f t="shared" si="8"/>
        <v>9.8559999999999999</v>
      </c>
      <c r="L24" s="12">
        <f t="shared" si="3"/>
        <v>0.43204383561643833</v>
      </c>
      <c r="M24" s="11">
        <f t="shared" si="4"/>
        <v>12.248226717808219</v>
      </c>
      <c r="N24" s="11">
        <v>64</v>
      </c>
      <c r="O24" s="11">
        <v>17.55</v>
      </c>
      <c r="P24" s="11">
        <f t="shared" si="5"/>
        <v>44.665898002263589</v>
      </c>
      <c r="Q24" s="13">
        <f t="shared" si="6"/>
        <v>0.69790465628536857</v>
      </c>
      <c r="R24" s="7"/>
      <c r="S24" s="7"/>
      <c r="T24" s="7"/>
      <c r="U24" s="7"/>
      <c r="V24" s="7"/>
    </row>
    <row r="25" spans="1:22" ht="12" customHeight="1" x14ac:dyDescent="0.2">
      <c r="A25" s="10">
        <v>1988</v>
      </c>
      <c r="B25" s="49">
        <v>14.3</v>
      </c>
      <c r="C25" s="11">
        <v>0</v>
      </c>
      <c r="D25" s="11">
        <f t="shared" si="0"/>
        <v>14.3</v>
      </c>
      <c r="E25" s="11">
        <v>12</v>
      </c>
      <c r="F25" s="11">
        <f t="shared" si="1"/>
        <v>12.584</v>
      </c>
      <c r="G25" s="11">
        <v>0</v>
      </c>
      <c r="H25" s="11">
        <f t="shared" si="7"/>
        <v>12.584</v>
      </c>
      <c r="I25" s="11">
        <v>20</v>
      </c>
      <c r="J25" s="18">
        <f t="shared" si="2"/>
        <v>29.600000000000009</v>
      </c>
      <c r="K25" s="11">
        <f t="shared" si="8"/>
        <v>10.0672</v>
      </c>
      <c r="L25" s="12">
        <f t="shared" si="3"/>
        <v>0.44130191780821915</v>
      </c>
      <c r="M25" s="11">
        <f t="shared" si="4"/>
        <v>12.510688718904108</v>
      </c>
      <c r="N25" s="11">
        <v>64</v>
      </c>
      <c r="O25" s="11">
        <v>17.55</v>
      </c>
      <c r="P25" s="11">
        <f t="shared" si="5"/>
        <v>45.623024388026373</v>
      </c>
      <c r="Q25" s="13">
        <f t="shared" si="6"/>
        <v>0.71285975606291208</v>
      </c>
      <c r="R25" s="7"/>
      <c r="S25" s="7"/>
      <c r="T25" s="7"/>
      <c r="U25" s="7"/>
      <c r="V25" s="7"/>
    </row>
    <row r="26" spans="1:22" ht="12" customHeight="1" x14ac:dyDescent="0.2">
      <c r="A26" s="10">
        <v>1989</v>
      </c>
      <c r="B26" s="49">
        <v>14.6</v>
      </c>
      <c r="C26" s="11">
        <v>0</v>
      </c>
      <c r="D26" s="11">
        <f t="shared" si="0"/>
        <v>14.6</v>
      </c>
      <c r="E26" s="11">
        <v>12</v>
      </c>
      <c r="F26" s="11">
        <f t="shared" si="1"/>
        <v>12.847999999999999</v>
      </c>
      <c r="G26" s="11">
        <v>0</v>
      </c>
      <c r="H26" s="11">
        <f t="shared" si="7"/>
        <v>12.847999999999999</v>
      </c>
      <c r="I26" s="11">
        <v>20</v>
      </c>
      <c r="J26" s="18">
        <f t="shared" si="2"/>
        <v>29.600000000000009</v>
      </c>
      <c r="K26" s="11">
        <f t="shared" si="8"/>
        <v>10.2784</v>
      </c>
      <c r="L26" s="12">
        <f t="shared" si="3"/>
        <v>0.45055999999999996</v>
      </c>
      <c r="M26" s="11">
        <f t="shared" si="4"/>
        <v>12.773150719999999</v>
      </c>
      <c r="N26" s="11">
        <v>64</v>
      </c>
      <c r="O26" s="11">
        <v>17.55</v>
      </c>
      <c r="P26" s="11">
        <f t="shared" si="5"/>
        <v>46.580150773789164</v>
      </c>
      <c r="Q26" s="13">
        <f t="shared" si="6"/>
        <v>0.72781485584045569</v>
      </c>
      <c r="R26" s="7"/>
      <c r="S26" s="7"/>
      <c r="T26" s="7"/>
      <c r="U26" s="7"/>
      <c r="V26" s="7"/>
    </row>
    <row r="27" spans="1:22" ht="12" customHeight="1" x14ac:dyDescent="0.2">
      <c r="A27" s="10">
        <v>1990</v>
      </c>
      <c r="B27" s="49">
        <v>14.446059153640293</v>
      </c>
      <c r="C27" s="11">
        <v>0</v>
      </c>
      <c r="D27" s="11">
        <f t="shared" si="0"/>
        <v>14.446059153640293</v>
      </c>
      <c r="E27" s="11">
        <v>12</v>
      </c>
      <c r="F27" s="11">
        <f t="shared" si="1"/>
        <v>12.712532055203457</v>
      </c>
      <c r="G27" s="11">
        <v>0</v>
      </c>
      <c r="H27" s="11">
        <f t="shared" si="7"/>
        <v>12.712532055203457</v>
      </c>
      <c r="I27" s="11">
        <v>20</v>
      </c>
      <c r="J27" s="18">
        <f t="shared" si="2"/>
        <v>29.600000000000009</v>
      </c>
      <c r="K27" s="11">
        <f t="shared" si="8"/>
        <v>10.170025644162767</v>
      </c>
      <c r="L27" s="12">
        <f t="shared" si="3"/>
        <v>0.4458093433057651</v>
      </c>
      <c r="M27" s="11">
        <f t="shared" si="4"/>
        <v>12.638471978046788</v>
      </c>
      <c r="N27" s="11">
        <v>64</v>
      </c>
      <c r="O27" s="11">
        <v>17.55</v>
      </c>
      <c r="P27" s="11">
        <f t="shared" si="5"/>
        <v>46.0890146207974</v>
      </c>
      <c r="Q27" s="13">
        <f t="shared" si="6"/>
        <v>0.72014085344995937</v>
      </c>
      <c r="R27" s="7"/>
      <c r="S27" s="7"/>
      <c r="T27" s="7"/>
      <c r="U27" s="7"/>
      <c r="V27" s="7"/>
    </row>
    <row r="28" spans="1:22" ht="12" customHeight="1" x14ac:dyDescent="0.2">
      <c r="A28" s="14">
        <v>1991</v>
      </c>
      <c r="B28" s="15">
        <v>14.949896630853207</v>
      </c>
      <c r="C28" s="15">
        <v>0</v>
      </c>
      <c r="D28" s="15">
        <f t="shared" si="0"/>
        <v>14.949896630853207</v>
      </c>
      <c r="E28" s="15">
        <v>12</v>
      </c>
      <c r="F28" s="15">
        <f t="shared" si="1"/>
        <v>13.155909035150822</v>
      </c>
      <c r="G28" s="15">
        <v>0</v>
      </c>
      <c r="H28" s="15">
        <f t="shared" si="7"/>
        <v>13.155909035150822</v>
      </c>
      <c r="I28" s="15">
        <v>20</v>
      </c>
      <c r="J28" s="19">
        <f t="shared" si="2"/>
        <v>29.600000000000009</v>
      </c>
      <c r="K28" s="15">
        <f t="shared" si="8"/>
        <v>10.524727228120657</v>
      </c>
      <c r="L28" s="16">
        <f t="shared" si="3"/>
        <v>0.46135790589022058</v>
      </c>
      <c r="M28" s="15">
        <f t="shared" si="4"/>
        <v>13.079265953034808</v>
      </c>
      <c r="N28" s="15">
        <v>64</v>
      </c>
      <c r="O28" s="15">
        <v>17.55</v>
      </c>
      <c r="P28" s="15">
        <f t="shared" si="5"/>
        <v>47.696468432719527</v>
      </c>
      <c r="Q28" s="17">
        <f t="shared" si="6"/>
        <v>0.74525731926124261</v>
      </c>
      <c r="R28" s="7"/>
      <c r="S28" s="7"/>
      <c r="T28" s="7"/>
      <c r="U28" s="7"/>
      <c r="V28" s="7"/>
    </row>
    <row r="29" spans="1:22" ht="12" customHeight="1" x14ac:dyDescent="0.2">
      <c r="A29" s="14">
        <v>1992</v>
      </c>
      <c r="B29" s="15">
        <v>15.3</v>
      </c>
      <c r="C29" s="15">
        <v>0</v>
      </c>
      <c r="D29" s="15">
        <f t="shared" si="0"/>
        <v>15.3</v>
      </c>
      <c r="E29" s="15">
        <v>12</v>
      </c>
      <c r="F29" s="15">
        <f t="shared" si="1"/>
        <v>13.464</v>
      </c>
      <c r="G29" s="15">
        <v>0</v>
      </c>
      <c r="H29" s="15">
        <f t="shared" si="7"/>
        <v>13.464</v>
      </c>
      <c r="I29" s="15">
        <v>20</v>
      </c>
      <c r="J29" s="19">
        <f t="shared" si="2"/>
        <v>29.600000000000009</v>
      </c>
      <c r="K29" s="15">
        <f t="shared" si="8"/>
        <v>10.7712</v>
      </c>
      <c r="L29" s="16">
        <f t="shared" si="3"/>
        <v>0.47216219178082192</v>
      </c>
      <c r="M29" s="15">
        <f t="shared" si="4"/>
        <v>13.385562055890411</v>
      </c>
      <c r="N29" s="15">
        <v>64</v>
      </c>
      <c r="O29" s="15">
        <v>17.55</v>
      </c>
      <c r="P29" s="15">
        <f t="shared" si="5"/>
        <v>48.813445673902351</v>
      </c>
      <c r="Q29" s="17">
        <f t="shared" si="6"/>
        <v>0.76271008865472423</v>
      </c>
      <c r="R29" s="7"/>
      <c r="S29" s="7"/>
      <c r="T29" s="7"/>
      <c r="U29" s="7"/>
      <c r="V29" s="7"/>
    </row>
    <row r="30" spans="1:22" ht="12" customHeight="1" x14ac:dyDescent="0.2">
      <c r="A30" s="14">
        <v>1993</v>
      </c>
      <c r="B30" s="15">
        <v>15.6</v>
      </c>
      <c r="C30" s="15">
        <v>0</v>
      </c>
      <c r="D30" s="15">
        <f t="shared" si="0"/>
        <v>15.6</v>
      </c>
      <c r="E30" s="15">
        <v>12</v>
      </c>
      <c r="F30" s="15">
        <f t="shared" si="1"/>
        <v>13.728</v>
      </c>
      <c r="G30" s="15">
        <v>0</v>
      </c>
      <c r="H30" s="15">
        <f t="shared" si="7"/>
        <v>13.728</v>
      </c>
      <c r="I30" s="15">
        <v>20</v>
      </c>
      <c r="J30" s="19">
        <f t="shared" si="2"/>
        <v>29.599999999999994</v>
      </c>
      <c r="K30" s="15">
        <f t="shared" si="8"/>
        <v>10.9824</v>
      </c>
      <c r="L30" s="16">
        <f t="shared" si="3"/>
        <v>0.48142027397260273</v>
      </c>
      <c r="M30" s="15">
        <f t="shared" si="4"/>
        <v>13.648024056986301</v>
      </c>
      <c r="N30" s="15">
        <v>64</v>
      </c>
      <c r="O30" s="15">
        <v>17.55</v>
      </c>
      <c r="P30" s="15">
        <f t="shared" si="5"/>
        <v>49.770572059665142</v>
      </c>
      <c r="Q30" s="17">
        <f t="shared" si="6"/>
        <v>0.77766518843226784</v>
      </c>
      <c r="R30" s="7"/>
      <c r="S30" s="7"/>
      <c r="T30" s="7"/>
      <c r="U30" s="7"/>
      <c r="V30" s="7"/>
    </row>
    <row r="31" spans="1:22" ht="12" customHeight="1" x14ac:dyDescent="0.2">
      <c r="A31" s="14">
        <v>1994</v>
      </c>
      <c r="B31" s="15">
        <v>15.9</v>
      </c>
      <c r="C31" s="15">
        <v>0</v>
      </c>
      <c r="D31" s="15">
        <f t="shared" si="0"/>
        <v>15.9</v>
      </c>
      <c r="E31" s="15">
        <v>12</v>
      </c>
      <c r="F31" s="15">
        <f t="shared" si="1"/>
        <v>13.992000000000001</v>
      </c>
      <c r="G31" s="15">
        <v>0</v>
      </c>
      <c r="H31" s="15">
        <f t="shared" si="7"/>
        <v>13.992000000000001</v>
      </c>
      <c r="I31" s="15">
        <v>20</v>
      </c>
      <c r="J31" s="19">
        <f t="shared" si="2"/>
        <v>29.600000000000009</v>
      </c>
      <c r="K31" s="15">
        <f t="shared" si="8"/>
        <v>11.1936</v>
      </c>
      <c r="L31" s="16">
        <f t="shared" si="3"/>
        <v>0.49067835616438354</v>
      </c>
      <c r="M31" s="15">
        <f t="shared" si="4"/>
        <v>13.91048605808219</v>
      </c>
      <c r="N31" s="15">
        <v>64</v>
      </c>
      <c r="O31" s="15">
        <v>17.55</v>
      </c>
      <c r="P31" s="15">
        <f t="shared" si="5"/>
        <v>50.727698445427926</v>
      </c>
      <c r="Q31" s="17">
        <f t="shared" si="6"/>
        <v>0.79262028820981134</v>
      </c>
      <c r="R31" s="7"/>
      <c r="S31" s="7"/>
      <c r="T31" s="7"/>
      <c r="U31" s="7"/>
      <c r="V31" s="7"/>
    </row>
    <row r="32" spans="1:22" ht="12" customHeight="1" x14ac:dyDescent="0.2">
      <c r="A32" s="14">
        <v>1995</v>
      </c>
      <c r="B32" s="15">
        <v>16.2</v>
      </c>
      <c r="C32" s="15">
        <v>0</v>
      </c>
      <c r="D32" s="15">
        <f t="shared" si="0"/>
        <v>16.2</v>
      </c>
      <c r="E32" s="15">
        <v>12</v>
      </c>
      <c r="F32" s="15">
        <f t="shared" si="1"/>
        <v>14.256</v>
      </c>
      <c r="G32" s="15">
        <v>0</v>
      </c>
      <c r="H32" s="15">
        <f t="shared" si="7"/>
        <v>14.256</v>
      </c>
      <c r="I32" s="15">
        <v>20</v>
      </c>
      <c r="J32" s="19">
        <f t="shared" si="2"/>
        <v>29.599999999999994</v>
      </c>
      <c r="K32" s="15">
        <f t="shared" si="8"/>
        <v>11.4048</v>
      </c>
      <c r="L32" s="16">
        <f t="shared" si="3"/>
        <v>0.49993643835616436</v>
      </c>
      <c r="M32" s="15">
        <f t="shared" si="4"/>
        <v>14.172948059178081</v>
      </c>
      <c r="N32" s="15">
        <v>64</v>
      </c>
      <c r="O32" s="15">
        <v>17.55</v>
      </c>
      <c r="P32" s="15">
        <f t="shared" si="5"/>
        <v>51.684824831190724</v>
      </c>
      <c r="Q32" s="17">
        <f t="shared" si="6"/>
        <v>0.80757538798735506</v>
      </c>
      <c r="R32" s="7"/>
      <c r="S32" s="7"/>
      <c r="T32" s="7"/>
      <c r="U32" s="7"/>
      <c r="V32" s="7"/>
    </row>
    <row r="33" spans="1:22" ht="12" customHeight="1" x14ac:dyDescent="0.2">
      <c r="A33" s="10">
        <v>1996</v>
      </c>
      <c r="B33" s="49">
        <v>16.5</v>
      </c>
      <c r="C33" s="11">
        <v>0</v>
      </c>
      <c r="D33" s="11">
        <f t="shared" si="0"/>
        <v>16.5</v>
      </c>
      <c r="E33" s="11">
        <v>12</v>
      </c>
      <c r="F33" s="11">
        <f t="shared" si="1"/>
        <v>14.52</v>
      </c>
      <c r="G33" s="11">
        <v>0</v>
      </c>
      <c r="H33" s="11">
        <f t="shared" si="7"/>
        <v>14.52</v>
      </c>
      <c r="I33" s="11">
        <v>20</v>
      </c>
      <c r="J33" s="18">
        <f t="shared" si="2"/>
        <v>29.600000000000009</v>
      </c>
      <c r="K33" s="11">
        <f t="shared" si="8"/>
        <v>11.616</v>
      </c>
      <c r="L33" s="12">
        <f t="shared" si="3"/>
        <v>0.50919452054794523</v>
      </c>
      <c r="M33" s="11">
        <f t="shared" si="4"/>
        <v>14.435410060273973</v>
      </c>
      <c r="N33" s="11">
        <v>64</v>
      </c>
      <c r="O33" s="11">
        <v>17.55</v>
      </c>
      <c r="P33" s="11">
        <f t="shared" si="5"/>
        <v>52.641951216953522</v>
      </c>
      <c r="Q33" s="13">
        <f t="shared" si="6"/>
        <v>0.82253048776489879</v>
      </c>
      <c r="R33" s="7"/>
      <c r="S33" s="7"/>
      <c r="T33" s="7"/>
      <c r="U33" s="7"/>
      <c r="V33" s="7"/>
    </row>
    <row r="34" spans="1:22" ht="12" customHeight="1" x14ac:dyDescent="0.2">
      <c r="A34" s="10">
        <v>1997</v>
      </c>
      <c r="B34" s="49">
        <v>16.8</v>
      </c>
      <c r="C34" s="11">
        <v>0</v>
      </c>
      <c r="D34" s="11">
        <f t="shared" si="0"/>
        <v>16.8</v>
      </c>
      <c r="E34" s="11">
        <v>12</v>
      </c>
      <c r="F34" s="11">
        <f t="shared" si="1"/>
        <v>14.784000000000001</v>
      </c>
      <c r="G34" s="11">
        <v>0</v>
      </c>
      <c r="H34" s="11">
        <f t="shared" si="7"/>
        <v>14.784000000000001</v>
      </c>
      <c r="I34" s="11">
        <v>20</v>
      </c>
      <c r="J34" s="18">
        <f t="shared" si="2"/>
        <v>29.599999999999994</v>
      </c>
      <c r="K34" s="11">
        <f t="shared" si="8"/>
        <v>11.827200000000001</v>
      </c>
      <c r="L34" s="12">
        <f t="shared" si="3"/>
        <v>0.51845260273972604</v>
      </c>
      <c r="M34" s="11">
        <f t="shared" si="4"/>
        <v>14.697872061369862</v>
      </c>
      <c r="N34" s="11">
        <v>64</v>
      </c>
      <c r="O34" s="11">
        <v>17.55</v>
      </c>
      <c r="P34" s="11">
        <f t="shared" si="5"/>
        <v>53.599077602716307</v>
      </c>
      <c r="Q34" s="13">
        <f t="shared" si="6"/>
        <v>0.83748558754244229</v>
      </c>
      <c r="R34" s="7"/>
      <c r="S34" s="7"/>
      <c r="T34" s="7"/>
      <c r="U34" s="7"/>
      <c r="V34" s="7"/>
    </row>
    <row r="35" spans="1:22" ht="12" customHeight="1" x14ac:dyDescent="0.2">
      <c r="A35" s="10">
        <v>1998</v>
      </c>
      <c r="B35" s="49">
        <v>17</v>
      </c>
      <c r="C35" s="11">
        <v>0</v>
      </c>
      <c r="D35" s="11">
        <f t="shared" si="0"/>
        <v>17</v>
      </c>
      <c r="E35" s="11">
        <v>12</v>
      </c>
      <c r="F35" s="11">
        <f t="shared" si="1"/>
        <v>14.96</v>
      </c>
      <c r="G35" s="11">
        <v>0</v>
      </c>
      <c r="H35" s="11">
        <f t="shared" si="7"/>
        <v>14.96</v>
      </c>
      <c r="I35" s="11">
        <v>20</v>
      </c>
      <c r="J35" s="18">
        <f t="shared" si="2"/>
        <v>29.600000000000009</v>
      </c>
      <c r="K35" s="11">
        <f t="shared" si="8"/>
        <v>11.968</v>
      </c>
      <c r="L35" s="12">
        <f t="shared" si="3"/>
        <v>0.52462465753424659</v>
      </c>
      <c r="M35" s="11">
        <f t="shared" si="4"/>
        <v>14.872846728767122</v>
      </c>
      <c r="N35" s="11">
        <v>64</v>
      </c>
      <c r="O35" s="11">
        <v>17.55</v>
      </c>
      <c r="P35" s="11">
        <f t="shared" si="5"/>
        <v>54.237161859891501</v>
      </c>
      <c r="Q35" s="13">
        <f t="shared" si="6"/>
        <v>0.8474556540608047</v>
      </c>
      <c r="R35" s="7"/>
      <c r="S35" s="7"/>
      <c r="T35" s="7"/>
      <c r="U35" s="7"/>
      <c r="V35" s="7"/>
    </row>
    <row r="36" spans="1:22" ht="12" customHeight="1" x14ac:dyDescent="0.2">
      <c r="A36" s="10">
        <v>1999</v>
      </c>
      <c r="B36" s="49">
        <v>17.3</v>
      </c>
      <c r="C36" s="11">
        <v>0</v>
      </c>
      <c r="D36" s="11">
        <f t="shared" si="0"/>
        <v>17.3</v>
      </c>
      <c r="E36" s="11">
        <v>12</v>
      </c>
      <c r="F36" s="11">
        <f t="shared" si="1"/>
        <v>15.224</v>
      </c>
      <c r="G36" s="11">
        <v>0</v>
      </c>
      <c r="H36" s="11">
        <f t="shared" si="7"/>
        <v>15.224</v>
      </c>
      <c r="I36" s="11">
        <v>20</v>
      </c>
      <c r="J36" s="18">
        <f t="shared" si="2"/>
        <v>29.600000000000009</v>
      </c>
      <c r="K36" s="11">
        <f t="shared" si="8"/>
        <v>12.1792</v>
      </c>
      <c r="L36" s="12">
        <f t="shared" si="3"/>
        <v>0.5338827397260274</v>
      </c>
      <c r="M36" s="11">
        <f t="shared" si="4"/>
        <v>15.135308729863013</v>
      </c>
      <c r="N36" s="11">
        <v>64</v>
      </c>
      <c r="O36" s="11">
        <v>17.55</v>
      </c>
      <c r="P36" s="11">
        <f t="shared" si="5"/>
        <v>55.194288245654292</v>
      </c>
      <c r="Q36" s="13">
        <f t="shared" si="6"/>
        <v>0.86241075383834831</v>
      </c>
      <c r="R36" s="7"/>
      <c r="S36" s="7"/>
      <c r="T36" s="7"/>
      <c r="U36" s="7"/>
      <c r="V36" s="7"/>
    </row>
    <row r="37" spans="1:22" ht="12" customHeight="1" x14ac:dyDescent="0.2">
      <c r="A37" s="10">
        <v>2000</v>
      </c>
      <c r="B37" s="49">
        <v>17.5</v>
      </c>
      <c r="C37" s="11">
        <v>0</v>
      </c>
      <c r="D37" s="11">
        <f t="shared" si="0"/>
        <v>17.5</v>
      </c>
      <c r="E37" s="11">
        <v>12</v>
      </c>
      <c r="F37" s="11">
        <f t="shared" si="1"/>
        <v>15.4</v>
      </c>
      <c r="G37" s="11">
        <v>0</v>
      </c>
      <c r="H37" s="11">
        <f t="shared" si="7"/>
        <v>15.4</v>
      </c>
      <c r="I37" s="11">
        <v>20</v>
      </c>
      <c r="J37" s="18">
        <f t="shared" si="2"/>
        <v>29.599999999999994</v>
      </c>
      <c r="K37" s="11">
        <f t="shared" si="8"/>
        <v>12.32</v>
      </c>
      <c r="L37" s="12">
        <f t="shared" si="3"/>
        <v>0.54005479452054794</v>
      </c>
      <c r="M37" s="11">
        <f t="shared" si="4"/>
        <v>15.310283397260273</v>
      </c>
      <c r="N37" s="11">
        <v>64</v>
      </c>
      <c r="O37" s="11">
        <v>17.55</v>
      </c>
      <c r="P37" s="11">
        <f t="shared" si="5"/>
        <v>55.832372502829486</v>
      </c>
      <c r="Q37" s="13">
        <f t="shared" si="6"/>
        <v>0.87238082035671072</v>
      </c>
      <c r="R37" s="7"/>
      <c r="S37" s="7"/>
      <c r="T37" s="7"/>
      <c r="U37" s="7"/>
      <c r="V37" s="7"/>
    </row>
    <row r="38" spans="1:22" ht="12" customHeight="1" x14ac:dyDescent="0.2">
      <c r="A38" s="14">
        <v>2001</v>
      </c>
      <c r="B38" s="15">
        <v>17.8</v>
      </c>
      <c r="C38" s="15">
        <v>0</v>
      </c>
      <c r="D38" s="15">
        <f t="shared" si="0"/>
        <v>17.8</v>
      </c>
      <c r="E38" s="15">
        <v>12</v>
      </c>
      <c r="F38" s="15">
        <f t="shared" si="1"/>
        <v>15.664000000000001</v>
      </c>
      <c r="G38" s="15">
        <v>0</v>
      </c>
      <c r="H38" s="15">
        <f t="shared" si="7"/>
        <v>15.664000000000001</v>
      </c>
      <c r="I38" s="15">
        <v>20</v>
      </c>
      <c r="J38" s="19">
        <f t="shared" si="2"/>
        <v>29.599999999999994</v>
      </c>
      <c r="K38" s="15">
        <f t="shared" si="8"/>
        <v>12.531200000000002</v>
      </c>
      <c r="L38" s="16">
        <f t="shared" si="3"/>
        <v>0.54931287671232887</v>
      </c>
      <c r="M38" s="15">
        <f t="shared" si="4"/>
        <v>15.572745398356167</v>
      </c>
      <c r="N38" s="15">
        <v>64</v>
      </c>
      <c r="O38" s="15">
        <v>17.55</v>
      </c>
      <c r="P38" s="15">
        <f t="shared" si="5"/>
        <v>56.789498888592284</v>
      </c>
      <c r="Q38" s="17">
        <f t="shared" si="6"/>
        <v>0.88733592013425444</v>
      </c>
      <c r="R38" s="7"/>
      <c r="S38" s="7"/>
      <c r="T38" s="7"/>
      <c r="U38" s="7"/>
      <c r="V38" s="7"/>
    </row>
    <row r="39" spans="1:22" ht="12" customHeight="1" x14ac:dyDescent="0.2">
      <c r="A39" s="14">
        <v>2002</v>
      </c>
      <c r="B39" s="15">
        <v>18.100000000000001</v>
      </c>
      <c r="C39" s="15">
        <v>0</v>
      </c>
      <c r="D39" s="15">
        <f t="shared" si="0"/>
        <v>18.100000000000001</v>
      </c>
      <c r="E39" s="15">
        <v>12</v>
      </c>
      <c r="F39" s="15">
        <f t="shared" si="1"/>
        <v>15.928000000000001</v>
      </c>
      <c r="G39" s="15">
        <v>0</v>
      </c>
      <c r="H39" s="15">
        <f t="shared" si="7"/>
        <v>15.928000000000001</v>
      </c>
      <c r="I39" s="15">
        <v>20</v>
      </c>
      <c r="J39" s="19">
        <f t="shared" si="2"/>
        <v>29.600000000000009</v>
      </c>
      <c r="K39" s="15">
        <f t="shared" si="8"/>
        <v>12.7424</v>
      </c>
      <c r="L39" s="16">
        <f t="shared" si="3"/>
        <v>0.55857095890410957</v>
      </c>
      <c r="M39" s="15">
        <f t="shared" si="4"/>
        <v>15.835207399452054</v>
      </c>
      <c r="N39" s="15">
        <v>64</v>
      </c>
      <c r="O39" s="15">
        <v>17.55</v>
      </c>
      <c r="P39" s="15">
        <f t="shared" si="5"/>
        <v>57.746625274355068</v>
      </c>
      <c r="Q39" s="17">
        <f t="shared" si="6"/>
        <v>0.90229101991179794</v>
      </c>
      <c r="R39" s="7"/>
      <c r="S39" s="7"/>
      <c r="T39" s="7"/>
      <c r="U39" s="7"/>
      <c r="V39" s="7"/>
    </row>
    <row r="40" spans="1:22" ht="12" customHeight="1" x14ac:dyDescent="0.2">
      <c r="A40" s="14">
        <v>2003</v>
      </c>
      <c r="B40" s="15">
        <v>18.3</v>
      </c>
      <c r="C40" s="15">
        <v>0</v>
      </c>
      <c r="D40" s="15">
        <f t="shared" si="0"/>
        <v>18.3</v>
      </c>
      <c r="E40" s="15">
        <v>12</v>
      </c>
      <c r="F40" s="15">
        <f t="shared" si="1"/>
        <v>16.103999999999999</v>
      </c>
      <c r="G40" s="15">
        <v>0</v>
      </c>
      <c r="H40" s="15">
        <f t="shared" si="7"/>
        <v>16.103999999999999</v>
      </c>
      <c r="I40" s="15">
        <v>20</v>
      </c>
      <c r="J40" s="19">
        <f t="shared" si="2"/>
        <v>29.600000000000009</v>
      </c>
      <c r="K40" s="15">
        <f t="shared" si="8"/>
        <v>12.883199999999999</v>
      </c>
      <c r="L40" s="16">
        <f t="shared" si="3"/>
        <v>0.56474301369863011</v>
      </c>
      <c r="M40" s="15">
        <f t="shared" ref="M40:M45" si="9">+L40*28.3495</f>
        <v>16.010182066849314</v>
      </c>
      <c r="N40" s="15">
        <v>64</v>
      </c>
      <c r="O40" s="15">
        <v>17.55</v>
      </c>
      <c r="P40" s="15">
        <f t="shared" si="5"/>
        <v>58.384709531530262</v>
      </c>
      <c r="Q40" s="17">
        <f t="shared" si="6"/>
        <v>0.91226108643016035</v>
      </c>
      <c r="R40" s="7"/>
      <c r="S40" s="7"/>
      <c r="T40" s="7"/>
      <c r="U40" s="7"/>
      <c r="V40" s="7"/>
    </row>
    <row r="41" spans="1:22" ht="12" customHeight="1" x14ac:dyDescent="0.2">
      <c r="A41" s="14">
        <v>2004</v>
      </c>
      <c r="B41" s="15">
        <v>18.600000000000001</v>
      </c>
      <c r="C41" s="15">
        <v>0</v>
      </c>
      <c r="D41" s="15">
        <f t="shared" si="0"/>
        <v>18.600000000000001</v>
      </c>
      <c r="E41" s="15">
        <v>12</v>
      </c>
      <c r="F41" s="15">
        <f t="shared" si="1"/>
        <v>16.368000000000002</v>
      </c>
      <c r="G41" s="15">
        <v>0</v>
      </c>
      <c r="H41" s="15">
        <f t="shared" si="7"/>
        <v>16.368000000000002</v>
      </c>
      <c r="I41" s="15">
        <v>20</v>
      </c>
      <c r="J41" s="19">
        <f t="shared" si="2"/>
        <v>29.599999999999994</v>
      </c>
      <c r="K41" s="15">
        <f t="shared" si="8"/>
        <v>13.094400000000002</v>
      </c>
      <c r="L41" s="16">
        <f t="shared" si="3"/>
        <v>0.57400109589041104</v>
      </c>
      <c r="M41" s="15">
        <f t="shared" si="9"/>
        <v>16.272644067945208</v>
      </c>
      <c r="N41" s="15">
        <v>64</v>
      </c>
      <c r="O41" s="15">
        <v>17.55</v>
      </c>
      <c r="P41" s="15">
        <f t="shared" si="5"/>
        <v>59.341835917293068</v>
      </c>
      <c r="Q41" s="17">
        <f t="shared" si="6"/>
        <v>0.92721618620770418</v>
      </c>
      <c r="R41" s="7"/>
      <c r="S41" s="7"/>
      <c r="T41" s="7"/>
      <c r="U41" s="7"/>
      <c r="V41" s="7"/>
    </row>
    <row r="42" spans="1:22" ht="12" customHeight="1" x14ac:dyDescent="0.2">
      <c r="A42" s="14">
        <v>2005</v>
      </c>
      <c r="B42" s="15">
        <v>18.8</v>
      </c>
      <c r="C42" s="15">
        <v>0</v>
      </c>
      <c r="D42" s="15">
        <f t="shared" si="0"/>
        <v>18.8</v>
      </c>
      <c r="E42" s="15">
        <v>12</v>
      </c>
      <c r="F42" s="15">
        <f t="shared" si="1"/>
        <v>16.544</v>
      </c>
      <c r="G42" s="15">
        <v>0</v>
      </c>
      <c r="H42" s="15">
        <f t="shared" si="7"/>
        <v>16.544</v>
      </c>
      <c r="I42" s="15">
        <v>20</v>
      </c>
      <c r="J42" s="19">
        <f t="shared" si="2"/>
        <v>29.600000000000009</v>
      </c>
      <c r="K42" s="15">
        <f t="shared" si="8"/>
        <v>13.235200000000001</v>
      </c>
      <c r="L42" s="16">
        <f t="shared" si="3"/>
        <v>0.58017315068493158</v>
      </c>
      <c r="M42" s="15">
        <f t="shared" si="9"/>
        <v>16.447618735342466</v>
      </c>
      <c r="N42" s="15">
        <v>64</v>
      </c>
      <c r="O42" s="15">
        <v>17.55</v>
      </c>
      <c r="P42" s="15">
        <f t="shared" si="5"/>
        <v>59.979920174468248</v>
      </c>
      <c r="Q42" s="17">
        <f t="shared" si="6"/>
        <v>0.93718625272606637</v>
      </c>
      <c r="R42" s="7"/>
      <c r="S42" s="7"/>
      <c r="T42" s="7"/>
      <c r="U42" s="7"/>
      <c r="V42" s="7"/>
    </row>
    <row r="43" spans="1:22" ht="12" customHeight="1" x14ac:dyDescent="0.2">
      <c r="A43" s="10">
        <v>2006</v>
      </c>
      <c r="B43" s="49">
        <v>19</v>
      </c>
      <c r="C43" s="11">
        <v>0</v>
      </c>
      <c r="D43" s="11">
        <f t="shared" si="0"/>
        <v>19</v>
      </c>
      <c r="E43" s="11">
        <v>12</v>
      </c>
      <c r="F43" s="11">
        <f t="shared" si="1"/>
        <v>16.72</v>
      </c>
      <c r="G43" s="11">
        <v>0</v>
      </c>
      <c r="H43" s="11">
        <f t="shared" si="7"/>
        <v>16.72</v>
      </c>
      <c r="I43" s="11">
        <v>20</v>
      </c>
      <c r="J43" s="18">
        <f t="shared" si="2"/>
        <v>29.600000000000009</v>
      </c>
      <c r="K43" s="11">
        <f t="shared" si="8"/>
        <v>13.375999999999999</v>
      </c>
      <c r="L43" s="12">
        <f t="shared" si="3"/>
        <v>0.58634520547945201</v>
      </c>
      <c r="M43" s="11">
        <f t="shared" si="9"/>
        <v>16.622593402739724</v>
      </c>
      <c r="N43" s="11">
        <v>64</v>
      </c>
      <c r="O43" s="11">
        <v>17.55</v>
      </c>
      <c r="P43" s="11">
        <f t="shared" si="5"/>
        <v>60.618004431643435</v>
      </c>
      <c r="Q43" s="13">
        <f t="shared" si="6"/>
        <v>0.94715631924442867</v>
      </c>
      <c r="R43" s="7"/>
      <c r="S43" s="7"/>
      <c r="T43" s="7"/>
      <c r="U43" s="7"/>
      <c r="V43" s="7"/>
    </row>
    <row r="44" spans="1:22" ht="12" customHeight="1" x14ac:dyDescent="0.2">
      <c r="A44" s="10">
        <v>2007</v>
      </c>
      <c r="B44" s="49">
        <v>19.100000000000001</v>
      </c>
      <c r="C44" s="11">
        <v>0</v>
      </c>
      <c r="D44" s="11">
        <f t="shared" si="0"/>
        <v>19.100000000000001</v>
      </c>
      <c r="E44" s="11">
        <v>12</v>
      </c>
      <c r="F44" s="11">
        <f t="shared" si="1"/>
        <v>16.808</v>
      </c>
      <c r="G44" s="11">
        <v>0</v>
      </c>
      <c r="H44" s="11">
        <f t="shared" si="7"/>
        <v>16.808</v>
      </c>
      <c r="I44" s="11">
        <v>20</v>
      </c>
      <c r="J44" s="18">
        <f t="shared" si="2"/>
        <v>29.600000000000009</v>
      </c>
      <c r="K44" s="11">
        <f t="shared" si="8"/>
        <v>13.446400000000001</v>
      </c>
      <c r="L44" s="12">
        <f t="shared" si="3"/>
        <v>0.5894312328767124</v>
      </c>
      <c r="M44" s="11">
        <f t="shared" si="9"/>
        <v>16.710080736438357</v>
      </c>
      <c r="N44" s="11">
        <v>64</v>
      </c>
      <c r="O44" s="11">
        <v>17.55</v>
      </c>
      <c r="P44" s="11">
        <f t="shared" si="5"/>
        <v>60.937046560231046</v>
      </c>
      <c r="Q44" s="13">
        <f t="shared" si="6"/>
        <v>0.95214135250361009</v>
      </c>
      <c r="R44" s="7"/>
      <c r="S44" s="7"/>
      <c r="T44" s="7"/>
      <c r="U44" s="7"/>
      <c r="V44" s="7"/>
    </row>
    <row r="45" spans="1:22" ht="12" customHeight="1" x14ac:dyDescent="0.2">
      <c r="A45" s="10">
        <v>2008</v>
      </c>
      <c r="B45" s="49">
        <v>19.3</v>
      </c>
      <c r="C45" s="11">
        <v>0</v>
      </c>
      <c r="D45" s="11">
        <f t="shared" si="0"/>
        <v>19.3</v>
      </c>
      <c r="E45" s="11">
        <v>12</v>
      </c>
      <c r="F45" s="11">
        <f t="shared" si="1"/>
        <v>16.984000000000002</v>
      </c>
      <c r="G45" s="11">
        <v>0</v>
      </c>
      <c r="H45" s="11">
        <f t="shared" si="7"/>
        <v>16.984000000000002</v>
      </c>
      <c r="I45" s="11">
        <v>20</v>
      </c>
      <c r="J45" s="18">
        <f t="shared" si="2"/>
        <v>29.599999999999994</v>
      </c>
      <c r="K45" s="11">
        <f t="shared" si="8"/>
        <v>13.587200000000001</v>
      </c>
      <c r="L45" s="12">
        <f t="shared" si="3"/>
        <v>0.59560328767123294</v>
      </c>
      <c r="M45" s="11">
        <f t="shared" si="9"/>
        <v>16.885055403835619</v>
      </c>
      <c r="N45" s="11">
        <v>64</v>
      </c>
      <c r="O45" s="11">
        <v>17.55</v>
      </c>
      <c r="P45" s="11">
        <f t="shared" si="5"/>
        <v>61.57513081740624</v>
      </c>
      <c r="Q45" s="13">
        <f t="shared" si="6"/>
        <v>0.9621114190219725</v>
      </c>
      <c r="R45" s="7"/>
      <c r="S45" s="7"/>
      <c r="T45" s="7"/>
      <c r="U45" s="7"/>
      <c r="V45" s="7"/>
    </row>
    <row r="46" spans="1:22" ht="12" customHeight="1" x14ac:dyDescent="0.2">
      <c r="A46" s="10">
        <v>2009</v>
      </c>
      <c r="B46" s="49">
        <v>19.3</v>
      </c>
      <c r="C46" s="11">
        <v>0</v>
      </c>
      <c r="D46" s="11">
        <f t="shared" si="0"/>
        <v>19.3</v>
      </c>
      <c r="E46" s="11">
        <v>12</v>
      </c>
      <c r="F46" s="11">
        <f t="shared" si="1"/>
        <v>16.984000000000002</v>
      </c>
      <c r="G46" s="11">
        <v>0</v>
      </c>
      <c r="H46" s="11">
        <f t="shared" si="7"/>
        <v>16.984000000000002</v>
      </c>
      <c r="I46" s="11">
        <v>20</v>
      </c>
      <c r="J46" s="18">
        <f t="shared" si="2"/>
        <v>29.599999999999994</v>
      </c>
      <c r="K46" s="11">
        <f t="shared" si="8"/>
        <v>13.587200000000001</v>
      </c>
      <c r="L46" s="12">
        <f t="shared" si="3"/>
        <v>0.59560328767123294</v>
      </c>
      <c r="M46" s="11">
        <f t="shared" ref="M46:M51" si="10">+L46*28.3495</f>
        <v>16.885055403835619</v>
      </c>
      <c r="N46" s="11">
        <v>64</v>
      </c>
      <c r="O46" s="11">
        <v>17.55</v>
      </c>
      <c r="P46" s="11">
        <f t="shared" si="5"/>
        <v>61.57513081740624</v>
      </c>
      <c r="Q46" s="13">
        <f t="shared" si="6"/>
        <v>0.9621114190219725</v>
      </c>
      <c r="R46" s="7"/>
      <c r="S46" s="7"/>
      <c r="T46" s="7"/>
      <c r="U46" s="7"/>
      <c r="V46" s="7"/>
    </row>
    <row r="47" spans="1:22" ht="12" customHeight="1" x14ac:dyDescent="0.2">
      <c r="A47" s="10">
        <v>2010</v>
      </c>
      <c r="B47" s="49">
        <v>19.3</v>
      </c>
      <c r="C47" s="11">
        <v>0</v>
      </c>
      <c r="D47" s="11">
        <f t="shared" si="0"/>
        <v>19.3</v>
      </c>
      <c r="E47" s="11">
        <v>12</v>
      </c>
      <c r="F47" s="11">
        <f t="shared" si="1"/>
        <v>16.984000000000002</v>
      </c>
      <c r="G47" s="11">
        <v>0</v>
      </c>
      <c r="H47" s="11">
        <f t="shared" si="7"/>
        <v>16.984000000000002</v>
      </c>
      <c r="I47" s="11">
        <v>20</v>
      </c>
      <c r="J47" s="18">
        <f t="shared" si="2"/>
        <v>29.599999999999994</v>
      </c>
      <c r="K47" s="11">
        <f t="shared" si="8"/>
        <v>13.587200000000001</v>
      </c>
      <c r="L47" s="12">
        <f t="shared" si="3"/>
        <v>0.59560328767123294</v>
      </c>
      <c r="M47" s="11">
        <f t="shared" si="10"/>
        <v>16.885055403835619</v>
      </c>
      <c r="N47" s="11">
        <v>64</v>
      </c>
      <c r="O47" s="11">
        <v>17.55</v>
      </c>
      <c r="P47" s="11">
        <f t="shared" si="5"/>
        <v>61.57513081740624</v>
      </c>
      <c r="Q47" s="13">
        <f t="shared" si="6"/>
        <v>0.9621114190219725</v>
      </c>
    </row>
    <row r="48" spans="1:22" ht="12" customHeight="1" x14ac:dyDescent="0.2">
      <c r="A48" s="14">
        <v>2011</v>
      </c>
      <c r="B48" s="15">
        <v>19.910252284263958</v>
      </c>
      <c r="C48" s="15">
        <v>0</v>
      </c>
      <c r="D48" s="15">
        <f t="shared" si="0"/>
        <v>19.910252284263958</v>
      </c>
      <c r="E48" s="15">
        <v>12</v>
      </c>
      <c r="F48" s="15">
        <f t="shared" si="1"/>
        <v>17.521022010152283</v>
      </c>
      <c r="G48" s="15">
        <v>0</v>
      </c>
      <c r="H48" s="15">
        <f t="shared" si="7"/>
        <v>17.521022010152283</v>
      </c>
      <c r="I48" s="15">
        <v>20</v>
      </c>
      <c r="J48" s="19">
        <f t="shared" si="2"/>
        <v>29.600000000000009</v>
      </c>
      <c r="K48" s="15">
        <f t="shared" si="8"/>
        <v>14.016817608121826</v>
      </c>
      <c r="L48" s="16">
        <f t="shared" si="3"/>
        <v>0.61443584035602528</v>
      </c>
      <c r="M48" s="15">
        <f t="shared" si="10"/>
        <v>17.418948856173138</v>
      </c>
      <c r="N48" s="15">
        <v>64</v>
      </c>
      <c r="O48" s="15">
        <v>17.55</v>
      </c>
      <c r="P48" s="15">
        <f t="shared" si="5"/>
        <v>63.522092694876399</v>
      </c>
      <c r="Q48" s="17">
        <f t="shared" si="6"/>
        <v>0.99253269835744373</v>
      </c>
    </row>
    <row r="49" spans="1:17" ht="12" customHeight="1" x14ac:dyDescent="0.2">
      <c r="A49" s="14">
        <v>2012</v>
      </c>
      <c r="B49" s="15">
        <v>19.789847715736038</v>
      </c>
      <c r="C49" s="15">
        <v>0</v>
      </c>
      <c r="D49" s="15">
        <f t="shared" ref="D49:D54" si="11">+B49-B49*(C49/100)</f>
        <v>19.789847715736038</v>
      </c>
      <c r="E49" s="15">
        <v>12</v>
      </c>
      <c r="F49" s="15">
        <f t="shared" ref="F49:F54" si="12">+(D49-D49*(E49)/100)</f>
        <v>17.415065989847712</v>
      </c>
      <c r="G49" s="15">
        <v>0</v>
      </c>
      <c r="H49" s="15">
        <f t="shared" si="7"/>
        <v>17.415065989847712</v>
      </c>
      <c r="I49" s="15">
        <v>20</v>
      </c>
      <c r="J49" s="19">
        <f t="shared" ref="J49:J54" si="13">100-(K49/B49*100)</f>
        <v>29.600000000000009</v>
      </c>
      <c r="K49" s="15">
        <f t="shared" si="8"/>
        <v>13.932052791878169</v>
      </c>
      <c r="L49" s="16">
        <f t="shared" ref="L49:L54" si="14">+(K49/365)*16</f>
        <v>0.61072012238370055</v>
      </c>
      <c r="M49" s="15">
        <f t="shared" si="10"/>
        <v>17.31361010951672</v>
      </c>
      <c r="N49" s="15">
        <v>64</v>
      </c>
      <c r="O49" s="15">
        <v>17.55</v>
      </c>
      <c r="P49" s="15">
        <f t="shared" ref="P49:P54" si="15">+Q49*N49</f>
        <v>63.137951396528209</v>
      </c>
      <c r="Q49" s="17">
        <f t="shared" ref="Q49:Q54" si="16">+M49/O49</f>
        <v>0.98653049057075326</v>
      </c>
    </row>
    <row r="50" spans="1:17" ht="12" customHeight="1" x14ac:dyDescent="0.2">
      <c r="A50" s="14">
        <v>2013</v>
      </c>
      <c r="B50" s="15">
        <v>19.789847715736038</v>
      </c>
      <c r="C50" s="15">
        <v>0</v>
      </c>
      <c r="D50" s="15">
        <f t="shared" si="11"/>
        <v>19.789847715736038</v>
      </c>
      <c r="E50" s="15">
        <v>12</v>
      </c>
      <c r="F50" s="15">
        <f t="shared" si="12"/>
        <v>17.415065989847712</v>
      </c>
      <c r="G50" s="15">
        <v>0</v>
      </c>
      <c r="H50" s="15">
        <f t="shared" si="7"/>
        <v>17.415065989847712</v>
      </c>
      <c r="I50" s="15">
        <v>20</v>
      </c>
      <c r="J50" s="19">
        <f t="shared" si="13"/>
        <v>29.600000000000009</v>
      </c>
      <c r="K50" s="15">
        <f t="shared" si="8"/>
        <v>13.932052791878169</v>
      </c>
      <c r="L50" s="16">
        <f t="shared" si="14"/>
        <v>0.61072012238370055</v>
      </c>
      <c r="M50" s="15">
        <f t="shared" si="10"/>
        <v>17.31361010951672</v>
      </c>
      <c r="N50" s="15">
        <v>64</v>
      </c>
      <c r="O50" s="15">
        <v>17.55</v>
      </c>
      <c r="P50" s="15">
        <f t="shared" si="15"/>
        <v>63.137951396528209</v>
      </c>
      <c r="Q50" s="17">
        <f t="shared" si="16"/>
        <v>0.98653049057075326</v>
      </c>
    </row>
    <row r="51" spans="1:17" ht="12" customHeight="1" x14ac:dyDescent="0.2">
      <c r="A51" s="14">
        <v>2014</v>
      </c>
      <c r="B51" s="15">
        <v>19.899999999999999</v>
      </c>
      <c r="C51" s="15">
        <v>0</v>
      </c>
      <c r="D51" s="15">
        <f t="shared" si="11"/>
        <v>19.899999999999999</v>
      </c>
      <c r="E51" s="15">
        <v>12</v>
      </c>
      <c r="F51" s="15">
        <f t="shared" si="12"/>
        <v>17.512</v>
      </c>
      <c r="G51" s="15">
        <v>0</v>
      </c>
      <c r="H51" s="15">
        <f t="shared" si="7"/>
        <v>17.512</v>
      </c>
      <c r="I51" s="15">
        <v>20</v>
      </c>
      <c r="J51" s="19">
        <f t="shared" si="13"/>
        <v>29.599999999999994</v>
      </c>
      <c r="K51" s="15">
        <f t="shared" si="8"/>
        <v>14.009600000000001</v>
      </c>
      <c r="L51" s="16">
        <f t="shared" si="14"/>
        <v>0.61411945205479457</v>
      </c>
      <c r="M51" s="15">
        <f t="shared" si="10"/>
        <v>17.409979406027396</v>
      </c>
      <c r="N51" s="15">
        <v>64</v>
      </c>
      <c r="O51" s="15">
        <v>17.55</v>
      </c>
      <c r="P51" s="15">
        <f t="shared" si="15"/>
        <v>63.489383588931815</v>
      </c>
      <c r="Q51" s="17">
        <f t="shared" si="16"/>
        <v>0.99202161857705962</v>
      </c>
    </row>
    <row r="52" spans="1:17" ht="12" customHeight="1" x14ac:dyDescent="0.2">
      <c r="A52" s="29">
        <v>2015</v>
      </c>
      <c r="B52" s="15">
        <v>20.100000000000001</v>
      </c>
      <c r="C52" s="30">
        <v>0</v>
      </c>
      <c r="D52" s="30">
        <f t="shared" si="11"/>
        <v>20.100000000000001</v>
      </c>
      <c r="E52" s="30">
        <v>12</v>
      </c>
      <c r="F52" s="30">
        <f t="shared" si="12"/>
        <v>17.688000000000002</v>
      </c>
      <c r="G52" s="30">
        <v>0</v>
      </c>
      <c r="H52" s="30">
        <f t="shared" si="7"/>
        <v>17.688000000000002</v>
      </c>
      <c r="I52" s="30">
        <v>20</v>
      </c>
      <c r="J52" s="38">
        <f t="shared" si="13"/>
        <v>29.600000000000009</v>
      </c>
      <c r="K52" s="30">
        <f t="shared" si="8"/>
        <v>14.150400000000001</v>
      </c>
      <c r="L52" s="31">
        <f t="shared" si="14"/>
        <v>0.62029150684931511</v>
      </c>
      <c r="M52" s="30">
        <f>+L52*28.3495</f>
        <v>17.584954073424658</v>
      </c>
      <c r="N52" s="30">
        <v>64</v>
      </c>
      <c r="O52" s="30">
        <v>17.55</v>
      </c>
      <c r="P52" s="30">
        <f t="shared" si="15"/>
        <v>64.12746784610701</v>
      </c>
      <c r="Q52" s="32">
        <f t="shared" si="16"/>
        <v>1.001991685095422</v>
      </c>
    </row>
    <row r="53" spans="1:17" ht="12" customHeight="1" x14ac:dyDescent="0.2">
      <c r="A53" s="48">
        <v>2016</v>
      </c>
      <c r="B53" s="49">
        <v>20</v>
      </c>
      <c r="C53" s="49">
        <v>0</v>
      </c>
      <c r="D53" s="49">
        <f t="shared" si="11"/>
        <v>20</v>
      </c>
      <c r="E53" s="49">
        <v>12</v>
      </c>
      <c r="F53" s="49">
        <f t="shared" si="12"/>
        <v>17.600000000000001</v>
      </c>
      <c r="G53" s="49">
        <v>0</v>
      </c>
      <c r="H53" s="49">
        <f t="shared" si="7"/>
        <v>17.600000000000001</v>
      </c>
      <c r="I53" s="49">
        <v>20</v>
      </c>
      <c r="J53" s="53">
        <f t="shared" si="13"/>
        <v>29.599999999999994</v>
      </c>
      <c r="K53" s="49">
        <f t="shared" si="8"/>
        <v>14.080000000000002</v>
      </c>
      <c r="L53" s="50">
        <f t="shared" si="14"/>
        <v>0.61720547945205484</v>
      </c>
      <c r="M53" s="49">
        <f>+L53*28.3495</f>
        <v>17.497466739726029</v>
      </c>
      <c r="N53" s="49">
        <v>64</v>
      </c>
      <c r="O53" s="49">
        <v>17.55</v>
      </c>
      <c r="P53" s="49">
        <f t="shared" si="15"/>
        <v>63.80842571751942</v>
      </c>
      <c r="Q53" s="51">
        <f t="shared" si="16"/>
        <v>0.99700665183624093</v>
      </c>
    </row>
    <row r="54" spans="1:17" ht="12" customHeight="1" x14ac:dyDescent="0.2">
      <c r="A54" s="48">
        <v>2017</v>
      </c>
      <c r="B54" s="49">
        <v>20.2</v>
      </c>
      <c r="C54" s="49">
        <v>0</v>
      </c>
      <c r="D54" s="49">
        <f t="shared" si="11"/>
        <v>20.2</v>
      </c>
      <c r="E54" s="49">
        <v>12</v>
      </c>
      <c r="F54" s="49">
        <f t="shared" si="12"/>
        <v>17.776</v>
      </c>
      <c r="G54" s="49">
        <v>0</v>
      </c>
      <c r="H54" s="49">
        <f t="shared" si="7"/>
        <v>17.776</v>
      </c>
      <c r="I54" s="49">
        <v>20</v>
      </c>
      <c r="J54" s="53">
        <f t="shared" si="13"/>
        <v>29.599999999999994</v>
      </c>
      <c r="K54" s="49">
        <f t="shared" si="8"/>
        <v>14.220800000000001</v>
      </c>
      <c r="L54" s="50">
        <f t="shared" si="14"/>
        <v>0.62337753424657538</v>
      </c>
      <c r="M54" s="49">
        <f>+L54*28.3495</f>
        <v>17.672441407123287</v>
      </c>
      <c r="N54" s="49">
        <v>64</v>
      </c>
      <c r="O54" s="49">
        <v>17.55</v>
      </c>
      <c r="P54" s="49">
        <f t="shared" si="15"/>
        <v>64.446509974694607</v>
      </c>
      <c r="Q54" s="51">
        <f t="shared" si="16"/>
        <v>1.0069767183546032</v>
      </c>
    </row>
    <row r="55" spans="1:17" ht="12" customHeight="1" x14ac:dyDescent="0.2">
      <c r="A55" s="58">
        <v>2018</v>
      </c>
      <c r="B55" s="49">
        <v>20.399999999999999</v>
      </c>
      <c r="C55" s="59">
        <v>0</v>
      </c>
      <c r="D55" s="59">
        <f>+B55-B55*(C55/100)</f>
        <v>20.399999999999999</v>
      </c>
      <c r="E55" s="59">
        <v>12</v>
      </c>
      <c r="F55" s="59">
        <f>+(D55-D55*(E55)/100)</f>
        <v>17.951999999999998</v>
      </c>
      <c r="G55" s="59">
        <v>0</v>
      </c>
      <c r="H55" s="59">
        <f>F55-(F55*G55/100)</f>
        <v>17.951999999999998</v>
      </c>
      <c r="I55" s="59">
        <v>20</v>
      </c>
      <c r="J55" s="62">
        <f>100-(K55/B55*100)</f>
        <v>29.600000000000009</v>
      </c>
      <c r="K55" s="59">
        <f>+H55-H55*I55/100</f>
        <v>14.361599999999999</v>
      </c>
      <c r="L55" s="60">
        <f>+(K55/365)*16</f>
        <v>0.62954958904109581</v>
      </c>
      <c r="M55" s="59">
        <f>+L55*28.3495</f>
        <v>17.847416074520545</v>
      </c>
      <c r="N55" s="59">
        <v>64</v>
      </c>
      <c r="O55" s="59">
        <v>17.55</v>
      </c>
      <c r="P55" s="59">
        <f>+Q55*N55</f>
        <v>65.084594231869787</v>
      </c>
      <c r="Q55" s="61">
        <f>+M55/O55</f>
        <v>1.0169467848729654</v>
      </c>
    </row>
    <row r="56" spans="1:17" ht="12" customHeight="1" x14ac:dyDescent="0.2">
      <c r="A56" s="58">
        <v>2019</v>
      </c>
      <c r="B56" s="59">
        <v>21.5</v>
      </c>
      <c r="C56" s="59">
        <v>0</v>
      </c>
      <c r="D56" s="59">
        <f>+B56-B56*(C56/100)</f>
        <v>21.5</v>
      </c>
      <c r="E56" s="59">
        <v>12</v>
      </c>
      <c r="F56" s="59">
        <f>+(D56-D56*(E56)/100)</f>
        <v>18.920000000000002</v>
      </c>
      <c r="G56" s="59">
        <v>0</v>
      </c>
      <c r="H56" s="59">
        <f>F56-(F56*G56/100)</f>
        <v>18.920000000000002</v>
      </c>
      <c r="I56" s="59">
        <v>20</v>
      </c>
      <c r="J56" s="62">
        <f>100-(K56/B56*100)</f>
        <v>29.599999999999994</v>
      </c>
      <c r="K56" s="59">
        <f>+H56-H56*I56/100</f>
        <v>15.136000000000001</v>
      </c>
      <c r="L56" s="60">
        <f>+(K56/365)*16</f>
        <v>0.66349589041095891</v>
      </c>
      <c r="M56" s="59">
        <f>+L56*28.3495</f>
        <v>18.809776745205479</v>
      </c>
      <c r="N56" s="59">
        <v>64</v>
      </c>
      <c r="O56" s="59">
        <v>17.55</v>
      </c>
      <c r="P56" s="59">
        <f>+Q56*N56</f>
        <v>68.594057646333368</v>
      </c>
      <c r="Q56" s="61">
        <f>+M56/O56</f>
        <v>1.0717821507239589</v>
      </c>
    </row>
    <row r="57" spans="1:17" ht="12" customHeight="1" x14ac:dyDescent="0.2">
      <c r="A57" s="48">
        <v>2020</v>
      </c>
      <c r="B57" s="49">
        <v>20.8</v>
      </c>
      <c r="C57" s="49">
        <v>0</v>
      </c>
      <c r="D57" s="49">
        <f t="shared" ref="D57:D58" si="17">+B57-B57*(C57/100)</f>
        <v>20.8</v>
      </c>
      <c r="E57" s="49">
        <v>12</v>
      </c>
      <c r="F57" s="49">
        <f t="shared" ref="F57:F58" si="18">+(D57-D57*(E57)/100)</f>
        <v>18.304000000000002</v>
      </c>
      <c r="G57" s="49">
        <v>0</v>
      </c>
      <c r="H57" s="49">
        <f t="shared" ref="H57:H58" si="19">F57-(F57*G57/100)</f>
        <v>18.304000000000002</v>
      </c>
      <c r="I57" s="49">
        <v>20</v>
      </c>
      <c r="J57" s="53">
        <f t="shared" ref="J57:J58" si="20">100-(K57/B57*100)</f>
        <v>29.599999999999994</v>
      </c>
      <c r="K57" s="49">
        <f t="shared" ref="K57:K58" si="21">+H57-H57*I57/100</f>
        <v>14.643200000000002</v>
      </c>
      <c r="L57" s="50">
        <f t="shared" ref="L57:L58" si="22">+(K57/365)*16</f>
        <v>0.64189369863013712</v>
      </c>
      <c r="M57" s="49">
        <f t="shared" ref="M57:M58" si="23">+L57*28.3495</f>
        <v>18.197365409315072</v>
      </c>
      <c r="N57" s="49">
        <v>64</v>
      </c>
      <c r="O57" s="49">
        <v>17.55</v>
      </c>
      <c r="P57" s="49">
        <f t="shared" ref="P57:P58" si="24">+Q57*N57</f>
        <v>66.360762746220203</v>
      </c>
      <c r="Q57" s="51">
        <f t="shared" ref="Q57:Q58" si="25">+M57/O57</f>
        <v>1.0368869179096907</v>
      </c>
    </row>
    <row r="58" spans="1:17" ht="12" customHeight="1" thickBot="1" x14ac:dyDescent="0.25">
      <c r="A58" s="67">
        <v>2021</v>
      </c>
      <c r="B58" s="68">
        <v>20.8</v>
      </c>
      <c r="C58" s="68">
        <v>0</v>
      </c>
      <c r="D58" s="68">
        <f t="shared" si="17"/>
        <v>20.8</v>
      </c>
      <c r="E58" s="68">
        <v>12</v>
      </c>
      <c r="F58" s="68">
        <f t="shared" si="18"/>
        <v>18.304000000000002</v>
      </c>
      <c r="G58" s="68">
        <v>0</v>
      </c>
      <c r="H58" s="68">
        <f t="shared" si="19"/>
        <v>18.304000000000002</v>
      </c>
      <c r="I58" s="68">
        <v>20</v>
      </c>
      <c r="J58" s="78">
        <f t="shared" si="20"/>
        <v>29.599999999999994</v>
      </c>
      <c r="K58" s="68">
        <f t="shared" si="21"/>
        <v>14.643200000000002</v>
      </c>
      <c r="L58" s="69">
        <f t="shared" si="22"/>
        <v>0.64189369863013712</v>
      </c>
      <c r="M58" s="68">
        <f t="shared" si="23"/>
        <v>18.197365409315072</v>
      </c>
      <c r="N58" s="68">
        <v>64</v>
      </c>
      <c r="O58" s="68">
        <v>17.55</v>
      </c>
      <c r="P58" s="68">
        <f t="shared" si="24"/>
        <v>66.360762746220203</v>
      </c>
      <c r="Q58" s="70">
        <f t="shared" si="25"/>
        <v>1.0368869179096907</v>
      </c>
    </row>
    <row r="59" spans="1:17" ht="12" customHeight="1" thickTop="1" x14ac:dyDescent="0.2">
      <c r="A59" s="71" t="s">
        <v>51</v>
      </c>
    </row>
    <row r="61" spans="1:17" ht="12" customHeight="1" x14ac:dyDescent="0.2">
      <c r="A61" s="1" t="s">
        <v>64</v>
      </c>
    </row>
    <row r="62" spans="1:17" ht="12" customHeight="1" x14ac:dyDescent="0.2">
      <c r="A62" s="1" t="s">
        <v>60</v>
      </c>
    </row>
    <row r="63" spans="1:17" ht="12" customHeight="1" x14ac:dyDescent="0.2">
      <c r="A63" s="1" t="s">
        <v>61</v>
      </c>
    </row>
    <row r="64" spans="1:17" ht="12" customHeight="1" x14ac:dyDescent="0.2">
      <c r="A64" s="1" t="s">
        <v>62</v>
      </c>
    </row>
    <row r="65" spans="1:1" ht="12" customHeight="1" x14ac:dyDescent="0.2">
      <c r="A65" s="1" t="s">
        <v>63</v>
      </c>
    </row>
    <row r="67" spans="1:1" ht="12" customHeight="1" x14ac:dyDescent="0.2">
      <c r="A67" s="1" t="s">
        <v>67</v>
      </c>
    </row>
  </sheetData>
  <mergeCells count="17">
    <mergeCell ref="A1:Q1"/>
    <mergeCell ref="D2:D5"/>
    <mergeCell ref="G3:G5"/>
    <mergeCell ref="Q2:Q5"/>
    <mergeCell ref="P2:P5"/>
    <mergeCell ref="G2:I2"/>
    <mergeCell ref="O2:O5"/>
    <mergeCell ref="B2:B5"/>
    <mergeCell ref="C2:C5"/>
    <mergeCell ref="N2:N5"/>
    <mergeCell ref="J2:J5"/>
    <mergeCell ref="E2:E5"/>
    <mergeCell ref="I3:I5"/>
    <mergeCell ref="K2:M5"/>
    <mergeCell ref="A2:A5"/>
    <mergeCell ref="H3:H5"/>
    <mergeCell ref="F2:F5"/>
  </mergeCells>
  <phoneticPr fontId="0" type="noConversion"/>
  <printOptions horizontalCentered="1"/>
  <pageMargins left="0.5" right="0.5" top="0.61" bottom="0.56000000000000005" header="0.5" footer="0.5"/>
  <pageSetup scale="8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3">
    <pageSetUpPr fitToPage="1"/>
  </sheetPr>
  <dimension ref="A1:V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6384" width="10.77734375" style="1"/>
  </cols>
  <sheetData>
    <row r="1" spans="1:22" ht="12" customHeight="1" thickBot="1" x14ac:dyDescent="0.25">
      <c r="A1" s="100" t="s">
        <v>46</v>
      </c>
      <c r="B1" s="100"/>
      <c r="C1" s="100"/>
      <c r="D1" s="100"/>
      <c r="E1" s="100"/>
      <c r="F1" s="100"/>
      <c r="G1" s="100"/>
      <c r="H1" s="100"/>
      <c r="I1" s="100"/>
      <c r="J1" s="100"/>
      <c r="K1" s="100"/>
      <c r="L1" s="100"/>
      <c r="M1" s="100"/>
      <c r="N1" s="100"/>
      <c r="O1" s="100"/>
      <c r="P1" s="100"/>
      <c r="Q1" s="100"/>
    </row>
    <row r="2" spans="1:22" ht="12" customHeight="1" thickTop="1" x14ac:dyDescent="0.2">
      <c r="A2" s="107" t="s">
        <v>0</v>
      </c>
      <c r="B2" s="95" t="s">
        <v>3</v>
      </c>
      <c r="C2" s="97" t="s">
        <v>4</v>
      </c>
      <c r="D2" s="95" t="s">
        <v>1</v>
      </c>
      <c r="E2" s="95" t="s">
        <v>5</v>
      </c>
      <c r="F2" s="95" t="s">
        <v>6</v>
      </c>
      <c r="G2" s="102" t="s">
        <v>7</v>
      </c>
      <c r="H2" s="103"/>
      <c r="I2" s="103"/>
      <c r="J2" s="95" t="s">
        <v>8</v>
      </c>
      <c r="K2" s="97" t="s">
        <v>21</v>
      </c>
      <c r="L2" s="98"/>
      <c r="M2" s="98"/>
      <c r="N2" s="95" t="s">
        <v>22</v>
      </c>
      <c r="O2" s="95" t="s">
        <v>23</v>
      </c>
      <c r="P2" s="97" t="s">
        <v>24</v>
      </c>
      <c r="Q2" s="97" t="s">
        <v>28</v>
      </c>
    </row>
    <row r="3" spans="1:22" ht="12" customHeight="1" x14ac:dyDescent="0.2">
      <c r="A3" s="107"/>
      <c r="B3" s="95"/>
      <c r="C3" s="95"/>
      <c r="D3" s="95"/>
      <c r="E3" s="95"/>
      <c r="F3" s="95"/>
      <c r="G3" s="101" t="s">
        <v>2</v>
      </c>
      <c r="H3" s="104" t="s">
        <v>49</v>
      </c>
      <c r="I3" s="101" t="s">
        <v>9</v>
      </c>
      <c r="J3" s="95"/>
      <c r="K3" s="95"/>
      <c r="L3" s="98"/>
      <c r="M3" s="98"/>
      <c r="N3" s="95"/>
      <c r="O3" s="95"/>
      <c r="P3" s="95"/>
      <c r="Q3" s="95"/>
    </row>
    <row r="4" spans="1:22" ht="12" customHeight="1" x14ac:dyDescent="0.2">
      <c r="A4" s="107"/>
      <c r="B4" s="95"/>
      <c r="C4" s="95"/>
      <c r="D4" s="95"/>
      <c r="E4" s="95"/>
      <c r="F4" s="95"/>
      <c r="G4" s="95"/>
      <c r="H4" s="105"/>
      <c r="I4" s="95"/>
      <c r="J4" s="95"/>
      <c r="K4" s="95"/>
      <c r="L4" s="98"/>
      <c r="M4" s="98"/>
      <c r="N4" s="95"/>
      <c r="O4" s="95"/>
      <c r="P4" s="95"/>
      <c r="Q4" s="95"/>
    </row>
    <row r="5" spans="1:22" ht="18.75" customHeight="1" x14ac:dyDescent="0.2">
      <c r="A5" s="108"/>
      <c r="B5" s="96"/>
      <c r="C5" s="96"/>
      <c r="D5" s="96"/>
      <c r="E5" s="96"/>
      <c r="F5" s="96"/>
      <c r="G5" s="96"/>
      <c r="H5" s="106"/>
      <c r="I5" s="96"/>
      <c r="J5" s="96"/>
      <c r="K5" s="96"/>
      <c r="L5" s="99"/>
      <c r="M5" s="99"/>
      <c r="N5" s="96"/>
      <c r="O5" s="96"/>
      <c r="P5" s="96"/>
      <c r="Q5" s="96"/>
    </row>
    <row r="6" spans="1:22" ht="12" customHeight="1" x14ac:dyDescent="0.25">
      <c r="A6" s="27"/>
      <c r="B6" s="43" t="s">
        <v>31</v>
      </c>
      <c r="C6" s="43" t="s">
        <v>32</v>
      </c>
      <c r="D6" s="43" t="s">
        <v>31</v>
      </c>
      <c r="E6" s="43" t="s">
        <v>32</v>
      </c>
      <c r="F6" s="43" t="s">
        <v>31</v>
      </c>
      <c r="G6" s="43" t="s">
        <v>32</v>
      </c>
      <c r="H6" s="47" t="s">
        <v>31</v>
      </c>
      <c r="I6" s="43" t="s">
        <v>32</v>
      </c>
      <c r="J6" s="43" t="s">
        <v>32</v>
      </c>
      <c r="K6" s="43" t="s">
        <v>31</v>
      </c>
      <c r="L6" s="43" t="s">
        <v>33</v>
      </c>
      <c r="M6" s="43" t="s">
        <v>34</v>
      </c>
      <c r="N6" s="43" t="s">
        <v>35</v>
      </c>
      <c r="O6" s="43" t="s">
        <v>36</v>
      </c>
      <c r="P6" s="43" t="s">
        <v>35</v>
      </c>
      <c r="Q6" s="43" t="s">
        <v>37</v>
      </c>
      <c r="R6" s="26"/>
      <c r="S6" s="26"/>
      <c r="T6" s="26"/>
      <c r="U6" s="26"/>
      <c r="V6" s="26"/>
    </row>
    <row r="7" spans="1:22" ht="12" customHeight="1" x14ac:dyDescent="0.2">
      <c r="A7" s="10">
        <v>1970</v>
      </c>
      <c r="B7" s="49">
        <v>2.2000000000000002</v>
      </c>
      <c r="C7" s="11">
        <v>0</v>
      </c>
      <c r="D7" s="11">
        <f t="shared" ref="D7:D48" si="0">+B7-B7*(C7/100)</f>
        <v>2.2000000000000002</v>
      </c>
      <c r="E7" s="11">
        <v>12</v>
      </c>
      <c r="F7" s="11">
        <f t="shared" ref="F7:F48" si="1">+(D7-D7*(E7)/100)</f>
        <v>1.9360000000000002</v>
      </c>
      <c r="G7" s="11">
        <v>0</v>
      </c>
      <c r="H7" s="11">
        <f>F7-(F7*G7/100)</f>
        <v>1.9360000000000002</v>
      </c>
      <c r="I7" s="11">
        <v>20</v>
      </c>
      <c r="J7" s="18">
        <f t="shared" ref="J7:J48" si="2">100-(K7/B7*100)</f>
        <v>29.599999999999994</v>
      </c>
      <c r="K7" s="11">
        <f>+H7-H7*I7/100</f>
        <v>1.5488000000000002</v>
      </c>
      <c r="L7" s="12">
        <f t="shared" ref="L7:L48" si="3">+(K7/365)*16</f>
        <v>6.7892602739726041E-2</v>
      </c>
      <c r="M7" s="11">
        <f t="shared" ref="M7:M39" si="4">+L7*28.3495</f>
        <v>1.9247213413698634</v>
      </c>
      <c r="N7" s="11">
        <v>74</v>
      </c>
      <c r="O7" s="11">
        <v>20</v>
      </c>
      <c r="P7" s="11">
        <f t="shared" ref="P7:P48" si="5">+Q7*N7</f>
        <v>7.1214689630684944</v>
      </c>
      <c r="Q7" s="13">
        <f t="shared" ref="Q7:Q48" si="6">+M7/O7</f>
        <v>9.6236067068493164E-2</v>
      </c>
      <c r="R7" s="7"/>
      <c r="S7" s="7"/>
      <c r="T7" s="7"/>
      <c r="U7" s="7"/>
      <c r="V7" s="7"/>
    </row>
    <row r="8" spans="1:22" ht="12" customHeight="1" x14ac:dyDescent="0.2">
      <c r="A8" s="14">
        <v>1971</v>
      </c>
      <c r="B8" s="15">
        <v>1.8</v>
      </c>
      <c r="C8" s="15">
        <v>0</v>
      </c>
      <c r="D8" s="15">
        <f t="shared" si="0"/>
        <v>1.8</v>
      </c>
      <c r="E8" s="15">
        <v>12</v>
      </c>
      <c r="F8" s="15">
        <f t="shared" si="1"/>
        <v>1.5840000000000001</v>
      </c>
      <c r="G8" s="15">
        <v>0</v>
      </c>
      <c r="H8" s="15">
        <f t="shared" ref="H8:H54" si="7">F8-(F8*G8/100)</f>
        <v>1.5840000000000001</v>
      </c>
      <c r="I8" s="15">
        <v>20</v>
      </c>
      <c r="J8" s="19">
        <f t="shared" si="2"/>
        <v>29.599999999999994</v>
      </c>
      <c r="K8" s="15">
        <f t="shared" ref="K8:K54" si="8">+H8-H8*I8/100</f>
        <v>1.2672000000000001</v>
      </c>
      <c r="L8" s="16">
        <f t="shared" si="3"/>
        <v>5.5548493150684934E-2</v>
      </c>
      <c r="M8" s="15">
        <f t="shared" si="4"/>
        <v>1.5747720065753426</v>
      </c>
      <c r="N8" s="15">
        <v>74</v>
      </c>
      <c r="O8" s="15">
        <v>20</v>
      </c>
      <c r="P8" s="15">
        <f t="shared" si="5"/>
        <v>5.8266564243287675</v>
      </c>
      <c r="Q8" s="17">
        <f t="shared" si="6"/>
        <v>7.873860032876713E-2</v>
      </c>
      <c r="R8" s="7"/>
      <c r="S8" s="7"/>
      <c r="T8" s="7"/>
      <c r="U8" s="7"/>
      <c r="V8" s="7"/>
    </row>
    <row r="9" spans="1:22" ht="12" customHeight="1" x14ac:dyDescent="0.2">
      <c r="A9" s="14">
        <v>1972</v>
      </c>
      <c r="B9" s="15">
        <v>1.6</v>
      </c>
      <c r="C9" s="15">
        <v>0</v>
      </c>
      <c r="D9" s="15">
        <f t="shared" si="0"/>
        <v>1.6</v>
      </c>
      <c r="E9" s="15">
        <v>12</v>
      </c>
      <c r="F9" s="15">
        <f t="shared" si="1"/>
        <v>1.4080000000000001</v>
      </c>
      <c r="G9" s="15">
        <v>0</v>
      </c>
      <c r="H9" s="15">
        <f t="shared" si="7"/>
        <v>1.4080000000000001</v>
      </c>
      <c r="I9" s="15">
        <v>20</v>
      </c>
      <c r="J9" s="19">
        <f t="shared" si="2"/>
        <v>29.600000000000009</v>
      </c>
      <c r="K9" s="15">
        <f t="shared" si="8"/>
        <v>1.1264000000000001</v>
      </c>
      <c r="L9" s="16">
        <f t="shared" si="3"/>
        <v>4.9376438356164384E-2</v>
      </c>
      <c r="M9" s="15">
        <f t="shared" si="4"/>
        <v>1.3997973391780822</v>
      </c>
      <c r="N9" s="15">
        <v>74</v>
      </c>
      <c r="O9" s="15">
        <v>20</v>
      </c>
      <c r="P9" s="15">
        <f t="shared" si="5"/>
        <v>5.1792501549589041</v>
      </c>
      <c r="Q9" s="17">
        <f t="shared" si="6"/>
        <v>6.9989866958904107E-2</v>
      </c>
      <c r="R9" s="7"/>
      <c r="S9" s="7"/>
      <c r="T9" s="7"/>
      <c r="U9" s="7"/>
      <c r="V9" s="7"/>
    </row>
    <row r="10" spans="1:22" ht="12" customHeight="1" x14ac:dyDescent="0.2">
      <c r="A10" s="14">
        <v>1973</v>
      </c>
      <c r="B10" s="15">
        <v>1.9</v>
      </c>
      <c r="C10" s="15">
        <v>0</v>
      </c>
      <c r="D10" s="15">
        <f t="shared" si="0"/>
        <v>1.9</v>
      </c>
      <c r="E10" s="15">
        <v>12</v>
      </c>
      <c r="F10" s="15">
        <f t="shared" si="1"/>
        <v>1.6719999999999999</v>
      </c>
      <c r="G10" s="15">
        <v>0</v>
      </c>
      <c r="H10" s="15">
        <f t="shared" si="7"/>
        <v>1.6719999999999999</v>
      </c>
      <c r="I10" s="15">
        <v>20</v>
      </c>
      <c r="J10" s="19">
        <f t="shared" si="2"/>
        <v>29.600000000000009</v>
      </c>
      <c r="K10" s="15">
        <f t="shared" si="8"/>
        <v>1.3375999999999999</v>
      </c>
      <c r="L10" s="16">
        <f t="shared" si="3"/>
        <v>5.8634520547945199E-2</v>
      </c>
      <c r="M10" s="15">
        <f t="shared" si="4"/>
        <v>1.6622593402739723</v>
      </c>
      <c r="N10" s="15">
        <v>74</v>
      </c>
      <c r="O10" s="15">
        <v>20</v>
      </c>
      <c r="P10" s="15">
        <f t="shared" si="5"/>
        <v>6.1503595590136966</v>
      </c>
      <c r="Q10" s="17">
        <f t="shared" si="6"/>
        <v>8.3112967013698608E-2</v>
      </c>
      <c r="R10" s="7"/>
      <c r="S10" s="7"/>
      <c r="T10" s="7"/>
      <c r="U10" s="7"/>
      <c r="V10" s="7"/>
    </row>
    <row r="11" spans="1:22" ht="12" customHeight="1" x14ac:dyDescent="0.2">
      <c r="A11" s="14">
        <v>1974</v>
      </c>
      <c r="B11" s="15">
        <v>2.2999999999999998</v>
      </c>
      <c r="C11" s="15">
        <v>0</v>
      </c>
      <c r="D11" s="15">
        <f t="shared" si="0"/>
        <v>2.2999999999999998</v>
      </c>
      <c r="E11" s="15">
        <v>12</v>
      </c>
      <c r="F11" s="15">
        <f t="shared" si="1"/>
        <v>2.024</v>
      </c>
      <c r="G11" s="15">
        <v>0</v>
      </c>
      <c r="H11" s="15">
        <f t="shared" si="7"/>
        <v>2.024</v>
      </c>
      <c r="I11" s="15">
        <v>20</v>
      </c>
      <c r="J11" s="19">
        <f t="shared" si="2"/>
        <v>29.599999999999994</v>
      </c>
      <c r="K11" s="15">
        <f t="shared" si="8"/>
        <v>1.6192</v>
      </c>
      <c r="L11" s="16">
        <f t="shared" si="3"/>
        <v>7.0978630136986298E-2</v>
      </c>
      <c r="M11" s="15">
        <f t="shared" si="4"/>
        <v>2.0122086750684929</v>
      </c>
      <c r="N11" s="15">
        <v>74</v>
      </c>
      <c r="O11" s="15">
        <v>20</v>
      </c>
      <c r="P11" s="15">
        <f t="shared" si="5"/>
        <v>7.4451720977534235</v>
      </c>
      <c r="Q11" s="17">
        <f t="shared" si="6"/>
        <v>0.10061043375342464</v>
      </c>
      <c r="R11" s="7"/>
      <c r="S11" s="7"/>
      <c r="T11" s="7"/>
      <c r="U11" s="7"/>
      <c r="V11" s="7"/>
    </row>
    <row r="12" spans="1:22" ht="12" customHeight="1" x14ac:dyDescent="0.2">
      <c r="A12" s="14">
        <v>1975</v>
      </c>
      <c r="B12" s="15">
        <v>2.7</v>
      </c>
      <c r="C12" s="15">
        <v>0</v>
      </c>
      <c r="D12" s="15">
        <f t="shared" si="0"/>
        <v>2.7</v>
      </c>
      <c r="E12" s="15">
        <v>12</v>
      </c>
      <c r="F12" s="15">
        <f t="shared" si="1"/>
        <v>2.3760000000000003</v>
      </c>
      <c r="G12" s="15">
        <v>0</v>
      </c>
      <c r="H12" s="15">
        <f t="shared" si="7"/>
        <v>2.3760000000000003</v>
      </c>
      <c r="I12" s="15">
        <v>20</v>
      </c>
      <c r="J12" s="19">
        <f t="shared" si="2"/>
        <v>29.599999999999994</v>
      </c>
      <c r="K12" s="15">
        <f t="shared" si="8"/>
        <v>1.9008000000000003</v>
      </c>
      <c r="L12" s="16">
        <f t="shared" si="3"/>
        <v>8.3322739726027412E-2</v>
      </c>
      <c r="M12" s="15">
        <f t="shared" si="4"/>
        <v>2.3621580098630139</v>
      </c>
      <c r="N12" s="15">
        <v>74</v>
      </c>
      <c r="O12" s="15">
        <v>20</v>
      </c>
      <c r="P12" s="15">
        <f t="shared" si="5"/>
        <v>8.7399846364931513</v>
      </c>
      <c r="Q12" s="17">
        <f t="shared" si="6"/>
        <v>0.1181079004931507</v>
      </c>
      <c r="R12" s="7"/>
      <c r="S12" s="7"/>
      <c r="T12" s="7"/>
      <c r="U12" s="7"/>
      <c r="V12" s="7"/>
    </row>
    <row r="13" spans="1:22" ht="12" customHeight="1" x14ac:dyDescent="0.2">
      <c r="A13" s="10">
        <v>1976</v>
      </c>
      <c r="B13" s="49">
        <v>3</v>
      </c>
      <c r="C13" s="11">
        <v>0</v>
      </c>
      <c r="D13" s="11">
        <f t="shared" si="0"/>
        <v>3</v>
      </c>
      <c r="E13" s="11">
        <v>12</v>
      </c>
      <c r="F13" s="11">
        <f t="shared" si="1"/>
        <v>2.64</v>
      </c>
      <c r="G13" s="11">
        <v>0</v>
      </c>
      <c r="H13" s="11">
        <f t="shared" si="7"/>
        <v>2.64</v>
      </c>
      <c r="I13" s="11">
        <v>20</v>
      </c>
      <c r="J13" s="18">
        <f t="shared" si="2"/>
        <v>29.599999999999994</v>
      </c>
      <c r="K13" s="11">
        <f t="shared" si="8"/>
        <v>2.1120000000000001</v>
      </c>
      <c r="L13" s="12">
        <f t="shared" si="3"/>
        <v>9.2580821917808226E-2</v>
      </c>
      <c r="M13" s="11">
        <f t="shared" si="4"/>
        <v>2.6246200109589042</v>
      </c>
      <c r="N13" s="11">
        <v>74</v>
      </c>
      <c r="O13" s="11">
        <v>20</v>
      </c>
      <c r="P13" s="11">
        <f t="shared" si="5"/>
        <v>9.7110940405479447</v>
      </c>
      <c r="Q13" s="13">
        <f t="shared" si="6"/>
        <v>0.1312310005479452</v>
      </c>
      <c r="R13" s="7"/>
      <c r="S13" s="7"/>
      <c r="T13" s="7"/>
      <c r="U13" s="7"/>
      <c r="V13" s="7"/>
    </row>
    <row r="14" spans="1:22" ht="12" customHeight="1" x14ac:dyDescent="0.2">
      <c r="A14" s="10">
        <v>1977</v>
      </c>
      <c r="B14" s="49">
        <v>3.3</v>
      </c>
      <c r="C14" s="11">
        <v>0</v>
      </c>
      <c r="D14" s="11">
        <f t="shared" si="0"/>
        <v>3.3</v>
      </c>
      <c r="E14" s="11">
        <v>12</v>
      </c>
      <c r="F14" s="11">
        <f t="shared" si="1"/>
        <v>2.9039999999999999</v>
      </c>
      <c r="G14" s="11">
        <v>0</v>
      </c>
      <c r="H14" s="11">
        <f t="shared" si="7"/>
        <v>2.9039999999999999</v>
      </c>
      <c r="I14" s="11">
        <v>20</v>
      </c>
      <c r="J14" s="18">
        <f t="shared" si="2"/>
        <v>29.599999999999994</v>
      </c>
      <c r="K14" s="11">
        <f t="shared" si="8"/>
        <v>2.3231999999999999</v>
      </c>
      <c r="L14" s="12">
        <f t="shared" si="3"/>
        <v>0.10183890410958904</v>
      </c>
      <c r="M14" s="11">
        <f t="shared" si="4"/>
        <v>2.8870820120547944</v>
      </c>
      <c r="N14" s="11">
        <v>74</v>
      </c>
      <c r="O14" s="11">
        <v>20</v>
      </c>
      <c r="P14" s="11">
        <f t="shared" si="5"/>
        <v>10.68220344460274</v>
      </c>
      <c r="Q14" s="13">
        <f t="shared" si="6"/>
        <v>0.14435410060273973</v>
      </c>
      <c r="R14" s="7"/>
      <c r="S14" s="7"/>
      <c r="T14" s="7"/>
      <c r="U14" s="7"/>
      <c r="V14" s="7"/>
    </row>
    <row r="15" spans="1:22" ht="12" customHeight="1" x14ac:dyDescent="0.2">
      <c r="A15" s="10">
        <v>1978</v>
      </c>
      <c r="B15" s="49">
        <v>3.1</v>
      </c>
      <c r="C15" s="11">
        <v>0</v>
      </c>
      <c r="D15" s="11">
        <f t="shared" si="0"/>
        <v>3.1</v>
      </c>
      <c r="E15" s="11">
        <v>12</v>
      </c>
      <c r="F15" s="11">
        <f t="shared" si="1"/>
        <v>2.7280000000000002</v>
      </c>
      <c r="G15" s="11">
        <v>0</v>
      </c>
      <c r="H15" s="11">
        <f t="shared" si="7"/>
        <v>2.7280000000000002</v>
      </c>
      <c r="I15" s="11">
        <v>20</v>
      </c>
      <c r="J15" s="18">
        <f t="shared" si="2"/>
        <v>29.599999999999994</v>
      </c>
      <c r="K15" s="11">
        <f t="shared" si="8"/>
        <v>2.1824000000000003</v>
      </c>
      <c r="L15" s="12">
        <f t="shared" si="3"/>
        <v>9.5666849315068511E-2</v>
      </c>
      <c r="M15" s="11">
        <f t="shared" si="4"/>
        <v>2.7121073446575346</v>
      </c>
      <c r="N15" s="11">
        <v>74</v>
      </c>
      <c r="O15" s="11">
        <v>20</v>
      </c>
      <c r="P15" s="11">
        <f t="shared" si="5"/>
        <v>10.034797175232878</v>
      </c>
      <c r="Q15" s="13">
        <f t="shared" si="6"/>
        <v>0.13560536723287672</v>
      </c>
      <c r="R15" s="7"/>
      <c r="S15" s="7"/>
      <c r="T15" s="7"/>
      <c r="U15" s="7"/>
      <c r="V15" s="7"/>
    </row>
    <row r="16" spans="1:22" ht="12" customHeight="1" x14ac:dyDescent="0.2">
      <c r="A16" s="10">
        <v>1979</v>
      </c>
      <c r="B16" s="49">
        <v>3</v>
      </c>
      <c r="C16" s="11">
        <v>0</v>
      </c>
      <c r="D16" s="11">
        <f t="shared" si="0"/>
        <v>3</v>
      </c>
      <c r="E16" s="11">
        <v>12</v>
      </c>
      <c r="F16" s="11">
        <f t="shared" si="1"/>
        <v>2.64</v>
      </c>
      <c r="G16" s="11">
        <v>0</v>
      </c>
      <c r="H16" s="11">
        <f t="shared" si="7"/>
        <v>2.64</v>
      </c>
      <c r="I16" s="11">
        <v>20</v>
      </c>
      <c r="J16" s="18">
        <f t="shared" si="2"/>
        <v>29.599999999999994</v>
      </c>
      <c r="K16" s="11">
        <f t="shared" si="8"/>
        <v>2.1120000000000001</v>
      </c>
      <c r="L16" s="12">
        <f t="shared" si="3"/>
        <v>9.2580821917808226E-2</v>
      </c>
      <c r="M16" s="11">
        <f t="shared" si="4"/>
        <v>2.6246200109589042</v>
      </c>
      <c r="N16" s="11">
        <v>74</v>
      </c>
      <c r="O16" s="11">
        <v>20</v>
      </c>
      <c r="P16" s="11">
        <f t="shared" si="5"/>
        <v>9.7110940405479447</v>
      </c>
      <c r="Q16" s="13">
        <f t="shared" si="6"/>
        <v>0.1312310005479452</v>
      </c>
      <c r="R16" s="7"/>
      <c r="S16" s="7"/>
      <c r="T16" s="7"/>
      <c r="U16" s="7"/>
      <c r="V16" s="7"/>
    </row>
    <row r="17" spans="1:22" ht="12" customHeight="1" x14ac:dyDescent="0.2">
      <c r="A17" s="10">
        <v>1980</v>
      </c>
      <c r="B17" s="49">
        <v>2.8</v>
      </c>
      <c r="C17" s="11">
        <v>0</v>
      </c>
      <c r="D17" s="11">
        <f t="shared" si="0"/>
        <v>2.8</v>
      </c>
      <c r="E17" s="11">
        <v>12</v>
      </c>
      <c r="F17" s="11">
        <f t="shared" si="1"/>
        <v>2.464</v>
      </c>
      <c r="G17" s="11">
        <v>0</v>
      </c>
      <c r="H17" s="11">
        <f t="shared" si="7"/>
        <v>2.464</v>
      </c>
      <c r="I17" s="11">
        <v>20</v>
      </c>
      <c r="J17" s="18">
        <f t="shared" si="2"/>
        <v>29.599999999999994</v>
      </c>
      <c r="K17" s="11">
        <f t="shared" si="8"/>
        <v>1.9712000000000001</v>
      </c>
      <c r="L17" s="12">
        <f t="shared" si="3"/>
        <v>8.6408767123287669E-2</v>
      </c>
      <c r="M17" s="11">
        <f t="shared" si="4"/>
        <v>2.4496453435616439</v>
      </c>
      <c r="N17" s="11">
        <v>74</v>
      </c>
      <c r="O17" s="11">
        <v>20</v>
      </c>
      <c r="P17" s="11">
        <f t="shared" si="5"/>
        <v>9.063687771178083</v>
      </c>
      <c r="Q17" s="13">
        <f t="shared" si="6"/>
        <v>0.12248226717808219</v>
      </c>
      <c r="R17" s="7"/>
      <c r="S17" s="7"/>
      <c r="T17" s="7"/>
      <c r="U17" s="7"/>
      <c r="V17" s="7"/>
    </row>
    <row r="18" spans="1:22" ht="12" customHeight="1" x14ac:dyDescent="0.2">
      <c r="A18" s="14">
        <v>1981</v>
      </c>
      <c r="B18" s="15">
        <v>2.7</v>
      </c>
      <c r="C18" s="15">
        <v>0</v>
      </c>
      <c r="D18" s="15">
        <f t="shared" si="0"/>
        <v>2.7</v>
      </c>
      <c r="E18" s="15">
        <v>12</v>
      </c>
      <c r="F18" s="15">
        <f t="shared" si="1"/>
        <v>2.3760000000000003</v>
      </c>
      <c r="G18" s="15">
        <v>0</v>
      </c>
      <c r="H18" s="15">
        <f t="shared" si="7"/>
        <v>2.3760000000000003</v>
      </c>
      <c r="I18" s="15">
        <v>20</v>
      </c>
      <c r="J18" s="19">
        <f t="shared" si="2"/>
        <v>29.599999999999994</v>
      </c>
      <c r="K18" s="15">
        <f t="shared" si="8"/>
        <v>1.9008000000000003</v>
      </c>
      <c r="L18" s="16">
        <f t="shared" si="3"/>
        <v>8.3322739726027412E-2</v>
      </c>
      <c r="M18" s="15">
        <f t="shared" si="4"/>
        <v>2.3621580098630139</v>
      </c>
      <c r="N18" s="15">
        <v>74</v>
      </c>
      <c r="O18" s="15">
        <v>20</v>
      </c>
      <c r="P18" s="15">
        <f t="shared" si="5"/>
        <v>8.7399846364931513</v>
      </c>
      <c r="Q18" s="17">
        <f t="shared" si="6"/>
        <v>0.1181079004931507</v>
      </c>
      <c r="R18" s="7"/>
      <c r="S18" s="7"/>
      <c r="T18" s="7"/>
      <c r="U18" s="7"/>
      <c r="V18" s="7"/>
    </row>
    <row r="19" spans="1:22" ht="12" customHeight="1" x14ac:dyDescent="0.2">
      <c r="A19" s="14">
        <v>1982</v>
      </c>
      <c r="B19" s="15">
        <v>2.9</v>
      </c>
      <c r="C19" s="15">
        <v>0</v>
      </c>
      <c r="D19" s="15">
        <f t="shared" si="0"/>
        <v>2.9</v>
      </c>
      <c r="E19" s="15">
        <v>12</v>
      </c>
      <c r="F19" s="15">
        <f t="shared" si="1"/>
        <v>2.552</v>
      </c>
      <c r="G19" s="15">
        <v>0</v>
      </c>
      <c r="H19" s="15">
        <f t="shared" si="7"/>
        <v>2.552</v>
      </c>
      <c r="I19" s="15">
        <v>20</v>
      </c>
      <c r="J19" s="19">
        <f t="shared" si="2"/>
        <v>29.600000000000009</v>
      </c>
      <c r="K19" s="15">
        <f t="shared" si="8"/>
        <v>2.0415999999999999</v>
      </c>
      <c r="L19" s="16">
        <f t="shared" si="3"/>
        <v>8.9494794520547941E-2</v>
      </c>
      <c r="M19" s="15">
        <f t="shared" si="4"/>
        <v>2.5371326772602738</v>
      </c>
      <c r="N19" s="15">
        <v>74</v>
      </c>
      <c r="O19" s="15">
        <v>20</v>
      </c>
      <c r="P19" s="15">
        <f t="shared" si="5"/>
        <v>9.3873909058630129</v>
      </c>
      <c r="Q19" s="17">
        <f t="shared" si="6"/>
        <v>0.12685663386301368</v>
      </c>
      <c r="R19" s="7"/>
      <c r="S19" s="7"/>
      <c r="T19" s="7"/>
      <c r="U19" s="7"/>
      <c r="V19" s="7"/>
    </row>
    <row r="20" spans="1:22" ht="12" customHeight="1" x14ac:dyDescent="0.2">
      <c r="A20" s="14">
        <v>1983</v>
      </c>
      <c r="B20" s="15">
        <v>3</v>
      </c>
      <c r="C20" s="15">
        <v>0</v>
      </c>
      <c r="D20" s="15">
        <f t="shared" si="0"/>
        <v>3</v>
      </c>
      <c r="E20" s="15">
        <v>12</v>
      </c>
      <c r="F20" s="15">
        <f t="shared" si="1"/>
        <v>2.64</v>
      </c>
      <c r="G20" s="15">
        <v>0</v>
      </c>
      <c r="H20" s="15">
        <f t="shared" si="7"/>
        <v>2.64</v>
      </c>
      <c r="I20" s="15">
        <v>20</v>
      </c>
      <c r="J20" s="19">
        <f t="shared" si="2"/>
        <v>29.599999999999994</v>
      </c>
      <c r="K20" s="15">
        <f t="shared" si="8"/>
        <v>2.1120000000000001</v>
      </c>
      <c r="L20" s="16">
        <f t="shared" si="3"/>
        <v>9.2580821917808226E-2</v>
      </c>
      <c r="M20" s="15">
        <f t="shared" si="4"/>
        <v>2.6246200109589042</v>
      </c>
      <c r="N20" s="15">
        <v>74</v>
      </c>
      <c r="O20" s="15">
        <v>20</v>
      </c>
      <c r="P20" s="15">
        <f t="shared" si="5"/>
        <v>9.7110940405479447</v>
      </c>
      <c r="Q20" s="17">
        <f t="shared" si="6"/>
        <v>0.1312310005479452</v>
      </c>
      <c r="R20" s="7"/>
      <c r="S20" s="7"/>
      <c r="T20" s="7"/>
      <c r="U20" s="7"/>
      <c r="V20" s="7"/>
    </row>
    <row r="21" spans="1:22" ht="12" customHeight="1" x14ac:dyDescent="0.2">
      <c r="A21" s="14">
        <v>1984</v>
      </c>
      <c r="B21" s="15">
        <v>3.1</v>
      </c>
      <c r="C21" s="15">
        <v>0</v>
      </c>
      <c r="D21" s="15">
        <f t="shared" si="0"/>
        <v>3.1</v>
      </c>
      <c r="E21" s="15">
        <v>12</v>
      </c>
      <c r="F21" s="15">
        <f t="shared" si="1"/>
        <v>2.7280000000000002</v>
      </c>
      <c r="G21" s="15">
        <v>0</v>
      </c>
      <c r="H21" s="15">
        <f t="shared" si="7"/>
        <v>2.7280000000000002</v>
      </c>
      <c r="I21" s="15">
        <v>20</v>
      </c>
      <c r="J21" s="19">
        <f t="shared" si="2"/>
        <v>29.599999999999994</v>
      </c>
      <c r="K21" s="15">
        <f t="shared" si="8"/>
        <v>2.1824000000000003</v>
      </c>
      <c r="L21" s="16">
        <f t="shared" si="3"/>
        <v>9.5666849315068511E-2</v>
      </c>
      <c r="M21" s="15">
        <f t="shared" si="4"/>
        <v>2.7121073446575346</v>
      </c>
      <c r="N21" s="15">
        <v>74</v>
      </c>
      <c r="O21" s="15">
        <v>20</v>
      </c>
      <c r="P21" s="15">
        <f t="shared" si="5"/>
        <v>10.034797175232878</v>
      </c>
      <c r="Q21" s="17">
        <f t="shared" si="6"/>
        <v>0.13560536723287672</v>
      </c>
      <c r="R21" s="7"/>
      <c r="S21" s="7"/>
      <c r="T21" s="7"/>
      <c r="U21" s="7"/>
      <c r="V21" s="7"/>
    </row>
    <row r="22" spans="1:22" ht="12" customHeight="1" x14ac:dyDescent="0.2">
      <c r="A22" s="14">
        <v>1985</v>
      </c>
      <c r="B22" s="15">
        <v>3.2</v>
      </c>
      <c r="C22" s="15">
        <v>0</v>
      </c>
      <c r="D22" s="15">
        <f t="shared" si="0"/>
        <v>3.2</v>
      </c>
      <c r="E22" s="15">
        <v>12</v>
      </c>
      <c r="F22" s="15">
        <f t="shared" si="1"/>
        <v>2.8160000000000003</v>
      </c>
      <c r="G22" s="15">
        <v>0</v>
      </c>
      <c r="H22" s="15">
        <f t="shared" si="7"/>
        <v>2.8160000000000003</v>
      </c>
      <c r="I22" s="15">
        <v>20</v>
      </c>
      <c r="J22" s="19">
        <f t="shared" si="2"/>
        <v>29.600000000000009</v>
      </c>
      <c r="K22" s="15">
        <f t="shared" si="8"/>
        <v>2.2528000000000001</v>
      </c>
      <c r="L22" s="16">
        <f t="shared" si="3"/>
        <v>9.8752876712328769E-2</v>
      </c>
      <c r="M22" s="15">
        <f t="shared" si="4"/>
        <v>2.7995946783561645</v>
      </c>
      <c r="N22" s="15">
        <v>74</v>
      </c>
      <c r="O22" s="15">
        <v>20</v>
      </c>
      <c r="P22" s="15">
        <f t="shared" si="5"/>
        <v>10.358500309917808</v>
      </c>
      <c r="Q22" s="17">
        <f t="shared" si="6"/>
        <v>0.13997973391780821</v>
      </c>
      <c r="R22" s="7"/>
      <c r="S22" s="7"/>
      <c r="T22" s="7"/>
      <c r="U22" s="7"/>
      <c r="V22" s="7"/>
    </row>
    <row r="23" spans="1:22" ht="12" customHeight="1" x14ac:dyDescent="0.2">
      <c r="A23" s="10">
        <v>1986</v>
      </c>
      <c r="B23" s="49">
        <v>3.3</v>
      </c>
      <c r="C23" s="11">
        <v>0</v>
      </c>
      <c r="D23" s="11">
        <f t="shared" si="0"/>
        <v>3.3</v>
      </c>
      <c r="E23" s="11">
        <v>12</v>
      </c>
      <c r="F23" s="11">
        <f t="shared" si="1"/>
        <v>2.9039999999999999</v>
      </c>
      <c r="G23" s="11">
        <v>0</v>
      </c>
      <c r="H23" s="11">
        <f t="shared" si="7"/>
        <v>2.9039999999999999</v>
      </c>
      <c r="I23" s="11">
        <v>20</v>
      </c>
      <c r="J23" s="18">
        <f t="shared" si="2"/>
        <v>29.599999999999994</v>
      </c>
      <c r="K23" s="11">
        <f t="shared" si="8"/>
        <v>2.3231999999999999</v>
      </c>
      <c r="L23" s="12">
        <f t="shared" si="3"/>
        <v>0.10183890410958904</v>
      </c>
      <c r="M23" s="11">
        <f t="shared" si="4"/>
        <v>2.8870820120547944</v>
      </c>
      <c r="N23" s="11">
        <v>74</v>
      </c>
      <c r="O23" s="11">
        <v>20</v>
      </c>
      <c r="P23" s="11">
        <f t="shared" si="5"/>
        <v>10.68220344460274</v>
      </c>
      <c r="Q23" s="13">
        <f t="shared" si="6"/>
        <v>0.14435410060273973</v>
      </c>
      <c r="R23" s="7"/>
      <c r="S23" s="7"/>
      <c r="T23" s="7"/>
      <c r="U23" s="7"/>
      <c r="V23" s="7"/>
    </row>
    <row r="24" spans="1:22" ht="12" customHeight="1" x14ac:dyDescent="0.2">
      <c r="A24" s="10">
        <v>1987</v>
      </c>
      <c r="B24" s="49">
        <v>3.4</v>
      </c>
      <c r="C24" s="11">
        <v>0</v>
      </c>
      <c r="D24" s="11">
        <f t="shared" si="0"/>
        <v>3.4</v>
      </c>
      <c r="E24" s="11">
        <v>12</v>
      </c>
      <c r="F24" s="11">
        <f t="shared" si="1"/>
        <v>2.992</v>
      </c>
      <c r="G24" s="11">
        <v>0</v>
      </c>
      <c r="H24" s="11">
        <f t="shared" si="7"/>
        <v>2.992</v>
      </c>
      <c r="I24" s="11">
        <v>20</v>
      </c>
      <c r="J24" s="18">
        <f t="shared" si="2"/>
        <v>29.599999999999994</v>
      </c>
      <c r="K24" s="11">
        <f t="shared" si="8"/>
        <v>2.3936000000000002</v>
      </c>
      <c r="L24" s="12">
        <f t="shared" si="3"/>
        <v>0.10492493150684933</v>
      </c>
      <c r="M24" s="11">
        <f t="shared" si="4"/>
        <v>2.9745693457534248</v>
      </c>
      <c r="N24" s="11">
        <v>74</v>
      </c>
      <c r="O24" s="11">
        <v>20</v>
      </c>
      <c r="P24" s="11">
        <f t="shared" si="5"/>
        <v>11.005906579287673</v>
      </c>
      <c r="Q24" s="13">
        <f t="shared" si="6"/>
        <v>0.14872846728767125</v>
      </c>
      <c r="R24" s="7"/>
      <c r="S24" s="7"/>
      <c r="T24" s="7"/>
      <c r="U24" s="7"/>
      <c r="V24" s="7"/>
    </row>
    <row r="25" spans="1:22" ht="12" customHeight="1" x14ac:dyDescent="0.2">
      <c r="A25" s="10">
        <v>1988</v>
      </c>
      <c r="B25" s="49">
        <v>3.3</v>
      </c>
      <c r="C25" s="11">
        <v>0</v>
      </c>
      <c r="D25" s="11">
        <f t="shared" si="0"/>
        <v>3.3</v>
      </c>
      <c r="E25" s="11">
        <v>12</v>
      </c>
      <c r="F25" s="11">
        <f t="shared" si="1"/>
        <v>2.9039999999999999</v>
      </c>
      <c r="G25" s="11">
        <v>0</v>
      </c>
      <c r="H25" s="11">
        <f t="shared" si="7"/>
        <v>2.9039999999999999</v>
      </c>
      <c r="I25" s="11">
        <v>20</v>
      </c>
      <c r="J25" s="18">
        <f t="shared" si="2"/>
        <v>29.599999999999994</v>
      </c>
      <c r="K25" s="11">
        <f t="shared" si="8"/>
        <v>2.3231999999999999</v>
      </c>
      <c r="L25" s="12">
        <f t="shared" si="3"/>
        <v>0.10183890410958904</v>
      </c>
      <c r="M25" s="11">
        <f t="shared" si="4"/>
        <v>2.8870820120547944</v>
      </c>
      <c r="N25" s="11">
        <v>74</v>
      </c>
      <c r="O25" s="11">
        <v>20</v>
      </c>
      <c r="P25" s="11">
        <f t="shared" si="5"/>
        <v>10.68220344460274</v>
      </c>
      <c r="Q25" s="13">
        <f t="shared" si="6"/>
        <v>0.14435410060273973</v>
      </c>
      <c r="R25" s="7"/>
      <c r="S25" s="7"/>
      <c r="T25" s="7"/>
      <c r="U25" s="7"/>
      <c r="V25" s="7"/>
    </row>
    <row r="26" spans="1:22" ht="12" customHeight="1" x14ac:dyDescent="0.2">
      <c r="A26" s="10">
        <v>1989</v>
      </c>
      <c r="B26" s="49">
        <v>3.1</v>
      </c>
      <c r="C26" s="11">
        <v>0</v>
      </c>
      <c r="D26" s="11">
        <f t="shared" si="0"/>
        <v>3.1</v>
      </c>
      <c r="E26" s="11">
        <v>12</v>
      </c>
      <c r="F26" s="11">
        <f t="shared" si="1"/>
        <v>2.7280000000000002</v>
      </c>
      <c r="G26" s="11">
        <v>0</v>
      </c>
      <c r="H26" s="11">
        <f t="shared" si="7"/>
        <v>2.7280000000000002</v>
      </c>
      <c r="I26" s="11">
        <v>20</v>
      </c>
      <c r="J26" s="18">
        <f t="shared" si="2"/>
        <v>29.599999999999994</v>
      </c>
      <c r="K26" s="11">
        <f t="shared" si="8"/>
        <v>2.1824000000000003</v>
      </c>
      <c r="L26" s="12">
        <f t="shared" si="3"/>
        <v>9.5666849315068511E-2</v>
      </c>
      <c r="M26" s="11">
        <f t="shared" si="4"/>
        <v>2.7121073446575346</v>
      </c>
      <c r="N26" s="11">
        <v>74</v>
      </c>
      <c r="O26" s="11">
        <v>20</v>
      </c>
      <c r="P26" s="11">
        <f t="shared" si="5"/>
        <v>10.034797175232878</v>
      </c>
      <c r="Q26" s="13">
        <f t="shared" si="6"/>
        <v>0.13560536723287672</v>
      </c>
      <c r="R26" s="7"/>
      <c r="S26" s="7"/>
      <c r="T26" s="7"/>
      <c r="U26" s="7"/>
      <c r="V26" s="7"/>
    </row>
    <row r="27" spans="1:22" ht="12" customHeight="1" x14ac:dyDescent="0.2">
      <c r="A27" s="10">
        <v>1990</v>
      </c>
      <c r="B27" s="49">
        <v>2.9352353829132438</v>
      </c>
      <c r="C27" s="11">
        <v>0</v>
      </c>
      <c r="D27" s="11">
        <f t="shared" si="0"/>
        <v>2.9352353829132438</v>
      </c>
      <c r="E27" s="11">
        <v>12</v>
      </c>
      <c r="F27" s="11">
        <f t="shared" si="1"/>
        <v>2.5830071369636545</v>
      </c>
      <c r="G27" s="11">
        <v>0</v>
      </c>
      <c r="H27" s="11">
        <f t="shared" si="7"/>
        <v>2.5830071369636545</v>
      </c>
      <c r="I27" s="11">
        <v>20</v>
      </c>
      <c r="J27" s="18">
        <f t="shared" si="2"/>
        <v>29.600000000000009</v>
      </c>
      <c r="K27" s="11">
        <f t="shared" si="8"/>
        <v>2.0664057095709234</v>
      </c>
      <c r="L27" s="12">
        <f t="shared" si="3"/>
        <v>9.0582168090780207E-2</v>
      </c>
      <c r="M27" s="11">
        <f t="shared" si="4"/>
        <v>2.5679591742895735</v>
      </c>
      <c r="N27" s="11">
        <v>74</v>
      </c>
      <c r="O27" s="11">
        <v>20</v>
      </c>
      <c r="P27" s="11">
        <f t="shared" si="5"/>
        <v>9.5014489448714219</v>
      </c>
      <c r="Q27" s="13">
        <f t="shared" si="6"/>
        <v>0.12839795871447868</v>
      </c>
      <c r="R27" s="7"/>
      <c r="S27" s="7"/>
      <c r="T27" s="7"/>
      <c r="U27" s="7"/>
      <c r="V27" s="7"/>
    </row>
    <row r="28" spans="1:22" ht="12" customHeight="1" x14ac:dyDescent="0.2">
      <c r="A28" s="14">
        <v>1991</v>
      </c>
      <c r="B28" s="15">
        <v>2.7824478288690417</v>
      </c>
      <c r="C28" s="15">
        <v>0</v>
      </c>
      <c r="D28" s="15">
        <f t="shared" si="0"/>
        <v>2.7824478288690417</v>
      </c>
      <c r="E28" s="15">
        <v>12</v>
      </c>
      <c r="F28" s="15">
        <f t="shared" si="1"/>
        <v>2.4485540894047566</v>
      </c>
      <c r="G28" s="15">
        <v>0</v>
      </c>
      <c r="H28" s="15">
        <f t="shared" si="7"/>
        <v>2.4485540894047566</v>
      </c>
      <c r="I28" s="15">
        <v>20</v>
      </c>
      <c r="J28" s="19">
        <f t="shared" si="2"/>
        <v>29.600000000000009</v>
      </c>
      <c r="K28" s="15">
        <f t="shared" si="8"/>
        <v>1.9588432715238053</v>
      </c>
      <c r="L28" s="16">
        <f t="shared" si="3"/>
        <v>8.5867102313372287E-2</v>
      </c>
      <c r="M28" s="15">
        <f t="shared" si="4"/>
        <v>2.4342894170329474</v>
      </c>
      <c r="N28" s="15">
        <v>74</v>
      </c>
      <c r="O28" s="15">
        <v>20</v>
      </c>
      <c r="P28" s="15">
        <f t="shared" si="5"/>
        <v>9.0068708430219058</v>
      </c>
      <c r="Q28" s="17">
        <f t="shared" si="6"/>
        <v>0.12171447085164737</v>
      </c>
      <c r="R28" s="7"/>
      <c r="S28" s="7"/>
      <c r="T28" s="7"/>
      <c r="U28" s="7"/>
      <c r="V28" s="7"/>
    </row>
    <row r="29" spans="1:22" ht="12" customHeight="1" x14ac:dyDescent="0.2">
      <c r="A29" s="14">
        <v>1992</v>
      </c>
      <c r="B29" s="15">
        <v>2.6311464604697039</v>
      </c>
      <c r="C29" s="15">
        <v>0</v>
      </c>
      <c r="D29" s="15">
        <f t="shared" si="0"/>
        <v>2.6311464604697039</v>
      </c>
      <c r="E29" s="15">
        <v>12</v>
      </c>
      <c r="F29" s="15">
        <f t="shared" si="1"/>
        <v>2.3154088852133397</v>
      </c>
      <c r="G29" s="15">
        <v>0</v>
      </c>
      <c r="H29" s="15">
        <f t="shared" si="7"/>
        <v>2.3154088852133397</v>
      </c>
      <c r="I29" s="15">
        <v>20</v>
      </c>
      <c r="J29" s="19">
        <f t="shared" si="2"/>
        <v>29.599999999999994</v>
      </c>
      <c r="K29" s="15">
        <f t="shared" si="8"/>
        <v>1.8523271081706718</v>
      </c>
      <c r="L29" s="16">
        <f t="shared" si="3"/>
        <v>8.1197900632139039E-2</v>
      </c>
      <c r="M29" s="15">
        <f t="shared" si="4"/>
        <v>2.3019198839708257</v>
      </c>
      <c r="N29" s="15">
        <v>74</v>
      </c>
      <c r="O29" s="15">
        <v>20</v>
      </c>
      <c r="P29" s="15">
        <f t="shared" si="5"/>
        <v>8.5171035706920559</v>
      </c>
      <c r="Q29" s="17">
        <f t="shared" si="6"/>
        <v>0.11509599419854129</v>
      </c>
      <c r="R29" s="7"/>
      <c r="S29" s="7"/>
      <c r="T29" s="7"/>
      <c r="U29" s="7"/>
      <c r="V29" s="7"/>
    </row>
    <row r="30" spans="1:22" ht="12" customHeight="1" x14ac:dyDescent="0.2">
      <c r="A30" s="14">
        <v>1993</v>
      </c>
      <c r="B30" s="15">
        <v>3.1249707202621266</v>
      </c>
      <c r="C30" s="15">
        <v>0</v>
      </c>
      <c r="D30" s="15">
        <f t="shared" si="0"/>
        <v>3.1249707202621266</v>
      </c>
      <c r="E30" s="15">
        <v>12</v>
      </c>
      <c r="F30" s="15">
        <f t="shared" si="1"/>
        <v>2.7499742338306712</v>
      </c>
      <c r="G30" s="15">
        <v>0</v>
      </c>
      <c r="H30" s="15">
        <f t="shared" si="7"/>
        <v>2.7499742338306712</v>
      </c>
      <c r="I30" s="15">
        <v>20</v>
      </c>
      <c r="J30" s="19">
        <f t="shared" si="2"/>
        <v>29.600000000000009</v>
      </c>
      <c r="K30" s="15">
        <f t="shared" si="8"/>
        <v>2.1999793870645368</v>
      </c>
      <c r="L30" s="16">
        <f t="shared" si="3"/>
        <v>9.6437452583650926E-2</v>
      </c>
      <c r="M30" s="15">
        <f t="shared" si="4"/>
        <v>2.7339535620202118</v>
      </c>
      <c r="N30" s="15">
        <v>74</v>
      </c>
      <c r="O30" s="15">
        <v>20</v>
      </c>
      <c r="P30" s="15">
        <f t="shared" si="5"/>
        <v>10.115628179474783</v>
      </c>
      <c r="Q30" s="17">
        <f t="shared" si="6"/>
        <v>0.13669767810101058</v>
      </c>
      <c r="R30" s="7"/>
      <c r="S30" s="7"/>
      <c r="T30" s="7"/>
      <c r="U30" s="7"/>
      <c r="V30" s="7"/>
    </row>
    <row r="31" spans="1:22" ht="12" customHeight="1" x14ac:dyDescent="0.2">
      <c r="A31" s="14">
        <v>1994</v>
      </c>
      <c r="B31" s="15">
        <v>3.610819301692235</v>
      </c>
      <c r="C31" s="15">
        <v>0</v>
      </c>
      <c r="D31" s="15">
        <f t="shared" si="0"/>
        <v>3.610819301692235</v>
      </c>
      <c r="E31" s="15">
        <v>12</v>
      </c>
      <c r="F31" s="15">
        <f t="shared" si="1"/>
        <v>3.1775209854891666</v>
      </c>
      <c r="G31" s="15">
        <v>0</v>
      </c>
      <c r="H31" s="15">
        <f t="shared" si="7"/>
        <v>3.1775209854891666</v>
      </c>
      <c r="I31" s="15">
        <v>20</v>
      </c>
      <c r="J31" s="19">
        <f t="shared" si="2"/>
        <v>29.600000000000009</v>
      </c>
      <c r="K31" s="15">
        <f t="shared" si="8"/>
        <v>2.5420167883913334</v>
      </c>
      <c r="L31" s="16">
        <f t="shared" si="3"/>
        <v>0.11143087291578448</v>
      </c>
      <c r="M31" s="15">
        <f t="shared" si="4"/>
        <v>3.1590095317260318</v>
      </c>
      <c r="N31" s="15">
        <v>74</v>
      </c>
      <c r="O31" s="15">
        <v>20</v>
      </c>
      <c r="P31" s="15">
        <f t="shared" si="5"/>
        <v>11.688335267386318</v>
      </c>
      <c r="Q31" s="17">
        <f t="shared" si="6"/>
        <v>0.1579504765863016</v>
      </c>
      <c r="R31" s="7"/>
      <c r="S31" s="7"/>
      <c r="T31" s="7"/>
      <c r="U31" s="7"/>
      <c r="V31" s="7"/>
    </row>
    <row r="32" spans="1:22" ht="12" customHeight="1" x14ac:dyDescent="0.2">
      <c r="A32" s="14">
        <v>1995</v>
      </c>
      <c r="B32" s="15">
        <v>4</v>
      </c>
      <c r="C32" s="15">
        <v>0</v>
      </c>
      <c r="D32" s="15">
        <f t="shared" si="0"/>
        <v>4</v>
      </c>
      <c r="E32" s="15">
        <v>12</v>
      </c>
      <c r="F32" s="15">
        <f t="shared" si="1"/>
        <v>3.52</v>
      </c>
      <c r="G32" s="15">
        <v>0</v>
      </c>
      <c r="H32" s="15">
        <f t="shared" si="7"/>
        <v>3.52</v>
      </c>
      <c r="I32" s="15">
        <v>20</v>
      </c>
      <c r="J32" s="19">
        <f t="shared" si="2"/>
        <v>29.600000000000009</v>
      </c>
      <c r="K32" s="15">
        <f t="shared" si="8"/>
        <v>2.8159999999999998</v>
      </c>
      <c r="L32" s="16">
        <f t="shared" si="3"/>
        <v>0.12344109589041095</v>
      </c>
      <c r="M32" s="15">
        <f t="shared" si="4"/>
        <v>3.4994933479452053</v>
      </c>
      <c r="N32" s="15">
        <v>74</v>
      </c>
      <c r="O32" s="15">
        <v>20</v>
      </c>
      <c r="P32" s="15">
        <f t="shared" si="5"/>
        <v>12.948125387397258</v>
      </c>
      <c r="Q32" s="17">
        <f t="shared" si="6"/>
        <v>0.17497466739726025</v>
      </c>
      <c r="R32" s="7"/>
      <c r="S32" s="7"/>
      <c r="T32" s="7"/>
      <c r="U32" s="7"/>
      <c r="V32" s="7"/>
    </row>
    <row r="33" spans="1:22" ht="12" customHeight="1" x14ac:dyDescent="0.2">
      <c r="A33" s="10">
        <v>1996</v>
      </c>
      <c r="B33" s="49">
        <v>4.5</v>
      </c>
      <c r="C33" s="11">
        <v>0</v>
      </c>
      <c r="D33" s="11">
        <f t="shared" si="0"/>
        <v>4.5</v>
      </c>
      <c r="E33" s="11">
        <v>12</v>
      </c>
      <c r="F33" s="11">
        <f t="shared" si="1"/>
        <v>3.96</v>
      </c>
      <c r="G33" s="11">
        <v>0</v>
      </c>
      <c r="H33" s="11">
        <f t="shared" si="7"/>
        <v>3.96</v>
      </c>
      <c r="I33" s="11">
        <v>20</v>
      </c>
      <c r="J33" s="18">
        <f t="shared" si="2"/>
        <v>29.599999999999994</v>
      </c>
      <c r="K33" s="11">
        <f t="shared" si="8"/>
        <v>3.1680000000000001</v>
      </c>
      <c r="L33" s="12">
        <f t="shared" si="3"/>
        <v>0.13887123287671232</v>
      </c>
      <c r="M33" s="11">
        <f t="shared" si="4"/>
        <v>3.9369300164383558</v>
      </c>
      <c r="N33" s="11">
        <v>74</v>
      </c>
      <c r="O33" s="11">
        <v>20</v>
      </c>
      <c r="P33" s="11">
        <f t="shared" si="5"/>
        <v>14.566641060821917</v>
      </c>
      <c r="Q33" s="13">
        <f t="shared" si="6"/>
        <v>0.19684650082191779</v>
      </c>
      <c r="R33" s="7"/>
      <c r="S33" s="7"/>
      <c r="T33" s="7"/>
      <c r="U33" s="7"/>
      <c r="V33" s="7"/>
    </row>
    <row r="34" spans="1:22" ht="12" customHeight="1" x14ac:dyDescent="0.2">
      <c r="A34" s="10">
        <v>1997</v>
      </c>
      <c r="B34" s="49">
        <v>4.9000000000000004</v>
      </c>
      <c r="C34" s="11">
        <v>0</v>
      </c>
      <c r="D34" s="11">
        <f t="shared" si="0"/>
        <v>4.9000000000000004</v>
      </c>
      <c r="E34" s="11">
        <v>12</v>
      </c>
      <c r="F34" s="11">
        <f t="shared" si="1"/>
        <v>4.3120000000000003</v>
      </c>
      <c r="G34" s="11">
        <v>0</v>
      </c>
      <c r="H34" s="11">
        <f t="shared" si="7"/>
        <v>4.3120000000000003</v>
      </c>
      <c r="I34" s="11">
        <v>20</v>
      </c>
      <c r="J34" s="18">
        <f t="shared" si="2"/>
        <v>29.600000000000009</v>
      </c>
      <c r="K34" s="11">
        <f t="shared" si="8"/>
        <v>3.4496000000000002</v>
      </c>
      <c r="L34" s="12">
        <f t="shared" si="3"/>
        <v>0.15121534246575344</v>
      </c>
      <c r="M34" s="11">
        <f t="shared" si="4"/>
        <v>4.2868793512328773</v>
      </c>
      <c r="N34" s="11">
        <v>74</v>
      </c>
      <c r="O34" s="11">
        <v>20</v>
      </c>
      <c r="P34" s="11">
        <f t="shared" si="5"/>
        <v>15.861453599561646</v>
      </c>
      <c r="Q34" s="13">
        <f t="shared" si="6"/>
        <v>0.21434396756164387</v>
      </c>
      <c r="R34" s="7"/>
      <c r="S34" s="7"/>
      <c r="T34" s="7"/>
      <c r="U34" s="7"/>
      <c r="V34" s="7"/>
    </row>
    <row r="35" spans="1:22" ht="12" customHeight="1" x14ac:dyDescent="0.2">
      <c r="A35" s="10">
        <v>1998</v>
      </c>
      <c r="B35" s="49">
        <v>5.4</v>
      </c>
      <c r="C35" s="11">
        <v>0</v>
      </c>
      <c r="D35" s="11">
        <f t="shared" si="0"/>
        <v>5.4</v>
      </c>
      <c r="E35" s="11">
        <v>12</v>
      </c>
      <c r="F35" s="11">
        <f t="shared" si="1"/>
        <v>4.7520000000000007</v>
      </c>
      <c r="G35" s="11">
        <v>0</v>
      </c>
      <c r="H35" s="11">
        <f t="shared" si="7"/>
        <v>4.7520000000000007</v>
      </c>
      <c r="I35" s="11">
        <v>20</v>
      </c>
      <c r="J35" s="18">
        <f t="shared" si="2"/>
        <v>29.599999999999994</v>
      </c>
      <c r="K35" s="11">
        <f t="shared" si="8"/>
        <v>3.8016000000000005</v>
      </c>
      <c r="L35" s="12">
        <f t="shared" si="3"/>
        <v>0.16664547945205482</v>
      </c>
      <c r="M35" s="11">
        <f t="shared" si="4"/>
        <v>4.7243160197260279</v>
      </c>
      <c r="N35" s="11">
        <v>74</v>
      </c>
      <c r="O35" s="11">
        <v>20</v>
      </c>
      <c r="P35" s="11">
        <f t="shared" si="5"/>
        <v>17.479969272986303</v>
      </c>
      <c r="Q35" s="13">
        <f t="shared" si="6"/>
        <v>0.23621580098630141</v>
      </c>
      <c r="R35" s="7"/>
      <c r="S35" s="7"/>
      <c r="T35" s="7"/>
      <c r="U35" s="7"/>
      <c r="V35" s="7"/>
    </row>
    <row r="36" spans="1:22" ht="12" customHeight="1" x14ac:dyDescent="0.2">
      <c r="A36" s="10">
        <v>1999</v>
      </c>
      <c r="B36" s="49">
        <v>5.8</v>
      </c>
      <c r="C36" s="11">
        <v>0</v>
      </c>
      <c r="D36" s="11">
        <f t="shared" si="0"/>
        <v>5.8</v>
      </c>
      <c r="E36" s="11">
        <v>12</v>
      </c>
      <c r="F36" s="11">
        <f t="shared" si="1"/>
        <v>5.1040000000000001</v>
      </c>
      <c r="G36" s="11">
        <v>0</v>
      </c>
      <c r="H36" s="11">
        <f t="shared" si="7"/>
        <v>5.1040000000000001</v>
      </c>
      <c r="I36" s="11">
        <v>20</v>
      </c>
      <c r="J36" s="18">
        <f t="shared" si="2"/>
        <v>29.600000000000009</v>
      </c>
      <c r="K36" s="11">
        <f t="shared" si="8"/>
        <v>4.0831999999999997</v>
      </c>
      <c r="L36" s="12">
        <f t="shared" si="3"/>
        <v>0.17898958904109588</v>
      </c>
      <c r="M36" s="11">
        <f t="shared" si="4"/>
        <v>5.0742653545205476</v>
      </c>
      <c r="N36" s="11">
        <v>74</v>
      </c>
      <c r="O36" s="11">
        <v>20</v>
      </c>
      <c r="P36" s="11">
        <f t="shared" si="5"/>
        <v>18.774781811726026</v>
      </c>
      <c r="Q36" s="13">
        <f t="shared" si="6"/>
        <v>0.25371326772602737</v>
      </c>
      <c r="R36" s="7"/>
      <c r="S36" s="7"/>
      <c r="T36" s="7"/>
      <c r="U36" s="7"/>
      <c r="V36" s="7"/>
    </row>
    <row r="37" spans="1:22" ht="12" customHeight="1" x14ac:dyDescent="0.2">
      <c r="A37" s="10">
        <v>2000</v>
      </c>
      <c r="B37" s="49">
        <v>6.2</v>
      </c>
      <c r="C37" s="11">
        <v>0</v>
      </c>
      <c r="D37" s="11">
        <f t="shared" si="0"/>
        <v>6.2</v>
      </c>
      <c r="E37" s="11">
        <v>12</v>
      </c>
      <c r="F37" s="11">
        <f t="shared" si="1"/>
        <v>5.4560000000000004</v>
      </c>
      <c r="G37" s="11">
        <v>0</v>
      </c>
      <c r="H37" s="11">
        <f t="shared" si="7"/>
        <v>5.4560000000000004</v>
      </c>
      <c r="I37" s="11">
        <v>20</v>
      </c>
      <c r="J37" s="18">
        <f t="shared" si="2"/>
        <v>29.599999999999994</v>
      </c>
      <c r="K37" s="11">
        <f t="shared" si="8"/>
        <v>4.3648000000000007</v>
      </c>
      <c r="L37" s="12">
        <f t="shared" si="3"/>
        <v>0.19133369863013702</v>
      </c>
      <c r="M37" s="11">
        <f t="shared" si="4"/>
        <v>5.4242146893150691</v>
      </c>
      <c r="N37" s="11">
        <v>74</v>
      </c>
      <c r="O37" s="11">
        <v>20</v>
      </c>
      <c r="P37" s="11">
        <f t="shared" si="5"/>
        <v>20.069594350465756</v>
      </c>
      <c r="Q37" s="13">
        <f t="shared" si="6"/>
        <v>0.27121073446575344</v>
      </c>
      <c r="R37" s="7"/>
      <c r="S37" s="7"/>
      <c r="T37" s="7"/>
      <c r="U37" s="7"/>
      <c r="V37" s="7"/>
    </row>
    <row r="38" spans="1:22" ht="12" customHeight="1" x14ac:dyDescent="0.2">
      <c r="A38" s="14">
        <v>2001</v>
      </c>
      <c r="B38" s="15">
        <v>6.6</v>
      </c>
      <c r="C38" s="15">
        <v>0</v>
      </c>
      <c r="D38" s="15">
        <f t="shared" si="0"/>
        <v>6.6</v>
      </c>
      <c r="E38" s="15">
        <v>12</v>
      </c>
      <c r="F38" s="15">
        <f t="shared" si="1"/>
        <v>5.8079999999999998</v>
      </c>
      <c r="G38" s="15">
        <v>0</v>
      </c>
      <c r="H38" s="15">
        <f t="shared" si="7"/>
        <v>5.8079999999999998</v>
      </c>
      <c r="I38" s="15">
        <v>20</v>
      </c>
      <c r="J38" s="19">
        <f t="shared" si="2"/>
        <v>29.599999999999994</v>
      </c>
      <c r="K38" s="15">
        <f t="shared" si="8"/>
        <v>4.6463999999999999</v>
      </c>
      <c r="L38" s="16">
        <f t="shared" si="3"/>
        <v>0.20367780821917808</v>
      </c>
      <c r="M38" s="15">
        <f t="shared" si="4"/>
        <v>5.7741640241095888</v>
      </c>
      <c r="N38" s="15">
        <v>74</v>
      </c>
      <c r="O38" s="15">
        <v>20</v>
      </c>
      <c r="P38" s="15">
        <f t="shared" si="5"/>
        <v>21.36440688920548</v>
      </c>
      <c r="Q38" s="17">
        <f t="shared" si="6"/>
        <v>0.28870820120547946</v>
      </c>
      <c r="R38" s="7"/>
      <c r="S38" s="7"/>
      <c r="T38" s="7"/>
      <c r="U38" s="7"/>
      <c r="V38" s="7"/>
    </row>
    <row r="39" spans="1:22" ht="12" customHeight="1" x14ac:dyDescent="0.2">
      <c r="A39" s="14">
        <v>2002</v>
      </c>
      <c r="B39" s="15">
        <v>7</v>
      </c>
      <c r="C39" s="15">
        <v>0</v>
      </c>
      <c r="D39" s="15">
        <f t="shared" si="0"/>
        <v>7</v>
      </c>
      <c r="E39" s="15">
        <v>12</v>
      </c>
      <c r="F39" s="15">
        <f t="shared" si="1"/>
        <v>6.16</v>
      </c>
      <c r="G39" s="15">
        <v>0</v>
      </c>
      <c r="H39" s="15">
        <f t="shared" si="7"/>
        <v>6.16</v>
      </c>
      <c r="I39" s="15">
        <v>20</v>
      </c>
      <c r="J39" s="19">
        <f t="shared" si="2"/>
        <v>29.600000000000009</v>
      </c>
      <c r="K39" s="15">
        <f t="shared" si="8"/>
        <v>4.9279999999999999</v>
      </c>
      <c r="L39" s="16">
        <f t="shared" si="3"/>
        <v>0.21602191780821917</v>
      </c>
      <c r="M39" s="15">
        <f t="shared" si="4"/>
        <v>6.1241133589041095</v>
      </c>
      <c r="N39" s="15">
        <v>74</v>
      </c>
      <c r="O39" s="15">
        <v>20</v>
      </c>
      <c r="P39" s="15">
        <f t="shared" si="5"/>
        <v>22.659219427945207</v>
      </c>
      <c r="Q39" s="17">
        <f t="shared" si="6"/>
        <v>0.30620566794520548</v>
      </c>
      <c r="R39" s="7"/>
      <c r="S39" s="7"/>
      <c r="T39" s="7"/>
      <c r="U39" s="7"/>
      <c r="V39" s="7"/>
    </row>
    <row r="40" spans="1:22" ht="12" customHeight="1" x14ac:dyDescent="0.2">
      <c r="A40" s="14">
        <v>2003</v>
      </c>
      <c r="B40" s="15">
        <v>7.4</v>
      </c>
      <c r="C40" s="15">
        <v>0</v>
      </c>
      <c r="D40" s="15">
        <f t="shared" si="0"/>
        <v>7.4</v>
      </c>
      <c r="E40" s="15">
        <v>12</v>
      </c>
      <c r="F40" s="15">
        <f t="shared" si="1"/>
        <v>6.5120000000000005</v>
      </c>
      <c r="G40" s="15">
        <v>0</v>
      </c>
      <c r="H40" s="15">
        <f t="shared" si="7"/>
        <v>6.5120000000000005</v>
      </c>
      <c r="I40" s="15">
        <v>20</v>
      </c>
      <c r="J40" s="19">
        <f t="shared" si="2"/>
        <v>29.600000000000009</v>
      </c>
      <c r="K40" s="15">
        <f t="shared" si="8"/>
        <v>5.2096</v>
      </c>
      <c r="L40" s="16">
        <f t="shared" si="3"/>
        <v>0.22836602739726028</v>
      </c>
      <c r="M40" s="15">
        <f t="shared" ref="M40:M45" si="9">+L40*28.3495</f>
        <v>6.4740626936986301</v>
      </c>
      <c r="N40" s="15">
        <v>74</v>
      </c>
      <c r="O40" s="15">
        <v>20</v>
      </c>
      <c r="P40" s="15">
        <f t="shared" si="5"/>
        <v>23.95403196668493</v>
      </c>
      <c r="Q40" s="17">
        <f t="shared" si="6"/>
        <v>0.3237031346849315</v>
      </c>
      <c r="R40" s="7"/>
      <c r="S40" s="7"/>
      <c r="T40" s="7"/>
      <c r="U40" s="7"/>
      <c r="V40" s="7"/>
    </row>
    <row r="41" spans="1:22" ht="12" customHeight="1" x14ac:dyDescent="0.2">
      <c r="A41" s="14">
        <v>2004</v>
      </c>
      <c r="B41" s="15">
        <v>7.8</v>
      </c>
      <c r="C41" s="15">
        <v>0</v>
      </c>
      <c r="D41" s="15">
        <f t="shared" si="0"/>
        <v>7.8</v>
      </c>
      <c r="E41" s="15">
        <v>12</v>
      </c>
      <c r="F41" s="15">
        <f t="shared" si="1"/>
        <v>6.8639999999999999</v>
      </c>
      <c r="G41" s="15">
        <v>0</v>
      </c>
      <c r="H41" s="15">
        <f t="shared" si="7"/>
        <v>6.8639999999999999</v>
      </c>
      <c r="I41" s="15">
        <v>20</v>
      </c>
      <c r="J41" s="19">
        <f t="shared" si="2"/>
        <v>29.599999999999994</v>
      </c>
      <c r="K41" s="15">
        <f t="shared" si="8"/>
        <v>5.4912000000000001</v>
      </c>
      <c r="L41" s="16">
        <f t="shared" si="3"/>
        <v>0.24071013698630137</v>
      </c>
      <c r="M41" s="15">
        <f t="shared" si="9"/>
        <v>6.8240120284931507</v>
      </c>
      <c r="N41" s="15">
        <v>74</v>
      </c>
      <c r="O41" s="15">
        <v>20</v>
      </c>
      <c r="P41" s="15">
        <f t="shared" si="5"/>
        <v>25.248844505424657</v>
      </c>
      <c r="Q41" s="17">
        <f t="shared" si="6"/>
        <v>0.34120060142465752</v>
      </c>
      <c r="R41" s="7"/>
      <c r="S41" s="7"/>
      <c r="T41" s="7"/>
      <c r="U41" s="7"/>
      <c r="V41" s="7"/>
    </row>
    <row r="42" spans="1:22" ht="12" customHeight="1" x14ac:dyDescent="0.2">
      <c r="A42" s="14">
        <v>2005</v>
      </c>
      <c r="B42" s="15">
        <v>8.1</v>
      </c>
      <c r="C42" s="15">
        <v>0</v>
      </c>
      <c r="D42" s="15">
        <f t="shared" si="0"/>
        <v>8.1</v>
      </c>
      <c r="E42" s="15">
        <v>12</v>
      </c>
      <c r="F42" s="15">
        <f t="shared" si="1"/>
        <v>7.1280000000000001</v>
      </c>
      <c r="G42" s="15">
        <v>0</v>
      </c>
      <c r="H42" s="15">
        <f t="shared" si="7"/>
        <v>7.1280000000000001</v>
      </c>
      <c r="I42" s="15">
        <v>20</v>
      </c>
      <c r="J42" s="19">
        <f t="shared" si="2"/>
        <v>29.599999999999994</v>
      </c>
      <c r="K42" s="15">
        <f t="shared" si="8"/>
        <v>5.7023999999999999</v>
      </c>
      <c r="L42" s="16">
        <f t="shared" si="3"/>
        <v>0.24996821917808218</v>
      </c>
      <c r="M42" s="15">
        <f t="shared" si="9"/>
        <v>7.0864740295890405</v>
      </c>
      <c r="N42" s="15">
        <v>74</v>
      </c>
      <c r="O42" s="15">
        <v>20</v>
      </c>
      <c r="P42" s="15">
        <f t="shared" si="5"/>
        <v>26.21995390947945</v>
      </c>
      <c r="Q42" s="17">
        <f t="shared" si="6"/>
        <v>0.35432370147945202</v>
      </c>
      <c r="R42" s="7"/>
      <c r="S42" s="7"/>
      <c r="T42" s="7"/>
      <c r="U42" s="7"/>
      <c r="V42" s="7"/>
    </row>
    <row r="43" spans="1:22" ht="12" customHeight="1" x14ac:dyDescent="0.2">
      <c r="A43" s="10">
        <v>2006</v>
      </c>
      <c r="B43" s="49">
        <v>8.5</v>
      </c>
      <c r="C43" s="11">
        <v>0</v>
      </c>
      <c r="D43" s="11">
        <f t="shared" si="0"/>
        <v>8.5</v>
      </c>
      <c r="E43" s="11">
        <v>12</v>
      </c>
      <c r="F43" s="11">
        <f t="shared" si="1"/>
        <v>7.48</v>
      </c>
      <c r="G43" s="11">
        <v>0</v>
      </c>
      <c r="H43" s="11">
        <f t="shared" si="7"/>
        <v>7.48</v>
      </c>
      <c r="I43" s="11">
        <v>20</v>
      </c>
      <c r="J43" s="18">
        <f t="shared" si="2"/>
        <v>29.600000000000009</v>
      </c>
      <c r="K43" s="11">
        <f t="shared" si="8"/>
        <v>5.984</v>
      </c>
      <c r="L43" s="12">
        <f t="shared" si="3"/>
        <v>0.26231232876712329</v>
      </c>
      <c r="M43" s="11">
        <f t="shared" si="9"/>
        <v>7.4364233643835611</v>
      </c>
      <c r="N43" s="11">
        <v>74</v>
      </c>
      <c r="O43" s="11">
        <v>20</v>
      </c>
      <c r="P43" s="11">
        <f t="shared" si="5"/>
        <v>27.514766448219174</v>
      </c>
      <c r="Q43" s="13">
        <f t="shared" si="6"/>
        <v>0.37182116821917804</v>
      </c>
      <c r="R43" s="7"/>
      <c r="S43" s="7"/>
      <c r="T43" s="7"/>
      <c r="U43" s="7"/>
      <c r="V43" s="7"/>
    </row>
    <row r="44" spans="1:22" ht="12" customHeight="1" x14ac:dyDescent="0.2">
      <c r="A44" s="10">
        <v>2007</v>
      </c>
      <c r="B44" s="49">
        <v>8.9</v>
      </c>
      <c r="C44" s="11">
        <v>0</v>
      </c>
      <c r="D44" s="11">
        <f t="shared" si="0"/>
        <v>8.9</v>
      </c>
      <c r="E44" s="11">
        <v>12</v>
      </c>
      <c r="F44" s="11">
        <f t="shared" si="1"/>
        <v>7.8320000000000007</v>
      </c>
      <c r="G44" s="11">
        <v>0</v>
      </c>
      <c r="H44" s="11">
        <f t="shared" si="7"/>
        <v>7.8320000000000007</v>
      </c>
      <c r="I44" s="11">
        <v>20</v>
      </c>
      <c r="J44" s="18">
        <f t="shared" si="2"/>
        <v>29.599999999999994</v>
      </c>
      <c r="K44" s="11">
        <f t="shared" si="8"/>
        <v>6.2656000000000009</v>
      </c>
      <c r="L44" s="12">
        <f t="shared" si="3"/>
        <v>0.27465643835616443</v>
      </c>
      <c r="M44" s="11">
        <f t="shared" si="9"/>
        <v>7.7863726991780835</v>
      </c>
      <c r="N44" s="11">
        <v>74</v>
      </c>
      <c r="O44" s="11">
        <v>20</v>
      </c>
      <c r="P44" s="11">
        <f t="shared" si="5"/>
        <v>28.809578986958908</v>
      </c>
      <c r="Q44" s="13">
        <f t="shared" si="6"/>
        <v>0.38931863495890418</v>
      </c>
      <c r="R44" s="7"/>
      <c r="S44" s="7"/>
      <c r="T44" s="7"/>
      <c r="U44" s="7"/>
      <c r="V44" s="7"/>
    </row>
    <row r="45" spans="1:22" ht="12" customHeight="1" x14ac:dyDescent="0.2">
      <c r="A45" s="10">
        <v>2008</v>
      </c>
      <c r="B45" s="49">
        <v>9.3000000000000007</v>
      </c>
      <c r="C45" s="11">
        <v>0</v>
      </c>
      <c r="D45" s="11">
        <f t="shared" si="0"/>
        <v>9.3000000000000007</v>
      </c>
      <c r="E45" s="11">
        <v>12</v>
      </c>
      <c r="F45" s="11">
        <f t="shared" si="1"/>
        <v>8.1840000000000011</v>
      </c>
      <c r="G45" s="11">
        <v>0</v>
      </c>
      <c r="H45" s="11">
        <f t="shared" si="7"/>
        <v>8.1840000000000011</v>
      </c>
      <c r="I45" s="11">
        <v>20</v>
      </c>
      <c r="J45" s="18">
        <f t="shared" si="2"/>
        <v>29.599999999999994</v>
      </c>
      <c r="K45" s="11">
        <f t="shared" si="8"/>
        <v>6.547200000000001</v>
      </c>
      <c r="L45" s="12">
        <f t="shared" si="3"/>
        <v>0.28700054794520552</v>
      </c>
      <c r="M45" s="11">
        <f t="shared" si="9"/>
        <v>8.1363220339726041</v>
      </c>
      <c r="N45" s="11">
        <v>74</v>
      </c>
      <c r="O45" s="11">
        <v>20</v>
      </c>
      <c r="P45" s="11">
        <f t="shared" si="5"/>
        <v>30.104391525698635</v>
      </c>
      <c r="Q45" s="13">
        <f t="shared" si="6"/>
        <v>0.40681610169863019</v>
      </c>
      <c r="R45" s="7"/>
      <c r="S45" s="7"/>
      <c r="T45" s="7"/>
      <c r="U45" s="7"/>
      <c r="V45" s="7"/>
    </row>
    <row r="46" spans="1:22" ht="12" customHeight="1" x14ac:dyDescent="0.2">
      <c r="A46" s="10">
        <v>2009</v>
      </c>
      <c r="B46" s="49">
        <v>9.3000000000000007</v>
      </c>
      <c r="C46" s="11">
        <v>0</v>
      </c>
      <c r="D46" s="11">
        <f t="shared" si="0"/>
        <v>9.3000000000000007</v>
      </c>
      <c r="E46" s="11">
        <v>12</v>
      </c>
      <c r="F46" s="11">
        <f t="shared" si="1"/>
        <v>8.1840000000000011</v>
      </c>
      <c r="G46" s="11">
        <v>0</v>
      </c>
      <c r="H46" s="11">
        <f t="shared" si="7"/>
        <v>8.1840000000000011</v>
      </c>
      <c r="I46" s="11">
        <v>20</v>
      </c>
      <c r="J46" s="18">
        <f t="shared" si="2"/>
        <v>29.599999999999994</v>
      </c>
      <c r="K46" s="11">
        <f t="shared" si="8"/>
        <v>6.547200000000001</v>
      </c>
      <c r="L46" s="12">
        <f t="shared" si="3"/>
        <v>0.28700054794520552</v>
      </c>
      <c r="M46" s="11">
        <f t="shared" ref="M46:M51" si="10">+L46*28.3495</f>
        <v>8.1363220339726041</v>
      </c>
      <c r="N46" s="11">
        <v>74</v>
      </c>
      <c r="O46" s="11">
        <v>20</v>
      </c>
      <c r="P46" s="11">
        <f t="shared" si="5"/>
        <v>30.104391525698635</v>
      </c>
      <c r="Q46" s="13">
        <f t="shared" si="6"/>
        <v>0.40681610169863019</v>
      </c>
      <c r="R46" s="7"/>
      <c r="S46" s="7"/>
      <c r="T46" s="7"/>
      <c r="U46" s="7"/>
      <c r="V46" s="7"/>
    </row>
    <row r="47" spans="1:22" ht="12" customHeight="1" x14ac:dyDescent="0.2">
      <c r="A47" s="10">
        <v>2010</v>
      </c>
      <c r="B47" s="49">
        <v>9.3000000000000007</v>
      </c>
      <c r="C47" s="11">
        <v>0</v>
      </c>
      <c r="D47" s="11">
        <f t="shared" si="0"/>
        <v>9.3000000000000007</v>
      </c>
      <c r="E47" s="11">
        <v>12</v>
      </c>
      <c r="F47" s="11">
        <f t="shared" si="1"/>
        <v>8.1840000000000011</v>
      </c>
      <c r="G47" s="11">
        <v>0</v>
      </c>
      <c r="H47" s="11">
        <f t="shared" si="7"/>
        <v>8.1840000000000011</v>
      </c>
      <c r="I47" s="11">
        <v>20</v>
      </c>
      <c r="J47" s="18">
        <f t="shared" si="2"/>
        <v>29.599999999999994</v>
      </c>
      <c r="K47" s="11">
        <f t="shared" si="8"/>
        <v>6.547200000000001</v>
      </c>
      <c r="L47" s="12">
        <f t="shared" si="3"/>
        <v>0.28700054794520552</v>
      </c>
      <c r="M47" s="11">
        <f t="shared" si="10"/>
        <v>8.1363220339726041</v>
      </c>
      <c r="N47" s="11">
        <v>74</v>
      </c>
      <c r="O47" s="11">
        <v>20</v>
      </c>
      <c r="P47" s="11">
        <f t="shared" si="5"/>
        <v>30.104391525698635</v>
      </c>
      <c r="Q47" s="13">
        <f t="shared" si="6"/>
        <v>0.40681610169863019</v>
      </c>
    </row>
    <row r="48" spans="1:22" ht="12" customHeight="1" x14ac:dyDescent="0.2">
      <c r="A48" s="29">
        <v>2011</v>
      </c>
      <c r="B48" s="15">
        <v>9.5940593908629452</v>
      </c>
      <c r="C48" s="30">
        <v>0</v>
      </c>
      <c r="D48" s="30">
        <f t="shared" si="0"/>
        <v>9.5940593908629452</v>
      </c>
      <c r="E48" s="30">
        <v>12</v>
      </c>
      <c r="F48" s="30">
        <f t="shared" si="1"/>
        <v>8.442772263959391</v>
      </c>
      <c r="G48" s="30">
        <v>0</v>
      </c>
      <c r="H48" s="15">
        <f t="shared" si="7"/>
        <v>8.442772263959391</v>
      </c>
      <c r="I48" s="30">
        <v>20</v>
      </c>
      <c r="J48" s="38">
        <f t="shared" si="2"/>
        <v>29.600000000000009</v>
      </c>
      <c r="K48" s="15">
        <f t="shared" si="8"/>
        <v>6.7542178111675124</v>
      </c>
      <c r="L48" s="31">
        <f t="shared" si="3"/>
        <v>0.2960753013114526</v>
      </c>
      <c r="M48" s="30">
        <f t="shared" si="10"/>
        <v>8.393586754529025</v>
      </c>
      <c r="N48" s="30">
        <v>74</v>
      </c>
      <c r="O48" s="30">
        <v>20</v>
      </c>
      <c r="P48" s="30">
        <f t="shared" si="5"/>
        <v>31.056270991757394</v>
      </c>
      <c r="Q48" s="32">
        <f t="shared" si="6"/>
        <v>0.41967933772645127</v>
      </c>
    </row>
    <row r="49" spans="1:17" ht="12" customHeight="1" x14ac:dyDescent="0.2">
      <c r="A49" s="14">
        <v>2012</v>
      </c>
      <c r="B49" s="15">
        <v>9.5360406091370571</v>
      </c>
      <c r="C49" s="15">
        <v>0</v>
      </c>
      <c r="D49" s="15">
        <f t="shared" ref="D49:D54" si="11">+B49-B49*(C49/100)</f>
        <v>9.5360406091370571</v>
      </c>
      <c r="E49" s="15">
        <v>12</v>
      </c>
      <c r="F49" s="15">
        <f t="shared" ref="F49:F54" si="12">+(D49-D49*(E49)/100)</f>
        <v>8.3917157360406094</v>
      </c>
      <c r="G49" s="15">
        <v>0</v>
      </c>
      <c r="H49" s="15">
        <f t="shared" si="7"/>
        <v>8.3917157360406094</v>
      </c>
      <c r="I49" s="15">
        <v>20</v>
      </c>
      <c r="J49" s="19">
        <f t="shared" ref="J49:J54" si="13">100-(K49/B49*100)</f>
        <v>29.600000000000009</v>
      </c>
      <c r="K49" s="15">
        <f t="shared" si="8"/>
        <v>6.7133725888324873</v>
      </c>
      <c r="L49" s="16">
        <f t="shared" ref="L49:L54" si="14">+(K49/365)*16</f>
        <v>0.29428482581183507</v>
      </c>
      <c r="M49" s="15">
        <f t="shared" si="10"/>
        <v>8.3428276693526175</v>
      </c>
      <c r="N49" s="15">
        <v>74</v>
      </c>
      <c r="O49" s="15">
        <v>20</v>
      </c>
      <c r="P49" s="15">
        <f t="shared" ref="P49:P54" si="15">+Q49*N49</f>
        <v>30.868462376604683</v>
      </c>
      <c r="Q49" s="17">
        <f t="shared" ref="Q49:Q54" si="16">+M49/O49</f>
        <v>0.41714138346763086</v>
      </c>
    </row>
    <row r="50" spans="1:17" ht="12" customHeight="1" x14ac:dyDescent="0.2">
      <c r="A50" s="14">
        <v>2013</v>
      </c>
      <c r="B50" s="15">
        <v>9.5360406091370571</v>
      </c>
      <c r="C50" s="15">
        <v>0</v>
      </c>
      <c r="D50" s="15">
        <f t="shared" si="11"/>
        <v>9.5360406091370571</v>
      </c>
      <c r="E50" s="15">
        <v>12</v>
      </c>
      <c r="F50" s="15">
        <f t="shared" si="12"/>
        <v>8.3917157360406094</v>
      </c>
      <c r="G50" s="15">
        <v>0</v>
      </c>
      <c r="H50" s="15">
        <f t="shared" si="7"/>
        <v>8.3917157360406094</v>
      </c>
      <c r="I50" s="15">
        <v>20</v>
      </c>
      <c r="J50" s="19">
        <f t="shared" si="13"/>
        <v>29.600000000000009</v>
      </c>
      <c r="K50" s="15">
        <f t="shared" si="8"/>
        <v>6.7133725888324873</v>
      </c>
      <c r="L50" s="16">
        <f t="shared" si="14"/>
        <v>0.29428482581183507</v>
      </c>
      <c r="M50" s="15">
        <f t="shared" si="10"/>
        <v>8.3428276693526175</v>
      </c>
      <c r="N50" s="15">
        <v>74</v>
      </c>
      <c r="O50" s="15">
        <v>20</v>
      </c>
      <c r="P50" s="15">
        <f t="shared" si="15"/>
        <v>30.868462376604683</v>
      </c>
      <c r="Q50" s="17">
        <f t="shared" si="16"/>
        <v>0.41714138346763086</v>
      </c>
    </row>
    <row r="51" spans="1:17" ht="12" customHeight="1" x14ac:dyDescent="0.2">
      <c r="A51" s="14">
        <v>2014</v>
      </c>
      <c r="B51" s="15">
        <v>9.5</v>
      </c>
      <c r="C51" s="15">
        <v>0</v>
      </c>
      <c r="D51" s="15">
        <f t="shared" si="11"/>
        <v>9.5</v>
      </c>
      <c r="E51" s="15">
        <v>12</v>
      </c>
      <c r="F51" s="15">
        <f t="shared" si="12"/>
        <v>8.36</v>
      </c>
      <c r="G51" s="15">
        <v>0</v>
      </c>
      <c r="H51" s="15">
        <f t="shared" si="7"/>
        <v>8.36</v>
      </c>
      <c r="I51" s="15">
        <v>20</v>
      </c>
      <c r="J51" s="19">
        <f t="shared" si="13"/>
        <v>29.600000000000009</v>
      </c>
      <c r="K51" s="15">
        <f t="shared" si="8"/>
        <v>6.6879999999999997</v>
      </c>
      <c r="L51" s="16">
        <f t="shared" si="14"/>
        <v>0.29317260273972601</v>
      </c>
      <c r="M51" s="15">
        <f t="shared" si="10"/>
        <v>8.3112967013698622</v>
      </c>
      <c r="N51" s="15">
        <v>74</v>
      </c>
      <c r="O51" s="15">
        <v>20</v>
      </c>
      <c r="P51" s="15">
        <f t="shared" si="15"/>
        <v>30.751797795068491</v>
      </c>
      <c r="Q51" s="17">
        <f t="shared" si="16"/>
        <v>0.41556483506849312</v>
      </c>
    </row>
    <row r="52" spans="1:17" ht="12" customHeight="1" x14ac:dyDescent="0.2">
      <c r="A52" s="29">
        <v>2015</v>
      </c>
      <c r="B52" s="15">
        <v>9.6</v>
      </c>
      <c r="C52" s="30">
        <v>0</v>
      </c>
      <c r="D52" s="30">
        <f t="shared" si="11"/>
        <v>9.6</v>
      </c>
      <c r="E52" s="30">
        <v>12</v>
      </c>
      <c r="F52" s="30">
        <f t="shared" si="12"/>
        <v>8.4480000000000004</v>
      </c>
      <c r="G52" s="30">
        <v>0</v>
      </c>
      <c r="H52" s="15">
        <f t="shared" si="7"/>
        <v>8.4480000000000004</v>
      </c>
      <c r="I52" s="30">
        <v>20</v>
      </c>
      <c r="J52" s="38">
        <f t="shared" si="13"/>
        <v>29.599999999999994</v>
      </c>
      <c r="K52" s="15">
        <f t="shared" si="8"/>
        <v>6.7584</v>
      </c>
      <c r="L52" s="31">
        <f t="shared" si="14"/>
        <v>0.29625863013698628</v>
      </c>
      <c r="M52" s="30">
        <f>+L52*28.3495</f>
        <v>8.398784035068493</v>
      </c>
      <c r="N52" s="30">
        <v>74</v>
      </c>
      <c r="O52" s="30">
        <v>20</v>
      </c>
      <c r="P52" s="30">
        <f t="shared" si="15"/>
        <v>31.075500929753424</v>
      </c>
      <c r="Q52" s="32">
        <f t="shared" si="16"/>
        <v>0.41993920175342464</v>
      </c>
    </row>
    <row r="53" spans="1:17" ht="12" customHeight="1" x14ac:dyDescent="0.2">
      <c r="A53" s="48">
        <v>2016</v>
      </c>
      <c r="B53" s="49">
        <v>9.6</v>
      </c>
      <c r="C53" s="49">
        <v>0</v>
      </c>
      <c r="D53" s="49">
        <f t="shared" si="11"/>
        <v>9.6</v>
      </c>
      <c r="E53" s="49">
        <v>12</v>
      </c>
      <c r="F53" s="49">
        <f t="shared" si="12"/>
        <v>8.4480000000000004</v>
      </c>
      <c r="G53" s="49">
        <v>0</v>
      </c>
      <c r="H53" s="11">
        <f t="shared" si="7"/>
        <v>8.4480000000000004</v>
      </c>
      <c r="I53" s="49">
        <v>20</v>
      </c>
      <c r="J53" s="53">
        <f t="shared" si="13"/>
        <v>29.599999999999994</v>
      </c>
      <c r="K53" s="11">
        <f t="shared" si="8"/>
        <v>6.7584</v>
      </c>
      <c r="L53" s="50">
        <f t="shared" si="14"/>
        <v>0.29625863013698628</v>
      </c>
      <c r="M53" s="49">
        <f>+L53*28.3495</f>
        <v>8.398784035068493</v>
      </c>
      <c r="N53" s="49">
        <v>74</v>
      </c>
      <c r="O53" s="49">
        <v>20</v>
      </c>
      <c r="P53" s="49">
        <f t="shared" si="15"/>
        <v>31.075500929753424</v>
      </c>
      <c r="Q53" s="51">
        <f t="shared" si="16"/>
        <v>0.41993920175342464</v>
      </c>
    </row>
    <row r="54" spans="1:17" ht="12" customHeight="1" x14ac:dyDescent="0.2">
      <c r="A54" s="48">
        <v>2017</v>
      </c>
      <c r="B54" s="49">
        <v>9.6</v>
      </c>
      <c r="C54" s="49">
        <v>0</v>
      </c>
      <c r="D54" s="49">
        <f t="shared" si="11"/>
        <v>9.6</v>
      </c>
      <c r="E54" s="49">
        <v>12</v>
      </c>
      <c r="F54" s="49">
        <f t="shared" si="12"/>
        <v>8.4480000000000004</v>
      </c>
      <c r="G54" s="49">
        <v>0</v>
      </c>
      <c r="H54" s="11">
        <f t="shared" si="7"/>
        <v>8.4480000000000004</v>
      </c>
      <c r="I54" s="49">
        <v>20</v>
      </c>
      <c r="J54" s="53">
        <f t="shared" si="13"/>
        <v>29.599999999999994</v>
      </c>
      <c r="K54" s="11">
        <f t="shared" si="8"/>
        <v>6.7584</v>
      </c>
      <c r="L54" s="50">
        <f t="shared" si="14"/>
        <v>0.29625863013698628</v>
      </c>
      <c r="M54" s="49">
        <f>+L54*28.3495</f>
        <v>8.398784035068493</v>
      </c>
      <c r="N54" s="49">
        <v>74</v>
      </c>
      <c r="O54" s="49">
        <v>20</v>
      </c>
      <c r="P54" s="49">
        <f t="shared" si="15"/>
        <v>31.075500929753424</v>
      </c>
      <c r="Q54" s="51">
        <f t="shared" si="16"/>
        <v>0.41993920175342464</v>
      </c>
    </row>
    <row r="55" spans="1:17" ht="12" customHeight="1" x14ac:dyDescent="0.2">
      <c r="A55" s="58">
        <v>2018</v>
      </c>
      <c r="B55" s="49">
        <v>9.6999999999999993</v>
      </c>
      <c r="C55" s="59">
        <v>0</v>
      </c>
      <c r="D55" s="59">
        <f>+B55-B55*(C55/100)</f>
        <v>9.6999999999999993</v>
      </c>
      <c r="E55" s="59">
        <v>12</v>
      </c>
      <c r="F55" s="59">
        <f>+(D55-D55*(E55)/100)</f>
        <v>8.5359999999999996</v>
      </c>
      <c r="G55" s="59">
        <v>0</v>
      </c>
      <c r="H55" s="65">
        <f>F55-(F55*G55/100)</f>
        <v>8.5359999999999996</v>
      </c>
      <c r="I55" s="59">
        <v>20</v>
      </c>
      <c r="J55" s="62">
        <f>100-(K55/B55*100)</f>
        <v>29.600000000000009</v>
      </c>
      <c r="K55" s="65">
        <f>+H55-H55*I55/100</f>
        <v>6.8287999999999993</v>
      </c>
      <c r="L55" s="60">
        <f>+(K55/365)*16</f>
        <v>0.29934465753424655</v>
      </c>
      <c r="M55" s="59">
        <f>+L55*28.3495</f>
        <v>8.4862713687671221</v>
      </c>
      <c r="N55" s="59">
        <v>74</v>
      </c>
      <c r="O55" s="59">
        <v>20</v>
      </c>
      <c r="P55" s="59">
        <f>+Q55*N55</f>
        <v>31.399204064438351</v>
      </c>
      <c r="Q55" s="61">
        <f>+M55/O55</f>
        <v>0.4243135684383561</v>
      </c>
    </row>
    <row r="56" spans="1:17" ht="12" customHeight="1" x14ac:dyDescent="0.2">
      <c r="A56" s="58">
        <v>2019</v>
      </c>
      <c r="B56" s="59">
        <v>10.199999999999999</v>
      </c>
      <c r="C56" s="59">
        <v>0</v>
      </c>
      <c r="D56" s="59">
        <f>+B56-B56*(C56/100)</f>
        <v>10.199999999999999</v>
      </c>
      <c r="E56" s="59">
        <v>12</v>
      </c>
      <c r="F56" s="59">
        <f>+(D56-D56*(E56)/100)</f>
        <v>8.9759999999999991</v>
      </c>
      <c r="G56" s="59">
        <v>0</v>
      </c>
      <c r="H56" s="65">
        <f>F56-(F56*G56/100)</f>
        <v>8.9759999999999991</v>
      </c>
      <c r="I56" s="59">
        <v>20</v>
      </c>
      <c r="J56" s="62">
        <f>100-(K56/B56*100)</f>
        <v>29.600000000000009</v>
      </c>
      <c r="K56" s="65">
        <f>+H56-H56*I56/100</f>
        <v>7.1807999999999996</v>
      </c>
      <c r="L56" s="60">
        <f>+(K56/365)*16</f>
        <v>0.31477479452054791</v>
      </c>
      <c r="M56" s="59">
        <f>+L56*28.3495</f>
        <v>8.9237080372602726</v>
      </c>
      <c r="N56" s="59">
        <v>74</v>
      </c>
      <c r="O56" s="59">
        <v>20</v>
      </c>
      <c r="P56" s="59">
        <f>+Q56*N56</f>
        <v>33.017719737863011</v>
      </c>
      <c r="Q56" s="61">
        <f>+M56/O56</f>
        <v>0.44618540186301364</v>
      </c>
    </row>
    <row r="57" spans="1:17" ht="12" customHeight="1" x14ac:dyDescent="0.2">
      <c r="A57" s="48">
        <v>2020</v>
      </c>
      <c r="B57" s="49">
        <v>9.8000000000000007</v>
      </c>
      <c r="C57" s="49">
        <v>0</v>
      </c>
      <c r="D57" s="49">
        <f t="shared" ref="D57:D58" si="17">+B57-B57*(C57/100)</f>
        <v>9.8000000000000007</v>
      </c>
      <c r="E57" s="49">
        <v>12</v>
      </c>
      <c r="F57" s="49">
        <f t="shared" ref="F57:F58" si="18">+(D57-D57*(E57)/100)</f>
        <v>8.6240000000000006</v>
      </c>
      <c r="G57" s="49">
        <v>0</v>
      </c>
      <c r="H57" s="11">
        <f t="shared" ref="H57:H58" si="19">F57-(F57*G57/100)</f>
        <v>8.6240000000000006</v>
      </c>
      <c r="I57" s="49">
        <v>20</v>
      </c>
      <c r="J57" s="53">
        <f t="shared" ref="J57:J58" si="20">100-(K57/B57*100)</f>
        <v>29.600000000000009</v>
      </c>
      <c r="K57" s="11">
        <f t="shared" ref="K57:K58" si="21">+H57-H57*I57/100</f>
        <v>6.8992000000000004</v>
      </c>
      <c r="L57" s="50">
        <f t="shared" ref="L57:L58" si="22">+(K57/365)*16</f>
        <v>0.30243068493150688</v>
      </c>
      <c r="M57" s="49">
        <f t="shared" ref="M57:M58" si="23">+L57*28.3495</f>
        <v>8.5737587024657547</v>
      </c>
      <c r="N57" s="49">
        <v>74</v>
      </c>
      <c r="O57" s="49">
        <v>20</v>
      </c>
      <c r="P57" s="49">
        <f t="shared" ref="P57:P58" si="24">+Q57*N57</f>
        <v>31.722907199123291</v>
      </c>
      <c r="Q57" s="51">
        <f t="shared" ref="Q57:Q58" si="25">+M57/O57</f>
        <v>0.42868793512328773</v>
      </c>
    </row>
    <row r="58" spans="1:17" ht="12" customHeight="1" thickBot="1" x14ac:dyDescent="0.25">
      <c r="A58" s="67">
        <v>2021</v>
      </c>
      <c r="B58" s="68">
        <v>9.8000000000000007</v>
      </c>
      <c r="C58" s="68">
        <v>0</v>
      </c>
      <c r="D58" s="68">
        <f t="shared" si="17"/>
        <v>9.8000000000000007</v>
      </c>
      <c r="E58" s="68">
        <v>12</v>
      </c>
      <c r="F58" s="68">
        <f t="shared" si="18"/>
        <v>8.6240000000000006</v>
      </c>
      <c r="G58" s="68">
        <v>0</v>
      </c>
      <c r="H58" s="68">
        <f t="shared" si="19"/>
        <v>8.6240000000000006</v>
      </c>
      <c r="I58" s="68">
        <v>20</v>
      </c>
      <c r="J58" s="78">
        <f t="shared" si="20"/>
        <v>29.600000000000009</v>
      </c>
      <c r="K58" s="68">
        <f t="shared" si="21"/>
        <v>6.8992000000000004</v>
      </c>
      <c r="L58" s="69">
        <f t="shared" si="22"/>
        <v>0.30243068493150688</v>
      </c>
      <c r="M58" s="68">
        <f t="shared" si="23"/>
        <v>8.5737587024657547</v>
      </c>
      <c r="N58" s="68">
        <v>74</v>
      </c>
      <c r="O58" s="68">
        <v>20</v>
      </c>
      <c r="P58" s="68">
        <f t="shared" si="24"/>
        <v>31.722907199123291</v>
      </c>
      <c r="Q58" s="70">
        <f t="shared" si="25"/>
        <v>0.42868793512328773</v>
      </c>
    </row>
    <row r="59" spans="1:17" ht="12" customHeight="1" thickTop="1" x14ac:dyDescent="0.2">
      <c r="A59" s="71" t="s">
        <v>51</v>
      </c>
    </row>
    <row r="61" spans="1:17" ht="12" customHeight="1" x14ac:dyDescent="0.2">
      <c r="A61" s="1" t="s">
        <v>64</v>
      </c>
    </row>
    <row r="62" spans="1:17" ht="12" customHeight="1" x14ac:dyDescent="0.2">
      <c r="A62" s="1" t="s">
        <v>60</v>
      </c>
    </row>
    <row r="63" spans="1:17" ht="12" customHeight="1" x14ac:dyDescent="0.2">
      <c r="A63" s="1" t="s">
        <v>61</v>
      </c>
    </row>
    <row r="64" spans="1:17" ht="12" customHeight="1" x14ac:dyDescent="0.2">
      <c r="A64" s="1" t="s">
        <v>62</v>
      </c>
    </row>
    <row r="65" spans="1:1" ht="12" customHeight="1" x14ac:dyDescent="0.2">
      <c r="A65" s="1" t="s">
        <v>63</v>
      </c>
    </row>
    <row r="67" spans="1:1" ht="12" customHeight="1" x14ac:dyDescent="0.2">
      <c r="A67" s="1" t="s">
        <v>67</v>
      </c>
    </row>
  </sheetData>
  <mergeCells count="17">
    <mergeCell ref="A1:Q1"/>
    <mergeCell ref="J2:J5"/>
    <mergeCell ref="D2:D5"/>
    <mergeCell ref="E2:E5"/>
    <mergeCell ref="G3:G5"/>
    <mergeCell ref="B2:B5"/>
    <mergeCell ref="F2:F5"/>
    <mergeCell ref="G2:I2"/>
    <mergeCell ref="O2:O5"/>
    <mergeCell ref="A2:A5"/>
    <mergeCell ref="I3:I5"/>
    <mergeCell ref="Q2:Q5"/>
    <mergeCell ref="C2:C5"/>
    <mergeCell ref="P2:P5"/>
    <mergeCell ref="N2:N5"/>
    <mergeCell ref="H3:H5"/>
    <mergeCell ref="K2:M5"/>
  </mergeCells>
  <phoneticPr fontId="0" type="noConversion"/>
  <printOptions horizontalCentered="1"/>
  <pageMargins left="0.5" right="0.5" top="0.61" bottom="0.56000000000000005" header="0.5" footer="0.5"/>
  <pageSetup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TableOfContents</vt:lpstr>
      <vt:lpstr>White and whole wheat flour</vt:lpstr>
      <vt:lpstr>Durum flour</vt:lpstr>
      <vt:lpstr>Wheat flour</vt:lpstr>
      <vt:lpstr>Total wheat flour</vt:lpstr>
      <vt:lpstr>Rye flour</vt:lpstr>
      <vt:lpstr>Rice</vt:lpstr>
      <vt:lpstr>Corn flour and meal</vt:lpstr>
      <vt:lpstr>Corn hominy and grits</vt:lpstr>
      <vt:lpstr>Corn starch</vt:lpstr>
      <vt:lpstr>Total Corn Products</vt:lpstr>
      <vt:lpstr>Oat products</vt:lpstr>
      <vt:lpstr>Barley products</vt:lpstr>
      <vt:lpstr>Total grains</vt:lpstr>
      <vt:lpstr>'Barley products'!Print_Titles</vt:lpstr>
      <vt:lpstr>'Corn flour and meal'!Print_Titles</vt:lpstr>
      <vt:lpstr>'Corn hominy and grits'!Print_Titles</vt:lpstr>
      <vt:lpstr>'Corn starch'!Print_Titles</vt:lpstr>
      <vt:lpstr>'Durum flour'!Print_Titles</vt:lpstr>
      <vt:lpstr>'Oat products'!Print_Titles</vt:lpstr>
      <vt:lpstr>Rice!Print_Titles</vt:lpstr>
      <vt:lpstr>'Rye flour'!Print_Titles</vt:lpstr>
      <vt:lpstr>'Total Corn Products'!Print_Titles</vt:lpstr>
      <vt:lpstr>'Total grains'!Print_Titles</vt:lpstr>
      <vt:lpstr>'Total wheat flour'!Print_Titles</vt:lpstr>
      <vt:lpstr>'Wheat flour'!Print_Titles</vt:lpstr>
      <vt:lpstr>'White and whole wheat flour'!Print_Titles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Grains</dc:title>
  <dc:subject>Agricultural economics</dc:subject>
  <dc:creator>Andrzej Blazejczyk; Linda Kantor</dc:creator>
  <cp:keywords>Grains, food loss, loss-adjusted food availability, food, consumption, availability, Food Pattern Equivalents, per capita, loss-adjusted, loss, grains, wheat flour, rice, rye, corn, barley, oats, white flour, whole-wheat flour, durum flour, rye flour, corn products, corn flour, corn meal, hominy, grits, starch, barley products</cp:keywords>
  <dc:description>Grains: Per capita availability adjusted for loss</dc:description>
  <cp:lastModifiedBy>Blazejczyk, Andrzej - REE-ERS</cp:lastModifiedBy>
  <cp:lastPrinted>2013-04-24T17:54:27Z</cp:lastPrinted>
  <dcterms:created xsi:type="dcterms:W3CDTF">2001-11-14T12:38:29Z</dcterms:created>
  <dcterms:modified xsi:type="dcterms:W3CDTF">2022-11-29T17:19:58Z</dcterms:modified>
  <cp:category>Loss-Adjusted Food Availability</cp:category>
</cp:coreProperties>
</file>