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FADS\2010\2020\FINAL FILES\Meat\"/>
    </mc:Choice>
  </mc:AlternateContent>
  <xr:revisionPtr revIDLastSave="0" documentId="13_ncr:1_{2E3F59E0-4041-4B38-9A76-BFAE6DCF4855}" xr6:coauthVersionLast="45" xr6:coauthVersionMax="45" xr10:uidLastSave="{00000000-0000-0000-0000-000000000000}"/>
  <bookViews>
    <workbookView xWindow="-108" yWindow="-108" windowWidth="23256" windowHeight="13176" tabRatio="769" xr2:uid="{00000000-000D-0000-FFFF-FFFF00000000}"/>
  </bookViews>
  <sheets>
    <sheet name="TableOfContents" sheetId="29" r:id="rId1"/>
    <sheet name="Broilers" sheetId="12" r:id="rId2"/>
    <sheet name="OtherChicken" sheetId="15" r:id="rId3"/>
    <sheet name="TotalChicken" sheetId="14" r:id="rId4"/>
    <sheet name="Turkey" sheetId="16" r:id="rId5"/>
    <sheet name="Poultry" sheetId="26" r:id="rId6"/>
  </sheets>
  <definedNames>
    <definedName name="_xlnm.Print_Area" localSheetId="1">Broilers!$A$1:$R$66</definedName>
    <definedName name="_xlnm.Print_Area" localSheetId="2">OtherChicken!$A$1:$R$65</definedName>
    <definedName name="_xlnm.Print_Area" localSheetId="5">Poultry!$A$1:$O$123</definedName>
    <definedName name="_xlnm.Print_Area" localSheetId="3">TotalChicken!$A$1:$O$123</definedName>
    <definedName name="_xlnm.Print_Area" localSheetId="4">Turkey!$A$8:$R$125</definedName>
    <definedName name="_xlnm.Print_Titles" localSheetId="1">Broilers!$1:$7</definedName>
    <definedName name="_xlnm.Print_Titles" localSheetId="2">OtherChicken!$1:$7</definedName>
    <definedName name="_xlnm.Print_Titles" localSheetId="5">Poultry!$1:$7</definedName>
    <definedName name="_xlnm.Print_Titles" localSheetId="3">TotalChicken!$1:$7</definedName>
    <definedName name="_xlnm.Print_Titles" localSheetId="4">Turkey!$1:$7</definedName>
    <definedName name="Z_54C66FF3_B451_11D2_8C41_400002400070_.wvu.PrintArea" localSheetId="1" hidden="1">Broilers!$A$8:$R$66</definedName>
    <definedName name="Z_54C66FF3_B451_11D2_8C41_400002400070_.wvu.PrintArea" localSheetId="2" hidden="1">OtherChicken!$A$8:$R$65</definedName>
    <definedName name="Z_54C66FF3_B451_11D2_8C41_400002400070_.wvu.PrintArea" localSheetId="5" hidden="1">Poultry!$A$8:$O$123</definedName>
    <definedName name="Z_54C66FF3_B451_11D2_8C41_400002400070_.wvu.PrintArea" localSheetId="3" hidden="1">TotalChicken!$A$8:$O$123</definedName>
    <definedName name="Z_54C66FF3_B451_11D2_8C41_400002400070_.wvu.PrintArea" localSheetId="4" hidden="1">Turkey!$A$8:$O$125</definedName>
    <definedName name="Z_54C66FF3_B451_11D2_8C41_400002400070_.wvu.PrintTitles" localSheetId="1" hidden="1">Broilers!$1:$7</definedName>
    <definedName name="Z_54C66FF3_B451_11D2_8C41_400002400070_.wvu.PrintTitles" localSheetId="2" hidden="1">OtherChicken!$1:$7</definedName>
    <definedName name="Z_54C66FF3_B451_11D2_8C41_400002400070_.wvu.PrintTitles" localSheetId="5" hidden="1">Poultry!$1:$7</definedName>
    <definedName name="Z_54C66FF3_B451_11D2_8C41_400002400070_.wvu.PrintTitles" localSheetId="3" hidden="1">TotalChicken!$1:$7</definedName>
    <definedName name="Z_54C66FF3_B451_11D2_8C41_400002400070_.wvu.PrintTitles" localSheetId="4" hidden="1">Turkey!$1:$7</definedName>
    <definedName name="Z_54CA0371_B6B1_11D2_8C42_400002400070_.wvu.PrintArea" localSheetId="5" hidden="1">Poultry!$A$8:$O$123</definedName>
    <definedName name="Z_54CA0371_B6B1_11D2_8C42_400002400070_.wvu.PrintArea" localSheetId="3" hidden="1">TotalChicken!$A$8:$O$123</definedName>
    <definedName name="Z_54CA0371_B6B1_11D2_8C42_400002400070_.wvu.PrintArea" localSheetId="4" hidden="1">Turkey!$A$8:$O$125</definedName>
    <definedName name="Z_54CA0371_B6B1_11D2_8C42_400002400070_.wvu.PrintTitles" localSheetId="5" hidden="1">Poultry!$1:$7</definedName>
    <definedName name="Z_54CA0371_B6B1_11D2_8C42_400002400070_.wvu.PrintTitles" localSheetId="3" hidden="1">TotalChicken!$1:$7</definedName>
    <definedName name="Z_54CA0371_B6B1_11D2_8C42_400002400070_.wvu.PrintTitles" localSheetId="4" hidden="1">Turkey!$1:$7</definedName>
    <definedName name="Z_9CE49E61_B9D9_11D2_8C46_400002400070_.wvu.PrintArea" localSheetId="5" hidden="1">Poultry!$A$8:$O$123</definedName>
    <definedName name="Z_9CE49E61_B9D9_11D2_8C46_400002400070_.wvu.PrintArea" localSheetId="3" hidden="1">TotalChicken!$A$8:$O$123</definedName>
    <definedName name="Z_9CE49E61_B9D9_11D2_8C46_400002400070_.wvu.PrintArea" localSheetId="4" hidden="1">Turkey!$A$8:$O$125</definedName>
    <definedName name="Z_9CE49E61_B9D9_11D2_8C46_400002400070_.wvu.PrintTitles" localSheetId="5" hidden="1">Poultry!$1:$7</definedName>
    <definedName name="Z_9CE49E61_B9D9_11D2_8C46_400002400070_.wvu.PrintTitles" localSheetId="3" hidden="1">TotalChicken!$1:$7</definedName>
    <definedName name="Z_9CE49E61_B9D9_11D2_8C46_400002400070_.wvu.PrintTitles" localSheetId="4" hidden="1">Turkey!$1:$7</definedName>
    <definedName name="Z_9CE49E62_B9D9_11D2_8C46_400002400070_.wvu.PrintArea" localSheetId="5" hidden="1">Poultry!$A$8:$O$123</definedName>
    <definedName name="Z_9CE49E62_B9D9_11D2_8C46_400002400070_.wvu.PrintArea" localSheetId="3" hidden="1">TotalChicken!$A$8:$O$123</definedName>
    <definedName name="Z_9CE49E62_B9D9_11D2_8C46_400002400070_.wvu.PrintArea" localSheetId="4" hidden="1">Turkey!$A$8:$O$125</definedName>
    <definedName name="Z_9CE49E62_B9D9_11D2_8C46_400002400070_.wvu.PrintTitles" localSheetId="5" hidden="1">Poultry!$1:$7</definedName>
    <definedName name="Z_9CE49E62_B9D9_11D2_8C46_400002400070_.wvu.PrintTitles" localSheetId="3" hidden="1">TotalChicken!$1:$7</definedName>
    <definedName name="Z_9CE49E62_B9D9_11D2_8C46_400002400070_.wvu.PrintTitles" localSheetId="4" hidden="1">Turkey!$1:$7</definedName>
    <definedName name="Z_BD4FAC51_B78D_11D2_8C45_400002400070_.wvu.PrintArea" localSheetId="5" hidden="1">Poultry!$A$8:$O$123</definedName>
    <definedName name="Z_BD4FAC51_B78D_11D2_8C45_400002400070_.wvu.PrintArea" localSheetId="3" hidden="1">TotalChicken!$A$8:$O$123</definedName>
    <definedName name="Z_BD4FAC51_B78D_11D2_8C45_400002400070_.wvu.PrintArea" localSheetId="4" hidden="1">Turkey!$A$8:$O$125</definedName>
    <definedName name="Z_BD4FAC51_B78D_11D2_8C45_400002400070_.wvu.PrintTitles" localSheetId="5" hidden="1">Poultry!$1:$7</definedName>
    <definedName name="Z_BD4FAC51_B78D_11D2_8C45_400002400070_.wvu.PrintTitles" localSheetId="3" hidden="1">TotalChicken!$1:$7</definedName>
    <definedName name="Z_BD4FAC51_B78D_11D2_8C45_400002400070_.wvu.PrintTitles" localSheetId="4" hidden="1">Turkey!$1:$7</definedName>
    <definedName name="Z_E91DC9F9_B471_11D2_8C41_400002400070_.wvu.PrintArea" localSheetId="5" hidden="1">Poultry!$A$8:$O$123</definedName>
    <definedName name="Z_E91DC9F9_B471_11D2_8C41_400002400070_.wvu.PrintArea" localSheetId="3" hidden="1">TotalChicken!$A$8:$O$123</definedName>
    <definedName name="Z_E91DC9F9_B471_11D2_8C41_400002400070_.wvu.PrintArea" localSheetId="4" hidden="1">Turkey!$A$8:$O$125</definedName>
    <definedName name="Z_E91DC9F9_B471_11D2_8C41_400002400070_.wvu.PrintTitles" localSheetId="5" hidden="1">Poultry!$1:$7</definedName>
    <definedName name="Z_E91DC9F9_B471_11D2_8C41_400002400070_.wvu.PrintTitles" localSheetId="3" hidden="1">TotalChicken!$1:$7</definedName>
    <definedName name="Z_E91DC9F9_B471_11D2_8C41_400002400070_.wvu.PrintTitles" localSheetId="4" hidden="1">Turkey!$1:$7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1" i="26" l="1"/>
  <c r="G90" i="26"/>
  <c r="G89" i="26"/>
  <c r="G91" i="14"/>
  <c r="G90" i="14"/>
  <c r="G89" i="14"/>
  <c r="F63" i="12" l="1"/>
  <c r="J63" i="12" s="1"/>
  <c r="L63" i="12" s="1"/>
  <c r="F59" i="12"/>
  <c r="J59" i="12" s="1"/>
  <c r="L59" i="12" s="1"/>
  <c r="F60" i="12"/>
  <c r="J60" i="12" s="1"/>
  <c r="L60" i="12" s="1"/>
  <c r="F61" i="12"/>
  <c r="J61" i="12" s="1"/>
  <c r="L61" i="12" s="1"/>
  <c r="F62" i="12"/>
  <c r="J62" i="12" s="1"/>
  <c r="L62" i="12" s="1"/>
  <c r="F58" i="12"/>
  <c r="J58" i="12" s="1"/>
  <c r="L58" i="12" s="1"/>
  <c r="F57" i="12"/>
  <c r="J57" i="12" s="1"/>
  <c r="L57" i="12" s="1"/>
  <c r="F56" i="12"/>
  <c r="J56" i="12" s="1"/>
  <c r="L56" i="12" s="1"/>
  <c r="F55" i="12"/>
  <c r="J55" i="12" s="1"/>
  <c r="L55" i="12" s="1"/>
  <c r="F54" i="12"/>
  <c r="J54" i="12" s="1"/>
  <c r="L54" i="12" s="1"/>
  <c r="F53" i="12"/>
  <c r="J53" i="12" s="1"/>
  <c r="L53" i="12" s="1"/>
  <c r="F52" i="12"/>
  <c r="J52" i="12" s="1"/>
  <c r="L52" i="12" s="1"/>
  <c r="F51" i="12"/>
  <c r="J51" i="12" s="1"/>
  <c r="L51" i="12" s="1"/>
  <c r="F50" i="12"/>
  <c r="J50" i="12" s="1"/>
  <c r="L50" i="12" s="1"/>
  <c r="F49" i="12"/>
  <c r="J49" i="12" s="1"/>
  <c r="L49" i="12" s="1"/>
  <c r="F48" i="12"/>
  <c r="J48" i="12" s="1"/>
  <c r="L48" i="12" s="1"/>
  <c r="F40" i="12"/>
  <c r="J40" i="12" s="1"/>
  <c r="L40" i="12" s="1"/>
  <c r="F41" i="12"/>
  <c r="J41" i="12" s="1"/>
  <c r="L41" i="12" s="1"/>
  <c r="F42" i="12"/>
  <c r="J42" i="12" s="1"/>
  <c r="L42" i="12" s="1"/>
  <c r="F43" i="12"/>
  <c r="J43" i="12" s="1"/>
  <c r="L43" i="12" s="1"/>
  <c r="F44" i="12"/>
  <c r="J44" i="12" s="1"/>
  <c r="L44" i="12" s="1"/>
  <c r="F45" i="12"/>
  <c r="J45" i="12" s="1"/>
  <c r="L45" i="12" s="1"/>
  <c r="F46" i="12"/>
  <c r="J46" i="12" s="1"/>
  <c r="L46" i="12" s="1"/>
  <c r="F47" i="12"/>
  <c r="J47" i="12" s="1"/>
  <c r="L47" i="12" s="1"/>
  <c r="F34" i="12"/>
  <c r="J34" i="12" s="1"/>
  <c r="L34" i="12" s="1"/>
  <c r="F35" i="12"/>
  <c r="J35" i="12" s="1"/>
  <c r="L35" i="12" s="1"/>
  <c r="F36" i="12"/>
  <c r="J36" i="12" s="1"/>
  <c r="L36" i="12" s="1"/>
  <c r="F37" i="12"/>
  <c r="J37" i="12" s="1"/>
  <c r="L37" i="12" s="1"/>
  <c r="F38" i="12"/>
  <c r="J38" i="12" s="1"/>
  <c r="L38" i="12" s="1"/>
  <c r="F39" i="12"/>
  <c r="J39" i="12" s="1"/>
  <c r="L39" i="12" s="1"/>
  <c r="F29" i="12"/>
  <c r="J29" i="12" s="1"/>
  <c r="L29" i="12" s="1"/>
  <c r="F30" i="12"/>
  <c r="J30" i="12" s="1"/>
  <c r="L30" i="12" s="1"/>
  <c r="F31" i="12"/>
  <c r="J31" i="12" s="1"/>
  <c r="L31" i="12" s="1"/>
  <c r="F32" i="12"/>
  <c r="J32" i="12" s="1"/>
  <c r="L32" i="12" s="1"/>
  <c r="F33" i="12"/>
  <c r="J33" i="12" s="1"/>
  <c r="L33" i="12" s="1"/>
  <c r="F23" i="12"/>
  <c r="J23" i="12" s="1"/>
  <c r="L23" i="12" s="1"/>
  <c r="F24" i="12"/>
  <c r="J24" i="12" s="1"/>
  <c r="L24" i="12" s="1"/>
  <c r="F25" i="12"/>
  <c r="J25" i="12" s="1"/>
  <c r="L25" i="12" s="1"/>
  <c r="F26" i="12"/>
  <c r="J26" i="12" s="1"/>
  <c r="L26" i="12" s="1"/>
  <c r="F27" i="12"/>
  <c r="J27" i="12" s="1"/>
  <c r="L27" i="12" s="1"/>
  <c r="F28" i="12"/>
  <c r="J28" i="12" s="1"/>
  <c r="L28" i="12" s="1"/>
  <c r="F18" i="12"/>
  <c r="J18" i="12" s="1"/>
  <c r="L18" i="12" s="1"/>
  <c r="F19" i="12"/>
  <c r="J19" i="12" s="1"/>
  <c r="L19" i="12" s="1"/>
  <c r="F20" i="12"/>
  <c r="J20" i="12" s="1"/>
  <c r="L20" i="12" s="1"/>
  <c r="F21" i="12"/>
  <c r="J21" i="12" s="1"/>
  <c r="L21" i="12" s="1"/>
  <c r="F22" i="12"/>
  <c r="J22" i="12" s="1"/>
  <c r="L22" i="12" s="1"/>
  <c r="F13" i="12"/>
  <c r="J13" i="12" s="1"/>
  <c r="L13" i="12" s="1"/>
  <c r="F14" i="12"/>
  <c r="J14" i="12" s="1"/>
  <c r="L14" i="12" s="1"/>
  <c r="F15" i="12"/>
  <c r="J15" i="12" s="1"/>
  <c r="L15" i="12" s="1"/>
  <c r="F16" i="12"/>
  <c r="J16" i="12" s="1"/>
  <c r="L16" i="12" s="1"/>
  <c r="F17" i="12"/>
  <c r="J17" i="12" s="1"/>
  <c r="L17" i="12" s="1"/>
  <c r="F9" i="12"/>
  <c r="J9" i="12" s="1"/>
  <c r="L9" i="12" s="1"/>
  <c r="F10" i="12"/>
  <c r="J10" i="12" s="1"/>
  <c r="L10" i="12" s="1"/>
  <c r="F11" i="12"/>
  <c r="J11" i="12" s="1"/>
  <c r="L11" i="12" s="1"/>
  <c r="F12" i="12"/>
  <c r="J12" i="12" s="1"/>
  <c r="L12" i="12" s="1"/>
  <c r="F8" i="12"/>
  <c r="J8" i="12" s="1"/>
  <c r="L8" i="12" s="1"/>
  <c r="E120" i="14"/>
  <c r="E119" i="14"/>
  <c r="E118" i="14"/>
  <c r="E117" i="14"/>
  <c r="E116" i="14"/>
  <c r="E112" i="14"/>
  <c r="E113" i="14"/>
  <c r="E114" i="14"/>
  <c r="E115" i="14"/>
  <c r="D115" i="14"/>
  <c r="D116" i="14"/>
  <c r="D117" i="14"/>
  <c r="D118" i="14"/>
  <c r="D119" i="14"/>
  <c r="D120" i="14"/>
  <c r="D112" i="14"/>
  <c r="D113" i="14"/>
  <c r="D114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20" i="14"/>
  <c r="C116" i="14"/>
  <c r="C117" i="14"/>
  <c r="C118" i="14"/>
  <c r="C119" i="14"/>
  <c r="C113" i="14"/>
  <c r="C114" i="14"/>
  <c r="C115" i="14"/>
  <c r="C110" i="14"/>
  <c r="C111" i="14"/>
  <c r="C112" i="14"/>
  <c r="C109" i="14"/>
  <c r="E120" i="26" l="1"/>
  <c r="E119" i="26"/>
  <c r="D119" i="26"/>
  <c r="D120" i="26"/>
  <c r="C120" i="26"/>
  <c r="C119" i="26"/>
  <c r="R119" i="16"/>
  <c r="R120" i="16"/>
  <c r="F120" i="16"/>
  <c r="F119" i="16"/>
  <c r="I119" i="14"/>
  <c r="I119" i="26" s="1"/>
  <c r="I120" i="14"/>
  <c r="I120" i="26" s="1"/>
  <c r="H119" i="14"/>
  <c r="H119" i="26" s="1"/>
  <c r="H120" i="14"/>
  <c r="H120" i="26" s="1"/>
  <c r="G119" i="14"/>
  <c r="G119" i="26" s="1"/>
  <c r="G120" i="14"/>
  <c r="G120" i="26" s="1"/>
  <c r="R62" i="15"/>
  <c r="R63" i="15"/>
  <c r="F62" i="15"/>
  <c r="J62" i="15" s="1"/>
  <c r="F63" i="15"/>
  <c r="J63" i="15" s="1"/>
  <c r="R60" i="12"/>
  <c r="R61" i="12"/>
  <c r="R62" i="12"/>
  <c r="M62" i="15" l="1"/>
  <c r="M63" i="15"/>
  <c r="L63" i="15"/>
  <c r="O63" i="15" s="1"/>
  <c r="K62" i="15"/>
  <c r="N62" i="15" s="1"/>
  <c r="L62" i="15"/>
  <c r="O62" i="15" s="1"/>
  <c r="K63" i="15"/>
  <c r="N63" i="15" s="1"/>
  <c r="J120" i="16"/>
  <c r="L120" i="16" s="1"/>
  <c r="O120" i="16" s="1"/>
  <c r="J119" i="16"/>
  <c r="L119" i="16" s="1"/>
  <c r="O119" i="16" s="1"/>
  <c r="M119" i="16" l="1"/>
  <c r="M120" i="16"/>
  <c r="O43" i="12"/>
  <c r="M46" i="12"/>
  <c r="O51" i="12"/>
  <c r="M52" i="12"/>
  <c r="M53" i="12"/>
  <c r="O54" i="12"/>
  <c r="M33" i="12"/>
  <c r="M38" i="12"/>
  <c r="M39" i="12"/>
  <c r="O40" i="12"/>
  <c r="O18" i="12"/>
  <c r="M19" i="12"/>
  <c r="O20" i="12"/>
  <c r="M25" i="12"/>
  <c r="O26" i="12"/>
  <c r="O30" i="12"/>
  <c r="M31" i="12"/>
  <c r="M32" i="12"/>
  <c r="M17" i="12"/>
  <c r="O9" i="12"/>
  <c r="O11" i="12"/>
  <c r="M8" i="12"/>
  <c r="R63" i="12"/>
  <c r="F56" i="15"/>
  <c r="J56" i="15" s="1"/>
  <c r="C118" i="26"/>
  <c r="R118" i="16"/>
  <c r="F118" i="16"/>
  <c r="J118" i="16" s="1"/>
  <c r="I118" i="14"/>
  <c r="I118" i="26" s="1"/>
  <c r="H118" i="14"/>
  <c r="H118" i="26" s="1"/>
  <c r="G118" i="14"/>
  <c r="G118" i="26" s="1"/>
  <c r="E118" i="26"/>
  <c r="D118" i="26"/>
  <c r="C72" i="26"/>
  <c r="C80" i="26"/>
  <c r="C88" i="26"/>
  <c r="C96" i="26"/>
  <c r="C104" i="26"/>
  <c r="R61" i="15"/>
  <c r="F61" i="15"/>
  <c r="J61" i="15" s="1"/>
  <c r="K61" i="15" s="1"/>
  <c r="N61" i="15" s="1"/>
  <c r="K29" i="12"/>
  <c r="C117" i="26"/>
  <c r="D117" i="26"/>
  <c r="E117" i="26"/>
  <c r="G117" i="14"/>
  <c r="G117" i="26" s="1"/>
  <c r="H117" i="14"/>
  <c r="H117" i="26" s="1"/>
  <c r="I117" i="14"/>
  <c r="I117" i="26" s="1"/>
  <c r="R117" i="16"/>
  <c r="F117" i="16"/>
  <c r="J117" i="16" s="1"/>
  <c r="R60" i="15"/>
  <c r="F60" i="15"/>
  <c r="J60" i="15" s="1"/>
  <c r="K60" i="15" s="1"/>
  <c r="N60" i="15" s="1"/>
  <c r="R116" i="16"/>
  <c r="F116" i="16"/>
  <c r="J116" i="16" s="1"/>
  <c r="L116" i="16" s="1"/>
  <c r="O116" i="16" s="1"/>
  <c r="C116" i="26"/>
  <c r="D116" i="26"/>
  <c r="E116" i="26"/>
  <c r="G116" i="14"/>
  <c r="G116" i="26" s="1"/>
  <c r="H116" i="14"/>
  <c r="H116" i="26" s="1"/>
  <c r="I116" i="14"/>
  <c r="I116" i="26" s="1"/>
  <c r="R59" i="15"/>
  <c r="F59" i="15"/>
  <c r="J59" i="15" s="1"/>
  <c r="R59" i="12"/>
  <c r="C115" i="26"/>
  <c r="D115" i="26"/>
  <c r="E115" i="26"/>
  <c r="G115" i="14"/>
  <c r="G115" i="26" s="1"/>
  <c r="H115" i="14"/>
  <c r="H115" i="26" s="1"/>
  <c r="I115" i="14"/>
  <c r="I115" i="26" s="1"/>
  <c r="R115" i="16"/>
  <c r="F115" i="16"/>
  <c r="J115" i="16" s="1"/>
  <c r="R58" i="15"/>
  <c r="F58" i="15"/>
  <c r="J58" i="15" s="1"/>
  <c r="R58" i="12"/>
  <c r="F114" i="16"/>
  <c r="J114" i="16" s="1"/>
  <c r="R114" i="16"/>
  <c r="C114" i="26"/>
  <c r="D114" i="26"/>
  <c r="E114" i="26"/>
  <c r="G114" i="14"/>
  <c r="G114" i="26" s="1"/>
  <c r="H114" i="14"/>
  <c r="H114" i="26" s="1"/>
  <c r="I114" i="14"/>
  <c r="I114" i="26" s="1"/>
  <c r="R57" i="15"/>
  <c r="F57" i="15"/>
  <c r="J57" i="15" s="1"/>
  <c r="R57" i="12"/>
  <c r="F113" i="16"/>
  <c r="J113" i="16" s="1"/>
  <c r="R113" i="16"/>
  <c r="C113" i="26"/>
  <c r="D113" i="26"/>
  <c r="E113" i="26"/>
  <c r="G113" i="14"/>
  <c r="G113" i="26" s="1"/>
  <c r="H113" i="14"/>
  <c r="H113" i="26" s="1"/>
  <c r="I113" i="14"/>
  <c r="I113" i="26" s="1"/>
  <c r="R56" i="15"/>
  <c r="R56" i="12"/>
  <c r="R112" i="16"/>
  <c r="F112" i="16"/>
  <c r="J112" i="16" s="1"/>
  <c r="M112" i="16" s="1"/>
  <c r="C112" i="26"/>
  <c r="D112" i="26"/>
  <c r="E112" i="26"/>
  <c r="G112" i="14"/>
  <c r="G112" i="26" s="1"/>
  <c r="H112" i="14"/>
  <c r="H112" i="26" s="1"/>
  <c r="I112" i="14"/>
  <c r="I112" i="26" s="1"/>
  <c r="F55" i="15"/>
  <c r="J55" i="15" s="1"/>
  <c r="R55" i="15"/>
  <c r="R55" i="12"/>
  <c r="R8" i="12"/>
  <c r="R8" i="15"/>
  <c r="R111" i="16"/>
  <c r="F111" i="16"/>
  <c r="J111" i="16" s="1"/>
  <c r="L111" i="16" s="1"/>
  <c r="O111" i="16" s="1"/>
  <c r="C111" i="26"/>
  <c r="D111" i="14"/>
  <c r="D111" i="26" s="1"/>
  <c r="E111" i="14"/>
  <c r="E111" i="26" s="1"/>
  <c r="G111" i="14"/>
  <c r="G111" i="26" s="1"/>
  <c r="H111" i="14"/>
  <c r="H111" i="26" s="1"/>
  <c r="I111" i="14"/>
  <c r="I111" i="26" s="1"/>
  <c r="R54" i="15"/>
  <c r="F54" i="15"/>
  <c r="F111" i="14" s="1"/>
  <c r="R54" i="12"/>
  <c r="H66" i="26"/>
  <c r="H67" i="26"/>
  <c r="C110" i="26"/>
  <c r="D110" i="14"/>
  <c r="D110" i="26" s="1"/>
  <c r="E110" i="14"/>
  <c r="E110" i="26" s="1"/>
  <c r="G110" i="14"/>
  <c r="G110" i="26" s="1"/>
  <c r="H110" i="14"/>
  <c r="H110" i="26" s="1"/>
  <c r="I110" i="14"/>
  <c r="I110" i="26" s="1"/>
  <c r="F53" i="15"/>
  <c r="J53" i="15" s="1"/>
  <c r="R53" i="15"/>
  <c r="F110" i="16"/>
  <c r="J110" i="16" s="1"/>
  <c r="R110" i="16"/>
  <c r="R53" i="12"/>
  <c r="C109" i="26"/>
  <c r="D109" i="14"/>
  <c r="D109" i="26" s="1"/>
  <c r="E109" i="14"/>
  <c r="E109" i="26" s="1"/>
  <c r="G109" i="14"/>
  <c r="G109" i="26" s="1"/>
  <c r="H109" i="14"/>
  <c r="H109" i="26" s="1"/>
  <c r="I109" i="14"/>
  <c r="I109" i="26" s="1"/>
  <c r="F109" i="16"/>
  <c r="J109" i="16" s="1"/>
  <c r="R109" i="16"/>
  <c r="F52" i="15"/>
  <c r="J52" i="15" s="1"/>
  <c r="R52" i="15"/>
  <c r="R52" i="12"/>
  <c r="F108" i="16"/>
  <c r="J108" i="16" s="1"/>
  <c r="M108" i="16" s="1"/>
  <c r="R108" i="16"/>
  <c r="C108" i="26"/>
  <c r="D108" i="14"/>
  <c r="D108" i="26" s="1"/>
  <c r="E108" i="14"/>
  <c r="E108" i="26" s="1"/>
  <c r="G108" i="14"/>
  <c r="G108" i="26" s="1"/>
  <c r="H108" i="14"/>
  <c r="H108" i="26" s="1"/>
  <c r="I108" i="14"/>
  <c r="I108" i="26" s="1"/>
  <c r="R51" i="12"/>
  <c r="F51" i="15"/>
  <c r="R51" i="15"/>
  <c r="R107" i="16"/>
  <c r="F107" i="16"/>
  <c r="J107" i="16" s="1"/>
  <c r="L107" i="16" s="1"/>
  <c r="O107" i="16" s="1"/>
  <c r="C107" i="26"/>
  <c r="D107" i="14"/>
  <c r="D107" i="26" s="1"/>
  <c r="E107" i="14"/>
  <c r="E107" i="26" s="1"/>
  <c r="G107" i="14"/>
  <c r="G107" i="26" s="1"/>
  <c r="H107" i="14"/>
  <c r="H107" i="26" s="1"/>
  <c r="I107" i="14"/>
  <c r="I107" i="26" s="1"/>
  <c r="F50" i="15"/>
  <c r="J50" i="15" s="1"/>
  <c r="R50" i="15"/>
  <c r="M50" i="12"/>
  <c r="R50" i="12"/>
  <c r="C106" i="26"/>
  <c r="D106" i="14"/>
  <c r="D106" i="26" s="1"/>
  <c r="E106" i="14"/>
  <c r="E106" i="26" s="1"/>
  <c r="F106" i="16"/>
  <c r="J106" i="16" s="1"/>
  <c r="L106" i="16" s="1"/>
  <c r="G106" i="14"/>
  <c r="G106" i="26" s="1"/>
  <c r="H106" i="14"/>
  <c r="H106" i="26" s="1"/>
  <c r="I106" i="14"/>
  <c r="I106" i="26" s="1"/>
  <c r="R106" i="16"/>
  <c r="F49" i="15"/>
  <c r="F106" i="14" s="1"/>
  <c r="R49" i="15"/>
  <c r="R49" i="12"/>
  <c r="H105" i="14"/>
  <c r="H105" i="26" s="1"/>
  <c r="C105" i="26"/>
  <c r="D105" i="14"/>
  <c r="D105" i="26" s="1"/>
  <c r="E105" i="14"/>
  <c r="E105" i="26" s="1"/>
  <c r="F48" i="15"/>
  <c r="J48" i="15" s="1"/>
  <c r="F105" i="16"/>
  <c r="J105" i="16" s="1"/>
  <c r="L105" i="16" s="1"/>
  <c r="O105" i="16" s="1"/>
  <c r="G105" i="14"/>
  <c r="G105" i="26" s="1"/>
  <c r="I105" i="14"/>
  <c r="I105" i="26" s="1"/>
  <c r="M48" i="12"/>
  <c r="F88" i="16"/>
  <c r="J88" i="16"/>
  <c r="M88" i="16" s="1"/>
  <c r="F89" i="16"/>
  <c r="J89" i="16" s="1"/>
  <c r="F90" i="16"/>
  <c r="J90" i="16" s="1"/>
  <c r="F91" i="16"/>
  <c r="J91" i="16" s="1"/>
  <c r="F92" i="16"/>
  <c r="J92" i="16" s="1"/>
  <c r="F93" i="16"/>
  <c r="J93" i="16"/>
  <c r="L93" i="16" s="1"/>
  <c r="O93" i="16" s="1"/>
  <c r="F94" i="16"/>
  <c r="J94" i="16" s="1"/>
  <c r="F95" i="16"/>
  <c r="J95" i="16" s="1"/>
  <c r="F96" i="16"/>
  <c r="J96" i="16" s="1"/>
  <c r="F97" i="16"/>
  <c r="J97" i="16" s="1"/>
  <c r="F98" i="16"/>
  <c r="J98" i="16"/>
  <c r="M98" i="16" s="1"/>
  <c r="F99" i="16"/>
  <c r="J99" i="16" s="1"/>
  <c r="F100" i="16"/>
  <c r="J100" i="16" s="1"/>
  <c r="F101" i="16"/>
  <c r="J101" i="16" s="1"/>
  <c r="F102" i="16"/>
  <c r="J102" i="16" s="1"/>
  <c r="F103" i="16"/>
  <c r="J103" i="16" s="1"/>
  <c r="L103" i="16" s="1"/>
  <c r="O103" i="16" s="1"/>
  <c r="F104" i="16"/>
  <c r="J104" i="16" s="1"/>
  <c r="L104" i="16" s="1"/>
  <c r="O104" i="16" s="1"/>
  <c r="R105" i="16"/>
  <c r="F11" i="15"/>
  <c r="J11" i="15" s="1"/>
  <c r="F12" i="15"/>
  <c r="J12" i="15" s="1"/>
  <c r="F13" i="15"/>
  <c r="J13" i="15" s="1"/>
  <c r="F14" i="15"/>
  <c r="F71" i="14" s="1"/>
  <c r="F15" i="15"/>
  <c r="J15" i="15" s="1"/>
  <c r="F16" i="15"/>
  <c r="J16" i="15" s="1"/>
  <c r="F17" i="15"/>
  <c r="J17" i="15" s="1"/>
  <c r="F18" i="15"/>
  <c r="J18" i="15" s="1"/>
  <c r="F19" i="15"/>
  <c r="J19" i="15" s="1"/>
  <c r="F20" i="15"/>
  <c r="J20" i="15" s="1"/>
  <c r="F21" i="15"/>
  <c r="F78" i="14" s="1"/>
  <c r="F22" i="15"/>
  <c r="F23" i="15"/>
  <c r="J23" i="15" s="1"/>
  <c r="F24" i="15"/>
  <c r="J24" i="15" s="1"/>
  <c r="F25" i="15"/>
  <c r="J25" i="15" s="1"/>
  <c r="F26" i="15"/>
  <c r="J26" i="15" s="1"/>
  <c r="F27" i="15"/>
  <c r="F84" i="14" s="1"/>
  <c r="F28" i="15"/>
  <c r="J28" i="15" s="1"/>
  <c r="F29" i="15"/>
  <c r="J29" i="15"/>
  <c r="M29" i="15" s="1"/>
  <c r="F30" i="15"/>
  <c r="F87" i="14" s="1"/>
  <c r="F87" i="26" s="1"/>
  <c r="J30" i="15"/>
  <c r="L30" i="15" s="1"/>
  <c r="L87" i="14" s="1"/>
  <c r="F31" i="15"/>
  <c r="J31" i="15" s="1"/>
  <c r="F32" i="15"/>
  <c r="F89" i="14" s="1"/>
  <c r="F33" i="15"/>
  <c r="J33" i="15" s="1"/>
  <c r="F34" i="15"/>
  <c r="J34" i="15" s="1"/>
  <c r="F35" i="15"/>
  <c r="J35" i="15" s="1"/>
  <c r="F36" i="15"/>
  <c r="F93" i="14" s="1"/>
  <c r="F37" i="15"/>
  <c r="J37" i="15" s="1"/>
  <c r="J94" i="14" s="1"/>
  <c r="F38" i="15"/>
  <c r="F95" i="14" s="1"/>
  <c r="F39" i="15"/>
  <c r="J39" i="15" s="1"/>
  <c r="F40" i="15"/>
  <c r="F97" i="14" s="1"/>
  <c r="F41" i="15"/>
  <c r="J41" i="15" s="1"/>
  <c r="F42" i="15"/>
  <c r="J42" i="15" s="1"/>
  <c r="F43" i="15"/>
  <c r="J43" i="15" s="1"/>
  <c r="F44" i="15"/>
  <c r="F101" i="14" s="1"/>
  <c r="F45" i="15"/>
  <c r="F102" i="14" s="1"/>
  <c r="F46" i="15"/>
  <c r="J46" i="15" s="1"/>
  <c r="F47" i="15"/>
  <c r="J47" i="15" s="1"/>
  <c r="L47" i="15" s="1"/>
  <c r="F9" i="15"/>
  <c r="F10" i="15"/>
  <c r="F8" i="15"/>
  <c r="J8" i="15" s="1"/>
  <c r="R48" i="15"/>
  <c r="R48" i="12"/>
  <c r="O13" i="12"/>
  <c r="O14" i="12"/>
  <c r="O15" i="12"/>
  <c r="M15" i="12"/>
  <c r="M16" i="12"/>
  <c r="M22" i="12"/>
  <c r="M36" i="12"/>
  <c r="O37" i="12"/>
  <c r="O10" i="12"/>
  <c r="D104" i="14"/>
  <c r="D104" i="26" s="1"/>
  <c r="E104" i="14"/>
  <c r="E104" i="26" s="1"/>
  <c r="G104" i="14"/>
  <c r="G104" i="26" s="1"/>
  <c r="H104" i="14"/>
  <c r="H104" i="26" s="1"/>
  <c r="I104" i="14"/>
  <c r="I104" i="26" s="1"/>
  <c r="O47" i="12"/>
  <c r="R104" i="16"/>
  <c r="R47" i="15"/>
  <c r="R47" i="12"/>
  <c r="K36" i="12"/>
  <c r="N36" i="12" s="1"/>
  <c r="F87" i="16"/>
  <c r="J87" i="16" s="1"/>
  <c r="F86" i="16"/>
  <c r="J86" i="16" s="1"/>
  <c r="K28" i="12"/>
  <c r="F85" i="16"/>
  <c r="J85" i="16" s="1"/>
  <c r="L85" i="16" s="1"/>
  <c r="O85" i="16" s="1"/>
  <c r="F84" i="16"/>
  <c r="J84" i="16" s="1"/>
  <c r="L84" i="16" s="1"/>
  <c r="O84" i="16" s="1"/>
  <c r="F83" i="16"/>
  <c r="J83" i="16" s="1"/>
  <c r="L83" i="16" s="1"/>
  <c r="O83" i="16" s="1"/>
  <c r="F82" i="16"/>
  <c r="J82" i="16" s="1"/>
  <c r="F81" i="16"/>
  <c r="J81" i="16" s="1"/>
  <c r="F80" i="16"/>
  <c r="J80" i="16" s="1"/>
  <c r="L80" i="16" s="1"/>
  <c r="O80" i="16" s="1"/>
  <c r="F79" i="16"/>
  <c r="J79" i="16" s="1"/>
  <c r="M79" i="16" s="1"/>
  <c r="F78" i="16"/>
  <c r="J78" i="16" s="1"/>
  <c r="K20" i="12"/>
  <c r="F77" i="16"/>
  <c r="J77" i="16" s="1"/>
  <c r="F76" i="16"/>
  <c r="J76" i="16" s="1"/>
  <c r="M76" i="16" s="1"/>
  <c r="F75" i="16"/>
  <c r="J75" i="16" s="1"/>
  <c r="F74" i="16"/>
  <c r="F73" i="16"/>
  <c r="J73" i="16" s="1"/>
  <c r="F72" i="16"/>
  <c r="J72" i="16" s="1"/>
  <c r="F71" i="16"/>
  <c r="J71" i="16" s="1"/>
  <c r="F70" i="16"/>
  <c r="J70" i="16" s="1"/>
  <c r="L70" i="16" s="1"/>
  <c r="F69" i="16"/>
  <c r="J69" i="16" s="1"/>
  <c r="F9" i="14"/>
  <c r="J9" i="14" s="1"/>
  <c r="F10" i="14"/>
  <c r="J10" i="14" s="1"/>
  <c r="K10" i="14" s="1"/>
  <c r="L10" i="14" s="1"/>
  <c r="O10" i="14" s="1"/>
  <c r="F11" i="14"/>
  <c r="J11" i="14" s="1"/>
  <c r="F12" i="14"/>
  <c r="J12" i="14" s="1"/>
  <c r="F13" i="14"/>
  <c r="J13" i="14" s="1"/>
  <c r="F14" i="14"/>
  <c r="J14" i="14" s="1"/>
  <c r="F15" i="14"/>
  <c r="J15" i="14" s="1"/>
  <c r="M15" i="14" s="1"/>
  <c r="F16" i="14"/>
  <c r="J16" i="14" s="1"/>
  <c r="F17" i="14"/>
  <c r="J17" i="14" s="1"/>
  <c r="F18" i="14"/>
  <c r="J18" i="14" s="1"/>
  <c r="F19" i="14"/>
  <c r="J19" i="14" s="1"/>
  <c r="F20" i="14"/>
  <c r="J20" i="14" s="1"/>
  <c r="F21" i="14"/>
  <c r="J21" i="14" s="1"/>
  <c r="M21" i="14" s="1"/>
  <c r="F22" i="14"/>
  <c r="J22" i="14" s="1"/>
  <c r="F23" i="14"/>
  <c r="J23" i="14" s="1"/>
  <c r="F24" i="14"/>
  <c r="J24" i="14" s="1"/>
  <c r="F25" i="14"/>
  <c r="J25" i="14" s="1"/>
  <c r="F26" i="14"/>
  <c r="J26" i="14" s="1"/>
  <c r="F27" i="14"/>
  <c r="J27" i="14" s="1"/>
  <c r="F28" i="14"/>
  <c r="F29" i="14"/>
  <c r="J29" i="14" s="1"/>
  <c r="F30" i="14"/>
  <c r="J30" i="14" s="1"/>
  <c r="F31" i="14"/>
  <c r="F32" i="14"/>
  <c r="F33" i="14"/>
  <c r="J33" i="14" s="1"/>
  <c r="F34" i="14"/>
  <c r="J34" i="14" s="1"/>
  <c r="F35" i="14"/>
  <c r="J35" i="14" s="1"/>
  <c r="F36" i="14"/>
  <c r="F37" i="14"/>
  <c r="F38" i="14"/>
  <c r="J38" i="14"/>
  <c r="F39" i="14"/>
  <c r="J39" i="14" s="1"/>
  <c r="F40" i="14"/>
  <c r="J40" i="14" s="1"/>
  <c r="F41" i="14"/>
  <c r="J41" i="14" s="1"/>
  <c r="F42" i="14"/>
  <c r="J42" i="14" s="1"/>
  <c r="F43" i="14"/>
  <c r="F44" i="14"/>
  <c r="J44" i="14" s="1"/>
  <c r="F45" i="14"/>
  <c r="F46" i="14"/>
  <c r="J46" i="14" s="1"/>
  <c r="F47" i="14"/>
  <c r="J47" i="14" s="1"/>
  <c r="F48" i="14"/>
  <c r="J48" i="14" s="1"/>
  <c r="M48" i="14" s="1"/>
  <c r="F49" i="14"/>
  <c r="J49" i="14" s="1"/>
  <c r="F50" i="14"/>
  <c r="F51" i="14"/>
  <c r="J51" i="14" s="1"/>
  <c r="K51" i="14" s="1"/>
  <c r="F52" i="14"/>
  <c r="J52" i="14" s="1"/>
  <c r="M52" i="14" s="1"/>
  <c r="F53" i="14"/>
  <c r="J53" i="14" s="1"/>
  <c r="F54" i="14"/>
  <c r="J54" i="14" s="1"/>
  <c r="M54" i="14" s="1"/>
  <c r="F55" i="14"/>
  <c r="J55" i="14" s="1"/>
  <c r="F56" i="14"/>
  <c r="J56" i="14" s="1"/>
  <c r="F57" i="14"/>
  <c r="F58" i="14"/>
  <c r="J58" i="14" s="1"/>
  <c r="K58" i="14" s="1"/>
  <c r="F59" i="14"/>
  <c r="J59" i="14" s="1"/>
  <c r="F60" i="14"/>
  <c r="J60" i="14" s="1"/>
  <c r="F61" i="14"/>
  <c r="J61" i="14" s="1"/>
  <c r="F62" i="14"/>
  <c r="J62" i="14" s="1"/>
  <c r="F63" i="14"/>
  <c r="F64" i="14"/>
  <c r="J64" i="14" s="1"/>
  <c r="K9" i="12"/>
  <c r="F8" i="14"/>
  <c r="J8" i="14" s="1"/>
  <c r="F68" i="16"/>
  <c r="J68" i="16" s="1"/>
  <c r="F67" i="16"/>
  <c r="J67" i="16" s="1"/>
  <c r="F66" i="16"/>
  <c r="J66" i="16" s="1"/>
  <c r="F65" i="16"/>
  <c r="J65" i="16" s="1"/>
  <c r="F64" i="16"/>
  <c r="J64" i="16" s="1"/>
  <c r="F63" i="16"/>
  <c r="J63" i="16" s="1"/>
  <c r="F62" i="16"/>
  <c r="F61" i="16"/>
  <c r="J61" i="16" s="1"/>
  <c r="F60" i="16"/>
  <c r="J60" i="16" s="1"/>
  <c r="L60" i="16" s="1"/>
  <c r="O60" i="16" s="1"/>
  <c r="F59" i="16"/>
  <c r="J59" i="16" s="1"/>
  <c r="L59" i="16" s="1"/>
  <c r="O59" i="16" s="1"/>
  <c r="F58" i="16"/>
  <c r="J58" i="16" s="1"/>
  <c r="F57" i="16"/>
  <c r="J57" i="16" s="1"/>
  <c r="M57" i="16" s="1"/>
  <c r="F56" i="16"/>
  <c r="J56" i="16" s="1"/>
  <c r="L56" i="16" s="1"/>
  <c r="O56" i="16" s="1"/>
  <c r="F55" i="16"/>
  <c r="J55" i="16" s="1"/>
  <c r="F54" i="16"/>
  <c r="J54" i="16" s="1"/>
  <c r="L54" i="16" s="1"/>
  <c r="O54" i="16" s="1"/>
  <c r="F53" i="16"/>
  <c r="J53" i="16" s="1"/>
  <c r="L53" i="16" s="1"/>
  <c r="O53" i="16" s="1"/>
  <c r="F52" i="16"/>
  <c r="J52" i="16" s="1"/>
  <c r="F51" i="16"/>
  <c r="J51" i="16" s="1"/>
  <c r="L51" i="16" s="1"/>
  <c r="O51" i="16" s="1"/>
  <c r="F50" i="16"/>
  <c r="J50" i="16" s="1"/>
  <c r="L50" i="16" s="1"/>
  <c r="O50" i="16" s="1"/>
  <c r="F49" i="16"/>
  <c r="J49" i="16" s="1"/>
  <c r="F48" i="16"/>
  <c r="J48" i="16" s="1"/>
  <c r="L48" i="16" s="1"/>
  <c r="O48" i="16" s="1"/>
  <c r="F47" i="16"/>
  <c r="J47" i="16" s="1"/>
  <c r="F46" i="16"/>
  <c r="J46" i="16" s="1"/>
  <c r="F45" i="16"/>
  <c r="J45" i="16" s="1"/>
  <c r="F44" i="16"/>
  <c r="J44" i="16" s="1"/>
  <c r="L44" i="16" s="1"/>
  <c r="O44" i="16" s="1"/>
  <c r="F43" i="16"/>
  <c r="F43" i="26" s="1"/>
  <c r="F42" i="16"/>
  <c r="J42" i="16" s="1"/>
  <c r="F41" i="16"/>
  <c r="J41" i="16" s="1"/>
  <c r="F40" i="16"/>
  <c r="J40" i="16" s="1"/>
  <c r="F39" i="16"/>
  <c r="J39" i="16" s="1"/>
  <c r="F38" i="16"/>
  <c r="F38" i="26" s="1"/>
  <c r="F37" i="16"/>
  <c r="J37" i="16" s="1"/>
  <c r="L37" i="16" s="1"/>
  <c r="O37" i="16" s="1"/>
  <c r="F36" i="16"/>
  <c r="J36" i="16" s="1"/>
  <c r="F35" i="16"/>
  <c r="J35" i="16" s="1"/>
  <c r="F34" i="16"/>
  <c r="J34" i="16" s="1"/>
  <c r="F33" i="16"/>
  <c r="J33" i="16" s="1"/>
  <c r="F32" i="16"/>
  <c r="F32" i="26" s="1"/>
  <c r="F31" i="16"/>
  <c r="F31" i="26" s="1"/>
  <c r="F30" i="16"/>
  <c r="J30" i="16" s="1"/>
  <c r="M30" i="16" s="1"/>
  <c r="F29" i="16"/>
  <c r="F28" i="16"/>
  <c r="J28" i="16"/>
  <c r="M28" i="16" s="1"/>
  <c r="R103" i="16"/>
  <c r="R46" i="15"/>
  <c r="R46" i="12"/>
  <c r="C103" i="26"/>
  <c r="D103" i="14"/>
  <c r="D103" i="26" s="1"/>
  <c r="E103" i="14"/>
  <c r="E103" i="26" s="1"/>
  <c r="G103" i="14"/>
  <c r="G103" i="26" s="1"/>
  <c r="H103" i="14"/>
  <c r="H103" i="26" s="1"/>
  <c r="I103" i="14"/>
  <c r="I103" i="26" s="1"/>
  <c r="I66" i="14"/>
  <c r="I66" i="26" s="1"/>
  <c r="I67" i="14"/>
  <c r="I67" i="26" s="1"/>
  <c r="I68" i="14"/>
  <c r="I68" i="26" s="1"/>
  <c r="I69" i="14"/>
  <c r="I69" i="26" s="1"/>
  <c r="I70" i="14"/>
  <c r="I70" i="26" s="1"/>
  <c r="I71" i="14"/>
  <c r="I71" i="26" s="1"/>
  <c r="I72" i="14"/>
  <c r="I72" i="26" s="1"/>
  <c r="I73" i="14"/>
  <c r="I73" i="26" s="1"/>
  <c r="I74" i="14"/>
  <c r="I74" i="26" s="1"/>
  <c r="I75" i="14"/>
  <c r="I75" i="26" s="1"/>
  <c r="I76" i="14"/>
  <c r="I76" i="26" s="1"/>
  <c r="I77" i="14"/>
  <c r="I77" i="26" s="1"/>
  <c r="I78" i="14"/>
  <c r="I78" i="26" s="1"/>
  <c r="I79" i="14"/>
  <c r="I79" i="26" s="1"/>
  <c r="I80" i="14"/>
  <c r="I80" i="26" s="1"/>
  <c r="I81" i="14"/>
  <c r="I81" i="26" s="1"/>
  <c r="I82" i="14"/>
  <c r="I82" i="26" s="1"/>
  <c r="I83" i="14"/>
  <c r="I83" i="26" s="1"/>
  <c r="I84" i="14"/>
  <c r="I84" i="26" s="1"/>
  <c r="I85" i="14"/>
  <c r="I85" i="26" s="1"/>
  <c r="I86" i="14"/>
  <c r="I86" i="26" s="1"/>
  <c r="I87" i="14"/>
  <c r="I87" i="26" s="1"/>
  <c r="I88" i="14"/>
  <c r="I88" i="26" s="1"/>
  <c r="I89" i="14"/>
  <c r="I89" i="26" s="1"/>
  <c r="I90" i="14"/>
  <c r="I90" i="26" s="1"/>
  <c r="I91" i="14"/>
  <c r="I91" i="26" s="1"/>
  <c r="I92" i="14"/>
  <c r="I92" i="26" s="1"/>
  <c r="I93" i="14"/>
  <c r="I93" i="26" s="1"/>
  <c r="I94" i="14"/>
  <c r="I94" i="26" s="1"/>
  <c r="I95" i="14"/>
  <c r="I95" i="26" s="1"/>
  <c r="I96" i="14"/>
  <c r="I96" i="26" s="1"/>
  <c r="I97" i="14"/>
  <c r="I97" i="26" s="1"/>
  <c r="I98" i="14"/>
  <c r="I98" i="26" s="1"/>
  <c r="I99" i="14"/>
  <c r="I99" i="26" s="1"/>
  <c r="I100" i="14"/>
  <c r="I100" i="26" s="1"/>
  <c r="I101" i="14"/>
  <c r="I101" i="26" s="1"/>
  <c r="I102" i="14"/>
  <c r="I102" i="26" s="1"/>
  <c r="H66" i="14"/>
  <c r="H67" i="14"/>
  <c r="H68" i="14"/>
  <c r="H68" i="26" s="1"/>
  <c r="H69" i="14"/>
  <c r="H69" i="26" s="1"/>
  <c r="H70" i="14"/>
  <c r="H70" i="26" s="1"/>
  <c r="H71" i="14"/>
  <c r="H71" i="26" s="1"/>
  <c r="H72" i="14"/>
  <c r="H72" i="26" s="1"/>
  <c r="H73" i="14"/>
  <c r="H73" i="26" s="1"/>
  <c r="H74" i="14"/>
  <c r="H74" i="26" s="1"/>
  <c r="H75" i="14"/>
  <c r="H75" i="26" s="1"/>
  <c r="H76" i="14"/>
  <c r="H76" i="26" s="1"/>
  <c r="H77" i="14"/>
  <c r="H77" i="26" s="1"/>
  <c r="H78" i="14"/>
  <c r="H78" i="26" s="1"/>
  <c r="H79" i="14"/>
  <c r="H79" i="26" s="1"/>
  <c r="H80" i="14"/>
  <c r="H80" i="26" s="1"/>
  <c r="H81" i="14"/>
  <c r="H81" i="26" s="1"/>
  <c r="H82" i="14"/>
  <c r="H82" i="26" s="1"/>
  <c r="H83" i="14"/>
  <c r="H83" i="26" s="1"/>
  <c r="H84" i="14"/>
  <c r="H84" i="26" s="1"/>
  <c r="H85" i="14"/>
  <c r="H85" i="26" s="1"/>
  <c r="H86" i="14"/>
  <c r="H86" i="26" s="1"/>
  <c r="H87" i="14"/>
  <c r="H87" i="26" s="1"/>
  <c r="H88" i="14"/>
  <c r="H88" i="26" s="1"/>
  <c r="H89" i="14"/>
  <c r="H89" i="26" s="1"/>
  <c r="H90" i="14"/>
  <c r="H90" i="26" s="1"/>
  <c r="H91" i="14"/>
  <c r="H91" i="26" s="1"/>
  <c r="H92" i="14"/>
  <c r="H92" i="26" s="1"/>
  <c r="H93" i="14"/>
  <c r="H93" i="26" s="1"/>
  <c r="H94" i="14"/>
  <c r="H94" i="26" s="1"/>
  <c r="H95" i="14"/>
  <c r="H95" i="26" s="1"/>
  <c r="H96" i="14"/>
  <c r="H96" i="26" s="1"/>
  <c r="H97" i="14"/>
  <c r="H97" i="26" s="1"/>
  <c r="H98" i="14"/>
  <c r="H98" i="26" s="1"/>
  <c r="H99" i="14"/>
  <c r="H99" i="26" s="1"/>
  <c r="H100" i="14"/>
  <c r="H100" i="26" s="1"/>
  <c r="H101" i="14"/>
  <c r="H101" i="26" s="1"/>
  <c r="H102" i="14"/>
  <c r="H102" i="26" s="1"/>
  <c r="G66" i="14"/>
  <c r="G66" i="26" s="1"/>
  <c r="G67" i="14"/>
  <c r="G67" i="26" s="1"/>
  <c r="G68" i="14"/>
  <c r="G68" i="26" s="1"/>
  <c r="G69" i="14"/>
  <c r="G69" i="26" s="1"/>
  <c r="G70" i="14"/>
  <c r="G70" i="26" s="1"/>
  <c r="G71" i="14"/>
  <c r="G71" i="26" s="1"/>
  <c r="G72" i="14"/>
  <c r="G72" i="26" s="1"/>
  <c r="G73" i="14"/>
  <c r="G73" i="26" s="1"/>
  <c r="G74" i="14"/>
  <c r="G74" i="26" s="1"/>
  <c r="G75" i="14"/>
  <c r="G75" i="26" s="1"/>
  <c r="G76" i="14"/>
  <c r="G76" i="26" s="1"/>
  <c r="G77" i="14"/>
  <c r="G77" i="26" s="1"/>
  <c r="G78" i="14"/>
  <c r="G78" i="26" s="1"/>
  <c r="G79" i="14"/>
  <c r="G79" i="26" s="1"/>
  <c r="G80" i="14"/>
  <c r="G80" i="26" s="1"/>
  <c r="G81" i="14"/>
  <c r="G81" i="26" s="1"/>
  <c r="G82" i="14"/>
  <c r="G82" i="26" s="1"/>
  <c r="G83" i="14"/>
  <c r="G83" i="26" s="1"/>
  <c r="G84" i="14"/>
  <c r="G84" i="26" s="1"/>
  <c r="G85" i="14"/>
  <c r="G85" i="26" s="1"/>
  <c r="G86" i="14"/>
  <c r="G86" i="26" s="1"/>
  <c r="G87" i="14"/>
  <c r="G87" i="26" s="1"/>
  <c r="G88" i="14"/>
  <c r="G88" i="26" s="1"/>
  <c r="G92" i="14"/>
  <c r="G92" i="26" s="1"/>
  <c r="G93" i="14"/>
  <c r="G93" i="26" s="1"/>
  <c r="G94" i="14"/>
  <c r="G94" i="26" s="1"/>
  <c r="G95" i="14"/>
  <c r="G95" i="26" s="1"/>
  <c r="G96" i="14"/>
  <c r="G96" i="26" s="1"/>
  <c r="G97" i="14"/>
  <c r="G97" i="26" s="1"/>
  <c r="G98" i="14"/>
  <c r="G98" i="26" s="1"/>
  <c r="G99" i="14"/>
  <c r="G99" i="26" s="1"/>
  <c r="G100" i="14"/>
  <c r="G100" i="26" s="1"/>
  <c r="G101" i="14"/>
  <c r="G101" i="26" s="1"/>
  <c r="G102" i="14"/>
  <c r="G102" i="26" s="1"/>
  <c r="E66" i="14"/>
  <c r="E66" i="26" s="1"/>
  <c r="E67" i="14"/>
  <c r="E67" i="26" s="1"/>
  <c r="E68" i="14"/>
  <c r="E68" i="26" s="1"/>
  <c r="E69" i="14"/>
  <c r="E69" i="26" s="1"/>
  <c r="E70" i="14"/>
  <c r="E70" i="26" s="1"/>
  <c r="E71" i="14"/>
  <c r="E71" i="26" s="1"/>
  <c r="E72" i="14"/>
  <c r="E72" i="26" s="1"/>
  <c r="E73" i="14"/>
  <c r="E73" i="26" s="1"/>
  <c r="E74" i="14"/>
  <c r="E74" i="26" s="1"/>
  <c r="E75" i="14"/>
  <c r="E75" i="26" s="1"/>
  <c r="E76" i="14"/>
  <c r="E76" i="26" s="1"/>
  <c r="E77" i="14"/>
  <c r="E77" i="26" s="1"/>
  <c r="E78" i="14"/>
  <c r="E78" i="26" s="1"/>
  <c r="E79" i="14"/>
  <c r="E79" i="26" s="1"/>
  <c r="E80" i="14"/>
  <c r="E80" i="26" s="1"/>
  <c r="E81" i="14"/>
  <c r="E81" i="26" s="1"/>
  <c r="E82" i="14"/>
  <c r="E82" i="26" s="1"/>
  <c r="E83" i="14"/>
  <c r="E83" i="26" s="1"/>
  <c r="E84" i="14"/>
  <c r="E84" i="26" s="1"/>
  <c r="E85" i="14"/>
  <c r="E85" i="26" s="1"/>
  <c r="E86" i="14"/>
  <c r="E86" i="26" s="1"/>
  <c r="E87" i="14"/>
  <c r="E87" i="26" s="1"/>
  <c r="E88" i="14"/>
  <c r="E88" i="26" s="1"/>
  <c r="E89" i="14"/>
  <c r="E89" i="26" s="1"/>
  <c r="E90" i="14"/>
  <c r="E90" i="26" s="1"/>
  <c r="E91" i="14"/>
  <c r="E91" i="26" s="1"/>
  <c r="E92" i="14"/>
  <c r="E92" i="26" s="1"/>
  <c r="E93" i="14"/>
  <c r="E93" i="26" s="1"/>
  <c r="E94" i="14"/>
  <c r="E94" i="26" s="1"/>
  <c r="E95" i="14"/>
  <c r="E95" i="26" s="1"/>
  <c r="E96" i="14"/>
  <c r="E96" i="26" s="1"/>
  <c r="E97" i="14"/>
  <c r="E97" i="26" s="1"/>
  <c r="E98" i="14"/>
  <c r="E98" i="26" s="1"/>
  <c r="E99" i="14"/>
  <c r="E99" i="26" s="1"/>
  <c r="E100" i="14"/>
  <c r="E100" i="26" s="1"/>
  <c r="E101" i="14"/>
  <c r="E101" i="26" s="1"/>
  <c r="E102" i="14"/>
  <c r="E102" i="26" s="1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0" i="26" s="1"/>
  <c r="D91" i="14"/>
  <c r="D91" i="26" s="1"/>
  <c r="D92" i="14"/>
  <c r="D92" i="26" s="1"/>
  <c r="D93" i="14"/>
  <c r="D93" i="26" s="1"/>
  <c r="D94" i="14"/>
  <c r="D94" i="26" s="1"/>
  <c r="D95" i="14"/>
  <c r="D95" i="26" s="1"/>
  <c r="D96" i="14"/>
  <c r="D96" i="26" s="1"/>
  <c r="D97" i="14"/>
  <c r="D97" i="26" s="1"/>
  <c r="D98" i="14"/>
  <c r="D98" i="26" s="1"/>
  <c r="D99" i="14"/>
  <c r="D99" i="26" s="1"/>
  <c r="D100" i="14"/>
  <c r="D100" i="26" s="1"/>
  <c r="D101" i="14"/>
  <c r="D101" i="26" s="1"/>
  <c r="D102" i="14"/>
  <c r="D102" i="26" s="1"/>
  <c r="C66" i="26"/>
  <c r="C67" i="26"/>
  <c r="C68" i="26"/>
  <c r="C69" i="26"/>
  <c r="C70" i="26"/>
  <c r="C71" i="26"/>
  <c r="C73" i="26"/>
  <c r="C74" i="26"/>
  <c r="C75" i="26"/>
  <c r="C76" i="26"/>
  <c r="C77" i="26"/>
  <c r="C78" i="26"/>
  <c r="C79" i="26"/>
  <c r="C81" i="26"/>
  <c r="C82" i="26"/>
  <c r="C83" i="26"/>
  <c r="C84" i="26"/>
  <c r="C85" i="26"/>
  <c r="C86" i="26"/>
  <c r="C87" i="26"/>
  <c r="C89" i="26"/>
  <c r="C90" i="26"/>
  <c r="C91" i="26"/>
  <c r="C92" i="26"/>
  <c r="C93" i="26"/>
  <c r="C94" i="26"/>
  <c r="C95" i="26"/>
  <c r="C97" i="26"/>
  <c r="C98" i="26"/>
  <c r="C99" i="26"/>
  <c r="C100" i="26"/>
  <c r="C101" i="26"/>
  <c r="C102" i="26"/>
  <c r="R102" i="16"/>
  <c r="R45" i="12"/>
  <c r="R45" i="15"/>
  <c r="I65" i="14"/>
  <c r="I65" i="26" s="1"/>
  <c r="H65" i="14"/>
  <c r="G65" i="14"/>
  <c r="G65" i="26" s="1"/>
  <c r="E65" i="14"/>
  <c r="E65" i="26" s="1"/>
  <c r="D65" i="14"/>
  <c r="C65" i="26"/>
  <c r="R44" i="12"/>
  <c r="R43" i="12"/>
  <c r="R42" i="12"/>
  <c r="R10" i="12"/>
  <c r="R9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44" i="15"/>
  <c r="R43" i="15"/>
  <c r="R42" i="15"/>
  <c r="R10" i="15"/>
  <c r="R9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G64" i="26"/>
  <c r="E64" i="26"/>
  <c r="C64" i="26"/>
  <c r="G63" i="26"/>
  <c r="E63" i="26"/>
  <c r="C63" i="26"/>
  <c r="G62" i="26"/>
  <c r="E62" i="26"/>
  <c r="C62" i="26"/>
  <c r="G61" i="26"/>
  <c r="E61" i="26"/>
  <c r="C61" i="26"/>
  <c r="G60" i="26"/>
  <c r="E60" i="26"/>
  <c r="C60" i="26"/>
  <c r="G59" i="26"/>
  <c r="E59" i="26"/>
  <c r="C59" i="26"/>
  <c r="G58" i="26"/>
  <c r="E58" i="26"/>
  <c r="D58" i="26"/>
  <c r="C58" i="26"/>
  <c r="G57" i="26"/>
  <c r="E57" i="26"/>
  <c r="D57" i="26"/>
  <c r="C57" i="26"/>
  <c r="G56" i="26"/>
  <c r="E56" i="26"/>
  <c r="C56" i="26"/>
  <c r="G55" i="26"/>
  <c r="E55" i="26"/>
  <c r="C55" i="26"/>
  <c r="G54" i="26"/>
  <c r="E54" i="26"/>
  <c r="D54" i="26"/>
  <c r="C54" i="26"/>
  <c r="G53" i="26"/>
  <c r="E53" i="26"/>
  <c r="C53" i="26"/>
  <c r="G52" i="26"/>
  <c r="E52" i="26"/>
  <c r="C52" i="26"/>
  <c r="G51" i="26"/>
  <c r="E51" i="26"/>
  <c r="D51" i="26"/>
  <c r="C51" i="26"/>
  <c r="G50" i="26"/>
  <c r="E50" i="26"/>
  <c r="D50" i="26"/>
  <c r="C50" i="26"/>
  <c r="G49" i="26"/>
  <c r="E49" i="26"/>
  <c r="D49" i="26"/>
  <c r="C49" i="26"/>
  <c r="G48" i="26"/>
  <c r="E48" i="26"/>
  <c r="D48" i="26"/>
  <c r="C48" i="26"/>
  <c r="G47" i="26"/>
  <c r="E47" i="26"/>
  <c r="D47" i="26"/>
  <c r="C47" i="26"/>
  <c r="G46" i="26"/>
  <c r="E46" i="26"/>
  <c r="D46" i="26"/>
  <c r="C46" i="26"/>
  <c r="G45" i="26"/>
  <c r="E45" i="26"/>
  <c r="C45" i="26"/>
  <c r="G44" i="26"/>
  <c r="E44" i="26"/>
  <c r="D44" i="26"/>
  <c r="C44" i="26"/>
  <c r="G43" i="26"/>
  <c r="E43" i="26"/>
  <c r="D43" i="26"/>
  <c r="C43" i="26"/>
  <c r="G42" i="26"/>
  <c r="E42" i="26"/>
  <c r="D42" i="26"/>
  <c r="C42" i="26"/>
  <c r="G41" i="26"/>
  <c r="E41" i="26"/>
  <c r="D41" i="26"/>
  <c r="C41" i="26"/>
  <c r="G40" i="26"/>
  <c r="E40" i="26"/>
  <c r="D40" i="26"/>
  <c r="C40" i="26"/>
  <c r="G39" i="26"/>
  <c r="E39" i="26"/>
  <c r="D39" i="26"/>
  <c r="C39" i="26"/>
  <c r="G38" i="26"/>
  <c r="E38" i="26"/>
  <c r="D38" i="26"/>
  <c r="C38" i="26"/>
  <c r="G37" i="26"/>
  <c r="E37" i="26"/>
  <c r="D37" i="26"/>
  <c r="C37" i="26"/>
  <c r="G36" i="26"/>
  <c r="E36" i="26"/>
  <c r="D36" i="26"/>
  <c r="C36" i="26"/>
  <c r="G35" i="26"/>
  <c r="E35" i="26"/>
  <c r="D35" i="26"/>
  <c r="C35" i="26"/>
  <c r="G34" i="26"/>
  <c r="E34" i="26"/>
  <c r="D34" i="26"/>
  <c r="C34" i="26"/>
  <c r="G33" i="26"/>
  <c r="E33" i="26"/>
  <c r="D33" i="26"/>
  <c r="C33" i="26"/>
  <c r="G32" i="26"/>
  <c r="E32" i="26"/>
  <c r="C32" i="26"/>
  <c r="G31" i="26"/>
  <c r="E31" i="26"/>
  <c r="D31" i="26"/>
  <c r="C31" i="26"/>
  <c r="G30" i="26"/>
  <c r="E30" i="26"/>
  <c r="D30" i="26"/>
  <c r="C30" i="26"/>
  <c r="G29" i="26"/>
  <c r="E29" i="26"/>
  <c r="D29" i="26"/>
  <c r="C29" i="26"/>
  <c r="I28" i="26"/>
  <c r="G28" i="26"/>
  <c r="E28" i="26"/>
  <c r="D28" i="26"/>
  <c r="C28" i="2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H65" i="2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J37" i="14"/>
  <c r="M37" i="14" s="1"/>
  <c r="J50" i="14"/>
  <c r="M50" i="14" s="1"/>
  <c r="K53" i="12"/>
  <c r="N53" i="12" s="1"/>
  <c r="J74" i="16"/>
  <c r="L74" i="16" s="1"/>
  <c r="O74" i="16" s="1"/>
  <c r="J44" i="15"/>
  <c r="M44" i="15" s="1"/>
  <c r="F86" i="14"/>
  <c r="F86" i="26" s="1"/>
  <c r="J31" i="14"/>
  <c r="M31" i="14" s="1"/>
  <c r="K45" i="12"/>
  <c r="J29" i="16"/>
  <c r="L29" i="16" s="1"/>
  <c r="O29" i="16" s="1"/>
  <c r="F39" i="26"/>
  <c r="F42" i="26"/>
  <c r="J32" i="14"/>
  <c r="M32" i="14" s="1"/>
  <c r="F65" i="14"/>
  <c r="F70" i="14"/>
  <c r="F90" i="14"/>
  <c r="F90" i="26" s="1"/>
  <c r="K29" i="15"/>
  <c r="F76" i="14"/>
  <c r="J27" i="15"/>
  <c r="J84" i="14" s="1"/>
  <c r="F69" i="14"/>
  <c r="F82" i="14"/>
  <c r="K22" i="12"/>
  <c r="N22" i="12" s="1"/>
  <c r="K18" i="12"/>
  <c r="K16" i="12"/>
  <c r="K24" i="12"/>
  <c r="N24" i="12" s="1"/>
  <c r="F109" i="14"/>
  <c r="F109" i="26" s="1"/>
  <c r="F85" i="14"/>
  <c r="F75" i="14"/>
  <c r="F100" i="14"/>
  <c r="F100" i="26" s="1"/>
  <c r="F88" i="14"/>
  <c r="K13" i="12"/>
  <c r="K26" i="12"/>
  <c r="K37" i="12"/>
  <c r="K54" i="12"/>
  <c r="K47" i="12"/>
  <c r="N47" i="12" s="1"/>
  <c r="F104" i="14"/>
  <c r="F96" i="14"/>
  <c r="K46" i="12"/>
  <c r="K42" i="12"/>
  <c r="F107" i="14"/>
  <c r="K44" i="12"/>
  <c r="K52" i="12"/>
  <c r="K43" i="12"/>
  <c r="K10" i="12"/>
  <c r="K8" i="12"/>
  <c r="K31" i="12"/>
  <c r="K50" i="12"/>
  <c r="N50" i="12" s="1"/>
  <c r="K30" i="12"/>
  <c r="K15" i="12"/>
  <c r="N15" i="12" s="1"/>
  <c r="K17" i="12"/>
  <c r="K32" i="12"/>
  <c r="K38" i="12"/>
  <c r="K48" i="12"/>
  <c r="N48" i="12" s="1"/>
  <c r="K39" i="12"/>
  <c r="K11" i="12"/>
  <c r="K34" i="12"/>
  <c r="N34" i="12" s="1"/>
  <c r="K33" i="12"/>
  <c r="K25" i="12"/>
  <c r="N25" i="12" s="1"/>
  <c r="M35" i="12"/>
  <c r="K35" i="12"/>
  <c r="N35" i="12" s="1"/>
  <c r="K14" i="12"/>
  <c r="K41" i="12"/>
  <c r="K12" i="12"/>
  <c r="M10" i="12"/>
  <c r="M14" i="12"/>
  <c r="K51" i="12"/>
  <c r="K49" i="12"/>
  <c r="K40" i="12"/>
  <c r="N40" i="12" s="1"/>
  <c r="O35" i="12"/>
  <c r="K27" i="12"/>
  <c r="K23" i="12"/>
  <c r="K21" i="12"/>
  <c r="N21" i="12" s="1"/>
  <c r="O48" i="12"/>
  <c r="K19" i="12"/>
  <c r="M47" i="12"/>
  <c r="M12" i="12"/>
  <c r="O12" i="12"/>
  <c r="O36" i="12"/>
  <c r="N14" i="12"/>
  <c r="O16" i="12"/>
  <c r="O50" i="12"/>
  <c r="O22" i="12"/>
  <c r="F66" i="14"/>
  <c r="J9" i="15"/>
  <c r="J66" i="14" s="1"/>
  <c r="K27" i="15"/>
  <c r="N27" i="15" s="1"/>
  <c r="F67" i="14"/>
  <c r="J10" i="15"/>
  <c r="M10" i="15" s="1"/>
  <c r="J22" i="15"/>
  <c r="K22" i="15" s="1"/>
  <c r="N22" i="15" s="1"/>
  <c r="F79" i="14"/>
  <c r="J51" i="15"/>
  <c r="L51" i="15" s="1"/>
  <c r="F108" i="14"/>
  <c r="F72" i="14"/>
  <c r="F91" i="14"/>
  <c r="F91" i="26" s="1"/>
  <c r="F68" i="14"/>
  <c r="F117" i="14"/>
  <c r="F112" i="14"/>
  <c r="J43" i="14"/>
  <c r="M43" i="14" s="1"/>
  <c r="K32" i="14"/>
  <c r="K32" i="26" s="1"/>
  <c r="O34" i="12"/>
  <c r="M34" i="12"/>
  <c r="O27" i="12"/>
  <c r="M27" i="12"/>
  <c r="M24" i="12"/>
  <c r="O24" i="12"/>
  <c r="M37" i="12"/>
  <c r="M49" i="12"/>
  <c r="O49" i="12"/>
  <c r="O42" i="12"/>
  <c r="M42" i="12"/>
  <c r="N23" i="12"/>
  <c r="O23" i="12"/>
  <c r="M23" i="12"/>
  <c r="M40" i="12"/>
  <c r="K39" i="14" l="1"/>
  <c r="M39" i="14"/>
  <c r="F34" i="26"/>
  <c r="F95" i="26"/>
  <c r="F82" i="26"/>
  <c r="K31" i="14"/>
  <c r="K31" i="26" s="1"/>
  <c r="M25" i="15"/>
  <c r="K25" i="15"/>
  <c r="M27" i="15"/>
  <c r="L27" i="15"/>
  <c r="O27" i="15" s="1"/>
  <c r="F74" i="14"/>
  <c r="F74" i="26" s="1"/>
  <c r="J38" i="15"/>
  <c r="M38" i="15" s="1"/>
  <c r="F80" i="14"/>
  <c r="F80" i="26" s="1"/>
  <c r="N43" i="12"/>
  <c r="M43" i="12"/>
  <c r="N42" i="12"/>
  <c r="N39" i="14"/>
  <c r="N39" i="26" s="1"/>
  <c r="O10" i="26"/>
  <c r="N31" i="14"/>
  <c r="N31" i="26" s="1"/>
  <c r="F60" i="26"/>
  <c r="M42" i="16"/>
  <c r="L42" i="16"/>
  <c r="O42" i="16" s="1"/>
  <c r="M71" i="16"/>
  <c r="L71" i="16"/>
  <c r="O71" i="16" s="1"/>
  <c r="L28" i="16"/>
  <c r="O28" i="16" s="1"/>
  <c r="F72" i="26"/>
  <c r="F61" i="26"/>
  <c r="F50" i="26"/>
  <c r="F63" i="26"/>
  <c r="L75" i="16"/>
  <c r="O75" i="16" s="1"/>
  <c r="M75" i="16"/>
  <c r="M34" i="16"/>
  <c r="L34" i="16"/>
  <c r="O34" i="16" s="1"/>
  <c r="M35" i="16"/>
  <c r="L35" i="16"/>
  <c r="O35" i="16" s="1"/>
  <c r="M36" i="16"/>
  <c r="L36" i="16"/>
  <c r="O36" i="16" s="1"/>
  <c r="F67" i="26"/>
  <c r="F66" i="26"/>
  <c r="F75" i="26"/>
  <c r="J43" i="16"/>
  <c r="M43" i="16" s="1"/>
  <c r="F44" i="26"/>
  <c r="F36" i="26"/>
  <c r="L68" i="16"/>
  <c r="O68" i="16" s="1"/>
  <c r="M68" i="16"/>
  <c r="M40" i="16"/>
  <c r="L40" i="16"/>
  <c r="O40" i="16" s="1"/>
  <c r="F48" i="26"/>
  <c r="F97" i="26"/>
  <c r="F41" i="26"/>
  <c r="F69" i="26"/>
  <c r="F28" i="26"/>
  <c r="F117" i="26"/>
  <c r="M60" i="16"/>
  <c r="F68" i="26"/>
  <c r="J32" i="16"/>
  <c r="L32" i="16" s="1"/>
  <c r="O32" i="16" s="1"/>
  <c r="F71" i="26"/>
  <c r="L57" i="16"/>
  <c r="O57" i="16" s="1"/>
  <c r="J38" i="16"/>
  <c r="L38" i="16" s="1"/>
  <c r="O38" i="16" s="1"/>
  <c r="F104" i="26"/>
  <c r="J31" i="16"/>
  <c r="M31" i="16" s="1"/>
  <c r="J36" i="14"/>
  <c r="K36" i="14" s="1"/>
  <c r="L36" i="14" s="1"/>
  <c r="F51" i="26"/>
  <c r="F30" i="26"/>
  <c r="M29" i="14"/>
  <c r="K29" i="14"/>
  <c r="L29" i="14" s="1"/>
  <c r="K49" i="14"/>
  <c r="M49" i="14"/>
  <c r="M34" i="14"/>
  <c r="K34" i="14"/>
  <c r="K34" i="26" s="1"/>
  <c r="J34" i="26"/>
  <c r="F59" i="26"/>
  <c r="J31" i="26"/>
  <c r="F49" i="26"/>
  <c r="F29" i="26"/>
  <c r="J28" i="14"/>
  <c r="K48" i="14"/>
  <c r="F62" i="26"/>
  <c r="F77" i="14"/>
  <c r="F77" i="26" s="1"/>
  <c r="J79" i="14"/>
  <c r="J79" i="26" s="1"/>
  <c r="L22" i="15"/>
  <c r="L79" i="14" s="1"/>
  <c r="K9" i="15"/>
  <c r="N9" i="15" s="1"/>
  <c r="L9" i="15"/>
  <c r="O9" i="15" s="1"/>
  <c r="O66" i="14" s="1"/>
  <c r="F99" i="14"/>
  <c r="F99" i="26" s="1"/>
  <c r="J67" i="14"/>
  <c r="J67" i="26" s="1"/>
  <c r="L10" i="15"/>
  <c r="L67" i="14" s="1"/>
  <c r="M22" i="15"/>
  <c r="M79" i="14" s="1"/>
  <c r="K34" i="15"/>
  <c r="K91" i="14" s="1"/>
  <c r="K91" i="26" s="1"/>
  <c r="L34" i="15"/>
  <c r="M34" i="15"/>
  <c r="M91" i="14" s="1"/>
  <c r="J91" i="14"/>
  <c r="J91" i="26" s="1"/>
  <c r="K31" i="15"/>
  <c r="K88" i="14" s="1"/>
  <c r="K88" i="26" s="1"/>
  <c r="J88" i="14"/>
  <c r="J88" i="26" s="1"/>
  <c r="L29" i="15"/>
  <c r="L86" i="14" s="1"/>
  <c r="J36" i="15"/>
  <c r="K36" i="15" s="1"/>
  <c r="F94" i="14"/>
  <c r="F94" i="26" s="1"/>
  <c r="F83" i="14"/>
  <c r="F83" i="26" s="1"/>
  <c r="J86" i="14"/>
  <c r="J86" i="26" s="1"/>
  <c r="F105" i="14"/>
  <c r="F105" i="26" s="1"/>
  <c r="J21" i="15"/>
  <c r="K84" i="14"/>
  <c r="K84" i="26" s="1"/>
  <c r="K20" i="15"/>
  <c r="N20" i="15" s="1"/>
  <c r="L20" i="15"/>
  <c r="M20" i="15"/>
  <c r="M77" i="14" s="1"/>
  <c r="J77" i="14"/>
  <c r="J77" i="26" s="1"/>
  <c r="J85" i="14"/>
  <c r="J85" i="26" s="1"/>
  <c r="L28" i="15"/>
  <c r="M28" i="15"/>
  <c r="K28" i="15"/>
  <c r="N28" i="15" s="1"/>
  <c r="M19" i="15"/>
  <c r="M76" i="14" s="1"/>
  <c r="K19" i="15"/>
  <c r="N19" i="15" s="1"/>
  <c r="M16" i="15"/>
  <c r="M73" i="14" s="1"/>
  <c r="J73" i="14"/>
  <c r="J73" i="26" s="1"/>
  <c r="K16" i="15"/>
  <c r="N16" i="15" s="1"/>
  <c r="L16" i="15"/>
  <c r="L15" i="15"/>
  <c r="O15" i="15" s="1"/>
  <c r="O72" i="14" s="1"/>
  <c r="K15" i="15"/>
  <c r="N15" i="15" s="1"/>
  <c r="J72" i="14"/>
  <c r="J72" i="26" s="1"/>
  <c r="M15" i="15"/>
  <c r="M72" i="14" s="1"/>
  <c r="M8" i="15"/>
  <c r="J65" i="14"/>
  <c r="J65" i="26" s="1"/>
  <c r="L8" i="15"/>
  <c r="K8" i="15"/>
  <c r="N8" i="15" s="1"/>
  <c r="J70" i="14"/>
  <c r="J70" i="26" s="1"/>
  <c r="K13" i="15"/>
  <c r="N13" i="15" s="1"/>
  <c r="L13" i="15"/>
  <c r="L12" i="15"/>
  <c r="L69" i="14" s="1"/>
  <c r="M12" i="15"/>
  <c r="M69" i="14" s="1"/>
  <c r="K12" i="15"/>
  <c r="N12" i="15" s="1"/>
  <c r="J69" i="14"/>
  <c r="F73" i="14"/>
  <c r="F73" i="26" s="1"/>
  <c r="M9" i="15"/>
  <c r="M37" i="15"/>
  <c r="M94" i="14" s="1"/>
  <c r="J14" i="15"/>
  <c r="M14" i="15" s="1"/>
  <c r="M71" i="14" s="1"/>
  <c r="K37" i="15"/>
  <c r="N37" i="15" s="1"/>
  <c r="F92" i="14"/>
  <c r="F92" i="26" s="1"/>
  <c r="K66" i="14"/>
  <c r="K66" i="26" s="1"/>
  <c r="F110" i="14"/>
  <c r="F110" i="26" s="1"/>
  <c r="L37" i="15"/>
  <c r="L94" i="14" s="1"/>
  <c r="J40" i="15"/>
  <c r="K40" i="15" s="1"/>
  <c r="N40" i="15" s="1"/>
  <c r="K86" i="14"/>
  <c r="K86" i="26" s="1"/>
  <c r="L66" i="14"/>
  <c r="K30" i="15"/>
  <c r="N30" i="15" s="1"/>
  <c r="K10" i="15"/>
  <c r="F81" i="14"/>
  <c r="F81" i="26" s="1"/>
  <c r="N37" i="12"/>
  <c r="N44" i="12"/>
  <c r="M30" i="12"/>
  <c r="K79" i="14"/>
  <c r="K79" i="26" s="1"/>
  <c r="O8" i="12"/>
  <c r="N18" i="12"/>
  <c r="N30" i="12"/>
  <c r="M11" i="12"/>
  <c r="M18" i="12"/>
  <c r="N32" i="12"/>
  <c r="K82" i="14"/>
  <c r="K82" i="26" s="1"/>
  <c r="N33" i="12"/>
  <c r="O46" i="12"/>
  <c r="N9" i="12"/>
  <c r="O32" i="12"/>
  <c r="O33" i="12"/>
  <c r="O31" i="12"/>
  <c r="N31" i="12"/>
  <c r="N45" i="12"/>
  <c r="M20" i="12"/>
  <c r="O19" i="12"/>
  <c r="N12" i="12"/>
  <c r="F108" i="26"/>
  <c r="F107" i="26"/>
  <c r="F102" i="26"/>
  <c r="F112" i="26"/>
  <c r="M102" i="16"/>
  <c r="L102" i="16"/>
  <c r="O102" i="16" s="1"/>
  <c r="L101" i="16"/>
  <c r="O101" i="16" s="1"/>
  <c r="M101" i="16"/>
  <c r="F101" i="26"/>
  <c r="J101" i="14"/>
  <c r="L44" i="15"/>
  <c r="L101" i="14" s="1"/>
  <c r="K50" i="15"/>
  <c r="K107" i="14" s="1"/>
  <c r="K107" i="26" s="1"/>
  <c r="L50" i="15"/>
  <c r="L107" i="14" s="1"/>
  <c r="L107" i="26" s="1"/>
  <c r="J107" i="14"/>
  <c r="J107" i="26" s="1"/>
  <c r="J49" i="15"/>
  <c r="J106" i="14" s="1"/>
  <c r="J106" i="26" s="1"/>
  <c r="J105" i="14"/>
  <c r="J105" i="26" s="1"/>
  <c r="L48" i="15"/>
  <c r="L105" i="14" s="1"/>
  <c r="L105" i="26" s="1"/>
  <c r="K48" i="15"/>
  <c r="K105" i="14" s="1"/>
  <c r="K105" i="26" s="1"/>
  <c r="M48" i="15"/>
  <c r="M105" i="14" s="1"/>
  <c r="O47" i="15"/>
  <c r="O104" i="14" s="1"/>
  <c r="L104" i="14"/>
  <c r="L104" i="26" s="1"/>
  <c r="K47" i="15"/>
  <c r="J104" i="14"/>
  <c r="J104" i="26" s="1"/>
  <c r="M47" i="15"/>
  <c r="M104" i="14" s="1"/>
  <c r="J45" i="15"/>
  <c r="L45" i="15" s="1"/>
  <c r="K44" i="15"/>
  <c r="N44" i="15" s="1"/>
  <c r="K43" i="15"/>
  <c r="M43" i="15"/>
  <c r="M100" i="14" s="1"/>
  <c r="L43" i="15"/>
  <c r="J100" i="14"/>
  <c r="J100" i="26" s="1"/>
  <c r="M42" i="15"/>
  <c r="M99" i="14" s="1"/>
  <c r="J99" i="14"/>
  <c r="J99" i="26" s="1"/>
  <c r="L42" i="15"/>
  <c r="K42" i="15"/>
  <c r="N42" i="15" s="1"/>
  <c r="K57" i="15"/>
  <c r="N57" i="15" s="1"/>
  <c r="L57" i="15"/>
  <c r="O57" i="15" s="1"/>
  <c r="M57" i="15"/>
  <c r="L56" i="15"/>
  <c r="O56" i="15" s="1"/>
  <c r="M56" i="15"/>
  <c r="K56" i="15"/>
  <c r="N56" i="15" s="1"/>
  <c r="F113" i="14"/>
  <c r="F113" i="26" s="1"/>
  <c r="J54" i="15"/>
  <c r="M54" i="15" s="1"/>
  <c r="N41" i="12"/>
  <c r="N28" i="12"/>
  <c r="N27" i="12"/>
  <c r="N10" i="12"/>
  <c r="M65" i="14"/>
  <c r="N8" i="12"/>
  <c r="M56" i="12"/>
  <c r="K56" i="12"/>
  <c r="J113" i="14"/>
  <c r="J113" i="26" s="1"/>
  <c r="K59" i="14"/>
  <c r="L59" i="14" s="1"/>
  <c r="M59" i="14"/>
  <c r="F58" i="26"/>
  <c r="N54" i="14"/>
  <c r="N54" i="26" s="1"/>
  <c r="J60" i="26"/>
  <c r="K60" i="14"/>
  <c r="K60" i="26" s="1"/>
  <c r="M60" i="14"/>
  <c r="F54" i="26"/>
  <c r="J63" i="14"/>
  <c r="K63" i="14" s="1"/>
  <c r="L63" i="14" s="1"/>
  <c r="F56" i="26"/>
  <c r="F52" i="26"/>
  <c r="M58" i="15"/>
  <c r="K58" i="15"/>
  <c r="N58" i="15" s="1"/>
  <c r="L58" i="15"/>
  <c r="O58" i="15" s="1"/>
  <c r="K93" i="14"/>
  <c r="K93" i="26" s="1"/>
  <c r="N36" i="15"/>
  <c r="K53" i="15"/>
  <c r="J110" i="14"/>
  <c r="J110" i="26" s="1"/>
  <c r="L53" i="15"/>
  <c r="M53" i="15"/>
  <c r="M110" i="14" s="1"/>
  <c r="L96" i="16"/>
  <c r="O96" i="16" s="1"/>
  <c r="M96" i="16"/>
  <c r="M86" i="16"/>
  <c r="L86" i="16"/>
  <c r="O86" i="16" s="1"/>
  <c r="K55" i="15"/>
  <c r="N55" i="15" s="1"/>
  <c r="L55" i="15"/>
  <c r="O55" i="15" s="1"/>
  <c r="M55" i="15"/>
  <c r="K57" i="12"/>
  <c r="J114" i="14"/>
  <c r="J114" i="26" s="1"/>
  <c r="M57" i="12"/>
  <c r="K35" i="14"/>
  <c r="J35" i="26"/>
  <c r="K58" i="12"/>
  <c r="M58" i="12"/>
  <c r="J115" i="14"/>
  <c r="J115" i="26" s="1"/>
  <c r="K52" i="15"/>
  <c r="J109" i="14"/>
  <c r="J109" i="26" s="1"/>
  <c r="L52" i="15"/>
  <c r="M52" i="15"/>
  <c r="M109" i="14" s="1"/>
  <c r="K13" i="14"/>
  <c r="L13" i="14" s="1"/>
  <c r="O13" i="14" s="1"/>
  <c r="M13" i="14"/>
  <c r="M81" i="16"/>
  <c r="L81" i="16"/>
  <c r="O81" i="16" s="1"/>
  <c r="K41" i="15"/>
  <c r="L41" i="15"/>
  <c r="J98" i="14"/>
  <c r="J98" i="26" s="1"/>
  <c r="M41" i="15"/>
  <c r="M35" i="15"/>
  <c r="J92" i="14"/>
  <c r="J92" i="26" s="1"/>
  <c r="K35" i="15"/>
  <c r="L35" i="15"/>
  <c r="M91" i="16"/>
  <c r="L91" i="16"/>
  <c r="O91" i="16" s="1"/>
  <c r="M95" i="14"/>
  <c r="K24" i="15"/>
  <c r="J81" i="14"/>
  <c r="J81" i="26" s="1"/>
  <c r="L24" i="15"/>
  <c r="M24" i="15"/>
  <c r="M81" i="14" s="1"/>
  <c r="L46" i="15"/>
  <c r="K46" i="15"/>
  <c r="N46" i="15" s="1"/>
  <c r="M46" i="15"/>
  <c r="M103" i="14" s="1"/>
  <c r="J103" i="14"/>
  <c r="J103" i="26" s="1"/>
  <c r="M65" i="16"/>
  <c r="L65" i="16"/>
  <c r="O65" i="16" s="1"/>
  <c r="L33" i="15"/>
  <c r="K33" i="15"/>
  <c r="K90" i="14" s="1"/>
  <c r="K90" i="26" s="1"/>
  <c r="M33" i="15"/>
  <c r="M90" i="14" s="1"/>
  <c r="J90" i="14"/>
  <c r="J90" i="26" s="1"/>
  <c r="M55" i="12"/>
  <c r="K55" i="12"/>
  <c r="J112" i="14"/>
  <c r="J112" i="26" s="1"/>
  <c r="J96" i="14"/>
  <c r="J96" i="26" s="1"/>
  <c r="K39" i="15"/>
  <c r="M39" i="15"/>
  <c r="M96" i="14" s="1"/>
  <c r="L39" i="15"/>
  <c r="M26" i="15"/>
  <c r="L26" i="15"/>
  <c r="K26" i="15"/>
  <c r="J83" i="14"/>
  <c r="J83" i="26" s="1"/>
  <c r="L18" i="15"/>
  <c r="K18" i="15"/>
  <c r="J75" i="14"/>
  <c r="J75" i="26" s="1"/>
  <c r="M18" i="15"/>
  <c r="L11" i="15"/>
  <c r="L68" i="14" s="1"/>
  <c r="K11" i="15"/>
  <c r="J68" i="14"/>
  <c r="J68" i="26" s="1"/>
  <c r="K16" i="14"/>
  <c r="L16" i="14" s="1"/>
  <c r="O16" i="14" s="1"/>
  <c r="M16" i="14"/>
  <c r="K23" i="15"/>
  <c r="M23" i="15"/>
  <c r="M80" i="14" s="1"/>
  <c r="J80" i="14"/>
  <c r="J80" i="26" s="1"/>
  <c r="L23" i="15"/>
  <c r="O51" i="15"/>
  <c r="O108" i="14" s="1"/>
  <c r="L108" i="14"/>
  <c r="M67" i="16"/>
  <c r="L67" i="16"/>
  <c r="O67" i="16" s="1"/>
  <c r="M17" i="15"/>
  <c r="M74" i="14" s="1"/>
  <c r="J74" i="14"/>
  <c r="J74" i="26" s="1"/>
  <c r="K17" i="15"/>
  <c r="N17" i="15" s="1"/>
  <c r="L17" i="15"/>
  <c r="K14" i="15"/>
  <c r="M9" i="12"/>
  <c r="M66" i="14" s="1"/>
  <c r="M28" i="12"/>
  <c r="M85" i="14" s="1"/>
  <c r="F85" i="26"/>
  <c r="F55" i="26"/>
  <c r="L30" i="16"/>
  <c r="O30" i="16" s="1"/>
  <c r="F37" i="26"/>
  <c r="M51" i="15"/>
  <c r="J76" i="14"/>
  <c r="J76" i="26" s="1"/>
  <c r="F45" i="26"/>
  <c r="O37" i="15"/>
  <c r="O94" i="14" s="1"/>
  <c r="O44" i="15"/>
  <c r="M31" i="15"/>
  <c r="M88" i="14" s="1"/>
  <c r="L31" i="15"/>
  <c r="N19" i="12"/>
  <c r="N25" i="15"/>
  <c r="M51" i="12"/>
  <c r="L72" i="14"/>
  <c r="F115" i="14"/>
  <c r="F115" i="26" s="1"/>
  <c r="K51" i="15"/>
  <c r="L36" i="15"/>
  <c r="O53" i="12"/>
  <c r="F35" i="26"/>
  <c r="L108" i="16"/>
  <c r="O108" i="16" s="1"/>
  <c r="M50" i="15"/>
  <c r="M107" i="14" s="1"/>
  <c r="L14" i="15"/>
  <c r="N46" i="12"/>
  <c r="N49" i="12"/>
  <c r="O41" i="12"/>
  <c r="N51" i="12"/>
  <c r="L112" i="16"/>
  <c r="O112" i="16" s="1"/>
  <c r="O22" i="15"/>
  <c r="O79" i="14" s="1"/>
  <c r="J108" i="14"/>
  <c r="J108" i="26" s="1"/>
  <c r="L19" i="15"/>
  <c r="M30" i="15"/>
  <c r="M87" i="14" s="1"/>
  <c r="M85" i="16"/>
  <c r="J95" i="14"/>
  <c r="J95" i="26" s="1"/>
  <c r="F103" i="14"/>
  <c r="F103" i="26" s="1"/>
  <c r="O52" i="12"/>
  <c r="J48" i="26"/>
  <c r="L98" i="16"/>
  <c r="J119" i="14"/>
  <c r="J119" i="26" s="1"/>
  <c r="F119" i="14"/>
  <c r="F119" i="26" s="1"/>
  <c r="J93" i="14"/>
  <c r="J93" i="26" s="1"/>
  <c r="M36" i="15"/>
  <c r="M93" i="14" s="1"/>
  <c r="F78" i="26"/>
  <c r="L84" i="14"/>
  <c r="L84" i="26" s="1"/>
  <c r="F98" i="14"/>
  <c r="F98" i="26" s="1"/>
  <c r="K54" i="14"/>
  <c r="J62" i="16"/>
  <c r="J62" i="26" s="1"/>
  <c r="M63" i="12"/>
  <c r="M120" i="14" s="1"/>
  <c r="F120" i="14"/>
  <c r="F120" i="26" s="1"/>
  <c r="F96" i="26"/>
  <c r="N17" i="12"/>
  <c r="M41" i="12"/>
  <c r="K38" i="15"/>
  <c r="N52" i="12"/>
  <c r="N11" i="12"/>
  <c r="J32" i="15"/>
  <c r="O25" i="12"/>
  <c r="O17" i="12"/>
  <c r="N38" i="12"/>
  <c r="O38" i="12"/>
  <c r="L38" i="15"/>
  <c r="F114" i="14"/>
  <c r="F114" i="26" s="1"/>
  <c r="J87" i="14"/>
  <c r="J87" i="26" s="1"/>
  <c r="L25" i="15"/>
  <c r="O28" i="12"/>
  <c r="M54" i="16"/>
  <c r="M29" i="16"/>
  <c r="J82" i="14"/>
  <c r="J82" i="26" s="1"/>
  <c r="F46" i="26"/>
  <c r="L31" i="16"/>
  <c r="O31" i="16" s="1"/>
  <c r="N29" i="12"/>
  <c r="L46" i="16"/>
  <c r="O46" i="16" s="1"/>
  <c r="M46" i="16"/>
  <c r="M95" i="16"/>
  <c r="L95" i="16"/>
  <c r="O95" i="16" s="1"/>
  <c r="L47" i="16"/>
  <c r="O47" i="16" s="1"/>
  <c r="M47" i="16"/>
  <c r="M63" i="16"/>
  <c r="L63" i="16"/>
  <c r="O63" i="16" s="1"/>
  <c r="M78" i="16"/>
  <c r="L78" i="16"/>
  <c r="O78" i="16" s="1"/>
  <c r="L94" i="16"/>
  <c r="O94" i="16" s="1"/>
  <c r="M94" i="16"/>
  <c r="J39" i="26"/>
  <c r="L39" i="16"/>
  <c r="O39" i="16" s="1"/>
  <c r="M39" i="16"/>
  <c r="M64" i="16"/>
  <c r="L64" i="16"/>
  <c r="O64" i="16" s="1"/>
  <c r="L113" i="16"/>
  <c r="O113" i="16" s="1"/>
  <c r="M113" i="16"/>
  <c r="L114" i="16"/>
  <c r="O114" i="16" s="1"/>
  <c r="M114" i="16"/>
  <c r="L55" i="16"/>
  <c r="O55" i="16" s="1"/>
  <c r="M55" i="16"/>
  <c r="L72" i="16"/>
  <c r="O72" i="16" s="1"/>
  <c r="M72" i="16"/>
  <c r="L33" i="16"/>
  <c r="O33" i="16" s="1"/>
  <c r="M33" i="16"/>
  <c r="L100" i="16"/>
  <c r="O100" i="16" s="1"/>
  <c r="M100" i="16"/>
  <c r="J49" i="26"/>
  <c r="L49" i="16"/>
  <c r="M49" i="16"/>
  <c r="M66" i="16"/>
  <c r="L66" i="16"/>
  <c r="O66" i="16" s="1"/>
  <c r="L99" i="16"/>
  <c r="O99" i="16" s="1"/>
  <c r="M99" i="16"/>
  <c r="L58" i="16"/>
  <c r="O58" i="16" s="1"/>
  <c r="M58" i="16"/>
  <c r="M87" i="16"/>
  <c r="L87" i="16"/>
  <c r="O87" i="16" s="1"/>
  <c r="O106" i="16"/>
  <c r="M92" i="16"/>
  <c r="L92" i="16"/>
  <c r="O92" i="16" s="1"/>
  <c r="L82" i="16"/>
  <c r="O82" i="16" s="1"/>
  <c r="M82" i="16"/>
  <c r="L90" i="16"/>
  <c r="M90" i="16"/>
  <c r="M110" i="16"/>
  <c r="L110" i="16"/>
  <c r="O110" i="16" s="1"/>
  <c r="L89" i="16"/>
  <c r="O89" i="16" s="1"/>
  <c r="M89" i="16"/>
  <c r="L115" i="16"/>
  <c r="O115" i="16" s="1"/>
  <c r="M115" i="16"/>
  <c r="M97" i="16"/>
  <c r="L97" i="16"/>
  <c r="O97" i="16" s="1"/>
  <c r="M109" i="16"/>
  <c r="L109" i="16"/>
  <c r="O109" i="16" s="1"/>
  <c r="M41" i="16"/>
  <c r="L41" i="16"/>
  <c r="O41" i="16" s="1"/>
  <c r="M73" i="16"/>
  <c r="L73" i="16"/>
  <c r="M52" i="16"/>
  <c r="L52" i="16"/>
  <c r="O52" i="16" s="1"/>
  <c r="L69" i="16"/>
  <c r="O69" i="16" s="1"/>
  <c r="M69" i="16"/>
  <c r="M45" i="16"/>
  <c r="L45" i="16"/>
  <c r="O45" i="16" s="1"/>
  <c r="M61" i="16"/>
  <c r="L61" i="16"/>
  <c r="O61" i="16" s="1"/>
  <c r="M77" i="16"/>
  <c r="L77" i="16"/>
  <c r="O77" i="16" s="1"/>
  <c r="M104" i="16"/>
  <c r="M84" i="16"/>
  <c r="J84" i="26"/>
  <c r="J59" i="26"/>
  <c r="F93" i="26"/>
  <c r="F65" i="26"/>
  <c r="L76" i="16"/>
  <c r="O76" i="16" s="1"/>
  <c r="M53" i="16"/>
  <c r="M93" i="16"/>
  <c r="F79" i="26"/>
  <c r="J54" i="26"/>
  <c r="M44" i="16"/>
  <c r="J29" i="26"/>
  <c r="F89" i="26"/>
  <c r="M59" i="16"/>
  <c r="F111" i="26"/>
  <c r="M50" i="16"/>
  <c r="F106" i="26"/>
  <c r="F57" i="26"/>
  <c r="M70" i="16"/>
  <c r="F84" i="26"/>
  <c r="J69" i="26"/>
  <c r="M74" i="16"/>
  <c r="F88" i="26"/>
  <c r="F76" i="26"/>
  <c r="F70" i="26"/>
  <c r="J50" i="26"/>
  <c r="M106" i="16"/>
  <c r="L88" i="16"/>
  <c r="O88" i="16" s="1"/>
  <c r="J66" i="26"/>
  <c r="F64" i="26"/>
  <c r="L79" i="16"/>
  <c r="O79" i="16" s="1"/>
  <c r="J101" i="26"/>
  <c r="J94" i="26"/>
  <c r="L118" i="16"/>
  <c r="O118" i="16" s="1"/>
  <c r="M118" i="16"/>
  <c r="L117" i="16"/>
  <c r="O117" i="16" s="1"/>
  <c r="M117" i="16"/>
  <c r="M51" i="16"/>
  <c r="M80" i="16"/>
  <c r="O70" i="16"/>
  <c r="M37" i="16"/>
  <c r="M48" i="16"/>
  <c r="O98" i="16"/>
  <c r="M107" i="16"/>
  <c r="M103" i="16"/>
  <c r="O73" i="16"/>
  <c r="M83" i="16"/>
  <c r="M105" i="16"/>
  <c r="M56" i="16"/>
  <c r="M116" i="16"/>
  <c r="M111" i="16"/>
  <c r="M40" i="14"/>
  <c r="K40" i="14"/>
  <c r="J40" i="26"/>
  <c r="M20" i="14"/>
  <c r="K20" i="14"/>
  <c r="L20" i="14" s="1"/>
  <c r="O20" i="14" s="1"/>
  <c r="K11" i="14"/>
  <c r="L11" i="14" s="1"/>
  <c r="O11" i="14" s="1"/>
  <c r="M11" i="14"/>
  <c r="L29" i="26"/>
  <c r="O29" i="14"/>
  <c r="K58" i="26"/>
  <c r="L58" i="14"/>
  <c r="M30" i="14"/>
  <c r="J30" i="26"/>
  <c r="K30" i="14"/>
  <c r="M19" i="14"/>
  <c r="K19" i="14"/>
  <c r="L19" i="14" s="1"/>
  <c r="O19" i="14" s="1"/>
  <c r="N50" i="14"/>
  <c r="N50" i="26" s="1"/>
  <c r="L39" i="14"/>
  <c r="K39" i="26"/>
  <c r="M8" i="14"/>
  <c r="K8" i="14"/>
  <c r="L8" i="14" s="1"/>
  <c r="O8" i="14" s="1"/>
  <c r="N48" i="14"/>
  <c r="N48" i="26" s="1"/>
  <c r="K17" i="14"/>
  <c r="L17" i="14" s="1"/>
  <c r="O17" i="14" s="1"/>
  <c r="M17" i="14"/>
  <c r="K9" i="14"/>
  <c r="L9" i="14" s="1"/>
  <c r="O9" i="14" s="1"/>
  <c r="M9" i="14"/>
  <c r="K35" i="26"/>
  <c r="L35" i="14"/>
  <c r="N52" i="14"/>
  <c r="N52" i="26" s="1"/>
  <c r="J56" i="26"/>
  <c r="M56" i="14"/>
  <c r="K56" i="14"/>
  <c r="M27" i="14"/>
  <c r="K27" i="14"/>
  <c r="L27" i="14" s="1"/>
  <c r="O27" i="14" s="1"/>
  <c r="M64" i="14"/>
  <c r="K64" i="14"/>
  <c r="J64" i="26"/>
  <c r="K55" i="14"/>
  <c r="J55" i="26"/>
  <c r="M55" i="14"/>
  <c r="K47" i="14"/>
  <c r="J47" i="26"/>
  <c r="M47" i="14"/>
  <c r="M26" i="14"/>
  <c r="K26" i="14"/>
  <c r="L26" i="14" s="1"/>
  <c r="O26" i="14" s="1"/>
  <c r="J46" i="26"/>
  <c r="K46" i="14"/>
  <c r="M46" i="14"/>
  <c r="K25" i="14"/>
  <c r="L25" i="14" s="1"/>
  <c r="O25" i="14" s="1"/>
  <c r="M25" i="14"/>
  <c r="N15" i="14"/>
  <c r="M15" i="26"/>
  <c r="N43" i="14"/>
  <c r="N43" i="26" s="1"/>
  <c r="M24" i="14"/>
  <c r="K24" i="14"/>
  <c r="L24" i="14" s="1"/>
  <c r="O24" i="14" s="1"/>
  <c r="L59" i="26"/>
  <c r="O59" i="14"/>
  <c r="M62" i="14"/>
  <c r="K62" i="14"/>
  <c r="M53" i="14"/>
  <c r="J53" i="26"/>
  <c r="K53" i="14"/>
  <c r="K44" i="14"/>
  <c r="J44" i="26"/>
  <c r="M44" i="14"/>
  <c r="M23" i="14"/>
  <c r="K23" i="14"/>
  <c r="L23" i="14" s="1"/>
  <c r="O23" i="14" s="1"/>
  <c r="M14" i="14"/>
  <c r="K14" i="14"/>
  <c r="L14" i="14" s="1"/>
  <c r="O14" i="14" s="1"/>
  <c r="M61" i="14"/>
  <c r="J61" i="26"/>
  <c r="K61" i="14"/>
  <c r="M22" i="14"/>
  <c r="K22" i="14"/>
  <c r="L22" i="14" s="1"/>
  <c r="O22" i="14" s="1"/>
  <c r="K18" i="14"/>
  <c r="L18" i="14" s="1"/>
  <c r="O18" i="14" s="1"/>
  <c r="M18" i="14"/>
  <c r="K51" i="26"/>
  <c r="L51" i="14"/>
  <c r="K42" i="14"/>
  <c r="M42" i="14"/>
  <c r="J42" i="26"/>
  <c r="J33" i="26"/>
  <c r="K33" i="14"/>
  <c r="M33" i="14"/>
  <c r="M21" i="26"/>
  <c r="N21" i="14"/>
  <c r="M41" i="14"/>
  <c r="K41" i="14"/>
  <c r="J41" i="26"/>
  <c r="K12" i="14"/>
  <c r="L12" i="14" s="1"/>
  <c r="O12" i="14" s="1"/>
  <c r="M12" i="14"/>
  <c r="L32" i="14"/>
  <c r="J52" i="26"/>
  <c r="J45" i="14"/>
  <c r="K29" i="26"/>
  <c r="K52" i="14"/>
  <c r="M10" i="14"/>
  <c r="J57" i="14"/>
  <c r="M51" i="14"/>
  <c r="M38" i="14"/>
  <c r="K21" i="14"/>
  <c r="L21" i="14" s="1"/>
  <c r="O21" i="14" s="1"/>
  <c r="K15" i="14"/>
  <c r="L15" i="14" s="1"/>
  <c r="O15" i="14" s="1"/>
  <c r="M58" i="14"/>
  <c r="F40" i="26"/>
  <c r="K28" i="14"/>
  <c r="M35" i="14"/>
  <c r="F53" i="26"/>
  <c r="J51" i="26"/>
  <c r="F47" i="26"/>
  <c r="K37" i="14"/>
  <c r="K38" i="14"/>
  <c r="K50" i="14"/>
  <c r="F33" i="26"/>
  <c r="J37" i="26"/>
  <c r="K43" i="14"/>
  <c r="L34" i="14"/>
  <c r="J58" i="26"/>
  <c r="N37" i="14"/>
  <c r="N37" i="26" s="1"/>
  <c r="N32" i="14"/>
  <c r="N32" i="26" s="1"/>
  <c r="L61" i="15"/>
  <c r="O61" i="15" s="1"/>
  <c r="M61" i="15"/>
  <c r="F116" i="14"/>
  <c r="F116" i="26" s="1"/>
  <c r="M60" i="15"/>
  <c r="L60" i="15"/>
  <c r="O60" i="15" s="1"/>
  <c r="L59" i="15"/>
  <c r="O59" i="15" s="1"/>
  <c r="K59" i="15"/>
  <c r="N59" i="15" s="1"/>
  <c r="M59" i="15"/>
  <c r="M45" i="15"/>
  <c r="O50" i="15"/>
  <c r="O107" i="14" s="1"/>
  <c r="N29" i="15"/>
  <c r="O30" i="15"/>
  <c r="O87" i="14" s="1"/>
  <c r="M11" i="15"/>
  <c r="M68" i="14" s="1"/>
  <c r="O29" i="15"/>
  <c r="M84" i="14"/>
  <c r="M13" i="15"/>
  <c r="M82" i="14"/>
  <c r="M92" i="14"/>
  <c r="N79" i="14"/>
  <c r="N79" i="26" s="1"/>
  <c r="M67" i="14"/>
  <c r="O84" i="14"/>
  <c r="J117" i="14"/>
  <c r="J117" i="26" s="1"/>
  <c r="M60" i="12"/>
  <c r="K60" i="12"/>
  <c r="K117" i="14" s="1"/>
  <c r="K117" i="26" s="1"/>
  <c r="M54" i="12"/>
  <c r="N54" i="12"/>
  <c r="F118" i="14"/>
  <c r="F118" i="26" s="1"/>
  <c r="J118" i="14"/>
  <c r="J118" i="26" s="1"/>
  <c r="M61" i="12"/>
  <c r="K61" i="12"/>
  <c r="J116" i="14"/>
  <c r="J116" i="26" s="1"/>
  <c r="M59" i="12"/>
  <c r="K59" i="12"/>
  <c r="N20" i="12"/>
  <c r="M13" i="12"/>
  <c r="N13" i="12"/>
  <c r="M45" i="12"/>
  <c r="M29" i="12"/>
  <c r="M86" i="14" s="1"/>
  <c r="O29" i="12"/>
  <c r="O45" i="12"/>
  <c r="O21" i="12"/>
  <c r="N39" i="12"/>
  <c r="N16" i="12"/>
  <c r="O44" i="12"/>
  <c r="M44" i="12"/>
  <c r="M101" i="14" s="1"/>
  <c r="N26" i="12"/>
  <c r="M26" i="12"/>
  <c r="O39" i="12"/>
  <c r="M21" i="12"/>
  <c r="N31" i="15" l="1"/>
  <c r="L60" i="14"/>
  <c r="L31" i="14"/>
  <c r="O31" i="14" s="1"/>
  <c r="M38" i="16"/>
  <c r="J38" i="26"/>
  <c r="O36" i="14"/>
  <c r="O36" i="26" s="1"/>
  <c r="L36" i="26"/>
  <c r="J36" i="26"/>
  <c r="K36" i="26"/>
  <c r="M36" i="14"/>
  <c r="K85" i="14"/>
  <c r="K85" i="26" s="1"/>
  <c r="O10" i="15"/>
  <c r="O67" i="14" s="1"/>
  <c r="N46" i="14"/>
  <c r="N46" i="26" s="1"/>
  <c r="M83" i="14"/>
  <c r="N49" i="14"/>
  <c r="N49" i="26" s="1"/>
  <c r="N34" i="14"/>
  <c r="N34" i="26" s="1"/>
  <c r="M75" i="14"/>
  <c r="M36" i="26"/>
  <c r="N36" i="14"/>
  <c r="N36" i="26" s="1"/>
  <c r="N94" i="14"/>
  <c r="N94" i="26" s="1"/>
  <c r="N29" i="14"/>
  <c r="N29" i="26" s="1"/>
  <c r="M43" i="26"/>
  <c r="O14" i="26"/>
  <c r="O26" i="26"/>
  <c r="O8" i="26"/>
  <c r="M26" i="26"/>
  <c r="M8" i="26"/>
  <c r="O29" i="26"/>
  <c r="O15" i="26"/>
  <c r="O12" i="26"/>
  <c r="M24" i="26"/>
  <c r="M39" i="26"/>
  <c r="O24" i="26"/>
  <c r="M50" i="26"/>
  <c r="O21" i="26"/>
  <c r="N44" i="14"/>
  <c r="N44" i="26" s="1"/>
  <c r="M59" i="26"/>
  <c r="M52" i="26"/>
  <c r="N87" i="14"/>
  <c r="N87" i="26" s="1"/>
  <c r="M31" i="26"/>
  <c r="O11" i="26"/>
  <c r="M13" i="26"/>
  <c r="N60" i="14"/>
  <c r="N60" i="26" s="1"/>
  <c r="N66" i="14"/>
  <c r="N66" i="26" s="1"/>
  <c r="O18" i="26"/>
  <c r="O20" i="26"/>
  <c r="N16" i="14"/>
  <c r="O13" i="26"/>
  <c r="N93" i="14"/>
  <c r="N93" i="26" s="1"/>
  <c r="O22" i="26"/>
  <c r="O19" i="26"/>
  <c r="N20" i="14"/>
  <c r="O16" i="26"/>
  <c r="N72" i="14"/>
  <c r="N72" i="26" s="1"/>
  <c r="N101" i="14"/>
  <c r="N101" i="26" s="1"/>
  <c r="O25" i="26"/>
  <c r="O9" i="26"/>
  <c r="M19" i="26"/>
  <c r="M48" i="26"/>
  <c r="N85" i="14"/>
  <c r="N85" i="26" s="1"/>
  <c r="M17" i="26"/>
  <c r="M37" i="26"/>
  <c r="M34" i="26"/>
  <c r="O23" i="26"/>
  <c r="O17" i="26"/>
  <c r="M49" i="26"/>
  <c r="M29" i="26"/>
  <c r="N82" i="14"/>
  <c r="N82" i="26" s="1"/>
  <c r="N97" i="14"/>
  <c r="N97" i="26" s="1"/>
  <c r="N59" i="14"/>
  <c r="N59" i="26" s="1"/>
  <c r="O27" i="26"/>
  <c r="M30" i="26"/>
  <c r="M54" i="26"/>
  <c r="M98" i="14"/>
  <c r="L68" i="26"/>
  <c r="J32" i="26"/>
  <c r="M32" i="16"/>
  <c r="L101" i="26"/>
  <c r="M66" i="26"/>
  <c r="L87" i="26"/>
  <c r="L43" i="16"/>
  <c r="O43" i="16" s="1"/>
  <c r="J43" i="26"/>
  <c r="L86" i="26"/>
  <c r="M46" i="26"/>
  <c r="L79" i="26"/>
  <c r="M74" i="26"/>
  <c r="M69" i="26"/>
  <c r="L69" i="26"/>
  <c r="M60" i="26"/>
  <c r="N24" i="14"/>
  <c r="N8" i="14"/>
  <c r="M16" i="26"/>
  <c r="K59" i="26"/>
  <c r="N13" i="14"/>
  <c r="O31" i="26"/>
  <c r="K49" i="26"/>
  <c r="L49" i="14"/>
  <c r="O49" i="14" s="1"/>
  <c r="L48" i="14"/>
  <c r="K48" i="26"/>
  <c r="J28" i="26"/>
  <c r="M28" i="14"/>
  <c r="N48" i="15"/>
  <c r="M72" i="26"/>
  <c r="M70" i="14"/>
  <c r="M114" i="14"/>
  <c r="K73" i="14"/>
  <c r="K73" i="26" s="1"/>
  <c r="K70" i="14"/>
  <c r="K70" i="26" s="1"/>
  <c r="N33" i="15"/>
  <c r="O12" i="15"/>
  <c r="O69" i="14" s="1"/>
  <c r="K94" i="14"/>
  <c r="K94" i="26" s="1"/>
  <c r="K77" i="14"/>
  <c r="K77" i="26" s="1"/>
  <c r="O66" i="26"/>
  <c r="J71" i="14"/>
  <c r="J71" i="26" s="1"/>
  <c r="N50" i="15"/>
  <c r="O48" i="15"/>
  <c r="O105" i="14" s="1"/>
  <c r="K72" i="14"/>
  <c r="K72" i="26" s="1"/>
  <c r="N34" i="15"/>
  <c r="M102" i="14"/>
  <c r="K76" i="14"/>
  <c r="K76" i="26" s="1"/>
  <c r="N69" i="14"/>
  <c r="N69" i="26" s="1"/>
  <c r="K65" i="14"/>
  <c r="K65" i="26" s="1"/>
  <c r="O34" i="15"/>
  <c r="O91" i="14" s="1"/>
  <c r="L91" i="14"/>
  <c r="L91" i="26" s="1"/>
  <c r="K87" i="14"/>
  <c r="K87" i="26" s="1"/>
  <c r="M21" i="15"/>
  <c r="M78" i="14" s="1"/>
  <c r="J78" i="14"/>
  <c r="J78" i="26" s="1"/>
  <c r="L21" i="15"/>
  <c r="K21" i="15"/>
  <c r="L65" i="14"/>
  <c r="L65" i="26" s="1"/>
  <c r="O8" i="15"/>
  <c r="O65" i="14" s="1"/>
  <c r="M40" i="15"/>
  <c r="M97" i="14" s="1"/>
  <c r="J97" i="14"/>
  <c r="J97" i="26" s="1"/>
  <c r="L40" i="15"/>
  <c r="L85" i="14"/>
  <c r="L85" i="26" s="1"/>
  <c r="O28" i="15"/>
  <c r="O85" i="14" s="1"/>
  <c r="L73" i="14"/>
  <c r="L73" i="26" s="1"/>
  <c r="O16" i="15"/>
  <c r="O73" i="14" s="1"/>
  <c r="L77" i="14"/>
  <c r="L77" i="26" s="1"/>
  <c r="O20" i="15"/>
  <c r="O77" i="14" s="1"/>
  <c r="K67" i="14"/>
  <c r="K67" i="26" s="1"/>
  <c r="N10" i="15"/>
  <c r="K69" i="14"/>
  <c r="K69" i="26" s="1"/>
  <c r="O13" i="15"/>
  <c r="O70" i="14" s="1"/>
  <c r="L70" i="14"/>
  <c r="L70" i="26" s="1"/>
  <c r="M44" i="26"/>
  <c r="M65" i="26"/>
  <c r="L108" i="26"/>
  <c r="L54" i="15"/>
  <c r="M111" i="14"/>
  <c r="K101" i="14"/>
  <c r="K101" i="26" s="1"/>
  <c r="M100" i="26"/>
  <c r="N99" i="14"/>
  <c r="N99" i="26" s="1"/>
  <c r="K99" i="14"/>
  <c r="K99" i="26" s="1"/>
  <c r="K54" i="15"/>
  <c r="K111" i="14" s="1"/>
  <c r="K111" i="26" s="1"/>
  <c r="J111" i="14"/>
  <c r="J111" i="26" s="1"/>
  <c r="M108" i="14"/>
  <c r="M49" i="15"/>
  <c r="M106" i="14" s="1"/>
  <c r="L49" i="15"/>
  <c r="K49" i="15"/>
  <c r="N47" i="15"/>
  <c r="K104" i="14"/>
  <c r="K104" i="26" s="1"/>
  <c r="M103" i="26"/>
  <c r="K45" i="15"/>
  <c r="J102" i="14"/>
  <c r="J102" i="26" s="1"/>
  <c r="O43" i="15"/>
  <c r="O100" i="14" s="1"/>
  <c r="L100" i="14"/>
  <c r="L100" i="26" s="1"/>
  <c r="K100" i="14"/>
  <c r="K100" i="26" s="1"/>
  <c r="N43" i="15"/>
  <c r="M99" i="26"/>
  <c r="L99" i="14"/>
  <c r="L99" i="26" s="1"/>
  <c r="O42" i="15"/>
  <c r="O99" i="14" s="1"/>
  <c r="M113" i="14"/>
  <c r="M112" i="14"/>
  <c r="O108" i="26"/>
  <c r="O107" i="26"/>
  <c r="O104" i="26"/>
  <c r="O87" i="26"/>
  <c r="O84" i="26"/>
  <c r="O79" i="26"/>
  <c r="M71" i="26"/>
  <c r="N84" i="14"/>
  <c r="N84" i="26" s="1"/>
  <c r="M110" i="26"/>
  <c r="M109" i="26"/>
  <c r="M101" i="26"/>
  <c r="M104" i="26"/>
  <c r="N103" i="14"/>
  <c r="N103" i="26" s="1"/>
  <c r="M95" i="26"/>
  <c r="M96" i="26"/>
  <c r="M88" i="26"/>
  <c r="M91" i="26"/>
  <c r="M92" i="26"/>
  <c r="M86" i="26"/>
  <c r="M85" i="26"/>
  <c r="N86" i="14"/>
  <c r="N86" i="26" s="1"/>
  <c r="M87" i="26"/>
  <c r="M79" i="26"/>
  <c r="M81" i="26"/>
  <c r="M80" i="26"/>
  <c r="N74" i="14"/>
  <c r="N74" i="26" s="1"/>
  <c r="N76" i="14"/>
  <c r="N76" i="26" s="1"/>
  <c r="M76" i="26"/>
  <c r="M75" i="26"/>
  <c r="N77" i="14"/>
  <c r="N77" i="26" s="1"/>
  <c r="N73" i="14"/>
  <c r="N73" i="26" s="1"/>
  <c r="M73" i="26"/>
  <c r="M68" i="26"/>
  <c r="N65" i="14"/>
  <c r="N65" i="26" s="1"/>
  <c r="N60" i="12"/>
  <c r="M62" i="12"/>
  <c r="M119" i="14" s="1"/>
  <c r="K62" i="12"/>
  <c r="N62" i="12" s="1"/>
  <c r="L113" i="14"/>
  <c r="L113" i="26" s="1"/>
  <c r="O56" i="12"/>
  <c r="O113" i="14" s="1"/>
  <c r="N56" i="12"/>
  <c r="K113" i="14"/>
  <c r="K113" i="26" s="1"/>
  <c r="K63" i="26"/>
  <c r="J63" i="26"/>
  <c r="M63" i="14"/>
  <c r="N53" i="14"/>
  <c r="N53" i="26" s="1"/>
  <c r="M61" i="26"/>
  <c r="N62" i="14"/>
  <c r="N62" i="26" s="1"/>
  <c r="O59" i="26"/>
  <c r="M120" i="26"/>
  <c r="K96" i="14"/>
  <c r="K96" i="26" s="1"/>
  <c r="N39" i="15"/>
  <c r="M94" i="26"/>
  <c r="M90" i="26"/>
  <c r="L66" i="26"/>
  <c r="O36" i="15"/>
  <c r="O93" i="14" s="1"/>
  <c r="L93" i="14"/>
  <c r="L93" i="26" s="1"/>
  <c r="K114" i="14"/>
  <c r="K114" i="26" s="1"/>
  <c r="N57" i="12"/>
  <c r="K110" i="14"/>
  <c r="K110" i="26" s="1"/>
  <c r="N53" i="15"/>
  <c r="L67" i="26"/>
  <c r="K108" i="14"/>
  <c r="K108" i="26" s="1"/>
  <c r="N51" i="15"/>
  <c r="K109" i="14"/>
  <c r="K109" i="26" s="1"/>
  <c r="N52" i="15"/>
  <c r="O57" i="12"/>
  <c r="O114" i="14" s="1"/>
  <c r="L114" i="14"/>
  <c r="L114" i="26" s="1"/>
  <c r="L71" i="14"/>
  <c r="L71" i="26" s="1"/>
  <c r="O14" i="15"/>
  <c r="O71" i="14" s="1"/>
  <c r="N14" i="15"/>
  <c r="K71" i="14"/>
  <c r="K71" i="26" s="1"/>
  <c r="K75" i="14"/>
  <c r="K75" i="26" s="1"/>
  <c r="N18" i="15"/>
  <c r="L112" i="14"/>
  <c r="L112" i="26" s="1"/>
  <c r="O55" i="12"/>
  <c r="O112" i="14" s="1"/>
  <c r="O31" i="15"/>
  <c r="O88" i="14" s="1"/>
  <c r="L88" i="14"/>
  <c r="L88" i="26" s="1"/>
  <c r="N35" i="15"/>
  <c r="K92" i="14"/>
  <c r="K92" i="26" s="1"/>
  <c r="O11" i="15"/>
  <c r="O68" i="14" s="1"/>
  <c r="J89" i="14"/>
  <c r="J89" i="26" s="1"/>
  <c r="M32" i="15"/>
  <c r="M89" i="14" s="1"/>
  <c r="L32" i="15"/>
  <c r="K32" i="15"/>
  <c r="O23" i="15"/>
  <c r="O80" i="14" s="1"/>
  <c r="L80" i="14"/>
  <c r="L80" i="26" s="1"/>
  <c r="O18" i="15"/>
  <c r="O75" i="14" s="1"/>
  <c r="L75" i="14"/>
  <c r="L75" i="26" s="1"/>
  <c r="N55" i="12"/>
  <c r="K112" i="14"/>
  <c r="K112" i="26" s="1"/>
  <c r="N11" i="15"/>
  <c r="K68" i="14"/>
  <c r="K68" i="26" s="1"/>
  <c r="O67" i="26"/>
  <c r="L111" i="14"/>
  <c r="L111" i="26" s="1"/>
  <c r="O54" i="15"/>
  <c r="O111" i="14" s="1"/>
  <c r="O45" i="15"/>
  <c r="O102" i="14" s="1"/>
  <c r="L102" i="14"/>
  <c r="L102" i="26" s="1"/>
  <c r="L74" i="14"/>
  <c r="L74" i="26" s="1"/>
  <c r="O17" i="15"/>
  <c r="O74" i="14" s="1"/>
  <c r="O41" i="15"/>
  <c r="O98" i="14" s="1"/>
  <c r="L98" i="14"/>
  <c r="L98" i="26" s="1"/>
  <c r="O58" i="12"/>
  <c r="O115" i="14" s="1"/>
  <c r="L115" i="14"/>
  <c r="L115" i="26" s="1"/>
  <c r="K54" i="26"/>
  <c r="L54" i="14"/>
  <c r="K81" i="14"/>
  <c r="K81" i="26" s="1"/>
  <c r="N24" i="15"/>
  <c r="N17" i="14"/>
  <c r="O25" i="15"/>
  <c r="O82" i="14" s="1"/>
  <c r="L82" i="14"/>
  <c r="L82" i="26" s="1"/>
  <c r="N26" i="15"/>
  <c r="K83" i="14"/>
  <c r="K83" i="26" s="1"/>
  <c r="L103" i="14"/>
  <c r="L103" i="26" s="1"/>
  <c r="O46" i="15"/>
  <c r="O103" i="14" s="1"/>
  <c r="K103" i="14"/>
  <c r="K103" i="26" s="1"/>
  <c r="N41" i="15"/>
  <c r="K98" i="14"/>
  <c r="K98" i="26" s="1"/>
  <c r="L117" i="14"/>
  <c r="L117" i="26" s="1"/>
  <c r="O101" i="14"/>
  <c r="K119" i="14"/>
  <c r="K119" i="26" s="1"/>
  <c r="O60" i="12"/>
  <c r="O117" i="14" s="1"/>
  <c r="N19" i="14"/>
  <c r="M20" i="26"/>
  <c r="N23" i="15"/>
  <c r="K80" i="14"/>
  <c r="K80" i="26" s="1"/>
  <c r="O26" i="15"/>
  <c r="O83" i="14" s="1"/>
  <c r="L83" i="14"/>
  <c r="L83" i="26" s="1"/>
  <c r="K74" i="14"/>
  <c r="K74" i="26" s="1"/>
  <c r="N58" i="12"/>
  <c r="K115" i="14"/>
  <c r="K115" i="26" s="1"/>
  <c r="K95" i="14"/>
  <c r="K95" i="26" s="1"/>
  <c r="N38" i="15"/>
  <c r="L92" i="14"/>
  <c r="L92" i="26" s="1"/>
  <c r="O35" i="15"/>
  <c r="O92" i="14" s="1"/>
  <c r="K97" i="14"/>
  <c r="K97" i="26" s="1"/>
  <c r="O52" i="15"/>
  <c r="O109" i="14" s="1"/>
  <c r="L109" i="14"/>
  <c r="L109" i="26" s="1"/>
  <c r="O62" i="12"/>
  <c r="O119" i="14" s="1"/>
  <c r="L119" i="14"/>
  <c r="L119" i="26" s="1"/>
  <c r="N26" i="14"/>
  <c r="N61" i="14"/>
  <c r="N61" i="26" s="1"/>
  <c r="K63" i="12"/>
  <c r="J120" i="14"/>
  <c r="J120" i="26" s="1"/>
  <c r="L81" i="14"/>
  <c r="L81" i="26" s="1"/>
  <c r="O24" i="15"/>
  <c r="O81" i="14" s="1"/>
  <c r="O53" i="15"/>
  <c r="O110" i="14" s="1"/>
  <c r="L110" i="14"/>
  <c r="L110" i="26" s="1"/>
  <c r="O63" i="12"/>
  <c r="O120" i="14" s="1"/>
  <c r="L120" i="14"/>
  <c r="L120" i="26" s="1"/>
  <c r="M118" i="14"/>
  <c r="M67" i="26"/>
  <c r="M82" i="26"/>
  <c r="L31" i="26"/>
  <c r="L95" i="14"/>
  <c r="L95" i="26" s="1"/>
  <c r="O38" i="15"/>
  <c r="O95" i="14" s="1"/>
  <c r="L62" i="16"/>
  <c r="O62" i="16" s="1"/>
  <c r="M62" i="16"/>
  <c r="L76" i="14"/>
  <c r="L76" i="26" s="1"/>
  <c r="O19" i="15"/>
  <c r="O76" i="14" s="1"/>
  <c r="O39" i="15"/>
  <c r="O96" i="14" s="1"/>
  <c r="L96" i="14"/>
  <c r="L96" i="26" s="1"/>
  <c r="L90" i="14"/>
  <c r="L90" i="26" s="1"/>
  <c r="O33" i="15"/>
  <c r="O90" i="14" s="1"/>
  <c r="M115" i="14"/>
  <c r="O72" i="26"/>
  <c r="L94" i="26"/>
  <c r="O90" i="16"/>
  <c r="L49" i="26"/>
  <c r="O49" i="16"/>
  <c r="M84" i="26"/>
  <c r="M77" i="26"/>
  <c r="O94" i="26"/>
  <c r="M93" i="26"/>
  <c r="L72" i="26"/>
  <c r="M83" i="26"/>
  <c r="M107" i="26"/>
  <c r="M105" i="26"/>
  <c r="M53" i="26"/>
  <c r="N22" i="14"/>
  <c r="M22" i="26"/>
  <c r="M47" i="26"/>
  <c r="N47" i="14"/>
  <c r="N47" i="26" s="1"/>
  <c r="N56" i="14"/>
  <c r="N56" i="26" s="1"/>
  <c r="M56" i="26"/>
  <c r="N30" i="14"/>
  <c r="N30" i="26" s="1"/>
  <c r="K43" i="26"/>
  <c r="L43" i="14"/>
  <c r="L52" i="14"/>
  <c r="K52" i="26"/>
  <c r="N33" i="14"/>
  <c r="N33" i="26" s="1"/>
  <c r="M33" i="26"/>
  <c r="K61" i="26"/>
  <c r="L61" i="14"/>
  <c r="L58" i="26"/>
  <c r="O58" i="14"/>
  <c r="M35" i="26"/>
  <c r="N35" i="14"/>
  <c r="N35" i="26" s="1"/>
  <c r="K33" i="26"/>
  <c r="L33" i="14"/>
  <c r="K47" i="26"/>
  <c r="L47" i="14"/>
  <c r="J45" i="26"/>
  <c r="M45" i="14"/>
  <c r="K45" i="14"/>
  <c r="K62" i="26"/>
  <c r="L62" i="14"/>
  <c r="M25" i="26"/>
  <c r="N25" i="14"/>
  <c r="N55" i="14"/>
  <c r="N55" i="26" s="1"/>
  <c r="M55" i="26"/>
  <c r="L39" i="26"/>
  <c r="O39" i="14"/>
  <c r="L28" i="14"/>
  <c r="K28" i="26"/>
  <c r="L50" i="14"/>
  <c r="K50" i="26"/>
  <c r="O35" i="14"/>
  <c r="L35" i="26"/>
  <c r="L60" i="26"/>
  <c r="O60" i="14"/>
  <c r="L38" i="14"/>
  <c r="K38" i="26"/>
  <c r="L32" i="26"/>
  <c r="O32" i="14"/>
  <c r="N42" i="14"/>
  <c r="N42" i="26" s="1"/>
  <c r="M42" i="26"/>
  <c r="N14" i="14"/>
  <c r="M14" i="26"/>
  <c r="K55" i="26"/>
  <c r="L55" i="14"/>
  <c r="M11" i="26"/>
  <c r="N11" i="14"/>
  <c r="N10" i="14"/>
  <c r="M10" i="26"/>
  <c r="K37" i="26"/>
  <c r="L37" i="14"/>
  <c r="M58" i="26"/>
  <c r="N58" i="14"/>
  <c r="N58" i="26" s="1"/>
  <c r="N12" i="14"/>
  <c r="M12" i="26"/>
  <c r="K42" i="26"/>
  <c r="L42" i="14"/>
  <c r="L46" i="14"/>
  <c r="K46" i="26"/>
  <c r="N9" i="14"/>
  <c r="M9" i="26"/>
  <c r="O51" i="14"/>
  <c r="L51" i="26"/>
  <c r="M23" i="26"/>
  <c r="N23" i="14"/>
  <c r="K64" i="26"/>
  <c r="L64" i="14"/>
  <c r="L63" i="26"/>
  <c r="O63" i="14"/>
  <c r="M64" i="26"/>
  <c r="N64" i="14"/>
  <c r="N64" i="26" s="1"/>
  <c r="M38" i="26"/>
  <c r="N38" i="14"/>
  <c r="N38" i="26" s="1"/>
  <c r="L41" i="14"/>
  <c r="K41" i="26"/>
  <c r="M18" i="26"/>
  <c r="N18" i="14"/>
  <c r="M51" i="26"/>
  <c r="N51" i="14"/>
  <c r="N51" i="26" s="1"/>
  <c r="N41" i="14"/>
  <c r="N41" i="26" s="1"/>
  <c r="M41" i="26"/>
  <c r="L44" i="14"/>
  <c r="K44" i="26"/>
  <c r="N27" i="14"/>
  <c r="M27" i="26"/>
  <c r="L30" i="14"/>
  <c r="K30" i="26"/>
  <c r="L40" i="14"/>
  <c r="K40" i="26"/>
  <c r="L34" i="26"/>
  <c r="O34" i="14"/>
  <c r="K57" i="14"/>
  <c r="M57" i="14"/>
  <c r="J57" i="26"/>
  <c r="L53" i="14"/>
  <c r="K53" i="26"/>
  <c r="K56" i="26"/>
  <c r="L56" i="14"/>
  <c r="M40" i="26"/>
  <c r="N40" i="14"/>
  <c r="N40" i="26" s="1"/>
  <c r="M116" i="14"/>
  <c r="M117" i="14"/>
  <c r="N70" i="14"/>
  <c r="N70" i="26" s="1"/>
  <c r="O86" i="14"/>
  <c r="N61" i="12"/>
  <c r="K118" i="14"/>
  <c r="K118" i="26" s="1"/>
  <c r="O61" i="12"/>
  <c r="O118" i="14" s="1"/>
  <c r="L118" i="14"/>
  <c r="L118" i="26" s="1"/>
  <c r="O59" i="12"/>
  <c r="O116" i="14" s="1"/>
  <c r="L116" i="14"/>
  <c r="L116" i="26" s="1"/>
  <c r="N59" i="12"/>
  <c r="K116" i="14"/>
  <c r="K116" i="26" s="1"/>
  <c r="N88" i="14" l="1"/>
  <c r="N88" i="26" s="1"/>
  <c r="N54" i="15"/>
  <c r="M70" i="26"/>
  <c r="O69" i="26"/>
  <c r="M98" i="26"/>
  <c r="N105" i="14"/>
  <c r="N105" i="26" s="1"/>
  <c r="O70" i="26"/>
  <c r="N95" i="14"/>
  <c r="N95" i="26" s="1"/>
  <c r="M97" i="26"/>
  <c r="O34" i="26"/>
  <c r="M62" i="26"/>
  <c r="M102" i="26"/>
  <c r="N71" i="14"/>
  <c r="N71" i="26" s="1"/>
  <c r="M112" i="26"/>
  <c r="N91" i="14"/>
  <c r="N91" i="26" s="1"/>
  <c r="M114" i="26"/>
  <c r="N81" i="14"/>
  <c r="N81" i="26" s="1"/>
  <c r="O32" i="26"/>
  <c r="O39" i="26"/>
  <c r="M113" i="26"/>
  <c r="O77" i="26"/>
  <c r="N75" i="14"/>
  <c r="N75" i="26" s="1"/>
  <c r="N98" i="14"/>
  <c r="N98" i="26" s="1"/>
  <c r="M111" i="26"/>
  <c r="O105" i="26"/>
  <c r="O65" i="26"/>
  <c r="N68" i="14"/>
  <c r="N68" i="26" s="1"/>
  <c r="N63" i="14"/>
  <c r="N63" i="26" s="1"/>
  <c r="O73" i="26"/>
  <c r="O49" i="26"/>
  <c r="N92" i="14"/>
  <c r="N92" i="26" s="1"/>
  <c r="M78" i="26"/>
  <c r="M32" i="26"/>
  <c r="N90" i="14"/>
  <c r="N90" i="26" s="1"/>
  <c r="O51" i="26"/>
  <c r="N80" i="14"/>
  <c r="N80" i="26" s="1"/>
  <c r="N107" i="14"/>
  <c r="N107" i="26" s="1"/>
  <c r="O85" i="26"/>
  <c r="N83" i="14"/>
  <c r="N83" i="26" s="1"/>
  <c r="O91" i="26"/>
  <c r="M119" i="26"/>
  <c r="N67" i="14"/>
  <c r="N67" i="26" s="1"/>
  <c r="O35" i="26"/>
  <c r="N96" i="14"/>
  <c r="N96" i="26" s="1"/>
  <c r="O100" i="26"/>
  <c r="M28" i="26"/>
  <c r="N28" i="14"/>
  <c r="N28" i="26" s="1"/>
  <c r="L48" i="26"/>
  <c r="O48" i="14"/>
  <c r="L78" i="14"/>
  <c r="L78" i="26" s="1"/>
  <c r="O21" i="15"/>
  <c r="O78" i="14" s="1"/>
  <c r="K78" i="14"/>
  <c r="K78" i="26" s="1"/>
  <c r="N21" i="15"/>
  <c r="L97" i="14"/>
  <c r="L97" i="26" s="1"/>
  <c r="O40" i="15"/>
  <c r="O97" i="14" s="1"/>
  <c r="M63" i="26"/>
  <c r="M108" i="26"/>
  <c r="N108" i="14"/>
  <c r="N108" i="26" s="1"/>
  <c r="N49" i="15"/>
  <c r="K106" i="14"/>
  <c r="K106" i="26" s="1"/>
  <c r="O49" i="15"/>
  <c r="O106" i="14" s="1"/>
  <c r="L106" i="14"/>
  <c r="L106" i="26" s="1"/>
  <c r="M106" i="26"/>
  <c r="N104" i="14"/>
  <c r="N104" i="26" s="1"/>
  <c r="N45" i="15"/>
  <c r="K102" i="14"/>
  <c r="K102" i="26" s="1"/>
  <c r="N100" i="14"/>
  <c r="N100" i="26" s="1"/>
  <c r="O99" i="26"/>
  <c r="N111" i="14"/>
  <c r="N111" i="26" s="1"/>
  <c r="N110" i="14"/>
  <c r="N110" i="26" s="1"/>
  <c r="N109" i="14"/>
  <c r="N109" i="26" s="1"/>
  <c r="O111" i="26"/>
  <c r="O110" i="26"/>
  <c r="O109" i="26"/>
  <c r="O103" i="26"/>
  <c r="O101" i="26"/>
  <c r="O102" i="26"/>
  <c r="O98" i="26"/>
  <c r="O92" i="26"/>
  <c r="O93" i="26"/>
  <c r="O95" i="26"/>
  <c r="O96" i="26"/>
  <c r="O86" i="26"/>
  <c r="O83" i="26"/>
  <c r="O82" i="26"/>
  <c r="O88" i="26"/>
  <c r="O81" i="26"/>
  <c r="O80" i="26"/>
  <c r="O74" i="26"/>
  <c r="O75" i="26"/>
  <c r="O76" i="26"/>
  <c r="O71" i="26"/>
  <c r="O68" i="26"/>
  <c r="M89" i="26"/>
  <c r="M116" i="26"/>
  <c r="M117" i="26"/>
  <c r="N116" i="14"/>
  <c r="N116" i="26" s="1"/>
  <c r="O116" i="26"/>
  <c r="O117" i="26"/>
  <c r="N117" i="14"/>
  <c r="N117" i="26" s="1"/>
  <c r="M115" i="26"/>
  <c r="N115" i="14"/>
  <c r="N115" i="26" s="1"/>
  <c r="O115" i="26"/>
  <c r="O114" i="26"/>
  <c r="N114" i="14"/>
  <c r="N114" i="26" s="1"/>
  <c r="N113" i="14"/>
  <c r="N113" i="26" s="1"/>
  <c r="O113" i="26"/>
  <c r="N112" i="14"/>
  <c r="N112" i="26" s="1"/>
  <c r="O112" i="26"/>
  <c r="O58" i="26"/>
  <c r="O63" i="26"/>
  <c r="O60" i="26"/>
  <c r="O120" i="26"/>
  <c r="N119" i="14"/>
  <c r="N119" i="26" s="1"/>
  <c r="O119" i="26"/>
  <c r="M118" i="26"/>
  <c r="O118" i="26"/>
  <c r="N118" i="14"/>
  <c r="N118" i="26" s="1"/>
  <c r="K89" i="14"/>
  <c r="K89" i="26" s="1"/>
  <c r="N32" i="15"/>
  <c r="O54" i="14"/>
  <c r="L54" i="26"/>
  <c r="O32" i="15"/>
  <c r="O89" i="14" s="1"/>
  <c r="L89" i="14"/>
  <c r="L89" i="26" s="1"/>
  <c r="O90" i="26"/>
  <c r="N63" i="12"/>
  <c r="K120" i="14"/>
  <c r="K120" i="26" s="1"/>
  <c r="O37" i="14"/>
  <c r="L37" i="26"/>
  <c r="O52" i="14"/>
  <c r="L52" i="26"/>
  <c r="L30" i="26"/>
  <c r="O30" i="14"/>
  <c r="L33" i="26"/>
  <c r="O33" i="14"/>
  <c r="L43" i="26"/>
  <c r="O43" i="14"/>
  <c r="O38" i="14"/>
  <c r="L38" i="26"/>
  <c r="O28" i="14"/>
  <c r="L28" i="26"/>
  <c r="L56" i="26"/>
  <c r="O56" i="14"/>
  <c r="L41" i="26"/>
  <c r="O41" i="14"/>
  <c r="L44" i="26"/>
  <c r="O44" i="14"/>
  <c r="O46" i="14"/>
  <c r="L46" i="26"/>
  <c r="L40" i="26"/>
  <c r="O40" i="14"/>
  <c r="M57" i="26"/>
  <c r="N57" i="14"/>
  <c r="N57" i="26" s="1"/>
  <c r="O42" i="14"/>
  <c r="L42" i="26"/>
  <c r="L55" i="26"/>
  <c r="O55" i="14"/>
  <c r="L62" i="26"/>
  <c r="O62" i="14"/>
  <c r="L47" i="26"/>
  <c r="O47" i="14"/>
  <c r="O61" i="14"/>
  <c r="L61" i="26"/>
  <c r="L53" i="26"/>
  <c r="O53" i="14"/>
  <c r="L64" i="26"/>
  <c r="O64" i="14"/>
  <c r="L45" i="14"/>
  <c r="K45" i="26"/>
  <c r="L57" i="14"/>
  <c r="K57" i="26"/>
  <c r="L50" i="26"/>
  <c r="O50" i="14"/>
  <c r="N45" i="14"/>
  <c r="N45" i="26" s="1"/>
  <c r="M45" i="26"/>
  <c r="O42" i="26" l="1"/>
  <c r="O28" i="26"/>
  <c r="O37" i="26"/>
  <c r="O38" i="26"/>
  <c r="O40" i="26"/>
  <c r="O50" i="26"/>
  <c r="N78" i="14"/>
  <c r="N78" i="26" s="1"/>
  <c r="O43" i="26"/>
  <c r="O78" i="26"/>
  <c r="O33" i="26"/>
  <c r="O30" i="26"/>
  <c r="O48" i="26"/>
  <c r="O97" i="26"/>
  <c r="O47" i="26"/>
  <c r="O46" i="26"/>
  <c r="O44" i="26"/>
  <c r="O41" i="26"/>
  <c r="N89" i="14"/>
  <c r="N89" i="26" s="1"/>
  <c r="O106" i="26"/>
  <c r="N106" i="14"/>
  <c r="N106" i="26" s="1"/>
  <c r="N102" i="14"/>
  <c r="N102" i="26" s="1"/>
  <c r="O89" i="26"/>
  <c r="O52" i="26"/>
  <c r="O53" i="26"/>
  <c r="O61" i="26"/>
  <c r="O54" i="26"/>
  <c r="O62" i="26"/>
  <c r="O55" i="26"/>
  <c r="O64" i="26"/>
  <c r="O56" i="26"/>
  <c r="N120" i="14"/>
  <c r="N120" i="26" s="1"/>
  <c r="O45" i="14"/>
  <c r="L45" i="26"/>
  <c r="O57" i="14"/>
  <c r="L57" i="26"/>
  <c r="O45" i="26" l="1"/>
  <c r="O57" i="26"/>
</calcChain>
</file>

<file path=xl/sharedStrings.xml><?xml version="1.0" encoding="utf-8"?>
<sst xmlns="http://schemas.openxmlformats.org/spreadsheetml/2006/main" count="1178" uniqueCount="76">
  <si>
    <t>Year</t>
  </si>
  <si>
    <t>Supply</t>
  </si>
  <si>
    <t>Imports</t>
  </si>
  <si>
    <t>Exports</t>
  </si>
  <si>
    <t>Retail</t>
  </si>
  <si>
    <t>Boneless</t>
  </si>
  <si>
    <t>Factors for</t>
  </si>
  <si>
    <t>converting carcass</t>
  </si>
  <si>
    <t>--- Percent ---</t>
  </si>
  <si>
    <t>-------------------------------------------------------- Million pounds ---------------------------------------------------------</t>
  </si>
  <si>
    <t>------------ Pounds -------------</t>
  </si>
  <si>
    <t>4</t>
  </si>
  <si>
    <t>6</t>
  </si>
  <si>
    <t>NA</t>
  </si>
  <si>
    <t>Ending stocks</t>
  </si>
  <si>
    <t>Beginning stocks</t>
  </si>
  <si>
    <t>Shipments to U.S. territories</t>
  </si>
  <si>
    <t>Filename:</t>
  </si>
  <si>
    <t>Worksheets:</t>
  </si>
  <si>
    <t>Per capita availability</t>
  </si>
  <si>
    <r>
      <t>U.S. population, July 1</t>
    </r>
    <r>
      <rPr>
        <vertAlign val="superscript"/>
        <sz val="8"/>
        <rFont val="Arial"/>
        <family val="2"/>
      </rPr>
      <t>2</t>
    </r>
  </si>
  <si>
    <r>
      <t>Total</t>
    </r>
    <r>
      <rPr>
        <vertAlign val="superscript"/>
        <sz val="8"/>
        <rFont val="Arial"/>
        <family val="2"/>
      </rPr>
      <t>3</t>
    </r>
  </si>
  <si>
    <r>
      <t>Exports</t>
    </r>
    <r>
      <rPr>
        <vertAlign val="superscript"/>
        <sz val="8"/>
        <rFont val="Arial"/>
        <family val="2"/>
      </rPr>
      <t>4</t>
    </r>
  </si>
  <si>
    <r>
      <t>Beginning stocks</t>
    </r>
    <r>
      <rPr>
        <vertAlign val="superscript"/>
        <sz val="8"/>
        <rFont val="Arial"/>
        <family val="2"/>
      </rPr>
      <t>4</t>
    </r>
  </si>
  <si>
    <r>
      <t>Total supply</t>
    </r>
    <r>
      <rPr>
        <vertAlign val="superscript"/>
        <sz val="8"/>
        <rFont val="Arial"/>
        <family val="2"/>
      </rPr>
      <t>5</t>
    </r>
  </si>
  <si>
    <r>
      <t>Exports</t>
    </r>
    <r>
      <rPr>
        <vertAlign val="superscript"/>
        <sz val="8"/>
        <rFont val="Arial"/>
        <family val="2"/>
      </rPr>
      <t>6</t>
    </r>
  </si>
  <si>
    <r>
      <t>Shipments to U.S. territories</t>
    </r>
    <r>
      <rPr>
        <vertAlign val="superscript"/>
        <sz val="8"/>
        <rFont val="Arial"/>
        <family val="2"/>
      </rPr>
      <t>6</t>
    </r>
  </si>
  <si>
    <r>
      <t>Ending stocks</t>
    </r>
    <r>
      <rPr>
        <vertAlign val="superscript"/>
        <sz val="8"/>
        <rFont val="Arial"/>
        <family val="2"/>
      </rPr>
      <t>4</t>
    </r>
  </si>
  <si>
    <t>Filename: MTPOULSU</t>
  </si>
  <si>
    <t>Production</t>
  </si>
  <si>
    <t xml:space="preserve">NA = Not available.  </t>
  </si>
  <si>
    <t>NA = Not available.</t>
  </si>
  <si>
    <t xml:space="preserve">-- Millions -- </t>
  </si>
  <si>
    <t>---------------------------------------------------------------------- Million pounds -----------------------------------------------------------------------</t>
  </si>
  <si>
    <t>---------- Percent ----------</t>
  </si>
  <si>
    <t>- = Beginning stocks equal previous year's ending stocks.</t>
  </si>
  <si>
    <t>* =  Beginning stocks do not equal previous year's ending stocks.</t>
  </si>
  <si>
    <t>- Millions -</t>
  </si>
  <si>
    <t xml:space="preserve">NA = Not available.    </t>
  </si>
  <si>
    <t>-- Millions --</t>
  </si>
  <si>
    <t>------------------------------------------------------------------------ Million pounds -------------------------------------------------------------------------</t>
  </si>
  <si>
    <t>-- Percent --</t>
  </si>
  <si>
    <r>
      <t>Production</t>
    </r>
    <r>
      <rPr>
        <vertAlign val="superscript"/>
        <sz val="8"/>
        <rFont val="Arial"/>
        <family val="2"/>
      </rPr>
      <t>3</t>
    </r>
  </si>
  <si>
    <t>--- Millions ---</t>
  </si>
  <si>
    <t>--------------------------------------------------------------------- Million pounds ----------------------------------------------------------------------</t>
  </si>
  <si>
    <t>-------------------- Pounds --------------------</t>
  </si>
  <si>
    <t>Stocks</t>
  </si>
  <si>
    <t xml:space="preserve">- = Beginning stocks equal previous year's ending stocks. </t>
  </si>
  <si>
    <r>
      <t>Broilers (young chicken): Supply and use</t>
    </r>
    <r>
      <rPr>
        <b/>
        <vertAlign val="superscript"/>
        <sz val="8"/>
        <rFont val="Arial"/>
        <family val="2"/>
      </rPr>
      <t>1</t>
    </r>
  </si>
  <si>
    <t>Nonfood use</t>
  </si>
  <si>
    <t>Food availability</t>
  </si>
  <si>
    <r>
      <t>Chicken other than broilers: Supply and use</t>
    </r>
    <r>
      <rPr>
        <b/>
        <vertAlign val="superscript"/>
        <sz val="8"/>
        <rFont val="Arial"/>
        <family val="2"/>
      </rPr>
      <t>1</t>
    </r>
  </si>
  <si>
    <r>
      <t>Total chicken: Supply and use</t>
    </r>
    <r>
      <rPr>
        <b/>
        <vertAlign val="superscript"/>
        <sz val="8"/>
        <rFont val="Arial"/>
        <family val="2"/>
      </rPr>
      <t>1</t>
    </r>
  </si>
  <si>
    <r>
      <t>Turkey: Supply and use</t>
    </r>
    <r>
      <rPr>
        <b/>
        <vertAlign val="superscript"/>
        <sz val="8"/>
        <rFont val="Arial"/>
        <family val="2"/>
      </rPr>
      <t>1</t>
    </r>
  </si>
  <si>
    <r>
      <t>Food availability</t>
    </r>
    <r>
      <rPr>
        <vertAlign val="superscript"/>
        <sz val="8"/>
        <rFont val="Arial"/>
        <family val="2"/>
      </rPr>
      <t>3</t>
    </r>
  </si>
  <si>
    <r>
      <t>Total</t>
    </r>
    <r>
      <rPr>
        <vertAlign val="superscript"/>
        <sz val="8"/>
        <rFont val="Arial"/>
        <family val="2"/>
      </rPr>
      <t>5</t>
    </r>
  </si>
  <si>
    <t>Source: USDA, Economic Research Service using data from various sources as documented on the Food Availability Data System home page. Data last updated October 1, 2022.</t>
  </si>
  <si>
    <r>
      <t>Carcass</t>
    </r>
    <r>
      <rPr>
        <vertAlign val="superscript"/>
        <sz val="8"/>
        <rFont val="Arial"/>
        <family val="2"/>
      </rPr>
      <t>4</t>
    </r>
  </si>
  <si>
    <r>
      <t>Carcass</t>
    </r>
    <r>
      <rPr>
        <vertAlign val="superscript"/>
        <sz val="8"/>
        <rFont val="Arial"/>
        <family val="2"/>
      </rPr>
      <t>5</t>
    </r>
  </si>
  <si>
    <r>
      <t>Retail</t>
    </r>
    <r>
      <rPr>
        <vertAlign val="superscript"/>
        <sz val="8"/>
        <rFont val="Arial"/>
        <family val="2"/>
      </rPr>
      <t>5</t>
    </r>
  </si>
  <si>
    <r>
      <t>weight to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--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</si>
  <si>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Ready-to-cook carcass weight. Latest data may be preliminary.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Prior to 1930, except for the war years, 1917-19, resident population only; starting in 1930, resident population plus the Armed Forces overseas.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Prior to 1966, shipments to U.S. territories are included under exports.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Ready-to-cook carcass poultry weight is the entire dressed bird, which includes bones, skin, fat, liver, gizzard, and neck. 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>Excludes the amount of ready-to-cook carcass chicken going to pet food as well as some leakage that occurs when chicken is cut up before packaging.</t>
    </r>
  </si>
  <si>
    <r>
      <t>Retail</t>
    </r>
    <r>
      <rPr>
        <vertAlign val="superscript"/>
        <sz val="8"/>
        <rFont val="Arial"/>
        <family val="2"/>
      </rPr>
      <t>6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</si>
  <si>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Ready-to-cook carcass weight. Latest data may be preliminary.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Prior to 1930, except for the war years, 1917-19, resident population only; starting in 1930, resident population plus the Armed Forces overseas.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Includes the quantity sold from and consumed on farms where produced.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Stocks data are reported on a product-weight basis.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Prior to 1966, shipments to U.S. territories are included under exports. </t>
    </r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Ready-to-cook carcass poultry weight is the entire dressed bird, which includes bones, skin, fat, liver, gizzard, and neck. </t>
    </r>
    <r>
      <rPr>
        <vertAlign val="superscript"/>
        <sz val="8"/>
        <rFont val="Arial"/>
        <family val="2"/>
      </rPr>
      <t>8</t>
    </r>
    <r>
      <rPr>
        <sz val="8"/>
        <rFont val="Arial"/>
        <family val="2"/>
      </rPr>
      <t>Source: U.S. Department of Agriculture, Science and Education Administration, Composition of Foods: Poultry Products...Raw, Processed, Prepared, AH-8-5, revised August 1979.</t>
    </r>
  </si>
  <si>
    <r>
      <t>Carcass</t>
    </r>
    <r>
      <rPr>
        <vertAlign val="superscript"/>
        <sz val="8"/>
        <rFont val="Arial"/>
        <family val="2"/>
      </rPr>
      <t>7</t>
    </r>
  </si>
  <si>
    <r>
      <t>weight to</t>
    </r>
    <r>
      <rPr>
        <vertAlign val="superscript"/>
        <sz val="8"/>
        <rFont val="Arial"/>
        <family val="2"/>
      </rPr>
      <t>8</t>
    </r>
    <r>
      <rPr>
        <sz val="8"/>
        <rFont val="Arial"/>
        <family val="2"/>
      </rPr>
      <t xml:space="preserve"> --</t>
    </r>
  </si>
  <si>
    <r>
      <t>Boneless</t>
    </r>
    <r>
      <rPr>
        <vertAlign val="superscript"/>
        <sz val="8"/>
        <rFont val="Arial"/>
        <family val="2"/>
      </rPr>
      <t>5</t>
    </r>
  </si>
  <si>
    <r>
      <t>Boneless</t>
    </r>
    <r>
      <rPr>
        <vertAlign val="superscript"/>
        <sz val="8"/>
        <rFont val="Arial"/>
        <family val="2"/>
      </rPr>
      <t>6</t>
    </r>
  </si>
  <si>
    <t>mtpoulsu.xlsx</t>
  </si>
  <si>
    <r>
      <t>Poultry: Supply and use</t>
    </r>
    <r>
      <rPr>
        <b/>
        <vertAlign val="superscript"/>
        <sz val="8"/>
        <rFont val="Arial"/>
        <family val="2"/>
      </rPr>
      <t>1</t>
    </r>
  </si>
  <si>
    <t>Broilers (young chicken) - Supply and use</t>
  </si>
  <si>
    <t>Chicken other than broilers - Supply and use</t>
  </si>
  <si>
    <t>Total chicken - Supply and use</t>
  </si>
  <si>
    <t>Turkey - Supply and use</t>
  </si>
  <si>
    <t>Poultry - Supply and use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</si>
  <si>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Ready-to-cook carcass weight. Latest data may be preliminary.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Resident population plus Armed Forces overseas.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Ready-to-cook carcass poultry weight is the entire dressed bird, which includes bones, skin, fat, liver, gizzard, and neck.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Excludes the amount of ready-to-cook carcass chicken going to pet food as well as some leakage that occurs when chicken is cut up before packaging. 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>Source: Updating Broiler Prices, Spreads, and Consumption Conversion Factors - U.S. Department of Agriculture, Economic Research Service - Livestock, Dairy, and Poultry Situation and Outlook - LDP-M-59, May 25, 1999.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</si>
</sst>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164" formatCode="#,##0.0"/>
    <numFmt numFmtId="165" formatCode="0.000"/>
    <numFmt numFmtId="166" formatCode="mmmm\ d\,\ yyyy"/>
    <numFmt numFmtId="167" formatCode="#,##0.000"/>
    <numFmt numFmtId="168" formatCode="0.0"/>
    <numFmt numFmtId="169" formatCode="0.0000"/>
    <numFmt numFmtId="170" formatCode="#,##0.0000"/>
    <numFmt numFmtId="171" formatCode="0.0000000000000"/>
  </numFmts>
  <fonts count="13" x14ac:knownFonts="1">
    <font>
      <sz val="8"/>
      <name val="Times New Roman"/>
      <family val="1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indexed="64"/>
      </top>
      <bottom style="thin">
        <color theme="0" tint="-0.34998626667073579"/>
      </bottom>
      <diagonal/>
    </border>
    <border>
      <left/>
      <right/>
      <top style="double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double">
        <color indexed="64"/>
      </top>
      <bottom/>
      <diagonal/>
    </border>
  </borders>
  <cellStyleXfs count="12">
    <xf numFmtId="0" fontId="0" fillId="0" borderId="0" applyNumberFormat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6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03">
    <xf numFmtId="0" fontId="0" fillId="0" borderId="0" xfId="0"/>
    <xf numFmtId="0" fontId="6" fillId="0" borderId="0" xfId="0" applyFont="1"/>
    <xf numFmtId="0" fontId="8" fillId="0" borderId="0" xfId="0" applyFont="1"/>
    <xf numFmtId="0" fontId="4" fillId="0" borderId="0" xfId="10" applyNumberFormat="1" applyFont="1" applyFill="1"/>
    <xf numFmtId="3" fontId="4" fillId="0" borderId="0" xfId="10" applyNumberFormat="1" applyFont="1" applyFill="1"/>
    <xf numFmtId="168" fontId="4" fillId="0" borderId="0" xfId="10" applyNumberFormat="1" applyFont="1" applyFill="1"/>
    <xf numFmtId="2" fontId="4" fillId="0" borderId="0" xfId="10" applyNumberFormat="1" applyFont="1" applyFill="1"/>
    <xf numFmtId="0" fontId="4" fillId="0" borderId="0" xfId="0" applyNumberFormat="1" applyFont="1" applyFill="1" applyBorder="1"/>
    <xf numFmtId="3" fontId="4" fillId="0" borderId="2" xfId="10" applyNumberFormat="1" applyFont="1" applyFill="1" applyBorder="1" applyAlignment="1">
      <alignment horizontal="centerContinuous"/>
    </xf>
    <xf numFmtId="3" fontId="4" fillId="0" borderId="3" xfId="10" applyNumberFormat="1" applyFont="1" applyFill="1" applyBorder="1" applyAlignment="1">
      <alignment horizontal="centerContinuous"/>
    </xf>
    <xf numFmtId="168" fontId="4" fillId="0" borderId="2" xfId="10" applyNumberFormat="1" applyFont="1" applyFill="1" applyBorder="1" applyAlignment="1">
      <alignment horizontal="centerContinuous"/>
    </xf>
    <xf numFmtId="168" fontId="4" fillId="0" borderId="3" xfId="10" applyNumberFormat="1" applyFont="1" applyFill="1" applyBorder="1" applyAlignment="1">
      <alignment horizontal="centerContinuous"/>
    </xf>
    <xf numFmtId="0" fontId="4" fillId="0" borderId="0" xfId="10" applyNumberFormat="1" applyFont="1" applyFill="1" applyBorder="1"/>
    <xf numFmtId="2" fontId="4" fillId="0" borderId="0" xfId="9" applyNumberFormat="1" applyFont="1" applyFill="1" applyBorder="1"/>
    <xf numFmtId="0" fontId="4" fillId="0" borderId="0" xfId="9" applyNumberFormat="1" applyFont="1" applyFill="1" applyBorder="1"/>
    <xf numFmtId="2" fontId="4" fillId="0" borderId="0" xfId="9" applyNumberFormat="1" applyFont="1" applyFill="1"/>
    <xf numFmtId="0" fontId="4" fillId="0" borderId="0" xfId="10" applyNumberFormat="1" applyFont="1" applyFill="1" applyBorder="1" applyAlignment="1">
      <alignment horizontal="right"/>
    </xf>
    <xf numFmtId="2" fontId="4" fillId="0" borderId="0" xfId="10" applyNumberFormat="1" applyFont="1" applyFill="1" applyBorder="1"/>
    <xf numFmtId="0" fontId="4" fillId="0" borderId="19" xfId="10" quotePrefix="1" applyNumberFormat="1" applyFont="1" applyFill="1" applyBorder="1" applyAlignment="1">
      <alignment horizontal="center"/>
    </xf>
    <xf numFmtId="3" fontId="4" fillId="0" borderId="19" xfId="10" applyNumberFormat="1" applyFont="1" applyFill="1" applyBorder="1" applyAlignment="1">
      <alignment horizontal="right"/>
    </xf>
    <xf numFmtId="168" fontId="4" fillId="0" borderId="19" xfId="10" applyNumberFormat="1" applyFont="1" applyFill="1" applyBorder="1"/>
    <xf numFmtId="2" fontId="4" fillId="0" borderId="19" xfId="0" applyNumberFormat="1" applyFont="1" applyFill="1" applyBorder="1"/>
    <xf numFmtId="2" fontId="4" fillId="0" borderId="19" xfId="10" applyNumberFormat="1" applyFont="1" applyFill="1" applyBorder="1" applyAlignment="1">
      <alignment horizontal="center"/>
    </xf>
    <xf numFmtId="0" fontId="4" fillId="2" borderId="19" xfId="10" quotePrefix="1" applyNumberFormat="1" applyFont="1" applyFill="1" applyBorder="1" applyAlignment="1">
      <alignment horizontal="center"/>
    </xf>
    <xf numFmtId="3" fontId="4" fillId="2" borderId="19" xfId="10" applyNumberFormat="1" applyFont="1" applyFill="1" applyBorder="1" applyAlignment="1">
      <alignment horizontal="right"/>
    </xf>
    <xf numFmtId="168" fontId="4" fillId="2" borderId="19" xfId="10" applyNumberFormat="1" applyFont="1" applyFill="1" applyBorder="1"/>
    <xf numFmtId="2" fontId="4" fillId="2" borderId="19" xfId="0" applyNumberFormat="1" applyFont="1" applyFill="1" applyBorder="1"/>
    <xf numFmtId="2" fontId="4" fillId="2" borderId="19" xfId="10" applyNumberFormat="1" applyFont="1" applyFill="1" applyBorder="1" applyAlignment="1">
      <alignment horizontal="center"/>
    </xf>
    <xf numFmtId="0" fontId="4" fillId="0" borderId="19" xfId="10" applyNumberFormat="1" applyFont="1" applyFill="1" applyBorder="1" applyAlignment="1">
      <alignment horizontal="center"/>
    </xf>
    <xf numFmtId="0" fontId="4" fillId="2" borderId="19" xfId="10" applyNumberFormat="1" applyFont="1" applyFill="1" applyBorder="1" applyAlignment="1">
      <alignment horizontal="center"/>
    </xf>
    <xf numFmtId="168" fontId="4" fillId="0" borderId="19" xfId="10" applyNumberFormat="1" applyFont="1" applyFill="1" applyBorder="1" applyAlignment="1">
      <alignment horizontal="right"/>
    </xf>
    <xf numFmtId="2" fontId="4" fillId="0" borderId="19" xfId="10" applyNumberFormat="1" applyFont="1" applyFill="1" applyBorder="1" applyAlignment="1">
      <alignment horizontal="right"/>
    </xf>
    <xf numFmtId="168" fontId="4" fillId="0" borderId="19" xfId="0" applyNumberFormat="1" applyFont="1" applyFill="1" applyBorder="1"/>
    <xf numFmtId="168" fontId="4" fillId="2" borderId="19" xfId="0" applyNumberFormat="1" applyFont="1" applyFill="1" applyBorder="1"/>
    <xf numFmtId="168" fontId="4" fillId="2" borderId="19" xfId="10" applyNumberFormat="1" applyFont="1" applyFill="1" applyBorder="1" applyAlignment="1">
      <alignment horizontal="right"/>
    </xf>
    <xf numFmtId="2" fontId="4" fillId="2" borderId="19" xfId="10" applyNumberFormat="1" applyFont="1" applyFill="1" applyBorder="1" applyAlignment="1">
      <alignment horizontal="right"/>
    </xf>
    <xf numFmtId="165" fontId="4" fillId="0" borderId="19" xfId="10" applyNumberFormat="1" applyFont="1" applyFill="1" applyBorder="1" applyAlignment="1">
      <alignment horizontal="center"/>
    </xf>
    <xf numFmtId="0" fontId="9" fillId="0" borderId="0" xfId="0" applyNumberFormat="1" applyFont="1" applyFill="1" applyBorder="1"/>
    <xf numFmtId="2" fontId="9" fillId="0" borderId="0" xfId="9" applyNumberFormat="1" applyFont="1" applyFill="1" applyBorder="1"/>
    <xf numFmtId="0" fontId="9" fillId="0" borderId="0" xfId="9" applyNumberFormat="1" applyFont="1" applyFill="1" applyBorder="1"/>
    <xf numFmtId="164" fontId="4" fillId="0" borderId="19" xfId="0" applyNumberFormat="1" applyFont="1" applyFill="1" applyBorder="1"/>
    <xf numFmtId="164" fontId="4" fillId="0" borderId="19" xfId="10" quotePrefix="1" applyNumberFormat="1" applyFont="1" applyFill="1" applyBorder="1" applyAlignment="1">
      <alignment horizontal="right"/>
    </xf>
    <xf numFmtId="164" fontId="4" fillId="0" borderId="19" xfId="10" applyNumberFormat="1" applyFont="1" applyFill="1" applyBorder="1"/>
    <xf numFmtId="164" fontId="4" fillId="0" borderId="19" xfId="10" applyNumberFormat="1" applyFont="1" applyFill="1" applyBorder="1" applyAlignment="1">
      <alignment horizontal="right"/>
    </xf>
    <xf numFmtId="164" fontId="4" fillId="2" borderId="19" xfId="0" applyNumberFormat="1" applyFont="1" applyFill="1" applyBorder="1"/>
    <xf numFmtId="164" fontId="4" fillId="2" borderId="19" xfId="10" quotePrefix="1" applyNumberFormat="1" applyFont="1" applyFill="1" applyBorder="1" applyAlignment="1">
      <alignment horizontal="right"/>
    </xf>
    <xf numFmtId="164" fontId="4" fillId="2" borderId="19" xfId="10" applyNumberFormat="1" applyFont="1" applyFill="1" applyBorder="1"/>
    <xf numFmtId="164" fontId="4" fillId="2" borderId="19" xfId="10" applyNumberFormat="1" applyFont="1" applyFill="1" applyBorder="1" applyAlignment="1">
      <alignment horizontal="right"/>
    </xf>
    <xf numFmtId="164" fontId="4" fillId="0" borderId="19" xfId="0" applyNumberFormat="1" applyFont="1" applyFill="1" applyBorder="1" applyAlignment="1">
      <alignment horizontal="right"/>
    </xf>
    <xf numFmtId="164" fontId="11" fillId="0" borderId="19" xfId="10" applyNumberFormat="1" applyFont="1" applyFill="1" applyBorder="1" applyAlignment="1">
      <alignment horizontal="right"/>
    </xf>
    <xf numFmtId="164" fontId="11" fillId="2" borderId="19" xfId="10" applyNumberFormat="1" applyFont="1" applyFill="1" applyBorder="1" applyAlignment="1">
      <alignment horizontal="right"/>
    </xf>
    <xf numFmtId="164" fontId="4" fillId="0" borderId="19" xfId="0" quotePrefix="1" applyNumberFormat="1" applyFont="1" applyFill="1" applyBorder="1" applyAlignment="1">
      <alignment horizontal="right"/>
    </xf>
    <xf numFmtId="0" fontId="12" fillId="0" borderId="20" xfId="10" quotePrefix="1" applyNumberFormat="1" applyFont="1" applyFill="1" applyBorder="1" applyAlignment="1">
      <alignment horizontal="center" vertical="center"/>
    </xf>
    <xf numFmtId="0" fontId="4" fillId="2" borderId="21" xfId="10" quotePrefix="1" applyNumberFormat="1" applyFont="1" applyFill="1" applyBorder="1" applyAlignment="1">
      <alignment horizontal="center"/>
    </xf>
    <xf numFmtId="164" fontId="4" fillId="2" borderId="21" xfId="10" applyNumberFormat="1" applyFont="1" applyFill="1" applyBorder="1"/>
    <xf numFmtId="164" fontId="4" fillId="2" borderId="21" xfId="10" applyNumberFormat="1" applyFont="1" applyFill="1" applyBorder="1" applyAlignment="1">
      <alignment horizontal="right"/>
    </xf>
    <xf numFmtId="168" fontId="4" fillId="2" borderId="21" xfId="10" applyNumberFormat="1" applyFont="1" applyFill="1" applyBorder="1"/>
    <xf numFmtId="2" fontId="4" fillId="2" borderId="21" xfId="0" applyNumberFormat="1" applyFont="1" applyFill="1" applyBorder="1"/>
    <xf numFmtId="2" fontId="4" fillId="2" borderId="21" xfId="10" applyNumberFormat="1" applyFont="1" applyFill="1" applyBorder="1" applyAlignment="1">
      <alignment horizontal="center"/>
    </xf>
    <xf numFmtId="0" fontId="12" fillId="0" borderId="20" xfId="10" quotePrefix="1" applyNumberFormat="1" applyFont="1" applyFill="1" applyBorder="1" applyAlignment="1">
      <alignment horizontal="center" vertical="center"/>
    </xf>
    <xf numFmtId="0" fontId="4" fillId="2" borderId="21" xfId="10" applyNumberFormat="1" applyFont="1" applyFill="1" applyBorder="1" applyAlignment="1">
      <alignment horizontal="center"/>
    </xf>
    <xf numFmtId="0" fontId="12" fillId="0" borderId="20" xfId="10" quotePrefix="1" applyNumberFormat="1" applyFont="1" applyFill="1" applyBorder="1" applyAlignment="1">
      <alignment horizontal="center" vertical="center"/>
    </xf>
    <xf numFmtId="168" fontId="4" fillId="2" borderId="21" xfId="10" applyNumberFormat="1" applyFont="1" applyFill="1" applyBorder="1" applyAlignment="1">
      <alignment horizontal="right"/>
    </xf>
    <xf numFmtId="2" fontId="4" fillId="2" borderId="21" xfId="10" applyNumberFormat="1" applyFont="1" applyFill="1" applyBorder="1" applyAlignment="1">
      <alignment horizontal="right"/>
    </xf>
    <xf numFmtId="2" fontId="12" fillId="0" borderId="20" xfId="10" quotePrefix="1" applyNumberFormat="1" applyFont="1" applyFill="1" applyBorder="1" applyAlignment="1">
      <alignment horizontal="center" vertical="center"/>
    </xf>
    <xf numFmtId="0" fontId="12" fillId="0" borderId="20" xfId="10" quotePrefix="1" applyNumberFormat="1" applyFont="1" applyFill="1" applyBorder="1" applyAlignment="1">
      <alignment horizontal="center" vertical="center"/>
    </xf>
    <xf numFmtId="2" fontId="12" fillId="0" borderId="20" xfId="9" applyNumberFormat="1" applyFont="1" applyFill="1" applyBorder="1" applyAlignment="1">
      <alignment vertical="center"/>
    </xf>
    <xf numFmtId="0" fontId="12" fillId="0" borderId="20" xfId="10" quotePrefix="1" applyNumberFormat="1" applyFont="1" applyFill="1" applyBorder="1" applyAlignment="1">
      <alignment horizontal="center" vertical="center"/>
    </xf>
    <xf numFmtId="0" fontId="4" fillId="2" borderId="19" xfId="10" applyNumberFormat="1" applyFont="1" applyFill="1" applyBorder="1" applyAlignment="1">
      <alignment horizontal="center"/>
    </xf>
    <xf numFmtId="168" fontId="4" fillId="2" borderId="19" xfId="10" applyNumberFormat="1" applyFont="1" applyFill="1" applyBorder="1" applyAlignment="1">
      <alignment horizontal="right"/>
    </xf>
    <xf numFmtId="165" fontId="4" fillId="2" borderId="19" xfId="10" applyNumberFormat="1" applyFont="1" applyFill="1" applyBorder="1" applyAlignment="1">
      <alignment horizontal="center"/>
    </xf>
    <xf numFmtId="164" fontId="4" fillId="2" borderId="19" xfId="10" applyNumberFormat="1" applyFont="1" applyFill="1" applyBorder="1" applyAlignment="1">
      <alignment horizontal="right"/>
    </xf>
    <xf numFmtId="164" fontId="4" fillId="2" borderId="19" xfId="0" applyNumberFormat="1" applyFont="1" applyFill="1" applyBorder="1" applyAlignment="1">
      <alignment horizontal="right"/>
    </xf>
    <xf numFmtId="164" fontId="4" fillId="3" borderId="19" xfId="10" applyNumberFormat="1" applyFont="1" applyFill="1" applyBorder="1" applyAlignment="1">
      <alignment horizontal="right"/>
    </xf>
    <xf numFmtId="0" fontId="4" fillId="3" borderId="19" xfId="10" quotePrefix="1" applyNumberFormat="1" applyFont="1" applyFill="1" applyBorder="1" applyAlignment="1">
      <alignment horizontal="center"/>
    </xf>
    <xf numFmtId="164" fontId="4" fillId="3" borderId="19" xfId="10" applyNumberFormat="1" applyFont="1" applyFill="1" applyBorder="1"/>
    <xf numFmtId="164" fontId="4" fillId="3" borderId="21" xfId="10" applyNumberFormat="1" applyFont="1" applyFill="1" applyBorder="1"/>
    <xf numFmtId="168" fontId="4" fillId="3" borderId="21" xfId="10" applyNumberFormat="1" applyFont="1" applyFill="1" applyBorder="1"/>
    <xf numFmtId="2" fontId="4" fillId="3" borderId="21" xfId="0" applyNumberFormat="1" applyFont="1" applyFill="1" applyBorder="1"/>
    <xf numFmtId="2" fontId="4" fillId="3" borderId="21" xfId="10" applyNumberFormat="1" applyFont="1" applyFill="1" applyBorder="1" applyAlignment="1">
      <alignment horizontal="center"/>
    </xf>
    <xf numFmtId="0" fontId="4" fillId="3" borderId="19" xfId="10" applyNumberFormat="1" applyFont="1" applyFill="1" applyBorder="1" applyAlignment="1">
      <alignment horizontal="center"/>
    </xf>
    <xf numFmtId="164" fontId="4" fillId="3" borderId="21" xfId="10" applyNumberFormat="1" applyFont="1" applyFill="1" applyBorder="1" applyAlignment="1">
      <alignment horizontal="right"/>
    </xf>
    <xf numFmtId="168" fontId="4" fillId="3" borderId="21" xfId="10" applyNumberFormat="1" applyFont="1" applyFill="1" applyBorder="1" applyAlignment="1">
      <alignment horizontal="right"/>
    </xf>
    <xf numFmtId="168" fontId="4" fillId="0" borderId="19" xfId="10" applyNumberFormat="1" applyFont="1" applyFill="1" applyBorder="1" applyAlignment="1">
      <alignment horizontal="center"/>
    </xf>
    <xf numFmtId="168" fontId="4" fillId="2" borderId="19" xfId="10" applyNumberFormat="1" applyFont="1" applyFill="1" applyBorder="1" applyAlignment="1">
      <alignment horizontal="center"/>
    </xf>
    <xf numFmtId="164" fontId="4" fillId="3" borderId="23" xfId="10" applyNumberFormat="1" applyFont="1" applyFill="1" applyBorder="1"/>
    <xf numFmtId="0" fontId="4" fillId="3" borderId="21" xfId="10" applyNumberFormat="1" applyFont="1" applyFill="1" applyBorder="1" applyAlignment="1">
      <alignment horizontal="center"/>
    </xf>
    <xf numFmtId="2" fontId="4" fillId="3" borderId="21" xfId="10" applyNumberFormat="1" applyFont="1" applyFill="1" applyBorder="1" applyAlignment="1">
      <alignment horizontal="right"/>
    </xf>
    <xf numFmtId="2" fontId="4" fillId="3" borderId="19" xfId="0" applyNumberFormat="1" applyFont="1" applyFill="1" applyBorder="1"/>
    <xf numFmtId="168" fontId="4" fillId="3" borderId="19" xfId="10" applyNumberFormat="1" applyFont="1" applyFill="1" applyBorder="1"/>
    <xf numFmtId="2" fontId="4" fillId="3" borderId="19" xfId="10" applyNumberFormat="1" applyFont="1" applyFill="1" applyBorder="1" applyAlignment="1">
      <alignment horizontal="center"/>
    </xf>
    <xf numFmtId="168" fontId="4" fillId="3" borderId="19" xfId="10" applyNumberFormat="1" applyFont="1" applyFill="1" applyBorder="1" applyAlignment="1">
      <alignment horizontal="right"/>
    </xf>
    <xf numFmtId="2" fontId="4" fillId="3" borderId="19" xfId="10" applyNumberFormat="1" applyFont="1" applyFill="1" applyBorder="1" applyAlignment="1">
      <alignment horizontal="right"/>
    </xf>
    <xf numFmtId="171" fontId="4" fillId="0" borderId="0" xfId="9" applyNumberFormat="1" applyFont="1" applyFill="1" applyBorder="1"/>
    <xf numFmtId="164" fontId="4" fillId="0" borderId="21" xfId="10" applyNumberFormat="1" applyFont="1" applyFill="1" applyBorder="1" applyAlignment="1">
      <alignment horizontal="right"/>
    </xf>
    <xf numFmtId="170" fontId="4" fillId="0" borderId="0" xfId="0" applyNumberFormat="1" applyFont="1" applyFill="1" applyBorder="1"/>
    <xf numFmtId="169" fontId="4" fillId="0" borderId="0" xfId="0" applyNumberFormat="1" applyFont="1" applyFill="1" applyBorder="1"/>
    <xf numFmtId="4" fontId="4" fillId="3" borderId="19" xfId="10" applyNumberFormat="1" applyFont="1" applyFill="1" applyBorder="1"/>
    <xf numFmtId="168" fontId="4" fillId="3" borderId="38" xfId="10" applyNumberFormat="1" applyFont="1" applyFill="1" applyBorder="1"/>
    <xf numFmtId="2" fontId="4" fillId="3" borderId="38" xfId="0" applyNumberFormat="1" applyFont="1" applyFill="1" applyBorder="1"/>
    <xf numFmtId="2" fontId="4" fillId="3" borderId="38" xfId="10" applyNumberFormat="1" applyFont="1" applyFill="1" applyBorder="1" applyAlignment="1">
      <alignment horizontal="center"/>
    </xf>
    <xf numFmtId="164" fontId="4" fillId="2" borderId="23" xfId="10" applyNumberFormat="1" applyFont="1" applyFill="1" applyBorder="1"/>
    <xf numFmtId="164" fontId="4" fillId="2" borderId="0" xfId="10" applyNumberFormat="1" applyFont="1" applyFill="1" applyBorder="1"/>
    <xf numFmtId="164" fontId="4" fillId="2" borderId="24" xfId="10" applyNumberFormat="1" applyFont="1" applyFill="1" applyBorder="1"/>
    <xf numFmtId="164" fontId="4" fillId="2" borderId="22" xfId="10" applyNumberFormat="1" applyFont="1" applyFill="1" applyBorder="1" applyAlignment="1">
      <alignment horizontal="right"/>
    </xf>
    <xf numFmtId="168" fontId="4" fillId="2" borderId="24" xfId="10" applyNumberFormat="1" applyFont="1" applyFill="1" applyBorder="1"/>
    <xf numFmtId="2" fontId="4" fillId="2" borderId="24" xfId="0" applyNumberFormat="1" applyFont="1" applyFill="1" applyBorder="1"/>
    <xf numFmtId="2" fontId="4" fillId="2" borderId="24" xfId="10" applyNumberFormat="1" applyFont="1" applyFill="1" applyBorder="1" applyAlignment="1">
      <alignment horizontal="center"/>
    </xf>
    <xf numFmtId="0" fontId="4" fillId="3" borderId="38" xfId="10" applyNumberFormat="1" applyFont="1" applyFill="1" applyBorder="1" applyAlignment="1">
      <alignment horizontal="center"/>
    </xf>
    <xf numFmtId="165" fontId="4" fillId="0" borderId="21" xfId="10" applyNumberFormat="1" applyFont="1" applyFill="1" applyBorder="1" applyAlignment="1">
      <alignment horizontal="center"/>
    </xf>
    <xf numFmtId="164" fontId="4" fillId="3" borderId="37" xfId="10" applyNumberFormat="1" applyFont="1" applyFill="1" applyBorder="1"/>
    <xf numFmtId="164" fontId="4" fillId="3" borderId="38" xfId="10" applyNumberFormat="1" applyFont="1" applyFill="1" applyBorder="1"/>
    <xf numFmtId="164" fontId="4" fillId="0" borderId="38" xfId="10" applyNumberFormat="1" applyFont="1" applyFill="1" applyBorder="1"/>
    <xf numFmtId="164" fontId="4" fillId="3" borderId="38" xfId="10" applyNumberFormat="1" applyFont="1" applyFill="1" applyBorder="1" applyAlignment="1">
      <alignment horizontal="right"/>
    </xf>
    <xf numFmtId="168" fontId="4" fillId="3" borderId="38" xfId="10" applyNumberFormat="1" applyFont="1" applyFill="1" applyBorder="1" applyAlignment="1">
      <alignment horizontal="right"/>
    </xf>
    <xf numFmtId="2" fontId="4" fillId="3" borderId="38" xfId="10" applyNumberFormat="1" applyFont="1" applyFill="1" applyBorder="1" applyAlignment="1">
      <alignment horizontal="right"/>
    </xf>
    <xf numFmtId="164" fontId="4" fillId="3" borderId="28" xfId="10" applyNumberFormat="1" applyFont="1" applyFill="1" applyBorder="1"/>
    <xf numFmtId="164" fontId="4" fillId="0" borderId="27" xfId="10" applyNumberFormat="1" applyFont="1" applyFill="1" applyBorder="1"/>
    <xf numFmtId="0" fontId="4" fillId="2" borderId="24" xfId="10" applyNumberFormat="1" applyFont="1" applyFill="1" applyBorder="1" applyAlignment="1">
      <alignment horizontal="center"/>
    </xf>
    <xf numFmtId="167" fontId="4" fillId="2" borderId="24" xfId="10" applyNumberFormat="1" applyFont="1" applyFill="1" applyBorder="1" applyAlignment="1">
      <alignment horizontal="center"/>
    </xf>
    <xf numFmtId="164" fontId="4" fillId="2" borderId="24" xfId="10" applyNumberFormat="1" applyFont="1" applyFill="1" applyBorder="1" applyAlignment="1">
      <alignment horizontal="right"/>
    </xf>
    <xf numFmtId="164" fontId="4" fillId="2" borderId="25" xfId="10" applyNumberFormat="1" applyFont="1" applyFill="1" applyBorder="1"/>
    <xf numFmtId="168" fontId="4" fillId="2" borderId="24" xfId="10" applyNumberFormat="1" applyFont="1" applyFill="1" applyBorder="1" applyAlignment="1">
      <alignment horizontal="right"/>
    </xf>
    <xf numFmtId="2" fontId="4" fillId="2" borderId="24" xfId="10" applyNumberFormat="1" applyFont="1" applyFill="1" applyBorder="1" applyAlignment="1">
      <alignment horizontal="right"/>
    </xf>
    <xf numFmtId="3" fontId="4" fillId="0" borderId="27" xfId="10" quotePrefix="1" applyNumberFormat="1" applyFont="1" applyFill="1" applyBorder="1" applyAlignment="1">
      <alignment vertical="center"/>
    </xf>
    <xf numFmtId="3" fontId="4" fillId="0" borderId="28" xfId="10" quotePrefix="1" applyNumberFormat="1" applyFont="1" applyFill="1" applyBorder="1" applyAlignment="1">
      <alignment vertical="center"/>
    </xf>
    <xf numFmtId="3" fontId="4" fillId="0" borderId="30" xfId="10" quotePrefix="1" applyNumberFormat="1" applyFont="1" applyFill="1" applyBorder="1" applyAlignment="1">
      <alignment vertical="center"/>
    </xf>
    <xf numFmtId="3" fontId="4" fillId="0" borderId="31" xfId="10" quotePrefix="1" applyNumberFormat="1" applyFont="1" applyFill="1" applyBorder="1" applyAlignment="1">
      <alignment vertical="center"/>
    </xf>
    <xf numFmtId="0" fontId="4" fillId="0" borderId="29" xfId="10" quotePrefix="1" applyNumberFormat="1" applyFont="1" applyFill="1" applyBorder="1" applyAlignment="1">
      <alignment horizontal="left" vertical="center"/>
    </xf>
    <xf numFmtId="0" fontId="4" fillId="0" borderId="30" xfId="10" quotePrefix="1" applyNumberFormat="1" applyFont="1" applyFill="1" applyBorder="1" applyAlignment="1">
      <alignment horizontal="left" vertical="center"/>
    </xf>
    <xf numFmtId="0" fontId="4" fillId="0" borderId="31" xfId="10" quotePrefix="1" applyNumberFormat="1" applyFont="1" applyFill="1" applyBorder="1" applyAlignment="1">
      <alignment horizontal="left" vertical="center"/>
    </xf>
    <xf numFmtId="0" fontId="4" fillId="0" borderId="0" xfId="10" quotePrefix="1" applyNumberFormat="1" applyFont="1" applyFill="1" applyBorder="1" applyAlignment="1">
      <alignment horizontal="left" vertical="center" wrapText="1"/>
    </xf>
    <xf numFmtId="0" fontId="4" fillId="0" borderId="39" xfId="10" quotePrefix="1" applyNumberFormat="1" applyFont="1" applyFill="1" applyBorder="1" applyAlignment="1">
      <alignment horizontal="left" vertical="center"/>
    </xf>
    <xf numFmtId="0" fontId="4" fillId="0" borderId="0" xfId="10" quotePrefix="1" applyNumberFormat="1" applyFont="1" applyFill="1" applyBorder="1" applyAlignment="1">
      <alignment horizontal="left" vertical="center"/>
    </xf>
    <xf numFmtId="164" fontId="4" fillId="2" borderId="22" xfId="10" applyNumberFormat="1" applyFont="1" applyFill="1" applyBorder="1"/>
    <xf numFmtId="4" fontId="4" fillId="2" borderId="22" xfId="10" applyNumberFormat="1" applyFont="1" applyFill="1" applyBorder="1"/>
    <xf numFmtId="164" fontId="4" fillId="2" borderId="22" xfId="1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3" fontId="4" fillId="0" borderId="32" xfId="10" quotePrefix="1" applyNumberFormat="1" applyFont="1" applyFill="1" applyBorder="1" applyAlignment="1">
      <alignment vertical="center"/>
    </xf>
    <xf numFmtId="3" fontId="4" fillId="0" borderId="33" xfId="10" quotePrefix="1" applyNumberFormat="1" applyFont="1" applyFill="1" applyBorder="1" applyAlignment="1">
      <alignment vertical="center"/>
    </xf>
    <xf numFmtId="3" fontId="4" fillId="0" borderId="34" xfId="10" quotePrefix="1" applyNumberFormat="1" applyFont="1" applyFill="1" applyBorder="1" applyAlignment="1">
      <alignment vertical="center"/>
    </xf>
    <xf numFmtId="3" fontId="4" fillId="0" borderId="29" xfId="10" quotePrefix="1" applyNumberFormat="1" applyFont="1" applyFill="1" applyBorder="1" applyAlignment="1"/>
    <xf numFmtId="3" fontId="4" fillId="0" borderId="26" xfId="10" quotePrefix="1" applyNumberFormat="1" applyFont="1" applyFill="1" applyBorder="1" applyAlignment="1"/>
    <xf numFmtId="0" fontId="4" fillId="0" borderId="35" xfId="10" quotePrefix="1" applyNumberFormat="1" applyFont="1" applyFill="1" applyBorder="1" applyAlignment="1">
      <alignment horizontal="left" vertical="center"/>
    </xf>
    <xf numFmtId="0" fontId="4" fillId="0" borderId="23" xfId="10" quotePrefix="1" applyNumberFormat="1" applyFont="1" applyFill="1" applyBorder="1" applyAlignment="1">
      <alignment horizontal="left" vertical="center"/>
    </xf>
    <xf numFmtId="0" fontId="4" fillId="0" borderId="36" xfId="10" quotePrefix="1" applyNumberFormat="1" applyFont="1" applyFill="1" applyBorder="1" applyAlignment="1">
      <alignment horizontal="left" vertical="center"/>
    </xf>
    <xf numFmtId="0" fontId="4" fillId="0" borderId="29" xfId="10" quotePrefix="1" applyNumberFormat="1" applyFont="1" applyFill="1" applyBorder="1" applyAlignment="1">
      <alignment horizontal="left"/>
    </xf>
    <xf numFmtId="0" fontId="4" fillId="0" borderId="40" xfId="10" quotePrefix="1" applyNumberFormat="1" applyFont="1" applyFill="1" applyBorder="1" applyAlignment="1">
      <alignment horizontal="left"/>
    </xf>
    <xf numFmtId="0" fontId="4" fillId="0" borderId="1" xfId="10" quotePrefix="1" applyNumberFormat="1" applyFont="1" applyFill="1" applyBorder="1" applyAlignment="1">
      <alignment horizontal="left"/>
    </xf>
    <xf numFmtId="0" fontId="4" fillId="0" borderId="39" xfId="10" quotePrefix="1" applyNumberFormat="1" applyFont="1" applyFill="1" applyBorder="1" applyAlignment="1">
      <alignment vertical="center"/>
    </xf>
    <xf numFmtId="0" fontId="4" fillId="0" borderId="0" xfId="10" quotePrefix="1" applyNumberFormat="1" applyFont="1" applyFill="1" applyBorder="1" applyAlignment="1">
      <alignment vertical="center"/>
    </xf>
    <xf numFmtId="0" fontId="7" fillId="0" borderId="0" xfId="7" quotePrefix="1" applyFont="1" applyAlignment="1" applyProtection="1">
      <alignment horizontal="left"/>
    </xf>
    <xf numFmtId="0" fontId="7" fillId="0" borderId="0" xfId="7" applyFont="1" applyAlignment="1" applyProtection="1"/>
    <xf numFmtId="2" fontId="12" fillId="0" borderId="20" xfId="10" quotePrefix="1" applyNumberFormat="1" applyFont="1" applyFill="1" applyBorder="1" applyAlignment="1">
      <alignment horizontal="center" vertical="center"/>
    </xf>
    <xf numFmtId="3" fontId="4" fillId="0" borderId="4" xfId="1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3" fontId="4" fillId="0" borderId="7" xfId="10" applyNumberFormat="1" applyFont="1" applyFill="1" applyBorder="1" applyAlignment="1">
      <alignment horizontal="center" vertical="center" wrapText="1"/>
    </xf>
    <xf numFmtId="3" fontId="4" fillId="0" borderId="8" xfId="10" applyNumberFormat="1" applyFont="1" applyFill="1" applyBorder="1" applyAlignment="1">
      <alignment horizontal="center"/>
    </xf>
    <xf numFmtId="3" fontId="4" fillId="0" borderId="9" xfId="10" applyNumberFormat="1" applyFont="1" applyFill="1" applyBorder="1" applyAlignment="1">
      <alignment horizontal="center"/>
    </xf>
    <xf numFmtId="3" fontId="4" fillId="0" borderId="10" xfId="10" applyNumberFormat="1" applyFont="1" applyFill="1" applyBorder="1" applyAlignment="1">
      <alignment horizontal="center"/>
    </xf>
    <xf numFmtId="0" fontId="4" fillId="0" borderId="11" xfId="1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3" fontId="4" fillId="0" borderId="4" xfId="10" applyNumberFormat="1" applyFont="1" applyFill="1" applyBorder="1" applyAlignment="1">
      <alignment horizontal="center" vertical="center"/>
    </xf>
    <xf numFmtId="3" fontId="4" fillId="0" borderId="6" xfId="10" applyNumberFormat="1" applyFont="1" applyFill="1" applyBorder="1" applyAlignment="1">
      <alignment horizontal="center" vertical="center"/>
    </xf>
    <xf numFmtId="2" fontId="4" fillId="0" borderId="7" xfId="10" applyNumberFormat="1" applyFont="1" applyFill="1" applyBorder="1" applyAlignment="1">
      <alignment horizontal="center" vertical="center" wrapText="1"/>
    </xf>
    <xf numFmtId="2" fontId="4" fillId="0" borderId="2" xfId="10" applyNumberFormat="1" applyFont="1" applyFill="1" applyBorder="1" applyAlignment="1">
      <alignment horizontal="center" vertical="center" wrapText="1"/>
    </xf>
    <xf numFmtId="2" fontId="4" fillId="0" borderId="13" xfId="10" applyNumberFormat="1" applyFont="1" applyFill="1" applyBorder="1" applyAlignment="1">
      <alignment horizontal="center"/>
    </xf>
    <xf numFmtId="2" fontId="4" fillId="0" borderId="1" xfId="10" applyNumberFormat="1" applyFont="1" applyFill="1" applyBorder="1" applyAlignment="1">
      <alignment horizontal="center"/>
    </xf>
    <xf numFmtId="2" fontId="4" fillId="0" borderId="14" xfId="10" applyNumberFormat="1" applyFont="1" applyFill="1" applyBorder="1" applyAlignment="1">
      <alignment horizontal="center"/>
    </xf>
    <xf numFmtId="2" fontId="4" fillId="0" borderId="0" xfId="10" applyNumberFormat="1" applyFont="1" applyFill="1" applyAlignment="1">
      <alignment horizontal="center"/>
    </xf>
    <xf numFmtId="168" fontId="12" fillId="0" borderId="20" xfId="10" quotePrefix="1" applyNumberFormat="1" applyFont="1" applyFill="1" applyBorder="1" applyAlignment="1">
      <alignment horizontal="center" vertical="center"/>
    </xf>
    <xf numFmtId="0" fontId="12" fillId="0" borderId="20" xfId="10" quotePrefix="1" applyNumberFormat="1" applyFont="1" applyFill="1" applyBorder="1" applyAlignment="1">
      <alignment horizontal="center" vertical="center"/>
    </xf>
    <xf numFmtId="168" fontId="9" fillId="0" borderId="18" xfId="10" applyNumberFormat="1" applyFont="1" applyFill="1" applyBorder="1" applyAlignment="1">
      <alignment horizontal="right"/>
    </xf>
    <xf numFmtId="0" fontId="9" fillId="0" borderId="18" xfId="10" quotePrefix="1" applyNumberFormat="1" applyFont="1" applyFill="1" applyBorder="1" applyAlignment="1">
      <alignment horizontal="left"/>
    </xf>
    <xf numFmtId="2" fontId="4" fillId="0" borderId="4" xfId="1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3" fontId="4" fillId="0" borderId="4" xfId="10" quotePrefix="1" applyNumberFormat="1" applyFont="1" applyFill="1" applyBorder="1" applyAlignment="1">
      <alignment horizontal="center" vertical="center" wrapText="1"/>
    </xf>
    <xf numFmtId="3" fontId="4" fillId="0" borderId="5" xfId="10" quotePrefix="1" applyNumberFormat="1" applyFont="1" applyFill="1" applyBorder="1" applyAlignment="1">
      <alignment horizontal="center" vertical="center" wrapText="1"/>
    </xf>
    <xf numFmtId="3" fontId="4" fillId="0" borderId="6" xfId="10" quotePrefix="1" applyNumberFormat="1" applyFont="1" applyFill="1" applyBorder="1" applyAlignment="1">
      <alignment horizontal="center" vertical="center" wrapText="1"/>
    </xf>
    <xf numFmtId="0" fontId="4" fillId="0" borderId="15" xfId="10" applyNumberFormat="1" applyFont="1" applyFill="1" applyBorder="1" applyAlignment="1">
      <alignment horizontal="center"/>
    </xf>
    <xf numFmtId="0" fontId="4" fillId="0" borderId="16" xfId="10" applyNumberFormat="1" applyFont="1" applyFill="1" applyBorder="1" applyAlignment="1">
      <alignment horizontal="center"/>
    </xf>
    <xf numFmtId="3" fontId="4" fillId="0" borderId="13" xfId="10" applyNumberFormat="1" applyFont="1" applyFill="1" applyBorder="1" applyAlignment="1">
      <alignment horizontal="center" vertical="center"/>
    </xf>
    <xf numFmtId="3" fontId="4" fillId="0" borderId="1" xfId="10" applyNumberFormat="1" applyFont="1" applyFill="1" applyBorder="1" applyAlignment="1">
      <alignment horizontal="center" vertical="center"/>
    </xf>
    <xf numFmtId="3" fontId="4" fillId="0" borderId="17" xfId="10" applyNumberFormat="1" applyFont="1" applyFill="1" applyBorder="1" applyAlignment="1">
      <alignment horizontal="center" vertical="center"/>
    </xf>
    <xf numFmtId="3" fontId="4" fillId="0" borderId="2" xfId="10" applyNumberFormat="1" applyFont="1" applyFill="1" applyBorder="1" applyAlignment="1">
      <alignment horizontal="center" vertical="center"/>
    </xf>
    <xf numFmtId="3" fontId="4" fillId="0" borderId="3" xfId="10" applyNumberFormat="1" applyFont="1" applyFill="1" applyBorder="1" applyAlignment="1">
      <alignment horizontal="center" vertical="center"/>
    </xf>
    <xf numFmtId="3" fontId="4" fillId="0" borderId="12" xfId="10" applyNumberFormat="1" applyFont="1" applyFill="1" applyBorder="1" applyAlignment="1">
      <alignment horizontal="center" vertical="center"/>
    </xf>
    <xf numFmtId="0" fontId="4" fillId="0" borderId="5" xfId="10" quotePrefix="1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2" fontId="4" fillId="0" borderId="2" xfId="10" applyNumberFormat="1" applyFont="1" applyFill="1" applyBorder="1" applyAlignment="1">
      <alignment horizontal="center"/>
    </xf>
    <xf numFmtId="2" fontId="4" fillId="0" borderId="3" xfId="10" applyNumberFormat="1" applyFont="1" applyFill="1" applyBorder="1" applyAlignment="1">
      <alignment horizontal="center"/>
    </xf>
    <xf numFmtId="168" fontId="4" fillId="0" borderId="4" xfId="10" applyNumberFormat="1" applyFont="1" applyFill="1" applyBorder="1" applyAlignment="1">
      <alignment horizontal="center" vertical="center"/>
    </xf>
    <xf numFmtId="168" fontId="4" fillId="0" borderId="6" xfId="10" applyNumberFormat="1" applyFont="1" applyFill="1" applyBorder="1" applyAlignment="1">
      <alignment horizontal="center" vertical="center"/>
    </xf>
    <xf numFmtId="168" fontId="4" fillId="0" borderId="7" xfId="10" applyNumberFormat="1" applyFont="1" applyFill="1" applyBorder="1" applyAlignment="1">
      <alignment horizontal="center" vertical="center" wrapText="1"/>
    </xf>
    <xf numFmtId="168" fontId="4" fillId="0" borderId="2" xfId="0" applyNumberFormat="1" applyFont="1" applyFill="1" applyBorder="1" applyAlignment="1">
      <alignment horizontal="center" vertical="center" wrapText="1"/>
    </xf>
    <xf numFmtId="3" fontId="9" fillId="0" borderId="18" xfId="10" applyNumberFormat="1" applyFont="1" applyFill="1" applyBorder="1" applyAlignment="1">
      <alignment horizontal="right"/>
    </xf>
    <xf numFmtId="3" fontId="4" fillId="0" borderId="7" xfId="10" quotePrefix="1" applyNumberFormat="1" applyFont="1" applyFill="1" applyBorder="1" applyAlignment="1">
      <alignment horizontal="center" vertical="center" wrapText="1"/>
    </xf>
  </cellXfs>
  <cellStyles count="12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Hyperlink" xfId="7" builtinId="8"/>
    <cellStyle name="Normal" xfId="0" builtinId="0"/>
    <cellStyle name="Normal 2" xfId="8" xr:uid="{00000000-0005-0000-0000-000008000000}"/>
    <cellStyle name="Normal_mtpoulsu" xfId="9" xr:uid="{00000000-0005-0000-0000-000009000000}"/>
    <cellStyle name="normal_mtredsu" xfId="10" xr:uid="{00000000-0005-0000-0000-00000A000000}"/>
    <cellStyle name="Total" xfId="11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8"/>
  <sheetViews>
    <sheetView tabSelected="1" workbookViewId="0"/>
  </sheetViews>
  <sheetFormatPr defaultRowHeight="13.2" x14ac:dyDescent="0.25"/>
  <cols>
    <col min="1" max="1" width="16.33203125" style="2" customWidth="1"/>
    <col min="2" max="16384" width="9.33203125" style="2"/>
  </cols>
  <sheetData>
    <row r="2" spans="1:2" x14ac:dyDescent="0.25">
      <c r="A2" s="2" t="s">
        <v>17</v>
      </c>
      <c r="B2" s="1" t="s">
        <v>68</v>
      </c>
    </row>
    <row r="4" spans="1:2" x14ac:dyDescent="0.25">
      <c r="A4" s="2" t="s">
        <v>18</v>
      </c>
      <c r="B4" s="151" t="s">
        <v>70</v>
      </c>
    </row>
    <row r="5" spans="1:2" x14ac:dyDescent="0.25">
      <c r="B5" s="152" t="s">
        <v>71</v>
      </c>
    </row>
    <row r="6" spans="1:2" x14ac:dyDescent="0.25">
      <c r="B6" s="152" t="s">
        <v>72</v>
      </c>
    </row>
    <row r="7" spans="1:2" x14ac:dyDescent="0.25">
      <c r="B7" s="152" t="s">
        <v>73</v>
      </c>
    </row>
    <row r="8" spans="1:2" x14ac:dyDescent="0.25">
      <c r="B8" s="152" t="s">
        <v>74</v>
      </c>
    </row>
  </sheetData>
  <phoneticPr fontId="0" type="noConversion"/>
  <hyperlinks>
    <hyperlink ref="B4" location="Broilers!A1" display="Broilers!A1" xr:uid="{00000000-0004-0000-0000-000000000000}"/>
    <hyperlink ref="B5" location="OtherChicken!A1" display="OtherChicken!A1" xr:uid="{00000000-0004-0000-0000-000001000000}"/>
    <hyperlink ref="B6" location="TotalChicken!A1" display="TotalChicken!A1" xr:uid="{00000000-0004-0000-0000-000002000000}"/>
    <hyperlink ref="B7" location="Turkey!A1" display="Turkey!A1" xr:uid="{00000000-0004-0000-0000-000003000000}"/>
    <hyperlink ref="B8" location="Poultry!A1" display="Poultry - Supply and utilization" xr:uid="{00000000-0004-0000-0000-000004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  <pageSetUpPr autoPageBreaks="0" fitToPage="1"/>
  </sheetPr>
  <dimension ref="A1:X69"/>
  <sheetViews>
    <sheetView showOutlineSymbols="0" zoomScaleNormal="100" workbookViewId="0">
      <pane ySplit="7" topLeftCell="A8" activePane="bottomLeft" state="frozen"/>
      <selection sqref="A1:P1"/>
      <selection pane="bottomLeft" sqref="A1:P1"/>
    </sheetView>
  </sheetViews>
  <sheetFormatPr defaultColWidth="12.83203125" defaultRowHeight="12" customHeight="1" x14ac:dyDescent="0.2"/>
  <cols>
    <col min="1" max="2" width="12.83203125" style="3" customWidth="1"/>
    <col min="3" max="12" width="12.83203125" style="4" customWidth="1"/>
    <col min="13" max="15" width="12.83203125" style="5" customWidth="1"/>
    <col min="16" max="18" width="12.83203125" style="6" customWidth="1"/>
    <col min="19" max="19" width="12.83203125" style="7"/>
    <col min="20" max="20" width="12.83203125" style="7" customWidth="1"/>
    <col min="21" max="21" width="24.1640625" style="7" customWidth="1"/>
    <col min="22" max="16384" width="12.83203125" style="7"/>
  </cols>
  <sheetData>
    <row r="1" spans="1:18" s="37" customFormat="1" ht="12" customHeight="1" thickBot="1" x14ac:dyDescent="0.25">
      <c r="A1" s="178" t="s">
        <v>48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7" t="s">
        <v>28</v>
      </c>
      <c r="R1" s="177"/>
    </row>
    <row r="2" spans="1:18" ht="12" customHeight="1" thickTop="1" x14ac:dyDescent="0.2">
      <c r="A2" s="161" t="s">
        <v>0</v>
      </c>
      <c r="B2" s="192" t="s">
        <v>20</v>
      </c>
      <c r="C2" s="8" t="s">
        <v>1</v>
      </c>
      <c r="D2" s="9"/>
      <c r="E2" s="9"/>
      <c r="F2" s="9"/>
      <c r="G2" s="184" t="s">
        <v>49</v>
      </c>
      <c r="H2" s="185"/>
      <c r="I2" s="185"/>
      <c r="J2" s="186" t="s">
        <v>50</v>
      </c>
      <c r="K2" s="187"/>
      <c r="L2" s="187"/>
      <c r="M2" s="187"/>
      <c r="N2" s="187"/>
      <c r="O2" s="188"/>
      <c r="P2" s="171" t="s">
        <v>6</v>
      </c>
      <c r="Q2" s="172"/>
      <c r="R2" s="164" t="s">
        <v>46</v>
      </c>
    </row>
    <row r="3" spans="1:18" ht="12" customHeight="1" x14ac:dyDescent="0.2">
      <c r="A3" s="162"/>
      <c r="B3" s="193"/>
      <c r="C3" s="181" t="s">
        <v>29</v>
      </c>
      <c r="D3" s="154" t="s">
        <v>2</v>
      </c>
      <c r="E3" s="154" t="s">
        <v>15</v>
      </c>
      <c r="F3" s="181" t="s">
        <v>21</v>
      </c>
      <c r="G3" s="154" t="s">
        <v>3</v>
      </c>
      <c r="H3" s="154" t="s">
        <v>16</v>
      </c>
      <c r="I3" s="157" t="s">
        <v>14</v>
      </c>
      <c r="J3" s="189"/>
      <c r="K3" s="190"/>
      <c r="L3" s="190"/>
      <c r="M3" s="190"/>
      <c r="N3" s="190"/>
      <c r="O3" s="191"/>
      <c r="P3" s="173" t="s">
        <v>7</v>
      </c>
      <c r="Q3" s="174"/>
      <c r="R3" s="165"/>
    </row>
    <row r="4" spans="1:18" ht="12" customHeight="1" x14ac:dyDescent="0.2">
      <c r="A4" s="162"/>
      <c r="B4" s="193"/>
      <c r="C4" s="155"/>
      <c r="D4" s="155"/>
      <c r="E4" s="155"/>
      <c r="F4" s="182"/>
      <c r="G4" s="155"/>
      <c r="H4" s="155"/>
      <c r="I4" s="155"/>
      <c r="J4" s="158" t="s">
        <v>21</v>
      </c>
      <c r="K4" s="159"/>
      <c r="L4" s="160"/>
      <c r="M4" s="10" t="s">
        <v>19</v>
      </c>
      <c r="N4" s="11"/>
      <c r="O4" s="11"/>
      <c r="P4" s="195" t="s">
        <v>60</v>
      </c>
      <c r="Q4" s="196"/>
      <c r="R4" s="165"/>
    </row>
    <row r="5" spans="1:18" ht="12" customHeight="1" x14ac:dyDescent="0.2">
      <c r="A5" s="162"/>
      <c r="B5" s="193"/>
      <c r="C5" s="155"/>
      <c r="D5" s="155"/>
      <c r="E5" s="155"/>
      <c r="F5" s="182"/>
      <c r="G5" s="155"/>
      <c r="H5" s="155"/>
      <c r="I5" s="155"/>
      <c r="J5" s="167" t="s">
        <v>57</v>
      </c>
      <c r="K5" s="167" t="s">
        <v>59</v>
      </c>
      <c r="L5" s="167" t="s">
        <v>66</v>
      </c>
      <c r="M5" s="167" t="s">
        <v>57</v>
      </c>
      <c r="N5" s="167" t="s">
        <v>59</v>
      </c>
      <c r="O5" s="197" t="s">
        <v>66</v>
      </c>
      <c r="P5" s="179" t="s">
        <v>4</v>
      </c>
      <c r="Q5" s="169" t="s">
        <v>5</v>
      </c>
      <c r="R5" s="165"/>
    </row>
    <row r="6" spans="1:18" ht="12" customHeight="1" x14ac:dyDescent="0.2">
      <c r="A6" s="163"/>
      <c r="B6" s="194"/>
      <c r="C6" s="156"/>
      <c r="D6" s="156"/>
      <c r="E6" s="156"/>
      <c r="F6" s="183"/>
      <c r="G6" s="156"/>
      <c r="H6" s="156"/>
      <c r="I6" s="156"/>
      <c r="J6" s="168"/>
      <c r="K6" s="168"/>
      <c r="L6" s="168"/>
      <c r="M6" s="168"/>
      <c r="N6" s="168"/>
      <c r="O6" s="198"/>
      <c r="P6" s="180"/>
      <c r="Q6" s="170"/>
      <c r="R6" s="166"/>
    </row>
    <row r="7" spans="1:18" ht="12" customHeight="1" x14ac:dyDescent="0.2">
      <c r="A7"/>
      <c r="B7" s="52" t="s">
        <v>32</v>
      </c>
      <c r="C7" s="176" t="s">
        <v>33</v>
      </c>
      <c r="D7" s="176"/>
      <c r="E7" s="176"/>
      <c r="F7" s="176"/>
      <c r="G7" s="176"/>
      <c r="H7" s="176"/>
      <c r="I7" s="176"/>
      <c r="J7" s="176"/>
      <c r="K7" s="176"/>
      <c r="L7" s="176"/>
      <c r="M7" s="175" t="s">
        <v>10</v>
      </c>
      <c r="N7" s="175"/>
      <c r="O7" s="175"/>
      <c r="P7" s="153" t="s">
        <v>34</v>
      </c>
      <c r="Q7" s="153"/>
      <c r="R7" s="153"/>
    </row>
    <row r="8" spans="1:18" ht="12" customHeight="1" x14ac:dyDescent="0.2">
      <c r="A8" s="18">
        <v>1966</v>
      </c>
      <c r="B8" s="36">
        <v>196.56</v>
      </c>
      <c r="C8" s="40">
        <v>6437.1275422240005</v>
      </c>
      <c r="D8" s="41" t="s">
        <v>13</v>
      </c>
      <c r="E8" s="40">
        <v>71.09</v>
      </c>
      <c r="F8" s="42">
        <f>SUM(C8:E8)</f>
        <v>6508.2175422240007</v>
      </c>
      <c r="G8" s="40">
        <v>90.998000000000005</v>
      </c>
      <c r="H8" s="43" t="s">
        <v>13</v>
      </c>
      <c r="I8" s="40">
        <v>109.877</v>
      </c>
      <c r="J8" s="42">
        <f>F8-SUM(G8:I8)</f>
        <v>6307.3425422240007</v>
      </c>
      <c r="K8" s="42">
        <f t="shared" ref="K8:K14" si="0">J8*P8</f>
        <v>6307.3425422240007</v>
      </c>
      <c r="L8" s="42">
        <f>J8*Q8</f>
        <v>4314.2222988812164</v>
      </c>
      <c r="M8" s="20">
        <f t="shared" ref="M8:M18" si="1">IF(J8=0,0,IF(B8=0,0,J8/B8))</f>
        <v>32.088637272201872</v>
      </c>
      <c r="N8" s="20">
        <f t="shared" ref="N8:N17" si="2">IF(K8=0,0,IF(B8=0,0,K8/B8))</f>
        <v>32.088637272201872</v>
      </c>
      <c r="O8" s="20">
        <f t="shared" ref="O8:O17" si="3">IF(L8=0,0,IF(B8=0,0,L8/B8))</f>
        <v>21.948627894186082</v>
      </c>
      <c r="P8" s="21">
        <v>1</v>
      </c>
      <c r="Q8" s="21">
        <v>0.68399999999999994</v>
      </c>
      <c r="R8" s="22" t="str">
        <f t="shared" ref="R8:R22" si="4">IF(I7=0,"-",IF(ROUND(E8,0)=ROUND(I7,0),"-","*"))</f>
        <v>-</v>
      </c>
    </row>
    <row r="9" spans="1:18" ht="12" customHeight="1" x14ac:dyDescent="0.2">
      <c r="A9" s="18">
        <v>1967</v>
      </c>
      <c r="B9" s="36">
        <v>198.71199999999999</v>
      </c>
      <c r="C9" s="40">
        <v>6552.3064502499992</v>
      </c>
      <c r="D9" s="41" t="s">
        <v>13</v>
      </c>
      <c r="E9" s="40">
        <v>109.877</v>
      </c>
      <c r="F9" s="42">
        <f t="shared" ref="F9:F63" si="5">SUM(C9:E9)</f>
        <v>6662.1834502499996</v>
      </c>
      <c r="G9" s="40">
        <v>79.518000000000001</v>
      </c>
      <c r="H9" s="43" t="s">
        <v>13</v>
      </c>
      <c r="I9" s="40">
        <v>99.831999999999994</v>
      </c>
      <c r="J9" s="42">
        <f t="shared" ref="J9:J35" si="6">F9-SUM(G9:I9)</f>
        <v>6482.8334502499993</v>
      </c>
      <c r="K9" s="42">
        <f t="shared" si="0"/>
        <v>6482.8334502499993</v>
      </c>
      <c r="L9" s="42">
        <f t="shared" ref="L9:L63" si="7">J9*Q9</f>
        <v>4434.2580799709995</v>
      </c>
      <c r="M9" s="20">
        <f t="shared" si="1"/>
        <v>32.624267534170052</v>
      </c>
      <c r="N9" s="20">
        <f t="shared" si="2"/>
        <v>32.624267534170052</v>
      </c>
      <c r="O9" s="20">
        <f t="shared" si="3"/>
        <v>22.314998993372317</v>
      </c>
      <c r="P9" s="21">
        <v>1</v>
      </c>
      <c r="Q9" s="21">
        <v>0.68399999999999994</v>
      </c>
      <c r="R9" s="22" t="str">
        <f t="shared" si="4"/>
        <v>-</v>
      </c>
    </row>
    <row r="10" spans="1:18" ht="12" customHeight="1" x14ac:dyDescent="0.2">
      <c r="A10" s="18">
        <v>1968</v>
      </c>
      <c r="B10" s="36">
        <v>200.70599999999999</v>
      </c>
      <c r="C10" s="40">
        <v>6653.3185749980003</v>
      </c>
      <c r="D10" s="41" t="s">
        <v>13</v>
      </c>
      <c r="E10" s="40">
        <v>99.831999999999994</v>
      </c>
      <c r="F10" s="42">
        <f t="shared" si="5"/>
        <v>6753.1505749980006</v>
      </c>
      <c r="G10" s="40">
        <v>86.025999999999996</v>
      </c>
      <c r="H10" s="43" t="s">
        <v>13</v>
      </c>
      <c r="I10" s="40">
        <v>67.475999999999999</v>
      </c>
      <c r="J10" s="42">
        <f t="shared" si="6"/>
        <v>6599.6485749980002</v>
      </c>
      <c r="K10" s="42">
        <f t="shared" si="0"/>
        <v>6599.6485749980002</v>
      </c>
      <c r="L10" s="42">
        <f t="shared" si="7"/>
        <v>4514.1596252986319</v>
      </c>
      <c r="M10" s="20">
        <f t="shared" si="1"/>
        <v>32.882168819058727</v>
      </c>
      <c r="N10" s="20">
        <f t="shared" si="2"/>
        <v>32.882168819058727</v>
      </c>
      <c r="O10" s="20">
        <f t="shared" si="3"/>
        <v>22.491403472236168</v>
      </c>
      <c r="P10" s="21">
        <v>1</v>
      </c>
      <c r="Q10" s="21">
        <v>0.68399999999999994</v>
      </c>
      <c r="R10" s="22" t="str">
        <f t="shared" si="4"/>
        <v>-</v>
      </c>
    </row>
    <row r="11" spans="1:18" ht="12" customHeight="1" x14ac:dyDescent="0.2">
      <c r="A11" s="18">
        <v>1969</v>
      </c>
      <c r="B11" s="36">
        <v>202.67699999999999</v>
      </c>
      <c r="C11" s="40">
        <v>7174.8814623860007</v>
      </c>
      <c r="D11" s="41" t="s">
        <v>13</v>
      </c>
      <c r="E11" s="40">
        <v>67.475999999999999</v>
      </c>
      <c r="F11" s="42">
        <f t="shared" si="5"/>
        <v>7242.3574623860004</v>
      </c>
      <c r="G11" s="40">
        <v>83.948999999999998</v>
      </c>
      <c r="H11" s="43" t="s">
        <v>13</v>
      </c>
      <c r="I11" s="40">
        <v>82.022000000000006</v>
      </c>
      <c r="J11" s="42">
        <f t="shared" si="6"/>
        <v>7076.3864623860009</v>
      </c>
      <c r="K11" s="42">
        <f t="shared" si="0"/>
        <v>7076.3864623860009</v>
      </c>
      <c r="L11" s="42">
        <f t="shared" si="7"/>
        <v>4833.1719538096386</v>
      </c>
      <c r="M11" s="20">
        <f t="shared" si="1"/>
        <v>34.914600385766519</v>
      </c>
      <c r="N11" s="20">
        <f t="shared" si="2"/>
        <v>34.914600385766519</v>
      </c>
      <c r="O11" s="20">
        <f t="shared" si="3"/>
        <v>23.846672063478533</v>
      </c>
      <c r="P11" s="21">
        <v>1</v>
      </c>
      <c r="Q11" s="21">
        <v>0.68300000000000005</v>
      </c>
      <c r="R11" s="22" t="str">
        <f t="shared" si="4"/>
        <v>-</v>
      </c>
    </row>
    <row r="12" spans="1:18" ht="12" customHeight="1" x14ac:dyDescent="0.2">
      <c r="A12" s="18">
        <v>1970</v>
      </c>
      <c r="B12" s="36">
        <v>205.05199999999999</v>
      </c>
      <c r="C12" s="40">
        <v>7686.5874253700003</v>
      </c>
      <c r="D12" s="41" t="s">
        <v>13</v>
      </c>
      <c r="E12" s="40">
        <v>82</v>
      </c>
      <c r="F12" s="42">
        <f t="shared" si="5"/>
        <v>7768.5874253700003</v>
      </c>
      <c r="G12" s="40">
        <v>93.706999999999994</v>
      </c>
      <c r="H12" s="40">
        <v>85</v>
      </c>
      <c r="I12" s="40">
        <v>112</v>
      </c>
      <c r="J12" s="42">
        <f t="shared" si="6"/>
        <v>7477.88042537</v>
      </c>
      <c r="K12" s="42">
        <f t="shared" si="0"/>
        <v>7477.88042537</v>
      </c>
      <c r="L12" s="42">
        <f t="shared" si="7"/>
        <v>5107.3923305277103</v>
      </c>
      <c r="M12" s="20">
        <f t="shared" si="1"/>
        <v>36.468215015557028</v>
      </c>
      <c r="N12" s="20">
        <f t="shared" si="2"/>
        <v>36.468215015557028</v>
      </c>
      <c r="O12" s="20">
        <f t="shared" si="3"/>
        <v>24.907790855625453</v>
      </c>
      <c r="P12" s="21">
        <v>1</v>
      </c>
      <c r="Q12" s="21">
        <v>0.68300000000000005</v>
      </c>
      <c r="R12" s="22" t="str">
        <f t="shared" si="4"/>
        <v>-</v>
      </c>
    </row>
    <row r="13" spans="1:18" ht="12" customHeight="1" x14ac:dyDescent="0.2">
      <c r="A13" s="23">
        <v>1971</v>
      </c>
      <c r="B13" s="70">
        <v>207.661</v>
      </c>
      <c r="C13" s="44">
        <v>7723.5613839260004</v>
      </c>
      <c r="D13" s="45" t="s">
        <v>13</v>
      </c>
      <c r="E13" s="44">
        <v>112</v>
      </c>
      <c r="F13" s="46">
        <f t="shared" si="5"/>
        <v>7835.5613839260004</v>
      </c>
      <c r="G13" s="44">
        <v>100.54300000000001</v>
      </c>
      <c r="H13" s="44">
        <v>96</v>
      </c>
      <c r="I13" s="44">
        <v>103</v>
      </c>
      <c r="J13" s="54">
        <f>F13-SUM(G13:I13)</f>
        <v>7536.0183839260008</v>
      </c>
      <c r="K13" s="46">
        <f t="shared" si="0"/>
        <v>7536.0183839260008</v>
      </c>
      <c r="L13" s="46">
        <f t="shared" si="7"/>
        <v>5139.564537837532</v>
      </c>
      <c r="M13" s="25">
        <f t="shared" si="1"/>
        <v>36.290003341628911</v>
      </c>
      <c r="N13" s="25">
        <f t="shared" si="2"/>
        <v>36.290003341628911</v>
      </c>
      <c r="O13" s="25">
        <f t="shared" si="3"/>
        <v>24.749782278990914</v>
      </c>
      <c r="P13" s="26">
        <v>1</v>
      </c>
      <c r="Q13" s="26">
        <v>0.68199999999999994</v>
      </c>
      <c r="R13" s="27" t="str">
        <f t="shared" si="4"/>
        <v>-</v>
      </c>
    </row>
    <row r="14" spans="1:18" ht="12" customHeight="1" x14ac:dyDescent="0.2">
      <c r="A14" s="23">
        <v>1972</v>
      </c>
      <c r="B14" s="70">
        <v>209.89599999999999</v>
      </c>
      <c r="C14" s="44">
        <v>8146.8384738080003</v>
      </c>
      <c r="D14" s="45" t="s">
        <v>13</v>
      </c>
      <c r="E14" s="44">
        <v>103</v>
      </c>
      <c r="F14" s="46">
        <f t="shared" si="5"/>
        <v>8249.8384738080003</v>
      </c>
      <c r="G14" s="44">
        <v>94.12</v>
      </c>
      <c r="H14" s="44">
        <v>104</v>
      </c>
      <c r="I14" s="44">
        <v>76</v>
      </c>
      <c r="J14" s="54">
        <f t="shared" si="6"/>
        <v>7975.7184738080005</v>
      </c>
      <c r="K14" s="46">
        <f t="shared" si="0"/>
        <v>7975.7184738080005</v>
      </c>
      <c r="L14" s="46">
        <f t="shared" si="7"/>
        <v>5439.4399991370556</v>
      </c>
      <c r="M14" s="25">
        <f t="shared" si="1"/>
        <v>37.998430050158177</v>
      </c>
      <c r="N14" s="25">
        <f t="shared" si="2"/>
        <v>37.998430050158177</v>
      </c>
      <c r="O14" s="25">
        <f t="shared" si="3"/>
        <v>25.914929294207873</v>
      </c>
      <c r="P14" s="26">
        <v>1</v>
      </c>
      <c r="Q14" s="26">
        <v>0.68199999999999994</v>
      </c>
      <c r="R14" s="27" t="str">
        <f t="shared" si="4"/>
        <v>-</v>
      </c>
    </row>
    <row r="15" spans="1:18" ht="12" customHeight="1" x14ac:dyDescent="0.2">
      <c r="A15" s="23">
        <v>1973</v>
      </c>
      <c r="B15" s="70">
        <v>211.90899999999999</v>
      </c>
      <c r="C15" s="44">
        <v>7961.6589999999997</v>
      </c>
      <c r="D15" s="45" t="s">
        <v>13</v>
      </c>
      <c r="E15" s="44">
        <v>76</v>
      </c>
      <c r="F15" s="46">
        <f t="shared" si="5"/>
        <v>8037.6589999999997</v>
      </c>
      <c r="G15" s="44">
        <v>93.798000000000002</v>
      </c>
      <c r="H15" s="44">
        <v>99</v>
      </c>
      <c r="I15" s="44">
        <v>100</v>
      </c>
      <c r="J15" s="54">
        <f t="shared" si="6"/>
        <v>7744.8609999999999</v>
      </c>
      <c r="K15" s="46">
        <f t="shared" ref="K15:K41" si="8">J15*P15</f>
        <v>7744.8609999999999</v>
      </c>
      <c r="L15" s="46">
        <f t="shared" si="7"/>
        <v>5274.2503409999999</v>
      </c>
      <c r="M15" s="25">
        <f t="shared" si="1"/>
        <v>36.54805128616529</v>
      </c>
      <c r="N15" s="25">
        <f t="shared" si="2"/>
        <v>36.54805128616529</v>
      </c>
      <c r="O15" s="25">
        <f t="shared" si="3"/>
        <v>24.889222925878563</v>
      </c>
      <c r="P15" s="26">
        <v>1</v>
      </c>
      <c r="Q15" s="26">
        <v>0.68100000000000005</v>
      </c>
      <c r="R15" s="27" t="str">
        <f t="shared" si="4"/>
        <v>-</v>
      </c>
    </row>
    <row r="16" spans="1:18" ht="12" customHeight="1" x14ac:dyDescent="0.2">
      <c r="A16" s="23">
        <v>1974</v>
      </c>
      <c r="B16" s="70">
        <v>213.85400000000001</v>
      </c>
      <c r="C16" s="44">
        <v>8034.3390399999998</v>
      </c>
      <c r="D16" s="45" t="s">
        <v>13</v>
      </c>
      <c r="E16" s="44">
        <v>100</v>
      </c>
      <c r="F16" s="46">
        <f t="shared" si="5"/>
        <v>8134.3390399999998</v>
      </c>
      <c r="G16" s="44">
        <v>115.342</v>
      </c>
      <c r="H16" s="44">
        <v>107</v>
      </c>
      <c r="I16" s="44">
        <v>121</v>
      </c>
      <c r="J16" s="54">
        <f t="shared" si="6"/>
        <v>7790.9970400000002</v>
      </c>
      <c r="K16" s="46">
        <f t="shared" si="8"/>
        <v>7790.9970400000002</v>
      </c>
      <c r="L16" s="46">
        <f t="shared" si="7"/>
        <v>5305.6689842400001</v>
      </c>
      <c r="M16" s="25">
        <f t="shared" si="1"/>
        <v>36.431383280181805</v>
      </c>
      <c r="N16" s="25">
        <f t="shared" si="2"/>
        <v>36.431383280181805</v>
      </c>
      <c r="O16" s="25">
        <f t="shared" si="3"/>
        <v>24.809772013803808</v>
      </c>
      <c r="P16" s="26">
        <v>1</v>
      </c>
      <c r="Q16" s="26">
        <v>0.68100000000000005</v>
      </c>
      <c r="R16" s="27" t="str">
        <f t="shared" si="4"/>
        <v>-</v>
      </c>
    </row>
    <row r="17" spans="1:18" ht="12" customHeight="1" x14ac:dyDescent="0.2">
      <c r="A17" s="23">
        <v>1975</v>
      </c>
      <c r="B17" s="70">
        <v>215.97300000000001</v>
      </c>
      <c r="C17" s="44">
        <v>8019.6729599999999</v>
      </c>
      <c r="D17" s="45" t="s">
        <v>13</v>
      </c>
      <c r="E17" s="44">
        <v>121</v>
      </c>
      <c r="F17" s="46">
        <f t="shared" si="5"/>
        <v>8140.6729599999999</v>
      </c>
      <c r="G17" s="44">
        <v>137.73099999999999</v>
      </c>
      <c r="H17" s="44">
        <v>116</v>
      </c>
      <c r="I17" s="44">
        <v>75</v>
      </c>
      <c r="J17" s="54">
        <f>F17-SUM(G17:I17)</f>
        <v>7811.9419600000001</v>
      </c>
      <c r="K17" s="46">
        <f t="shared" si="8"/>
        <v>7811.9419600000001</v>
      </c>
      <c r="L17" s="46">
        <f t="shared" si="7"/>
        <v>5312.1205328000005</v>
      </c>
      <c r="M17" s="25">
        <f t="shared" si="1"/>
        <v>36.170919327878948</v>
      </c>
      <c r="N17" s="25">
        <f t="shared" si="2"/>
        <v>36.170919327878948</v>
      </c>
      <c r="O17" s="25">
        <f t="shared" si="3"/>
        <v>24.596225142957685</v>
      </c>
      <c r="P17" s="26">
        <v>1</v>
      </c>
      <c r="Q17" s="26">
        <v>0.68</v>
      </c>
      <c r="R17" s="27" t="str">
        <f t="shared" si="4"/>
        <v>-</v>
      </c>
    </row>
    <row r="18" spans="1:18" ht="12" customHeight="1" x14ac:dyDescent="0.2">
      <c r="A18" s="18">
        <v>1976</v>
      </c>
      <c r="B18" s="36">
        <v>218.035</v>
      </c>
      <c r="C18" s="40">
        <v>9012.0709599999991</v>
      </c>
      <c r="D18" s="41" t="s">
        <v>13</v>
      </c>
      <c r="E18" s="40">
        <v>75</v>
      </c>
      <c r="F18" s="42">
        <f t="shared" si="5"/>
        <v>9087.0709599999991</v>
      </c>
      <c r="G18" s="40">
        <v>287.40800000000002</v>
      </c>
      <c r="H18" s="40">
        <v>127</v>
      </c>
      <c r="I18" s="40">
        <v>112</v>
      </c>
      <c r="J18" s="42">
        <f t="shared" si="6"/>
        <v>8560.6629599999997</v>
      </c>
      <c r="K18" s="42">
        <f t="shared" si="8"/>
        <v>8560.6629599999997</v>
      </c>
      <c r="L18" s="42">
        <f t="shared" si="7"/>
        <v>5821.2508127999999</v>
      </c>
      <c r="M18" s="20">
        <f t="shared" si="1"/>
        <v>39.262792487444678</v>
      </c>
      <c r="N18" s="20">
        <f t="shared" ref="N18:N41" si="9">IF(K18=0,0,IF(B18=0,0,K18/B18))</f>
        <v>39.262792487444678</v>
      </c>
      <c r="O18" s="20">
        <f t="shared" ref="O18:O41" si="10">IF(L18=0,0,IF(B18=0,0,L18/B18))</f>
        <v>26.698698891462382</v>
      </c>
      <c r="P18" s="21">
        <v>1</v>
      </c>
      <c r="Q18" s="21">
        <v>0.68</v>
      </c>
      <c r="R18" s="22" t="str">
        <f t="shared" si="4"/>
        <v>-</v>
      </c>
    </row>
    <row r="19" spans="1:18" ht="12" customHeight="1" x14ac:dyDescent="0.2">
      <c r="A19" s="18">
        <v>1977</v>
      </c>
      <c r="B19" s="36">
        <v>220.23899999999998</v>
      </c>
      <c r="C19" s="40">
        <v>9279.4539999999997</v>
      </c>
      <c r="D19" s="41" t="s">
        <v>13</v>
      </c>
      <c r="E19" s="40">
        <v>112</v>
      </c>
      <c r="F19" s="42">
        <f t="shared" si="5"/>
        <v>9391.4539999999997</v>
      </c>
      <c r="G19" s="40">
        <v>313.28699999999998</v>
      </c>
      <c r="H19" s="40">
        <v>128</v>
      </c>
      <c r="I19" s="40">
        <v>110</v>
      </c>
      <c r="J19" s="42">
        <f t="shared" si="6"/>
        <v>8840.1669999999995</v>
      </c>
      <c r="K19" s="42">
        <f t="shared" si="8"/>
        <v>8840.1669999999995</v>
      </c>
      <c r="L19" s="42">
        <f t="shared" si="7"/>
        <v>6002.4733930000002</v>
      </c>
      <c r="M19" s="20">
        <f t="shared" ref="M19:M41" si="11">IF(J19=0,0,IF(B19=0,0,J19/B19))</f>
        <v>40.138971753413337</v>
      </c>
      <c r="N19" s="20">
        <f t="shared" si="9"/>
        <v>40.138971753413337</v>
      </c>
      <c r="O19" s="20">
        <f t="shared" si="10"/>
        <v>27.254361820567659</v>
      </c>
      <c r="P19" s="21">
        <v>1</v>
      </c>
      <c r="Q19" s="21">
        <v>0.67900000000000005</v>
      </c>
      <c r="R19" s="22" t="str">
        <f t="shared" si="4"/>
        <v>-</v>
      </c>
    </row>
    <row r="20" spans="1:18" ht="12" customHeight="1" x14ac:dyDescent="0.2">
      <c r="A20" s="18">
        <v>1978</v>
      </c>
      <c r="B20" s="36">
        <v>222.58500000000001</v>
      </c>
      <c r="C20" s="40">
        <v>9902.0149999999994</v>
      </c>
      <c r="D20" s="41" t="s">
        <v>13</v>
      </c>
      <c r="E20" s="40">
        <v>110</v>
      </c>
      <c r="F20" s="42">
        <f t="shared" si="5"/>
        <v>10012.014999999999</v>
      </c>
      <c r="G20" s="40">
        <v>331.137</v>
      </c>
      <c r="H20" s="40">
        <v>126</v>
      </c>
      <c r="I20" s="40">
        <v>86</v>
      </c>
      <c r="J20" s="42">
        <f t="shared" si="6"/>
        <v>9468.8779999999988</v>
      </c>
      <c r="K20" s="42">
        <f t="shared" si="8"/>
        <v>9468.8779999999988</v>
      </c>
      <c r="L20" s="42">
        <f t="shared" si="7"/>
        <v>6419.8992839999983</v>
      </c>
      <c r="M20" s="20">
        <f t="shared" si="11"/>
        <v>42.540503627827562</v>
      </c>
      <c r="N20" s="20">
        <f t="shared" si="9"/>
        <v>42.540503627827562</v>
      </c>
      <c r="O20" s="20">
        <f t="shared" si="10"/>
        <v>28.842461459667085</v>
      </c>
      <c r="P20" s="21">
        <v>1</v>
      </c>
      <c r="Q20" s="21">
        <v>0.67799999999999994</v>
      </c>
      <c r="R20" s="22" t="str">
        <f t="shared" si="4"/>
        <v>-</v>
      </c>
    </row>
    <row r="21" spans="1:18" ht="12" customHeight="1" x14ac:dyDescent="0.2">
      <c r="A21" s="18">
        <v>1979</v>
      </c>
      <c r="B21" s="36">
        <v>225.05500000000001</v>
      </c>
      <c r="C21" s="40">
        <v>10926.34496</v>
      </c>
      <c r="D21" s="41" t="s">
        <v>13</v>
      </c>
      <c r="E21" s="40">
        <v>86</v>
      </c>
      <c r="F21" s="42">
        <f t="shared" si="5"/>
        <v>11012.34496</v>
      </c>
      <c r="G21" s="40">
        <v>402.00200000000001</v>
      </c>
      <c r="H21" s="40">
        <v>144</v>
      </c>
      <c r="I21" s="40">
        <v>112</v>
      </c>
      <c r="J21" s="42">
        <f t="shared" si="6"/>
        <v>10354.34296</v>
      </c>
      <c r="K21" s="42">
        <f t="shared" si="8"/>
        <v>10209.38215856</v>
      </c>
      <c r="L21" s="42">
        <f t="shared" si="7"/>
        <v>7040.9532128000001</v>
      </c>
      <c r="M21" s="20">
        <f t="shared" si="11"/>
        <v>46.008055630845789</v>
      </c>
      <c r="N21" s="20">
        <f t="shared" si="9"/>
        <v>45.363942852013949</v>
      </c>
      <c r="O21" s="20">
        <f t="shared" si="10"/>
        <v>31.285477828975139</v>
      </c>
      <c r="P21" s="21">
        <v>0.98599999999999999</v>
      </c>
      <c r="Q21" s="21">
        <v>0.68</v>
      </c>
      <c r="R21" s="22" t="str">
        <f t="shared" si="4"/>
        <v>-</v>
      </c>
    </row>
    <row r="22" spans="1:18" ht="12" customHeight="1" x14ac:dyDescent="0.2">
      <c r="A22" s="18">
        <v>1980</v>
      </c>
      <c r="B22" s="36">
        <v>227.726</v>
      </c>
      <c r="C22" s="40">
        <v>11251.965039999999</v>
      </c>
      <c r="D22" s="41" t="s">
        <v>13</v>
      </c>
      <c r="E22" s="40">
        <v>112</v>
      </c>
      <c r="F22" s="42">
        <f t="shared" si="5"/>
        <v>11363.965039999999</v>
      </c>
      <c r="G22" s="40">
        <v>567.04999999999995</v>
      </c>
      <c r="H22" s="40">
        <v>155</v>
      </c>
      <c r="I22" s="40">
        <v>115</v>
      </c>
      <c r="J22" s="42">
        <f>F22-SUM(G22:I22)</f>
        <v>10526.91504</v>
      </c>
      <c r="K22" s="42">
        <f t="shared" si="8"/>
        <v>10284.795994079999</v>
      </c>
      <c r="L22" s="42">
        <f t="shared" si="7"/>
        <v>7105.6676520000001</v>
      </c>
      <c r="M22" s="20">
        <f t="shared" si="11"/>
        <v>46.226232577746941</v>
      </c>
      <c r="N22" s="20">
        <f t="shared" si="9"/>
        <v>45.163029228458761</v>
      </c>
      <c r="O22" s="20">
        <f t="shared" si="10"/>
        <v>31.202706989979188</v>
      </c>
      <c r="P22" s="21">
        <v>0.97699999999999998</v>
      </c>
      <c r="Q22" s="21">
        <v>0.67500000000000004</v>
      </c>
      <c r="R22" s="22" t="str">
        <f t="shared" si="4"/>
        <v>-</v>
      </c>
    </row>
    <row r="23" spans="1:18" ht="12" customHeight="1" x14ac:dyDescent="0.2">
      <c r="A23" s="23">
        <v>1981</v>
      </c>
      <c r="B23" s="70">
        <v>229.96600000000001</v>
      </c>
      <c r="C23" s="44">
        <v>11868.1044</v>
      </c>
      <c r="D23" s="45" t="s">
        <v>13</v>
      </c>
      <c r="E23" s="44">
        <v>115</v>
      </c>
      <c r="F23" s="46">
        <f t="shared" si="5"/>
        <v>11983.1044</v>
      </c>
      <c r="G23" s="44">
        <v>719.14400000000001</v>
      </c>
      <c r="H23" s="44">
        <v>154</v>
      </c>
      <c r="I23" s="44">
        <v>120</v>
      </c>
      <c r="J23" s="54">
        <f t="shared" si="6"/>
        <v>10989.9604</v>
      </c>
      <c r="K23" s="46">
        <f t="shared" si="8"/>
        <v>10627.291706799999</v>
      </c>
      <c r="L23" s="46">
        <f t="shared" si="7"/>
        <v>7352.2835076000001</v>
      </c>
      <c r="M23" s="25">
        <f t="shared" si="11"/>
        <v>47.789501056677942</v>
      </c>
      <c r="N23" s="25">
        <f t="shared" si="9"/>
        <v>46.212447521807562</v>
      </c>
      <c r="O23" s="25">
        <f t="shared" si="10"/>
        <v>31.971176206917544</v>
      </c>
      <c r="P23" s="26">
        <v>0.96699999999999997</v>
      </c>
      <c r="Q23" s="26">
        <v>0.66900000000000004</v>
      </c>
      <c r="R23" s="27" t="str">
        <f t="shared" ref="R23:R41" si="12">IF(I22=0,"-",IF(ROUND(E23,0)=ROUND(I22,0),"-","*"))</f>
        <v>-</v>
      </c>
    </row>
    <row r="24" spans="1:18" ht="12" customHeight="1" x14ac:dyDescent="0.2">
      <c r="A24" s="23">
        <v>1982</v>
      </c>
      <c r="B24" s="70">
        <v>232.18799999999999</v>
      </c>
      <c r="C24" s="44">
        <v>11995.69304</v>
      </c>
      <c r="D24" s="45" t="s">
        <v>13</v>
      </c>
      <c r="E24" s="44">
        <v>120</v>
      </c>
      <c r="F24" s="46">
        <f t="shared" si="5"/>
        <v>12115.69304</v>
      </c>
      <c r="G24" s="44">
        <v>501.00900000000001</v>
      </c>
      <c r="H24" s="44">
        <v>147</v>
      </c>
      <c r="I24" s="44">
        <v>117</v>
      </c>
      <c r="J24" s="54">
        <f t="shared" si="6"/>
        <v>11350.68404</v>
      </c>
      <c r="K24" s="46">
        <f t="shared" si="8"/>
        <v>10783.149837999999</v>
      </c>
      <c r="L24" s="46">
        <f t="shared" si="7"/>
        <v>7468.7500983200007</v>
      </c>
      <c r="M24" s="25">
        <f t="shared" si="11"/>
        <v>48.88574792840285</v>
      </c>
      <c r="N24" s="25">
        <f t="shared" si="9"/>
        <v>46.441460531982706</v>
      </c>
      <c r="O24" s="25">
        <f t="shared" si="10"/>
        <v>32.166822136889074</v>
      </c>
      <c r="P24" s="26">
        <v>0.95</v>
      </c>
      <c r="Q24" s="26">
        <v>0.65800000000000003</v>
      </c>
      <c r="R24" s="27" t="str">
        <f t="shared" si="12"/>
        <v>-</v>
      </c>
    </row>
    <row r="25" spans="1:18" ht="12" customHeight="1" x14ac:dyDescent="0.2">
      <c r="A25" s="23">
        <v>1983</v>
      </c>
      <c r="B25" s="70">
        <v>234.30699999999999</v>
      </c>
      <c r="C25" s="44">
        <v>12325.516</v>
      </c>
      <c r="D25" s="45" t="s">
        <v>13</v>
      </c>
      <c r="E25" s="44">
        <v>117</v>
      </c>
      <c r="F25" s="46">
        <f t="shared" si="5"/>
        <v>12442.516</v>
      </c>
      <c r="G25" s="44">
        <v>431.755</v>
      </c>
      <c r="H25" s="44">
        <v>132</v>
      </c>
      <c r="I25" s="44">
        <v>101</v>
      </c>
      <c r="J25" s="54">
        <f t="shared" si="6"/>
        <v>11777.761</v>
      </c>
      <c r="K25" s="46">
        <f t="shared" si="8"/>
        <v>10988.651013000001</v>
      </c>
      <c r="L25" s="46">
        <f t="shared" si="7"/>
        <v>7620.2113670000008</v>
      </c>
      <c r="M25" s="25">
        <f t="shared" si="11"/>
        <v>50.266364214470762</v>
      </c>
      <c r="N25" s="25">
        <f t="shared" si="9"/>
        <v>46.898517812101225</v>
      </c>
      <c r="O25" s="25">
        <f t="shared" si="10"/>
        <v>32.522337646762587</v>
      </c>
      <c r="P25" s="26">
        <v>0.93300000000000005</v>
      </c>
      <c r="Q25" s="26">
        <v>0.64700000000000002</v>
      </c>
      <c r="R25" s="27" t="str">
        <f t="shared" si="12"/>
        <v>-</v>
      </c>
    </row>
    <row r="26" spans="1:18" ht="12" customHeight="1" x14ac:dyDescent="0.2">
      <c r="A26" s="23">
        <v>1984</v>
      </c>
      <c r="B26" s="70">
        <v>236.34800000000001</v>
      </c>
      <c r="C26" s="44">
        <v>12920.828</v>
      </c>
      <c r="D26" s="45" t="s">
        <v>13</v>
      </c>
      <c r="E26" s="44">
        <v>101</v>
      </c>
      <c r="F26" s="46">
        <f t="shared" si="5"/>
        <v>13021.828</v>
      </c>
      <c r="G26" s="44">
        <v>406.76600000000002</v>
      </c>
      <c r="H26" s="44">
        <v>145</v>
      </c>
      <c r="I26" s="44">
        <v>127</v>
      </c>
      <c r="J26" s="54">
        <f t="shared" si="6"/>
        <v>12343.062</v>
      </c>
      <c r="K26" s="46">
        <f t="shared" si="8"/>
        <v>11503.733784</v>
      </c>
      <c r="L26" s="46">
        <f t="shared" si="7"/>
        <v>7985.9611139999997</v>
      </c>
      <c r="M26" s="25">
        <f t="shared" si="11"/>
        <v>52.224101748269497</v>
      </c>
      <c r="N26" s="25">
        <f t="shared" si="9"/>
        <v>48.672862829387171</v>
      </c>
      <c r="O26" s="25">
        <f t="shared" si="10"/>
        <v>33.788993831130362</v>
      </c>
      <c r="P26" s="26">
        <v>0.93200000000000005</v>
      </c>
      <c r="Q26" s="26">
        <v>0.64700000000000002</v>
      </c>
      <c r="R26" s="27" t="str">
        <f t="shared" si="12"/>
        <v>-</v>
      </c>
    </row>
    <row r="27" spans="1:18" ht="12" customHeight="1" x14ac:dyDescent="0.2">
      <c r="A27" s="23">
        <v>1985</v>
      </c>
      <c r="B27" s="70">
        <v>238.46600000000001</v>
      </c>
      <c r="C27" s="44">
        <v>13519.558000000001</v>
      </c>
      <c r="D27" s="45" t="s">
        <v>13</v>
      </c>
      <c r="E27" s="44">
        <v>127</v>
      </c>
      <c r="F27" s="46">
        <f t="shared" si="5"/>
        <v>13646.558000000001</v>
      </c>
      <c r="G27" s="44">
        <v>416.87400000000002</v>
      </c>
      <c r="H27" s="44">
        <v>143</v>
      </c>
      <c r="I27" s="44">
        <v>158</v>
      </c>
      <c r="J27" s="54">
        <f>F27-SUM(G27:I27)</f>
        <v>12928.684000000001</v>
      </c>
      <c r="K27" s="46">
        <f t="shared" si="8"/>
        <v>12023.676120000002</v>
      </c>
      <c r="L27" s="46">
        <f t="shared" si="7"/>
        <v>8351.9298640000015</v>
      </c>
      <c r="M27" s="25">
        <f t="shared" si="11"/>
        <v>54.216047570722871</v>
      </c>
      <c r="N27" s="25">
        <f t="shared" si="9"/>
        <v>50.420924240772273</v>
      </c>
      <c r="O27" s="25">
        <f t="shared" si="10"/>
        <v>35.02356673068698</v>
      </c>
      <c r="P27" s="26">
        <v>0.93</v>
      </c>
      <c r="Q27" s="26">
        <v>0.64600000000000002</v>
      </c>
      <c r="R27" s="27" t="str">
        <f t="shared" si="12"/>
        <v>-</v>
      </c>
    </row>
    <row r="28" spans="1:18" ht="12" customHeight="1" x14ac:dyDescent="0.2">
      <c r="A28" s="18">
        <v>1986</v>
      </c>
      <c r="B28" s="36">
        <v>240.65100000000001</v>
      </c>
      <c r="C28" s="40">
        <v>14180.145039999999</v>
      </c>
      <c r="D28" s="41" t="s">
        <v>13</v>
      </c>
      <c r="E28" s="40">
        <v>158</v>
      </c>
      <c r="F28" s="42">
        <f t="shared" si="5"/>
        <v>14338.145039999999</v>
      </c>
      <c r="G28" s="40">
        <v>566.15700000000004</v>
      </c>
      <c r="H28" s="40">
        <v>149</v>
      </c>
      <c r="I28" s="40">
        <v>179.12200000000001</v>
      </c>
      <c r="J28" s="42">
        <f t="shared" si="6"/>
        <v>13443.866039999999</v>
      </c>
      <c r="K28" s="42">
        <f t="shared" si="8"/>
        <v>12381.800622839999</v>
      </c>
      <c r="L28" s="42">
        <f t="shared" si="7"/>
        <v>8604.0742656000002</v>
      </c>
      <c r="M28" s="20">
        <f t="shared" si="11"/>
        <v>55.864575838039315</v>
      </c>
      <c r="N28" s="20">
        <f t="shared" si="9"/>
        <v>51.451274346834204</v>
      </c>
      <c r="O28" s="20">
        <f t="shared" si="10"/>
        <v>35.753328536345165</v>
      </c>
      <c r="P28" s="21">
        <v>0.92100000000000004</v>
      </c>
      <c r="Q28" s="21">
        <v>0.64</v>
      </c>
      <c r="R28" s="22" t="str">
        <f t="shared" si="12"/>
        <v>-</v>
      </c>
    </row>
    <row r="29" spans="1:18" ht="12" customHeight="1" x14ac:dyDescent="0.2">
      <c r="A29" s="18">
        <v>1987</v>
      </c>
      <c r="B29" s="36">
        <v>242.804</v>
      </c>
      <c r="C29" s="40">
        <v>15413.10304</v>
      </c>
      <c r="D29" s="41" t="s">
        <v>13</v>
      </c>
      <c r="E29" s="40">
        <v>179.12200000000001</v>
      </c>
      <c r="F29" s="42">
        <f t="shared" si="5"/>
        <v>15592.225039999999</v>
      </c>
      <c r="G29" s="40">
        <v>751.55200000000002</v>
      </c>
      <c r="H29" s="40">
        <v>151</v>
      </c>
      <c r="I29" s="40">
        <v>202.02600000000001</v>
      </c>
      <c r="J29" s="42">
        <f t="shared" si="6"/>
        <v>14487.64704</v>
      </c>
      <c r="K29" s="42">
        <f t="shared" si="8"/>
        <v>13241.709394560001</v>
      </c>
      <c r="L29" s="42">
        <f t="shared" si="7"/>
        <v>9214.1435174399994</v>
      </c>
      <c r="M29" s="20">
        <f t="shared" si="11"/>
        <v>59.668074002075748</v>
      </c>
      <c r="N29" s="20">
        <f t="shared" si="9"/>
        <v>54.536619637897239</v>
      </c>
      <c r="O29" s="20">
        <f t="shared" si="10"/>
        <v>37.948895065320173</v>
      </c>
      <c r="P29" s="21">
        <v>0.91400000000000003</v>
      </c>
      <c r="Q29" s="21">
        <v>0.63600000000000001</v>
      </c>
      <c r="R29" s="22" t="str">
        <f t="shared" si="12"/>
        <v>-</v>
      </c>
    </row>
    <row r="30" spans="1:18" ht="12" customHeight="1" x14ac:dyDescent="0.2">
      <c r="A30" s="18">
        <v>1988</v>
      </c>
      <c r="B30" s="36">
        <v>245.02099999999999</v>
      </c>
      <c r="C30" s="40">
        <v>16006.9864359945</v>
      </c>
      <c r="D30" s="41" t="s">
        <v>13</v>
      </c>
      <c r="E30" s="40">
        <v>202.02600000000001</v>
      </c>
      <c r="F30" s="42">
        <f t="shared" si="5"/>
        <v>16209.0124359945</v>
      </c>
      <c r="G30" s="40">
        <v>765.43707300000005</v>
      </c>
      <c r="H30" s="40">
        <v>156</v>
      </c>
      <c r="I30" s="40">
        <v>178.66800000000001</v>
      </c>
      <c r="J30" s="42">
        <f t="shared" si="6"/>
        <v>15108.9073629945</v>
      </c>
      <c r="K30" s="42">
        <f t="shared" si="8"/>
        <v>13416.709738339116</v>
      </c>
      <c r="L30" s="42">
        <f t="shared" si="7"/>
        <v>9367.5225650565899</v>
      </c>
      <c r="M30" s="20">
        <f t="shared" si="11"/>
        <v>61.663724182802703</v>
      </c>
      <c r="N30" s="20">
        <f t="shared" si="9"/>
        <v>54.757387074328797</v>
      </c>
      <c r="O30" s="20">
        <f t="shared" si="10"/>
        <v>38.231508993337677</v>
      </c>
      <c r="P30" s="21">
        <v>0.88800000000000001</v>
      </c>
      <c r="Q30" s="21">
        <v>0.62</v>
      </c>
      <c r="R30" s="22" t="str">
        <f t="shared" si="12"/>
        <v>-</v>
      </c>
    </row>
    <row r="31" spans="1:18" ht="12" customHeight="1" x14ac:dyDescent="0.2">
      <c r="A31" s="18">
        <v>1989</v>
      </c>
      <c r="B31" s="36">
        <v>247.34200000000001</v>
      </c>
      <c r="C31" s="40">
        <v>17227.110960000002</v>
      </c>
      <c r="D31" s="41" t="s">
        <v>13</v>
      </c>
      <c r="E31" s="40">
        <v>178.66800000000001</v>
      </c>
      <c r="F31" s="42">
        <f t="shared" si="5"/>
        <v>17405.778960000003</v>
      </c>
      <c r="G31" s="40">
        <v>974.71488396530003</v>
      </c>
      <c r="H31" s="40">
        <v>163</v>
      </c>
      <c r="I31" s="40">
        <v>221.04900000000001</v>
      </c>
      <c r="J31" s="42">
        <f>F31-SUM(G31:I31)</f>
        <v>16047.015076034702</v>
      </c>
      <c r="K31" s="42">
        <f t="shared" si="8"/>
        <v>13864.621025693983</v>
      </c>
      <c r="L31" s="42">
        <f t="shared" si="7"/>
        <v>9708.4441210009954</v>
      </c>
      <c r="M31" s="20">
        <f t="shared" si="11"/>
        <v>64.877841515127642</v>
      </c>
      <c r="N31" s="20">
        <f t="shared" si="9"/>
        <v>56.054455069070286</v>
      </c>
      <c r="O31" s="20">
        <f t="shared" si="10"/>
        <v>39.251094116652226</v>
      </c>
      <c r="P31" s="21">
        <v>0.86399999999999999</v>
      </c>
      <c r="Q31" s="21">
        <v>0.60499999999999998</v>
      </c>
      <c r="R31" s="22" t="str">
        <f t="shared" si="12"/>
        <v>-</v>
      </c>
    </row>
    <row r="32" spans="1:18" ht="12" customHeight="1" x14ac:dyDescent="0.2">
      <c r="A32" s="18">
        <v>1990</v>
      </c>
      <c r="B32" s="36">
        <v>250.13200000000001</v>
      </c>
      <c r="C32" s="40">
        <v>18429.896959119698</v>
      </c>
      <c r="D32" s="41" t="s">
        <v>13</v>
      </c>
      <c r="E32" s="40">
        <v>221.04900000000001</v>
      </c>
      <c r="F32" s="42">
        <f t="shared" si="5"/>
        <v>18650.945959119697</v>
      </c>
      <c r="G32" s="40">
        <v>1143.3891617520001</v>
      </c>
      <c r="H32" s="40">
        <v>155</v>
      </c>
      <c r="I32" s="40">
        <v>241.572</v>
      </c>
      <c r="J32" s="42">
        <f t="shared" si="6"/>
        <v>17110.984797367699</v>
      </c>
      <c r="K32" s="42">
        <f t="shared" si="8"/>
        <v>14749.668895330957</v>
      </c>
      <c r="L32" s="42">
        <f t="shared" si="7"/>
        <v>10317.923832812721</v>
      </c>
      <c r="M32" s="20">
        <f t="shared" si="11"/>
        <v>68.407819860584411</v>
      </c>
      <c r="N32" s="20">
        <f t="shared" si="9"/>
        <v>58.967540719823759</v>
      </c>
      <c r="O32" s="20">
        <f t="shared" si="10"/>
        <v>41.249915375932389</v>
      </c>
      <c r="P32" s="21">
        <v>0.86199999999999999</v>
      </c>
      <c r="Q32" s="21">
        <v>0.60299999999999998</v>
      </c>
      <c r="R32" s="22" t="str">
        <f t="shared" si="12"/>
        <v>-</v>
      </c>
    </row>
    <row r="33" spans="1:19" ht="12" customHeight="1" x14ac:dyDescent="0.2">
      <c r="A33" s="23">
        <v>1991</v>
      </c>
      <c r="B33" s="70">
        <v>253.49299999999999</v>
      </c>
      <c r="C33" s="44">
        <v>19591.105</v>
      </c>
      <c r="D33" s="47">
        <v>2.2000000000000002</v>
      </c>
      <c r="E33" s="44">
        <v>241.572</v>
      </c>
      <c r="F33" s="46">
        <f t="shared" si="5"/>
        <v>19834.877</v>
      </c>
      <c r="G33" s="44">
        <v>1260.7866038206</v>
      </c>
      <c r="H33" s="44">
        <v>162</v>
      </c>
      <c r="I33" s="44">
        <v>300.404</v>
      </c>
      <c r="J33" s="54">
        <f t="shared" si="6"/>
        <v>18111.686396179401</v>
      </c>
      <c r="K33" s="46">
        <f t="shared" si="8"/>
        <v>15557.938614318105</v>
      </c>
      <c r="L33" s="46">
        <f t="shared" si="7"/>
        <v>10903.235210499999</v>
      </c>
      <c r="M33" s="25">
        <f t="shared" si="11"/>
        <v>71.448467595473645</v>
      </c>
      <c r="N33" s="25">
        <f t="shared" si="9"/>
        <v>61.374233664511863</v>
      </c>
      <c r="O33" s="25">
        <f t="shared" si="10"/>
        <v>43.011977492475133</v>
      </c>
      <c r="P33" s="26">
        <v>0.85899999999999999</v>
      </c>
      <c r="Q33" s="26">
        <v>0.60199999999999998</v>
      </c>
      <c r="R33" s="27" t="str">
        <f t="shared" si="12"/>
        <v>-</v>
      </c>
    </row>
    <row r="34" spans="1:19" ht="12" customHeight="1" x14ac:dyDescent="0.2">
      <c r="A34" s="23">
        <v>1992</v>
      </c>
      <c r="B34" s="70">
        <v>256.89400000000001</v>
      </c>
      <c r="C34" s="44">
        <v>20903.511999202201</v>
      </c>
      <c r="D34" s="45">
        <v>1</v>
      </c>
      <c r="E34" s="44">
        <v>300.404</v>
      </c>
      <c r="F34" s="46">
        <f t="shared" si="5"/>
        <v>21204.9159992022</v>
      </c>
      <c r="G34" s="44">
        <v>1489.2911546455</v>
      </c>
      <c r="H34" s="44">
        <v>189</v>
      </c>
      <c r="I34" s="44">
        <v>367.87700000000001</v>
      </c>
      <c r="J34" s="54">
        <f t="shared" si="6"/>
        <v>19158.747844556699</v>
      </c>
      <c r="K34" s="46">
        <f t="shared" si="8"/>
        <v>16668.110624764329</v>
      </c>
      <c r="L34" s="46">
        <f t="shared" si="7"/>
        <v>11648.518689490473</v>
      </c>
      <c r="M34" s="25">
        <f t="shared" si="11"/>
        <v>74.578416952348832</v>
      </c>
      <c r="N34" s="25">
        <f t="shared" si="9"/>
        <v>64.883222748543474</v>
      </c>
      <c r="O34" s="25">
        <f t="shared" si="10"/>
        <v>45.343677507028083</v>
      </c>
      <c r="P34" s="26">
        <v>0.87</v>
      </c>
      <c r="Q34" s="26">
        <v>0.60799999999999998</v>
      </c>
      <c r="R34" s="27" t="str">
        <f t="shared" si="12"/>
        <v>-</v>
      </c>
    </row>
    <row r="35" spans="1:19" ht="12" customHeight="1" x14ac:dyDescent="0.2">
      <c r="A35" s="23">
        <v>1993</v>
      </c>
      <c r="B35" s="70">
        <v>260.255</v>
      </c>
      <c r="C35" s="44">
        <v>22014.910874879999</v>
      </c>
      <c r="D35" s="46">
        <v>1</v>
      </c>
      <c r="E35" s="44">
        <v>367.87700000000001</v>
      </c>
      <c r="F35" s="46">
        <f t="shared" si="5"/>
        <v>22383.787874879999</v>
      </c>
      <c r="G35" s="44">
        <v>1965.7346165194999</v>
      </c>
      <c r="H35" s="44">
        <v>140</v>
      </c>
      <c r="I35" s="44">
        <v>357.94799999999998</v>
      </c>
      <c r="J35" s="54">
        <f t="shared" si="6"/>
        <v>19920.105258360498</v>
      </c>
      <c r="K35" s="46">
        <f t="shared" si="8"/>
        <v>17549.612732615598</v>
      </c>
      <c r="L35" s="46">
        <f t="shared" si="7"/>
        <v>12250.864733891705</v>
      </c>
      <c r="M35" s="25">
        <f t="shared" si="11"/>
        <v>76.540720671497184</v>
      </c>
      <c r="N35" s="25">
        <f t="shared" si="9"/>
        <v>67.432374911589008</v>
      </c>
      <c r="O35" s="25">
        <f t="shared" si="10"/>
        <v>47.072543212970764</v>
      </c>
      <c r="P35" s="26">
        <v>0.88100000000000001</v>
      </c>
      <c r="Q35" s="26">
        <v>0.61499999999999999</v>
      </c>
      <c r="R35" s="27" t="str">
        <f t="shared" si="12"/>
        <v>-</v>
      </c>
      <c r="S35" s="12"/>
    </row>
    <row r="36" spans="1:19" ht="12" customHeight="1" x14ac:dyDescent="0.2">
      <c r="A36" s="23">
        <v>1994</v>
      </c>
      <c r="B36" s="70">
        <v>263.43599999999998</v>
      </c>
      <c r="C36" s="44">
        <v>23666.035039374001</v>
      </c>
      <c r="D36" s="46">
        <v>1</v>
      </c>
      <c r="E36" s="44">
        <v>357.94799999999998</v>
      </c>
      <c r="F36" s="46">
        <f t="shared" si="5"/>
        <v>24024.983039374001</v>
      </c>
      <c r="G36" s="44">
        <v>2875.5104502721001</v>
      </c>
      <c r="H36" s="44">
        <v>110</v>
      </c>
      <c r="I36" s="44">
        <v>458.40699999999998</v>
      </c>
      <c r="J36" s="54">
        <f>F36-SUM(G36:I36)</f>
        <v>20581.065589101901</v>
      </c>
      <c r="K36" s="46">
        <f t="shared" si="8"/>
        <v>18008.432390464164</v>
      </c>
      <c r="L36" s="46">
        <f t="shared" si="7"/>
        <v>12595.612140530364</v>
      </c>
      <c r="M36" s="25">
        <f t="shared" si="11"/>
        <v>78.125486224744918</v>
      </c>
      <c r="N36" s="25">
        <f t="shared" si="9"/>
        <v>68.359800446651803</v>
      </c>
      <c r="O36" s="25">
        <f t="shared" si="10"/>
        <v>47.812797569543889</v>
      </c>
      <c r="P36" s="26">
        <v>0.875</v>
      </c>
      <c r="Q36" s="26">
        <v>0.61199999999999999</v>
      </c>
      <c r="R36" s="27" t="str">
        <f t="shared" si="12"/>
        <v>-</v>
      </c>
      <c r="S36" s="12"/>
    </row>
    <row r="37" spans="1:19" ht="12" customHeight="1" x14ac:dyDescent="0.2">
      <c r="A37" s="23">
        <v>1995</v>
      </c>
      <c r="B37" s="70">
        <v>266.55700000000002</v>
      </c>
      <c r="C37" s="44">
        <v>24827.13007766</v>
      </c>
      <c r="D37" s="46">
        <v>1</v>
      </c>
      <c r="E37" s="44">
        <v>458.40699999999998</v>
      </c>
      <c r="F37" s="46">
        <f t="shared" si="5"/>
        <v>25286.537077659999</v>
      </c>
      <c r="G37" s="44">
        <v>3894.0739694997001</v>
      </c>
      <c r="H37" s="44">
        <v>105</v>
      </c>
      <c r="I37" s="44">
        <v>560.07299999999998</v>
      </c>
      <c r="J37" s="54">
        <f>F37-SUM(G37:I37)</f>
        <v>20727.3901081603</v>
      </c>
      <c r="K37" s="46">
        <f t="shared" si="8"/>
        <v>18012.102003991302</v>
      </c>
      <c r="L37" s="46">
        <f t="shared" si="7"/>
        <v>12602.253185761461</v>
      </c>
      <c r="M37" s="25">
        <f t="shared" si="11"/>
        <v>77.759691578762883</v>
      </c>
      <c r="N37" s="25">
        <f t="shared" si="9"/>
        <v>67.573171981944952</v>
      </c>
      <c r="O37" s="25">
        <f t="shared" si="10"/>
        <v>47.277892479887832</v>
      </c>
      <c r="P37" s="26">
        <v>0.86899999999999999</v>
      </c>
      <c r="Q37" s="26">
        <v>0.60799999999999998</v>
      </c>
      <c r="R37" s="27" t="str">
        <f t="shared" si="12"/>
        <v>-</v>
      </c>
      <c r="S37" s="12"/>
    </row>
    <row r="38" spans="1:19" ht="12" customHeight="1" x14ac:dyDescent="0.2">
      <c r="A38" s="18">
        <v>1996</v>
      </c>
      <c r="B38" s="36">
        <v>269.66699999999997</v>
      </c>
      <c r="C38" s="40">
        <v>26123.767050930001</v>
      </c>
      <c r="D38" s="42">
        <v>4</v>
      </c>
      <c r="E38" s="40">
        <v>560.07299999999998</v>
      </c>
      <c r="F38" s="42">
        <f t="shared" si="5"/>
        <v>26687.840050930001</v>
      </c>
      <c r="G38" s="40">
        <v>4481.2953834515001</v>
      </c>
      <c r="H38" s="40">
        <v>106</v>
      </c>
      <c r="I38" s="40">
        <v>641.30600000000004</v>
      </c>
      <c r="J38" s="42">
        <f t="shared" ref="J38:J41" si="13">F38-SUM(G38:I38)</f>
        <v>21459.238667478501</v>
      </c>
      <c r="K38" s="42">
        <f t="shared" si="8"/>
        <v>18562.241447368902</v>
      </c>
      <c r="L38" s="42">
        <f t="shared" si="7"/>
        <v>12982.839393824494</v>
      </c>
      <c r="M38" s="20">
        <f t="shared" si="11"/>
        <v>79.576806459368413</v>
      </c>
      <c r="N38" s="20">
        <f t="shared" si="9"/>
        <v>68.833937587353674</v>
      </c>
      <c r="O38" s="20">
        <f t="shared" si="10"/>
        <v>48.143967907917897</v>
      </c>
      <c r="P38" s="21">
        <v>0.86499999999999999</v>
      </c>
      <c r="Q38" s="21">
        <v>0.60499999999999998</v>
      </c>
      <c r="R38" s="22" t="str">
        <f t="shared" si="12"/>
        <v>-</v>
      </c>
      <c r="S38" s="12"/>
    </row>
    <row r="39" spans="1:19" ht="12" customHeight="1" x14ac:dyDescent="0.2">
      <c r="A39" s="18">
        <v>1997</v>
      </c>
      <c r="B39" s="36">
        <v>272.91199999999998</v>
      </c>
      <c r="C39" s="40">
        <v>27041.394068189999</v>
      </c>
      <c r="D39" s="42">
        <v>4.5949999999999998</v>
      </c>
      <c r="E39" s="40">
        <v>641.30600000000004</v>
      </c>
      <c r="F39" s="42">
        <f t="shared" si="5"/>
        <v>27687.29506819</v>
      </c>
      <c r="G39" s="40">
        <v>4402.7038984475003</v>
      </c>
      <c r="H39" s="40">
        <v>97</v>
      </c>
      <c r="I39" s="40">
        <v>606.84500000000003</v>
      </c>
      <c r="J39" s="42">
        <f t="shared" si="13"/>
        <v>22580.746169742499</v>
      </c>
      <c r="K39" s="42">
        <f t="shared" si="8"/>
        <v>19396.860959808808</v>
      </c>
      <c r="L39" s="42">
        <f t="shared" si="7"/>
        <v>13593.609194184985</v>
      </c>
      <c r="M39" s="20">
        <f t="shared" si="11"/>
        <v>82.740026710963605</v>
      </c>
      <c r="N39" s="20">
        <f t="shared" si="9"/>
        <v>71.073682944717746</v>
      </c>
      <c r="O39" s="20">
        <f t="shared" si="10"/>
        <v>49.809496080000095</v>
      </c>
      <c r="P39" s="21">
        <v>0.85899999999999999</v>
      </c>
      <c r="Q39" s="21">
        <v>0.60199999999999998</v>
      </c>
      <c r="R39" s="22" t="str">
        <f t="shared" si="12"/>
        <v>-</v>
      </c>
    </row>
    <row r="40" spans="1:19" ht="12" customHeight="1" x14ac:dyDescent="0.2">
      <c r="A40" s="18">
        <v>1998</v>
      </c>
      <c r="B40" s="36">
        <v>276.11500000000001</v>
      </c>
      <c r="C40" s="40">
        <v>27612.360691864</v>
      </c>
      <c r="D40" s="42">
        <v>5.508</v>
      </c>
      <c r="E40" s="40">
        <v>606.84500000000003</v>
      </c>
      <c r="F40" s="42">
        <f t="shared" si="5"/>
        <v>28224.713691864003</v>
      </c>
      <c r="G40" s="40">
        <v>4360.6305967802</v>
      </c>
      <c r="H40" s="40">
        <v>112</v>
      </c>
      <c r="I40" s="40">
        <v>711.09299999999996</v>
      </c>
      <c r="J40" s="42">
        <f t="shared" si="13"/>
        <v>23040.990095083802</v>
      </c>
      <c r="K40" s="42">
        <f t="shared" si="8"/>
        <v>19792.210491676986</v>
      </c>
      <c r="L40" s="42">
        <f t="shared" si="7"/>
        <v>13870.676037240448</v>
      </c>
      <c r="M40" s="20">
        <f t="shared" si="11"/>
        <v>83.447078554529099</v>
      </c>
      <c r="N40" s="20">
        <f t="shared" si="9"/>
        <v>71.681040478340492</v>
      </c>
      <c r="O40" s="20">
        <f t="shared" si="10"/>
        <v>50.235141289826515</v>
      </c>
      <c r="P40" s="21">
        <v>0.85899999999999999</v>
      </c>
      <c r="Q40" s="21">
        <v>0.60199999999999998</v>
      </c>
      <c r="R40" s="22" t="str">
        <f t="shared" si="12"/>
        <v>-</v>
      </c>
    </row>
    <row r="41" spans="1:19" ht="12" customHeight="1" x14ac:dyDescent="0.2">
      <c r="A41" s="18">
        <v>1999</v>
      </c>
      <c r="B41" s="36">
        <v>279.29500000000002</v>
      </c>
      <c r="C41" s="40">
        <v>29468.235166080001</v>
      </c>
      <c r="D41" s="42">
        <v>4.2969999999999997</v>
      </c>
      <c r="E41" s="40">
        <v>711.09299999999996</v>
      </c>
      <c r="F41" s="42">
        <f t="shared" si="5"/>
        <v>30183.625166080001</v>
      </c>
      <c r="G41" s="40">
        <v>4584.6723070396001</v>
      </c>
      <c r="H41" s="40">
        <v>97</v>
      </c>
      <c r="I41" s="40">
        <v>795.596</v>
      </c>
      <c r="J41" s="42">
        <f t="shared" si="13"/>
        <v>24706.356859040403</v>
      </c>
      <c r="K41" s="42">
        <f t="shared" si="8"/>
        <v>21222.760541915704</v>
      </c>
      <c r="L41" s="42">
        <f t="shared" si="7"/>
        <v>14873.226829142322</v>
      </c>
      <c r="M41" s="20">
        <f t="shared" si="11"/>
        <v>88.459717714389456</v>
      </c>
      <c r="N41" s="20">
        <f t="shared" si="9"/>
        <v>75.986897516660534</v>
      </c>
      <c r="O41" s="20">
        <f t="shared" si="10"/>
        <v>53.252750064062447</v>
      </c>
      <c r="P41" s="21">
        <v>0.85899999999999999</v>
      </c>
      <c r="Q41" s="21">
        <v>0.60199999999999998</v>
      </c>
      <c r="R41" s="22" t="str">
        <f t="shared" si="12"/>
        <v>-</v>
      </c>
    </row>
    <row r="42" spans="1:19" ht="12" customHeight="1" x14ac:dyDescent="0.2">
      <c r="A42" s="18">
        <v>2000</v>
      </c>
      <c r="B42" s="36">
        <v>282.38499999999999</v>
      </c>
      <c r="C42" s="42">
        <v>30209.005300000001</v>
      </c>
      <c r="D42" s="42">
        <v>12.865</v>
      </c>
      <c r="E42" s="42">
        <v>795.596</v>
      </c>
      <c r="F42" s="42">
        <f t="shared" si="5"/>
        <v>31017.466300000004</v>
      </c>
      <c r="G42" s="42">
        <v>4918.3537054013477</v>
      </c>
      <c r="H42" s="42">
        <v>124</v>
      </c>
      <c r="I42" s="42">
        <v>797.57299999999998</v>
      </c>
      <c r="J42" s="42">
        <f>F42-SUM(G42:I42)</f>
        <v>25177.539594598657</v>
      </c>
      <c r="K42" s="42">
        <f t="shared" ref="K42:K47" si="14">J42*P42</f>
        <v>21627.506511760246</v>
      </c>
      <c r="L42" s="42">
        <f t="shared" si="7"/>
        <v>15156.878835948391</v>
      </c>
      <c r="M42" s="20">
        <f t="shared" ref="M42:M47" si="15">IF(J42=0,0,IF(B42=0,0,J42/B42))</f>
        <v>89.160329318478873</v>
      </c>
      <c r="N42" s="20">
        <f t="shared" ref="N42:N47" si="16">IF(K42=0,0,IF(B42=0,0,K42/B42))</f>
        <v>76.588722884573357</v>
      </c>
      <c r="O42" s="20">
        <f t="shared" ref="O42:O47" si="17">IF(L42=0,0,IF(B42=0,0,L42/B42))</f>
        <v>53.674518249724287</v>
      </c>
      <c r="P42" s="21">
        <v>0.85899999999999999</v>
      </c>
      <c r="Q42" s="21">
        <v>0.60199999999999998</v>
      </c>
      <c r="R42" s="22" t="str">
        <f t="shared" ref="R42:R47" si="18">IF(I41=0,"-",IF(ROUND(E42,0)=ROUND(I41,0),"-","*"))</f>
        <v>-</v>
      </c>
    </row>
    <row r="43" spans="1:19" ht="12" customHeight="1" x14ac:dyDescent="0.2">
      <c r="A43" s="23">
        <v>2001</v>
      </c>
      <c r="B43" s="70">
        <v>285.30901899999998</v>
      </c>
      <c r="C43" s="46">
        <v>30937.518</v>
      </c>
      <c r="D43" s="46">
        <v>20.370200000000001</v>
      </c>
      <c r="E43" s="46">
        <v>797.57299999999998</v>
      </c>
      <c r="F43" s="46">
        <f t="shared" si="5"/>
        <v>31755.461200000002</v>
      </c>
      <c r="G43" s="46">
        <v>5555.2845504003126</v>
      </c>
      <c r="H43" s="46">
        <v>156</v>
      </c>
      <c r="I43" s="46">
        <v>711.75400000000002</v>
      </c>
      <c r="J43" s="54">
        <f t="shared" ref="J43:J46" si="19">F43-SUM(G43:I43)</f>
        <v>25332.422649599688</v>
      </c>
      <c r="K43" s="46">
        <f t="shared" si="14"/>
        <v>21760.55105600613</v>
      </c>
      <c r="L43" s="46">
        <f t="shared" si="7"/>
        <v>15250.118435059012</v>
      </c>
      <c r="M43" s="25">
        <f t="shared" si="15"/>
        <v>88.789421163022155</v>
      </c>
      <c r="N43" s="25">
        <f t="shared" si="16"/>
        <v>76.270112779036026</v>
      </c>
      <c r="O43" s="25">
        <f t="shared" si="17"/>
        <v>53.451231540139339</v>
      </c>
      <c r="P43" s="26">
        <v>0.85899999999999999</v>
      </c>
      <c r="Q43" s="26">
        <v>0.60199999999999998</v>
      </c>
      <c r="R43" s="27" t="str">
        <f t="shared" si="18"/>
        <v>-</v>
      </c>
    </row>
    <row r="44" spans="1:19" ht="12" customHeight="1" x14ac:dyDescent="0.2">
      <c r="A44" s="23">
        <v>2002</v>
      </c>
      <c r="B44" s="70">
        <v>288.10481800000002</v>
      </c>
      <c r="C44" s="46">
        <v>31894.756974599997</v>
      </c>
      <c r="D44" s="46">
        <v>23.237200000000001</v>
      </c>
      <c r="E44" s="46">
        <v>711.75400000000002</v>
      </c>
      <c r="F44" s="46">
        <f t="shared" si="5"/>
        <v>32629.748174599998</v>
      </c>
      <c r="G44" s="46">
        <v>4807.1843733936958</v>
      </c>
      <c r="H44" s="46">
        <v>178</v>
      </c>
      <c r="I44" s="46">
        <v>762.66399999999999</v>
      </c>
      <c r="J44" s="54">
        <f t="shared" si="19"/>
        <v>26881.899801206302</v>
      </c>
      <c r="K44" s="46">
        <f t="shared" si="14"/>
        <v>23091.551929236211</v>
      </c>
      <c r="L44" s="46">
        <f t="shared" si="7"/>
        <v>16182.903680326193</v>
      </c>
      <c r="M44" s="25">
        <f t="shared" si="15"/>
        <v>93.305971027552545</v>
      </c>
      <c r="N44" s="25">
        <f t="shared" si="16"/>
        <v>80.149829112667632</v>
      </c>
      <c r="O44" s="25">
        <f t="shared" si="17"/>
        <v>56.17019455858663</v>
      </c>
      <c r="P44" s="26">
        <v>0.85899999999999999</v>
      </c>
      <c r="Q44" s="26">
        <v>0.60199999999999998</v>
      </c>
      <c r="R44" s="27" t="str">
        <f t="shared" si="18"/>
        <v>-</v>
      </c>
    </row>
    <row r="45" spans="1:19" ht="12" customHeight="1" x14ac:dyDescent="0.2">
      <c r="A45" s="23">
        <v>2003</v>
      </c>
      <c r="B45" s="70">
        <v>290.81963400000001</v>
      </c>
      <c r="C45" s="46">
        <v>32398.581742800005</v>
      </c>
      <c r="D45" s="46">
        <v>21.882400000000001</v>
      </c>
      <c r="E45" s="46">
        <v>762.66399999999999</v>
      </c>
      <c r="F45" s="46">
        <f t="shared" si="5"/>
        <v>33183.1281428</v>
      </c>
      <c r="G45" s="46">
        <v>4920.0127010933211</v>
      </c>
      <c r="H45" s="46">
        <v>171</v>
      </c>
      <c r="I45" s="46">
        <v>596.82799999999997</v>
      </c>
      <c r="J45" s="54">
        <f t="shared" si="19"/>
        <v>27495.287441706678</v>
      </c>
      <c r="K45" s="46">
        <f t="shared" si="14"/>
        <v>23618.451912426037</v>
      </c>
      <c r="L45" s="46">
        <f t="shared" si="7"/>
        <v>16552.16303990742</v>
      </c>
      <c r="M45" s="25">
        <f t="shared" si="15"/>
        <v>94.544123667065335</v>
      </c>
      <c r="N45" s="25">
        <f t="shared" si="16"/>
        <v>81.213402230009123</v>
      </c>
      <c r="O45" s="25">
        <f t="shared" si="17"/>
        <v>56.915562447573329</v>
      </c>
      <c r="P45" s="26">
        <v>0.85899999999999999</v>
      </c>
      <c r="Q45" s="26">
        <v>0.60199999999999998</v>
      </c>
      <c r="R45" s="27" t="str">
        <f t="shared" si="18"/>
        <v>-</v>
      </c>
    </row>
    <row r="46" spans="1:19" ht="12" customHeight="1" x14ac:dyDescent="0.2">
      <c r="A46" s="23">
        <v>2004</v>
      </c>
      <c r="B46" s="70">
        <v>293.46318500000001</v>
      </c>
      <c r="C46" s="46">
        <v>33698.8612727</v>
      </c>
      <c r="D46" s="46">
        <v>33.694200000000002</v>
      </c>
      <c r="E46" s="46">
        <v>596.82799999999997</v>
      </c>
      <c r="F46" s="46">
        <f t="shared" si="5"/>
        <v>34329.383472699999</v>
      </c>
      <c r="G46" s="46">
        <v>4783.4535466079451</v>
      </c>
      <c r="H46" s="46">
        <v>164</v>
      </c>
      <c r="I46" s="46">
        <v>701.79200000000003</v>
      </c>
      <c r="J46" s="54">
        <f t="shared" si="19"/>
        <v>28680.137926092055</v>
      </c>
      <c r="K46" s="46">
        <f t="shared" si="14"/>
        <v>24636.238478513074</v>
      </c>
      <c r="L46" s="46">
        <f t="shared" si="7"/>
        <v>17265.443031507417</v>
      </c>
      <c r="M46" s="25">
        <f t="shared" si="15"/>
        <v>97.729934765384812</v>
      </c>
      <c r="N46" s="25">
        <f t="shared" si="16"/>
        <v>83.950013963465551</v>
      </c>
      <c r="O46" s="25">
        <f t="shared" si="17"/>
        <v>58.833420728761652</v>
      </c>
      <c r="P46" s="26">
        <v>0.85899999999999999</v>
      </c>
      <c r="Q46" s="26">
        <v>0.60199999999999998</v>
      </c>
      <c r="R46" s="27" t="str">
        <f t="shared" si="18"/>
        <v>-</v>
      </c>
    </row>
    <row r="47" spans="1:19" ht="12" customHeight="1" x14ac:dyDescent="0.2">
      <c r="A47" s="23">
        <v>2005</v>
      </c>
      <c r="B47" s="70">
        <v>296.186216</v>
      </c>
      <c r="C47" s="46">
        <v>34986.430276200001</v>
      </c>
      <c r="D47" s="46">
        <v>41.638500000000001</v>
      </c>
      <c r="E47" s="46">
        <v>701.79200000000003</v>
      </c>
      <c r="F47" s="46">
        <f t="shared" si="5"/>
        <v>35729.860776200003</v>
      </c>
      <c r="G47" s="46">
        <v>5202.7301172356993</v>
      </c>
      <c r="H47" s="46">
        <v>176</v>
      </c>
      <c r="I47" s="46">
        <v>910.44600000000003</v>
      </c>
      <c r="J47" s="54">
        <f>F47-SUM(G47:I47)</f>
        <v>29440.684658964303</v>
      </c>
      <c r="K47" s="46">
        <f t="shared" si="14"/>
        <v>25289.548122050335</v>
      </c>
      <c r="L47" s="46">
        <f t="shared" si="7"/>
        <v>17723.292164696511</v>
      </c>
      <c r="M47" s="25">
        <f t="shared" si="15"/>
        <v>99.399239628910692</v>
      </c>
      <c r="N47" s="25">
        <f t="shared" si="16"/>
        <v>85.383946841234277</v>
      </c>
      <c r="O47" s="25">
        <f t="shared" si="17"/>
        <v>59.838342256604243</v>
      </c>
      <c r="P47" s="26">
        <v>0.85899999999999999</v>
      </c>
      <c r="Q47" s="26">
        <v>0.60199999999999998</v>
      </c>
      <c r="R47" s="27" t="str">
        <f t="shared" si="18"/>
        <v>-</v>
      </c>
    </row>
    <row r="48" spans="1:19" ht="12" customHeight="1" x14ac:dyDescent="0.2">
      <c r="A48" s="18">
        <v>2006</v>
      </c>
      <c r="B48" s="36">
        <v>298.99582500000002</v>
      </c>
      <c r="C48" s="42">
        <v>35119.725590300004</v>
      </c>
      <c r="D48" s="42">
        <v>58.831400000000002</v>
      </c>
      <c r="E48" s="42">
        <v>910.44600000000003</v>
      </c>
      <c r="F48" s="42">
        <f t="shared" si="5"/>
        <v>36089.00299030001</v>
      </c>
      <c r="G48" s="42">
        <v>5205.4570494614536</v>
      </c>
      <c r="H48" s="42">
        <v>206</v>
      </c>
      <c r="I48" s="42">
        <v>732.30799999999999</v>
      </c>
      <c r="J48" s="42">
        <f t="shared" ref="J48:J63" si="20">F48-SUM(G48:I48)</f>
        <v>29945.237940838557</v>
      </c>
      <c r="K48" s="42">
        <f t="shared" ref="K48:K54" si="21">J48*P48</f>
        <v>25722.95939118032</v>
      </c>
      <c r="L48" s="42">
        <f t="shared" si="7"/>
        <v>18027.033240384812</v>
      </c>
      <c r="M48" s="20">
        <f t="shared" ref="M48:M54" si="22">IF(J48=0,0,IF(B48=0,0,J48/B48))</f>
        <v>100.15269591419397</v>
      </c>
      <c r="N48" s="20">
        <f t="shared" ref="N48:N54" si="23">IF(K48=0,0,IF(B48=0,0,K48/B48))</f>
        <v>86.031165790292619</v>
      </c>
      <c r="O48" s="20">
        <f t="shared" ref="O48:O54" si="24">IF(L48=0,0,IF(B48=0,0,L48/B48))</f>
        <v>60.291922940344769</v>
      </c>
      <c r="P48" s="21">
        <v>0.85899999999999999</v>
      </c>
      <c r="Q48" s="21">
        <v>0.60199999999999998</v>
      </c>
      <c r="R48" s="22" t="str">
        <f t="shared" ref="R48:R54" si="25">IF(I47=0,"-",IF(ROUND(E48,0)=ROUND(I47,0),"-","*"))</f>
        <v>-</v>
      </c>
    </row>
    <row r="49" spans="1:21" ht="12" customHeight="1" x14ac:dyDescent="0.2">
      <c r="A49" s="18">
        <v>2007</v>
      </c>
      <c r="B49" s="36">
        <v>302.003917</v>
      </c>
      <c r="C49" s="42">
        <v>35772.164983099996</v>
      </c>
      <c r="D49" s="42">
        <v>79.402600000000007</v>
      </c>
      <c r="E49" s="42">
        <v>732.30799999999999</v>
      </c>
      <c r="F49" s="42">
        <f t="shared" si="5"/>
        <v>36583.875583099994</v>
      </c>
      <c r="G49" s="42">
        <v>5903.9966801584424</v>
      </c>
      <c r="H49" s="43">
        <v>180.37310020363014</v>
      </c>
      <c r="I49" s="42">
        <v>718.8</v>
      </c>
      <c r="J49" s="42">
        <f t="shared" si="20"/>
        <v>29780.705802737921</v>
      </c>
      <c r="K49" s="42">
        <f t="shared" si="21"/>
        <v>25581.626284551872</v>
      </c>
      <c r="L49" s="42">
        <f t="shared" si="7"/>
        <v>17927.984893248227</v>
      </c>
      <c r="M49" s="20">
        <f t="shared" si="22"/>
        <v>98.61032962277082</v>
      </c>
      <c r="N49" s="20">
        <f t="shared" si="23"/>
        <v>84.706273145960125</v>
      </c>
      <c r="O49" s="20">
        <f t="shared" si="24"/>
        <v>59.363418432908034</v>
      </c>
      <c r="P49" s="21">
        <v>0.85899999999999999</v>
      </c>
      <c r="Q49" s="21">
        <v>0.60199999999999998</v>
      </c>
      <c r="R49" s="22" t="str">
        <f t="shared" si="25"/>
        <v>-</v>
      </c>
    </row>
    <row r="50" spans="1:21" ht="12" customHeight="1" x14ac:dyDescent="0.2">
      <c r="A50" s="18">
        <v>2008</v>
      </c>
      <c r="B50" s="36">
        <v>304.79776099999998</v>
      </c>
      <c r="C50" s="42">
        <v>36511.494599999998</v>
      </c>
      <c r="D50" s="42">
        <v>94.767300000000006</v>
      </c>
      <c r="E50" s="42">
        <v>718.8</v>
      </c>
      <c r="F50" s="42">
        <f t="shared" si="5"/>
        <v>37325.061900000001</v>
      </c>
      <c r="G50" s="42">
        <v>6960.7609590515212</v>
      </c>
      <c r="H50" s="43">
        <v>210.88997816819889</v>
      </c>
      <c r="I50" s="42">
        <v>744.99099999999999</v>
      </c>
      <c r="J50" s="42">
        <f t="shared" si="20"/>
        <v>29408.419962780281</v>
      </c>
      <c r="K50" s="42">
        <f t="shared" si="21"/>
        <v>25261.832748028261</v>
      </c>
      <c r="L50" s="42">
        <f t="shared" si="7"/>
        <v>17703.868817593728</v>
      </c>
      <c r="M50" s="20">
        <f t="shared" si="22"/>
        <v>96.485026222946175</v>
      </c>
      <c r="N50" s="20">
        <f t="shared" si="23"/>
        <v>82.880637525510764</v>
      </c>
      <c r="O50" s="20">
        <f t="shared" si="24"/>
        <v>58.083985786213596</v>
      </c>
      <c r="P50" s="21">
        <v>0.85899999999999999</v>
      </c>
      <c r="Q50" s="21">
        <v>0.60199999999999998</v>
      </c>
      <c r="R50" s="22" t="str">
        <f t="shared" si="25"/>
        <v>-</v>
      </c>
    </row>
    <row r="51" spans="1:21" ht="12" customHeight="1" x14ac:dyDescent="0.2">
      <c r="A51" s="18">
        <v>2009</v>
      </c>
      <c r="B51" s="36">
        <v>307.43940600000002</v>
      </c>
      <c r="C51" s="42">
        <v>35130.339800000002</v>
      </c>
      <c r="D51" s="42">
        <v>98.519900000000007</v>
      </c>
      <c r="E51" s="42">
        <v>744.99099999999999</v>
      </c>
      <c r="F51" s="42">
        <f t="shared" si="5"/>
        <v>35973.850700000003</v>
      </c>
      <c r="G51" s="42">
        <v>6817.9378186914109</v>
      </c>
      <c r="H51" s="43">
        <v>203.73023912712381</v>
      </c>
      <c r="I51" s="42">
        <v>615.91600000000005</v>
      </c>
      <c r="J51" s="42">
        <f t="shared" si="20"/>
        <v>28336.266642181468</v>
      </c>
      <c r="K51" s="42">
        <f t="shared" si="21"/>
        <v>24340.853045633881</v>
      </c>
      <c r="L51" s="42">
        <f t="shared" si="7"/>
        <v>17058.432518593243</v>
      </c>
      <c r="M51" s="20">
        <f t="shared" si="22"/>
        <v>92.168622789303285</v>
      </c>
      <c r="N51" s="20">
        <f t="shared" si="23"/>
        <v>79.172846976011527</v>
      </c>
      <c r="O51" s="20">
        <f t="shared" si="24"/>
        <v>55.485510919160575</v>
      </c>
      <c r="P51" s="21">
        <v>0.85899999999999999</v>
      </c>
      <c r="Q51" s="21">
        <v>0.60199999999999998</v>
      </c>
      <c r="R51" s="22" t="str">
        <f t="shared" si="25"/>
        <v>-</v>
      </c>
    </row>
    <row r="52" spans="1:21" ht="12" customHeight="1" x14ac:dyDescent="0.2">
      <c r="A52" s="18">
        <v>2010</v>
      </c>
      <c r="B52" s="36">
        <v>309.74127900000002</v>
      </c>
      <c r="C52" s="42">
        <v>36515.063000000002</v>
      </c>
      <c r="D52" s="42">
        <v>106.598</v>
      </c>
      <c r="E52" s="42">
        <v>615.91600000000005</v>
      </c>
      <c r="F52" s="42">
        <f t="shared" si="5"/>
        <v>37237.576999999997</v>
      </c>
      <c r="G52" s="42">
        <v>6762.148216538023</v>
      </c>
      <c r="H52" s="43">
        <v>215.84649893188413</v>
      </c>
      <c r="I52" s="42">
        <v>772.59299999999996</v>
      </c>
      <c r="J52" s="42">
        <f t="shared" si="20"/>
        <v>29486.989284530089</v>
      </c>
      <c r="K52" s="42">
        <f t="shared" si="21"/>
        <v>25329.323795411347</v>
      </c>
      <c r="L52" s="42">
        <f t="shared" si="7"/>
        <v>17751.167549287115</v>
      </c>
      <c r="M52" s="20">
        <f t="shared" si="22"/>
        <v>95.198771632017724</v>
      </c>
      <c r="N52" s="20">
        <f t="shared" si="23"/>
        <v>81.775744831903225</v>
      </c>
      <c r="O52" s="20">
        <f t="shared" si="24"/>
        <v>57.309660522474672</v>
      </c>
      <c r="P52" s="21">
        <v>0.85899999999999999</v>
      </c>
      <c r="Q52" s="21">
        <v>0.60199999999999998</v>
      </c>
      <c r="R52" s="22" t="str">
        <f t="shared" si="25"/>
        <v>-</v>
      </c>
    </row>
    <row r="53" spans="1:21" ht="12" customHeight="1" x14ac:dyDescent="0.2">
      <c r="A53" s="53">
        <v>2011</v>
      </c>
      <c r="B53" s="70">
        <v>311.97391399999998</v>
      </c>
      <c r="C53" s="54">
        <v>36804.415399999998</v>
      </c>
      <c r="D53" s="54">
        <v>106.976</v>
      </c>
      <c r="E53" s="54">
        <v>772.59299999999996</v>
      </c>
      <c r="F53" s="46">
        <f t="shared" si="5"/>
        <v>37683.984400000001</v>
      </c>
      <c r="G53" s="54">
        <v>6977.6118969190211</v>
      </c>
      <c r="H53" s="55">
        <v>227.37651651211539</v>
      </c>
      <c r="I53" s="54">
        <v>590.42999999999995</v>
      </c>
      <c r="J53" s="54">
        <f t="shared" si="20"/>
        <v>29888.565986568865</v>
      </c>
      <c r="K53" s="54">
        <f t="shared" si="21"/>
        <v>25674.278182462655</v>
      </c>
      <c r="L53" s="46">
        <f t="shared" si="7"/>
        <v>17992.916723914455</v>
      </c>
      <c r="M53" s="56">
        <f t="shared" si="22"/>
        <v>95.804695986757622</v>
      </c>
      <c r="N53" s="56">
        <f t="shared" si="23"/>
        <v>82.296233852624795</v>
      </c>
      <c r="O53" s="56">
        <f t="shared" si="24"/>
        <v>57.674426984028081</v>
      </c>
      <c r="P53" s="57">
        <v>0.85899999999999999</v>
      </c>
      <c r="Q53" s="57">
        <v>0.60199999999999998</v>
      </c>
      <c r="R53" s="58" t="str">
        <f t="shared" si="25"/>
        <v>-</v>
      </c>
    </row>
    <row r="54" spans="1:21" ht="12" customHeight="1" x14ac:dyDescent="0.2">
      <c r="A54" s="53">
        <v>2012</v>
      </c>
      <c r="B54" s="70">
        <v>314.16755799999999</v>
      </c>
      <c r="C54" s="54">
        <v>36643.033900000002</v>
      </c>
      <c r="D54" s="54">
        <v>111.471</v>
      </c>
      <c r="E54" s="54">
        <v>590.42999999999995</v>
      </c>
      <c r="F54" s="46">
        <f t="shared" si="5"/>
        <v>37344.9349</v>
      </c>
      <c r="G54" s="54">
        <v>7273.7928249750566</v>
      </c>
      <c r="H54" s="55">
        <v>211.42755114372474</v>
      </c>
      <c r="I54" s="54">
        <v>651.05600000000004</v>
      </c>
      <c r="J54" s="54">
        <f t="shared" si="20"/>
        <v>29208.658523881219</v>
      </c>
      <c r="K54" s="54">
        <f t="shared" si="21"/>
        <v>25090.237672013965</v>
      </c>
      <c r="L54" s="46">
        <f t="shared" si="7"/>
        <v>17583.612431376492</v>
      </c>
      <c r="M54" s="56">
        <f t="shared" si="22"/>
        <v>92.971593597456106</v>
      </c>
      <c r="N54" s="56">
        <f t="shared" si="23"/>
        <v>79.862598900214792</v>
      </c>
      <c r="O54" s="56">
        <f t="shared" si="24"/>
        <v>55.968899345668568</v>
      </c>
      <c r="P54" s="57">
        <v>0.85899999999999999</v>
      </c>
      <c r="Q54" s="57">
        <v>0.60199999999999998</v>
      </c>
      <c r="R54" s="58" t="str">
        <f t="shared" si="25"/>
        <v>-</v>
      </c>
    </row>
    <row r="55" spans="1:21" ht="12" customHeight="1" x14ac:dyDescent="0.2">
      <c r="A55" s="53">
        <v>2013</v>
      </c>
      <c r="B55" s="70">
        <v>316.29476599999998</v>
      </c>
      <c r="C55" s="54">
        <v>37425.259599999998</v>
      </c>
      <c r="D55" s="54">
        <v>122.099</v>
      </c>
      <c r="E55" s="54">
        <v>651.05600000000004</v>
      </c>
      <c r="F55" s="46">
        <f t="shared" si="5"/>
        <v>38198.414599999996</v>
      </c>
      <c r="G55" s="54">
        <v>7345.3249956946847</v>
      </c>
      <c r="H55" s="55">
        <v>204.83797601439656</v>
      </c>
      <c r="I55" s="54">
        <v>668.673</v>
      </c>
      <c r="J55" s="54">
        <f t="shared" si="20"/>
        <v>29979.578628290918</v>
      </c>
      <c r="K55" s="54">
        <f t="shared" ref="K55:K63" si="26">J55*P55</f>
        <v>25752.458041701899</v>
      </c>
      <c r="L55" s="46">
        <f t="shared" si="7"/>
        <v>18047.70633423113</v>
      </c>
      <c r="M55" s="56">
        <f t="shared" ref="M55:M63" si="27">IF(J55=0,0,IF(B55=0,0,J55/B55))</f>
        <v>94.783669699709534</v>
      </c>
      <c r="N55" s="56">
        <f t="shared" ref="N55:N63" si="28">IF(K55=0,0,IF(B55=0,0,K55/B55))</f>
        <v>81.419172272050503</v>
      </c>
      <c r="O55" s="56">
        <f t="shared" ref="O55:O63" si="29">IF(L55=0,0,IF(B55=0,0,L55/B55))</f>
        <v>57.059769159225134</v>
      </c>
      <c r="P55" s="57">
        <v>0.85899999999999999</v>
      </c>
      <c r="Q55" s="57">
        <v>0.60199999999999998</v>
      </c>
      <c r="R55" s="58" t="str">
        <f t="shared" ref="R55:R63" si="30">IF(I54=0,"-",IF(ROUND(E55,0)=ROUND(I54,0),"-","*"))</f>
        <v>-</v>
      </c>
      <c r="T55" s="95"/>
    </row>
    <row r="56" spans="1:21" ht="12" customHeight="1" x14ac:dyDescent="0.2">
      <c r="A56" s="53">
        <v>2014</v>
      </c>
      <c r="B56" s="70">
        <v>318.576955</v>
      </c>
      <c r="C56" s="54">
        <v>38152.544399999999</v>
      </c>
      <c r="D56" s="54">
        <v>116.986</v>
      </c>
      <c r="E56" s="54">
        <v>668.673</v>
      </c>
      <c r="F56" s="46">
        <f t="shared" si="5"/>
        <v>38938.203399999999</v>
      </c>
      <c r="G56" s="54">
        <v>7297.0891384015795</v>
      </c>
      <c r="H56" s="55">
        <v>191.56197668395572</v>
      </c>
      <c r="I56" s="54">
        <v>680.13</v>
      </c>
      <c r="J56" s="54">
        <f t="shared" si="20"/>
        <v>30769.422284914464</v>
      </c>
      <c r="K56" s="54">
        <f t="shared" si="26"/>
        <v>26430.933742741523</v>
      </c>
      <c r="L56" s="46">
        <f t="shared" si="7"/>
        <v>18523.192215518506</v>
      </c>
      <c r="M56" s="56">
        <f t="shared" si="27"/>
        <v>96.583954997355235</v>
      </c>
      <c r="N56" s="56">
        <f t="shared" si="28"/>
        <v>82.965617342728137</v>
      </c>
      <c r="O56" s="56">
        <f t="shared" si="29"/>
        <v>58.14354090840785</v>
      </c>
      <c r="P56" s="57">
        <v>0.85899999999999999</v>
      </c>
      <c r="Q56" s="57">
        <v>0.60199999999999998</v>
      </c>
      <c r="R56" s="58" t="str">
        <f t="shared" si="30"/>
        <v>-</v>
      </c>
    </row>
    <row r="57" spans="1:21" ht="12" customHeight="1" x14ac:dyDescent="0.2">
      <c r="A57" s="53">
        <v>2015</v>
      </c>
      <c r="B57" s="70">
        <v>320.87070299999999</v>
      </c>
      <c r="C57" s="54">
        <v>39619.759400000003</v>
      </c>
      <c r="D57" s="54">
        <v>130.59</v>
      </c>
      <c r="E57" s="54">
        <v>680.13</v>
      </c>
      <c r="F57" s="46">
        <f t="shared" si="5"/>
        <v>40430.479399999997</v>
      </c>
      <c r="G57" s="54">
        <v>6320.6311259595432</v>
      </c>
      <c r="H57" s="55">
        <v>228.55277086585724</v>
      </c>
      <c r="I57" s="54">
        <v>832.33199999999999</v>
      </c>
      <c r="J57" s="54">
        <f t="shared" si="20"/>
        <v>33048.963503174593</v>
      </c>
      <c r="K57" s="54">
        <f t="shared" si="26"/>
        <v>28389.059649226976</v>
      </c>
      <c r="L57" s="46">
        <f t="shared" si="7"/>
        <v>19895.476028911104</v>
      </c>
      <c r="M57" s="56">
        <f t="shared" si="27"/>
        <v>102.99775951553481</v>
      </c>
      <c r="N57" s="56">
        <f t="shared" si="28"/>
        <v>88.475075423844402</v>
      </c>
      <c r="O57" s="56">
        <f t="shared" si="29"/>
        <v>62.004651228351953</v>
      </c>
      <c r="P57" s="57">
        <v>0.85899999999999999</v>
      </c>
      <c r="Q57" s="57">
        <v>0.60199999999999998</v>
      </c>
      <c r="R57" s="58" t="str">
        <f t="shared" si="30"/>
        <v>-</v>
      </c>
      <c r="T57" s="95"/>
    </row>
    <row r="58" spans="1:21" ht="12" customHeight="1" x14ac:dyDescent="0.2">
      <c r="A58" s="74">
        <v>2016</v>
      </c>
      <c r="B58" s="36">
        <v>323.16101099999997</v>
      </c>
      <c r="C58" s="75">
        <v>40260.6656</v>
      </c>
      <c r="D58" s="75">
        <v>130.85499999999999</v>
      </c>
      <c r="E58" s="75">
        <v>832.33199999999999</v>
      </c>
      <c r="F58" s="42">
        <f t="shared" si="5"/>
        <v>41223.852600000006</v>
      </c>
      <c r="G58" s="75">
        <v>6644.6397937979664</v>
      </c>
      <c r="H58" s="73">
        <v>243.46271082023497</v>
      </c>
      <c r="I58" s="75">
        <v>777.55100000000004</v>
      </c>
      <c r="J58" s="42">
        <f t="shared" si="20"/>
        <v>33558.199095381802</v>
      </c>
      <c r="K58" s="76">
        <f t="shared" si="26"/>
        <v>28826.493022932969</v>
      </c>
      <c r="L58" s="42">
        <f t="shared" si="7"/>
        <v>20202.035855419843</v>
      </c>
      <c r="M58" s="77">
        <f t="shared" si="27"/>
        <v>103.84358865426933</v>
      </c>
      <c r="N58" s="77">
        <f t="shared" si="28"/>
        <v>89.201642654017348</v>
      </c>
      <c r="O58" s="77">
        <f t="shared" si="29"/>
        <v>62.513840369870131</v>
      </c>
      <c r="P58" s="78">
        <v>0.85899999999999999</v>
      </c>
      <c r="Q58" s="78">
        <v>0.60199999999999998</v>
      </c>
      <c r="R58" s="79" t="str">
        <f t="shared" si="30"/>
        <v>-</v>
      </c>
      <c r="T58" s="95"/>
    </row>
    <row r="59" spans="1:21" ht="12" customHeight="1" x14ac:dyDescent="0.2">
      <c r="A59" s="74">
        <v>2017</v>
      </c>
      <c r="B59" s="36">
        <v>325.20603</v>
      </c>
      <c r="C59" s="75">
        <v>41216.606399999997</v>
      </c>
      <c r="D59" s="75">
        <v>126.233</v>
      </c>
      <c r="E59" s="75">
        <v>777.55100000000004</v>
      </c>
      <c r="F59" s="42">
        <f t="shared" si="5"/>
        <v>42120.390399999997</v>
      </c>
      <c r="G59" s="75">
        <v>6786.0069999999996</v>
      </c>
      <c r="H59" s="75">
        <v>245.7802674406696</v>
      </c>
      <c r="I59" s="75">
        <v>855.94399999999996</v>
      </c>
      <c r="J59" s="42">
        <f t="shared" si="20"/>
        <v>34232.659132559325</v>
      </c>
      <c r="K59" s="76">
        <f t="shared" si="26"/>
        <v>29405.854194868461</v>
      </c>
      <c r="L59" s="42">
        <f t="shared" si="7"/>
        <v>20608.060797800714</v>
      </c>
      <c r="M59" s="77">
        <f t="shared" si="27"/>
        <v>105.26452763670872</v>
      </c>
      <c r="N59" s="77">
        <f t="shared" si="28"/>
        <v>90.42222923993279</v>
      </c>
      <c r="O59" s="77">
        <f t="shared" si="29"/>
        <v>63.369245637298647</v>
      </c>
      <c r="P59" s="88">
        <v>0.85899999999999999</v>
      </c>
      <c r="Q59" s="88">
        <v>0.60199999999999998</v>
      </c>
      <c r="R59" s="79" t="str">
        <f t="shared" si="30"/>
        <v>-</v>
      </c>
      <c r="T59" s="95"/>
    </row>
    <row r="60" spans="1:21" ht="12" customHeight="1" x14ac:dyDescent="0.2">
      <c r="A60" s="74">
        <v>2018</v>
      </c>
      <c r="B60" s="36">
        <v>326.92397599999998</v>
      </c>
      <c r="C60" s="75">
        <v>42144.907099999997</v>
      </c>
      <c r="D60" s="75">
        <v>139.17699999999999</v>
      </c>
      <c r="E60" s="75">
        <v>855.94399999999996</v>
      </c>
      <c r="F60" s="42">
        <f t="shared" si="5"/>
        <v>43140.028100000003</v>
      </c>
      <c r="G60" s="75">
        <v>7069.0479999999998</v>
      </c>
      <c r="H60" s="75">
        <v>246.81726460187025</v>
      </c>
      <c r="I60" s="75">
        <v>844.55100000000004</v>
      </c>
      <c r="J60" s="42">
        <f>F60-SUM(G60:I60)</f>
        <v>34979.611835398129</v>
      </c>
      <c r="K60" s="76">
        <f t="shared" si="26"/>
        <v>30047.486566606993</v>
      </c>
      <c r="L60" s="42">
        <f t="shared" si="7"/>
        <v>21057.726324909672</v>
      </c>
      <c r="M60" s="77">
        <f t="shared" si="27"/>
        <v>106.99616547976319</v>
      </c>
      <c r="N60" s="77">
        <f t="shared" si="28"/>
        <v>91.90970614711658</v>
      </c>
      <c r="O60" s="77">
        <f t="shared" si="29"/>
        <v>64.411691618817443</v>
      </c>
      <c r="P60" s="88">
        <v>0.85899999999999999</v>
      </c>
      <c r="Q60" s="88">
        <v>0.60199999999999998</v>
      </c>
      <c r="R60" s="79" t="str">
        <f t="shared" si="30"/>
        <v>-</v>
      </c>
      <c r="T60" s="95"/>
    </row>
    <row r="61" spans="1:21" ht="12" customHeight="1" x14ac:dyDescent="0.2">
      <c r="A61" s="74">
        <v>2019</v>
      </c>
      <c r="B61" s="36">
        <v>328.475998</v>
      </c>
      <c r="C61" s="75">
        <v>43435.295599999998</v>
      </c>
      <c r="D61" s="75">
        <v>131.107</v>
      </c>
      <c r="E61" s="75">
        <v>844.55100000000004</v>
      </c>
      <c r="F61" s="42">
        <f t="shared" si="5"/>
        <v>44410.953600000001</v>
      </c>
      <c r="G61" s="75">
        <v>7103.4480000000003</v>
      </c>
      <c r="H61" s="75">
        <v>214.64547564298411</v>
      </c>
      <c r="I61" s="75">
        <v>936.68799999999999</v>
      </c>
      <c r="J61" s="42">
        <f t="shared" si="20"/>
        <v>36156.172124357021</v>
      </c>
      <c r="K61" s="75">
        <f t="shared" si="26"/>
        <v>31058.151854822681</v>
      </c>
      <c r="L61" s="42">
        <f t="shared" si="7"/>
        <v>21766.015618862926</v>
      </c>
      <c r="M61" s="75">
        <f t="shared" si="27"/>
        <v>110.07249340743923</v>
      </c>
      <c r="N61" s="75">
        <f t="shared" si="28"/>
        <v>94.5522718369903</v>
      </c>
      <c r="O61" s="75">
        <f t="shared" si="29"/>
        <v>66.263641031278411</v>
      </c>
      <c r="P61" s="97">
        <v>0.85899999999999999</v>
      </c>
      <c r="Q61" s="97">
        <v>0.60199999999999998</v>
      </c>
      <c r="R61" s="79" t="str">
        <f t="shared" si="30"/>
        <v>-</v>
      </c>
      <c r="T61" s="95"/>
      <c r="U61" s="96"/>
    </row>
    <row r="62" spans="1:21" ht="12" customHeight="1" x14ac:dyDescent="0.2">
      <c r="A62" s="74">
        <v>2020</v>
      </c>
      <c r="B62" s="36">
        <v>330.11398000000003</v>
      </c>
      <c r="C62" s="75">
        <v>44106.2765</v>
      </c>
      <c r="D62" s="75">
        <v>144.577</v>
      </c>
      <c r="E62" s="75">
        <v>936.68799999999999</v>
      </c>
      <c r="F62" s="42">
        <f t="shared" si="5"/>
        <v>45187.541499999999</v>
      </c>
      <c r="G62" s="75">
        <v>7368.4629999999997</v>
      </c>
      <c r="H62" s="75">
        <v>214.26512312512355</v>
      </c>
      <c r="I62" s="75">
        <v>829.67700000000002</v>
      </c>
      <c r="J62" s="42">
        <f t="shared" si="20"/>
        <v>36775.136376874878</v>
      </c>
      <c r="K62" s="75">
        <f t="shared" si="26"/>
        <v>31589.842147735519</v>
      </c>
      <c r="L62" s="42">
        <f t="shared" si="7"/>
        <v>22138.632098878676</v>
      </c>
      <c r="M62" s="75">
        <f t="shared" si="27"/>
        <v>111.4013298584776</v>
      </c>
      <c r="N62" s="75">
        <f t="shared" si="28"/>
        <v>95.693742348432252</v>
      </c>
      <c r="O62" s="75">
        <f t="shared" si="29"/>
        <v>67.063600574803502</v>
      </c>
      <c r="P62" s="97">
        <v>0.85899999999999999</v>
      </c>
      <c r="Q62" s="97">
        <v>0.60199999999999998</v>
      </c>
      <c r="R62" s="79" t="str">
        <f t="shared" si="30"/>
        <v>-</v>
      </c>
      <c r="T62" s="95"/>
      <c r="U62" s="96"/>
    </row>
    <row r="63" spans="1:21" ht="12" customHeight="1" thickBot="1" x14ac:dyDescent="0.25">
      <c r="A63" s="23">
        <v>2021</v>
      </c>
      <c r="B63" s="70">
        <v>332.14052299999997</v>
      </c>
      <c r="C63" s="134">
        <v>44418.875500000002</v>
      </c>
      <c r="D63" s="134">
        <v>154.511</v>
      </c>
      <c r="E63" s="134">
        <v>829.67700000000002</v>
      </c>
      <c r="F63" s="134">
        <f t="shared" si="5"/>
        <v>45403.063500000004</v>
      </c>
      <c r="G63" s="134">
        <v>7355.1819999999998</v>
      </c>
      <c r="H63" s="134">
        <v>228.5071770654117</v>
      </c>
      <c r="I63" s="134">
        <v>705.14800000000002</v>
      </c>
      <c r="J63" s="134">
        <f t="shared" si="20"/>
        <v>37114.226322934592</v>
      </c>
      <c r="K63" s="134">
        <f t="shared" si="26"/>
        <v>31881.120411400814</v>
      </c>
      <c r="L63" s="134">
        <f t="shared" si="7"/>
        <v>22342.764246406623</v>
      </c>
      <c r="M63" s="134">
        <f t="shared" si="27"/>
        <v>111.74254194491829</v>
      </c>
      <c r="N63" s="134">
        <f t="shared" si="28"/>
        <v>95.986843530684808</v>
      </c>
      <c r="O63" s="134">
        <f t="shared" si="29"/>
        <v>67.269010250840807</v>
      </c>
      <c r="P63" s="135">
        <v>0.85899999999999999</v>
      </c>
      <c r="Q63" s="135">
        <v>0.60199999999999998</v>
      </c>
      <c r="R63" s="136" t="str">
        <f t="shared" si="30"/>
        <v>-</v>
      </c>
      <c r="T63" s="95"/>
      <c r="U63" s="96"/>
    </row>
    <row r="64" spans="1:21" ht="12" customHeight="1" thickTop="1" x14ac:dyDescent="0.2">
      <c r="A64" s="128" t="s">
        <v>31</v>
      </c>
      <c r="B64" s="129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</row>
    <row r="65" spans="1:24" ht="12" customHeight="1" x14ac:dyDescent="0.2">
      <c r="A65" s="95" t="s">
        <v>35</v>
      </c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</row>
    <row r="66" spans="1:24" ht="12" customHeight="1" x14ac:dyDescent="0.2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</row>
    <row r="67" spans="1:24" ht="12" customHeight="1" x14ac:dyDescent="0.2">
      <c r="A67" s="132" t="s">
        <v>75</v>
      </c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</row>
    <row r="69" spans="1:24" ht="12" customHeight="1" x14ac:dyDescent="0.2">
      <c r="A69" s="137" t="s">
        <v>56</v>
      </c>
    </row>
  </sheetData>
  <mergeCells count="29">
    <mergeCell ref="Q1:R1"/>
    <mergeCell ref="A1:P1"/>
    <mergeCell ref="P5:P6"/>
    <mergeCell ref="E3:E6"/>
    <mergeCell ref="G3:G6"/>
    <mergeCell ref="D3:D6"/>
    <mergeCell ref="F3:F6"/>
    <mergeCell ref="G2:I2"/>
    <mergeCell ref="J2:O3"/>
    <mergeCell ref="B2:B6"/>
    <mergeCell ref="C3:C6"/>
    <mergeCell ref="P4:Q4"/>
    <mergeCell ref="N5:N6"/>
    <mergeCell ref="O5:O6"/>
    <mergeCell ref="M5:M6"/>
    <mergeCell ref="P7:R7"/>
    <mergeCell ref="H3:H6"/>
    <mergeCell ref="I3:I6"/>
    <mergeCell ref="J4:L4"/>
    <mergeCell ref="A2:A6"/>
    <mergeCell ref="R2:R6"/>
    <mergeCell ref="J5:J6"/>
    <mergeCell ref="K5:K6"/>
    <mergeCell ref="L5:L6"/>
    <mergeCell ref="Q5:Q6"/>
    <mergeCell ref="P2:Q2"/>
    <mergeCell ref="P3:Q3"/>
    <mergeCell ref="M7:O7"/>
    <mergeCell ref="C7:L7"/>
  </mergeCells>
  <phoneticPr fontId="5" type="noConversion"/>
  <printOptions horizontalCentered="1" verticalCentered="1"/>
  <pageMargins left="0.6" right="0.6" top="0.5" bottom="0.5" header="0" footer="0"/>
  <pageSetup scale="71" orientation="landscape" horizontalDpi="300" r:id="rId1"/>
  <headerFooter alignWithMargins="0"/>
  <ignoredErrors>
    <ignoredError sqref="F33:F6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  <pageSetUpPr autoPageBreaks="0" fitToPage="1"/>
  </sheetPr>
  <dimension ref="A1:V71"/>
  <sheetViews>
    <sheetView showOutlineSymbols="0" zoomScaleNormal="100" workbookViewId="0">
      <pane ySplit="7" topLeftCell="A8" activePane="bottomLeft" state="frozen"/>
      <selection sqref="A1:P1"/>
      <selection pane="bottomLeft" sqref="A1:P1"/>
    </sheetView>
  </sheetViews>
  <sheetFormatPr defaultColWidth="12.83203125" defaultRowHeight="12" customHeight="1" x14ac:dyDescent="0.2"/>
  <cols>
    <col min="1" max="2" width="12.83203125" style="3" customWidth="1"/>
    <col min="3" max="12" width="12.83203125" style="4" customWidth="1"/>
    <col min="13" max="15" width="12.83203125" style="5" customWidth="1"/>
    <col min="16" max="18" width="12.83203125" style="6" customWidth="1"/>
    <col min="19" max="16384" width="12.83203125" style="14"/>
  </cols>
  <sheetData>
    <row r="1" spans="1:18" s="39" customFormat="1" ht="12" customHeight="1" thickBot="1" x14ac:dyDescent="0.25">
      <c r="A1" s="178" t="s">
        <v>51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7" t="s">
        <v>28</v>
      </c>
      <c r="R1" s="177"/>
    </row>
    <row r="2" spans="1:18" ht="12" customHeight="1" thickTop="1" x14ac:dyDescent="0.2">
      <c r="A2" s="161" t="s">
        <v>0</v>
      </c>
      <c r="B2" s="192" t="s">
        <v>20</v>
      </c>
      <c r="C2" s="8" t="s">
        <v>1</v>
      </c>
      <c r="D2" s="9"/>
      <c r="E2" s="9"/>
      <c r="F2" s="9"/>
      <c r="G2" s="184" t="s">
        <v>49</v>
      </c>
      <c r="H2" s="185"/>
      <c r="I2" s="185"/>
      <c r="J2" s="186" t="s">
        <v>50</v>
      </c>
      <c r="K2" s="187"/>
      <c r="L2" s="187"/>
      <c r="M2" s="187"/>
      <c r="N2" s="187"/>
      <c r="O2" s="188"/>
      <c r="P2" s="171" t="s">
        <v>6</v>
      </c>
      <c r="Q2" s="172"/>
      <c r="R2" s="164" t="s">
        <v>46</v>
      </c>
    </row>
    <row r="3" spans="1:18" ht="12" customHeight="1" x14ac:dyDescent="0.2">
      <c r="A3" s="162"/>
      <c r="B3" s="193"/>
      <c r="C3" s="181" t="s">
        <v>29</v>
      </c>
      <c r="D3" s="154" t="s">
        <v>2</v>
      </c>
      <c r="E3" s="154" t="s">
        <v>15</v>
      </c>
      <c r="F3" s="181" t="s">
        <v>21</v>
      </c>
      <c r="G3" s="154" t="s">
        <v>3</v>
      </c>
      <c r="H3" s="154" t="s">
        <v>16</v>
      </c>
      <c r="I3" s="157" t="s">
        <v>14</v>
      </c>
      <c r="J3" s="189"/>
      <c r="K3" s="190"/>
      <c r="L3" s="190"/>
      <c r="M3" s="190"/>
      <c r="N3" s="190"/>
      <c r="O3" s="191"/>
      <c r="P3" s="173" t="s">
        <v>7</v>
      </c>
      <c r="Q3" s="174"/>
      <c r="R3" s="165"/>
    </row>
    <row r="4" spans="1:18" ht="12" customHeight="1" x14ac:dyDescent="0.2">
      <c r="A4" s="162"/>
      <c r="B4" s="193"/>
      <c r="C4" s="155"/>
      <c r="D4" s="155"/>
      <c r="E4" s="155"/>
      <c r="F4" s="182"/>
      <c r="G4" s="155"/>
      <c r="H4" s="155"/>
      <c r="I4" s="155"/>
      <c r="J4" s="158" t="s">
        <v>21</v>
      </c>
      <c r="K4" s="159"/>
      <c r="L4" s="160"/>
      <c r="M4" s="10" t="s">
        <v>19</v>
      </c>
      <c r="N4" s="11"/>
      <c r="O4" s="11"/>
      <c r="P4" s="195" t="s">
        <v>60</v>
      </c>
      <c r="Q4" s="196"/>
      <c r="R4" s="165"/>
    </row>
    <row r="5" spans="1:18" ht="12" customHeight="1" x14ac:dyDescent="0.2">
      <c r="A5" s="162"/>
      <c r="B5" s="193"/>
      <c r="C5" s="155"/>
      <c r="D5" s="155"/>
      <c r="E5" s="155"/>
      <c r="F5" s="182"/>
      <c r="G5" s="155"/>
      <c r="H5" s="155"/>
      <c r="I5" s="155"/>
      <c r="J5" s="167" t="s">
        <v>57</v>
      </c>
      <c r="K5" s="167" t="s">
        <v>59</v>
      </c>
      <c r="L5" s="167" t="s">
        <v>66</v>
      </c>
      <c r="M5" s="167" t="s">
        <v>57</v>
      </c>
      <c r="N5" s="167" t="s">
        <v>59</v>
      </c>
      <c r="O5" s="197" t="s">
        <v>66</v>
      </c>
      <c r="P5" s="179" t="s">
        <v>4</v>
      </c>
      <c r="Q5" s="169" t="s">
        <v>5</v>
      </c>
      <c r="R5" s="165"/>
    </row>
    <row r="6" spans="1:18" ht="12" customHeight="1" x14ac:dyDescent="0.2">
      <c r="A6" s="163"/>
      <c r="B6" s="194"/>
      <c r="C6" s="156"/>
      <c r="D6" s="156"/>
      <c r="E6" s="156"/>
      <c r="F6" s="183"/>
      <c r="G6" s="156"/>
      <c r="H6" s="156"/>
      <c r="I6" s="156"/>
      <c r="J6" s="168"/>
      <c r="K6" s="168"/>
      <c r="L6" s="168"/>
      <c r="M6" s="168"/>
      <c r="N6" s="168"/>
      <c r="O6" s="198"/>
      <c r="P6" s="180"/>
      <c r="Q6" s="170"/>
      <c r="R6" s="166"/>
    </row>
    <row r="7" spans="1:18" ht="12" customHeight="1" x14ac:dyDescent="0.2">
      <c r="A7"/>
      <c r="B7" s="59" t="s">
        <v>37</v>
      </c>
      <c r="C7" s="176" t="s">
        <v>9</v>
      </c>
      <c r="D7" s="176"/>
      <c r="E7" s="176"/>
      <c r="F7" s="176"/>
      <c r="G7" s="176"/>
      <c r="H7" s="176"/>
      <c r="I7" s="176"/>
      <c r="J7" s="176"/>
      <c r="K7" s="176"/>
      <c r="L7" s="176"/>
      <c r="M7" s="175" t="s">
        <v>10</v>
      </c>
      <c r="N7" s="175"/>
      <c r="O7" s="175"/>
      <c r="P7" s="153" t="s">
        <v>8</v>
      </c>
      <c r="Q7" s="153"/>
      <c r="R7" s="153"/>
    </row>
    <row r="8" spans="1:18" ht="12" customHeight="1" x14ac:dyDescent="0.2">
      <c r="A8" s="28">
        <v>1966</v>
      </c>
      <c r="B8" s="36">
        <v>196.56</v>
      </c>
      <c r="C8" s="40">
        <v>760.44822585999998</v>
      </c>
      <c r="D8" s="41" t="s">
        <v>13</v>
      </c>
      <c r="E8" s="40">
        <v>36.685000000000002</v>
      </c>
      <c r="F8" s="42">
        <f>SUM(C8:E8)</f>
        <v>797.13322586000004</v>
      </c>
      <c r="G8" s="40">
        <v>16.913</v>
      </c>
      <c r="H8" s="48" t="s">
        <v>13</v>
      </c>
      <c r="I8" s="40">
        <v>53.466000000000001</v>
      </c>
      <c r="J8" s="42">
        <f t="shared" ref="J8:J41" si="0">F8-SUM(G8:I8)</f>
        <v>726.75422586000002</v>
      </c>
      <c r="K8" s="42">
        <f t="shared" ref="K8:K41" si="1">J8*P8</f>
        <v>726.75422586000002</v>
      </c>
      <c r="L8" s="42">
        <f t="shared" ref="L8:L41" si="2">J8*Q8</f>
        <v>497.09989048823996</v>
      </c>
      <c r="M8" s="20">
        <f t="shared" ref="M8:M18" si="3">IF(J8=0,0,IF(B8=0,0,J8/B8))</f>
        <v>3.6973658214285714</v>
      </c>
      <c r="N8" s="20">
        <f t="shared" ref="N8:N17" si="4">IF(K8=0,0,IF(B8=0,0,K8/B8))</f>
        <v>3.6973658214285714</v>
      </c>
      <c r="O8" s="20">
        <f t="shared" ref="O8:O17" si="5">IF(L8=0,0,IF(B8=0,0,L8/B8))</f>
        <v>2.5289982218571425</v>
      </c>
      <c r="P8" s="21">
        <v>1</v>
      </c>
      <c r="Q8" s="21">
        <v>0.68399999999999994</v>
      </c>
      <c r="R8" s="22" t="str">
        <f t="shared" ref="R8:R41" si="6">IF(I7=0,"-",IF(ROUND(E8,0)=ROUND(I7,0),"-","*"))</f>
        <v>-</v>
      </c>
    </row>
    <row r="9" spans="1:18" ht="12" customHeight="1" x14ac:dyDescent="0.2">
      <c r="A9" s="28">
        <v>1967</v>
      </c>
      <c r="B9" s="36">
        <v>198.71199999999999</v>
      </c>
      <c r="C9" s="40">
        <v>826.66102480200004</v>
      </c>
      <c r="D9" s="41" t="s">
        <v>13</v>
      </c>
      <c r="E9" s="40">
        <v>53.466000000000001</v>
      </c>
      <c r="F9" s="42">
        <f t="shared" ref="F9:F49" si="7">SUM(C9:E9)</f>
        <v>880.12702480200005</v>
      </c>
      <c r="G9" s="40">
        <v>8.61</v>
      </c>
      <c r="H9" s="48" t="s">
        <v>13</v>
      </c>
      <c r="I9" s="40">
        <v>69.616</v>
      </c>
      <c r="J9" s="42">
        <f t="shared" si="0"/>
        <v>801.90102480200005</v>
      </c>
      <c r="K9" s="42">
        <f t="shared" si="1"/>
        <v>801.90102480200005</v>
      </c>
      <c r="L9" s="42">
        <f t="shared" si="2"/>
        <v>548.50030096456794</v>
      </c>
      <c r="M9" s="20">
        <f t="shared" si="3"/>
        <v>4.0354937034602845</v>
      </c>
      <c r="N9" s="20">
        <f t="shared" si="4"/>
        <v>4.0354937034602845</v>
      </c>
      <c r="O9" s="20">
        <f t="shared" si="5"/>
        <v>2.7602776931668345</v>
      </c>
      <c r="P9" s="21">
        <v>1</v>
      </c>
      <c r="Q9" s="21">
        <v>0.68399999999999994</v>
      </c>
      <c r="R9" s="22" t="str">
        <f t="shared" si="6"/>
        <v>-</v>
      </c>
    </row>
    <row r="10" spans="1:18" ht="12" customHeight="1" x14ac:dyDescent="0.2">
      <c r="A10" s="28">
        <v>1968</v>
      </c>
      <c r="B10" s="36">
        <v>200.70599999999999</v>
      </c>
      <c r="C10" s="40">
        <v>768.9316481080001</v>
      </c>
      <c r="D10" s="41" t="s">
        <v>13</v>
      </c>
      <c r="E10" s="40">
        <v>69.616</v>
      </c>
      <c r="F10" s="42">
        <f t="shared" si="7"/>
        <v>838.54764810800009</v>
      </c>
      <c r="G10" s="40">
        <v>9.4109999999999996</v>
      </c>
      <c r="H10" s="48" t="s">
        <v>13</v>
      </c>
      <c r="I10" s="40">
        <v>29.763000000000002</v>
      </c>
      <c r="J10" s="42">
        <f t="shared" si="0"/>
        <v>799.37364810800011</v>
      </c>
      <c r="K10" s="42">
        <f t="shared" si="1"/>
        <v>799.37364810800011</v>
      </c>
      <c r="L10" s="42">
        <f t="shared" si="2"/>
        <v>546.77157530587203</v>
      </c>
      <c r="M10" s="20">
        <f t="shared" si="3"/>
        <v>3.9828089250346284</v>
      </c>
      <c r="N10" s="20">
        <f t="shared" si="4"/>
        <v>3.9828089250346284</v>
      </c>
      <c r="O10" s="20">
        <f t="shared" si="5"/>
        <v>2.7242413047236855</v>
      </c>
      <c r="P10" s="21">
        <v>1</v>
      </c>
      <c r="Q10" s="21">
        <v>0.68399999999999994</v>
      </c>
      <c r="R10" s="22" t="str">
        <f t="shared" si="6"/>
        <v>-</v>
      </c>
    </row>
    <row r="11" spans="1:18" ht="12" customHeight="1" x14ac:dyDescent="0.2">
      <c r="A11" s="28">
        <v>1969</v>
      </c>
      <c r="B11" s="36">
        <v>202.67699999999999</v>
      </c>
      <c r="C11" s="40">
        <v>732.35977168600004</v>
      </c>
      <c r="D11" s="41" t="s">
        <v>13</v>
      </c>
      <c r="E11" s="40">
        <v>29.763000000000002</v>
      </c>
      <c r="F11" s="42">
        <f t="shared" si="7"/>
        <v>762.12277168600008</v>
      </c>
      <c r="G11" s="40">
        <v>5.5640000000000001</v>
      </c>
      <c r="H11" s="48" t="s">
        <v>13</v>
      </c>
      <c r="I11" s="40">
        <v>27.725999999999999</v>
      </c>
      <c r="J11" s="42">
        <f t="shared" si="0"/>
        <v>728.83277168600011</v>
      </c>
      <c r="K11" s="42">
        <f t="shared" si="1"/>
        <v>728.83277168600011</v>
      </c>
      <c r="L11" s="42">
        <f t="shared" si="2"/>
        <v>497.7927830615381</v>
      </c>
      <c r="M11" s="20">
        <f t="shared" si="3"/>
        <v>3.596030983713002</v>
      </c>
      <c r="N11" s="20">
        <f t="shared" si="4"/>
        <v>3.596030983713002</v>
      </c>
      <c r="O11" s="20">
        <f t="shared" si="5"/>
        <v>2.4560891618759806</v>
      </c>
      <c r="P11" s="21">
        <v>1</v>
      </c>
      <c r="Q11" s="21">
        <v>0.68300000000000005</v>
      </c>
      <c r="R11" s="22" t="str">
        <f t="shared" si="6"/>
        <v>-</v>
      </c>
    </row>
    <row r="12" spans="1:18" ht="12" customHeight="1" x14ac:dyDescent="0.2">
      <c r="A12" s="28">
        <v>1970</v>
      </c>
      <c r="B12" s="36">
        <v>205.05199999999999</v>
      </c>
      <c r="C12" s="40">
        <v>777.88379529600002</v>
      </c>
      <c r="D12" s="41" t="s">
        <v>13</v>
      </c>
      <c r="E12" s="40">
        <v>27.725999999999999</v>
      </c>
      <c r="F12" s="42">
        <f t="shared" si="7"/>
        <v>805.60979529600002</v>
      </c>
      <c r="G12" s="40">
        <v>2.9969999999999999</v>
      </c>
      <c r="H12" s="40">
        <v>1</v>
      </c>
      <c r="I12" s="40">
        <v>51.781999999999996</v>
      </c>
      <c r="J12" s="42">
        <f t="shared" si="0"/>
        <v>749.83079529600002</v>
      </c>
      <c r="K12" s="42">
        <f t="shared" si="1"/>
        <v>749.83079529600002</v>
      </c>
      <c r="L12" s="42">
        <f t="shared" si="2"/>
        <v>512.13443318716804</v>
      </c>
      <c r="M12" s="20">
        <f t="shared" si="3"/>
        <v>3.6567836221836414</v>
      </c>
      <c r="N12" s="20">
        <f t="shared" si="4"/>
        <v>3.6567836221836414</v>
      </c>
      <c r="O12" s="20">
        <f t="shared" si="5"/>
        <v>2.4975832139514273</v>
      </c>
      <c r="P12" s="21">
        <v>1</v>
      </c>
      <c r="Q12" s="21">
        <v>0.68300000000000005</v>
      </c>
      <c r="R12" s="22" t="str">
        <f t="shared" si="6"/>
        <v>-</v>
      </c>
    </row>
    <row r="13" spans="1:18" ht="12" customHeight="1" x14ac:dyDescent="0.2">
      <c r="A13" s="29">
        <v>1971</v>
      </c>
      <c r="B13" s="70">
        <v>207.661</v>
      </c>
      <c r="C13" s="44">
        <v>792.33149523499992</v>
      </c>
      <c r="D13" s="45" t="s">
        <v>13</v>
      </c>
      <c r="E13" s="44">
        <v>51.781999999999996</v>
      </c>
      <c r="F13" s="46">
        <f t="shared" si="7"/>
        <v>844.11349523499996</v>
      </c>
      <c r="G13" s="44">
        <v>2.7189999999999999</v>
      </c>
      <c r="H13" s="44">
        <v>2</v>
      </c>
      <c r="I13" s="44">
        <v>45.212000000000003</v>
      </c>
      <c r="J13" s="46">
        <f t="shared" si="0"/>
        <v>794.18249523499992</v>
      </c>
      <c r="K13" s="46">
        <f t="shared" si="1"/>
        <v>794.18249523499992</v>
      </c>
      <c r="L13" s="46">
        <f t="shared" si="2"/>
        <v>541.63246175026984</v>
      </c>
      <c r="M13" s="25">
        <f t="shared" si="3"/>
        <v>3.8244181393473013</v>
      </c>
      <c r="N13" s="25">
        <f t="shared" si="4"/>
        <v>3.8244181393473013</v>
      </c>
      <c r="O13" s="25">
        <f t="shared" si="5"/>
        <v>2.6082531710348591</v>
      </c>
      <c r="P13" s="26">
        <v>1</v>
      </c>
      <c r="Q13" s="26">
        <v>0.68199999999999994</v>
      </c>
      <c r="R13" s="27" t="str">
        <f t="shared" si="6"/>
        <v>-</v>
      </c>
    </row>
    <row r="14" spans="1:18" ht="12" customHeight="1" x14ac:dyDescent="0.2">
      <c r="A14" s="29">
        <v>1972</v>
      </c>
      <c r="B14" s="70">
        <v>209.89599999999999</v>
      </c>
      <c r="C14" s="44">
        <v>740.26532272400004</v>
      </c>
      <c r="D14" s="45" t="s">
        <v>13</v>
      </c>
      <c r="E14" s="44">
        <v>45.212000000000003</v>
      </c>
      <c r="F14" s="46">
        <f t="shared" si="7"/>
        <v>785.47732272400003</v>
      </c>
      <c r="G14" s="44">
        <v>6.14</v>
      </c>
      <c r="H14" s="44">
        <v>2</v>
      </c>
      <c r="I14" s="44">
        <v>34.820999999999998</v>
      </c>
      <c r="J14" s="46">
        <f t="shared" si="0"/>
        <v>742.51632272400002</v>
      </c>
      <c r="K14" s="46">
        <f t="shared" si="1"/>
        <v>742.51632272400002</v>
      </c>
      <c r="L14" s="46">
        <f t="shared" si="2"/>
        <v>506.39613209776797</v>
      </c>
      <c r="M14" s="25">
        <f t="shared" si="3"/>
        <v>3.5375439394938448</v>
      </c>
      <c r="N14" s="25">
        <f t="shared" si="4"/>
        <v>3.5375439394938448</v>
      </c>
      <c r="O14" s="25">
        <f t="shared" si="5"/>
        <v>2.412604966734802</v>
      </c>
      <c r="P14" s="26">
        <v>1</v>
      </c>
      <c r="Q14" s="26">
        <v>0.68199999999999994</v>
      </c>
      <c r="R14" s="27" t="str">
        <f t="shared" si="6"/>
        <v>-</v>
      </c>
    </row>
    <row r="15" spans="1:18" ht="12" customHeight="1" x14ac:dyDescent="0.2">
      <c r="A15" s="29">
        <v>1973</v>
      </c>
      <c r="B15" s="70">
        <v>211.90899999999999</v>
      </c>
      <c r="C15" s="44">
        <v>699.99300000000005</v>
      </c>
      <c r="D15" s="45" t="s">
        <v>13</v>
      </c>
      <c r="E15" s="44">
        <v>34.820999999999998</v>
      </c>
      <c r="F15" s="46">
        <f t="shared" si="7"/>
        <v>734.81400000000008</v>
      </c>
      <c r="G15" s="44">
        <v>6.8039999999999994</v>
      </c>
      <c r="H15" s="44">
        <v>3</v>
      </c>
      <c r="I15" s="44">
        <v>47.232999999999997</v>
      </c>
      <c r="J15" s="46">
        <f t="shared" si="0"/>
        <v>677.77700000000004</v>
      </c>
      <c r="K15" s="46">
        <f t="shared" si="1"/>
        <v>677.77700000000004</v>
      </c>
      <c r="L15" s="46">
        <f t="shared" si="2"/>
        <v>461.56613700000008</v>
      </c>
      <c r="M15" s="25">
        <f t="shared" si="3"/>
        <v>3.1984342335625202</v>
      </c>
      <c r="N15" s="25">
        <f t="shared" si="4"/>
        <v>3.1984342335625202</v>
      </c>
      <c r="O15" s="25">
        <f t="shared" si="5"/>
        <v>2.1781337130560763</v>
      </c>
      <c r="P15" s="26">
        <v>1</v>
      </c>
      <c r="Q15" s="26">
        <v>0.68100000000000005</v>
      </c>
      <c r="R15" s="27" t="str">
        <f t="shared" si="6"/>
        <v>-</v>
      </c>
    </row>
    <row r="16" spans="1:18" ht="12" customHeight="1" x14ac:dyDescent="0.2">
      <c r="A16" s="29">
        <v>1974</v>
      </c>
      <c r="B16" s="70">
        <v>213.85400000000001</v>
      </c>
      <c r="C16" s="44">
        <v>702.01504</v>
      </c>
      <c r="D16" s="45" t="s">
        <v>13</v>
      </c>
      <c r="E16" s="44">
        <v>47.232999999999997</v>
      </c>
      <c r="F16" s="46">
        <f t="shared" si="7"/>
        <v>749.24803999999995</v>
      </c>
      <c r="G16" s="44">
        <v>9.407</v>
      </c>
      <c r="H16" s="44">
        <v>3</v>
      </c>
      <c r="I16" s="44">
        <v>54.026000000000003</v>
      </c>
      <c r="J16" s="46">
        <f t="shared" si="0"/>
        <v>682.81503999999995</v>
      </c>
      <c r="K16" s="46">
        <f t="shared" si="1"/>
        <v>682.81503999999995</v>
      </c>
      <c r="L16" s="46">
        <f t="shared" si="2"/>
        <v>464.99704223999998</v>
      </c>
      <c r="M16" s="25">
        <f t="shared" si="3"/>
        <v>3.1929028215511512</v>
      </c>
      <c r="N16" s="25">
        <f t="shared" si="4"/>
        <v>3.1929028215511512</v>
      </c>
      <c r="O16" s="25">
        <f t="shared" si="5"/>
        <v>2.1743668214763341</v>
      </c>
      <c r="P16" s="26">
        <v>1</v>
      </c>
      <c r="Q16" s="26">
        <v>0.68100000000000005</v>
      </c>
      <c r="R16" s="27" t="str">
        <f t="shared" si="6"/>
        <v>-</v>
      </c>
    </row>
    <row r="17" spans="1:18" ht="12" customHeight="1" x14ac:dyDescent="0.2">
      <c r="A17" s="29">
        <v>1975</v>
      </c>
      <c r="B17" s="70">
        <v>215.97300000000001</v>
      </c>
      <c r="C17" s="44">
        <v>578.35396000000003</v>
      </c>
      <c r="D17" s="45" t="s">
        <v>13</v>
      </c>
      <c r="E17" s="44">
        <v>54.026000000000003</v>
      </c>
      <c r="F17" s="46">
        <f t="shared" si="7"/>
        <v>632.37995999999998</v>
      </c>
      <c r="G17" s="44">
        <v>17.003</v>
      </c>
      <c r="H17" s="44">
        <v>2</v>
      </c>
      <c r="I17" s="44">
        <v>39.22</v>
      </c>
      <c r="J17" s="46">
        <f t="shared" si="0"/>
        <v>574.15696000000003</v>
      </c>
      <c r="K17" s="46">
        <f t="shared" si="1"/>
        <v>574.15696000000003</v>
      </c>
      <c r="L17" s="46">
        <f t="shared" si="2"/>
        <v>390.42673280000002</v>
      </c>
      <c r="M17" s="25">
        <f t="shared" si="3"/>
        <v>2.6584663823718704</v>
      </c>
      <c r="N17" s="25">
        <f t="shared" si="4"/>
        <v>2.6584663823718704</v>
      </c>
      <c r="O17" s="25">
        <f t="shared" si="5"/>
        <v>1.807757140012872</v>
      </c>
      <c r="P17" s="26">
        <v>1</v>
      </c>
      <c r="Q17" s="26">
        <v>0.68</v>
      </c>
      <c r="R17" s="27" t="str">
        <f t="shared" si="6"/>
        <v>-</v>
      </c>
    </row>
    <row r="18" spans="1:18" ht="12" customHeight="1" x14ac:dyDescent="0.2">
      <c r="A18" s="28">
        <v>1976</v>
      </c>
      <c r="B18" s="36">
        <v>218.035</v>
      </c>
      <c r="C18" s="40">
        <v>615.63100000000009</v>
      </c>
      <c r="D18" s="41" t="s">
        <v>13</v>
      </c>
      <c r="E18" s="40">
        <v>39.22</v>
      </c>
      <c r="F18" s="42">
        <f t="shared" si="7"/>
        <v>654.85100000000011</v>
      </c>
      <c r="G18" s="40">
        <v>35.076000000000001</v>
      </c>
      <c r="H18" s="40">
        <v>2</v>
      </c>
      <c r="I18" s="40">
        <v>42.112000000000002</v>
      </c>
      <c r="J18" s="42">
        <f t="shared" si="0"/>
        <v>575.66300000000012</v>
      </c>
      <c r="K18" s="42">
        <f t="shared" si="1"/>
        <v>575.66300000000012</v>
      </c>
      <c r="L18" s="42">
        <f t="shared" si="2"/>
        <v>391.45084000000008</v>
      </c>
      <c r="M18" s="20">
        <f t="shared" si="3"/>
        <v>2.6402320728323438</v>
      </c>
      <c r="N18" s="20">
        <f t="shared" ref="N18:N41" si="8">IF(K18=0,0,IF(B18=0,0,K18/B18))</f>
        <v>2.6402320728323438</v>
      </c>
      <c r="O18" s="20">
        <f t="shared" ref="O18:O41" si="9">IF(L18=0,0,IF(B18=0,0,L18/B18))</f>
        <v>1.7953578095259939</v>
      </c>
      <c r="P18" s="21">
        <v>1</v>
      </c>
      <c r="Q18" s="21">
        <v>0.68</v>
      </c>
      <c r="R18" s="22" t="str">
        <f t="shared" si="6"/>
        <v>-</v>
      </c>
    </row>
    <row r="19" spans="1:18" ht="12" customHeight="1" x14ac:dyDescent="0.2">
      <c r="A19" s="28">
        <v>1977</v>
      </c>
      <c r="B19" s="36">
        <v>220.23899999999998</v>
      </c>
      <c r="C19" s="40">
        <v>592.50004000000001</v>
      </c>
      <c r="D19" s="41" t="s">
        <v>13</v>
      </c>
      <c r="E19" s="40">
        <v>42.112000000000002</v>
      </c>
      <c r="F19" s="42">
        <f t="shared" si="7"/>
        <v>634.61203999999998</v>
      </c>
      <c r="G19" s="40">
        <v>35.648000000000003</v>
      </c>
      <c r="H19" s="40">
        <v>4</v>
      </c>
      <c r="I19" s="40">
        <v>28.652000000000001</v>
      </c>
      <c r="J19" s="42">
        <f t="shared" si="0"/>
        <v>566.31204000000002</v>
      </c>
      <c r="K19" s="42">
        <f t="shared" si="1"/>
        <v>566.31204000000002</v>
      </c>
      <c r="L19" s="42">
        <f t="shared" si="2"/>
        <v>384.52587516000006</v>
      </c>
      <c r="M19" s="20">
        <f t="shared" ref="M19:M41" si="10">IF(J19=0,0,IF(B19=0,0,J19/B19))</f>
        <v>2.5713522128233421</v>
      </c>
      <c r="N19" s="20">
        <f t="shared" si="8"/>
        <v>2.5713522128233421</v>
      </c>
      <c r="O19" s="20">
        <f t="shared" si="9"/>
        <v>1.7459481525070497</v>
      </c>
      <c r="P19" s="21">
        <v>1</v>
      </c>
      <c r="Q19" s="21">
        <v>0.67900000000000005</v>
      </c>
      <c r="R19" s="22" t="str">
        <f t="shared" si="6"/>
        <v>-</v>
      </c>
    </row>
    <row r="20" spans="1:18" ht="12" customHeight="1" x14ac:dyDescent="0.2">
      <c r="A20" s="28">
        <v>1978</v>
      </c>
      <c r="B20" s="36">
        <v>222.58500000000001</v>
      </c>
      <c r="C20" s="40">
        <v>540.25103999999999</v>
      </c>
      <c r="D20" s="41" t="s">
        <v>13</v>
      </c>
      <c r="E20" s="40">
        <v>28.652000000000001</v>
      </c>
      <c r="F20" s="42">
        <f t="shared" si="7"/>
        <v>568.90304000000003</v>
      </c>
      <c r="G20" s="40">
        <v>29.669</v>
      </c>
      <c r="H20" s="40">
        <v>18</v>
      </c>
      <c r="I20" s="40">
        <v>15.472</v>
      </c>
      <c r="J20" s="42">
        <f t="shared" si="0"/>
        <v>505.76204000000001</v>
      </c>
      <c r="K20" s="42">
        <f t="shared" si="1"/>
        <v>505.76204000000001</v>
      </c>
      <c r="L20" s="42">
        <f t="shared" si="2"/>
        <v>342.90666311999996</v>
      </c>
      <c r="M20" s="20">
        <f t="shared" si="10"/>
        <v>2.2722197812071792</v>
      </c>
      <c r="N20" s="20">
        <f t="shared" si="8"/>
        <v>2.2722197812071792</v>
      </c>
      <c r="O20" s="20">
        <f t="shared" si="9"/>
        <v>1.5405650116584673</v>
      </c>
      <c r="P20" s="21">
        <v>1</v>
      </c>
      <c r="Q20" s="21">
        <v>0.67799999999999994</v>
      </c>
      <c r="R20" s="22" t="str">
        <f t="shared" si="6"/>
        <v>-</v>
      </c>
    </row>
    <row r="21" spans="1:18" ht="12" customHeight="1" x14ac:dyDescent="0.2">
      <c r="A21" s="28">
        <v>1979</v>
      </c>
      <c r="B21" s="36">
        <v>225.05500000000001</v>
      </c>
      <c r="C21" s="40">
        <v>578.52339999999992</v>
      </c>
      <c r="D21" s="41" t="s">
        <v>13</v>
      </c>
      <c r="E21" s="40">
        <v>15.472</v>
      </c>
      <c r="F21" s="42">
        <f t="shared" si="7"/>
        <v>593.9953999999999</v>
      </c>
      <c r="G21" s="40">
        <v>36.183</v>
      </c>
      <c r="H21" s="40">
        <v>15</v>
      </c>
      <c r="I21" s="40">
        <v>30.283999999999999</v>
      </c>
      <c r="J21" s="42">
        <f t="shared" si="0"/>
        <v>512.52839999999992</v>
      </c>
      <c r="K21" s="42">
        <f t="shared" si="1"/>
        <v>512.52839999999992</v>
      </c>
      <c r="L21" s="42">
        <f t="shared" si="2"/>
        <v>348.51931199999996</v>
      </c>
      <c r="M21" s="20">
        <f t="shared" si="10"/>
        <v>2.2773473151007528</v>
      </c>
      <c r="N21" s="20">
        <f t="shared" si="8"/>
        <v>2.2773473151007528</v>
      </c>
      <c r="O21" s="20">
        <f t="shared" si="9"/>
        <v>1.5485961742685119</v>
      </c>
      <c r="P21" s="21">
        <v>1</v>
      </c>
      <c r="Q21" s="21">
        <v>0.68</v>
      </c>
      <c r="R21" s="22" t="str">
        <f t="shared" si="6"/>
        <v>-</v>
      </c>
    </row>
    <row r="22" spans="1:18" ht="12" customHeight="1" x14ac:dyDescent="0.2">
      <c r="A22" s="28">
        <v>1980</v>
      </c>
      <c r="B22" s="36">
        <v>227.726</v>
      </c>
      <c r="C22" s="40">
        <v>551.0806</v>
      </c>
      <c r="D22" s="41" t="s">
        <v>13</v>
      </c>
      <c r="E22" s="40">
        <v>30.283999999999999</v>
      </c>
      <c r="F22" s="42">
        <f t="shared" si="7"/>
        <v>581.3646</v>
      </c>
      <c r="G22" s="40">
        <v>53.267000000000003</v>
      </c>
      <c r="H22" s="40">
        <v>6</v>
      </c>
      <c r="I22" s="40">
        <v>21.341999999999999</v>
      </c>
      <c r="J22" s="42">
        <f t="shared" si="0"/>
        <v>500.75559999999996</v>
      </c>
      <c r="K22" s="42">
        <f t="shared" si="1"/>
        <v>500.75559999999996</v>
      </c>
      <c r="L22" s="42">
        <f t="shared" si="2"/>
        <v>338.01002999999997</v>
      </c>
      <c r="M22" s="20">
        <f t="shared" si="10"/>
        <v>2.1989390759070111</v>
      </c>
      <c r="N22" s="20">
        <f t="shared" si="8"/>
        <v>2.1989390759070111</v>
      </c>
      <c r="O22" s="20">
        <f t="shared" si="9"/>
        <v>1.4842838762372323</v>
      </c>
      <c r="P22" s="21">
        <v>1</v>
      </c>
      <c r="Q22" s="21">
        <v>0.67500000000000004</v>
      </c>
      <c r="R22" s="22" t="str">
        <f t="shared" si="6"/>
        <v>-</v>
      </c>
    </row>
    <row r="23" spans="1:18" ht="12" customHeight="1" x14ac:dyDescent="0.2">
      <c r="A23" s="29">
        <v>1981</v>
      </c>
      <c r="B23" s="70">
        <v>229.96600000000001</v>
      </c>
      <c r="C23" s="44">
        <v>652.70104000000003</v>
      </c>
      <c r="D23" s="45" t="s">
        <v>13</v>
      </c>
      <c r="E23" s="44">
        <v>21.341999999999999</v>
      </c>
      <c r="F23" s="46">
        <f t="shared" si="7"/>
        <v>674.04304000000002</v>
      </c>
      <c r="G23" s="44">
        <v>43.579000000000001</v>
      </c>
      <c r="H23" s="44">
        <v>3</v>
      </c>
      <c r="I23" s="44">
        <v>28.692</v>
      </c>
      <c r="J23" s="46">
        <f t="shared" si="0"/>
        <v>598.77204000000006</v>
      </c>
      <c r="K23" s="46">
        <f t="shared" si="1"/>
        <v>598.77204000000006</v>
      </c>
      <c r="L23" s="46">
        <f t="shared" si="2"/>
        <v>400.57849476000007</v>
      </c>
      <c r="M23" s="25">
        <f t="shared" si="10"/>
        <v>2.6037415965838431</v>
      </c>
      <c r="N23" s="25">
        <f t="shared" si="8"/>
        <v>2.6037415965838431</v>
      </c>
      <c r="O23" s="25">
        <f t="shared" si="9"/>
        <v>1.7419031281145911</v>
      </c>
      <c r="P23" s="26">
        <v>1</v>
      </c>
      <c r="Q23" s="26">
        <v>0.66900000000000004</v>
      </c>
      <c r="R23" s="27" t="str">
        <f t="shared" si="6"/>
        <v>-</v>
      </c>
    </row>
    <row r="24" spans="1:18" ht="12" customHeight="1" x14ac:dyDescent="0.2">
      <c r="A24" s="29">
        <v>1982</v>
      </c>
      <c r="B24" s="70">
        <v>232.18799999999999</v>
      </c>
      <c r="C24" s="44">
        <v>620.84204</v>
      </c>
      <c r="D24" s="45" t="s">
        <v>13</v>
      </c>
      <c r="E24" s="44">
        <v>28.692</v>
      </c>
      <c r="F24" s="46">
        <f t="shared" si="7"/>
        <v>649.53404</v>
      </c>
      <c r="G24" s="44">
        <v>23.452000000000002</v>
      </c>
      <c r="H24" s="44">
        <v>3</v>
      </c>
      <c r="I24" s="44">
        <v>18</v>
      </c>
      <c r="J24" s="46">
        <f t="shared" si="0"/>
        <v>605.08204000000001</v>
      </c>
      <c r="K24" s="46">
        <f t="shared" si="1"/>
        <v>605.08204000000001</v>
      </c>
      <c r="L24" s="46">
        <f t="shared" si="2"/>
        <v>398.14398232000002</v>
      </c>
      <c r="M24" s="25">
        <f t="shared" si="10"/>
        <v>2.6060004823677367</v>
      </c>
      <c r="N24" s="25">
        <f t="shared" si="8"/>
        <v>2.6060004823677367</v>
      </c>
      <c r="O24" s="25">
        <f t="shared" si="9"/>
        <v>1.7147483173979707</v>
      </c>
      <c r="P24" s="26">
        <v>1</v>
      </c>
      <c r="Q24" s="26">
        <v>0.65800000000000003</v>
      </c>
      <c r="R24" s="27" t="str">
        <f t="shared" si="6"/>
        <v>-</v>
      </c>
    </row>
    <row r="25" spans="1:18" ht="12" customHeight="1" x14ac:dyDescent="0.2">
      <c r="A25" s="29">
        <v>1983</v>
      </c>
      <c r="B25" s="70">
        <v>234.30699999999999</v>
      </c>
      <c r="C25" s="44">
        <v>576.94799999999998</v>
      </c>
      <c r="D25" s="45" t="s">
        <v>13</v>
      </c>
      <c r="E25" s="44">
        <v>18</v>
      </c>
      <c r="F25" s="46">
        <f t="shared" si="7"/>
        <v>594.94799999999998</v>
      </c>
      <c r="G25" s="44">
        <v>17.728000000000002</v>
      </c>
      <c r="H25" s="44">
        <v>10</v>
      </c>
      <c r="I25" s="44">
        <v>17.939</v>
      </c>
      <c r="J25" s="46">
        <f t="shared" si="0"/>
        <v>549.28099999999995</v>
      </c>
      <c r="K25" s="46">
        <f t="shared" si="1"/>
        <v>549.28099999999995</v>
      </c>
      <c r="L25" s="46">
        <f t="shared" si="2"/>
        <v>355.38480699999997</v>
      </c>
      <c r="M25" s="25">
        <f t="shared" si="10"/>
        <v>2.3442790868390615</v>
      </c>
      <c r="N25" s="25">
        <f t="shared" si="8"/>
        <v>2.3442790868390615</v>
      </c>
      <c r="O25" s="25">
        <f t="shared" si="9"/>
        <v>1.5167485691848728</v>
      </c>
      <c r="P25" s="26">
        <v>1</v>
      </c>
      <c r="Q25" s="26">
        <v>0.64700000000000002</v>
      </c>
      <c r="R25" s="27" t="str">
        <f t="shared" si="6"/>
        <v>-</v>
      </c>
    </row>
    <row r="26" spans="1:18" ht="12" customHeight="1" x14ac:dyDescent="0.2">
      <c r="A26" s="29">
        <v>1984</v>
      </c>
      <c r="B26" s="70">
        <v>236.34800000000001</v>
      </c>
      <c r="C26" s="44">
        <v>559.02499999999998</v>
      </c>
      <c r="D26" s="45" t="s">
        <v>13</v>
      </c>
      <c r="E26" s="44">
        <v>17.939</v>
      </c>
      <c r="F26" s="46">
        <f t="shared" si="7"/>
        <v>576.96399999999994</v>
      </c>
      <c r="G26" s="44">
        <v>26.323</v>
      </c>
      <c r="H26" s="44">
        <v>2</v>
      </c>
      <c r="I26" s="44">
        <v>12.244999999999999</v>
      </c>
      <c r="J26" s="46">
        <f t="shared" si="0"/>
        <v>536.39599999999996</v>
      </c>
      <c r="K26" s="46">
        <f t="shared" si="1"/>
        <v>536.39599999999996</v>
      </c>
      <c r="L26" s="46">
        <f t="shared" si="2"/>
        <v>347.04821199999998</v>
      </c>
      <c r="M26" s="25">
        <f t="shared" si="10"/>
        <v>2.2695178296410377</v>
      </c>
      <c r="N26" s="25">
        <f t="shared" si="8"/>
        <v>2.2695178296410377</v>
      </c>
      <c r="O26" s="25">
        <f t="shared" si="9"/>
        <v>1.4683780357777512</v>
      </c>
      <c r="P26" s="26">
        <v>1</v>
      </c>
      <c r="Q26" s="26">
        <v>0.64700000000000002</v>
      </c>
      <c r="R26" s="27" t="str">
        <f t="shared" si="6"/>
        <v>-</v>
      </c>
    </row>
    <row r="27" spans="1:18" ht="12" customHeight="1" x14ac:dyDescent="0.2">
      <c r="A27" s="29">
        <v>1985</v>
      </c>
      <c r="B27" s="70">
        <v>238.46600000000001</v>
      </c>
      <c r="C27" s="44">
        <v>524.64096000000006</v>
      </c>
      <c r="D27" s="45" t="s">
        <v>13</v>
      </c>
      <c r="E27" s="44">
        <v>12.244999999999999</v>
      </c>
      <c r="F27" s="46">
        <f t="shared" si="7"/>
        <v>536.88596000000007</v>
      </c>
      <c r="G27" s="44">
        <v>20.597999999999999</v>
      </c>
      <c r="H27" s="44">
        <v>1</v>
      </c>
      <c r="I27" s="44">
        <v>13.1</v>
      </c>
      <c r="J27" s="46">
        <f t="shared" si="0"/>
        <v>502.18796000000009</v>
      </c>
      <c r="K27" s="46">
        <f t="shared" si="1"/>
        <v>502.18796000000009</v>
      </c>
      <c r="L27" s="46">
        <f t="shared" si="2"/>
        <v>324.41342216000004</v>
      </c>
      <c r="M27" s="25">
        <f t="shared" si="10"/>
        <v>2.1059101087786103</v>
      </c>
      <c r="N27" s="25">
        <f t="shared" si="8"/>
        <v>2.1059101087786103</v>
      </c>
      <c r="O27" s="25">
        <f t="shared" si="9"/>
        <v>1.3604179302709822</v>
      </c>
      <c r="P27" s="26">
        <v>1</v>
      </c>
      <c r="Q27" s="26">
        <v>0.64600000000000002</v>
      </c>
      <c r="R27" s="27" t="str">
        <f t="shared" si="6"/>
        <v>-</v>
      </c>
    </row>
    <row r="28" spans="1:18" ht="12" customHeight="1" x14ac:dyDescent="0.2">
      <c r="A28" s="28">
        <v>1986</v>
      </c>
      <c r="B28" s="36">
        <v>240.65100000000001</v>
      </c>
      <c r="C28" s="40">
        <v>555.72900000000004</v>
      </c>
      <c r="D28" s="41" t="s">
        <v>13</v>
      </c>
      <c r="E28" s="40">
        <v>13.1</v>
      </c>
      <c r="F28" s="42">
        <f t="shared" si="7"/>
        <v>568.82900000000006</v>
      </c>
      <c r="G28" s="40">
        <v>16.324000000000002</v>
      </c>
      <c r="H28" s="40">
        <v>3</v>
      </c>
      <c r="I28" s="40">
        <v>7.8730000000000002</v>
      </c>
      <c r="J28" s="42">
        <f t="shared" si="0"/>
        <v>541.63200000000006</v>
      </c>
      <c r="K28" s="42">
        <f t="shared" si="1"/>
        <v>541.63200000000006</v>
      </c>
      <c r="L28" s="42">
        <f t="shared" si="2"/>
        <v>346.64448000000004</v>
      </c>
      <c r="M28" s="20">
        <f t="shared" si="10"/>
        <v>2.250694989840059</v>
      </c>
      <c r="N28" s="20">
        <f t="shared" si="8"/>
        <v>2.250694989840059</v>
      </c>
      <c r="O28" s="20">
        <f t="shared" si="9"/>
        <v>1.4404447934976379</v>
      </c>
      <c r="P28" s="21">
        <v>1</v>
      </c>
      <c r="Q28" s="21">
        <v>0.64</v>
      </c>
      <c r="R28" s="22" t="str">
        <f t="shared" si="6"/>
        <v>-</v>
      </c>
    </row>
    <row r="29" spans="1:18" ht="12" customHeight="1" x14ac:dyDescent="0.2">
      <c r="A29" s="28">
        <v>1987</v>
      </c>
      <c r="B29" s="36">
        <v>242.804</v>
      </c>
      <c r="C29" s="40">
        <v>571.02</v>
      </c>
      <c r="D29" s="41" t="s">
        <v>13</v>
      </c>
      <c r="E29" s="40">
        <v>7.8730000000000002</v>
      </c>
      <c r="F29" s="42">
        <f t="shared" si="7"/>
        <v>578.89300000000003</v>
      </c>
      <c r="G29" s="40">
        <v>15.499000000000001</v>
      </c>
      <c r="H29" s="40">
        <v>2</v>
      </c>
      <c r="I29" s="40">
        <v>10.923</v>
      </c>
      <c r="J29" s="42">
        <f t="shared" si="0"/>
        <v>550.471</v>
      </c>
      <c r="K29" s="42">
        <f t="shared" si="1"/>
        <v>550.471</v>
      </c>
      <c r="L29" s="42">
        <f t="shared" si="2"/>
        <v>350.09955600000001</v>
      </c>
      <c r="M29" s="20">
        <f t="shared" si="10"/>
        <v>2.267141398000033</v>
      </c>
      <c r="N29" s="20">
        <f t="shared" si="8"/>
        <v>2.267141398000033</v>
      </c>
      <c r="O29" s="20">
        <f t="shared" si="9"/>
        <v>1.4419019291280211</v>
      </c>
      <c r="P29" s="21">
        <v>1</v>
      </c>
      <c r="Q29" s="21">
        <v>0.63600000000000001</v>
      </c>
      <c r="R29" s="22" t="str">
        <f t="shared" si="6"/>
        <v>-</v>
      </c>
    </row>
    <row r="30" spans="1:18" ht="12" customHeight="1" x14ac:dyDescent="0.2">
      <c r="A30" s="28">
        <v>1988</v>
      </c>
      <c r="B30" s="36">
        <v>245.02099999999999</v>
      </c>
      <c r="C30" s="40">
        <v>556.10819149519887</v>
      </c>
      <c r="D30" s="41" t="s">
        <v>13</v>
      </c>
      <c r="E30" s="40">
        <v>10.923</v>
      </c>
      <c r="F30" s="42">
        <f t="shared" si="7"/>
        <v>567.03119149519887</v>
      </c>
      <c r="G30" s="40">
        <v>25.661999999999999</v>
      </c>
      <c r="H30" s="40">
        <v>3</v>
      </c>
      <c r="I30" s="40">
        <v>13.74</v>
      </c>
      <c r="J30" s="42">
        <f t="shared" si="0"/>
        <v>524.62919149519882</v>
      </c>
      <c r="K30" s="42">
        <f t="shared" si="1"/>
        <v>524.62919149519882</v>
      </c>
      <c r="L30" s="42">
        <f t="shared" si="2"/>
        <v>325.27009872702325</v>
      </c>
      <c r="M30" s="20">
        <f t="shared" si="10"/>
        <v>2.1411601107464211</v>
      </c>
      <c r="N30" s="20">
        <f t="shared" si="8"/>
        <v>2.1411601107464211</v>
      </c>
      <c r="O30" s="20">
        <f t="shared" si="9"/>
        <v>1.327519268662781</v>
      </c>
      <c r="P30" s="21">
        <v>1</v>
      </c>
      <c r="Q30" s="21">
        <v>0.62</v>
      </c>
      <c r="R30" s="22" t="str">
        <f t="shared" si="6"/>
        <v>-</v>
      </c>
    </row>
    <row r="31" spans="1:18" ht="12" customHeight="1" x14ac:dyDescent="0.2">
      <c r="A31" s="28">
        <v>1989</v>
      </c>
      <c r="B31" s="36">
        <v>247.34200000000001</v>
      </c>
      <c r="C31" s="40">
        <v>531.35799200000008</v>
      </c>
      <c r="D31" s="41" t="s">
        <v>13</v>
      </c>
      <c r="E31" s="40">
        <v>13.74</v>
      </c>
      <c r="F31" s="42">
        <f t="shared" si="7"/>
        <v>545.09799200000009</v>
      </c>
      <c r="G31" s="40">
        <v>22.466980927188001</v>
      </c>
      <c r="H31" s="40">
        <v>19</v>
      </c>
      <c r="I31" s="40">
        <v>6.4530000000000003</v>
      </c>
      <c r="J31" s="42">
        <f t="shared" si="0"/>
        <v>497.17801107281207</v>
      </c>
      <c r="K31" s="42">
        <f t="shared" si="1"/>
        <v>497.17801107281207</v>
      </c>
      <c r="L31" s="42">
        <f t="shared" si="2"/>
        <v>300.79269669905131</v>
      </c>
      <c r="M31" s="20">
        <f t="shared" si="10"/>
        <v>2.010083249398857</v>
      </c>
      <c r="N31" s="20">
        <f t="shared" si="8"/>
        <v>2.010083249398857</v>
      </c>
      <c r="O31" s="20">
        <f t="shared" si="9"/>
        <v>1.2161003658863083</v>
      </c>
      <c r="P31" s="21">
        <v>1</v>
      </c>
      <c r="Q31" s="21">
        <v>0.60499999999999998</v>
      </c>
      <c r="R31" s="22" t="str">
        <f t="shared" si="6"/>
        <v>-</v>
      </c>
    </row>
    <row r="32" spans="1:18" ht="12" customHeight="1" x14ac:dyDescent="0.2">
      <c r="A32" s="28">
        <v>1990</v>
      </c>
      <c r="B32" s="36">
        <v>250.13200000000001</v>
      </c>
      <c r="C32" s="40">
        <v>523.45596</v>
      </c>
      <c r="D32" s="41" t="s">
        <v>13</v>
      </c>
      <c r="E32" s="40">
        <v>6.4530000000000003</v>
      </c>
      <c r="F32" s="42">
        <f t="shared" si="7"/>
        <v>529.90895999999998</v>
      </c>
      <c r="G32" s="48">
        <v>21.802417466885998</v>
      </c>
      <c r="H32" s="40">
        <v>13</v>
      </c>
      <c r="I32" s="40">
        <v>8.6769999999999996</v>
      </c>
      <c r="J32" s="42">
        <f t="shared" si="0"/>
        <v>486.42954253311399</v>
      </c>
      <c r="K32" s="42">
        <f t="shared" si="1"/>
        <v>486.42954253311399</v>
      </c>
      <c r="L32" s="42">
        <f t="shared" si="2"/>
        <v>293.31701414746772</v>
      </c>
      <c r="M32" s="20">
        <f t="shared" si="10"/>
        <v>1.9446913730874658</v>
      </c>
      <c r="N32" s="20">
        <f t="shared" si="8"/>
        <v>1.9446913730874658</v>
      </c>
      <c r="O32" s="20">
        <f t="shared" si="9"/>
        <v>1.1726488979717418</v>
      </c>
      <c r="P32" s="21">
        <v>1</v>
      </c>
      <c r="Q32" s="21">
        <v>0.60299999999999998</v>
      </c>
      <c r="R32" s="22" t="str">
        <f t="shared" si="6"/>
        <v>-</v>
      </c>
    </row>
    <row r="33" spans="1:19" ht="12" customHeight="1" x14ac:dyDescent="0.2">
      <c r="A33" s="29">
        <v>1991</v>
      </c>
      <c r="B33" s="70">
        <v>253.49299999999999</v>
      </c>
      <c r="C33" s="44">
        <v>507.52499999999998</v>
      </c>
      <c r="D33" s="45" t="s">
        <v>13</v>
      </c>
      <c r="E33" s="44">
        <v>8.6769999999999996</v>
      </c>
      <c r="F33" s="46">
        <f t="shared" si="7"/>
        <v>516.202</v>
      </c>
      <c r="G33" s="72">
        <v>24.633667996433999</v>
      </c>
      <c r="H33" s="44">
        <v>18</v>
      </c>
      <c r="I33" s="44">
        <v>10.164999999999999</v>
      </c>
      <c r="J33" s="46">
        <f t="shared" si="0"/>
        <v>463.40333200356599</v>
      </c>
      <c r="K33" s="46">
        <f t="shared" si="1"/>
        <v>463.40333200356599</v>
      </c>
      <c r="L33" s="46">
        <f t="shared" si="2"/>
        <v>278.96880586614674</v>
      </c>
      <c r="M33" s="25">
        <f t="shared" si="10"/>
        <v>1.8280715128369067</v>
      </c>
      <c r="N33" s="25">
        <f t="shared" si="8"/>
        <v>1.8280715128369067</v>
      </c>
      <c r="O33" s="25">
        <f t="shared" si="9"/>
        <v>1.1004990507278178</v>
      </c>
      <c r="P33" s="26">
        <v>1</v>
      </c>
      <c r="Q33" s="26">
        <v>0.60199999999999998</v>
      </c>
      <c r="R33" s="27" t="str">
        <f t="shared" si="6"/>
        <v>-</v>
      </c>
    </row>
    <row r="34" spans="1:19" ht="12" customHeight="1" x14ac:dyDescent="0.2">
      <c r="A34" s="29">
        <v>1992</v>
      </c>
      <c r="B34" s="70">
        <v>256.89400000000001</v>
      </c>
      <c r="C34" s="44">
        <v>520</v>
      </c>
      <c r="D34" s="45" t="s">
        <v>13</v>
      </c>
      <c r="E34" s="44">
        <v>10.164999999999999</v>
      </c>
      <c r="F34" s="46">
        <f t="shared" si="7"/>
        <v>530.16499999999996</v>
      </c>
      <c r="G34" s="72">
        <v>35.851245498432</v>
      </c>
      <c r="H34" s="44">
        <v>13</v>
      </c>
      <c r="I34" s="44">
        <v>9.9659999999999993</v>
      </c>
      <c r="J34" s="46">
        <f t="shared" si="0"/>
        <v>471.34775450156798</v>
      </c>
      <c r="K34" s="46">
        <f t="shared" si="1"/>
        <v>471.34775450156798</v>
      </c>
      <c r="L34" s="46">
        <f t="shared" si="2"/>
        <v>286.57943473695332</v>
      </c>
      <c r="M34" s="25">
        <f t="shared" si="10"/>
        <v>1.8347947188395524</v>
      </c>
      <c r="N34" s="25">
        <f t="shared" si="8"/>
        <v>1.8347947188395524</v>
      </c>
      <c r="O34" s="25">
        <f t="shared" si="9"/>
        <v>1.1155551890544477</v>
      </c>
      <c r="P34" s="26">
        <v>1</v>
      </c>
      <c r="Q34" s="26">
        <v>0.60799999999999998</v>
      </c>
      <c r="R34" s="27" t="str">
        <f t="shared" si="6"/>
        <v>-</v>
      </c>
    </row>
    <row r="35" spans="1:19" ht="12" customHeight="1" x14ac:dyDescent="0.2">
      <c r="A35" s="29">
        <v>1993</v>
      </c>
      <c r="B35" s="70">
        <v>260.255</v>
      </c>
      <c r="C35" s="44">
        <v>515.28996840000002</v>
      </c>
      <c r="D35" s="45" t="s">
        <v>13</v>
      </c>
      <c r="E35" s="44">
        <v>9.9659999999999993</v>
      </c>
      <c r="F35" s="46">
        <f t="shared" si="7"/>
        <v>525.25596840000003</v>
      </c>
      <c r="G35" s="44">
        <v>52.988400621700002</v>
      </c>
      <c r="H35" s="44">
        <v>12</v>
      </c>
      <c r="I35" s="44">
        <v>7.6769999999999996</v>
      </c>
      <c r="J35" s="46">
        <f t="shared" si="0"/>
        <v>452.59056777830006</v>
      </c>
      <c r="K35" s="46">
        <f t="shared" si="1"/>
        <v>452.59056777830006</v>
      </c>
      <c r="L35" s="46">
        <f t="shared" si="2"/>
        <v>278.34319918365452</v>
      </c>
      <c r="M35" s="25">
        <f t="shared" si="10"/>
        <v>1.7390273684590116</v>
      </c>
      <c r="N35" s="25">
        <f t="shared" si="8"/>
        <v>1.7390273684590116</v>
      </c>
      <c r="O35" s="25">
        <f t="shared" si="9"/>
        <v>1.0695018316022922</v>
      </c>
      <c r="P35" s="26">
        <v>1</v>
      </c>
      <c r="Q35" s="26">
        <v>0.61499999999999999</v>
      </c>
      <c r="R35" s="27" t="str">
        <f t="shared" si="6"/>
        <v>-</v>
      </c>
      <c r="S35" s="12"/>
    </row>
    <row r="36" spans="1:19" ht="12" customHeight="1" x14ac:dyDescent="0.2">
      <c r="A36" s="29">
        <v>1994</v>
      </c>
      <c r="B36" s="70">
        <v>263.43599999999998</v>
      </c>
      <c r="C36" s="44">
        <v>509.10168196000001</v>
      </c>
      <c r="D36" s="45" t="s">
        <v>13</v>
      </c>
      <c r="E36" s="44">
        <v>7.6769999999999996</v>
      </c>
      <c r="F36" s="46">
        <f t="shared" si="7"/>
        <v>516.77868195999997</v>
      </c>
      <c r="G36" s="44">
        <v>88.210797536200005</v>
      </c>
      <c r="H36" s="44">
        <v>12</v>
      </c>
      <c r="I36" s="44">
        <v>13.67</v>
      </c>
      <c r="J36" s="46">
        <f t="shared" si="0"/>
        <v>402.89788442379995</v>
      </c>
      <c r="K36" s="46">
        <f t="shared" si="1"/>
        <v>402.89788442379995</v>
      </c>
      <c r="L36" s="46">
        <f t="shared" si="2"/>
        <v>246.57350526736556</v>
      </c>
      <c r="M36" s="25">
        <f t="shared" si="10"/>
        <v>1.5293956954394994</v>
      </c>
      <c r="N36" s="25">
        <f t="shared" si="8"/>
        <v>1.5293956954394994</v>
      </c>
      <c r="O36" s="25">
        <f t="shared" si="9"/>
        <v>0.93599016560897363</v>
      </c>
      <c r="P36" s="26">
        <v>1</v>
      </c>
      <c r="Q36" s="26">
        <v>0.61199999999999999</v>
      </c>
      <c r="R36" s="27" t="str">
        <f t="shared" si="6"/>
        <v>-</v>
      </c>
      <c r="S36" s="12"/>
    </row>
    <row r="37" spans="1:19" ht="12" customHeight="1" x14ac:dyDescent="0.2">
      <c r="A37" s="29">
        <v>1995</v>
      </c>
      <c r="B37" s="70">
        <v>266.55700000000002</v>
      </c>
      <c r="C37" s="44">
        <v>495.97750511999999</v>
      </c>
      <c r="D37" s="46">
        <v>3</v>
      </c>
      <c r="E37" s="44">
        <v>13.67</v>
      </c>
      <c r="F37" s="46">
        <f t="shared" si="7"/>
        <v>512.64750512000001</v>
      </c>
      <c r="G37" s="44">
        <v>97.538736201899994</v>
      </c>
      <c r="H37" s="44">
        <v>4</v>
      </c>
      <c r="I37" s="44">
        <v>7.2539999999999996</v>
      </c>
      <c r="J37" s="46">
        <f t="shared" si="0"/>
        <v>403.85476891810004</v>
      </c>
      <c r="K37" s="46">
        <f t="shared" si="1"/>
        <v>403.85476891810004</v>
      </c>
      <c r="L37" s="46">
        <f t="shared" si="2"/>
        <v>245.54369950220482</v>
      </c>
      <c r="M37" s="25">
        <f t="shared" si="10"/>
        <v>1.5150784594593276</v>
      </c>
      <c r="N37" s="25">
        <f t="shared" si="8"/>
        <v>1.5150784594593276</v>
      </c>
      <c r="O37" s="25">
        <f t="shared" si="9"/>
        <v>0.92116770335127118</v>
      </c>
      <c r="P37" s="26">
        <v>1</v>
      </c>
      <c r="Q37" s="26">
        <v>0.60799999999999998</v>
      </c>
      <c r="R37" s="27" t="str">
        <f t="shared" si="6"/>
        <v>-</v>
      </c>
      <c r="S37" s="12"/>
    </row>
    <row r="38" spans="1:19" ht="12" customHeight="1" x14ac:dyDescent="0.2">
      <c r="A38" s="28">
        <v>1996</v>
      </c>
      <c r="B38" s="36">
        <v>269.66699999999997</v>
      </c>
      <c r="C38" s="42">
        <v>491.14361789999998</v>
      </c>
      <c r="D38" s="41" t="s">
        <v>13</v>
      </c>
      <c r="E38" s="42">
        <v>7.2539999999999996</v>
      </c>
      <c r="F38" s="42">
        <f t="shared" si="7"/>
        <v>498.3976179</v>
      </c>
      <c r="G38" s="42">
        <v>263.9949327713</v>
      </c>
      <c r="H38" s="40">
        <v>11</v>
      </c>
      <c r="I38" s="42">
        <v>5.7050000000000001</v>
      </c>
      <c r="J38" s="42">
        <f t="shared" si="0"/>
        <v>217.69768512870002</v>
      </c>
      <c r="K38" s="42">
        <f t="shared" si="1"/>
        <v>217.69768512870002</v>
      </c>
      <c r="L38" s="42">
        <f t="shared" si="2"/>
        <v>131.70709950286351</v>
      </c>
      <c r="M38" s="20">
        <f t="shared" si="10"/>
        <v>0.80728337219125823</v>
      </c>
      <c r="N38" s="20">
        <f t="shared" si="8"/>
        <v>0.80728337219125823</v>
      </c>
      <c r="O38" s="20">
        <f t="shared" si="9"/>
        <v>0.48840644017571128</v>
      </c>
      <c r="P38" s="21">
        <v>1</v>
      </c>
      <c r="Q38" s="21">
        <v>0.60499999999999998</v>
      </c>
      <c r="R38" s="22" t="str">
        <f t="shared" si="6"/>
        <v>-</v>
      </c>
      <c r="S38" s="12"/>
    </row>
    <row r="39" spans="1:19" ht="12" customHeight="1" x14ac:dyDescent="0.2">
      <c r="A39" s="28">
        <v>1997</v>
      </c>
      <c r="B39" s="36">
        <v>272.91199999999998</v>
      </c>
      <c r="C39" s="42">
        <v>510.21356739999999</v>
      </c>
      <c r="D39" s="41">
        <v>0.39070090621800002</v>
      </c>
      <c r="E39" s="42">
        <v>5.7050000000000001</v>
      </c>
      <c r="F39" s="42">
        <f t="shared" si="7"/>
        <v>516.30926830621797</v>
      </c>
      <c r="G39" s="42">
        <v>381.00774105340003</v>
      </c>
      <c r="H39" s="40">
        <v>28</v>
      </c>
      <c r="I39" s="42">
        <v>7.407</v>
      </c>
      <c r="J39" s="42">
        <f t="shared" si="0"/>
        <v>99.894527252817966</v>
      </c>
      <c r="K39" s="42">
        <f t="shared" si="1"/>
        <v>99.894527252817966</v>
      </c>
      <c r="L39" s="42">
        <f t="shared" si="2"/>
        <v>60.136505406196413</v>
      </c>
      <c r="M39" s="20">
        <f t="shared" si="10"/>
        <v>0.36603200758053134</v>
      </c>
      <c r="N39" s="20">
        <f t="shared" si="8"/>
        <v>0.36603200758053134</v>
      </c>
      <c r="O39" s="20">
        <f t="shared" si="9"/>
        <v>0.22035126856347986</v>
      </c>
      <c r="P39" s="21">
        <v>1</v>
      </c>
      <c r="Q39" s="21">
        <v>0.60199999999999998</v>
      </c>
      <c r="R39" s="22" t="str">
        <f t="shared" si="6"/>
        <v>-</v>
      </c>
    </row>
    <row r="40" spans="1:19" ht="12" customHeight="1" x14ac:dyDescent="0.2">
      <c r="A40" s="28">
        <v>1998</v>
      </c>
      <c r="B40" s="36">
        <v>276.11500000000001</v>
      </c>
      <c r="C40" s="42">
        <v>524.88584054299997</v>
      </c>
      <c r="D40" s="41">
        <v>0.75633966953999998</v>
      </c>
      <c r="E40" s="42">
        <v>7.407</v>
      </c>
      <c r="F40" s="42">
        <f t="shared" si="7"/>
        <v>533.04918021254002</v>
      </c>
      <c r="G40" s="42">
        <v>423.09343931019998</v>
      </c>
      <c r="H40" s="40">
        <v>14</v>
      </c>
      <c r="I40" s="42">
        <v>6.2560000000000002</v>
      </c>
      <c r="J40" s="42">
        <f t="shared" si="0"/>
        <v>89.699740902340068</v>
      </c>
      <c r="K40" s="42">
        <f t="shared" si="1"/>
        <v>89.699740902340068</v>
      </c>
      <c r="L40" s="42">
        <f t="shared" si="2"/>
        <v>53.999244023208718</v>
      </c>
      <c r="M40" s="20">
        <f t="shared" si="10"/>
        <v>0.32486370136479387</v>
      </c>
      <c r="N40" s="20">
        <f t="shared" si="8"/>
        <v>0.32486370136479387</v>
      </c>
      <c r="O40" s="20">
        <f t="shared" si="9"/>
        <v>0.19556794822160592</v>
      </c>
      <c r="P40" s="21">
        <v>1</v>
      </c>
      <c r="Q40" s="21">
        <v>0.60199999999999998</v>
      </c>
      <c r="R40" s="22" t="str">
        <f t="shared" si="6"/>
        <v>-</v>
      </c>
    </row>
    <row r="41" spans="1:19" ht="12" customHeight="1" x14ac:dyDescent="0.2">
      <c r="A41" s="28">
        <v>1999</v>
      </c>
      <c r="B41" s="36">
        <v>279.29500000000002</v>
      </c>
      <c r="C41" s="42">
        <v>553.764178539</v>
      </c>
      <c r="D41" s="42">
        <v>2.573</v>
      </c>
      <c r="E41" s="42">
        <v>6.2560000000000002</v>
      </c>
      <c r="F41" s="42">
        <f t="shared" si="7"/>
        <v>562.59317853899995</v>
      </c>
      <c r="G41" s="42">
        <v>391.51972928430001</v>
      </c>
      <c r="H41" s="40">
        <v>14</v>
      </c>
      <c r="I41" s="42">
        <v>7.7629999999999999</v>
      </c>
      <c r="J41" s="42">
        <f t="shared" si="0"/>
        <v>149.31044925469996</v>
      </c>
      <c r="K41" s="42">
        <f t="shared" si="1"/>
        <v>149.31044925469996</v>
      </c>
      <c r="L41" s="42">
        <f t="shared" si="2"/>
        <v>89.884890451329369</v>
      </c>
      <c r="M41" s="20">
        <f t="shared" si="10"/>
        <v>0.53459764498003881</v>
      </c>
      <c r="N41" s="20">
        <f t="shared" si="8"/>
        <v>0.53459764498003881</v>
      </c>
      <c r="O41" s="20">
        <f t="shared" si="9"/>
        <v>0.32182778227798337</v>
      </c>
      <c r="P41" s="21">
        <v>1</v>
      </c>
      <c r="Q41" s="21">
        <v>0.60199999999999998</v>
      </c>
      <c r="R41" s="22" t="str">
        <f t="shared" si="6"/>
        <v>-</v>
      </c>
    </row>
    <row r="42" spans="1:19" ht="12" customHeight="1" x14ac:dyDescent="0.2">
      <c r="A42" s="28">
        <v>2000</v>
      </c>
      <c r="B42" s="36">
        <v>282.38499999999999</v>
      </c>
      <c r="C42" s="42">
        <v>530.7722</v>
      </c>
      <c r="D42" s="42">
        <v>2.4740000000000002</v>
      </c>
      <c r="E42" s="42">
        <v>7.7629999999999999</v>
      </c>
      <c r="F42" s="42">
        <f t="shared" si="7"/>
        <v>541.00920000000008</v>
      </c>
      <c r="G42" s="42">
        <v>219.625</v>
      </c>
      <c r="H42" s="42">
        <v>46</v>
      </c>
      <c r="I42" s="42">
        <v>8.9870000000000001</v>
      </c>
      <c r="J42" s="42">
        <f t="shared" ref="J42:J47" si="11">F42-SUM(G42:I42)</f>
        <v>266.39720000000005</v>
      </c>
      <c r="K42" s="42">
        <f t="shared" ref="K42:K47" si="12">J42*P42</f>
        <v>266.39720000000005</v>
      </c>
      <c r="L42" s="42">
        <f t="shared" ref="L42:L47" si="13">J42*Q42</f>
        <v>160.37111440000004</v>
      </c>
      <c r="M42" s="20">
        <f t="shared" ref="M42:M47" si="14">IF(J42=0,0,IF(B42=0,0,J42/B42))</f>
        <v>0.94338297005860816</v>
      </c>
      <c r="N42" s="20">
        <f t="shared" ref="N42:N47" si="15">IF(K42=0,0,IF(B42=0,0,K42/B42))</f>
        <v>0.94338297005860816</v>
      </c>
      <c r="O42" s="20">
        <f t="shared" ref="O42:O47" si="16">IF(L42=0,0,IF(B42=0,0,L42/B42))</f>
        <v>0.56791654797528213</v>
      </c>
      <c r="P42" s="21">
        <v>1</v>
      </c>
      <c r="Q42" s="21">
        <v>0.60199999999999998</v>
      </c>
      <c r="R42" s="22" t="str">
        <f t="shared" ref="R42:R47" si="17">IF(I41=0,"-",IF(ROUND(E42,0)=ROUND(I41,0),"-","*"))</f>
        <v>-</v>
      </c>
    </row>
    <row r="43" spans="1:19" ht="12" customHeight="1" x14ac:dyDescent="0.2">
      <c r="A43" s="29">
        <v>2001</v>
      </c>
      <c r="B43" s="70">
        <v>285.30901899999998</v>
      </c>
      <c r="C43" s="46">
        <v>515.3297</v>
      </c>
      <c r="D43" s="46">
        <v>4.0910000000000002</v>
      </c>
      <c r="E43" s="46">
        <v>8.9870000000000001</v>
      </c>
      <c r="F43" s="46">
        <f t="shared" si="7"/>
        <v>528.40769999999998</v>
      </c>
      <c r="G43" s="46">
        <v>181.286</v>
      </c>
      <c r="H43" s="46">
        <v>73</v>
      </c>
      <c r="I43" s="46">
        <v>7.9349999999999996</v>
      </c>
      <c r="J43" s="46">
        <f t="shared" si="11"/>
        <v>266.18669999999997</v>
      </c>
      <c r="K43" s="46">
        <f t="shared" si="12"/>
        <v>266.18669999999997</v>
      </c>
      <c r="L43" s="46">
        <f t="shared" si="13"/>
        <v>160.24439339999998</v>
      </c>
      <c r="M43" s="25">
        <f t="shared" si="14"/>
        <v>0.93297681556992773</v>
      </c>
      <c r="N43" s="25">
        <f t="shared" si="15"/>
        <v>0.93297681556992773</v>
      </c>
      <c r="O43" s="25">
        <f t="shared" si="16"/>
        <v>0.56165204297309645</v>
      </c>
      <c r="P43" s="26">
        <v>1</v>
      </c>
      <c r="Q43" s="26">
        <v>0.60199999999999998</v>
      </c>
      <c r="R43" s="27" t="str">
        <f t="shared" si="17"/>
        <v>-</v>
      </c>
    </row>
    <row r="44" spans="1:19" ht="12" customHeight="1" x14ac:dyDescent="0.2">
      <c r="A44" s="29">
        <v>2002</v>
      </c>
      <c r="B44" s="70">
        <v>288.10481800000002</v>
      </c>
      <c r="C44" s="46">
        <v>546.65430000000003</v>
      </c>
      <c r="D44" s="46">
        <v>3.8849999999999998</v>
      </c>
      <c r="E44" s="46">
        <v>7.9349999999999996</v>
      </c>
      <c r="F44" s="46">
        <f t="shared" si="7"/>
        <v>558.47429999999997</v>
      </c>
      <c r="G44" s="46">
        <v>132.83699999999999</v>
      </c>
      <c r="H44" s="46">
        <v>110</v>
      </c>
      <c r="I44" s="46">
        <v>5.42</v>
      </c>
      <c r="J44" s="46">
        <f t="shared" si="11"/>
        <v>310.21730000000002</v>
      </c>
      <c r="K44" s="46">
        <f t="shared" si="12"/>
        <v>310.21730000000002</v>
      </c>
      <c r="L44" s="46">
        <f t="shared" si="13"/>
        <v>186.75081460000001</v>
      </c>
      <c r="M44" s="25">
        <f t="shared" si="14"/>
        <v>1.0767515175674709</v>
      </c>
      <c r="N44" s="25">
        <f t="shared" si="15"/>
        <v>1.0767515175674709</v>
      </c>
      <c r="O44" s="25">
        <f t="shared" si="16"/>
        <v>0.64820441357561742</v>
      </c>
      <c r="P44" s="26">
        <v>1</v>
      </c>
      <c r="Q44" s="26">
        <v>0.60199999999999998</v>
      </c>
      <c r="R44" s="27" t="str">
        <f t="shared" si="17"/>
        <v>-</v>
      </c>
    </row>
    <row r="45" spans="1:19" ht="12" customHeight="1" x14ac:dyDescent="0.2">
      <c r="A45" s="29">
        <v>2003</v>
      </c>
      <c r="B45" s="70">
        <v>290.81963400000001</v>
      </c>
      <c r="C45" s="46">
        <v>502.23039999999997</v>
      </c>
      <c r="D45" s="46">
        <v>4.18</v>
      </c>
      <c r="E45" s="46">
        <v>5.42</v>
      </c>
      <c r="F45" s="46">
        <f t="shared" si="7"/>
        <v>511.8304</v>
      </c>
      <c r="G45" s="46">
        <v>93.962999999999994</v>
      </c>
      <c r="H45" s="45">
        <v>87</v>
      </c>
      <c r="I45" s="46">
        <v>3.202</v>
      </c>
      <c r="J45" s="46">
        <f t="shared" si="11"/>
        <v>327.66539999999998</v>
      </c>
      <c r="K45" s="46">
        <f t="shared" si="12"/>
        <v>327.66539999999998</v>
      </c>
      <c r="L45" s="46">
        <f t="shared" si="13"/>
        <v>197.25457079999998</v>
      </c>
      <c r="M45" s="25">
        <f t="shared" si="14"/>
        <v>1.126696280760741</v>
      </c>
      <c r="N45" s="25">
        <f t="shared" si="15"/>
        <v>1.126696280760741</v>
      </c>
      <c r="O45" s="25">
        <f t="shared" si="16"/>
        <v>0.67827116101796614</v>
      </c>
      <c r="P45" s="26">
        <v>1</v>
      </c>
      <c r="Q45" s="26">
        <v>0.60199999999999998</v>
      </c>
      <c r="R45" s="27" t="str">
        <f t="shared" si="17"/>
        <v>-</v>
      </c>
    </row>
    <row r="46" spans="1:19" ht="12" customHeight="1" x14ac:dyDescent="0.2">
      <c r="A46" s="29">
        <v>2004</v>
      </c>
      <c r="B46" s="70">
        <v>293.46318500000001</v>
      </c>
      <c r="C46" s="46">
        <v>503.88369999999998</v>
      </c>
      <c r="D46" s="46">
        <v>2.5379999999999998</v>
      </c>
      <c r="E46" s="46">
        <v>3.202</v>
      </c>
      <c r="F46" s="46">
        <f t="shared" si="7"/>
        <v>509.62369999999999</v>
      </c>
      <c r="G46" s="46">
        <v>213.41399999999999</v>
      </c>
      <c r="H46" s="45">
        <v>52</v>
      </c>
      <c r="I46" s="46">
        <v>2.9239999999999999</v>
      </c>
      <c r="J46" s="46">
        <f t="shared" si="11"/>
        <v>241.28570000000002</v>
      </c>
      <c r="K46" s="46">
        <f t="shared" si="12"/>
        <v>241.28570000000002</v>
      </c>
      <c r="L46" s="46">
        <f t="shared" si="13"/>
        <v>145.25399140000002</v>
      </c>
      <c r="M46" s="25">
        <f t="shared" si="14"/>
        <v>0.82220091763810177</v>
      </c>
      <c r="N46" s="25">
        <f t="shared" si="15"/>
        <v>0.82220091763810177</v>
      </c>
      <c r="O46" s="25">
        <f t="shared" si="16"/>
        <v>0.49496495241813726</v>
      </c>
      <c r="P46" s="26">
        <v>1</v>
      </c>
      <c r="Q46" s="26">
        <v>0.60199999999999998</v>
      </c>
      <c r="R46" s="27" t="str">
        <f t="shared" si="17"/>
        <v>-</v>
      </c>
    </row>
    <row r="47" spans="1:19" ht="12" customHeight="1" x14ac:dyDescent="0.2">
      <c r="A47" s="29">
        <v>2005</v>
      </c>
      <c r="B47" s="70">
        <v>296.186216</v>
      </c>
      <c r="C47" s="46">
        <v>515.96360000000004</v>
      </c>
      <c r="D47" s="46">
        <v>1.972</v>
      </c>
      <c r="E47" s="46">
        <v>2.9239999999999999</v>
      </c>
      <c r="F47" s="46">
        <f t="shared" si="7"/>
        <v>520.8596</v>
      </c>
      <c r="G47" s="46">
        <v>129.161</v>
      </c>
      <c r="H47" s="45">
        <v>43</v>
      </c>
      <c r="I47" s="46">
        <v>2.15</v>
      </c>
      <c r="J47" s="46">
        <f t="shared" si="11"/>
        <v>346.54859999999996</v>
      </c>
      <c r="K47" s="46">
        <f t="shared" si="12"/>
        <v>346.54859999999996</v>
      </c>
      <c r="L47" s="46">
        <f t="shared" si="13"/>
        <v>208.62225719999998</v>
      </c>
      <c r="M47" s="25">
        <f t="shared" si="14"/>
        <v>1.1700362180257571</v>
      </c>
      <c r="N47" s="25">
        <f t="shared" si="15"/>
        <v>1.1700362180257571</v>
      </c>
      <c r="O47" s="25">
        <f t="shared" si="16"/>
        <v>0.70436180325150577</v>
      </c>
      <c r="P47" s="26">
        <v>1</v>
      </c>
      <c r="Q47" s="26">
        <v>0.60199999999999998</v>
      </c>
      <c r="R47" s="27" t="str">
        <f t="shared" si="17"/>
        <v>-</v>
      </c>
    </row>
    <row r="48" spans="1:19" ht="12" customHeight="1" x14ac:dyDescent="0.2">
      <c r="A48" s="28">
        <v>2006</v>
      </c>
      <c r="B48" s="36">
        <v>298.99582500000002</v>
      </c>
      <c r="C48" s="42">
        <v>504.33749999999998</v>
      </c>
      <c r="D48" s="42">
        <v>4.0659999999999998</v>
      </c>
      <c r="E48" s="42">
        <v>2.15</v>
      </c>
      <c r="F48" s="42">
        <f t="shared" si="7"/>
        <v>510.55349999999993</v>
      </c>
      <c r="G48" s="42">
        <v>158.65100000000001</v>
      </c>
      <c r="H48" s="41">
        <v>43</v>
      </c>
      <c r="I48" s="42">
        <v>5.2939999999999996</v>
      </c>
      <c r="J48" s="42">
        <f t="shared" ref="J48:J54" si="18">F48-SUM(G48:I48)</f>
        <v>303.60849999999994</v>
      </c>
      <c r="K48" s="42">
        <f t="shared" ref="K48:K54" si="19">J48*P48</f>
        <v>303.60849999999994</v>
      </c>
      <c r="L48" s="42">
        <f t="shared" ref="L48:L54" si="20">J48*Q48</f>
        <v>182.77231699999996</v>
      </c>
      <c r="M48" s="20">
        <f t="shared" ref="M48:M54" si="21">IF(J48=0,0,IF(B48=0,0,J48/B48))</f>
        <v>1.0154272221025156</v>
      </c>
      <c r="N48" s="20">
        <f t="shared" ref="N48:N54" si="22">IF(K48=0,0,IF(B48=0,0,K48/B48))</f>
        <v>1.0154272221025156</v>
      </c>
      <c r="O48" s="20">
        <f t="shared" ref="O48:O54" si="23">IF(L48=0,0,IF(B48=0,0,L48/B48))</f>
        <v>0.61128718770571444</v>
      </c>
      <c r="P48" s="21">
        <v>1</v>
      </c>
      <c r="Q48" s="21">
        <v>0.60199999999999998</v>
      </c>
      <c r="R48" s="22" t="str">
        <f t="shared" ref="R48:R54" si="24">IF(I47=0,"-",IF(ROUND(E48,0)=ROUND(I47,0),"-","*"))</f>
        <v>-</v>
      </c>
    </row>
    <row r="49" spans="1:18" ht="12" customHeight="1" x14ac:dyDescent="0.2">
      <c r="A49" s="28">
        <v>2007</v>
      </c>
      <c r="B49" s="36">
        <v>302.003917</v>
      </c>
      <c r="C49" s="42">
        <v>497.75139999999999</v>
      </c>
      <c r="D49" s="42">
        <v>5.6630000000000003</v>
      </c>
      <c r="E49" s="42">
        <v>5.2939999999999996</v>
      </c>
      <c r="F49" s="42">
        <f t="shared" si="7"/>
        <v>508.70839999999998</v>
      </c>
      <c r="G49" s="42">
        <v>167.202</v>
      </c>
      <c r="H49" s="43">
        <v>66.299673431594172</v>
      </c>
      <c r="I49" s="42">
        <v>2.2469999999999999</v>
      </c>
      <c r="J49" s="42">
        <f t="shared" si="18"/>
        <v>272.95972656840581</v>
      </c>
      <c r="K49" s="42">
        <f t="shared" si="19"/>
        <v>272.95972656840581</v>
      </c>
      <c r="L49" s="42">
        <f t="shared" si="20"/>
        <v>164.32175539418029</v>
      </c>
      <c r="M49" s="20">
        <f t="shared" si="21"/>
        <v>0.90382843136569591</v>
      </c>
      <c r="N49" s="20">
        <f t="shared" si="22"/>
        <v>0.90382843136569591</v>
      </c>
      <c r="O49" s="20">
        <f t="shared" si="23"/>
        <v>0.54410471568214891</v>
      </c>
      <c r="P49" s="21">
        <v>1</v>
      </c>
      <c r="Q49" s="21">
        <v>0.60199999999999998</v>
      </c>
      <c r="R49" s="22" t="str">
        <f t="shared" si="24"/>
        <v>-</v>
      </c>
    </row>
    <row r="50" spans="1:18" ht="12" customHeight="1" x14ac:dyDescent="0.2">
      <c r="A50" s="28">
        <v>2008</v>
      </c>
      <c r="B50" s="36">
        <v>304.79776099999998</v>
      </c>
      <c r="C50" s="42">
        <v>558.69569999999999</v>
      </c>
      <c r="D50" s="42">
        <v>7.5259999999999998</v>
      </c>
      <c r="E50" s="42">
        <v>2.2469999999999999</v>
      </c>
      <c r="F50" s="42">
        <f t="shared" ref="F50:F63" si="25">SUM(C50:E50)</f>
        <v>568.4686999999999</v>
      </c>
      <c r="G50" s="42">
        <v>147.44800000000001</v>
      </c>
      <c r="H50" s="43">
        <v>83.104625420806144</v>
      </c>
      <c r="I50" s="42">
        <v>3.1920000000000002</v>
      </c>
      <c r="J50" s="42">
        <f t="shared" si="18"/>
        <v>334.72407457919371</v>
      </c>
      <c r="K50" s="42">
        <f t="shared" si="19"/>
        <v>334.72407457919371</v>
      </c>
      <c r="L50" s="42">
        <f t="shared" si="20"/>
        <v>201.50389289667461</v>
      </c>
      <c r="M50" s="20">
        <f t="shared" si="21"/>
        <v>1.0981841647425807</v>
      </c>
      <c r="N50" s="20">
        <f t="shared" si="22"/>
        <v>1.0981841647425807</v>
      </c>
      <c r="O50" s="20">
        <f t="shared" si="23"/>
        <v>0.66110686717503353</v>
      </c>
      <c r="P50" s="21">
        <v>1</v>
      </c>
      <c r="Q50" s="21">
        <v>0.60199999999999998</v>
      </c>
      <c r="R50" s="22" t="str">
        <f t="shared" si="24"/>
        <v>-</v>
      </c>
    </row>
    <row r="51" spans="1:18" ht="12" customHeight="1" x14ac:dyDescent="0.2">
      <c r="A51" s="28">
        <v>2009</v>
      </c>
      <c r="B51" s="36">
        <v>307.43940600000002</v>
      </c>
      <c r="C51" s="42">
        <v>499.70659999999998</v>
      </c>
      <c r="D51" s="42">
        <v>7.8810000000000002</v>
      </c>
      <c r="E51" s="42">
        <v>3.1920000000000002</v>
      </c>
      <c r="F51" s="42">
        <f t="shared" si="25"/>
        <v>510.77959999999996</v>
      </c>
      <c r="G51" s="42">
        <v>99.474999999999994</v>
      </c>
      <c r="H51" s="43">
        <v>108.37666868905225</v>
      </c>
      <c r="I51" s="42">
        <v>2.2149999999999999</v>
      </c>
      <c r="J51" s="42">
        <f t="shared" si="18"/>
        <v>300.71293131094774</v>
      </c>
      <c r="K51" s="42">
        <f t="shared" si="19"/>
        <v>300.71293131094774</v>
      </c>
      <c r="L51" s="42">
        <f t="shared" si="20"/>
        <v>181.02918464919054</v>
      </c>
      <c r="M51" s="20">
        <f t="shared" si="21"/>
        <v>0.97812097422198285</v>
      </c>
      <c r="N51" s="20">
        <f t="shared" si="22"/>
        <v>0.97812097422198285</v>
      </c>
      <c r="O51" s="20">
        <f t="shared" si="23"/>
        <v>0.5888288264816337</v>
      </c>
      <c r="P51" s="21">
        <v>1</v>
      </c>
      <c r="Q51" s="21">
        <v>0.60199999999999998</v>
      </c>
      <c r="R51" s="22" t="str">
        <f t="shared" si="24"/>
        <v>-</v>
      </c>
    </row>
    <row r="52" spans="1:18" ht="12" customHeight="1" x14ac:dyDescent="0.2">
      <c r="A52" s="28">
        <v>2010</v>
      </c>
      <c r="B52" s="36">
        <v>309.74127900000002</v>
      </c>
      <c r="C52" s="42">
        <v>503.51150000000001</v>
      </c>
      <c r="D52" s="42">
        <v>4.2510000000000003</v>
      </c>
      <c r="E52" s="42">
        <v>2.2149999999999999</v>
      </c>
      <c r="F52" s="42">
        <f t="shared" si="25"/>
        <v>509.97749999999996</v>
      </c>
      <c r="G52" s="42">
        <v>78.239000000000004</v>
      </c>
      <c r="H52" s="43">
        <v>59.575922764868452</v>
      </c>
      <c r="I52" s="42">
        <v>4.1529999999999996</v>
      </c>
      <c r="J52" s="42">
        <f t="shared" si="18"/>
        <v>368.00957723513147</v>
      </c>
      <c r="K52" s="42">
        <f t="shared" si="19"/>
        <v>368.00957723513147</v>
      </c>
      <c r="L52" s="42">
        <f t="shared" si="20"/>
        <v>221.54176549554913</v>
      </c>
      <c r="M52" s="20">
        <f t="shared" si="21"/>
        <v>1.1881192536663201</v>
      </c>
      <c r="N52" s="20">
        <f t="shared" si="22"/>
        <v>1.1881192536663201</v>
      </c>
      <c r="O52" s="20">
        <f t="shared" si="23"/>
        <v>0.71524779070712463</v>
      </c>
      <c r="P52" s="21">
        <v>1</v>
      </c>
      <c r="Q52" s="21">
        <v>0.60199999999999998</v>
      </c>
      <c r="R52" s="22" t="str">
        <f t="shared" si="24"/>
        <v>-</v>
      </c>
    </row>
    <row r="53" spans="1:18" ht="12" customHeight="1" x14ac:dyDescent="0.2">
      <c r="A53" s="60">
        <v>2011</v>
      </c>
      <c r="B53" s="70">
        <v>311.97391399999998</v>
      </c>
      <c r="C53" s="54">
        <v>521.29999999999995</v>
      </c>
      <c r="D53" s="54">
        <v>1.736</v>
      </c>
      <c r="E53" s="54">
        <v>4.1529999999999996</v>
      </c>
      <c r="F53" s="54">
        <f t="shared" si="25"/>
        <v>527.18899999999996</v>
      </c>
      <c r="G53" s="54">
        <v>91.88</v>
      </c>
      <c r="H53" s="55">
        <v>66.46466077475678</v>
      </c>
      <c r="I53" s="54">
        <v>1.5860000000000001</v>
      </c>
      <c r="J53" s="54">
        <f t="shared" si="18"/>
        <v>367.25833922524316</v>
      </c>
      <c r="K53" s="54">
        <f t="shared" si="19"/>
        <v>367.25833922524316</v>
      </c>
      <c r="L53" s="54">
        <f t="shared" si="20"/>
        <v>221.08952021359639</v>
      </c>
      <c r="M53" s="56">
        <f t="shared" si="21"/>
        <v>1.1772084868135584</v>
      </c>
      <c r="N53" s="56">
        <f t="shared" si="22"/>
        <v>1.1772084868135584</v>
      </c>
      <c r="O53" s="56">
        <f t="shared" si="23"/>
        <v>0.70867950906176214</v>
      </c>
      <c r="P53" s="57">
        <v>1</v>
      </c>
      <c r="Q53" s="57">
        <v>0.60199999999999998</v>
      </c>
      <c r="R53" s="58" t="str">
        <f t="shared" si="24"/>
        <v>-</v>
      </c>
    </row>
    <row r="54" spans="1:18" ht="12" customHeight="1" x14ac:dyDescent="0.2">
      <c r="A54" s="60">
        <v>2012</v>
      </c>
      <c r="B54" s="70">
        <v>314.16755799999999</v>
      </c>
      <c r="C54" s="54">
        <v>517.01700000000005</v>
      </c>
      <c r="D54" s="54">
        <v>2.1819999999999999</v>
      </c>
      <c r="E54" s="54">
        <v>1.5860000000000001</v>
      </c>
      <c r="F54" s="54">
        <f t="shared" si="25"/>
        <v>520.78500000000008</v>
      </c>
      <c r="G54" s="54">
        <v>89.100999999999999</v>
      </c>
      <c r="H54" s="55">
        <v>66.40777930648656</v>
      </c>
      <c r="I54" s="54">
        <v>1.109</v>
      </c>
      <c r="J54" s="54">
        <f t="shared" si="18"/>
        <v>364.16722069351351</v>
      </c>
      <c r="K54" s="54">
        <f t="shared" si="19"/>
        <v>364.16722069351351</v>
      </c>
      <c r="L54" s="54">
        <f t="shared" si="20"/>
        <v>219.22866685749511</v>
      </c>
      <c r="M54" s="56">
        <f t="shared" si="21"/>
        <v>1.1591496684502145</v>
      </c>
      <c r="N54" s="56">
        <f t="shared" si="22"/>
        <v>1.1591496684502145</v>
      </c>
      <c r="O54" s="56">
        <f t="shared" si="23"/>
        <v>0.69780810040702901</v>
      </c>
      <c r="P54" s="57">
        <v>1</v>
      </c>
      <c r="Q54" s="57">
        <v>0.60199999999999998</v>
      </c>
      <c r="R54" s="58" t="str">
        <f t="shared" si="24"/>
        <v>-</v>
      </c>
    </row>
    <row r="55" spans="1:18" ht="12" customHeight="1" x14ac:dyDescent="0.2">
      <c r="A55" s="60">
        <v>2013</v>
      </c>
      <c r="B55" s="70">
        <v>316.29476599999998</v>
      </c>
      <c r="C55" s="54">
        <v>522.75630000000001</v>
      </c>
      <c r="D55" s="54">
        <v>2.0409999999999999</v>
      </c>
      <c r="E55" s="54">
        <v>1.109</v>
      </c>
      <c r="F55" s="54">
        <f t="shared" si="25"/>
        <v>525.9063000000001</v>
      </c>
      <c r="G55" s="54">
        <v>107.244</v>
      </c>
      <c r="H55" s="55">
        <v>74.403321648278535</v>
      </c>
      <c r="I55" s="54">
        <v>5.9550000000000001</v>
      </c>
      <c r="J55" s="54">
        <f t="shared" ref="J55:J63" si="26">F55-SUM(G55:I55)</f>
        <v>338.30397835172153</v>
      </c>
      <c r="K55" s="54">
        <f t="shared" ref="K55:K63" si="27">J55*P55</f>
        <v>338.30397835172153</v>
      </c>
      <c r="L55" s="54">
        <f t="shared" ref="L55:L63" si="28">J55*Q55</f>
        <v>203.65899496773636</v>
      </c>
      <c r="M55" s="56">
        <f t="shared" ref="M55:M63" si="29">IF(J55=0,0,IF(B55=0,0,J55/B55))</f>
        <v>1.0695844974928277</v>
      </c>
      <c r="N55" s="56">
        <f t="shared" ref="N55:N63" si="30">IF(K55=0,0,IF(B55=0,0,K55/B55))</f>
        <v>1.0695844974928277</v>
      </c>
      <c r="O55" s="56">
        <f t="shared" ref="O55:O63" si="31">IF(L55=0,0,IF(B55=0,0,L55/B55))</f>
        <v>0.64388986749068233</v>
      </c>
      <c r="P55" s="57">
        <v>1</v>
      </c>
      <c r="Q55" s="57">
        <v>0.60199999999999998</v>
      </c>
      <c r="R55" s="58" t="str">
        <f t="shared" ref="R55:R63" si="32">IF(I54=0,"-",IF(ROUND(E55,0)=ROUND(I54,0),"-","*"))</f>
        <v>-</v>
      </c>
    </row>
    <row r="56" spans="1:18" ht="12" customHeight="1" x14ac:dyDescent="0.2">
      <c r="A56" s="60">
        <v>2014</v>
      </c>
      <c r="B56" s="70">
        <v>318.576955</v>
      </c>
      <c r="C56" s="54">
        <v>520.60270000000003</v>
      </c>
      <c r="D56" s="54">
        <v>2.2749999999999999</v>
      </c>
      <c r="E56" s="54">
        <v>5.9550000000000001</v>
      </c>
      <c r="F56" s="54">
        <f t="shared" si="25"/>
        <v>528.83270000000005</v>
      </c>
      <c r="G56" s="54">
        <v>108.80500000000001</v>
      </c>
      <c r="H56" s="55">
        <v>70.265533792348009</v>
      </c>
      <c r="I56" s="54">
        <v>3.03</v>
      </c>
      <c r="J56" s="54">
        <f t="shared" si="26"/>
        <v>346.73216620765203</v>
      </c>
      <c r="K56" s="54">
        <f t="shared" si="27"/>
        <v>346.73216620765203</v>
      </c>
      <c r="L56" s="54">
        <f t="shared" si="28"/>
        <v>208.73276405700651</v>
      </c>
      <c r="M56" s="56">
        <f t="shared" si="29"/>
        <v>1.0883780536092198</v>
      </c>
      <c r="N56" s="56">
        <f t="shared" si="30"/>
        <v>1.0883780536092198</v>
      </c>
      <c r="O56" s="56">
        <f t="shared" si="31"/>
        <v>0.65520358827275027</v>
      </c>
      <c r="P56" s="57">
        <v>1</v>
      </c>
      <c r="Q56" s="57">
        <v>0.60199999999999998</v>
      </c>
      <c r="R56" s="58" t="str">
        <f t="shared" si="32"/>
        <v>-</v>
      </c>
    </row>
    <row r="57" spans="1:18" ht="12" customHeight="1" x14ac:dyDescent="0.2">
      <c r="A57" s="60">
        <v>2015</v>
      </c>
      <c r="B57" s="70">
        <v>320.87070299999999</v>
      </c>
      <c r="C57" s="54">
        <v>521.85829999999999</v>
      </c>
      <c r="D57" s="54">
        <v>1.667</v>
      </c>
      <c r="E57" s="54">
        <v>3.03</v>
      </c>
      <c r="F57" s="54">
        <f t="shared" si="25"/>
        <v>526.55529999999999</v>
      </c>
      <c r="G57" s="54">
        <v>144.185</v>
      </c>
      <c r="H57" s="55">
        <v>49.127153531106643</v>
      </c>
      <c r="I57" s="54">
        <v>7.657</v>
      </c>
      <c r="J57" s="54">
        <f t="shared" si="26"/>
        <v>325.58614646889333</v>
      </c>
      <c r="K57" s="54">
        <f t="shared" si="27"/>
        <v>325.58614646889333</v>
      </c>
      <c r="L57" s="54">
        <f t="shared" si="28"/>
        <v>196.00286017427379</v>
      </c>
      <c r="M57" s="56">
        <f t="shared" si="29"/>
        <v>1.0146957744188112</v>
      </c>
      <c r="N57" s="56">
        <f t="shared" si="30"/>
        <v>1.0146957744188112</v>
      </c>
      <c r="O57" s="56">
        <f t="shared" si="31"/>
        <v>0.61084685620012436</v>
      </c>
      <c r="P57" s="57">
        <v>1</v>
      </c>
      <c r="Q57" s="57">
        <v>0.60199999999999998</v>
      </c>
      <c r="R57" s="58" t="str">
        <f t="shared" si="32"/>
        <v>-</v>
      </c>
    </row>
    <row r="58" spans="1:18" ht="12" customHeight="1" x14ac:dyDescent="0.2">
      <c r="A58" s="80">
        <v>2016</v>
      </c>
      <c r="B58" s="36">
        <v>323.16101099999997</v>
      </c>
      <c r="C58" s="75">
        <v>547.96360000000004</v>
      </c>
      <c r="D58" s="75">
        <v>2.65</v>
      </c>
      <c r="E58" s="75">
        <v>7.657</v>
      </c>
      <c r="F58" s="75">
        <f t="shared" si="25"/>
        <v>558.27060000000006</v>
      </c>
      <c r="G58" s="75">
        <v>158.05099999999999</v>
      </c>
      <c r="H58" s="73">
        <v>34.292164132009006</v>
      </c>
      <c r="I58" s="75">
        <v>8.2420000000000009</v>
      </c>
      <c r="J58" s="76">
        <f t="shared" si="26"/>
        <v>357.68543586799103</v>
      </c>
      <c r="K58" s="76">
        <f t="shared" si="27"/>
        <v>357.68543586799103</v>
      </c>
      <c r="L58" s="76">
        <f t="shared" si="28"/>
        <v>215.3266323925306</v>
      </c>
      <c r="M58" s="77">
        <f t="shared" si="29"/>
        <v>1.1068335092812018</v>
      </c>
      <c r="N58" s="77">
        <f t="shared" si="30"/>
        <v>1.1068335092812018</v>
      </c>
      <c r="O58" s="77">
        <f t="shared" si="31"/>
        <v>0.66631377258728353</v>
      </c>
      <c r="P58" s="78">
        <v>1</v>
      </c>
      <c r="Q58" s="78">
        <v>0.60199999999999998</v>
      </c>
      <c r="R58" s="79" t="str">
        <f t="shared" si="32"/>
        <v>-</v>
      </c>
    </row>
    <row r="59" spans="1:18" ht="12" customHeight="1" x14ac:dyDescent="0.2">
      <c r="A59" s="80">
        <v>2017</v>
      </c>
      <c r="B59" s="36">
        <v>325.20603</v>
      </c>
      <c r="C59" s="85">
        <v>534.70219999999995</v>
      </c>
      <c r="D59" s="75">
        <v>3.0459999999999998</v>
      </c>
      <c r="E59" s="75">
        <v>8.2420000000000009</v>
      </c>
      <c r="F59" s="75">
        <f t="shared" si="25"/>
        <v>545.99019999999996</v>
      </c>
      <c r="G59" s="75">
        <v>130.44200000000001</v>
      </c>
      <c r="H59" s="75">
        <v>29.256801654115762</v>
      </c>
      <c r="I59" s="75">
        <v>4.6130000000000004</v>
      </c>
      <c r="J59" s="75">
        <f t="shared" si="26"/>
        <v>381.6783983458842</v>
      </c>
      <c r="K59" s="75">
        <f t="shared" si="27"/>
        <v>381.6783983458842</v>
      </c>
      <c r="L59" s="75">
        <f t="shared" si="28"/>
        <v>229.77039580422229</v>
      </c>
      <c r="M59" s="89">
        <f t="shared" si="29"/>
        <v>1.1736510492929182</v>
      </c>
      <c r="N59" s="89">
        <f t="shared" si="30"/>
        <v>1.1736510492929182</v>
      </c>
      <c r="O59" s="89">
        <f t="shared" si="31"/>
        <v>0.70653793167433665</v>
      </c>
      <c r="P59" s="88">
        <v>1</v>
      </c>
      <c r="Q59" s="88">
        <v>0.60199999999999998</v>
      </c>
      <c r="R59" s="90" t="str">
        <f t="shared" si="32"/>
        <v>-</v>
      </c>
    </row>
    <row r="60" spans="1:18" ht="12" customHeight="1" x14ac:dyDescent="0.2">
      <c r="A60" s="80">
        <v>2018</v>
      </c>
      <c r="B60" s="36">
        <v>326.92397599999998</v>
      </c>
      <c r="C60" s="85">
        <v>538.76869999999997</v>
      </c>
      <c r="D60" s="75">
        <v>2.161</v>
      </c>
      <c r="E60" s="75">
        <v>4.6130000000000004</v>
      </c>
      <c r="F60" s="75">
        <f t="shared" si="25"/>
        <v>545.54269999999997</v>
      </c>
      <c r="G60" s="75">
        <v>83.834999999999994</v>
      </c>
      <c r="H60" s="73">
        <v>34.844005425144452</v>
      </c>
      <c r="I60" s="75">
        <v>5.6150000000000002</v>
      </c>
      <c r="J60" s="75">
        <f t="shared" si="26"/>
        <v>421.24869457485551</v>
      </c>
      <c r="K60" s="75">
        <f t="shared" si="27"/>
        <v>421.24869457485551</v>
      </c>
      <c r="L60" s="75">
        <f t="shared" si="28"/>
        <v>253.59171413406301</v>
      </c>
      <c r="M60" s="75">
        <f t="shared" si="29"/>
        <v>1.2885218751128107</v>
      </c>
      <c r="N60" s="89">
        <f t="shared" si="30"/>
        <v>1.2885218751128107</v>
      </c>
      <c r="O60" s="89">
        <f t="shared" si="31"/>
        <v>0.77569016881791208</v>
      </c>
      <c r="P60" s="88">
        <v>1</v>
      </c>
      <c r="Q60" s="88">
        <v>0.60199999999999998</v>
      </c>
      <c r="R60" s="90" t="str">
        <f t="shared" si="32"/>
        <v>-</v>
      </c>
    </row>
    <row r="61" spans="1:18" ht="12" customHeight="1" x14ac:dyDescent="0.2">
      <c r="A61" s="80">
        <v>2019</v>
      </c>
      <c r="B61" s="36">
        <v>328.475998</v>
      </c>
      <c r="C61" s="85">
        <v>527.93759999999997</v>
      </c>
      <c r="D61" s="75">
        <v>2.4609999999999999</v>
      </c>
      <c r="E61" s="75">
        <v>5.6150000000000002</v>
      </c>
      <c r="F61" s="75">
        <f t="shared" si="25"/>
        <v>536.0136</v>
      </c>
      <c r="G61" s="75">
        <v>81.350999999999999</v>
      </c>
      <c r="H61" s="73">
        <v>36.816066815994908</v>
      </c>
      <c r="I61" s="75">
        <v>5.4329999999999998</v>
      </c>
      <c r="J61" s="73">
        <f t="shared" si="26"/>
        <v>412.41353318400513</v>
      </c>
      <c r="K61" s="73">
        <f t="shared" si="27"/>
        <v>412.41353318400513</v>
      </c>
      <c r="L61" s="73">
        <f t="shared" si="28"/>
        <v>248.2729469767711</v>
      </c>
      <c r="M61" s="73">
        <f t="shared" si="29"/>
        <v>1.2555362817833804</v>
      </c>
      <c r="N61" s="98">
        <f t="shared" si="30"/>
        <v>1.2555362817833804</v>
      </c>
      <c r="O61" s="98">
        <f t="shared" si="31"/>
        <v>0.7558328416335951</v>
      </c>
      <c r="P61" s="99">
        <v>1</v>
      </c>
      <c r="Q61" s="99">
        <v>0.60199999999999998</v>
      </c>
      <c r="R61" s="100" t="str">
        <f t="shared" si="32"/>
        <v>-</v>
      </c>
    </row>
    <row r="62" spans="1:18" ht="12" customHeight="1" x14ac:dyDescent="0.2">
      <c r="A62" s="80">
        <v>2020</v>
      </c>
      <c r="B62" s="36">
        <v>330.11398000000003</v>
      </c>
      <c r="C62" s="85">
        <v>548.78970000000004</v>
      </c>
      <c r="D62" s="75">
        <v>1.661</v>
      </c>
      <c r="E62" s="75">
        <v>5.4329999999999998</v>
      </c>
      <c r="F62" s="75">
        <f t="shared" si="25"/>
        <v>555.88369999999998</v>
      </c>
      <c r="G62" s="75">
        <v>74.918000000000006</v>
      </c>
      <c r="H62" s="73">
        <v>35.770722953547391</v>
      </c>
      <c r="I62" s="75">
        <v>4.351</v>
      </c>
      <c r="J62" s="73">
        <f t="shared" si="26"/>
        <v>440.84397704645255</v>
      </c>
      <c r="K62" s="73">
        <f t="shared" si="27"/>
        <v>440.84397704645255</v>
      </c>
      <c r="L62" s="73">
        <f t="shared" si="28"/>
        <v>265.38807418196444</v>
      </c>
      <c r="M62" s="73">
        <f t="shared" si="29"/>
        <v>1.3354295902477458</v>
      </c>
      <c r="N62" s="89">
        <f t="shared" si="30"/>
        <v>1.3354295902477458</v>
      </c>
      <c r="O62" s="89">
        <f t="shared" si="31"/>
        <v>0.80392861332914289</v>
      </c>
      <c r="P62" s="88">
        <v>1</v>
      </c>
      <c r="Q62" s="88">
        <v>0.60199999999999998</v>
      </c>
      <c r="R62" s="90" t="str">
        <f t="shared" si="32"/>
        <v>-</v>
      </c>
    </row>
    <row r="63" spans="1:18" ht="12" customHeight="1" thickBot="1" x14ac:dyDescent="0.25">
      <c r="A63" s="68">
        <v>2021</v>
      </c>
      <c r="B63" s="70">
        <v>332.14052299999997</v>
      </c>
      <c r="C63" s="101">
        <v>536.64700000000005</v>
      </c>
      <c r="D63" s="46">
        <v>3.4750000000000001</v>
      </c>
      <c r="E63" s="102">
        <v>4.351</v>
      </c>
      <c r="F63" s="103">
        <f t="shared" si="25"/>
        <v>544.47300000000007</v>
      </c>
      <c r="G63" s="102">
        <v>44.258000000000003</v>
      </c>
      <c r="H63" s="104">
        <v>39.013826447772622</v>
      </c>
      <c r="I63" s="46">
        <v>3.3039999999999998</v>
      </c>
      <c r="J63" s="71">
        <f t="shared" si="26"/>
        <v>457.89717355222746</v>
      </c>
      <c r="K63" s="71">
        <f t="shared" si="27"/>
        <v>457.89717355222746</v>
      </c>
      <c r="L63" s="71">
        <f t="shared" si="28"/>
        <v>275.65409847844091</v>
      </c>
      <c r="M63" s="71">
        <f t="shared" si="29"/>
        <v>1.3786248345018337</v>
      </c>
      <c r="N63" s="105">
        <f t="shared" si="30"/>
        <v>1.3786248345018337</v>
      </c>
      <c r="O63" s="105">
        <f t="shared" si="31"/>
        <v>0.82993215037010382</v>
      </c>
      <c r="P63" s="106">
        <v>1</v>
      </c>
      <c r="Q63" s="106">
        <v>0.60199999999999998</v>
      </c>
      <c r="R63" s="107" t="str">
        <f t="shared" si="32"/>
        <v>-</v>
      </c>
    </row>
    <row r="64" spans="1:18" ht="12" customHeight="1" thickTop="1" x14ac:dyDescent="0.2">
      <c r="A64" s="141" t="s">
        <v>38</v>
      </c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7"/>
    </row>
    <row r="65" spans="1:22" ht="12" customHeight="1" x14ac:dyDescent="0.2">
      <c r="A65" s="142" t="s">
        <v>35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5"/>
    </row>
    <row r="66" spans="1:22" ht="12" customHeight="1" x14ac:dyDescent="0.2">
      <c r="A66" s="138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40"/>
    </row>
    <row r="67" spans="1:22" ht="12" customHeight="1" x14ac:dyDescent="0.2">
      <c r="A67" s="149" t="s">
        <v>75</v>
      </c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</row>
    <row r="68" spans="1:22" ht="12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22" ht="12" customHeight="1" x14ac:dyDescent="0.2">
      <c r="A69" s="137" t="s">
        <v>56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22" ht="12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22" ht="12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</sheetData>
  <mergeCells count="29">
    <mergeCell ref="G3:G6"/>
    <mergeCell ref="Q1:R1"/>
    <mergeCell ref="A1:P1"/>
    <mergeCell ref="B2:B6"/>
    <mergeCell ref="C3:C6"/>
    <mergeCell ref="D3:D6"/>
    <mergeCell ref="A2:A6"/>
    <mergeCell ref="N5:N6"/>
    <mergeCell ref="O5:O6"/>
    <mergeCell ref="R2:R6"/>
    <mergeCell ref="G2:I2"/>
    <mergeCell ref="H3:H6"/>
    <mergeCell ref="I3:I6"/>
    <mergeCell ref="M7:O7"/>
    <mergeCell ref="J2:O3"/>
    <mergeCell ref="Q5:Q6"/>
    <mergeCell ref="P2:Q2"/>
    <mergeCell ref="J5:J6"/>
    <mergeCell ref="K5:K6"/>
    <mergeCell ref="L5:L6"/>
    <mergeCell ref="M5:M6"/>
    <mergeCell ref="C7:L7"/>
    <mergeCell ref="P5:P6"/>
    <mergeCell ref="F3:F6"/>
    <mergeCell ref="P7:R7"/>
    <mergeCell ref="J4:L4"/>
    <mergeCell ref="P3:Q3"/>
    <mergeCell ref="P4:Q4"/>
    <mergeCell ref="E3:E6"/>
  </mergeCells>
  <phoneticPr fontId="5" type="noConversion"/>
  <printOptions horizontalCentered="1" verticalCentered="1"/>
  <pageMargins left="0.6" right="0.6" top="0.5" bottom="0.5" header="0" footer="0"/>
  <pageSetup scale="71" orientation="landscape" horizontalDpi="300" r:id="rId1"/>
  <headerFooter alignWithMargins="0"/>
  <ignoredErrors>
    <ignoredError sqref="F37:F6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 summaryRight="0"/>
    <pageSetUpPr autoPageBreaks="0" fitToPage="1"/>
  </sheetPr>
  <dimension ref="A1:T125"/>
  <sheetViews>
    <sheetView showOutlineSymbols="0" zoomScaleNormal="100" workbookViewId="0">
      <pane ySplit="7" topLeftCell="A8" activePane="bottomLeft" state="frozen"/>
      <selection sqref="A1:P1"/>
      <selection pane="bottomLeft" sqref="A1:M1"/>
    </sheetView>
  </sheetViews>
  <sheetFormatPr defaultColWidth="12.83203125" defaultRowHeight="12" customHeight="1" x14ac:dyDescent="0.2"/>
  <cols>
    <col min="1" max="2" width="12.83203125" style="3" customWidth="1"/>
    <col min="3" max="12" width="12.83203125" style="4" customWidth="1"/>
    <col min="13" max="15" width="12.83203125" style="5" customWidth="1"/>
    <col min="16" max="17" width="12.83203125" style="13" customWidth="1"/>
    <col min="18" max="16384" width="12.83203125" style="14"/>
  </cols>
  <sheetData>
    <row r="1" spans="1:17" s="39" customFormat="1" ht="12" customHeight="1" thickBot="1" x14ac:dyDescent="0.25">
      <c r="A1" s="178" t="s">
        <v>52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201" t="s">
        <v>28</v>
      </c>
      <c r="O1" s="201"/>
      <c r="P1" s="38"/>
      <c r="Q1" s="38"/>
    </row>
    <row r="2" spans="1:17" ht="12" customHeight="1" thickTop="1" x14ac:dyDescent="0.2">
      <c r="A2" s="161" t="s">
        <v>0</v>
      </c>
      <c r="B2" s="192" t="s">
        <v>20</v>
      </c>
      <c r="C2" s="8" t="s">
        <v>1</v>
      </c>
      <c r="D2" s="9"/>
      <c r="E2" s="9"/>
      <c r="F2" s="9"/>
      <c r="G2" s="184" t="s">
        <v>49</v>
      </c>
      <c r="H2" s="185"/>
      <c r="I2" s="185"/>
      <c r="J2" s="186" t="s">
        <v>50</v>
      </c>
      <c r="K2" s="187"/>
      <c r="L2" s="187"/>
      <c r="M2" s="187"/>
      <c r="N2" s="187"/>
      <c r="O2" s="187"/>
    </row>
    <row r="3" spans="1:17" ht="12" customHeight="1" x14ac:dyDescent="0.2">
      <c r="A3" s="162"/>
      <c r="B3" s="193"/>
      <c r="C3" s="181" t="s">
        <v>29</v>
      </c>
      <c r="D3" s="154" t="s">
        <v>2</v>
      </c>
      <c r="E3" s="154" t="s">
        <v>15</v>
      </c>
      <c r="F3" s="181" t="s">
        <v>21</v>
      </c>
      <c r="G3" s="181" t="s">
        <v>22</v>
      </c>
      <c r="H3" s="154" t="s">
        <v>16</v>
      </c>
      <c r="I3" s="157" t="s">
        <v>14</v>
      </c>
      <c r="J3" s="189"/>
      <c r="K3" s="190"/>
      <c r="L3" s="190"/>
      <c r="M3" s="190"/>
      <c r="N3" s="190"/>
      <c r="O3" s="190"/>
    </row>
    <row r="4" spans="1:17" ht="12" customHeight="1" x14ac:dyDescent="0.2">
      <c r="A4" s="162"/>
      <c r="B4" s="193"/>
      <c r="C4" s="155"/>
      <c r="D4" s="155"/>
      <c r="E4" s="155"/>
      <c r="F4" s="155"/>
      <c r="G4" s="155"/>
      <c r="H4" s="155"/>
      <c r="I4" s="155"/>
      <c r="J4" s="158" t="s">
        <v>21</v>
      </c>
      <c r="K4" s="159"/>
      <c r="L4" s="160"/>
      <c r="M4" s="10" t="s">
        <v>19</v>
      </c>
      <c r="N4" s="11"/>
      <c r="O4" s="11"/>
    </row>
    <row r="5" spans="1:17" ht="12" customHeight="1" x14ac:dyDescent="0.2">
      <c r="A5" s="162"/>
      <c r="B5" s="193"/>
      <c r="C5" s="155"/>
      <c r="D5" s="155"/>
      <c r="E5" s="155"/>
      <c r="F5" s="155"/>
      <c r="G5" s="155"/>
      <c r="H5" s="155"/>
      <c r="I5" s="155"/>
      <c r="J5" s="154" t="s">
        <v>58</v>
      </c>
      <c r="K5" s="154" t="s">
        <v>62</v>
      </c>
      <c r="L5" s="154" t="s">
        <v>67</v>
      </c>
      <c r="M5" s="154" t="s">
        <v>58</v>
      </c>
      <c r="N5" s="154" t="s">
        <v>62</v>
      </c>
      <c r="O5" s="199" t="s">
        <v>67</v>
      </c>
    </row>
    <row r="6" spans="1:17" ht="12" customHeight="1" x14ac:dyDescent="0.2">
      <c r="A6" s="163"/>
      <c r="B6" s="194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200"/>
    </row>
    <row r="7" spans="1:17" ht="12" customHeight="1" x14ac:dyDescent="0.2">
      <c r="A7"/>
      <c r="B7" s="61" t="s">
        <v>39</v>
      </c>
      <c r="C7" s="176" t="s">
        <v>40</v>
      </c>
      <c r="D7" s="176"/>
      <c r="E7" s="176"/>
      <c r="F7" s="176"/>
      <c r="G7" s="176"/>
      <c r="H7" s="176"/>
      <c r="I7" s="176"/>
      <c r="J7" s="176"/>
      <c r="K7" s="176"/>
      <c r="L7" s="176"/>
      <c r="M7" s="175" t="s">
        <v>10</v>
      </c>
      <c r="N7" s="175"/>
      <c r="O7" s="175"/>
      <c r="P7"/>
      <c r="Q7"/>
    </row>
    <row r="8" spans="1:17" ht="12" customHeight="1" x14ac:dyDescent="0.2">
      <c r="A8" s="28">
        <v>1909</v>
      </c>
      <c r="B8" s="36">
        <v>90.49</v>
      </c>
      <c r="C8" s="42">
        <v>1380</v>
      </c>
      <c r="D8" s="43" t="s">
        <v>13</v>
      </c>
      <c r="E8" s="43" t="s">
        <v>13</v>
      </c>
      <c r="F8" s="42">
        <f t="shared" ref="F8:F39" si="0">SUM(C8:E8)</f>
        <v>1380</v>
      </c>
      <c r="G8" s="43" t="s">
        <v>13</v>
      </c>
      <c r="H8" s="49" t="s">
        <v>11</v>
      </c>
      <c r="I8" s="43" t="s">
        <v>13</v>
      </c>
      <c r="J8" s="42">
        <f t="shared" ref="J8:J39" si="1">F8-SUM(G8:I8)</f>
        <v>1380</v>
      </c>
      <c r="K8" s="42">
        <f>+J8</f>
        <v>1380</v>
      </c>
      <c r="L8" s="43">
        <f t="shared" ref="L8:L43" si="2">+K8*0.684</f>
        <v>943.92000000000007</v>
      </c>
      <c r="M8" s="20">
        <f t="shared" ref="M8:M39" si="3">+J8/B8</f>
        <v>15.250303900983535</v>
      </c>
      <c r="N8" s="20">
        <f>+M8</f>
        <v>15.250303900983535</v>
      </c>
      <c r="O8" s="20">
        <f t="shared" ref="O8:O48" si="4">+L8/B8</f>
        <v>10.431207868272738</v>
      </c>
    </row>
    <row r="9" spans="1:17" ht="12" customHeight="1" x14ac:dyDescent="0.2">
      <c r="A9" s="28">
        <v>1910</v>
      </c>
      <c r="B9" s="36">
        <v>92.406999999999996</v>
      </c>
      <c r="C9" s="42">
        <v>1482</v>
      </c>
      <c r="D9" s="42">
        <v>1</v>
      </c>
      <c r="E9" s="43" t="s">
        <v>13</v>
      </c>
      <c r="F9" s="42">
        <f t="shared" si="0"/>
        <v>1483</v>
      </c>
      <c r="G9" s="43" t="s">
        <v>13</v>
      </c>
      <c r="H9" s="49" t="s">
        <v>11</v>
      </c>
      <c r="I9" s="43" t="s">
        <v>13</v>
      </c>
      <c r="J9" s="42">
        <f t="shared" si="1"/>
        <v>1483</v>
      </c>
      <c r="K9" s="42">
        <f>+J9</f>
        <v>1483</v>
      </c>
      <c r="L9" s="43">
        <f>+K9*0.684</f>
        <v>1014.3720000000001</v>
      </c>
      <c r="M9" s="20">
        <f t="shared" si="3"/>
        <v>16.04856774919649</v>
      </c>
      <c r="N9" s="20">
        <f>+M9</f>
        <v>16.04856774919649</v>
      </c>
      <c r="O9" s="20">
        <f t="shared" si="4"/>
        <v>10.977220340450399</v>
      </c>
    </row>
    <row r="10" spans="1:17" ht="12" customHeight="1" x14ac:dyDescent="0.2">
      <c r="A10" s="29">
        <v>1911</v>
      </c>
      <c r="B10" s="70">
        <v>93.863</v>
      </c>
      <c r="C10" s="46">
        <v>1521</v>
      </c>
      <c r="D10" s="46">
        <v>1</v>
      </c>
      <c r="E10" s="47" t="s">
        <v>13</v>
      </c>
      <c r="F10" s="46">
        <f t="shared" si="0"/>
        <v>1522</v>
      </c>
      <c r="G10" s="47" t="s">
        <v>13</v>
      </c>
      <c r="H10" s="50" t="s">
        <v>11</v>
      </c>
      <c r="I10" s="47" t="s">
        <v>13</v>
      </c>
      <c r="J10" s="46">
        <f t="shared" si="1"/>
        <v>1522</v>
      </c>
      <c r="K10" s="46">
        <f t="shared" ref="K10:K63" si="5">+J10</f>
        <v>1522</v>
      </c>
      <c r="L10" s="47">
        <f t="shared" si="2"/>
        <v>1041.048</v>
      </c>
      <c r="M10" s="25">
        <f t="shared" si="3"/>
        <v>16.215122039568307</v>
      </c>
      <c r="N10" s="25">
        <f t="shared" ref="N10:N63" si="6">+M10</f>
        <v>16.215122039568307</v>
      </c>
      <c r="O10" s="25">
        <f t="shared" si="4"/>
        <v>11.091143475064722</v>
      </c>
    </row>
    <row r="11" spans="1:17" ht="12" customHeight="1" x14ac:dyDescent="0.2">
      <c r="A11" s="29">
        <v>1912</v>
      </c>
      <c r="B11" s="70">
        <v>95.334999999999994</v>
      </c>
      <c r="C11" s="46">
        <v>1475</v>
      </c>
      <c r="D11" s="46">
        <v>1</v>
      </c>
      <c r="E11" s="47" t="s">
        <v>13</v>
      </c>
      <c r="F11" s="46">
        <f t="shared" si="0"/>
        <v>1476</v>
      </c>
      <c r="G11" s="47" t="s">
        <v>13</v>
      </c>
      <c r="H11" s="50" t="s">
        <v>11</v>
      </c>
      <c r="I11" s="47" t="s">
        <v>13</v>
      </c>
      <c r="J11" s="46">
        <f t="shared" si="1"/>
        <v>1476</v>
      </c>
      <c r="K11" s="46">
        <f t="shared" si="5"/>
        <v>1476</v>
      </c>
      <c r="L11" s="47">
        <f t="shared" si="2"/>
        <v>1009.5840000000001</v>
      </c>
      <c r="M11" s="25">
        <f t="shared" si="3"/>
        <v>15.482246813866892</v>
      </c>
      <c r="N11" s="25">
        <f t="shared" si="6"/>
        <v>15.482246813866892</v>
      </c>
      <c r="O11" s="25">
        <f t="shared" si="4"/>
        <v>10.589856820684954</v>
      </c>
    </row>
    <row r="12" spans="1:17" ht="12" customHeight="1" x14ac:dyDescent="0.2">
      <c r="A12" s="29">
        <v>1913</v>
      </c>
      <c r="B12" s="70">
        <v>97.224999999999994</v>
      </c>
      <c r="C12" s="46">
        <v>1467</v>
      </c>
      <c r="D12" s="46">
        <v>1</v>
      </c>
      <c r="E12" s="47" t="s">
        <v>13</v>
      </c>
      <c r="F12" s="46">
        <f t="shared" si="0"/>
        <v>1468</v>
      </c>
      <c r="G12" s="47" t="s">
        <v>13</v>
      </c>
      <c r="H12" s="50" t="s">
        <v>11</v>
      </c>
      <c r="I12" s="47" t="s">
        <v>13</v>
      </c>
      <c r="J12" s="46">
        <f t="shared" si="1"/>
        <v>1468</v>
      </c>
      <c r="K12" s="46">
        <f t="shared" si="5"/>
        <v>1468</v>
      </c>
      <c r="L12" s="47">
        <f t="shared" si="2"/>
        <v>1004.1120000000001</v>
      </c>
      <c r="M12" s="25">
        <f t="shared" si="3"/>
        <v>15.098997171509387</v>
      </c>
      <c r="N12" s="25">
        <f t="shared" si="6"/>
        <v>15.098997171509387</v>
      </c>
      <c r="O12" s="25">
        <f t="shared" si="4"/>
        <v>10.327714065312421</v>
      </c>
    </row>
    <row r="13" spans="1:17" ht="12" customHeight="1" x14ac:dyDescent="0.2">
      <c r="A13" s="29">
        <v>1914</v>
      </c>
      <c r="B13" s="70">
        <v>99.111000000000004</v>
      </c>
      <c r="C13" s="46">
        <v>1484</v>
      </c>
      <c r="D13" s="46">
        <v>4</v>
      </c>
      <c r="E13" s="47" t="s">
        <v>13</v>
      </c>
      <c r="F13" s="46">
        <f t="shared" si="0"/>
        <v>1488</v>
      </c>
      <c r="G13" s="47" t="s">
        <v>13</v>
      </c>
      <c r="H13" s="50" t="s">
        <v>11</v>
      </c>
      <c r="I13" s="47" t="s">
        <v>13</v>
      </c>
      <c r="J13" s="46">
        <f t="shared" si="1"/>
        <v>1488</v>
      </c>
      <c r="K13" s="46">
        <f t="shared" si="5"/>
        <v>1488</v>
      </c>
      <c r="L13" s="47">
        <f t="shared" si="2"/>
        <v>1017.792</v>
      </c>
      <c r="M13" s="25">
        <f t="shared" si="3"/>
        <v>15.013469746042315</v>
      </c>
      <c r="N13" s="25">
        <f t="shared" si="6"/>
        <v>15.013469746042315</v>
      </c>
      <c r="O13" s="25">
        <f t="shared" si="4"/>
        <v>10.269213306292944</v>
      </c>
    </row>
    <row r="14" spans="1:17" ht="12" customHeight="1" x14ac:dyDescent="0.2">
      <c r="A14" s="29">
        <v>1915</v>
      </c>
      <c r="B14" s="70">
        <v>100.54600000000001</v>
      </c>
      <c r="C14" s="46">
        <v>1500</v>
      </c>
      <c r="D14" s="46">
        <v>3</v>
      </c>
      <c r="E14" s="47" t="s">
        <v>13</v>
      </c>
      <c r="F14" s="46">
        <f t="shared" si="0"/>
        <v>1503</v>
      </c>
      <c r="G14" s="47" t="s">
        <v>13</v>
      </c>
      <c r="H14" s="50" t="s">
        <v>11</v>
      </c>
      <c r="I14" s="47" t="s">
        <v>13</v>
      </c>
      <c r="J14" s="46">
        <f t="shared" si="1"/>
        <v>1503</v>
      </c>
      <c r="K14" s="46">
        <f>+J14</f>
        <v>1503</v>
      </c>
      <c r="L14" s="47">
        <f>+K14*0.684</f>
        <v>1028.0520000000001</v>
      </c>
      <c r="M14" s="25">
        <f t="shared" si="3"/>
        <v>14.948381835179916</v>
      </c>
      <c r="N14" s="25">
        <f>+M14</f>
        <v>14.948381835179916</v>
      </c>
      <c r="O14" s="25">
        <f t="shared" si="4"/>
        <v>10.224693175263065</v>
      </c>
    </row>
    <row r="15" spans="1:17" ht="12" customHeight="1" x14ac:dyDescent="0.2">
      <c r="A15" s="28">
        <v>1916</v>
      </c>
      <c r="B15" s="36">
        <v>101.961</v>
      </c>
      <c r="C15" s="42">
        <v>1461</v>
      </c>
      <c r="D15" s="42">
        <v>2</v>
      </c>
      <c r="E15" s="43" t="s">
        <v>13</v>
      </c>
      <c r="F15" s="42">
        <f t="shared" si="0"/>
        <v>1463</v>
      </c>
      <c r="G15" s="43" t="s">
        <v>13</v>
      </c>
      <c r="H15" s="49" t="s">
        <v>11</v>
      </c>
      <c r="I15" s="42">
        <v>29</v>
      </c>
      <c r="J15" s="42">
        <f t="shared" si="1"/>
        <v>1434</v>
      </c>
      <c r="K15" s="42">
        <f t="shared" si="5"/>
        <v>1434</v>
      </c>
      <c r="L15" s="43">
        <f t="shared" si="2"/>
        <v>980.85600000000011</v>
      </c>
      <c r="M15" s="20">
        <f t="shared" si="3"/>
        <v>14.064201018036309</v>
      </c>
      <c r="N15" s="20">
        <f t="shared" si="6"/>
        <v>14.064201018036309</v>
      </c>
      <c r="O15" s="20">
        <f t="shared" si="4"/>
        <v>9.6199134963368351</v>
      </c>
    </row>
    <row r="16" spans="1:17" ht="12" customHeight="1" x14ac:dyDescent="0.2">
      <c r="A16" s="28">
        <v>1917</v>
      </c>
      <c r="B16" s="36">
        <v>103.414</v>
      </c>
      <c r="C16" s="42">
        <v>1445</v>
      </c>
      <c r="D16" s="42">
        <v>2</v>
      </c>
      <c r="E16" s="42">
        <v>29</v>
      </c>
      <c r="F16" s="42">
        <f t="shared" si="0"/>
        <v>1476</v>
      </c>
      <c r="G16" s="43" t="s">
        <v>13</v>
      </c>
      <c r="H16" s="49" t="s">
        <v>11</v>
      </c>
      <c r="I16" s="42">
        <v>60</v>
      </c>
      <c r="J16" s="42">
        <f t="shared" si="1"/>
        <v>1416</v>
      </c>
      <c r="K16" s="42">
        <f t="shared" si="5"/>
        <v>1416</v>
      </c>
      <c r="L16" s="43">
        <f t="shared" si="2"/>
        <v>968.5440000000001</v>
      </c>
      <c r="M16" s="20">
        <f t="shared" si="3"/>
        <v>13.692536793857698</v>
      </c>
      <c r="N16" s="20">
        <f t="shared" si="6"/>
        <v>13.692536793857698</v>
      </c>
      <c r="O16" s="20">
        <f t="shared" si="4"/>
        <v>9.3656951669986661</v>
      </c>
    </row>
    <row r="17" spans="1:15" ht="12" customHeight="1" x14ac:dyDescent="0.2">
      <c r="A17" s="28">
        <v>1918</v>
      </c>
      <c r="B17" s="36">
        <v>104.55</v>
      </c>
      <c r="C17" s="42">
        <v>1475</v>
      </c>
      <c r="D17" s="42">
        <v>1</v>
      </c>
      <c r="E17" s="42">
        <v>60</v>
      </c>
      <c r="F17" s="42">
        <f t="shared" si="0"/>
        <v>1536</v>
      </c>
      <c r="G17" s="43" t="s">
        <v>13</v>
      </c>
      <c r="H17" s="49" t="s">
        <v>11</v>
      </c>
      <c r="I17" s="42">
        <v>100</v>
      </c>
      <c r="J17" s="42">
        <f t="shared" si="1"/>
        <v>1436</v>
      </c>
      <c r="K17" s="42">
        <f t="shared" si="5"/>
        <v>1436</v>
      </c>
      <c r="L17" s="43">
        <f t="shared" si="2"/>
        <v>982.22400000000005</v>
      </c>
      <c r="M17" s="20">
        <f t="shared" si="3"/>
        <v>13.735054997608801</v>
      </c>
      <c r="N17" s="20">
        <f t="shared" si="6"/>
        <v>13.735054997608801</v>
      </c>
      <c r="O17" s="20">
        <f t="shared" si="4"/>
        <v>9.3947776183644205</v>
      </c>
    </row>
    <row r="18" spans="1:15" ht="12" customHeight="1" x14ac:dyDescent="0.2">
      <c r="A18" s="28">
        <v>1919</v>
      </c>
      <c r="B18" s="36">
        <v>105.063</v>
      </c>
      <c r="C18" s="42">
        <v>1538</v>
      </c>
      <c r="D18" s="42">
        <v>2</v>
      </c>
      <c r="E18" s="42">
        <v>100</v>
      </c>
      <c r="F18" s="42">
        <f t="shared" si="0"/>
        <v>1640</v>
      </c>
      <c r="G18" s="43" t="s">
        <v>13</v>
      </c>
      <c r="H18" s="49" t="s">
        <v>11</v>
      </c>
      <c r="I18" s="42">
        <v>82</v>
      </c>
      <c r="J18" s="42">
        <f t="shared" si="1"/>
        <v>1558</v>
      </c>
      <c r="K18" s="42">
        <f t="shared" si="5"/>
        <v>1558</v>
      </c>
      <c r="L18" s="43">
        <f t="shared" si="2"/>
        <v>1065.672</v>
      </c>
      <c r="M18" s="20">
        <f t="shared" si="3"/>
        <v>14.82919771946356</v>
      </c>
      <c r="N18" s="20">
        <f t="shared" si="6"/>
        <v>14.82919771946356</v>
      </c>
      <c r="O18" s="20">
        <f t="shared" si="4"/>
        <v>10.143171240113075</v>
      </c>
    </row>
    <row r="19" spans="1:15" ht="12" customHeight="1" x14ac:dyDescent="0.2">
      <c r="A19" s="28">
        <v>1920</v>
      </c>
      <c r="B19" s="36">
        <v>106.461</v>
      </c>
      <c r="C19" s="42">
        <v>1503</v>
      </c>
      <c r="D19" s="42">
        <v>4</v>
      </c>
      <c r="E19" s="42">
        <v>82</v>
      </c>
      <c r="F19" s="42">
        <f t="shared" si="0"/>
        <v>1589</v>
      </c>
      <c r="G19" s="43" t="s">
        <v>13</v>
      </c>
      <c r="H19" s="49" t="s">
        <v>11</v>
      </c>
      <c r="I19" s="42">
        <v>73</v>
      </c>
      <c r="J19" s="42">
        <f t="shared" si="1"/>
        <v>1516</v>
      </c>
      <c r="K19" s="42">
        <f>+J19</f>
        <v>1516</v>
      </c>
      <c r="L19" s="43">
        <f>+K19*0.684</f>
        <v>1036.9440000000002</v>
      </c>
      <c r="M19" s="20">
        <f t="shared" si="3"/>
        <v>14.239956415964532</v>
      </c>
      <c r="N19" s="20">
        <f>+M19</f>
        <v>14.239956415964532</v>
      </c>
      <c r="O19" s="20">
        <f t="shared" si="4"/>
        <v>9.7401301885197409</v>
      </c>
    </row>
    <row r="20" spans="1:15" ht="12" customHeight="1" x14ac:dyDescent="0.2">
      <c r="A20" s="29">
        <v>1921</v>
      </c>
      <c r="B20" s="70">
        <v>108.538</v>
      </c>
      <c r="C20" s="46">
        <v>1519</v>
      </c>
      <c r="D20" s="46">
        <v>6</v>
      </c>
      <c r="E20" s="46">
        <v>73</v>
      </c>
      <c r="F20" s="46">
        <f t="shared" si="0"/>
        <v>1598</v>
      </c>
      <c r="G20" s="47" t="s">
        <v>13</v>
      </c>
      <c r="H20" s="50" t="s">
        <v>11</v>
      </c>
      <c r="I20" s="46">
        <v>96</v>
      </c>
      <c r="J20" s="46">
        <f t="shared" si="1"/>
        <v>1502</v>
      </c>
      <c r="K20" s="46">
        <f t="shared" si="5"/>
        <v>1502</v>
      </c>
      <c r="L20" s="47">
        <f t="shared" si="2"/>
        <v>1027.3680000000002</v>
      </c>
      <c r="M20" s="25">
        <f t="shared" si="3"/>
        <v>13.838471318800789</v>
      </c>
      <c r="N20" s="25">
        <f t="shared" si="6"/>
        <v>13.838471318800789</v>
      </c>
      <c r="O20" s="25">
        <f t="shared" si="4"/>
        <v>9.4655143820597409</v>
      </c>
    </row>
    <row r="21" spans="1:15" ht="12" customHeight="1" x14ac:dyDescent="0.2">
      <c r="A21" s="29">
        <v>1922</v>
      </c>
      <c r="B21" s="70">
        <v>110.04900000000001</v>
      </c>
      <c r="C21" s="46">
        <v>1616</v>
      </c>
      <c r="D21" s="46">
        <v>4</v>
      </c>
      <c r="E21" s="46">
        <v>96</v>
      </c>
      <c r="F21" s="46">
        <f t="shared" si="0"/>
        <v>1716</v>
      </c>
      <c r="G21" s="46">
        <v>6</v>
      </c>
      <c r="H21" s="50" t="s">
        <v>11</v>
      </c>
      <c r="I21" s="46">
        <v>91</v>
      </c>
      <c r="J21" s="46">
        <f t="shared" si="1"/>
        <v>1619</v>
      </c>
      <c r="K21" s="46">
        <f t="shared" si="5"/>
        <v>1619</v>
      </c>
      <c r="L21" s="47">
        <f t="shared" si="2"/>
        <v>1107.3960000000002</v>
      </c>
      <c r="M21" s="25">
        <f t="shared" si="3"/>
        <v>14.71162845641487</v>
      </c>
      <c r="N21" s="25">
        <f t="shared" si="6"/>
        <v>14.71162845641487</v>
      </c>
      <c r="O21" s="25">
        <f t="shared" si="4"/>
        <v>10.062753864187773</v>
      </c>
    </row>
    <row r="22" spans="1:15" ht="12" customHeight="1" x14ac:dyDescent="0.2">
      <c r="A22" s="29">
        <v>1923</v>
      </c>
      <c r="B22" s="70">
        <v>111.947</v>
      </c>
      <c r="C22" s="46">
        <v>1690</v>
      </c>
      <c r="D22" s="46">
        <v>3</v>
      </c>
      <c r="E22" s="46">
        <v>91</v>
      </c>
      <c r="F22" s="46">
        <f t="shared" si="0"/>
        <v>1784</v>
      </c>
      <c r="G22" s="46">
        <v>6</v>
      </c>
      <c r="H22" s="50" t="s">
        <v>11</v>
      </c>
      <c r="I22" s="46">
        <v>83</v>
      </c>
      <c r="J22" s="46">
        <f t="shared" si="1"/>
        <v>1695</v>
      </c>
      <c r="K22" s="46">
        <f t="shared" si="5"/>
        <v>1695</v>
      </c>
      <c r="L22" s="47">
        <f t="shared" si="2"/>
        <v>1159.3800000000001</v>
      </c>
      <c r="M22" s="25">
        <f t="shared" si="3"/>
        <v>15.141093553199282</v>
      </c>
      <c r="N22" s="25">
        <f t="shared" si="6"/>
        <v>15.141093553199282</v>
      </c>
      <c r="O22" s="25">
        <f t="shared" si="4"/>
        <v>10.356507990388309</v>
      </c>
    </row>
    <row r="23" spans="1:15" ht="12" customHeight="1" x14ac:dyDescent="0.2">
      <c r="A23" s="29">
        <v>1924</v>
      </c>
      <c r="B23" s="70">
        <v>114.10899999999999</v>
      </c>
      <c r="C23" s="46">
        <v>1654</v>
      </c>
      <c r="D23" s="46">
        <v>4</v>
      </c>
      <c r="E23" s="46">
        <v>83</v>
      </c>
      <c r="F23" s="46">
        <f t="shared" si="0"/>
        <v>1741</v>
      </c>
      <c r="G23" s="46">
        <v>5</v>
      </c>
      <c r="H23" s="50" t="s">
        <v>11</v>
      </c>
      <c r="I23" s="46">
        <v>118</v>
      </c>
      <c r="J23" s="46">
        <f t="shared" si="1"/>
        <v>1618</v>
      </c>
      <c r="K23" s="46">
        <f t="shared" si="5"/>
        <v>1618</v>
      </c>
      <c r="L23" s="47">
        <f t="shared" si="2"/>
        <v>1106.712</v>
      </c>
      <c r="M23" s="25">
        <f t="shared" si="3"/>
        <v>14.179424935806992</v>
      </c>
      <c r="N23" s="25">
        <f t="shared" si="6"/>
        <v>14.179424935806992</v>
      </c>
      <c r="O23" s="25">
        <f t="shared" si="4"/>
        <v>9.6987266560919831</v>
      </c>
    </row>
    <row r="24" spans="1:15" ht="12" customHeight="1" x14ac:dyDescent="0.2">
      <c r="A24" s="29">
        <v>1925</v>
      </c>
      <c r="B24" s="70">
        <v>115.82899999999999</v>
      </c>
      <c r="C24" s="46">
        <v>1706</v>
      </c>
      <c r="D24" s="46">
        <v>5</v>
      </c>
      <c r="E24" s="46">
        <v>118</v>
      </c>
      <c r="F24" s="46">
        <f t="shared" si="0"/>
        <v>1829</v>
      </c>
      <c r="G24" s="46">
        <v>6</v>
      </c>
      <c r="H24" s="50" t="s">
        <v>11</v>
      </c>
      <c r="I24" s="46">
        <v>105</v>
      </c>
      <c r="J24" s="46">
        <f t="shared" si="1"/>
        <v>1718</v>
      </c>
      <c r="K24" s="46">
        <f>+J24</f>
        <v>1718</v>
      </c>
      <c r="L24" s="47">
        <f>+K24*0.684</f>
        <v>1175.1120000000001</v>
      </c>
      <c r="M24" s="25">
        <f t="shared" si="3"/>
        <v>14.832209550285334</v>
      </c>
      <c r="N24" s="25">
        <f>+M24</f>
        <v>14.832209550285334</v>
      </c>
      <c r="O24" s="25">
        <f t="shared" si="4"/>
        <v>10.14523133239517</v>
      </c>
    </row>
    <row r="25" spans="1:15" ht="12" customHeight="1" x14ac:dyDescent="0.2">
      <c r="A25" s="28">
        <v>1926</v>
      </c>
      <c r="B25" s="36">
        <v>117.39700000000001</v>
      </c>
      <c r="C25" s="42">
        <v>1752</v>
      </c>
      <c r="D25" s="42">
        <v>8</v>
      </c>
      <c r="E25" s="42">
        <v>105</v>
      </c>
      <c r="F25" s="42">
        <f t="shared" si="0"/>
        <v>1865</v>
      </c>
      <c r="G25" s="42">
        <v>4</v>
      </c>
      <c r="H25" s="49" t="s">
        <v>11</v>
      </c>
      <c r="I25" s="42">
        <v>134</v>
      </c>
      <c r="J25" s="42">
        <f t="shared" si="1"/>
        <v>1727</v>
      </c>
      <c r="K25" s="42">
        <f t="shared" si="5"/>
        <v>1727</v>
      </c>
      <c r="L25" s="43">
        <f t="shared" si="2"/>
        <v>1181.268</v>
      </c>
      <c r="M25" s="20">
        <f t="shared" si="3"/>
        <v>14.71076773682462</v>
      </c>
      <c r="N25" s="20">
        <f t="shared" si="6"/>
        <v>14.71076773682462</v>
      </c>
      <c r="O25" s="20">
        <f t="shared" si="4"/>
        <v>10.06216513198804</v>
      </c>
    </row>
    <row r="26" spans="1:15" ht="12" customHeight="1" x14ac:dyDescent="0.2">
      <c r="A26" s="28">
        <v>1927</v>
      </c>
      <c r="B26" s="36">
        <v>119.035</v>
      </c>
      <c r="C26" s="42">
        <v>1854</v>
      </c>
      <c r="D26" s="42">
        <v>6</v>
      </c>
      <c r="E26" s="42">
        <v>134</v>
      </c>
      <c r="F26" s="42">
        <f t="shared" si="0"/>
        <v>1994</v>
      </c>
      <c r="G26" s="42">
        <v>5</v>
      </c>
      <c r="H26" s="49" t="s">
        <v>11</v>
      </c>
      <c r="I26" s="42">
        <v>108</v>
      </c>
      <c r="J26" s="42">
        <f t="shared" si="1"/>
        <v>1881</v>
      </c>
      <c r="K26" s="42">
        <f t="shared" si="5"/>
        <v>1881</v>
      </c>
      <c r="L26" s="43">
        <f t="shared" si="2"/>
        <v>1286.604</v>
      </c>
      <c r="M26" s="20">
        <f t="shared" si="3"/>
        <v>15.802075019952115</v>
      </c>
      <c r="N26" s="20">
        <f t="shared" si="6"/>
        <v>15.802075019952115</v>
      </c>
      <c r="O26" s="20">
        <f t="shared" si="4"/>
        <v>10.808619313647247</v>
      </c>
    </row>
    <row r="27" spans="1:15" ht="12" customHeight="1" x14ac:dyDescent="0.2">
      <c r="A27" s="28">
        <v>1928</v>
      </c>
      <c r="B27" s="36">
        <v>120.509</v>
      </c>
      <c r="C27" s="42">
        <v>1815</v>
      </c>
      <c r="D27" s="42">
        <v>7</v>
      </c>
      <c r="E27" s="42">
        <v>108</v>
      </c>
      <c r="F27" s="42">
        <f t="shared" si="0"/>
        <v>1930</v>
      </c>
      <c r="G27" s="42">
        <v>4</v>
      </c>
      <c r="H27" s="49" t="s">
        <v>11</v>
      </c>
      <c r="I27" s="42">
        <v>99</v>
      </c>
      <c r="J27" s="42">
        <f t="shared" si="1"/>
        <v>1827</v>
      </c>
      <c r="K27" s="42">
        <f t="shared" si="5"/>
        <v>1827</v>
      </c>
      <c r="L27" s="43">
        <f t="shared" si="2"/>
        <v>1249.6680000000001</v>
      </c>
      <c r="M27" s="20">
        <f t="shared" si="3"/>
        <v>15.160693392194775</v>
      </c>
      <c r="N27" s="20">
        <f t="shared" si="6"/>
        <v>15.160693392194775</v>
      </c>
      <c r="O27" s="20">
        <f t="shared" si="4"/>
        <v>10.369914280261225</v>
      </c>
    </row>
    <row r="28" spans="1:15" ht="12" customHeight="1" x14ac:dyDescent="0.2">
      <c r="A28" s="28">
        <v>1929</v>
      </c>
      <c r="B28" s="36">
        <v>121.767</v>
      </c>
      <c r="C28" s="42">
        <v>1832</v>
      </c>
      <c r="D28" s="42">
        <v>7</v>
      </c>
      <c r="E28" s="42">
        <v>99</v>
      </c>
      <c r="F28" s="42">
        <f t="shared" si="0"/>
        <v>1938</v>
      </c>
      <c r="G28" s="42">
        <v>3</v>
      </c>
      <c r="H28" s="49" t="s">
        <v>11</v>
      </c>
      <c r="I28" s="42">
        <v>131</v>
      </c>
      <c r="J28" s="42">
        <f t="shared" si="1"/>
        <v>1804</v>
      </c>
      <c r="K28" s="42">
        <f t="shared" si="5"/>
        <v>1804</v>
      </c>
      <c r="L28" s="43">
        <f t="shared" si="2"/>
        <v>1233.9360000000001</v>
      </c>
      <c r="M28" s="20">
        <f t="shared" si="3"/>
        <v>14.815179810621926</v>
      </c>
      <c r="N28" s="20">
        <f t="shared" si="6"/>
        <v>14.815179810621926</v>
      </c>
      <c r="O28" s="20">
        <f t="shared" si="4"/>
        <v>10.133582990465399</v>
      </c>
    </row>
    <row r="29" spans="1:15" ht="12" customHeight="1" x14ac:dyDescent="0.2">
      <c r="A29" s="28">
        <v>1930</v>
      </c>
      <c r="B29" s="36">
        <v>123.188</v>
      </c>
      <c r="C29" s="42">
        <v>1977</v>
      </c>
      <c r="D29" s="42">
        <v>2</v>
      </c>
      <c r="E29" s="42">
        <v>131</v>
      </c>
      <c r="F29" s="42">
        <f t="shared" si="0"/>
        <v>2110</v>
      </c>
      <c r="G29" s="42">
        <v>3</v>
      </c>
      <c r="H29" s="49" t="s">
        <v>11</v>
      </c>
      <c r="I29" s="42">
        <v>100</v>
      </c>
      <c r="J29" s="42">
        <f t="shared" si="1"/>
        <v>2007</v>
      </c>
      <c r="K29" s="42">
        <f>+J29</f>
        <v>2007</v>
      </c>
      <c r="L29" s="43">
        <f>+K29*0.684</f>
        <v>1372.788</v>
      </c>
      <c r="M29" s="20">
        <f t="shared" si="3"/>
        <v>16.292171315387861</v>
      </c>
      <c r="N29" s="20">
        <f>+M29</f>
        <v>16.292171315387861</v>
      </c>
      <c r="O29" s="20">
        <f t="shared" si="4"/>
        <v>11.143845179725298</v>
      </c>
    </row>
    <row r="30" spans="1:15" ht="12" customHeight="1" x14ac:dyDescent="0.2">
      <c r="A30" s="29">
        <v>1931</v>
      </c>
      <c r="B30" s="70">
        <v>124.149</v>
      </c>
      <c r="C30" s="46">
        <v>1820</v>
      </c>
      <c r="D30" s="46">
        <v>1</v>
      </c>
      <c r="E30" s="46">
        <v>100</v>
      </c>
      <c r="F30" s="46">
        <f t="shared" si="0"/>
        <v>1921</v>
      </c>
      <c r="G30" s="46">
        <v>3</v>
      </c>
      <c r="H30" s="50" t="s">
        <v>11</v>
      </c>
      <c r="I30" s="46">
        <v>106</v>
      </c>
      <c r="J30" s="46">
        <f t="shared" si="1"/>
        <v>1812</v>
      </c>
      <c r="K30" s="46">
        <f t="shared" si="5"/>
        <v>1812</v>
      </c>
      <c r="L30" s="47">
        <f t="shared" si="2"/>
        <v>1239.4080000000001</v>
      </c>
      <c r="M30" s="25">
        <f t="shared" si="3"/>
        <v>14.595365246598845</v>
      </c>
      <c r="N30" s="25">
        <f t="shared" si="6"/>
        <v>14.595365246598845</v>
      </c>
      <c r="O30" s="25">
        <f t="shared" si="4"/>
        <v>9.9832298286736112</v>
      </c>
    </row>
    <row r="31" spans="1:15" ht="12" customHeight="1" x14ac:dyDescent="0.2">
      <c r="A31" s="29">
        <v>1932</v>
      </c>
      <c r="B31" s="70">
        <v>124.949</v>
      </c>
      <c r="C31" s="46">
        <v>1851</v>
      </c>
      <c r="D31" s="46">
        <v>1</v>
      </c>
      <c r="E31" s="46">
        <v>106</v>
      </c>
      <c r="F31" s="46">
        <f t="shared" si="0"/>
        <v>1958</v>
      </c>
      <c r="G31" s="46">
        <v>1</v>
      </c>
      <c r="H31" s="50" t="s">
        <v>11</v>
      </c>
      <c r="I31" s="46">
        <v>93</v>
      </c>
      <c r="J31" s="46">
        <f t="shared" si="1"/>
        <v>1864</v>
      </c>
      <c r="K31" s="46">
        <f t="shared" si="5"/>
        <v>1864</v>
      </c>
      <c r="L31" s="47">
        <f t="shared" si="2"/>
        <v>1274.9760000000001</v>
      </c>
      <c r="M31" s="25">
        <f t="shared" si="3"/>
        <v>14.918086579324365</v>
      </c>
      <c r="N31" s="25">
        <f t="shared" si="6"/>
        <v>14.918086579324365</v>
      </c>
      <c r="O31" s="25">
        <f t="shared" si="4"/>
        <v>10.203971220257866</v>
      </c>
    </row>
    <row r="32" spans="1:15" ht="12" customHeight="1" x14ac:dyDescent="0.2">
      <c r="A32" s="29">
        <v>1933</v>
      </c>
      <c r="B32" s="70">
        <v>125.69</v>
      </c>
      <c r="C32" s="46">
        <v>1930</v>
      </c>
      <c r="D32" s="47" t="s">
        <v>13</v>
      </c>
      <c r="E32" s="46">
        <v>93</v>
      </c>
      <c r="F32" s="46">
        <f t="shared" si="0"/>
        <v>2023</v>
      </c>
      <c r="G32" s="46">
        <v>2</v>
      </c>
      <c r="H32" s="50" t="s">
        <v>11</v>
      </c>
      <c r="I32" s="46">
        <v>103</v>
      </c>
      <c r="J32" s="46">
        <f t="shared" si="1"/>
        <v>1918</v>
      </c>
      <c r="K32" s="46">
        <f t="shared" si="5"/>
        <v>1918</v>
      </c>
      <c r="L32" s="47">
        <f t="shared" si="2"/>
        <v>1311.912</v>
      </c>
      <c r="M32" s="25">
        <f t="shared" si="3"/>
        <v>15.259766091176704</v>
      </c>
      <c r="N32" s="25">
        <f t="shared" si="6"/>
        <v>15.259766091176704</v>
      </c>
      <c r="O32" s="25">
        <f t="shared" si="4"/>
        <v>10.437680006364866</v>
      </c>
    </row>
    <row r="33" spans="1:15" ht="12" customHeight="1" x14ac:dyDescent="0.2">
      <c r="A33" s="29">
        <v>1934</v>
      </c>
      <c r="B33" s="70">
        <v>126.485</v>
      </c>
      <c r="C33" s="46">
        <v>1780</v>
      </c>
      <c r="D33" s="46">
        <v>1</v>
      </c>
      <c r="E33" s="46">
        <v>103</v>
      </c>
      <c r="F33" s="46">
        <f t="shared" si="0"/>
        <v>1884</v>
      </c>
      <c r="G33" s="46">
        <v>2</v>
      </c>
      <c r="H33" s="50" t="s">
        <v>11</v>
      </c>
      <c r="I33" s="46">
        <v>110</v>
      </c>
      <c r="J33" s="46">
        <f t="shared" si="1"/>
        <v>1772</v>
      </c>
      <c r="K33" s="46">
        <f t="shared" si="5"/>
        <v>1772</v>
      </c>
      <c r="L33" s="47">
        <f t="shared" si="2"/>
        <v>1212.048</v>
      </c>
      <c r="M33" s="25">
        <f t="shared" si="3"/>
        <v>14.009566351741313</v>
      </c>
      <c r="N33" s="25">
        <f t="shared" si="6"/>
        <v>14.009566351741313</v>
      </c>
      <c r="O33" s="25">
        <f t="shared" si="4"/>
        <v>9.5825433845910588</v>
      </c>
    </row>
    <row r="34" spans="1:15" ht="12" customHeight="1" x14ac:dyDescent="0.2">
      <c r="A34" s="29">
        <v>1935</v>
      </c>
      <c r="B34" s="70">
        <v>127.36199999999999</v>
      </c>
      <c r="C34" s="46">
        <v>1710</v>
      </c>
      <c r="D34" s="46">
        <v>1</v>
      </c>
      <c r="E34" s="46">
        <v>110</v>
      </c>
      <c r="F34" s="46">
        <f t="shared" si="0"/>
        <v>1821</v>
      </c>
      <c r="G34" s="46">
        <v>2</v>
      </c>
      <c r="H34" s="50" t="s">
        <v>11</v>
      </c>
      <c r="I34" s="46">
        <v>87</v>
      </c>
      <c r="J34" s="46">
        <f t="shared" si="1"/>
        <v>1732</v>
      </c>
      <c r="K34" s="46">
        <f>+J34</f>
        <v>1732</v>
      </c>
      <c r="L34" s="47">
        <f>+K34*0.684</f>
        <v>1184.6880000000001</v>
      </c>
      <c r="M34" s="25">
        <f t="shared" si="3"/>
        <v>13.599032678506934</v>
      </c>
      <c r="N34" s="25">
        <f>+M34</f>
        <v>13.599032678506934</v>
      </c>
      <c r="O34" s="25">
        <f t="shared" si="4"/>
        <v>9.3017383520987433</v>
      </c>
    </row>
    <row r="35" spans="1:15" ht="12" customHeight="1" x14ac:dyDescent="0.2">
      <c r="A35" s="28">
        <v>1936</v>
      </c>
      <c r="B35" s="36">
        <v>128.18100000000001</v>
      </c>
      <c r="C35" s="42">
        <v>1861</v>
      </c>
      <c r="D35" s="42">
        <v>2</v>
      </c>
      <c r="E35" s="42">
        <v>87</v>
      </c>
      <c r="F35" s="42">
        <f t="shared" si="0"/>
        <v>1950</v>
      </c>
      <c r="G35" s="42">
        <v>1</v>
      </c>
      <c r="H35" s="49" t="s">
        <v>11</v>
      </c>
      <c r="I35" s="42">
        <v>148</v>
      </c>
      <c r="J35" s="42">
        <f t="shared" si="1"/>
        <v>1801</v>
      </c>
      <c r="K35" s="42">
        <f t="shared" si="5"/>
        <v>1801</v>
      </c>
      <c r="L35" s="43">
        <f t="shared" si="2"/>
        <v>1231.884</v>
      </c>
      <c r="M35" s="20">
        <f t="shared" si="3"/>
        <v>14.050444293616057</v>
      </c>
      <c r="N35" s="20">
        <f t="shared" si="6"/>
        <v>14.050444293616057</v>
      </c>
      <c r="O35" s="20">
        <f t="shared" si="4"/>
        <v>9.610503896833384</v>
      </c>
    </row>
    <row r="36" spans="1:15" ht="12" customHeight="1" x14ac:dyDescent="0.2">
      <c r="A36" s="28">
        <v>1937</v>
      </c>
      <c r="B36" s="36">
        <v>128.96100000000001</v>
      </c>
      <c r="C36" s="42">
        <v>1769</v>
      </c>
      <c r="D36" s="42">
        <v>5</v>
      </c>
      <c r="E36" s="42">
        <v>148</v>
      </c>
      <c r="F36" s="42">
        <f t="shared" si="0"/>
        <v>1922</v>
      </c>
      <c r="G36" s="42">
        <v>2</v>
      </c>
      <c r="H36" s="49" t="s">
        <v>11</v>
      </c>
      <c r="I36" s="42">
        <v>92</v>
      </c>
      <c r="J36" s="42">
        <f t="shared" si="1"/>
        <v>1828</v>
      </c>
      <c r="K36" s="42">
        <f t="shared" si="5"/>
        <v>1828</v>
      </c>
      <c r="L36" s="43">
        <f t="shared" si="2"/>
        <v>1250.3520000000001</v>
      </c>
      <c r="M36" s="20">
        <f t="shared" si="3"/>
        <v>14.174828048789943</v>
      </c>
      <c r="N36" s="20">
        <f t="shared" si="6"/>
        <v>14.174828048789943</v>
      </c>
      <c r="O36" s="20">
        <f t="shared" si="4"/>
        <v>9.6955823853723224</v>
      </c>
    </row>
    <row r="37" spans="1:15" ht="12" customHeight="1" x14ac:dyDescent="0.2">
      <c r="A37" s="28">
        <v>1938</v>
      </c>
      <c r="B37" s="36">
        <v>129.96899999999999</v>
      </c>
      <c r="C37" s="42">
        <v>1722</v>
      </c>
      <c r="D37" s="42">
        <v>2</v>
      </c>
      <c r="E37" s="42">
        <v>92</v>
      </c>
      <c r="F37" s="42">
        <f t="shared" si="0"/>
        <v>1816</v>
      </c>
      <c r="G37" s="42">
        <v>2</v>
      </c>
      <c r="H37" s="49" t="s">
        <v>11</v>
      </c>
      <c r="I37" s="42">
        <v>110</v>
      </c>
      <c r="J37" s="42">
        <f t="shared" si="1"/>
        <v>1704</v>
      </c>
      <c r="K37" s="42">
        <f t="shared" si="5"/>
        <v>1704</v>
      </c>
      <c r="L37" s="43">
        <f t="shared" si="2"/>
        <v>1165.5360000000001</v>
      </c>
      <c r="M37" s="20">
        <f t="shared" si="3"/>
        <v>13.110818733698036</v>
      </c>
      <c r="N37" s="20">
        <f t="shared" si="6"/>
        <v>13.110818733698036</v>
      </c>
      <c r="O37" s="20">
        <f t="shared" si="4"/>
        <v>8.9678000138494571</v>
      </c>
    </row>
    <row r="38" spans="1:15" ht="12" customHeight="1" x14ac:dyDescent="0.2">
      <c r="A38" s="28">
        <v>1939</v>
      </c>
      <c r="B38" s="36">
        <v>131.02799999999999</v>
      </c>
      <c r="C38" s="42">
        <v>1913</v>
      </c>
      <c r="D38" s="42">
        <v>1</v>
      </c>
      <c r="E38" s="42">
        <v>110</v>
      </c>
      <c r="F38" s="42">
        <f t="shared" si="0"/>
        <v>2024</v>
      </c>
      <c r="G38" s="42">
        <v>3</v>
      </c>
      <c r="H38" s="49" t="s">
        <v>11</v>
      </c>
      <c r="I38" s="42">
        <v>109</v>
      </c>
      <c r="J38" s="42">
        <f t="shared" si="1"/>
        <v>1912</v>
      </c>
      <c r="K38" s="42">
        <f t="shared" si="5"/>
        <v>1912</v>
      </c>
      <c r="L38" s="43">
        <f t="shared" si="2"/>
        <v>1307.808</v>
      </c>
      <c r="M38" s="20">
        <f t="shared" si="3"/>
        <v>14.592300882254175</v>
      </c>
      <c r="N38" s="20">
        <f t="shared" si="6"/>
        <v>14.592300882254175</v>
      </c>
      <c r="O38" s="20">
        <f t="shared" si="4"/>
        <v>9.9811338034618569</v>
      </c>
    </row>
    <row r="39" spans="1:15" ht="12" customHeight="1" x14ac:dyDescent="0.2">
      <c r="A39" s="28">
        <v>1940</v>
      </c>
      <c r="B39" s="36">
        <v>132.12200000000001</v>
      </c>
      <c r="C39" s="42">
        <v>1956</v>
      </c>
      <c r="D39" s="42">
        <v>2</v>
      </c>
      <c r="E39" s="42">
        <v>109</v>
      </c>
      <c r="F39" s="42">
        <f t="shared" si="0"/>
        <v>2067</v>
      </c>
      <c r="G39" s="42">
        <v>2</v>
      </c>
      <c r="H39" s="49" t="s">
        <v>11</v>
      </c>
      <c r="I39" s="42">
        <v>140</v>
      </c>
      <c r="J39" s="42">
        <f t="shared" si="1"/>
        <v>1925</v>
      </c>
      <c r="K39" s="42">
        <f>+J39</f>
        <v>1925</v>
      </c>
      <c r="L39" s="43">
        <f>+K39*0.684</f>
        <v>1316.7</v>
      </c>
      <c r="M39" s="20">
        <f t="shared" si="3"/>
        <v>14.569867243910929</v>
      </c>
      <c r="N39" s="20">
        <f>+M39</f>
        <v>14.569867243910929</v>
      </c>
      <c r="O39" s="20">
        <f t="shared" si="4"/>
        <v>9.9657891948350752</v>
      </c>
    </row>
    <row r="40" spans="1:15" ht="12" customHeight="1" x14ac:dyDescent="0.2">
      <c r="A40" s="29">
        <v>1941</v>
      </c>
      <c r="B40" s="70">
        <v>133.40199999999999</v>
      </c>
      <c r="C40" s="46">
        <v>2170</v>
      </c>
      <c r="D40" s="46">
        <v>2</v>
      </c>
      <c r="E40" s="46">
        <v>140</v>
      </c>
      <c r="F40" s="46">
        <f t="shared" ref="F40:F64" si="7">SUM(C40:E40)</f>
        <v>2312</v>
      </c>
      <c r="G40" s="46">
        <v>3</v>
      </c>
      <c r="H40" s="50" t="s">
        <v>11</v>
      </c>
      <c r="I40" s="46">
        <v>161</v>
      </c>
      <c r="J40" s="46">
        <f t="shared" ref="J40:J64" si="8">F40-SUM(G40:I40)</f>
        <v>2148</v>
      </c>
      <c r="K40" s="46">
        <f t="shared" si="5"/>
        <v>2148</v>
      </c>
      <c r="L40" s="47">
        <f t="shared" si="2"/>
        <v>1469.2320000000002</v>
      </c>
      <c r="M40" s="25">
        <f t="shared" ref="M40:M64" si="9">+J40/B40</f>
        <v>16.101707620575404</v>
      </c>
      <c r="N40" s="25">
        <f t="shared" si="6"/>
        <v>16.101707620575404</v>
      </c>
      <c r="O40" s="25">
        <f t="shared" si="4"/>
        <v>11.013568012473579</v>
      </c>
    </row>
    <row r="41" spans="1:15" ht="12" customHeight="1" x14ac:dyDescent="0.2">
      <c r="A41" s="29">
        <v>1942</v>
      </c>
      <c r="B41" s="70">
        <v>134.86000000000001</v>
      </c>
      <c r="C41" s="46">
        <v>2522</v>
      </c>
      <c r="D41" s="46">
        <v>3</v>
      </c>
      <c r="E41" s="46">
        <v>161</v>
      </c>
      <c r="F41" s="46">
        <f t="shared" si="7"/>
        <v>2686</v>
      </c>
      <c r="G41" s="46">
        <v>24</v>
      </c>
      <c r="H41" s="50" t="s">
        <v>11</v>
      </c>
      <c r="I41" s="46">
        <v>149</v>
      </c>
      <c r="J41" s="46">
        <f t="shared" si="8"/>
        <v>2513</v>
      </c>
      <c r="K41" s="46">
        <f t="shared" si="5"/>
        <v>2513</v>
      </c>
      <c r="L41" s="47">
        <f t="shared" si="2"/>
        <v>1718.8920000000001</v>
      </c>
      <c r="M41" s="25">
        <f t="shared" si="9"/>
        <v>18.634139107222303</v>
      </c>
      <c r="N41" s="25">
        <f t="shared" si="6"/>
        <v>18.634139107222303</v>
      </c>
      <c r="O41" s="25">
        <f t="shared" si="4"/>
        <v>12.745751149340055</v>
      </c>
    </row>
    <row r="42" spans="1:15" ht="12" customHeight="1" x14ac:dyDescent="0.2">
      <c r="A42" s="29">
        <v>1943</v>
      </c>
      <c r="B42" s="70">
        <v>136.739</v>
      </c>
      <c r="C42" s="46">
        <v>3218</v>
      </c>
      <c r="D42" s="46">
        <v>2</v>
      </c>
      <c r="E42" s="46">
        <v>149</v>
      </c>
      <c r="F42" s="46">
        <f t="shared" si="7"/>
        <v>3369</v>
      </c>
      <c r="G42" s="46">
        <v>1</v>
      </c>
      <c r="H42" s="50" t="s">
        <v>11</v>
      </c>
      <c r="I42" s="46">
        <v>178</v>
      </c>
      <c r="J42" s="46">
        <f t="shared" si="8"/>
        <v>3190</v>
      </c>
      <c r="K42" s="46">
        <f t="shared" si="5"/>
        <v>3190</v>
      </c>
      <c r="L42" s="47">
        <f t="shared" si="2"/>
        <v>2181.96</v>
      </c>
      <c r="M42" s="25">
        <f t="shared" si="9"/>
        <v>23.329116053210861</v>
      </c>
      <c r="N42" s="25">
        <f t="shared" si="6"/>
        <v>23.329116053210861</v>
      </c>
      <c r="O42" s="25">
        <f t="shared" si="4"/>
        <v>15.957115380396228</v>
      </c>
    </row>
    <row r="43" spans="1:15" ht="12" customHeight="1" x14ac:dyDescent="0.2">
      <c r="A43" s="29">
        <v>1944</v>
      </c>
      <c r="B43" s="70">
        <v>138.39699999999999</v>
      </c>
      <c r="C43" s="46">
        <v>3037</v>
      </c>
      <c r="D43" s="46">
        <v>22</v>
      </c>
      <c r="E43" s="46">
        <v>178</v>
      </c>
      <c r="F43" s="46">
        <f t="shared" si="7"/>
        <v>3237</v>
      </c>
      <c r="G43" s="46">
        <v>8</v>
      </c>
      <c r="H43" s="50" t="s">
        <v>11</v>
      </c>
      <c r="I43" s="46">
        <v>134</v>
      </c>
      <c r="J43" s="46">
        <f t="shared" si="8"/>
        <v>3095</v>
      </c>
      <c r="K43" s="46">
        <f t="shared" si="5"/>
        <v>3095</v>
      </c>
      <c r="L43" s="47">
        <f t="shared" si="2"/>
        <v>2116.98</v>
      </c>
      <c r="M43" s="25">
        <f t="shared" si="9"/>
        <v>22.363201514483698</v>
      </c>
      <c r="N43" s="25">
        <f t="shared" si="6"/>
        <v>22.363201514483698</v>
      </c>
      <c r="O43" s="25">
        <f t="shared" si="4"/>
        <v>15.296429835906849</v>
      </c>
    </row>
    <row r="44" spans="1:15" ht="12" customHeight="1" x14ac:dyDescent="0.2">
      <c r="A44" s="29">
        <v>1945</v>
      </c>
      <c r="B44" s="70">
        <v>139.928</v>
      </c>
      <c r="C44" s="46">
        <v>3233</v>
      </c>
      <c r="D44" s="46">
        <v>22</v>
      </c>
      <c r="E44" s="46">
        <v>134</v>
      </c>
      <c r="F44" s="46">
        <f t="shared" si="7"/>
        <v>3389</v>
      </c>
      <c r="G44" s="46">
        <v>16</v>
      </c>
      <c r="H44" s="50" t="s">
        <v>11</v>
      </c>
      <c r="I44" s="46">
        <v>290</v>
      </c>
      <c r="J44" s="46">
        <f t="shared" si="8"/>
        <v>3083</v>
      </c>
      <c r="K44" s="46">
        <f>+J44</f>
        <v>3083</v>
      </c>
      <c r="L44" s="47">
        <f t="shared" ref="L44:L50" si="10">+K44*0.684</f>
        <v>2108.7719999999999</v>
      </c>
      <c r="M44" s="25">
        <f t="shared" si="9"/>
        <v>22.03275970499114</v>
      </c>
      <c r="N44" s="25">
        <f>+M44</f>
        <v>22.03275970499114</v>
      </c>
      <c r="O44" s="25">
        <f t="shared" si="4"/>
        <v>15.070407638213938</v>
      </c>
    </row>
    <row r="45" spans="1:15" ht="12" customHeight="1" x14ac:dyDescent="0.2">
      <c r="A45" s="28">
        <v>1946</v>
      </c>
      <c r="B45" s="36">
        <v>141.38900000000001</v>
      </c>
      <c r="C45" s="42">
        <v>2832</v>
      </c>
      <c r="D45" s="41" t="s">
        <v>13</v>
      </c>
      <c r="E45" s="42">
        <v>290</v>
      </c>
      <c r="F45" s="42">
        <f t="shared" si="7"/>
        <v>3122</v>
      </c>
      <c r="G45" s="42">
        <v>81</v>
      </c>
      <c r="H45" s="49" t="s">
        <v>11</v>
      </c>
      <c r="I45" s="42">
        <v>166</v>
      </c>
      <c r="J45" s="42">
        <f t="shared" si="8"/>
        <v>2875</v>
      </c>
      <c r="K45" s="42">
        <f t="shared" si="5"/>
        <v>2875</v>
      </c>
      <c r="L45" s="43">
        <f t="shared" si="10"/>
        <v>1966.5000000000002</v>
      </c>
      <c r="M45" s="20">
        <f t="shared" si="9"/>
        <v>20.333972232634785</v>
      </c>
      <c r="N45" s="20">
        <f t="shared" si="6"/>
        <v>20.333972232634785</v>
      </c>
      <c r="O45" s="20">
        <f t="shared" si="4"/>
        <v>13.908437007122195</v>
      </c>
    </row>
    <row r="46" spans="1:15" ht="12" customHeight="1" x14ac:dyDescent="0.2">
      <c r="A46" s="28">
        <v>1947</v>
      </c>
      <c r="B46" s="36">
        <v>144.126</v>
      </c>
      <c r="C46" s="42">
        <v>2707</v>
      </c>
      <c r="D46" s="42">
        <v>12</v>
      </c>
      <c r="E46" s="42">
        <v>166</v>
      </c>
      <c r="F46" s="42">
        <f t="shared" si="7"/>
        <v>2885</v>
      </c>
      <c r="G46" s="42">
        <v>23</v>
      </c>
      <c r="H46" s="49" t="s">
        <v>11</v>
      </c>
      <c r="I46" s="42">
        <v>220</v>
      </c>
      <c r="J46" s="42">
        <f t="shared" si="8"/>
        <v>2642</v>
      </c>
      <c r="K46" s="42">
        <f t="shared" si="5"/>
        <v>2642</v>
      </c>
      <c r="L46" s="43">
        <f t="shared" si="10"/>
        <v>1807.1280000000002</v>
      </c>
      <c r="M46" s="20">
        <f t="shared" si="9"/>
        <v>18.33118243758933</v>
      </c>
      <c r="N46" s="20">
        <f t="shared" si="6"/>
        <v>18.33118243758933</v>
      </c>
      <c r="O46" s="20">
        <f t="shared" si="4"/>
        <v>12.538528787311103</v>
      </c>
    </row>
    <row r="47" spans="1:15" ht="12" customHeight="1" x14ac:dyDescent="0.2">
      <c r="A47" s="28">
        <v>1948</v>
      </c>
      <c r="B47" s="36">
        <v>146.631</v>
      </c>
      <c r="C47" s="42">
        <v>2563</v>
      </c>
      <c r="D47" s="42">
        <v>36</v>
      </c>
      <c r="E47" s="42">
        <v>220</v>
      </c>
      <c r="F47" s="42">
        <f t="shared" si="7"/>
        <v>2819</v>
      </c>
      <c r="G47" s="42">
        <v>12</v>
      </c>
      <c r="H47" s="49" t="s">
        <v>11</v>
      </c>
      <c r="I47" s="42">
        <v>107</v>
      </c>
      <c r="J47" s="42">
        <f t="shared" si="8"/>
        <v>2700</v>
      </c>
      <c r="K47" s="42">
        <f t="shared" si="5"/>
        <v>2700</v>
      </c>
      <c r="L47" s="43">
        <f t="shared" si="10"/>
        <v>1846.8000000000002</v>
      </c>
      <c r="M47" s="20">
        <f t="shared" si="9"/>
        <v>18.413568754219778</v>
      </c>
      <c r="N47" s="20">
        <f t="shared" si="6"/>
        <v>18.413568754219778</v>
      </c>
      <c r="O47" s="20">
        <f t="shared" si="4"/>
        <v>12.594881027886329</v>
      </c>
    </row>
    <row r="48" spans="1:15" ht="12" customHeight="1" x14ac:dyDescent="0.2">
      <c r="A48" s="28">
        <v>1949</v>
      </c>
      <c r="B48" s="36">
        <v>149.18799999999999</v>
      </c>
      <c r="C48" s="42">
        <v>2991</v>
      </c>
      <c r="D48" s="42">
        <v>15</v>
      </c>
      <c r="E48" s="42">
        <v>107</v>
      </c>
      <c r="F48" s="42">
        <f t="shared" si="7"/>
        <v>3113</v>
      </c>
      <c r="G48" s="42">
        <v>13</v>
      </c>
      <c r="H48" s="49" t="s">
        <v>11</v>
      </c>
      <c r="I48" s="42">
        <v>161</v>
      </c>
      <c r="J48" s="42">
        <f t="shared" si="8"/>
        <v>2939</v>
      </c>
      <c r="K48" s="42">
        <f t="shared" si="5"/>
        <v>2939</v>
      </c>
      <c r="L48" s="43">
        <f t="shared" si="10"/>
        <v>2010.2760000000001</v>
      </c>
      <c r="M48" s="20">
        <f t="shared" si="9"/>
        <v>19.699975869372874</v>
      </c>
      <c r="N48" s="20">
        <f t="shared" si="6"/>
        <v>19.699975869372874</v>
      </c>
      <c r="O48" s="20">
        <f t="shared" si="4"/>
        <v>13.474783494651046</v>
      </c>
    </row>
    <row r="49" spans="1:15" ht="12" customHeight="1" x14ac:dyDescent="0.2">
      <c r="A49" s="28">
        <v>1950</v>
      </c>
      <c r="B49" s="36">
        <v>151.684</v>
      </c>
      <c r="C49" s="42">
        <v>3174</v>
      </c>
      <c r="D49" s="42">
        <v>5</v>
      </c>
      <c r="E49" s="42">
        <v>161</v>
      </c>
      <c r="F49" s="42">
        <f t="shared" si="7"/>
        <v>3340</v>
      </c>
      <c r="G49" s="42">
        <v>15</v>
      </c>
      <c r="H49" s="49" t="s">
        <v>11</v>
      </c>
      <c r="I49" s="42">
        <v>163</v>
      </c>
      <c r="J49" s="42">
        <f t="shared" si="8"/>
        <v>3162</v>
      </c>
      <c r="K49" s="42">
        <f>+J49</f>
        <v>3162</v>
      </c>
      <c r="L49" s="43">
        <f t="shared" si="10"/>
        <v>2162.808</v>
      </c>
      <c r="M49" s="20">
        <f t="shared" si="9"/>
        <v>20.845969251865721</v>
      </c>
      <c r="N49" s="20">
        <f>+M49</f>
        <v>20.845969251865721</v>
      </c>
      <c r="O49" s="20">
        <f t="shared" ref="O49:O64" si="11">+L49/B49</f>
        <v>14.258642968276153</v>
      </c>
    </row>
    <row r="50" spans="1:15" ht="12" customHeight="1" x14ac:dyDescent="0.2">
      <c r="A50" s="29">
        <v>1951</v>
      </c>
      <c r="B50" s="70">
        <v>154.28700000000001</v>
      </c>
      <c r="C50" s="46">
        <v>3433</v>
      </c>
      <c r="D50" s="46">
        <v>1</v>
      </c>
      <c r="E50" s="46">
        <v>163</v>
      </c>
      <c r="F50" s="46">
        <f t="shared" si="7"/>
        <v>3597</v>
      </c>
      <c r="G50" s="46">
        <v>29</v>
      </c>
      <c r="H50" s="50" t="s">
        <v>11</v>
      </c>
      <c r="I50" s="46">
        <v>187</v>
      </c>
      <c r="J50" s="46">
        <f t="shared" si="8"/>
        <v>3381</v>
      </c>
      <c r="K50" s="46">
        <f t="shared" si="5"/>
        <v>3381</v>
      </c>
      <c r="L50" s="47">
        <f t="shared" si="10"/>
        <v>2312.6040000000003</v>
      </c>
      <c r="M50" s="25">
        <f t="shared" si="9"/>
        <v>21.913706274669931</v>
      </c>
      <c r="N50" s="25">
        <f t="shared" si="6"/>
        <v>21.913706274669931</v>
      </c>
      <c r="O50" s="25">
        <f t="shared" si="11"/>
        <v>14.988975091874236</v>
      </c>
    </row>
    <row r="51" spans="1:15" ht="12" customHeight="1" x14ac:dyDescent="0.2">
      <c r="A51" s="29">
        <v>1952</v>
      </c>
      <c r="B51" s="70">
        <v>156.95400000000001</v>
      </c>
      <c r="C51" s="46">
        <v>3443</v>
      </c>
      <c r="D51" s="46">
        <v>3</v>
      </c>
      <c r="E51" s="46">
        <v>187</v>
      </c>
      <c r="F51" s="46">
        <f t="shared" si="7"/>
        <v>3633</v>
      </c>
      <c r="G51" s="46">
        <v>21</v>
      </c>
      <c r="H51" s="50" t="s">
        <v>11</v>
      </c>
      <c r="I51" s="46">
        <v>123</v>
      </c>
      <c r="J51" s="46">
        <f t="shared" si="8"/>
        <v>3489</v>
      </c>
      <c r="K51" s="46">
        <f t="shared" si="5"/>
        <v>3489</v>
      </c>
      <c r="L51" s="47">
        <f t="shared" ref="L51:L63" si="12">+K51*0.684</f>
        <v>2386.4760000000001</v>
      </c>
      <c r="M51" s="25">
        <f t="shared" si="9"/>
        <v>22.229443021522229</v>
      </c>
      <c r="N51" s="25">
        <f t="shared" si="6"/>
        <v>22.229443021522229</v>
      </c>
      <c r="O51" s="25">
        <f t="shared" si="11"/>
        <v>15.204939026721204</v>
      </c>
    </row>
    <row r="52" spans="1:15" ht="12" customHeight="1" x14ac:dyDescent="0.2">
      <c r="A52" s="29">
        <v>1953</v>
      </c>
      <c r="B52" s="70">
        <v>159.565</v>
      </c>
      <c r="C52" s="46">
        <v>3567</v>
      </c>
      <c r="D52" s="45" t="s">
        <v>13</v>
      </c>
      <c r="E52" s="46">
        <v>123</v>
      </c>
      <c r="F52" s="46">
        <f t="shared" si="7"/>
        <v>3690</v>
      </c>
      <c r="G52" s="46">
        <v>32</v>
      </c>
      <c r="H52" s="50" t="s">
        <v>11</v>
      </c>
      <c r="I52" s="46">
        <v>145</v>
      </c>
      <c r="J52" s="46">
        <f t="shared" si="8"/>
        <v>3513</v>
      </c>
      <c r="K52" s="46">
        <f t="shared" si="5"/>
        <v>3513</v>
      </c>
      <c r="L52" s="47">
        <f t="shared" si="12"/>
        <v>2402.8920000000003</v>
      </c>
      <c r="M52" s="25">
        <f t="shared" si="9"/>
        <v>22.016106288973145</v>
      </c>
      <c r="N52" s="25">
        <f t="shared" si="6"/>
        <v>22.016106288973145</v>
      </c>
      <c r="O52" s="25">
        <f t="shared" si="11"/>
        <v>15.059016701657633</v>
      </c>
    </row>
    <row r="53" spans="1:15" ht="12" customHeight="1" x14ac:dyDescent="0.2">
      <c r="A53" s="29">
        <v>1954</v>
      </c>
      <c r="B53" s="70">
        <v>162.39099999999999</v>
      </c>
      <c r="C53" s="46">
        <v>3743</v>
      </c>
      <c r="D53" s="45" t="s">
        <v>13</v>
      </c>
      <c r="E53" s="46">
        <v>145</v>
      </c>
      <c r="F53" s="46">
        <f t="shared" si="7"/>
        <v>3888</v>
      </c>
      <c r="G53" s="46">
        <v>34</v>
      </c>
      <c r="H53" s="50" t="s">
        <v>11</v>
      </c>
      <c r="I53" s="46">
        <v>139</v>
      </c>
      <c r="J53" s="46">
        <f t="shared" si="8"/>
        <v>3715</v>
      </c>
      <c r="K53" s="46">
        <f t="shared" si="5"/>
        <v>3715</v>
      </c>
      <c r="L53" s="47">
        <f t="shared" si="12"/>
        <v>2541.0600000000004</v>
      </c>
      <c r="M53" s="25">
        <f t="shared" si="9"/>
        <v>22.87688357113387</v>
      </c>
      <c r="N53" s="25">
        <f t="shared" si="6"/>
        <v>22.87688357113387</v>
      </c>
      <c r="O53" s="25">
        <f t="shared" si="11"/>
        <v>15.64778836265557</v>
      </c>
    </row>
    <row r="54" spans="1:15" ht="12" customHeight="1" x14ac:dyDescent="0.2">
      <c r="A54" s="29">
        <v>1955</v>
      </c>
      <c r="B54" s="70">
        <v>165.27500000000001</v>
      </c>
      <c r="C54" s="46">
        <v>3572</v>
      </c>
      <c r="D54" s="46">
        <v>1</v>
      </c>
      <c r="E54" s="46">
        <v>139</v>
      </c>
      <c r="F54" s="46">
        <f t="shared" si="7"/>
        <v>3712</v>
      </c>
      <c r="G54" s="46">
        <v>46</v>
      </c>
      <c r="H54" s="50" t="s">
        <v>11</v>
      </c>
      <c r="I54" s="46">
        <v>125</v>
      </c>
      <c r="J54" s="46">
        <f t="shared" si="8"/>
        <v>3541</v>
      </c>
      <c r="K54" s="46">
        <f>+J54</f>
        <v>3541</v>
      </c>
      <c r="L54" s="47">
        <f>+K54*0.684</f>
        <v>2422.0440000000003</v>
      </c>
      <c r="M54" s="25">
        <f t="shared" si="9"/>
        <v>21.424897897443653</v>
      </c>
      <c r="N54" s="25">
        <f>+M54</f>
        <v>21.424897897443653</v>
      </c>
      <c r="O54" s="25">
        <f t="shared" si="11"/>
        <v>14.654630161851461</v>
      </c>
    </row>
    <row r="55" spans="1:15" ht="12" customHeight="1" x14ac:dyDescent="0.2">
      <c r="A55" s="28">
        <v>1956</v>
      </c>
      <c r="B55" s="36">
        <v>168.221</v>
      </c>
      <c r="C55" s="42">
        <v>4217</v>
      </c>
      <c r="D55" s="41" t="s">
        <v>13</v>
      </c>
      <c r="E55" s="42">
        <v>125</v>
      </c>
      <c r="F55" s="42">
        <f t="shared" si="7"/>
        <v>4342</v>
      </c>
      <c r="G55" s="42">
        <v>58</v>
      </c>
      <c r="H55" s="49" t="s">
        <v>11</v>
      </c>
      <c r="I55" s="42">
        <v>164</v>
      </c>
      <c r="J55" s="42">
        <f t="shared" si="8"/>
        <v>4120</v>
      </c>
      <c r="K55" s="42">
        <f t="shared" si="5"/>
        <v>4120</v>
      </c>
      <c r="L55" s="43">
        <f t="shared" si="12"/>
        <v>2818.0800000000004</v>
      </c>
      <c r="M55" s="20">
        <f t="shared" si="9"/>
        <v>24.491591418431707</v>
      </c>
      <c r="N55" s="20">
        <f t="shared" si="6"/>
        <v>24.491591418431707</v>
      </c>
      <c r="O55" s="20">
        <f t="shared" si="11"/>
        <v>16.752248530207289</v>
      </c>
    </row>
    <row r="56" spans="1:15" ht="12" customHeight="1" x14ac:dyDescent="0.2">
      <c r="A56" s="28">
        <v>1957</v>
      </c>
      <c r="B56" s="36">
        <v>171.274</v>
      </c>
      <c r="C56" s="42">
        <v>4404</v>
      </c>
      <c r="D56" s="41" t="s">
        <v>13</v>
      </c>
      <c r="E56" s="42">
        <v>164</v>
      </c>
      <c r="F56" s="42">
        <f t="shared" si="7"/>
        <v>4568</v>
      </c>
      <c r="G56" s="42">
        <v>58</v>
      </c>
      <c r="H56" s="49" t="s">
        <v>11</v>
      </c>
      <c r="I56" s="42">
        <v>134</v>
      </c>
      <c r="J56" s="42">
        <f t="shared" si="8"/>
        <v>4376</v>
      </c>
      <c r="K56" s="42">
        <f t="shared" si="5"/>
        <v>4376</v>
      </c>
      <c r="L56" s="43">
        <f t="shared" si="12"/>
        <v>2993.1840000000002</v>
      </c>
      <c r="M56" s="20">
        <f t="shared" si="9"/>
        <v>25.549703983091419</v>
      </c>
      <c r="N56" s="20">
        <f t="shared" si="6"/>
        <v>25.549703983091419</v>
      </c>
      <c r="O56" s="20">
        <f t="shared" si="11"/>
        <v>17.475997524434533</v>
      </c>
    </row>
    <row r="57" spans="1:15" ht="12" customHeight="1" x14ac:dyDescent="0.2">
      <c r="A57" s="28">
        <v>1958</v>
      </c>
      <c r="B57" s="36">
        <v>174.14099999999999</v>
      </c>
      <c r="C57" s="42">
        <v>5005</v>
      </c>
      <c r="D57" s="42">
        <v>1</v>
      </c>
      <c r="E57" s="42">
        <v>134</v>
      </c>
      <c r="F57" s="42">
        <f t="shared" si="7"/>
        <v>5140</v>
      </c>
      <c r="G57" s="42">
        <v>61</v>
      </c>
      <c r="H57" s="49" t="s">
        <v>11</v>
      </c>
      <c r="I57" s="42">
        <v>179</v>
      </c>
      <c r="J57" s="42">
        <f t="shared" si="8"/>
        <v>4900</v>
      </c>
      <c r="K57" s="42">
        <f t="shared" si="5"/>
        <v>4900</v>
      </c>
      <c r="L57" s="43">
        <f t="shared" si="12"/>
        <v>3351.6000000000004</v>
      </c>
      <c r="M57" s="20">
        <f t="shared" si="9"/>
        <v>28.138117961881466</v>
      </c>
      <c r="N57" s="20">
        <f t="shared" si="6"/>
        <v>28.138117961881466</v>
      </c>
      <c r="O57" s="20">
        <f t="shared" si="11"/>
        <v>19.246472685926925</v>
      </c>
    </row>
    <row r="58" spans="1:15" ht="12" customHeight="1" x14ac:dyDescent="0.2">
      <c r="A58" s="28">
        <v>1959</v>
      </c>
      <c r="B58" s="36">
        <v>177.07300000000001</v>
      </c>
      <c r="C58" s="42">
        <v>5230</v>
      </c>
      <c r="D58" s="42">
        <v>1</v>
      </c>
      <c r="E58" s="42">
        <v>179</v>
      </c>
      <c r="F58" s="42">
        <f t="shared" si="7"/>
        <v>5410</v>
      </c>
      <c r="G58" s="42">
        <v>142</v>
      </c>
      <c r="H58" s="49" t="s">
        <v>11</v>
      </c>
      <c r="I58" s="42">
        <v>161</v>
      </c>
      <c r="J58" s="42">
        <f t="shared" si="8"/>
        <v>5107</v>
      </c>
      <c r="K58" s="42">
        <f t="shared" si="5"/>
        <v>5107</v>
      </c>
      <c r="L58" s="43">
        <f t="shared" si="12"/>
        <v>3493.1880000000001</v>
      </c>
      <c r="M58" s="20">
        <f t="shared" si="9"/>
        <v>28.841212381334252</v>
      </c>
      <c r="N58" s="20">
        <f t="shared" si="6"/>
        <v>28.841212381334252</v>
      </c>
      <c r="O58" s="20">
        <f t="shared" si="11"/>
        <v>19.727389268832628</v>
      </c>
    </row>
    <row r="59" spans="1:15" ht="12" customHeight="1" x14ac:dyDescent="0.2">
      <c r="A59" s="28">
        <v>1960</v>
      </c>
      <c r="B59" s="36">
        <v>180.67099999999999</v>
      </c>
      <c r="C59" s="42">
        <v>5208</v>
      </c>
      <c r="D59" s="41" t="s">
        <v>13</v>
      </c>
      <c r="E59" s="42">
        <v>161</v>
      </c>
      <c r="F59" s="42">
        <f t="shared" si="7"/>
        <v>5369</v>
      </c>
      <c r="G59" s="42">
        <v>182</v>
      </c>
      <c r="H59" s="49" t="s">
        <v>11</v>
      </c>
      <c r="I59" s="42">
        <v>130</v>
      </c>
      <c r="J59" s="42">
        <f t="shared" si="8"/>
        <v>5057</v>
      </c>
      <c r="K59" s="42">
        <f>+J59</f>
        <v>5057</v>
      </c>
      <c r="L59" s="43">
        <f>+K59*0.684</f>
        <v>3458.9880000000003</v>
      </c>
      <c r="M59" s="20">
        <f t="shared" si="9"/>
        <v>27.990103558401739</v>
      </c>
      <c r="N59" s="20">
        <f>+M59</f>
        <v>27.990103558401739</v>
      </c>
      <c r="O59" s="20">
        <f t="shared" si="11"/>
        <v>19.14523083394679</v>
      </c>
    </row>
    <row r="60" spans="1:15" ht="12" customHeight="1" x14ac:dyDescent="0.2">
      <c r="A60" s="29">
        <v>1961</v>
      </c>
      <c r="B60" s="70">
        <v>183.691</v>
      </c>
      <c r="C60" s="46">
        <v>5787</v>
      </c>
      <c r="D60" s="45" t="s">
        <v>13</v>
      </c>
      <c r="E60" s="46">
        <v>130</v>
      </c>
      <c r="F60" s="46">
        <f t="shared" si="7"/>
        <v>5917</v>
      </c>
      <c r="G60" s="46">
        <v>247</v>
      </c>
      <c r="H60" s="50" t="s">
        <v>11</v>
      </c>
      <c r="I60" s="46">
        <v>160</v>
      </c>
      <c r="J60" s="46">
        <f t="shared" si="8"/>
        <v>5510</v>
      </c>
      <c r="K60" s="46">
        <f t="shared" si="5"/>
        <v>5510</v>
      </c>
      <c r="L60" s="47">
        <f t="shared" si="12"/>
        <v>3768.84</v>
      </c>
      <c r="M60" s="25">
        <f t="shared" si="9"/>
        <v>29.996025934857993</v>
      </c>
      <c r="N60" s="25">
        <f t="shared" si="6"/>
        <v>29.996025934857993</v>
      </c>
      <c r="O60" s="25">
        <f t="shared" si="11"/>
        <v>20.517281739442868</v>
      </c>
    </row>
    <row r="61" spans="1:15" ht="12" customHeight="1" x14ac:dyDescent="0.2">
      <c r="A61" s="29">
        <v>1962</v>
      </c>
      <c r="B61" s="70">
        <v>186.53800000000001</v>
      </c>
      <c r="C61" s="46">
        <v>5825</v>
      </c>
      <c r="D61" s="45" t="s">
        <v>13</v>
      </c>
      <c r="E61" s="46">
        <v>160</v>
      </c>
      <c r="F61" s="46">
        <f t="shared" si="7"/>
        <v>5985</v>
      </c>
      <c r="G61" s="46">
        <v>262</v>
      </c>
      <c r="H61" s="50" t="s">
        <v>11</v>
      </c>
      <c r="I61" s="46">
        <v>124</v>
      </c>
      <c r="J61" s="46">
        <f t="shared" si="8"/>
        <v>5599</v>
      </c>
      <c r="K61" s="46">
        <f t="shared" si="5"/>
        <v>5599</v>
      </c>
      <c r="L61" s="47">
        <f t="shared" si="12"/>
        <v>3829.7160000000003</v>
      </c>
      <c r="M61" s="25">
        <f t="shared" si="9"/>
        <v>30.015331996697721</v>
      </c>
      <c r="N61" s="25">
        <f t="shared" si="6"/>
        <v>30.015331996697721</v>
      </c>
      <c r="O61" s="25">
        <f t="shared" si="11"/>
        <v>20.530487085741242</v>
      </c>
    </row>
    <row r="62" spans="1:15" ht="12" customHeight="1" x14ac:dyDescent="0.2">
      <c r="A62" s="29">
        <v>1963</v>
      </c>
      <c r="B62" s="70">
        <v>189.24199999999999</v>
      </c>
      <c r="C62" s="46">
        <v>6048</v>
      </c>
      <c r="D62" s="45" t="s">
        <v>13</v>
      </c>
      <c r="E62" s="46">
        <v>124</v>
      </c>
      <c r="F62" s="46">
        <f t="shared" si="7"/>
        <v>6172</v>
      </c>
      <c r="G62" s="46">
        <v>226</v>
      </c>
      <c r="H62" s="50" t="s">
        <v>11</v>
      </c>
      <c r="I62" s="46">
        <v>135</v>
      </c>
      <c r="J62" s="46">
        <f t="shared" si="8"/>
        <v>5811</v>
      </c>
      <c r="K62" s="46">
        <f t="shared" si="5"/>
        <v>5811</v>
      </c>
      <c r="L62" s="47">
        <f t="shared" si="12"/>
        <v>3974.7240000000002</v>
      </c>
      <c r="M62" s="25">
        <f t="shared" si="9"/>
        <v>30.706714154363198</v>
      </c>
      <c r="N62" s="25">
        <f t="shared" si="6"/>
        <v>30.706714154363198</v>
      </c>
      <c r="O62" s="25">
        <f t="shared" si="11"/>
        <v>21.003392481584427</v>
      </c>
    </row>
    <row r="63" spans="1:15" ht="12" customHeight="1" x14ac:dyDescent="0.2">
      <c r="A63" s="29">
        <v>1964</v>
      </c>
      <c r="B63" s="70">
        <v>191.88900000000001</v>
      </c>
      <c r="C63" s="46">
        <v>6219</v>
      </c>
      <c r="D63" s="45" t="s">
        <v>13</v>
      </c>
      <c r="E63" s="46">
        <v>135</v>
      </c>
      <c r="F63" s="46">
        <f t="shared" si="7"/>
        <v>6354</v>
      </c>
      <c r="G63" s="46">
        <v>250</v>
      </c>
      <c r="H63" s="50" t="s">
        <v>11</v>
      </c>
      <c r="I63" s="46">
        <v>138</v>
      </c>
      <c r="J63" s="46">
        <f t="shared" si="8"/>
        <v>5966</v>
      </c>
      <c r="K63" s="46">
        <f t="shared" si="5"/>
        <v>5966</v>
      </c>
      <c r="L63" s="47">
        <f t="shared" si="12"/>
        <v>4080.7440000000001</v>
      </c>
      <c r="M63" s="25">
        <f t="shared" si="9"/>
        <v>31.090891088076958</v>
      </c>
      <c r="N63" s="25">
        <f t="shared" si="6"/>
        <v>31.090891088076958</v>
      </c>
      <c r="O63" s="25">
        <f t="shared" si="11"/>
        <v>21.26616950424464</v>
      </c>
    </row>
    <row r="64" spans="1:15" ht="12" customHeight="1" x14ac:dyDescent="0.2">
      <c r="A64" s="29">
        <v>1965</v>
      </c>
      <c r="B64" s="70">
        <v>194.303</v>
      </c>
      <c r="C64" s="46">
        <v>6649</v>
      </c>
      <c r="D64" s="45" t="s">
        <v>13</v>
      </c>
      <c r="E64" s="46">
        <v>138</v>
      </c>
      <c r="F64" s="46">
        <f t="shared" si="7"/>
        <v>6787</v>
      </c>
      <c r="G64" s="46">
        <v>191</v>
      </c>
      <c r="H64" s="50" t="s">
        <v>11</v>
      </c>
      <c r="I64" s="46">
        <v>108</v>
      </c>
      <c r="J64" s="46">
        <f t="shared" si="8"/>
        <v>6488</v>
      </c>
      <c r="K64" s="46">
        <f>+J64</f>
        <v>6488</v>
      </c>
      <c r="L64" s="47">
        <f>+K64*0.684</f>
        <v>4437.7920000000004</v>
      </c>
      <c r="M64" s="25">
        <f t="shared" si="9"/>
        <v>33.39114681708466</v>
      </c>
      <c r="N64" s="25">
        <f>+M64</f>
        <v>33.39114681708466</v>
      </c>
      <c r="O64" s="25">
        <f t="shared" si="11"/>
        <v>22.839544422885908</v>
      </c>
    </row>
    <row r="65" spans="1:15" ht="12" customHeight="1" x14ac:dyDescent="0.2">
      <c r="A65" s="28">
        <v>1966</v>
      </c>
      <c r="B65" s="36">
        <v>196.56</v>
      </c>
      <c r="C65" s="43">
        <f>IF(ISTEXT(Broilers!C8),"NA",SUM(Broilers!C8,OtherChicken!C8))</f>
        <v>7197.5757680840006</v>
      </c>
      <c r="D65" s="43" t="str">
        <f>IF(ISTEXT(Broilers!D8),"NA",SUM(Broilers!D8,OtherChicken!D8))</f>
        <v>NA</v>
      </c>
      <c r="E65" s="43">
        <f>IF(ISTEXT(Broilers!E8),"--",IF(ISTEXT(OtherChicken!E8),"--",Broilers!E8+OtherChicken!E8))</f>
        <v>107.77500000000001</v>
      </c>
      <c r="F65" s="43">
        <f>IF(ISTEXT(Broilers!F8),"--",IF(ISTEXT(OtherChicken!F8),"--",Broilers!F8+OtherChicken!F8))</f>
        <v>7305.3507680840012</v>
      </c>
      <c r="G65" s="43">
        <f>IF(ISTEXT(Broilers!G8),"--",IF(ISTEXT(OtherChicken!G8),"--",Broilers!G8+OtherChicken!G8))</f>
        <v>107.911</v>
      </c>
      <c r="H65" s="43" t="str">
        <f>IF(ISTEXT(Broilers!H8),"NA",IF(ISTEXT(OtherChicken!H8),"NA",Broilers!H8+OtherChicken!H8))</f>
        <v>NA</v>
      </c>
      <c r="I65" s="43">
        <f>IF(ISTEXT(Broilers!I8),"--",IF(ISTEXT(OtherChicken!I8),"--",Broilers!I8+OtherChicken!I8))</f>
        <v>163.34299999999999</v>
      </c>
      <c r="J65" s="43">
        <f>IF(ISTEXT(Broilers!J8),"--",IF(ISTEXT(OtherChicken!J8),"--",Broilers!J8+OtherChicken!J8))</f>
        <v>7034.0967680840004</v>
      </c>
      <c r="K65" s="43">
        <f>IF(ISTEXT(Broilers!K8),"--",IF(ISTEXT(OtherChicken!K8),"--",Broilers!K8+OtherChicken!K8))</f>
        <v>7034.0967680840004</v>
      </c>
      <c r="L65" s="43">
        <f>IF(ISTEXT(Broilers!L8),"--",IF(ISTEXT(OtherChicken!L8),"--",Broilers!L8+OtherChicken!L8))</f>
        <v>4811.3221893694563</v>
      </c>
      <c r="M65" s="30">
        <f>IF(ISTEXT(Broilers!M8),"--",IF(ISTEXT(OtherChicken!M8),"--",Broilers!M8+OtherChicken!M8))</f>
        <v>35.786003093630441</v>
      </c>
      <c r="N65" s="30">
        <f>IF(ISTEXT(Broilers!N8),"--",IF(ISTEXT(OtherChicken!N8),"--",Broilers!N8+OtherChicken!N8))</f>
        <v>35.786003093630441</v>
      </c>
      <c r="O65" s="30">
        <f>IF(ISTEXT(Broilers!O8),"--",IF(ISTEXT(OtherChicken!O8),"--",Broilers!O8+OtherChicken!O8))</f>
        <v>24.477626116043226</v>
      </c>
    </row>
    <row r="66" spans="1:15" ht="12" customHeight="1" x14ac:dyDescent="0.2">
      <c r="A66" s="28">
        <v>1967</v>
      </c>
      <c r="B66" s="36">
        <v>198.71199999999999</v>
      </c>
      <c r="C66" s="43">
        <f>IF(ISTEXT(Broilers!C9),"NA",SUM(Broilers!C9,OtherChicken!C9))</f>
        <v>7378.9674750519989</v>
      </c>
      <c r="D66" s="43" t="str">
        <f>IF(ISTEXT(Broilers!D9),"NA",SUM(Broilers!D9,OtherChicken!D9))</f>
        <v>NA</v>
      </c>
      <c r="E66" s="43">
        <f>IF(ISTEXT(Broilers!E9),"--",IF(ISTEXT(OtherChicken!E9),"--",Broilers!E9+OtherChicken!E9))</f>
        <v>163.34299999999999</v>
      </c>
      <c r="F66" s="43">
        <f>IF(ISTEXT(Broilers!F9),"--",IF(ISTEXT(OtherChicken!F9),"--",Broilers!F9+OtherChicken!F9))</f>
        <v>7542.3104750519997</v>
      </c>
      <c r="G66" s="43">
        <f>IF(ISTEXT(Broilers!G9),"--",IF(ISTEXT(OtherChicken!G9),"--",Broilers!G9+OtherChicken!G9))</f>
        <v>88.128</v>
      </c>
      <c r="H66" s="43" t="str">
        <f>IF(ISTEXT(Broilers!H9),"NA",IF(ISTEXT(OtherChicken!H9),"NA",Broilers!H9+OtherChicken!H9))</f>
        <v>NA</v>
      </c>
      <c r="I66" s="43">
        <f>IF(ISTEXT(Broilers!I9),"--",IF(ISTEXT(OtherChicken!I9),"--",Broilers!I9+OtherChicken!I9))</f>
        <v>169.44799999999998</v>
      </c>
      <c r="J66" s="43">
        <f>IF(ISTEXT(Broilers!J9),"--",IF(ISTEXT(OtherChicken!J9),"--",Broilers!J9+OtherChicken!J9))</f>
        <v>7284.7344750519997</v>
      </c>
      <c r="K66" s="43">
        <f>IF(ISTEXT(Broilers!K9),"--",IF(ISTEXT(OtherChicken!K9),"--",Broilers!K9+OtherChicken!K9))</f>
        <v>7284.7344750519997</v>
      </c>
      <c r="L66" s="43">
        <f>IF(ISTEXT(Broilers!L9),"--",IF(ISTEXT(OtherChicken!L9),"--",Broilers!L9+OtherChicken!L9))</f>
        <v>4982.7583809355674</v>
      </c>
      <c r="M66" s="30">
        <f>IF(ISTEXT(Broilers!M9),"--",IF(ISTEXT(OtherChicken!M9),"--",Broilers!M9+OtherChicken!M9))</f>
        <v>36.659761237630335</v>
      </c>
      <c r="N66" s="30">
        <f>IF(ISTEXT(Broilers!N9),"--",IF(ISTEXT(OtherChicken!N9),"--",Broilers!N9+OtherChicken!N9))</f>
        <v>36.659761237630335</v>
      </c>
      <c r="O66" s="30">
        <f>IF(ISTEXT(Broilers!O9),"--",IF(ISTEXT(OtherChicken!O9),"--",Broilers!O9+OtherChicken!O9))</f>
        <v>25.075276686539151</v>
      </c>
    </row>
    <row r="67" spans="1:15" ht="12" customHeight="1" x14ac:dyDescent="0.2">
      <c r="A67" s="28">
        <v>1968</v>
      </c>
      <c r="B67" s="36">
        <v>200.70599999999999</v>
      </c>
      <c r="C67" s="43">
        <f>IF(ISTEXT(Broilers!C10),"NA",SUM(Broilers!C10,OtherChicken!C10))</f>
        <v>7422.2502231060007</v>
      </c>
      <c r="D67" s="43" t="str">
        <f>IF(ISTEXT(Broilers!D10),"NA",SUM(Broilers!D10,OtherChicken!D10))</f>
        <v>NA</v>
      </c>
      <c r="E67" s="43">
        <f>IF(ISTEXT(Broilers!E10),"--",IF(ISTEXT(OtherChicken!E10),"--",Broilers!E10+OtherChicken!E10))</f>
        <v>169.44799999999998</v>
      </c>
      <c r="F67" s="43">
        <f>IF(ISTEXT(Broilers!F10),"--",IF(ISTEXT(OtherChicken!F10),"--",Broilers!F10+OtherChicken!F10))</f>
        <v>7591.698223106001</v>
      </c>
      <c r="G67" s="43">
        <f>IF(ISTEXT(Broilers!G10),"--",IF(ISTEXT(OtherChicken!G10),"--",Broilers!G10+OtherChicken!G10))</f>
        <v>95.436999999999998</v>
      </c>
      <c r="H67" s="43" t="str">
        <f>IF(ISTEXT(Broilers!H10),"NA",IF(ISTEXT(OtherChicken!H10),"NA",Broilers!H10+OtherChicken!H10))</f>
        <v>NA</v>
      </c>
      <c r="I67" s="43">
        <f>IF(ISTEXT(Broilers!I10),"--",IF(ISTEXT(OtherChicken!I10),"--",Broilers!I10+OtherChicken!I10))</f>
        <v>97.239000000000004</v>
      </c>
      <c r="J67" s="43">
        <f>IF(ISTEXT(Broilers!J10),"--",IF(ISTEXT(OtherChicken!J10),"--",Broilers!J10+OtherChicken!J10))</f>
        <v>7399.0222231060006</v>
      </c>
      <c r="K67" s="43">
        <f>IF(ISTEXT(Broilers!K10),"--",IF(ISTEXT(OtherChicken!K10),"--",Broilers!K10+OtherChicken!K10))</f>
        <v>7399.0222231060006</v>
      </c>
      <c r="L67" s="43">
        <f>IF(ISTEXT(Broilers!L10),"--",IF(ISTEXT(OtherChicken!L10),"--",Broilers!L10+OtherChicken!L10))</f>
        <v>5060.9312006045038</v>
      </c>
      <c r="M67" s="30">
        <f>IF(ISTEXT(Broilers!M10),"--",IF(ISTEXT(OtherChicken!M10),"--",Broilers!M10+OtherChicken!M10))</f>
        <v>36.864977744093352</v>
      </c>
      <c r="N67" s="30">
        <f>IF(ISTEXT(Broilers!N10),"--",IF(ISTEXT(OtherChicken!N10),"--",Broilers!N10+OtherChicken!N10))</f>
        <v>36.864977744093352</v>
      </c>
      <c r="O67" s="30">
        <f>IF(ISTEXT(Broilers!O10),"--",IF(ISTEXT(OtherChicken!O10),"--",Broilers!O10+OtherChicken!O10))</f>
        <v>25.215644776959856</v>
      </c>
    </row>
    <row r="68" spans="1:15" ht="12" customHeight="1" x14ac:dyDescent="0.2">
      <c r="A68" s="28">
        <v>1969</v>
      </c>
      <c r="B68" s="36">
        <v>202.67699999999999</v>
      </c>
      <c r="C68" s="43">
        <f>IF(ISTEXT(Broilers!C11),"NA",SUM(Broilers!C11,OtherChicken!C11))</f>
        <v>7907.2412340720011</v>
      </c>
      <c r="D68" s="43" t="str">
        <f>IF(ISTEXT(Broilers!D11),"NA",SUM(Broilers!D11,OtherChicken!D11))</f>
        <v>NA</v>
      </c>
      <c r="E68" s="43">
        <f>IF(ISTEXT(Broilers!E11),"--",IF(ISTEXT(OtherChicken!E11),"--",Broilers!E11+OtherChicken!E11))</f>
        <v>97.239000000000004</v>
      </c>
      <c r="F68" s="43">
        <f>IF(ISTEXT(Broilers!F11),"--",IF(ISTEXT(OtherChicken!F11),"--",Broilers!F11+OtherChicken!F11))</f>
        <v>8004.4802340720007</v>
      </c>
      <c r="G68" s="43">
        <f>IF(ISTEXT(Broilers!G11),"--",IF(ISTEXT(OtherChicken!G11),"--",Broilers!G11+OtherChicken!G11))</f>
        <v>89.513000000000005</v>
      </c>
      <c r="H68" s="43" t="str">
        <f>IF(ISTEXT(Broilers!H11),"NA",IF(ISTEXT(OtherChicken!H11),"NA",Broilers!H11+OtherChicken!H11))</f>
        <v>NA</v>
      </c>
      <c r="I68" s="43">
        <f>IF(ISTEXT(Broilers!I11),"--",IF(ISTEXT(OtherChicken!I11),"--",Broilers!I11+OtherChicken!I11))</f>
        <v>109.748</v>
      </c>
      <c r="J68" s="43">
        <f>IF(ISTEXT(Broilers!J11),"--",IF(ISTEXT(OtherChicken!J11),"--",Broilers!J11+OtherChicken!J11))</f>
        <v>7805.2192340720012</v>
      </c>
      <c r="K68" s="43">
        <f>IF(ISTEXT(Broilers!K11),"--",IF(ISTEXT(OtherChicken!K11),"--",Broilers!K11+OtherChicken!K11))</f>
        <v>7805.2192340720012</v>
      </c>
      <c r="L68" s="43">
        <f>IF(ISTEXT(Broilers!L11),"--",IF(ISTEXT(OtherChicken!L11),"--",Broilers!L11+OtherChicken!L11))</f>
        <v>5330.9647368711767</v>
      </c>
      <c r="M68" s="30">
        <f>IF(ISTEXT(Broilers!M11),"--",IF(ISTEXT(OtherChicken!M11),"--",Broilers!M11+OtherChicken!M11))</f>
        <v>38.510631369479519</v>
      </c>
      <c r="N68" s="30">
        <f>IF(ISTEXT(Broilers!N11),"--",IF(ISTEXT(OtherChicken!N11),"--",Broilers!N11+OtherChicken!N11))</f>
        <v>38.510631369479519</v>
      </c>
      <c r="O68" s="30">
        <f>IF(ISTEXT(Broilers!O11),"--",IF(ISTEXT(OtherChicken!O11),"--",Broilers!O11+OtherChicken!O11))</f>
        <v>26.302761225354512</v>
      </c>
    </row>
    <row r="69" spans="1:15" ht="12" customHeight="1" x14ac:dyDescent="0.2">
      <c r="A69" s="28">
        <v>1970</v>
      </c>
      <c r="B69" s="36">
        <v>205.05199999999999</v>
      </c>
      <c r="C69" s="43">
        <f>IF(ISTEXT(Broilers!C12),"NA",SUM(Broilers!C12,OtherChicken!C12))</f>
        <v>8464.4712206660006</v>
      </c>
      <c r="D69" s="43" t="str">
        <f>IF(ISTEXT(Broilers!D12),"NA",SUM(Broilers!D12,OtherChicken!D12))</f>
        <v>NA</v>
      </c>
      <c r="E69" s="43">
        <f>IF(ISTEXT(Broilers!E12),"--",IF(ISTEXT(OtherChicken!E12),"--",Broilers!E12+OtherChicken!E12))</f>
        <v>109.726</v>
      </c>
      <c r="F69" s="43">
        <f>IF(ISTEXT(Broilers!F12),"--",IF(ISTEXT(OtherChicken!F12),"--",Broilers!F12+OtherChicken!F12))</f>
        <v>8574.1972206660012</v>
      </c>
      <c r="G69" s="43">
        <f>IF(ISTEXT(Broilers!G12),"--",IF(ISTEXT(OtherChicken!G12),"--",Broilers!G12+OtherChicken!G12))</f>
        <v>96.703999999999994</v>
      </c>
      <c r="H69" s="43">
        <f>IF(ISTEXT(Broilers!H12),"NA",IF(ISTEXT(OtherChicken!H12),"NA",Broilers!H12+OtherChicken!H12))</f>
        <v>86</v>
      </c>
      <c r="I69" s="43">
        <f>IF(ISTEXT(Broilers!I12),"--",IF(ISTEXT(OtherChicken!I12),"--",Broilers!I12+OtherChicken!I12))</f>
        <v>163.78199999999998</v>
      </c>
      <c r="J69" s="43">
        <f>IF(ISTEXT(Broilers!J12),"--",IF(ISTEXT(OtherChicken!J12),"--",Broilers!J12+OtherChicken!J12))</f>
        <v>8227.7112206660004</v>
      </c>
      <c r="K69" s="43">
        <f>IF(ISTEXT(Broilers!K12),"--",IF(ISTEXT(OtherChicken!K12),"--",Broilers!K12+OtherChicken!K12))</f>
        <v>8227.7112206660004</v>
      </c>
      <c r="L69" s="43">
        <f>IF(ISTEXT(Broilers!L12),"--",IF(ISTEXT(OtherChicken!L12),"--",Broilers!L12+OtherChicken!L12))</f>
        <v>5619.5267637148781</v>
      </c>
      <c r="M69" s="30">
        <f>IF(ISTEXT(Broilers!M12),"--",IF(ISTEXT(OtherChicken!M12),"--",Broilers!M12+OtherChicken!M12))</f>
        <v>40.124998637740667</v>
      </c>
      <c r="N69" s="30">
        <f>IF(ISTEXT(Broilers!N12),"--",IF(ISTEXT(OtherChicken!N12),"--",Broilers!N12+OtherChicken!N12))</f>
        <v>40.124998637740667</v>
      </c>
      <c r="O69" s="30">
        <f>IF(ISTEXT(Broilers!O12),"--",IF(ISTEXT(OtherChicken!O12),"--",Broilers!O12+OtherChicken!O12))</f>
        <v>27.405374069576879</v>
      </c>
    </row>
    <row r="70" spans="1:15" ht="12" customHeight="1" x14ac:dyDescent="0.2">
      <c r="A70" s="29">
        <v>1971</v>
      </c>
      <c r="B70" s="70">
        <v>207.661</v>
      </c>
      <c r="C70" s="71">
        <f>IF(ISTEXT(Broilers!C13),"NA",SUM(Broilers!C13,OtherChicken!C13))</f>
        <v>8515.8928791609997</v>
      </c>
      <c r="D70" s="47" t="str">
        <f>IF(ISTEXT(Broilers!D13),"NA",SUM(Broilers!D13,OtherChicken!D13))</f>
        <v>NA</v>
      </c>
      <c r="E70" s="47">
        <f>IF(ISTEXT(Broilers!E13),"--",IF(ISTEXT(OtherChicken!E13),"--",Broilers!E13+OtherChicken!E13))</f>
        <v>163.78199999999998</v>
      </c>
      <c r="F70" s="47">
        <f>IF(ISTEXT(Broilers!F13),"--",IF(ISTEXT(OtherChicken!F13),"--",Broilers!F13+OtherChicken!F13))</f>
        <v>8679.6748791610007</v>
      </c>
      <c r="G70" s="47">
        <f>IF(ISTEXT(Broilers!G13),"--",IF(ISTEXT(OtherChicken!G13),"--",Broilers!G13+OtherChicken!G13))</f>
        <v>103.262</v>
      </c>
      <c r="H70" s="47">
        <f>IF(ISTEXT(Broilers!H13),"NA",IF(ISTEXT(OtherChicken!H13),"NA",Broilers!H13+OtherChicken!H13))</f>
        <v>98</v>
      </c>
      <c r="I70" s="47">
        <f>IF(ISTEXT(Broilers!I13),"--",IF(ISTEXT(OtherChicken!I13),"--",Broilers!I13+OtherChicken!I13))</f>
        <v>148.21199999999999</v>
      </c>
      <c r="J70" s="47">
        <f>IF(ISTEXT(Broilers!J13),"--",IF(ISTEXT(OtherChicken!J13),"--",Broilers!J13+OtherChicken!J13))</f>
        <v>8330.2008791610006</v>
      </c>
      <c r="K70" s="47">
        <f>IF(ISTEXT(Broilers!K13),"--",IF(ISTEXT(OtherChicken!K13),"--",Broilers!K13+OtherChicken!K13))</f>
        <v>8330.2008791610006</v>
      </c>
      <c r="L70" s="47">
        <f>IF(ISTEXT(Broilers!L13),"--",IF(ISTEXT(OtherChicken!L13),"--",Broilers!L13+OtherChicken!L13))</f>
        <v>5681.1969995878017</v>
      </c>
      <c r="M70" s="34">
        <f>IF(ISTEXT(Broilers!M13),"--",IF(ISTEXT(OtherChicken!M13),"--",Broilers!M13+OtherChicken!M13))</f>
        <v>40.114421480976212</v>
      </c>
      <c r="N70" s="34">
        <f>IF(ISTEXT(Broilers!N13),"--",IF(ISTEXT(OtherChicken!N13),"--",Broilers!N13+OtherChicken!N13))</f>
        <v>40.114421480976212</v>
      </c>
      <c r="O70" s="34">
        <f>IF(ISTEXT(Broilers!O13),"--",IF(ISTEXT(OtherChicken!O13),"--",Broilers!O13+OtherChicken!O13))</f>
        <v>27.358035450025774</v>
      </c>
    </row>
    <row r="71" spans="1:15" ht="12" customHeight="1" x14ac:dyDescent="0.2">
      <c r="A71" s="29">
        <v>1972</v>
      </c>
      <c r="B71" s="70">
        <v>209.89599999999999</v>
      </c>
      <c r="C71" s="71">
        <f>IF(ISTEXT(Broilers!C14),"NA",SUM(Broilers!C14,OtherChicken!C14))</f>
        <v>8887.1037965320011</v>
      </c>
      <c r="D71" s="47" t="str">
        <f>IF(ISTEXT(Broilers!D14),"NA",SUM(Broilers!D14,OtherChicken!D14))</f>
        <v>NA</v>
      </c>
      <c r="E71" s="47">
        <f>IF(ISTEXT(Broilers!E14),"--",IF(ISTEXT(OtherChicken!E14),"--",Broilers!E14+OtherChicken!E14))</f>
        <v>148.21199999999999</v>
      </c>
      <c r="F71" s="47">
        <f>IF(ISTEXT(Broilers!F14),"--",IF(ISTEXT(OtherChicken!F14),"--",Broilers!F14+OtherChicken!F14))</f>
        <v>9035.3157965320006</v>
      </c>
      <c r="G71" s="47">
        <f>IF(ISTEXT(Broilers!G14),"--",IF(ISTEXT(OtherChicken!G14),"--",Broilers!G14+OtherChicken!G14))</f>
        <v>100.26</v>
      </c>
      <c r="H71" s="47">
        <f>IF(ISTEXT(Broilers!H14),"NA",IF(ISTEXT(OtherChicken!H14),"NA",Broilers!H14+OtherChicken!H14))</f>
        <v>106</v>
      </c>
      <c r="I71" s="47">
        <f>IF(ISTEXT(Broilers!I14),"--",IF(ISTEXT(OtherChicken!I14),"--",Broilers!I14+OtherChicken!I14))</f>
        <v>110.821</v>
      </c>
      <c r="J71" s="47">
        <f>IF(ISTEXT(Broilers!J14),"--",IF(ISTEXT(OtherChicken!J14),"--",Broilers!J14+OtherChicken!J14))</f>
        <v>8718.2347965320005</v>
      </c>
      <c r="K71" s="47">
        <f>IF(ISTEXT(Broilers!K14),"--",IF(ISTEXT(OtherChicken!K14),"--",Broilers!K14+OtherChicken!K14))</f>
        <v>8718.2347965320005</v>
      </c>
      <c r="L71" s="47">
        <f>IF(ISTEXT(Broilers!L14),"--",IF(ISTEXT(OtherChicken!L14),"--",Broilers!L14+OtherChicken!L14))</f>
        <v>5945.8361312348234</v>
      </c>
      <c r="M71" s="34">
        <f>IF(ISTEXT(Broilers!M14),"--",IF(ISTEXT(OtherChicken!M14),"--",Broilers!M14+OtherChicken!M14))</f>
        <v>41.535973989652021</v>
      </c>
      <c r="N71" s="34">
        <f>IF(ISTEXT(Broilers!N14),"--",IF(ISTEXT(OtherChicken!N14),"--",Broilers!N14+OtherChicken!N14))</f>
        <v>41.535973989652021</v>
      </c>
      <c r="O71" s="34">
        <f>IF(ISTEXT(Broilers!O14),"--",IF(ISTEXT(OtherChicken!O14),"--",Broilers!O14+OtherChicken!O14))</f>
        <v>28.327534260942674</v>
      </c>
    </row>
    <row r="72" spans="1:15" ht="12" customHeight="1" x14ac:dyDescent="0.2">
      <c r="A72" s="29">
        <v>1973</v>
      </c>
      <c r="B72" s="70">
        <v>211.90899999999999</v>
      </c>
      <c r="C72" s="71">
        <f>IF(ISTEXT(Broilers!C15),"NA",SUM(Broilers!C15,OtherChicken!C15))</f>
        <v>8661.652</v>
      </c>
      <c r="D72" s="47" t="str">
        <f>IF(ISTEXT(Broilers!D15),"NA",SUM(Broilers!D15,OtherChicken!D15))</f>
        <v>NA</v>
      </c>
      <c r="E72" s="47">
        <f>IF(ISTEXT(Broilers!E15),"--",IF(ISTEXT(OtherChicken!E15),"--",Broilers!E15+OtherChicken!E15))</f>
        <v>110.821</v>
      </c>
      <c r="F72" s="47">
        <f>IF(ISTEXT(Broilers!F15),"--",IF(ISTEXT(OtherChicken!F15),"--",Broilers!F15+OtherChicken!F15))</f>
        <v>8772.473</v>
      </c>
      <c r="G72" s="47">
        <f>IF(ISTEXT(Broilers!G15),"--",IF(ISTEXT(OtherChicken!G15),"--",Broilers!G15+OtherChicken!G15))</f>
        <v>100.602</v>
      </c>
      <c r="H72" s="47">
        <f>IF(ISTEXT(Broilers!H15),"NA",IF(ISTEXT(OtherChicken!H15),"NA",Broilers!H15+OtherChicken!H15))</f>
        <v>102</v>
      </c>
      <c r="I72" s="47">
        <f>IF(ISTEXT(Broilers!I15),"--",IF(ISTEXT(OtherChicken!I15),"--",Broilers!I15+OtherChicken!I15))</f>
        <v>147.233</v>
      </c>
      <c r="J72" s="47">
        <f>IF(ISTEXT(Broilers!J15),"--",IF(ISTEXT(OtherChicken!J15),"--",Broilers!J15+OtherChicken!J15))</f>
        <v>8422.637999999999</v>
      </c>
      <c r="K72" s="47">
        <f>IF(ISTEXT(Broilers!K15),"--",IF(ISTEXT(OtherChicken!K15),"--",Broilers!K15+OtherChicken!K15))</f>
        <v>8422.637999999999</v>
      </c>
      <c r="L72" s="47">
        <f>IF(ISTEXT(Broilers!L15),"--",IF(ISTEXT(OtherChicken!L15),"--",Broilers!L15+OtherChicken!L15))</f>
        <v>5735.8164779999997</v>
      </c>
      <c r="M72" s="34">
        <f>IF(ISTEXT(Broilers!M15),"--",IF(ISTEXT(OtherChicken!M15),"--",Broilers!M15+OtherChicken!M15))</f>
        <v>39.746485519727813</v>
      </c>
      <c r="N72" s="34">
        <f>IF(ISTEXT(Broilers!N15),"--",IF(ISTEXT(OtherChicken!N15),"--",Broilers!N15+OtherChicken!N15))</f>
        <v>39.746485519727813</v>
      </c>
      <c r="O72" s="34">
        <f>IF(ISTEXT(Broilers!O15),"--",IF(ISTEXT(OtherChicken!O15),"--",Broilers!O15+OtherChicken!O15))</f>
        <v>27.067356638934641</v>
      </c>
    </row>
    <row r="73" spans="1:15" ht="12" customHeight="1" x14ac:dyDescent="0.2">
      <c r="A73" s="29">
        <v>1974</v>
      </c>
      <c r="B73" s="70">
        <v>213.85400000000001</v>
      </c>
      <c r="C73" s="71">
        <f>IF(ISTEXT(Broilers!C16),"NA",SUM(Broilers!C16,OtherChicken!C16))</f>
        <v>8736.3540799999992</v>
      </c>
      <c r="D73" s="47" t="str">
        <f>IF(ISTEXT(Broilers!D16),"NA",SUM(Broilers!D16,OtherChicken!D16))</f>
        <v>NA</v>
      </c>
      <c r="E73" s="47">
        <f>IF(ISTEXT(Broilers!E16),"--",IF(ISTEXT(OtherChicken!E16),"--",Broilers!E16+OtherChicken!E16))</f>
        <v>147.233</v>
      </c>
      <c r="F73" s="47">
        <f>IF(ISTEXT(Broilers!F16),"--",IF(ISTEXT(OtherChicken!F16),"--",Broilers!F16+OtherChicken!F16))</f>
        <v>8883.5870799999993</v>
      </c>
      <c r="G73" s="47">
        <f>IF(ISTEXT(Broilers!G16),"--",IF(ISTEXT(OtherChicken!G16),"--",Broilers!G16+OtherChicken!G16))</f>
        <v>124.749</v>
      </c>
      <c r="H73" s="47">
        <f>IF(ISTEXT(Broilers!H16),"NA",IF(ISTEXT(OtherChicken!H16),"NA",Broilers!H16+OtherChicken!H16))</f>
        <v>110</v>
      </c>
      <c r="I73" s="47">
        <f>IF(ISTEXT(Broilers!I16),"--",IF(ISTEXT(OtherChicken!I16),"--",Broilers!I16+OtherChicken!I16))</f>
        <v>175.02600000000001</v>
      </c>
      <c r="J73" s="47">
        <f>IF(ISTEXT(Broilers!J16),"--",IF(ISTEXT(OtherChicken!J16),"--",Broilers!J16+OtherChicken!J16))</f>
        <v>8473.8120799999997</v>
      </c>
      <c r="K73" s="47">
        <f>IF(ISTEXT(Broilers!K16),"--",IF(ISTEXT(OtherChicken!K16),"--",Broilers!K16+OtherChicken!K16))</f>
        <v>8473.8120799999997</v>
      </c>
      <c r="L73" s="47">
        <f>IF(ISTEXT(Broilers!L16),"--",IF(ISTEXT(OtherChicken!L16),"--",Broilers!L16+OtherChicken!L16))</f>
        <v>5770.6660264800003</v>
      </c>
      <c r="M73" s="34">
        <f>IF(ISTEXT(Broilers!M16),"--",IF(ISTEXT(OtherChicken!M16),"--",Broilers!M16+OtherChicken!M16))</f>
        <v>39.624286101732956</v>
      </c>
      <c r="N73" s="34">
        <f>IF(ISTEXT(Broilers!N16),"--",IF(ISTEXT(OtherChicken!N16),"--",Broilers!N16+OtherChicken!N16))</f>
        <v>39.624286101732956</v>
      </c>
      <c r="O73" s="34">
        <f>IF(ISTEXT(Broilers!O16),"--",IF(ISTEXT(OtherChicken!O16),"--",Broilers!O16+OtherChicken!O16))</f>
        <v>26.984138835280142</v>
      </c>
    </row>
    <row r="74" spans="1:15" ht="12" customHeight="1" x14ac:dyDescent="0.2">
      <c r="A74" s="29">
        <v>1975</v>
      </c>
      <c r="B74" s="70">
        <v>215.97300000000001</v>
      </c>
      <c r="C74" s="71">
        <f>IF(ISTEXT(Broilers!C17),"NA",SUM(Broilers!C17,OtherChicken!C17))</f>
        <v>8598.0269200000002</v>
      </c>
      <c r="D74" s="47" t="str">
        <f>IF(ISTEXT(Broilers!D17),"NA",SUM(Broilers!D17,OtherChicken!D17))</f>
        <v>NA</v>
      </c>
      <c r="E74" s="47">
        <f>IF(ISTEXT(Broilers!E17),"--",IF(ISTEXT(OtherChicken!E17),"--",Broilers!E17+OtherChicken!E17))</f>
        <v>175.02600000000001</v>
      </c>
      <c r="F74" s="47">
        <f>IF(ISTEXT(Broilers!F17),"--",IF(ISTEXT(OtherChicken!F17),"--",Broilers!F17+OtherChicken!F17))</f>
        <v>8773.0529200000001</v>
      </c>
      <c r="G74" s="47">
        <f>IF(ISTEXT(Broilers!G17),"--",IF(ISTEXT(OtherChicken!G17),"--",Broilers!G17+OtherChicken!G17))</f>
        <v>154.73399999999998</v>
      </c>
      <c r="H74" s="47">
        <f>IF(ISTEXT(Broilers!H17),"NA",IF(ISTEXT(OtherChicken!H17),"NA",Broilers!H17+OtherChicken!H17))</f>
        <v>118</v>
      </c>
      <c r="I74" s="47">
        <f>IF(ISTEXT(Broilers!I17),"--",IF(ISTEXT(OtherChicken!I17),"--",Broilers!I17+OtherChicken!I17))</f>
        <v>114.22</v>
      </c>
      <c r="J74" s="47">
        <f>IF(ISTEXT(Broilers!J17),"--",IF(ISTEXT(OtherChicken!J17),"--",Broilers!J17+OtherChicken!J17))</f>
        <v>8386.0989200000004</v>
      </c>
      <c r="K74" s="47">
        <f>IF(ISTEXT(Broilers!K17),"--",IF(ISTEXT(OtherChicken!K17),"--",Broilers!K17+OtherChicken!K17))</f>
        <v>8386.0989200000004</v>
      </c>
      <c r="L74" s="47">
        <f>IF(ISTEXT(Broilers!L17),"--",IF(ISTEXT(OtherChicken!L17),"--",Broilers!L17+OtherChicken!L17))</f>
        <v>5702.5472656000002</v>
      </c>
      <c r="M74" s="34">
        <f>IF(ISTEXT(Broilers!M17),"--",IF(ISTEXT(OtherChicken!M17),"--",Broilers!M17+OtherChicken!M17))</f>
        <v>38.829385710250818</v>
      </c>
      <c r="N74" s="34">
        <f>IF(ISTEXT(Broilers!N17),"--",IF(ISTEXT(OtherChicken!N17),"--",Broilers!N17+OtherChicken!N17))</f>
        <v>38.829385710250818</v>
      </c>
      <c r="O74" s="34">
        <f>IF(ISTEXT(Broilers!O17),"--",IF(ISTEXT(OtherChicken!O17),"--",Broilers!O17+OtherChicken!O17))</f>
        <v>26.403982282970556</v>
      </c>
    </row>
    <row r="75" spans="1:15" ht="12" customHeight="1" x14ac:dyDescent="0.2">
      <c r="A75" s="28">
        <v>1976</v>
      </c>
      <c r="B75" s="36">
        <v>218.035</v>
      </c>
      <c r="C75" s="43">
        <f>IF(ISTEXT(Broilers!C18),"NA",SUM(Broilers!C18,OtherChicken!C18))</f>
        <v>9627.7019599999985</v>
      </c>
      <c r="D75" s="43" t="str">
        <f>IF(ISTEXT(Broilers!D18),"NA",SUM(Broilers!D18,OtherChicken!D18))</f>
        <v>NA</v>
      </c>
      <c r="E75" s="43">
        <f>IF(ISTEXT(Broilers!E18),"--",IF(ISTEXT(OtherChicken!E18),"--",Broilers!E18+OtherChicken!E18))</f>
        <v>114.22</v>
      </c>
      <c r="F75" s="43">
        <f>IF(ISTEXT(Broilers!F18),"--",IF(ISTEXT(OtherChicken!F18),"--",Broilers!F18+OtherChicken!F18))</f>
        <v>9741.9219599999997</v>
      </c>
      <c r="G75" s="43">
        <f>IF(ISTEXT(Broilers!G18),"--",IF(ISTEXT(OtherChicken!G18),"--",Broilers!G18+OtherChicken!G18))</f>
        <v>322.48400000000004</v>
      </c>
      <c r="H75" s="43">
        <f>IF(ISTEXT(Broilers!H18),"NA",IF(ISTEXT(OtherChicken!H18),"NA",Broilers!H18+OtherChicken!H18))</f>
        <v>129</v>
      </c>
      <c r="I75" s="43">
        <f>IF(ISTEXT(Broilers!I18),"--",IF(ISTEXT(OtherChicken!I18),"--",Broilers!I18+OtherChicken!I18))</f>
        <v>154.11199999999999</v>
      </c>
      <c r="J75" s="43">
        <f>IF(ISTEXT(Broilers!J18),"--",IF(ISTEXT(OtherChicken!J18),"--",Broilers!J18+OtherChicken!J18))</f>
        <v>9136.3259600000001</v>
      </c>
      <c r="K75" s="43">
        <f>IF(ISTEXT(Broilers!K18),"--",IF(ISTEXT(OtherChicken!K18),"--",Broilers!K18+OtherChicken!K18))</f>
        <v>9136.3259600000001</v>
      </c>
      <c r="L75" s="43">
        <f>IF(ISTEXT(Broilers!L18),"--",IF(ISTEXT(OtherChicken!L18),"--",Broilers!L18+OtherChicken!L18))</f>
        <v>6212.7016528000004</v>
      </c>
      <c r="M75" s="30">
        <f>IF(ISTEXT(Broilers!M18),"--",IF(ISTEXT(OtherChicken!M18),"--",Broilers!M18+OtherChicken!M18))</f>
        <v>41.903024560277018</v>
      </c>
      <c r="N75" s="30">
        <f>IF(ISTEXT(Broilers!N18),"--",IF(ISTEXT(OtherChicken!N18),"--",Broilers!N18+OtherChicken!N18))</f>
        <v>41.903024560277018</v>
      </c>
      <c r="O75" s="30">
        <f>IF(ISTEXT(Broilers!O18),"--",IF(ISTEXT(OtherChicken!O18),"--",Broilers!O18+OtherChicken!O18))</f>
        <v>28.494056700988374</v>
      </c>
    </row>
    <row r="76" spans="1:15" ht="12" customHeight="1" x14ac:dyDescent="0.2">
      <c r="A76" s="28">
        <v>1977</v>
      </c>
      <c r="B76" s="36">
        <v>220.23899999999998</v>
      </c>
      <c r="C76" s="43">
        <f>IF(ISTEXT(Broilers!C19),"NA",SUM(Broilers!C19,OtherChicken!C19))</f>
        <v>9871.9540400000005</v>
      </c>
      <c r="D76" s="43" t="str">
        <f>IF(ISTEXT(Broilers!D19),"NA",SUM(Broilers!D19,OtherChicken!D19))</f>
        <v>NA</v>
      </c>
      <c r="E76" s="43">
        <f>IF(ISTEXT(Broilers!E19),"--",IF(ISTEXT(OtherChicken!E19),"--",Broilers!E19+OtherChicken!E19))</f>
        <v>154.11199999999999</v>
      </c>
      <c r="F76" s="43">
        <f>IF(ISTEXT(Broilers!F19),"--",IF(ISTEXT(OtherChicken!F19),"--",Broilers!F19+OtherChicken!F19))</f>
        <v>10026.06604</v>
      </c>
      <c r="G76" s="43">
        <f>IF(ISTEXT(Broilers!G19),"--",IF(ISTEXT(OtherChicken!G19),"--",Broilers!G19+OtherChicken!G19))</f>
        <v>348.935</v>
      </c>
      <c r="H76" s="43">
        <f>IF(ISTEXT(Broilers!H19),"NA",IF(ISTEXT(OtherChicken!H19),"NA",Broilers!H19+OtherChicken!H19))</f>
        <v>132</v>
      </c>
      <c r="I76" s="43">
        <f>IF(ISTEXT(Broilers!I19),"--",IF(ISTEXT(OtherChicken!I19),"--",Broilers!I19+OtherChicken!I19))</f>
        <v>138.65199999999999</v>
      </c>
      <c r="J76" s="43">
        <f>IF(ISTEXT(Broilers!J19),"--",IF(ISTEXT(OtherChicken!J19),"--",Broilers!J19+OtherChicken!J19))</f>
        <v>9406.4790400000002</v>
      </c>
      <c r="K76" s="43">
        <f>IF(ISTEXT(Broilers!K19),"--",IF(ISTEXT(OtherChicken!K19),"--",Broilers!K19+OtherChicken!K19))</f>
        <v>9406.4790400000002</v>
      </c>
      <c r="L76" s="43">
        <f>IF(ISTEXT(Broilers!L19),"--",IF(ISTEXT(OtherChicken!L19),"--",Broilers!L19+OtherChicken!L19))</f>
        <v>6386.9992681600006</v>
      </c>
      <c r="M76" s="30">
        <f>IF(ISTEXT(Broilers!M19),"--",IF(ISTEXT(OtherChicken!M19),"--",Broilers!M19+OtherChicken!M19))</f>
        <v>42.710323966236679</v>
      </c>
      <c r="N76" s="30">
        <f>IF(ISTEXT(Broilers!N19),"--",IF(ISTEXT(OtherChicken!N19),"--",Broilers!N19+OtherChicken!N19))</f>
        <v>42.710323966236679</v>
      </c>
      <c r="O76" s="30">
        <f>IF(ISTEXT(Broilers!O19),"--",IF(ISTEXT(OtherChicken!O19),"--",Broilers!O19+OtherChicken!O19))</f>
        <v>29.00030997307471</v>
      </c>
    </row>
    <row r="77" spans="1:15" ht="12" customHeight="1" x14ac:dyDescent="0.2">
      <c r="A77" s="28">
        <v>1978</v>
      </c>
      <c r="B77" s="36">
        <v>222.58500000000001</v>
      </c>
      <c r="C77" s="43">
        <f>IF(ISTEXT(Broilers!C20),"NA",SUM(Broilers!C20,OtherChicken!C20))</f>
        <v>10442.266039999999</v>
      </c>
      <c r="D77" s="43" t="str">
        <f>IF(ISTEXT(Broilers!D20),"NA",SUM(Broilers!D20,OtherChicken!D20))</f>
        <v>NA</v>
      </c>
      <c r="E77" s="43">
        <f>IF(ISTEXT(Broilers!E20),"--",IF(ISTEXT(OtherChicken!E20),"--",Broilers!E20+OtherChicken!E20))</f>
        <v>138.65199999999999</v>
      </c>
      <c r="F77" s="43">
        <f>IF(ISTEXT(Broilers!F20),"--",IF(ISTEXT(OtherChicken!F20),"--",Broilers!F20+OtherChicken!F20))</f>
        <v>10580.918039999999</v>
      </c>
      <c r="G77" s="43">
        <f>IF(ISTEXT(Broilers!G20),"--",IF(ISTEXT(OtherChicken!G20),"--",Broilers!G20+OtherChicken!G20))</f>
        <v>360.80599999999998</v>
      </c>
      <c r="H77" s="43">
        <f>IF(ISTEXT(Broilers!H20),"NA",IF(ISTEXT(OtherChicken!H20),"NA",Broilers!H20+OtherChicken!H20))</f>
        <v>144</v>
      </c>
      <c r="I77" s="43">
        <f>IF(ISTEXT(Broilers!I20),"--",IF(ISTEXT(OtherChicken!I20),"--",Broilers!I20+OtherChicken!I20))</f>
        <v>101.47199999999999</v>
      </c>
      <c r="J77" s="43">
        <f>IF(ISTEXT(Broilers!J20),"--",IF(ISTEXT(OtherChicken!J20),"--",Broilers!J20+OtherChicken!J20))</f>
        <v>9974.6400399999984</v>
      </c>
      <c r="K77" s="43">
        <f>IF(ISTEXT(Broilers!K20),"--",IF(ISTEXT(OtherChicken!K20),"--",Broilers!K20+OtherChicken!K20))</f>
        <v>9974.6400399999984</v>
      </c>
      <c r="L77" s="43">
        <f>IF(ISTEXT(Broilers!L20),"--",IF(ISTEXT(OtherChicken!L20),"--",Broilers!L20+OtherChicken!L20))</f>
        <v>6762.8059471199986</v>
      </c>
      <c r="M77" s="30">
        <f>IF(ISTEXT(Broilers!M20),"--",IF(ISTEXT(OtherChicken!M20),"--",Broilers!M20+OtherChicken!M20))</f>
        <v>44.812723409034739</v>
      </c>
      <c r="N77" s="30">
        <f>IF(ISTEXT(Broilers!N20),"--",IF(ISTEXT(OtherChicken!N20),"--",Broilers!N20+OtherChicken!N20))</f>
        <v>44.812723409034739</v>
      </c>
      <c r="O77" s="30">
        <f>IF(ISTEXT(Broilers!O20),"--",IF(ISTEXT(OtherChicken!O20),"--",Broilers!O20+OtherChicken!O20))</f>
        <v>30.383026471325554</v>
      </c>
    </row>
    <row r="78" spans="1:15" ht="12" customHeight="1" x14ac:dyDescent="0.2">
      <c r="A78" s="28">
        <v>1979</v>
      </c>
      <c r="B78" s="36">
        <v>225.05500000000001</v>
      </c>
      <c r="C78" s="43">
        <f>IF(ISTEXT(Broilers!C21),"NA",SUM(Broilers!C21,OtherChicken!C21))</f>
        <v>11504.86836</v>
      </c>
      <c r="D78" s="43" t="str">
        <f>IF(ISTEXT(Broilers!D21),"NA",SUM(Broilers!D21,OtherChicken!D21))</f>
        <v>NA</v>
      </c>
      <c r="E78" s="43">
        <f>IF(ISTEXT(Broilers!E21),"--",IF(ISTEXT(OtherChicken!E21),"--",Broilers!E21+OtherChicken!E21))</f>
        <v>101.47199999999999</v>
      </c>
      <c r="F78" s="43">
        <f>IF(ISTEXT(Broilers!F21),"--",IF(ISTEXT(OtherChicken!F21),"--",Broilers!F21+OtherChicken!F21))</f>
        <v>11606.34036</v>
      </c>
      <c r="G78" s="43">
        <f>IF(ISTEXT(Broilers!G21),"--",IF(ISTEXT(OtherChicken!G21),"--",Broilers!G21+OtherChicken!G21))</f>
        <v>438.185</v>
      </c>
      <c r="H78" s="43">
        <f>IF(ISTEXT(Broilers!H21),"NA",IF(ISTEXT(OtherChicken!H21),"NA",Broilers!H21+OtherChicken!H21))</f>
        <v>159</v>
      </c>
      <c r="I78" s="43">
        <f>IF(ISTEXT(Broilers!I21),"--",IF(ISTEXT(OtherChicken!I21),"--",Broilers!I21+OtherChicken!I21))</f>
        <v>142.28399999999999</v>
      </c>
      <c r="J78" s="43">
        <f>IF(ISTEXT(Broilers!J21),"--",IF(ISTEXT(OtherChicken!J21),"--",Broilers!J21+OtherChicken!J21))</f>
        <v>10866.871359999999</v>
      </c>
      <c r="K78" s="43">
        <f>IF(ISTEXT(Broilers!K21),"--",IF(ISTEXT(OtherChicken!K21),"--",Broilers!K21+OtherChicken!K21))</f>
        <v>10721.910558559999</v>
      </c>
      <c r="L78" s="43">
        <f>IF(ISTEXT(Broilers!L21),"--",IF(ISTEXT(OtherChicken!L21),"--",Broilers!L21+OtherChicken!L21))</f>
        <v>7389.4725248000004</v>
      </c>
      <c r="M78" s="30">
        <f>IF(ISTEXT(Broilers!M21),"--",IF(ISTEXT(OtherChicken!M21),"--",Broilers!M21+OtherChicken!M21))</f>
        <v>48.285402945946544</v>
      </c>
      <c r="N78" s="30">
        <f>IF(ISTEXT(Broilers!N21),"--",IF(ISTEXT(OtherChicken!N21),"--",Broilers!N21+OtherChicken!N21))</f>
        <v>47.641290167114704</v>
      </c>
      <c r="O78" s="30">
        <f>IF(ISTEXT(Broilers!O21),"--",IF(ISTEXT(OtherChicken!O21),"--",Broilers!O21+OtherChicken!O21))</f>
        <v>32.83407400324365</v>
      </c>
    </row>
    <row r="79" spans="1:15" ht="12" customHeight="1" x14ac:dyDescent="0.2">
      <c r="A79" s="28">
        <v>1980</v>
      </c>
      <c r="B79" s="36">
        <v>227.726</v>
      </c>
      <c r="C79" s="43">
        <f>IF(ISTEXT(Broilers!C22),"NA",SUM(Broilers!C22,OtherChicken!C22))</f>
        <v>11803.045639999998</v>
      </c>
      <c r="D79" s="43" t="str">
        <f>IF(ISTEXT(Broilers!D22),"NA",SUM(Broilers!D22,OtherChicken!D22))</f>
        <v>NA</v>
      </c>
      <c r="E79" s="43">
        <f>IF(ISTEXT(Broilers!E22),"--",IF(ISTEXT(OtherChicken!E22),"--",Broilers!E22+OtherChicken!E22))</f>
        <v>142.28399999999999</v>
      </c>
      <c r="F79" s="43">
        <f>IF(ISTEXT(Broilers!F22),"--",IF(ISTEXT(OtherChicken!F22),"--",Broilers!F22+OtherChicken!F22))</f>
        <v>11945.32964</v>
      </c>
      <c r="G79" s="43">
        <f>IF(ISTEXT(Broilers!G22),"--",IF(ISTEXT(OtherChicken!G22),"--",Broilers!G22+OtherChicken!G22))</f>
        <v>620.31700000000001</v>
      </c>
      <c r="H79" s="43">
        <f>IF(ISTEXT(Broilers!H22),"NA",IF(ISTEXT(OtherChicken!H22),"NA",Broilers!H22+OtherChicken!H22))</f>
        <v>161</v>
      </c>
      <c r="I79" s="43">
        <f>IF(ISTEXT(Broilers!I22),"--",IF(ISTEXT(OtherChicken!I22),"--",Broilers!I22+OtherChicken!I22))</f>
        <v>136.34199999999998</v>
      </c>
      <c r="J79" s="43">
        <f>IF(ISTEXT(Broilers!J22),"--",IF(ISTEXT(OtherChicken!J22),"--",Broilers!J22+OtherChicken!J22))</f>
        <v>11027.67064</v>
      </c>
      <c r="K79" s="43">
        <f>IF(ISTEXT(Broilers!K22),"--",IF(ISTEXT(OtherChicken!K22),"--",Broilers!K22+OtherChicken!K22))</f>
        <v>10785.55159408</v>
      </c>
      <c r="L79" s="43">
        <f>IF(ISTEXT(Broilers!L22),"--",IF(ISTEXT(OtherChicken!L22),"--",Broilers!L22+OtherChicken!L22))</f>
        <v>7443.6776820000005</v>
      </c>
      <c r="M79" s="30">
        <f>IF(ISTEXT(Broilers!M22),"--",IF(ISTEXT(OtherChicken!M22),"--",Broilers!M22+OtherChicken!M22))</f>
        <v>48.425171653653955</v>
      </c>
      <c r="N79" s="30">
        <f>IF(ISTEXT(Broilers!N22),"--",IF(ISTEXT(OtherChicken!N22),"--",Broilers!N22+OtherChicken!N22))</f>
        <v>47.361968304365774</v>
      </c>
      <c r="O79" s="30">
        <f>IF(ISTEXT(Broilers!O22),"--",IF(ISTEXT(OtherChicken!O22),"--",Broilers!O22+OtherChicken!O22))</f>
        <v>32.686990866216419</v>
      </c>
    </row>
    <row r="80" spans="1:15" ht="12" customHeight="1" x14ac:dyDescent="0.2">
      <c r="A80" s="29">
        <v>1981</v>
      </c>
      <c r="B80" s="70">
        <v>229.96600000000001</v>
      </c>
      <c r="C80" s="71">
        <f>IF(ISTEXT(Broilers!C23),"NA",SUM(Broilers!C23,OtherChicken!C23))</f>
        <v>12520.80544</v>
      </c>
      <c r="D80" s="47" t="str">
        <f>IF(ISTEXT(Broilers!D23),"NA",SUM(Broilers!D23,OtherChicken!D23))</f>
        <v>NA</v>
      </c>
      <c r="E80" s="47">
        <f>IF(ISTEXT(Broilers!E23),"--",IF(ISTEXT(OtherChicken!E23),"--",Broilers!E23+OtherChicken!E23))</f>
        <v>136.34199999999998</v>
      </c>
      <c r="F80" s="47">
        <f>IF(ISTEXT(Broilers!F23),"--",IF(ISTEXT(OtherChicken!F23),"--",Broilers!F23+OtherChicken!F23))</f>
        <v>12657.147440000001</v>
      </c>
      <c r="G80" s="47">
        <f>IF(ISTEXT(Broilers!G23),"--",IF(ISTEXT(OtherChicken!G23),"--",Broilers!G23+OtherChicken!G23))</f>
        <v>762.72299999999996</v>
      </c>
      <c r="H80" s="47">
        <f>IF(ISTEXT(Broilers!H23),"NA",IF(ISTEXT(OtherChicken!H23),"NA",Broilers!H23+OtherChicken!H23))</f>
        <v>157</v>
      </c>
      <c r="I80" s="47">
        <f>IF(ISTEXT(Broilers!I23),"--",IF(ISTEXT(OtherChicken!I23),"--",Broilers!I23+OtherChicken!I23))</f>
        <v>148.69200000000001</v>
      </c>
      <c r="J80" s="47">
        <f>IF(ISTEXT(Broilers!J23),"--",IF(ISTEXT(OtherChicken!J23),"--",Broilers!J23+OtherChicken!J23))</f>
        <v>11588.73244</v>
      </c>
      <c r="K80" s="47">
        <f>IF(ISTEXT(Broilers!K23),"--",IF(ISTEXT(OtherChicken!K23),"--",Broilers!K23+OtherChicken!K23))</f>
        <v>11226.063746799999</v>
      </c>
      <c r="L80" s="47">
        <f>IF(ISTEXT(Broilers!L23),"--",IF(ISTEXT(OtherChicken!L23),"--",Broilers!L23+OtherChicken!L23))</f>
        <v>7752.8620023600006</v>
      </c>
      <c r="M80" s="34">
        <f>IF(ISTEXT(Broilers!M23),"--",IF(ISTEXT(OtherChicken!M23),"--",Broilers!M23+OtherChicken!M23))</f>
        <v>50.393242653261787</v>
      </c>
      <c r="N80" s="34">
        <f>IF(ISTEXT(Broilers!N23),"--",IF(ISTEXT(OtherChicken!N23),"--",Broilers!N23+OtherChicken!N23))</f>
        <v>48.816189118391407</v>
      </c>
      <c r="O80" s="34">
        <f>IF(ISTEXT(Broilers!O23),"--",IF(ISTEXT(OtherChicken!O23),"--",Broilers!O23+OtherChicken!O23))</f>
        <v>33.713079335032134</v>
      </c>
    </row>
    <row r="81" spans="1:16" ht="12" customHeight="1" x14ac:dyDescent="0.2">
      <c r="A81" s="29">
        <v>1982</v>
      </c>
      <c r="B81" s="70">
        <v>232.18799999999999</v>
      </c>
      <c r="C81" s="71">
        <f>IF(ISTEXT(Broilers!C24),"NA",SUM(Broilers!C24,OtherChicken!C24))</f>
        <v>12616.53508</v>
      </c>
      <c r="D81" s="47" t="str">
        <f>IF(ISTEXT(Broilers!D24),"NA",SUM(Broilers!D24,OtherChicken!D24))</f>
        <v>NA</v>
      </c>
      <c r="E81" s="47">
        <f>IF(ISTEXT(Broilers!E24),"--",IF(ISTEXT(OtherChicken!E24),"--",Broilers!E24+OtherChicken!E24))</f>
        <v>148.69200000000001</v>
      </c>
      <c r="F81" s="47">
        <f>IF(ISTEXT(Broilers!F24),"--",IF(ISTEXT(OtherChicken!F24),"--",Broilers!F24+OtherChicken!F24))</f>
        <v>12765.227080000001</v>
      </c>
      <c r="G81" s="47">
        <f>IF(ISTEXT(Broilers!G24),"--",IF(ISTEXT(OtherChicken!G24),"--",Broilers!G24+OtherChicken!G24))</f>
        <v>524.46100000000001</v>
      </c>
      <c r="H81" s="47">
        <f>IF(ISTEXT(Broilers!H24),"NA",IF(ISTEXT(OtherChicken!H24),"NA",Broilers!H24+OtherChicken!H24))</f>
        <v>150</v>
      </c>
      <c r="I81" s="47">
        <f>IF(ISTEXT(Broilers!I24),"--",IF(ISTEXT(OtherChicken!I24),"--",Broilers!I24+OtherChicken!I24))</f>
        <v>135</v>
      </c>
      <c r="J81" s="47">
        <f>IF(ISTEXT(Broilers!J24),"--",IF(ISTEXT(OtherChicken!J24),"--",Broilers!J24+OtherChicken!J24))</f>
        <v>11955.766079999999</v>
      </c>
      <c r="K81" s="47">
        <f>IF(ISTEXT(Broilers!K24),"--",IF(ISTEXT(OtherChicken!K24),"--",Broilers!K24+OtherChicken!K24))</f>
        <v>11388.231877999999</v>
      </c>
      <c r="L81" s="47">
        <f>IF(ISTEXT(Broilers!L24),"--",IF(ISTEXT(OtherChicken!L24),"--",Broilers!L24+OtherChicken!L24))</f>
        <v>7866.8940806400005</v>
      </c>
      <c r="M81" s="34">
        <f>IF(ISTEXT(Broilers!M24),"--",IF(ISTEXT(OtherChicken!M24),"--",Broilers!M24+OtherChicken!M24))</f>
        <v>51.491748410770583</v>
      </c>
      <c r="N81" s="34">
        <f>IF(ISTEXT(Broilers!N24),"--",IF(ISTEXT(OtherChicken!N24),"--",Broilers!N24+OtherChicken!N24))</f>
        <v>49.047461014350446</v>
      </c>
      <c r="O81" s="34">
        <f>IF(ISTEXT(Broilers!O24),"--",IF(ISTEXT(OtherChicken!O24),"--",Broilers!O24+OtherChicken!O24))</f>
        <v>33.881570454287044</v>
      </c>
    </row>
    <row r="82" spans="1:16" ht="12" customHeight="1" x14ac:dyDescent="0.2">
      <c r="A82" s="29">
        <v>1983</v>
      </c>
      <c r="B82" s="70">
        <v>234.30699999999999</v>
      </c>
      <c r="C82" s="71">
        <f>IF(ISTEXT(Broilers!C25),"NA",SUM(Broilers!C25,OtherChicken!C25))</f>
        <v>12902.464</v>
      </c>
      <c r="D82" s="47" t="str">
        <f>IF(ISTEXT(Broilers!D25),"NA",SUM(Broilers!D25,OtherChicken!D25))</f>
        <v>NA</v>
      </c>
      <c r="E82" s="47">
        <f>IF(ISTEXT(Broilers!E25),"--",IF(ISTEXT(OtherChicken!E25),"--",Broilers!E25+OtherChicken!E25))</f>
        <v>135</v>
      </c>
      <c r="F82" s="47">
        <f>IF(ISTEXT(Broilers!F25),"--",IF(ISTEXT(OtherChicken!F25),"--",Broilers!F25+OtherChicken!F25))</f>
        <v>13037.464</v>
      </c>
      <c r="G82" s="47">
        <f>IF(ISTEXT(Broilers!G25),"--",IF(ISTEXT(OtherChicken!G25),"--",Broilers!G25+OtherChicken!G25))</f>
        <v>449.483</v>
      </c>
      <c r="H82" s="47">
        <f>IF(ISTEXT(Broilers!H25),"NA",IF(ISTEXT(OtherChicken!H25),"NA",Broilers!H25+OtherChicken!H25))</f>
        <v>142</v>
      </c>
      <c r="I82" s="47">
        <f>IF(ISTEXT(Broilers!I25),"--",IF(ISTEXT(OtherChicken!I25),"--",Broilers!I25+OtherChicken!I25))</f>
        <v>118.93899999999999</v>
      </c>
      <c r="J82" s="47">
        <f>IF(ISTEXT(Broilers!J25),"--",IF(ISTEXT(OtherChicken!J25),"--",Broilers!J25+OtherChicken!J25))</f>
        <v>12327.042000000001</v>
      </c>
      <c r="K82" s="47">
        <f>IF(ISTEXT(Broilers!K25),"--",IF(ISTEXT(OtherChicken!K25),"--",Broilers!K25+OtherChicken!K25))</f>
        <v>11537.932013000001</v>
      </c>
      <c r="L82" s="47">
        <f>IF(ISTEXT(Broilers!L25),"--",IF(ISTEXT(OtherChicken!L25),"--",Broilers!L25+OtherChicken!L25))</f>
        <v>7975.5961740000012</v>
      </c>
      <c r="M82" s="34">
        <f>IF(ISTEXT(Broilers!M25),"--",IF(ISTEXT(OtherChicken!M25),"--",Broilers!M25+OtherChicken!M25))</f>
        <v>52.610643301309821</v>
      </c>
      <c r="N82" s="34">
        <f>IF(ISTEXT(Broilers!N25),"--",IF(ISTEXT(OtherChicken!N25),"--",Broilers!N25+OtherChicken!N25))</f>
        <v>49.242796898940284</v>
      </c>
      <c r="O82" s="34">
        <f>IF(ISTEXT(Broilers!O25),"--",IF(ISTEXT(OtherChicken!O25),"--",Broilers!O25+OtherChicken!O25))</f>
        <v>34.039086215947457</v>
      </c>
    </row>
    <row r="83" spans="1:16" ht="12" customHeight="1" x14ac:dyDescent="0.2">
      <c r="A83" s="29">
        <v>1984</v>
      </c>
      <c r="B83" s="70">
        <v>236.34800000000001</v>
      </c>
      <c r="C83" s="71">
        <f>IF(ISTEXT(Broilers!C26),"NA",SUM(Broilers!C26,OtherChicken!C26))</f>
        <v>13479.852999999999</v>
      </c>
      <c r="D83" s="47" t="str">
        <f>IF(ISTEXT(Broilers!D26),"NA",SUM(Broilers!D26,OtherChicken!D26))</f>
        <v>NA</v>
      </c>
      <c r="E83" s="47">
        <f>IF(ISTEXT(Broilers!E26),"--",IF(ISTEXT(OtherChicken!E26),"--",Broilers!E26+OtherChicken!E26))</f>
        <v>118.93899999999999</v>
      </c>
      <c r="F83" s="47">
        <f>IF(ISTEXT(Broilers!F26),"--",IF(ISTEXT(OtherChicken!F26),"--",Broilers!F26+OtherChicken!F26))</f>
        <v>13598.791999999999</v>
      </c>
      <c r="G83" s="47">
        <f>IF(ISTEXT(Broilers!G26),"--",IF(ISTEXT(OtherChicken!G26),"--",Broilers!G26+OtherChicken!G26))</f>
        <v>433.089</v>
      </c>
      <c r="H83" s="47">
        <f>IF(ISTEXT(Broilers!H26),"NA",IF(ISTEXT(OtherChicken!H26),"NA",Broilers!H26+OtherChicken!H26))</f>
        <v>147</v>
      </c>
      <c r="I83" s="47">
        <f>IF(ISTEXT(Broilers!I26),"--",IF(ISTEXT(OtherChicken!I26),"--",Broilers!I26+OtherChicken!I26))</f>
        <v>139.245</v>
      </c>
      <c r="J83" s="47">
        <f>IF(ISTEXT(Broilers!J26),"--",IF(ISTEXT(OtherChicken!J26),"--",Broilers!J26+OtherChicken!J26))</f>
        <v>12879.458000000001</v>
      </c>
      <c r="K83" s="47">
        <f>IF(ISTEXT(Broilers!K26),"--",IF(ISTEXT(OtherChicken!K26),"--",Broilers!K26+OtherChicken!K26))</f>
        <v>12040.129784000001</v>
      </c>
      <c r="L83" s="47">
        <f>IF(ISTEXT(Broilers!L26),"--",IF(ISTEXT(OtherChicken!L26),"--",Broilers!L26+OtherChicken!L26))</f>
        <v>8333.0093259999994</v>
      </c>
      <c r="M83" s="34">
        <f>IF(ISTEXT(Broilers!M26),"--",IF(ISTEXT(OtherChicken!M26),"--",Broilers!M26+OtherChicken!M26))</f>
        <v>54.493619577910536</v>
      </c>
      <c r="N83" s="34">
        <f>IF(ISTEXT(Broilers!N26),"--",IF(ISTEXT(OtherChicken!N26),"--",Broilers!N26+OtherChicken!N26))</f>
        <v>50.94238065902821</v>
      </c>
      <c r="O83" s="34">
        <f>IF(ISTEXT(Broilers!O26),"--",IF(ISTEXT(OtherChicken!O26),"--",Broilers!O26+OtherChicken!O26))</f>
        <v>35.257371866908116</v>
      </c>
    </row>
    <row r="84" spans="1:16" ht="12" customHeight="1" x14ac:dyDescent="0.2">
      <c r="A84" s="29">
        <v>1985</v>
      </c>
      <c r="B84" s="70">
        <v>238.46600000000001</v>
      </c>
      <c r="C84" s="71">
        <f>IF(ISTEXT(Broilers!C27),"NA",SUM(Broilers!C27,OtherChicken!C27))</f>
        <v>14044.198960000002</v>
      </c>
      <c r="D84" s="47" t="str">
        <f>IF(ISTEXT(Broilers!D27),"NA",SUM(Broilers!D27,OtherChicken!D27))</f>
        <v>NA</v>
      </c>
      <c r="E84" s="47">
        <f>IF(ISTEXT(Broilers!E27),"--",IF(ISTEXT(OtherChicken!E27),"--",Broilers!E27+OtherChicken!E27))</f>
        <v>139.245</v>
      </c>
      <c r="F84" s="47">
        <f>IF(ISTEXT(Broilers!F27),"--",IF(ISTEXT(OtherChicken!F27),"--",Broilers!F27+OtherChicken!F27))</f>
        <v>14183.443960000001</v>
      </c>
      <c r="G84" s="47">
        <f>IF(ISTEXT(Broilers!G27),"--",IF(ISTEXT(OtherChicken!G27),"--",Broilers!G27+OtherChicken!G27))</f>
        <v>437.47200000000004</v>
      </c>
      <c r="H84" s="47">
        <f>IF(ISTEXT(Broilers!H27),"NA",IF(ISTEXT(OtherChicken!H27),"NA",Broilers!H27+OtherChicken!H27))</f>
        <v>144</v>
      </c>
      <c r="I84" s="47">
        <f>IF(ISTEXT(Broilers!I27),"--",IF(ISTEXT(OtherChicken!I27),"--",Broilers!I27+OtherChicken!I27))</f>
        <v>171.1</v>
      </c>
      <c r="J84" s="47">
        <f>IF(ISTEXT(Broilers!J27),"--",IF(ISTEXT(OtherChicken!J27),"--",Broilers!J27+OtherChicken!J27))</f>
        <v>13430.87196</v>
      </c>
      <c r="K84" s="47">
        <f>IF(ISTEXT(Broilers!K27),"--",IF(ISTEXT(OtherChicken!K27),"--",Broilers!K27+OtherChicken!K27))</f>
        <v>12525.864080000001</v>
      </c>
      <c r="L84" s="47">
        <f>IF(ISTEXT(Broilers!L27),"--",IF(ISTEXT(OtherChicken!L27),"--",Broilers!L27+OtherChicken!L27))</f>
        <v>8676.3432861600013</v>
      </c>
      <c r="M84" s="34">
        <f>IF(ISTEXT(Broilers!M27),"--",IF(ISTEXT(OtherChicken!M27),"--",Broilers!M27+OtherChicken!M27))</f>
        <v>56.32195767950148</v>
      </c>
      <c r="N84" s="34">
        <f>IF(ISTEXT(Broilers!N27),"--",IF(ISTEXT(OtherChicken!N27),"--",Broilers!N27+OtherChicken!N27))</f>
        <v>52.526834349550882</v>
      </c>
      <c r="O84" s="34">
        <f>IF(ISTEXT(Broilers!O27),"--",IF(ISTEXT(OtherChicken!O27),"--",Broilers!O27+OtherChicken!O27))</f>
        <v>36.383984660957964</v>
      </c>
    </row>
    <row r="85" spans="1:16" ht="12" customHeight="1" x14ac:dyDescent="0.2">
      <c r="A85" s="28">
        <v>1986</v>
      </c>
      <c r="B85" s="36">
        <v>240.65100000000001</v>
      </c>
      <c r="C85" s="43">
        <f>IF(ISTEXT(Broilers!C28),"NA",SUM(Broilers!C28,OtherChicken!C28))</f>
        <v>14735.874039999999</v>
      </c>
      <c r="D85" s="43" t="str">
        <f>IF(ISTEXT(Broilers!D28),"NA",SUM(Broilers!D28,OtherChicken!D28))</f>
        <v>NA</v>
      </c>
      <c r="E85" s="43">
        <f>IF(ISTEXT(Broilers!E28),"--",IF(ISTEXT(OtherChicken!E28),"--",Broilers!E28+OtherChicken!E28))</f>
        <v>171.1</v>
      </c>
      <c r="F85" s="43">
        <f>IF(ISTEXT(Broilers!F28),"--",IF(ISTEXT(OtherChicken!F28),"--",Broilers!F28+OtherChicken!F28))</f>
        <v>14906.974039999999</v>
      </c>
      <c r="G85" s="43">
        <f>IF(ISTEXT(Broilers!G28),"--",IF(ISTEXT(OtherChicken!G28),"--",Broilers!G28+OtherChicken!G28))</f>
        <v>582.48099999999999</v>
      </c>
      <c r="H85" s="43">
        <f>IF(ISTEXT(Broilers!H28),"NA",IF(ISTEXT(OtherChicken!H28),"NA",Broilers!H28+OtherChicken!H28))</f>
        <v>152</v>
      </c>
      <c r="I85" s="43">
        <f>IF(ISTEXT(Broilers!I28),"--",IF(ISTEXT(OtherChicken!I28),"--",Broilers!I28+OtherChicken!I28))</f>
        <v>186.995</v>
      </c>
      <c r="J85" s="43">
        <f>IF(ISTEXT(Broilers!J28),"--",IF(ISTEXT(OtherChicken!J28),"--",Broilers!J28+OtherChicken!J28))</f>
        <v>13985.498039999999</v>
      </c>
      <c r="K85" s="43">
        <f>IF(ISTEXT(Broilers!K28),"--",IF(ISTEXT(OtherChicken!K28),"--",Broilers!K28+OtherChicken!K28))</f>
        <v>12923.432622839999</v>
      </c>
      <c r="L85" s="43">
        <f>IF(ISTEXT(Broilers!L28),"--",IF(ISTEXT(OtherChicken!L28),"--",Broilers!L28+OtherChicken!L28))</f>
        <v>8950.7187456000011</v>
      </c>
      <c r="M85" s="30">
        <f>IF(ISTEXT(Broilers!M28),"--",IF(ISTEXT(OtherChicken!M28),"--",Broilers!M28+OtherChicken!M28))</f>
        <v>58.115270827879371</v>
      </c>
      <c r="N85" s="30">
        <f>IF(ISTEXT(Broilers!N28),"--",IF(ISTEXT(OtherChicken!N28),"--",Broilers!N28+OtherChicken!N28))</f>
        <v>53.70196933667426</v>
      </c>
      <c r="O85" s="30">
        <f>IF(ISTEXT(Broilers!O28),"--",IF(ISTEXT(OtherChicken!O28),"--",Broilers!O28+OtherChicken!O28))</f>
        <v>37.193773329842806</v>
      </c>
    </row>
    <row r="86" spans="1:16" ht="12" customHeight="1" x14ac:dyDescent="0.2">
      <c r="A86" s="28">
        <v>1987</v>
      </c>
      <c r="B86" s="36">
        <v>242.804</v>
      </c>
      <c r="C86" s="43">
        <f>IF(ISTEXT(Broilers!C29),"NA",SUM(Broilers!C29,OtherChicken!C29))</f>
        <v>15984.12304</v>
      </c>
      <c r="D86" s="43" t="str">
        <f>IF(ISTEXT(Broilers!D29),"NA",SUM(Broilers!D29,OtherChicken!D29))</f>
        <v>NA</v>
      </c>
      <c r="E86" s="43">
        <f>IF(ISTEXT(Broilers!E29),"--",IF(ISTEXT(OtherChicken!E29),"--",Broilers!E29+OtherChicken!E29))</f>
        <v>186.995</v>
      </c>
      <c r="F86" s="43">
        <f>IF(ISTEXT(Broilers!F29),"--",IF(ISTEXT(OtherChicken!F29),"--",Broilers!F29+OtherChicken!F29))</f>
        <v>16171.118039999999</v>
      </c>
      <c r="G86" s="43">
        <f>IF(ISTEXT(Broilers!G29),"--",IF(ISTEXT(OtherChicken!G29),"--",Broilers!G29+OtherChicken!G29))</f>
        <v>767.05100000000004</v>
      </c>
      <c r="H86" s="43">
        <f>IF(ISTEXT(Broilers!H29),"NA",IF(ISTEXT(OtherChicken!H29),"NA",Broilers!H29+OtherChicken!H29))</f>
        <v>153</v>
      </c>
      <c r="I86" s="43">
        <f>IF(ISTEXT(Broilers!I29),"--",IF(ISTEXT(OtherChicken!I29),"--",Broilers!I29+OtherChicken!I29))</f>
        <v>212.94900000000001</v>
      </c>
      <c r="J86" s="43">
        <f>IF(ISTEXT(Broilers!J29),"--",IF(ISTEXT(OtherChicken!J29),"--",Broilers!J29+OtherChicken!J29))</f>
        <v>15038.118039999999</v>
      </c>
      <c r="K86" s="43">
        <f>IF(ISTEXT(Broilers!K29),"--",IF(ISTEXT(OtherChicken!K29),"--",Broilers!K29+OtherChicken!K29))</f>
        <v>13792.18039456</v>
      </c>
      <c r="L86" s="43">
        <f>IF(ISTEXT(Broilers!L29),"--",IF(ISTEXT(OtherChicken!L29),"--",Broilers!L29+OtherChicken!L29))</f>
        <v>9564.2430734399986</v>
      </c>
      <c r="M86" s="30">
        <f>IF(ISTEXT(Broilers!M29),"--",IF(ISTEXT(OtherChicken!M29),"--",Broilers!M29+OtherChicken!M29))</f>
        <v>61.935215400075784</v>
      </c>
      <c r="N86" s="30">
        <f>IF(ISTEXT(Broilers!N29),"--",IF(ISTEXT(OtherChicken!N29),"--",Broilers!N29+OtherChicken!N29))</f>
        <v>56.803761035897274</v>
      </c>
      <c r="O86" s="30">
        <f>IF(ISTEXT(Broilers!O29),"--",IF(ISTEXT(OtherChicken!O29),"--",Broilers!O29+OtherChicken!O29))</f>
        <v>39.390796994448195</v>
      </c>
    </row>
    <row r="87" spans="1:16" ht="12" customHeight="1" x14ac:dyDescent="0.2">
      <c r="A87" s="28">
        <v>1988</v>
      </c>
      <c r="B87" s="36">
        <v>245.02099999999999</v>
      </c>
      <c r="C87" s="43">
        <f>IF(ISTEXT(Broilers!C30),"NA",SUM(Broilers!C30,OtherChicken!C30))</f>
        <v>16563.0946274897</v>
      </c>
      <c r="D87" s="43" t="str">
        <f>IF(ISTEXT(Broilers!D30),"NA",SUM(Broilers!D30,OtherChicken!D30))</f>
        <v>NA</v>
      </c>
      <c r="E87" s="43">
        <f>IF(ISTEXT(Broilers!E30),"--",IF(ISTEXT(OtherChicken!E30),"--",Broilers!E30+OtherChicken!E30))</f>
        <v>212.94900000000001</v>
      </c>
      <c r="F87" s="43">
        <f>IF(ISTEXT(Broilers!F30),"--",IF(ISTEXT(OtherChicken!F30),"--",Broilers!F30+OtherChicken!F30))</f>
        <v>16776.0436274897</v>
      </c>
      <c r="G87" s="43">
        <f>IF(ISTEXT(Broilers!G30),"--",IF(ISTEXT(OtherChicken!G30),"--",Broilers!G30+OtherChicken!G30))</f>
        <v>791.09907300000009</v>
      </c>
      <c r="H87" s="43">
        <f>IF(ISTEXT(Broilers!H30),"NA",IF(ISTEXT(OtherChicken!H30),"NA",Broilers!H30+OtherChicken!H30))</f>
        <v>159</v>
      </c>
      <c r="I87" s="43">
        <f>IF(ISTEXT(Broilers!I30),"--",IF(ISTEXT(OtherChicken!I30),"--",Broilers!I30+OtherChicken!I30))</f>
        <v>192.40800000000002</v>
      </c>
      <c r="J87" s="43">
        <f>IF(ISTEXT(Broilers!J30),"--",IF(ISTEXT(OtherChicken!J30),"--",Broilers!J30+OtherChicken!J30))</f>
        <v>15633.536554489698</v>
      </c>
      <c r="K87" s="43">
        <f>IF(ISTEXT(Broilers!K30),"--",IF(ISTEXT(OtherChicken!K30),"--",Broilers!K30+OtherChicken!K30))</f>
        <v>13941.338929834314</v>
      </c>
      <c r="L87" s="43">
        <f>IF(ISTEXT(Broilers!L30),"--",IF(ISTEXT(OtherChicken!L30),"--",Broilers!L30+OtherChicken!L30))</f>
        <v>9692.7926637836135</v>
      </c>
      <c r="M87" s="30">
        <f>IF(ISTEXT(Broilers!M30),"--",IF(ISTEXT(OtherChicken!M30),"--",Broilers!M30+OtherChicken!M30))</f>
        <v>63.804884293549122</v>
      </c>
      <c r="N87" s="30">
        <f>IF(ISTEXT(Broilers!N30),"--",IF(ISTEXT(OtherChicken!N30),"--",Broilers!N30+OtherChicken!N30))</f>
        <v>56.898547185075216</v>
      </c>
      <c r="O87" s="30">
        <f>IF(ISTEXT(Broilers!O30),"--",IF(ISTEXT(OtherChicken!O30),"--",Broilers!O30+OtherChicken!O30))</f>
        <v>39.55902826200046</v>
      </c>
    </row>
    <row r="88" spans="1:16" ht="12" customHeight="1" x14ac:dyDescent="0.2">
      <c r="A88" s="28">
        <v>1989</v>
      </c>
      <c r="B88" s="36">
        <v>247.34200000000001</v>
      </c>
      <c r="C88" s="43">
        <f>IF(ISTEXT(Broilers!C31),"NA",SUM(Broilers!C31,OtherChicken!C31))</f>
        <v>17758.468952000003</v>
      </c>
      <c r="D88" s="43" t="str">
        <f>IF(ISTEXT(Broilers!D31),"NA",SUM(Broilers!D31,OtherChicken!D31))</f>
        <v>NA</v>
      </c>
      <c r="E88" s="43">
        <f>IF(ISTEXT(Broilers!E31),"--",IF(ISTEXT(OtherChicken!E31),"--",Broilers!E31+OtherChicken!E31))</f>
        <v>192.40800000000002</v>
      </c>
      <c r="F88" s="43">
        <f>IF(ISTEXT(Broilers!F31),"--",IF(ISTEXT(OtherChicken!F31),"--",Broilers!F31+OtherChicken!F31))</f>
        <v>17950.876952000002</v>
      </c>
      <c r="G88" s="43">
        <f>IF(ISTEXT(Broilers!G31),"--",IF(ISTEXT(OtherChicken!G31),"--",Broilers!G31+OtherChicken!G31))</f>
        <v>997.18186489248808</v>
      </c>
      <c r="H88" s="43">
        <f>IF(ISTEXT(Broilers!H31),"NA",IF(ISTEXT(OtherChicken!H31),"NA",Broilers!H31+OtherChicken!H31))</f>
        <v>182</v>
      </c>
      <c r="I88" s="43">
        <f>IF(ISTEXT(Broilers!I31),"--",IF(ISTEXT(OtherChicken!I31),"--",Broilers!I31+OtherChicken!I31))</f>
        <v>227.50200000000001</v>
      </c>
      <c r="J88" s="43">
        <f>IF(ISTEXT(Broilers!J31),"--",IF(ISTEXT(OtherChicken!J31),"--",Broilers!J31+OtherChicken!J31))</f>
        <v>16544.193087107513</v>
      </c>
      <c r="K88" s="43">
        <f>IF(ISTEXT(Broilers!K31),"--",IF(ISTEXT(OtherChicken!K31),"--",Broilers!K31+OtherChicken!K31))</f>
        <v>14361.799036766795</v>
      </c>
      <c r="L88" s="43">
        <f>IF(ISTEXT(Broilers!L31),"--",IF(ISTEXT(OtherChicken!L31),"--",Broilers!L31+OtherChicken!L31))</f>
        <v>10009.236817700046</v>
      </c>
      <c r="M88" s="30">
        <f>IF(ISTEXT(Broilers!M31),"--",IF(ISTEXT(OtherChicken!M31),"--",Broilers!M31+OtherChicken!M31))</f>
        <v>66.887924764526502</v>
      </c>
      <c r="N88" s="30">
        <f>IF(ISTEXT(Broilers!N31),"--",IF(ISTEXT(OtherChicken!N31),"--",Broilers!N31+OtherChicken!N31))</f>
        <v>58.064538318469147</v>
      </c>
      <c r="O88" s="30">
        <f>IF(ISTEXT(Broilers!O31),"--",IF(ISTEXT(OtherChicken!O31),"--",Broilers!O31+OtherChicken!O31))</f>
        <v>40.467194482538531</v>
      </c>
    </row>
    <row r="89" spans="1:16" ht="12" customHeight="1" x14ac:dyDescent="0.2">
      <c r="A89" s="28">
        <v>1990</v>
      </c>
      <c r="B89" s="36">
        <v>250.13200000000001</v>
      </c>
      <c r="C89" s="43">
        <f>IF(ISTEXT(Broilers!C32),"NA",SUM(Broilers!C32,OtherChicken!C32))</f>
        <v>18953.352919119698</v>
      </c>
      <c r="D89" s="43" t="str">
        <f>IF(ISTEXT(Broilers!D32),"NA",SUM(Broilers!D32,OtherChicken!D32))</f>
        <v>NA</v>
      </c>
      <c r="E89" s="43">
        <f>IF(ISTEXT(Broilers!E32),"--",IF(ISTEXT(OtherChicken!E32),"--",Broilers!E32+OtherChicken!E32))</f>
        <v>227.50200000000001</v>
      </c>
      <c r="F89" s="43">
        <f>IF(ISTEXT(Broilers!F32),"--",IF(ISTEXT(OtherChicken!F32),"--",Broilers!F32+OtherChicken!F32))</f>
        <v>19180.854919119698</v>
      </c>
      <c r="G89" s="43">
        <f>IF(ISTEXT(Broilers!G32),"--",IF(ISTEXT(OtherChicken!G32),"--",Broilers!G32+OtherChicken!G32))</f>
        <v>1165.1915792188861</v>
      </c>
      <c r="H89" s="43">
        <f>IF(ISTEXT(Broilers!H32),"NA",IF(ISTEXT(OtherChicken!H32),"NA",Broilers!H32+OtherChicken!H32))</f>
        <v>168</v>
      </c>
      <c r="I89" s="43">
        <f>IF(ISTEXT(Broilers!I32),"--",IF(ISTEXT(OtherChicken!I32),"--",Broilers!I32+OtherChicken!I32))</f>
        <v>250.249</v>
      </c>
      <c r="J89" s="43">
        <f>IF(ISTEXT(Broilers!J32),"--",IF(ISTEXT(OtherChicken!J32),"--",Broilers!J32+OtherChicken!J32))</f>
        <v>17597.414339900814</v>
      </c>
      <c r="K89" s="43">
        <f>IF(ISTEXT(Broilers!K32),"--",IF(ISTEXT(OtherChicken!K32),"--",Broilers!K32+OtherChicken!K32))</f>
        <v>15236.098437864071</v>
      </c>
      <c r="L89" s="43">
        <f>IF(ISTEXT(Broilers!L32),"--",IF(ISTEXT(OtherChicken!L32),"--",Broilers!L32+OtherChicken!L32))</f>
        <v>10611.240846960189</v>
      </c>
      <c r="M89" s="30">
        <f>IF(ISTEXT(Broilers!M32),"--",IF(ISTEXT(OtherChicken!M32),"--",Broilers!M32+OtherChicken!M32))</f>
        <v>70.352511233671876</v>
      </c>
      <c r="N89" s="30">
        <f>IF(ISTEXT(Broilers!N32),"--",IF(ISTEXT(OtherChicken!N32),"--",Broilers!N32+OtherChicken!N32))</f>
        <v>60.912232092911225</v>
      </c>
      <c r="O89" s="30">
        <f>IF(ISTEXT(Broilers!O32),"--",IF(ISTEXT(OtherChicken!O32),"--",Broilers!O32+OtherChicken!O32))</f>
        <v>42.422564273904129</v>
      </c>
    </row>
    <row r="90" spans="1:16" ht="12" customHeight="1" x14ac:dyDescent="0.2">
      <c r="A90" s="29">
        <v>1991</v>
      </c>
      <c r="B90" s="70">
        <v>253.49299999999999</v>
      </c>
      <c r="C90" s="71">
        <f>IF(ISTEXT(Broilers!C33),"NA",SUM(Broilers!C33,OtherChicken!C33))</f>
        <v>20098.63</v>
      </c>
      <c r="D90" s="47">
        <f>IF(ISTEXT(Broilers!D33),"NA",SUM(Broilers!D33,OtherChicken!D33))</f>
        <v>2.2000000000000002</v>
      </c>
      <c r="E90" s="47">
        <f>IF(ISTEXT(Broilers!E33),"--",IF(ISTEXT(OtherChicken!E33),"--",Broilers!E33+OtherChicken!E33))</f>
        <v>250.249</v>
      </c>
      <c r="F90" s="47">
        <f>IF(ISTEXT(Broilers!F33),"--",IF(ISTEXT(OtherChicken!F33),"--",Broilers!F33+OtherChicken!F33))</f>
        <v>20351.079000000002</v>
      </c>
      <c r="G90" s="71">
        <f>IF(ISTEXT(Broilers!G33),"--",IF(ISTEXT(OtherChicken!G33),"--",Broilers!G33+OtherChicken!G33))</f>
        <v>1285.4202718170341</v>
      </c>
      <c r="H90" s="47">
        <f>IF(ISTEXT(Broilers!H33),"NA",IF(ISTEXT(OtherChicken!H33),"NA",Broilers!H33+OtherChicken!H33))</f>
        <v>180</v>
      </c>
      <c r="I90" s="47">
        <f>IF(ISTEXT(Broilers!I33),"--",IF(ISTEXT(OtherChicken!I33),"--",Broilers!I33+OtherChicken!I33))</f>
        <v>310.56900000000002</v>
      </c>
      <c r="J90" s="47">
        <f>IF(ISTEXT(Broilers!J33),"--",IF(ISTEXT(OtherChicken!J33),"--",Broilers!J33+OtherChicken!J33))</f>
        <v>18575.089728182968</v>
      </c>
      <c r="K90" s="47">
        <f>IF(ISTEXT(Broilers!K33),"--",IF(ISTEXT(OtherChicken!K33),"--",Broilers!K33+OtherChicken!K33))</f>
        <v>16021.341946321671</v>
      </c>
      <c r="L90" s="47">
        <f>IF(ISTEXT(Broilers!L33),"--",IF(ISTEXT(OtherChicken!L33),"--",Broilers!L33+OtherChicken!L33))</f>
        <v>11182.204016366146</v>
      </c>
      <c r="M90" s="34">
        <f>IF(ISTEXT(Broilers!M33),"--",IF(ISTEXT(OtherChicken!M33),"--",Broilers!M33+OtherChicken!M33))</f>
        <v>73.276539108310544</v>
      </c>
      <c r="N90" s="34">
        <f>IF(ISTEXT(Broilers!N33),"--",IF(ISTEXT(OtherChicken!N33),"--",Broilers!N33+OtherChicken!N33))</f>
        <v>63.202305177348769</v>
      </c>
      <c r="O90" s="34">
        <f>IF(ISTEXT(Broilers!O33),"--",IF(ISTEXT(OtherChicken!O33),"--",Broilers!O33+OtherChicken!O33))</f>
        <v>44.112476543202952</v>
      </c>
    </row>
    <row r="91" spans="1:16" ht="12" customHeight="1" x14ac:dyDescent="0.2">
      <c r="A91" s="29">
        <v>1992</v>
      </c>
      <c r="B91" s="70">
        <v>256.89400000000001</v>
      </c>
      <c r="C91" s="71">
        <f>IF(ISTEXT(Broilers!C34),"NA",SUM(Broilers!C34,OtherChicken!C34))</f>
        <v>21423.511999202201</v>
      </c>
      <c r="D91" s="47">
        <f>IF(ISTEXT(Broilers!D34),"NA",SUM(Broilers!D34,OtherChicken!D34))</f>
        <v>1</v>
      </c>
      <c r="E91" s="47">
        <f>IF(ISTEXT(Broilers!E34),"--",IF(ISTEXT(OtherChicken!E34),"--",Broilers!E34+OtherChicken!E34))</f>
        <v>310.56900000000002</v>
      </c>
      <c r="F91" s="47">
        <f>IF(ISTEXT(Broilers!F34),"--",IF(ISTEXT(OtherChicken!F34),"--",Broilers!F34+OtherChicken!F34))</f>
        <v>21735.0809992022</v>
      </c>
      <c r="G91" s="71">
        <f>IF(ISTEXT(Broilers!G34),"--",IF(ISTEXT(OtherChicken!G34),"--",Broilers!G34+OtherChicken!G34))</f>
        <v>1525.142400143932</v>
      </c>
      <c r="H91" s="47">
        <f>IF(ISTEXT(Broilers!H34),"NA",IF(ISTEXT(OtherChicken!H34),"NA",Broilers!H34+OtherChicken!H34))</f>
        <v>202</v>
      </c>
      <c r="I91" s="47">
        <f>IF(ISTEXT(Broilers!I34),"--",IF(ISTEXT(OtherChicken!I34),"--",Broilers!I34+OtherChicken!I34))</f>
        <v>377.84300000000002</v>
      </c>
      <c r="J91" s="47">
        <f>IF(ISTEXT(Broilers!J34),"--",IF(ISTEXT(OtherChicken!J34),"--",Broilers!J34+OtherChicken!J34))</f>
        <v>19630.095599058266</v>
      </c>
      <c r="K91" s="47">
        <f>IF(ISTEXT(Broilers!K34),"--",IF(ISTEXT(OtherChicken!K34),"--",Broilers!K34+OtherChicken!K34))</f>
        <v>17139.458379265896</v>
      </c>
      <c r="L91" s="47">
        <f>IF(ISTEXT(Broilers!L34),"--",IF(ISTEXT(OtherChicken!L34),"--",Broilers!L34+OtherChicken!L34))</f>
        <v>11935.098124227427</v>
      </c>
      <c r="M91" s="34">
        <f>IF(ISTEXT(Broilers!M34),"--",IF(ISTEXT(OtherChicken!M34),"--",Broilers!M34+OtherChicken!M34))</f>
        <v>76.413211671188378</v>
      </c>
      <c r="N91" s="34">
        <f>IF(ISTEXT(Broilers!N34),"--",IF(ISTEXT(OtherChicken!N34),"--",Broilers!N34+OtherChicken!N34))</f>
        <v>66.718017467383021</v>
      </c>
      <c r="O91" s="34">
        <f>IF(ISTEXT(Broilers!O34),"--",IF(ISTEXT(OtherChicken!O34),"--",Broilers!O34+OtherChicken!O34))</f>
        <v>46.45923269608253</v>
      </c>
    </row>
    <row r="92" spans="1:16" ht="12" customHeight="1" x14ac:dyDescent="0.2">
      <c r="A92" s="29">
        <v>1993</v>
      </c>
      <c r="B92" s="70">
        <v>260.255</v>
      </c>
      <c r="C92" s="71">
        <f>IF(ISTEXT(Broilers!C35),"NA",SUM(Broilers!C35,OtherChicken!C35))</f>
        <v>22530.200843279999</v>
      </c>
      <c r="D92" s="47">
        <f>IF(ISTEXT(Broilers!D35),"NA",SUM(Broilers!D35,OtherChicken!D35))</f>
        <v>1</v>
      </c>
      <c r="E92" s="47">
        <f>IF(ISTEXT(Broilers!E35),"--",IF(ISTEXT(OtherChicken!E35),"--",Broilers!E35+OtherChicken!E35))</f>
        <v>377.84300000000002</v>
      </c>
      <c r="F92" s="47">
        <f>IF(ISTEXT(Broilers!F35),"--",IF(ISTEXT(OtherChicken!F35),"--",Broilers!F35+OtherChicken!F35))</f>
        <v>22909.04384328</v>
      </c>
      <c r="G92" s="47">
        <f>IF(ISTEXT(Broilers!G35),"--",IF(ISTEXT(OtherChicken!G35),"--",Broilers!G35+OtherChicken!G35))</f>
        <v>2018.7230171412</v>
      </c>
      <c r="H92" s="47">
        <f>IF(ISTEXT(Broilers!H35),"NA",IF(ISTEXT(OtherChicken!H35),"NA",Broilers!H35+OtherChicken!H35))</f>
        <v>152</v>
      </c>
      <c r="I92" s="47">
        <f>IF(ISTEXT(Broilers!I35),"--",IF(ISTEXT(OtherChicken!I35),"--",Broilers!I35+OtherChicken!I35))</f>
        <v>365.625</v>
      </c>
      <c r="J92" s="47">
        <f>IF(ISTEXT(Broilers!J35),"--",IF(ISTEXT(OtherChicken!J35),"--",Broilers!J35+OtherChicken!J35))</f>
        <v>20372.695826138799</v>
      </c>
      <c r="K92" s="47">
        <f>IF(ISTEXT(Broilers!K35),"--",IF(ISTEXT(OtherChicken!K35),"--",Broilers!K35+OtherChicken!K35))</f>
        <v>18002.2033003939</v>
      </c>
      <c r="L92" s="47">
        <f>IF(ISTEXT(Broilers!L35),"--",IF(ISTEXT(OtherChicken!L35),"--",Broilers!L35+OtherChicken!L35))</f>
        <v>12529.20793307536</v>
      </c>
      <c r="M92" s="34">
        <f>IF(ISTEXT(Broilers!M35),"--",IF(ISTEXT(OtherChicken!M35),"--",Broilers!M35+OtherChicken!M35))</f>
        <v>78.279748039956189</v>
      </c>
      <c r="N92" s="34">
        <f>IF(ISTEXT(Broilers!N35),"--",IF(ISTEXT(OtherChicken!N35),"--",Broilers!N35+OtherChicken!N35))</f>
        <v>69.171402280048014</v>
      </c>
      <c r="O92" s="34">
        <f>IF(ISTEXT(Broilers!O35),"--",IF(ISTEXT(OtherChicken!O35),"--",Broilers!O35+OtherChicken!O35))</f>
        <v>48.142045044573059</v>
      </c>
      <c r="P92" s="17"/>
    </row>
    <row r="93" spans="1:16" ht="12" customHeight="1" x14ac:dyDescent="0.2">
      <c r="A93" s="29">
        <v>1994</v>
      </c>
      <c r="B93" s="70">
        <v>263.43599999999998</v>
      </c>
      <c r="C93" s="71">
        <f>IF(ISTEXT(Broilers!C36),"NA",SUM(Broilers!C36,OtherChicken!C36))</f>
        <v>24175.136721334002</v>
      </c>
      <c r="D93" s="47">
        <f>IF(ISTEXT(Broilers!D36),"NA",SUM(Broilers!D36,OtherChicken!D36))</f>
        <v>1</v>
      </c>
      <c r="E93" s="47">
        <f>IF(ISTEXT(Broilers!E36),"--",IF(ISTEXT(OtherChicken!E36),"--",Broilers!E36+OtherChicken!E36))</f>
        <v>365.625</v>
      </c>
      <c r="F93" s="47">
        <f>IF(ISTEXT(Broilers!F36),"--",IF(ISTEXT(OtherChicken!F36),"--",Broilers!F36+OtherChicken!F36))</f>
        <v>24541.761721334002</v>
      </c>
      <c r="G93" s="47">
        <f>IF(ISTEXT(Broilers!G36),"--",IF(ISTEXT(OtherChicken!G36),"--",Broilers!G36+OtherChicken!G36))</f>
        <v>2963.7212478083002</v>
      </c>
      <c r="H93" s="47">
        <f>IF(ISTEXT(Broilers!H36),"NA",IF(ISTEXT(OtherChicken!H36),"NA",Broilers!H36+OtherChicken!H36))</f>
        <v>122</v>
      </c>
      <c r="I93" s="47">
        <f>IF(ISTEXT(Broilers!I36),"--",IF(ISTEXT(OtherChicken!I36),"--",Broilers!I36+OtherChicken!I36))</f>
        <v>472.077</v>
      </c>
      <c r="J93" s="47">
        <f>IF(ISTEXT(Broilers!J36),"--",IF(ISTEXT(OtherChicken!J36),"--",Broilers!J36+OtherChicken!J36))</f>
        <v>20983.963473525702</v>
      </c>
      <c r="K93" s="47">
        <f>IF(ISTEXT(Broilers!K36),"--",IF(ISTEXT(OtherChicken!K36),"--",Broilers!K36+OtherChicken!K36))</f>
        <v>18411.330274887965</v>
      </c>
      <c r="L93" s="47">
        <f>IF(ISTEXT(Broilers!L36),"--",IF(ISTEXT(OtherChicken!L36),"--",Broilers!L36+OtherChicken!L36))</f>
        <v>12842.18564579773</v>
      </c>
      <c r="M93" s="34">
        <f>IF(ISTEXT(Broilers!M36),"--",IF(ISTEXT(OtherChicken!M36),"--",Broilers!M36+OtherChicken!M36))</f>
        <v>79.654881920184422</v>
      </c>
      <c r="N93" s="34">
        <f>IF(ISTEXT(Broilers!N36),"--",IF(ISTEXT(OtherChicken!N36),"--",Broilers!N36+OtherChicken!N36))</f>
        <v>69.889196142091308</v>
      </c>
      <c r="O93" s="34">
        <f>IF(ISTEXT(Broilers!O36),"--",IF(ISTEXT(OtherChicken!O36),"--",Broilers!O36+OtherChicken!O36))</f>
        <v>48.74878773515286</v>
      </c>
      <c r="P93" s="17"/>
    </row>
    <row r="94" spans="1:16" ht="12" customHeight="1" x14ac:dyDescent="0.2">
      <c r="A94" s="29">
        <v>1995</v>
      </c>
      <c r="B94" s="70">
        <v>266.55700000000002</v>
      </c>
      <c r="C94" s="71">
        <f>IF(ISTEXT(Broilers!C37),"NA",SUM(Broilers!C37,OtherChicken!C37))</f>
        <v>25323.107582780001</v>
      </c>
      <c r="D94" s="47">
        <f>IF(ISTEXT(Broilers!D37),"NA",SUM(Broilers!D37,OtherChicken!D37))</f>
        <v>4</v>
      </c>
      <c r="E94" s="47">
        <f>IF(ISTEXT(Broilers!E37),"--",IF(ISTEXT(OtherChicken!E37),"--",Broilers!E37+OtherChicken!E37))</f>
        <v>472.077</v>
      </c>
      <c r="F94" s="47">
        <f>IF(ISTEXT(Broilers!F37),"--",IF(ISTEXT(OtherChicken!F37),"--",Broilers!F37+OtherChicken!F37))</f>
        <v>25799.184582779999</v>
      </c>
      <c r="G94" s="47">
        <f>IF(ISTEXT(Broilers!G37),"--",IF(ISTEXT(OtherChicken!G37),"--",Broilers!G37+OtherChicken!G37))</f>
        <v>3991.6127057016001</v>
      </c>
      <c r="H94" s="47">
        <f>IF(ISTEXT(Broilers!H37),"NA",IF(ISTEXT(OtherChicken!H37),"NA",Broilers!H37+OtherChicken!H37))</f>
        <v>109</v>
      </c>
      <c r="I94" s="47">
        <f>IF(ISTEXT(Broilers!I37),"--",IF(ISTEXT(OtherChicken!I37),"--",Broilers!I37+OtherChicken!I37))</f>
        <v>567.327</v>
      </c>
      <c r="J94" s="47">
        <f>IF(ISTEXT(Broilers!J37),"--",IF(ISTEXT(OtherChicken!J37),"--",Broilers!J37+OtherChicken!J37))</f>
        <v>21131.244877078399</v>
      </c>
      <c r="K94" s="47">
        <f>IF(ISTEXT(Broilers!K37),"--",IF(ISTEXT(OtherChicken!K37),"--",Broilers!K37+OtherChicken!K37))</f>
        <v>18415.956772909401</v>
      </c>
      <c r="L94" s="47">
        <f>IF(ISTEXT(Broilers!L37),"--",IF(ISTEXT(OtherChicken!L37),"--",Broilers!L37+OtherChicken!L37))</f>
        <v>12847.796885263666</v>
      </c>
      <c r="M94" s="34">
        <f>IF(ISTEXT(Broilers!M37),"--",IF(ISTEXT(OtherChicken!M37),"--",Broilers!M37+OtherChicken!M37))</f>
        <v>79.274770038222215</v>
      </c>
      <c r="N94" s="34">
        <f>IF(ISTEXT(Broilers!N37),"--",IF(ISTEXT(OtherChicken!N37),"--",Broilers!N37+OtherChicken!N37))</f>
        <v>69.088250441404284</v>
      </c>
      <c r="O94" s="34">
        <f>IF(ISTEXT(Broilers!O37),"--",IF(ISTEXT(OtherChicken!O37),"--",Broilers!O37+OtherChicken!O37))</f>
        <v>48.199060183239105</v>
      </c>
      <c r="P94" s="17"/>
    </row>
    <row r="95" spans="1:16" ht="12" customHeight="1" x14ac:dyDescent="0.2">
      <c r="A95" s="28">
        <v>1996</v>
      </c>
      <c r="B95" s="36">
        <v>269.66699999999997</v>
      </c>
      <c r="C95" s="43">
        <f>IF(ISTEXT(Broilers!C38),"NA",SUM(Broilers!C38,OtherChicken!C38))</f>
        <v>26614.910668830002</v>
      </c>
      <c r="D95" s="43">
        <f>IF(ISTEXT(Broilers!D38),"NA",SUM(Broilers!D38,OtherChicken!D38))</f>
        <v>4</v>
      </c>
      <c r="E95" s="43">
        <f>IF(ISTEXT(Broilers!E38),"--",IF(ISTEXT(OtherChicken!E38),"--",Broilers!E38+OtherChicken!E38))</f>
        <v>567.327</v>
      </c>
      <c r="F95" s="43">
        <f>IF(ISTEXT(Broilers!F38),"--",IF(ISTEXT(OtherChicken!F38),"--",Broilers!F38+OtherChicken!F38))</f>
        <v>27186.237668829999</v>
      </c>
      <c r="G95" s="43">
        <f>IF(ISTEXT(Broilers!G38),"--",IF(ISTEXT(OtherChicken!G38),"--",Broilers!G38+OtherChicken!G38))</f>
        <v>4745.2903162228004</v>
      </c>
      <c r="H95" s="43">
        <f>IF(ISTEXT(Broilers!H38),"NA",IF(ISTEXT(OtherChicken!H38),"NA",Broilers!H38+OtherChicken!H38))</f>
        <v>117</v>
      </c>
      <c r="I95" s="43">
        <f>IF(ISTEXT(Broilers!I38),"--",IF(ISTEXT(OtherChicken!I38),"--",Broilers!I38+OtherChicken!I38))</f>
        <v>647.01100000000008</v>
      </c>
      <c r="J95" s="43">
        <f>IF(ISTEXT(Broilers!J38),"--",IF(ISTEXT(OtherChicken!J38),"--",Broilers!J38+OtherChicken!J38))</f>
        <v>21676.936352607201</v>
      </c>
      <c r="K95" s="43">
        <f>IF(ISTEXT(Broilers!K38),"--",IF(ISTEXT(OtherChicken!K38),"--",Broilers!K38+OtherChicken!K38))</f>
        <v>18779.939132497602</v>
      </c>
      <c r="L95" s="43">
        <f>IF(ISTEXT(Broilers!L38),"--",IF(ISTEXT(OtherChicken!L38),"--",Broilers!L38+OtherChicken!L38))</f>
        <v>13114.546493327358</v>
      </c>
      <c r="M95" s="30">
        <f>IF(ISTEXT(Broilers!M38),"--",IF(ISTEXT(OtherChicken!M38),"--",Broilers!M38+OtherChicken!M38))</f>
        <v>80.384089831559677</v>
      </c>
      <c r="N95" s="30">
        <f>IF(ISTEXT(Broilers!N38),"--",IF(ISTEXT(OtherChicken!N38),"--",Broilers!N38+OtherChicken!N38))</f>
        <v>69.641220959544938</v>
      </c>
      <c r="O95" s="30">
        <f>IF(ISTEXT(Broilers!O38),"--",IF(ISTEXT(OtherChicken!O38),"--",Broilers!O38+OtherChicken!O38))</f>
        <v>48.632374348093606</v>
      </c>
      <c r="P95" s="17"/>
    </row>
    <row r="96" spans="1:16" ht="12" customHeight="1" x14ac:dyDescent="0.2">
      <c r="A96" s="28">
        <v>1997</v>
      </c>
      <c r="B96" s="36">
        <v>272.91199999999998</v>
      </c>
      <c r="C96" s="43">
        <f>IF(ISTEXT(Broilers!C39),"NA",SUM(Broilers!C39,OtherChicken!C39))</f>
        <v>27551.607635589997</v>
      </c>
      <c r="D96" s="43">
        <f>IF(ISTEXT(Broilers!D39),"NA",SUM(Broilers!D39,OtherChicken!D39))</f>
        <v>4.9857009062179998</v>
      </c>
      <c r="E96" s="43">
        <f>IF(ISTEXT(Broilers!E39),"--",IF(ISTEXT(OtherChicken!E39),"--",Broilers!E39+OtherChicken!E39))</f>
        <v>647.01100000000008</v>
      </c>
      <c r="F96" s="43">
        <f>IF(ISTEXT(Broilers!F39),"--",IF(ISTEXT(OtherChicken!F39),"--",Broilers!F39+OtherChicken!F39))</f>
        <v>28203.604336496217</v>
      </c>
      <c r="G96" s="43">
        <f>IF(ISTEXT(Broilers!G39),"--",IF(ISTEXT(OtherChicken!G39),"--",Broilers!G39+OtherChicken!G39))</f>
        <v>4783.7116395009007</v>
      </c>
      <c r="H96" s="43">
        <f>IF(ISTEXT(Broilers!H39),"NA",IF(ISTEXT(OtherChicken!H39),"NA",Broilers!H39+OtherChicken!H39))</f>
        <v>125</v>
      </c>
      <c r="I96" s="43">
        <f>IF(ISTEXT(Broilers!I39),"--",IF(ISTEXT(OtherChicken!I39),"--",Broilers!I39+OtherChicken!I39))</f>
        <v>614.25200000000007</v>
      </c>
      <c r="J96" s="43">
        <f>IF(ISTEXT(Broilers!J39),"--",IF(ISTEXT(OtherChicken!J39),"--",Broilers!J39+OtherChicken!J39))</f>
        <v>22680.640696995317</v>
      </c>
      <c r="K96" s="43">
        <f>IF(ISTEXT(Broilers!K39),"--",IF(ISTEXT(OtherChicken!K39),"--",Broilers!K39+OtherChicken!K39))</f>
        <v>19496.755487061626</v>
      </c>
      <c r="L96" s="43">
        <f>IF(ISTEXT(Broilers!L39),"--",IF(ISTEXT(OtherChicken!L39),"--",Broilers!L39+OtherChicken!L39))</f>
        <v>13653.745699591182</v>
      </c>
      <c r="M96" s="30">
        <f>IF(ISTEXT(Broilers!M39),"--",IF(ISTEXT(OtherChicken!M39),"--",Broilers!M39+OtherChicken!M39))</f>
        <v>83.106058718544134</v>
      </c>
      <c r="N96" s="30">
        <f>IF(ISTEXT(Broilers!N39),"--",IF(ISTEXT(OtherChicken!N39),"--",Broilers!N39+OtherChicken!N39))</f>
        <v>71.439714952298274</v>
      </c>
      <c r="O96" s="30">
        <f>IF(ISTEXT(Broilers!O39),"--",IF(ISTEXT(OtherChicken!O39),"--",Broilers!O39+OtherChicken!O39))</f>
        <v>50.029847348563578</v>
      </c>
    </row>
    <row r="97" spans="1:15" ht="12" customHeight="1" x14ac:dyDescent="0.2">
      <c r="A97" s="28">
        <v>1998</v>
      </c>
      <c r="B97" s="36">
        <v>276.11500000000001</v>
      </c>
      <c r="C97" s="43">
        <f>IF(ISTEXT(Broilers!C40),"NA",SUM(Broilers!C40,OtherChicken!C40))</f>
        <v>28137.246532407</v>
      </c>
      <c r="D97" s="43">
        <f>IF(ISTEXT(Broilers!D40),"NA",SUM(Broilers!D40,OtherChicken!D40))</f>
        <v>6.26433966954</v>
      </c>
      <c r="E97" s="43">
        <f>IF(ISTEXT(Broilers!E40),"--",IF(ISTEXT(OtherChicken!E40),"--",Broilers!E40+OtherChicken!E40))</f>
        <v>614.25200000000007</v>
      </c>
      <c r="F97" s="43">
        <f>IF(ISTEXT(Broilers!F40),"--",IF(ISTEXT(OtherChicken!F40),"--",Broilers!F40+OtherChicken!F40))</f>
        <v>28757.762872076542</v>
      </c>
      <c r="G97" s="43">
        <f>IF(ISTEXT(Broilers!G40),"--",IF(ISTEXT(OtherChicken!G40),"--",Broilers!G40+OtherChicken!G40))</f>
        <v>4783.7240360903997</v>
      </c>
      <c r="H97" s="43">
        <f>IF(ISTEXT(Broilers!H40),"NA",IF(ISTEXT(OtherChicken!H40),"NA",Broilers!H40+OtherChicken!H40))</f>
        <v>126</v>
      </c>
      <c r="I97" s="43">
        <f>IF(ISTEXT(Broilers!I40),"--",IF(ISTEXT(OtherChicken!I40),"--",Broilers!I40+OtherChicken!I40))</f>
        <v>717.34899999999993</v>
      </c>
      <c r="J97" s="43">
        <f>IF(ISTEXT(Broilers!J40),"--",IF(ISTEXT(OtherChicken!J40),"--",Broilers!J40+OtherChicken!J40))</f>
        <v>23130.689835986141</v>
      </c>
      <c r="K97" s="43">
        <f>IF(ISTEXT(Broilers!K40),"--",IF(ISTEXT(OtherChicken!K40),"--",Broilers!K40+OtherChicken!K40))</f>
        <v>19881.910232579325</v>
      </c>
      <c r="L97" s="43">
        <f>IF(ISTEXT(Broilers!L40),"--",IF(ISTEXT(OtherChicken!L40),"--",Broilers!L40+OtherChicken!L40))</f>
        <v>13924.675281263657</v>
      </c>
      <c r="M97" s="30">
        <f>IF(ISTEXT(Broilers!M40),"--",IF(ISTEXT(OtherChicken!M40),"--",Broilers!M40+OtherChicken!M40))</f>
        <v>83.77194225589389</v>
      </c>
      <c r="N97" s="30">
        <f>IF(ISTEXT(Broilers!N40),"--",IF(ISTEXT(OtherChicken!N40),"--",Broilers!N40+OtherChicken!N40))</f>
        <v>72.005904179705283</v>
      </c>
      <c r="O97" s="30">
        <f>IF(ISTEXT(Broilers!O40),"--",IF(ISTEXT(OtherChicken!O40),"--",Broilers!O40+OtherChicken!O40))</f>
        <v>50.430709238048124</v>
      </c>
    </row>
    <row r="98" spans="1:15" ht="12" customHeight="1" x14ac:dyDescent="0.2">
      <c r="A98" s="28">
        <v>1999</v>
      </c>
      <c r="B98" s="36">
        <v>279.29500000000002</v>
      </c>
      <c r="C98" s="43">
        <f>IF(ISTEXT(Broilers!C41),"NA",SUM(Broilers!C41,OtherChicken!C41))</f>
        <v>30021.999344619002</v>
      </c>
      <c r="D98" s="43">
        <f>IF(ISTEXT(Broilers!D41),"NA",SUM(Broilers!D41,OtherChicken!D41))</f>
        <v>6.8699999999999992</v>
      </c>
      <c r="E98" s="43">
        <f>IF(ISTEXT(Broilers!E41),"--",IF(ISTEXT(OtherChicken!E41),"--",Broilers!E41+OtherChicken!E41))</f>
        <v>717.34899999999993</v>
      </c>
      <c r="F98" s="43">
        <f>IF(ISTEXT(Broilers!F41),"--",IF(ISTEXT(OtherChicken!F41),"--",Broilers!F41+OtherChicken!F41))</f>
        <v>30746.218344618999</v>
      </c>
      <c r="G98" s="43">
        <f>IF(ISTEXT(Broilers!G41),"--",IF(ISTEXT(OtherChicken!G41),"--",Broilers!G41+OtherChicken!G41))</f>
        <v>4976.1920363239005</v>
      </c>
      <c r="H98" s="43">
        <f>IF(ISTEXT(Broilers!H41),"NA",IF(ISTEXT(OtherChicken!H41),"NA",Broilers!H41+OtherChicken!H41))</f>
        <v>111</v>
      </c>
      <c r="I98" s="43">
        <f>IF(ISTEXT(Broilers!I41),"--",IF(ISTEXT(OtherChicken!I41),"--",Broilers!I41+OtherChicken!I41))</f>
        <v>803.35900000000004</v>
      </c>
      <c r="J98" s="43">
        <f>IF(ISTEXT(Broilers!J41),"--",IF(ISTEXT(OtherChicken!J41),"--",Broilers!J41+OtherChicken!J41))</f>
        <v>24855.667308295102</v>
      </c>
      <c r="K98" s="43">
        <f>IF(ISTEXT(Broilers!K41),"--",IF(ISTEXT(OtherChicken!K41),"--",Broilers!K41+OtherChicken!K41))</f>
        <v>21372.070991170403</v>
      </c>
      <c r="L98" s="43">
        <f>IF(ISTEXT(Broilers!L41),"--",IF(ISTEXT(OtherChicken!L41),"--",Broilers!L41+OtherChicken!L41))</f>
        <v>14963.111719593651</v>
      </c>
      <c r="M98" s="30">
        <f>IF(ISTEXT(Broilers!M41),"--",IF(ISTEXT(OtherChicken!M41),"--",Broilers!M41+OtherChicken!M41))</f>
        <v>88.994315359369494</v>
      </c>
      <c r="N98" s="30">
        <f>IF(ISTEXT(Broilers!N41),"--",IF(ISTEXT(OtherChicken!N41),"--",Broilers!N41+OtherChicken!N41))</f>
        <v>76.521495161640573</v>
      </c>
      <c r="O98" s="30">
        <f>IF(ISTEXT(Broilers!O41),"--",IF(ISTEXT(OtherChicken!O41),"--",Broilers!O41+OtherChicken!O41))</f>
        <v>53.574577846340432</v>
      </c>
    </row>
    <row r="99" spans="1:15" ht="12" customHeight="1" x14ac:dyDescent="0.2">
      <c r="A99" s="28">
        <v>2000</v>
      </c>
      <c r="B99" s="36">
        <v>282.38499999999999</v>
      </c>
      <c r="C99" s="43">
        <f>IF(ISTEXT(Broilers!C42),"NA",SUM(Broilers!C42,OtherChicken!C42))</f>
        <v>30739.7775</v>
      </c>
      <c r="D99" s="43">
        <f>IF(ISTEXT(Broilers!D42),"NA",SUM(Broilers!D42,OtherChicken!D42))</f>
        <v>15.339</v>
      </c>
      <c r="E99" s="43">
        <f>IF(ISTEXT(Broilers!E42),"--",IF(ISTEXT(OtherChicken!E42),"--",Broilers!E42+OtherChicken!E42))</f>
        <v>803.35900000000004</v>
      </c>
      <c r="F99" s="43">
        <f>IF(ISTEXT(Broilers!F42),"--",IF(ISTEXT(OtherChicken!F42),"--",Broilers!F42+OtherChicken!F42))</f>
        <v>31558.475500000004</v>
      </c>
      <c r="G99" s="43">
        <f>IF(ISTEXT(Broilers!G42),"--",IF(ISTEXT(OtherChicken!G42),"--",Broilers!G42+OtherChicken!G42))</f>
        <v>5137.9787054013477</v>
      </c>
      <c r="H99" s="43">
        <f>IF(ISTEXT(Broilers!H42),"NA",IF(ISTEXT(OtherChicken!H42),"NA",Broilers!H42+OtherChicken!H42))</f>
        <v>170</v>
      </c>
      <c r="I99" s="43">
        <f>IF(ISTEXT(Broilers!I42),"--",IF(ISTEXT(OtherChicken!I42),"--",Broilers!I42+OtherChicken!I42))</f>
        <v>806.56</v>
      </c>
      <c r="J99" s="43">
        <f>IF(ISTEXT(Broilers!J42),"--",IF(ISTEXT(OtherChicken!J42),"--",Broilers!J42+OtherChicken!J42))</f>
        <v>25443.936794598656</v>
      </c>
      <c r="K99" s="43">
        <f>IF(ISTEXT(Broilers!K42),"--",IF(ISTEXT(OtherChicken!K42),"--",Broilers!K42+OtherChicken!K42))</f>
        <v>21893.903711760246</v>
      </c>
      <c r="L99" s="43">
        <f>IF(ISTEXT(Broilers!L42),"--",IF(ISTEXT(OtherChicken!L42),"--",Broilers!L42+OtherChicken!L42))</f>
        <v>15317.249950348392</v>
      </c>
      <c r="M99" s="30">
        <f>IF(ISTEXT(Broilers!M42),"--",IF(ISTEXT(OtherChicken!M42),"--",Broilers!M42+OtherChicken!M42))</f>
        <v>90.10371228853748</v>
      </c>
      <c r="N99" s="30">
        <f>IF(ISTEXT(Broilers!N42),"--",IF(ISTEXT(OtherChicken!N42),"--",Broilers!N42+OtherChicken!N42))</f>
        <v>77.532105854631965</v>
      </c>
      <c r="O99" s="30">
        <f>IF(ISTEXT(Broilers!O42),"--",IF(ISTEXT(OtherChicken!O42),"--",Broilers!O42+OtherChicken!O42))</f>
        <v>54.242434797699566</v>
      </c>
    </row>
    <row r="100" spans="1:15" ht="12" customHeight="1" x14ac:dyDescent="0.2">
      <c r="A100" s="29">
        <v>2001</v>
      </c>
      <c r="B100" s="70">
        <v>285.30901899999998</v>
      </c>
      <c r="C100" s="71">
        <f>IF(ISTEXT(Broilers!C43),"NA",SUM(Broilers!C43,OtherChicken!C43))</f>
        <v>31452.847699999998</v>
      </c>
      <c r="D100" s="47">
        <f>IF(ISTEXT(Broilers!D43),"NA",SUM(Broilers!D43,OtherChicken!D43))</f>
        <v>24.461200000000002</v>
      </c>
      <c r="E100" s="47">
        <f>IF(ISTEXT(Broilers!E43),"--",IF(ISTEXT(OtherChicken!E43),"--",Broilers!E43+OtherChicken!E43))</f>
        <v>806.56</v>
      </c>
      <c r="F100" s="47">
        <f>IF(ISTEXT(Broilers!F43),"--",IF(ISTEXT(OtherChicken!F43),"--",Broilers!F43+OtherChicken!F43))</f>
        <v>32283.868900000001</v>
      </c>
      <c r="G100" s="47">
        <f>IF(ISTEXT(Broilers!G43),"--",IF(ISTEXT(OtherChicken!G43),"--",Broilers!G43+OtherChicken!G43))</f>
        <v>5736.5705504003126</v>
      </c>
      <c r="H100" s="47">
        <f>IF(ISTEXT(Broilers!H43),"NA",IF(ISTEXT(OtherChicken!H43),"NA",Broilers!H43+OtherChicken!H43))</f>
        <v>229</v>
      </c>
      <c r="I100" s="47">
        <f>IF(ISTEXT(Broilers!I43),"--",IF(ISTEXT(OtherChicken!I43),"--",Broilers!I43+OtherChicken!I43))</f>
        <v>719.68899999999996</v>
      </c>
      <c r="J100" s="47">
        <f>IF(ISTEXT(Broilers!J43),"--",IF(ISTEXT(OtherChicken!J43),"--",Broilers!J43+OtherChicken!J43))</f>
        <v>25598.609349599687</v>
      </c>
      <c r="K100" s="47">
        <f>IF(ISTEXT(Broilers!K43),"--",IF(ISTEXT(OtherChicken!K43),"--",Broilers!K43+OtherChicken!K43))</f>
        <v>22026.737756006129</v>
      </c>
      <c r="L100" s="47">
        <f>IF(ISTEXT(Broilers!L43),"--",IF(ISTEXT(OtherChicken!L43),"--",Broilers!L43+OtherChicken!L43))</f>
        <v>15410.362828459012</v>
      </c>
      <c r="M100" s="34">
        <f>IF(ISTEXT(Broilers!M43),"--",IF(ISTEXT(OtherChicken!M43),"--",Broilers!M43+OtherChicken!M43))</f>
        <v>89.722397978592085</v>
      </c>
      <c r="N100" s="34">
        <f>IF(ISTEXT(Broilers!N43),"--",IF(ISTEXT(OtherChicken!N43),"--",Broilers!N43+OtherChicken!N43))</f>
        <v>77.203089594605956</v>
      </c>
      <c r="O100" s="34">
        <f>IF(ISTEXT(Broilers!O43),"--",IF(ISTEXT(OtherChicken!O43),"--",Broilers!O43+OtherChicken!O43))</f>
        <v>54.012883583112433</v>
      </c>
    </row>
    <row r="101" spans="1:15" ht="12" customHeight="1" x14ac:dyDescent="0.2">
      <c r="A101" s="29">
        <v>2002</v>
      </c>
      <c r="B101" s="70">
        <v>288.10481800000002</v>
      </c>
      <c r="C101" s="71">
        <f>IF(ISTEXT(Broilers!C44),"NA",SUM(Broilers!C44,OtherChicken!C44))</f>
        <v>32441.411274599996</v>
      </c>
      <c r="D101" s="47">
        <f>IF(ISTEXT(Broilers!D44),"NA",SUM(Broilers!D44,OtherChicken!D44))</f>
        <v>27.122199999999999</v>
      </c>
      <c r="E101" s="47">
        <f>IF(ISTEXT(Broilers!E44),"--",IF(ISTEXT(OtherChicken!E44),"--",Broilers!E44+OtherChicken!E44))</f>
        <v>719.68899999999996</v>
      </c>
      <c r="F101" s="47">
        <f>IF(ISTEXT(Broilers!F44),"--",IF(ISTEXT(OtherChicken!F44),"--",Broilers!F44+OtherChicken!F44))</f>
        <v>33188.222474599999</v>
      </c>
      <c r="G101" s="47">
        <f>IF(ISTEXT(Broilers!G44),"--",IF(ISTEXT(OtherChicken!G44),"--",Broilers!G44+OtherChicken!G44))</f>
        <v>4940.0213733936962</v>
      </c>
      <c r="H101" s="47">
        <f>IF(ISTEXT(Broilers!H44),"NA",IF(ISTEXT(OtherChicken!H44),"NA",Broilers!H44+OtherChicken!H44))</f>
        <v>288</v>
      </c>
      <c r="I101" s="47">
        <f>IF(ISTEXT(Broilers!I44),"--",IF(ISTEXT(OtherChicken!I44),"--",Broilers!I44+OtherChicken!I44))</f>
        <v>768.08399999999995</v>
      </c>
      <c r="J101" s="47">
        <f>IF(ISTEXT(Broilers!J44),"--",IF(ISTEXT(OtherChicken!J44),"--",Broilers!J44+OtherChicken!J44))</f>
        <v>27192.117101206302</v>
      </c>
      <c r="K101" s="47">
        <f>IF(ISTEXT(Broilers!K44),"--",IF(ISTEXT(OtherChicken!K44),"--",Broilers!K44+OtherChicken!K44))</f>
        <v>23401.769229236212</v>
      </c>
      <c r="L101" s="47">
        <f>IF(ISTEXT(Broilers!L44),"--",IF(ISTEXT(OtherChicken!L44),"--",Broilers!L44+OtherChicken!L44))</f>
        <v>16369.654494926193</v>
      </c>
      <c r="M101" s="34">
        <f>IF(ISTEXT(Broilers!M44),"--",IF(ISTEXT(OtherChicken!M44),"--",Broilers!M44+OtherChicken!M44))</f>
        <v>94.382722545120018</v>
      </c>
      <c r="N101" s="34">
        <f>IF(ISTEXT(Broilers!N44),"--",IF(ISTEXT(OtherChicken!N44),"--",Broilers!N44+OtherChicken!N44))</f>
        <v>81.226580630235105</v>
      </c>
      <c r="O101" s="34">
        <f>IF(ISTEXT(Broilers!O44),"--",IF(ISTEXT(OtherChicken!O44),"--",Broilers!O44+OtherChicken!O44))</f>
        <v>56.81839897216225</v>
      </c>
    </row>
    <row r="102" spans="1:15" ht="12" customHeight="1" x14ac:dyDescent="0.2">
      <c r="A102" s="29">
        <v>2003</v>
      </c>
      <c r="B102" s="70">
        <v>290.81963400000001</v>
      </c>
      <c r="C102" s="71">
        <f>IF(ISTEXT(Broilers!C45),"NA",SUM(Broilers!C45,OtherChicken!C45))</f>
        <v>32900.812142800001</v>
      </c>
      <c r="D102" s="47">
        <f>IF(ISTEXT(Broilers!D45),"NA",SUM(Broilers!D45,OtherChicken!D45))</f>
        <v>26.0624</v>
      </c>
      <c r="E102" s="47">
        <f>IF(ISTEXT(Broilers!E45),"--",IF(ISTEXT(OtherChicken!E45),"--",Broilers!E45+OtherChicken!E45))</f>
        <v>768.08399999999995</v>
      </c>
      <c r="F102" s="47">
        <f>IF(ISTEXT(Broilers!F45),"--",IF(ISTEXT(OtherChicken!F45),"--",Broilers!F45+OtherChicken!F45))</f>
        <v>33694.958542799999</v>
      </c>
      <c r="G102" s="47">
        <f>IF(ISTEXT(Broilers!G45),"--",IF(ISTEXT(OtherChicken!G45),"--",Broilers!G45+OtherChicken!G45))</f>
        <v>5013.9757010933208</v>
      </c>
      <c r="H102" s="47">
        <f>IF(ISTEXT(Broilers!H45),"NA",IF(ISTEXT(OtherChicken!H45),"NA",Broilers!H45+OtherChicken!H45))</f>
        <v>258</v>
      </c>
      <c r="I102" s="47">
        <f>IF(ISTEXT(Broilers!I45),"--",IF(ISTEXT(OtherChicken!I45),"--",Broilers!I45+OtherChicken!I45))</f>
        <v>600.03</v>
      </c>
      <c r="J102" s="47">
        <f>IF(ISTEXT(Broilers!J45),"--",IF(ISTEXT(OtherChicken!J45),"--",Broilers!J45+OtherChicken!J45))</f>
        <v>27822.952841706679</v>
      </c>
      <c r="K102" s="47">
        <f>IF(ISTEXT(Broilers!K45),"--",IF(ISTEXT(OtherChicken!K45),"--",Broilers!K45+OtherChicken!K45))</f>
        <v>23946.117312426039</v>
      </c>
      <c r="L102" s="47">
        <f>IF(ISTEXT(Broilers!L45),"--",IF(ISTEXT(OtherChicken!L45),"--",Broilers!L45+OtherChicken!L45))</f>
        <v>16749.41761070742</v>
      </c>
      <c r="M102" s="34">
        <f>IF(ISTEXT(Broilers!M45),"--",IF(ISTEXT(OtherChicken!M45),"--",Broilers!M45+OtherChicken!M45))</f>
        <v>95.670819947826075</v>
      </c>
      <c r="N102" s="34">
        <f>IF(ISTEXT(Broilers!N45),"--",IF(ISTEXT(OtherChicken!N45),"--",Broilers!N45+OtherChicken!N45))</f>
        <v>82.340098510769863</v>
      </c>
      <c r="O102" s="34">
        <f>IF(ISTEXT(Broilers!O45),"--",IF(ISTEXT(OtherChicken!O45),"--",Broilers!O45+OtherChicken!O45))</f>
        <v>57.593833608591297</v>
      </c>
    </row>
    <row r="103" spans="1:15" ht="12" customHeight="1" x14ac:dyDescent="0.2">
      <c r="A103" s="29">
        <v>2004</v>
      </c>
      <c r="B103" s="70">
        <v>293.46318500000001</v>
      </c>
      <c r="C103" s="71">
        <f>IF(ISTEXT(Broilers!C46),"NA",SUM(Broilers!C46,OtherChicken!C46))</f>
        <v>34202.744972699998</v>
      </c>
      <c r="D103" s="47">
        <f>IF(ISTEXT(Broilers!D46),"NA",SUM(Broilers!D46,OtherChicken!D46))</f>
        <v>36.232199999999999</v>
      </c>
      <c r="E103" s="47">
        <f>IF(ISTEXT(Broilers!E46),"--",IF(ISTEXT(OtherChicken!E46),"--",Broilers!E46+OtherChicken!E46))</f>
        <v>600.03</v>
      </c>
      <c r="F103" s="47">
        <f>IF(ISTEXT(Broilers!F46),"--",IF(ISTEXT(OtherChicken!F46),"--",Broilers!F46+OtherChicken!F46))</f>
        <v>34839.007172699996</v>
      </c>
      <c r="G103" s="47">
        <f>IF(ISTEXT(Broilers!G46),"--",IF(ISTEXT(OtherChicken!G46),"--",Broilers!G46+OtherChicken!G46))</f>
        <v>4996.8675466079449</v>
      </c>
      <c r="H103" s="47">
        <f>IF(ISTEXT(Broilers!H46),"NA",IF(ISTEXT(OtherChicken!H46),"NA",Broilers!H46+OtherChicken!H46))</f>
        <v>216</v>
      </c>
      <c r="I103" s="47">
        <f>IF(ISTEXT(Broilers!I46),"--",IF(ISTEXT(OtherChicken!I46),"--",Broilers!I46+OtherChicken!I46))</f>
        <v>704.71600000000001</v>
      </c>
      <c r="J103" s="47">
        <f>IF(ISTEXT(Broilers!J46),"--",IF(ISTEXT(OtherChicken!J46),"--",Broilers!J46+OtherChicken!J46))</f>
        <v>28921.423626092055</v>
      </c>
      <c r="K103" s="47">
        <f>IF(ISTEXT(Broilers!K46),"--",IF(ISTEXT(OtherChicken!K46),"--",Broilers!K46+OtherChicken!K46))</f>
        <v>24877.524178513075</v>
      </c>
      <c r="L103" s="47">
        <f>IF(ISTEXT(Broilers!L46),"--",IF(ISTEXT(OtherChicken!L46),"--",Broilers!L46+OtherChicken!L46))</f>
        <v>17410.697022907418</v>
      </c>
      <c r="M103" s="34">
        <f>IF(ISTEXT(Broilers!M46),"--",IF(ISTEXT(OtherChicken!M46),"--",Broilers!M46+OtherChicken!M46))</f>
        <v>98.552135683022911</v>
      </c>
      <c r="N103" s="34">
        <f>IF(ISTEXT(Broilers!N46),"--",IF(ISTEXT(OtherChicken!N46),"--",Broilers!N46+OtherChicken!N46))</f>
        <v>84.77221488110365</v>
      </c>
      <c r="O103" s="34">
        <f>IF(ISTEXT(Broilers!O46),"--",IF(ISTEXT(OtherChicken!O46),"--",Broilers!O46+OtherChicken!O46))</f>
        <v>59.328385681179789</v>
      </c>
    </row>
    <row r="104" spans="1:15" ht="12" customHeight="1" x14ac:dyDescent="0.2">
      <c r="A104" s="29">
        <v>2005</v>
      </c>
      <c r="B104" s="70">
        <v>296.186216</v>
      </c>
      <c r="C104" s="71">
        <f>IF(ISTEXT(Broilers!C47),"NA",SUM(Broilers!C47,OtherChicken!C47))</f>
        <v>35502.393876200003</v>
      </c>
      <c r="D104" s="47">
        <f>IF(ISTEXT(Broilers!D47),"NA",SUM(Broilers!D47,OtherChicken!D47))</f>
        <v>43.610500000000002</v>
      </c>
      <c r="E104" s="47">
        <f>IF(ISTEXT(Broilers!E47),"--",IF(ISTEXT(OtherChicken!E47),"--",Broilers!E47+OtherChicken!E47))</f>
        <v>704.71600000000001</v>
      </c>
      <c r="F104" s="47">
        <f>IF(ISTEXT(Broilers!F47),"--",IF(ISTEXT(OtherChicken!F47),"--",Broilers!F47+OtherChicken!F47))</f>
        <v>36250.720376200006</v>
      </c>
      <c r="G104" s="47">
        <f>IF(ISTEXT(Broilers!G47),"--",IF(ISTEXT(OtherChicken!G47),"--",Broilers!G47+OtherChicken!G47))</f>
        <v>5331.8911172356993</v>
      </c>
      <c r="H104" s="47">
        <f>IF(ISTEXT(Broilers!H47),"NA",IF(ISTEXT(OtherChicken!H47),"NA",Broilers!H47+OtherChicken!H47))</f>
        <v>219</v>
      </c>
      <c r="I104" s="47">
        <f>IF(ISTEXT(Broilers!I47),"--",IF(ISTEXT(OtherChicken!I47),"--",Broilers!I47+OtherChicken!I47))</f>
        <v>912.596</v>
      </c>
      <c r="J104" s="47">
        <f>IF(ISTEXT(Broilers!J47),"--",IF(ISTEXT(OtherChicken!J47),"--",Broilers!J47+OtherChicken!J47))</f>
        <v>29787.233258964301</v>
      </c>
      <c r="K104" s="47">
        <f>IF(ISTEXT(Broilers!K47),"--",IF(ISTEXT(OtherChicken!K47),"--",Broilers!K47+OtherChicken!K47))</f>
        <v>25636.096722050333</v>
      </c>
      <c r="L104" s="47">
        <f>IF(ISTEXT(Broilers!L47),"--",IF(ISTEXT(OtherChicken!L47),"--",Broilers!L47+OtherChicken!L47))</f>
        <v>17931.914421896512</v>
      </c>
      <c r="M104" s="34">
        <f>IF(ISTEXT(Broilers!M47),"--",IF(ISTEXT(OtherChicken!M47),"--",Broilers!M47+OtherChicken!M47))</f>
        <v>100.56927584693645</v>
      </c>
      <c r="N104" s="34">
        <f>IF(ISTEXT(Broilers!N47),"--",IF(ISTEXT(OtherChicken!N47),"--",Broilers!N47+OtherChicken!N47))</f>
        <v>86.553983059260034</v>
      </c>
      <c r="O104" s="34">
        <f>IF(ISTEXT(Broilers!O47),"--",IF(ISTEXT(OtherChicken!O47),"--",Broilers!O47+OtherChicken!O47))</f>
        <v>60.542704059855751</v>
      </c>
    </row>
    <row r="105" spans="1:15" ht="12" customHeight="1" x14ac:dyDescent="0.2">
      <c r="A105" s="28">
        <v>2006</v>
      </c>
      <c r="B105" s="36">
        <v>298.99582500000002</v>
      </c>
      <c r="C105" s="43">
        <f>IF(ISTEXT(Broilers!C48),"NA",SUM(Broilers!C48,OtherChicken!C48))</f>
        <v>35624.063090300006</v>
      </c>
      <c r="D105" s="43">
        <f>IF(ISTEXT(Broilers!D48),"NA",SUM(Broilers!D48,OtherChicken!D48))</f>
        <v>62.897400000000005</v>
      </c>
      <c r="E105" s="43">
        <f>IF(ISTEXT(Broilers!E48),"--",IF(ISTEXT(OtherChicken!E48),"--",Broilers!E48+OtherChicken!E48))</f>
        <v>912.596</v>
      </c>
      <c r="F105" s="43">
        <f>IF(ISTEXT(Broilers!F48),"--",IF(ISTEXT(OtherChicken!F48),"--",Broilers!F48+OtherChicken!F48))</f>
        <v>36599.556490300012</v>
      </c>
      <c r="G105" s="43">
        <f>IF(ISTEXT(Broilers!G48),"--",IF(ISTEXT(OtherChicken!G48),"--",Broilers!G48+OtherChicken!G48))</f>
        <v>5364.1080494614534</v>
      </c>
      <c r="H105" s="43">
        <f>IF(ISTEXT(Broilers!H48),"NA",IF(ISTEXT(OtherChicken!H48),"NA",Broilers!H48+OtherChicken!H48))</f>
        <v>249</v>
      </c>
      <c r="I105" s="43">
        <f>IF(ISTEXT(Broilers!I48),"--",IF(ISTEXT(OtherChicken!I48),"--",Broilers!I48+OtherChicken!I48))</f>
        <v>737.60199999999998</v>
      </c>
      <c r="J105" s="43">
        <f>IF(ISTEXT(Broilers!J48),"--",IF(ISTEXT(OtherChicken!J48),"--",Broilers!J48+OtherChicken!J48))</f>
        <v>30248.846440838555</v>
      </c>
      <c r="K105" s="43">
        <f>IF(ISTEXT(Broilers!K48),"--",IF(ISTEXT(OtherChicken!K48),"--",Broilers!K48+OtherChicken!K48))</f>
        <v>26026.567891180319</v>
      </c>
      <c r="L105" s="43">
        <f>IF(ISTEXT(Broilers!L48),"--",IF(ISTEXT(OtherChicken!L48),"--",Broilers!L48+OtherChicken!L48))</f>
        <v>18209.805557384811</v>
      </c>
      <c r="M105" s="30">
        <f>IF(ISTEXT(Broilers!M48),"--",IF(ISTEXT(OtherChicken!M48),"--",Broilers!M48+OtherChicken!M48))</f>
        <v>101.16812313629649</v>
      </c>
      <c r="N105" s="30">
        <f>IF(ISTEXT(Broilers!N48),"--",IF(ISTEXT(OtherChicken!N48),"--",Broilers!N48+OtherChicken!N48))</f>
        <v>87.046593012395135</v>
      </c>
      <c r="O105" s="30">
        <f>IF(ISTEXT(Broilers!O48),"--",IF(ISTEXT(OtherChicken!O48),"--",Broilers!O48+OtherChicken!O48))</f>
        <v>60.903210128050482</v>
      </c>
    </row>
    <row r="106" spans="1:15" ht="12" customHeight="1" x14ac:dyDescent="0.2">
      <c r="A106" s="28">
        <v>2007</v>
      </c>
      <c r="B106" s="36">
        <v>302.003917</v>
      </c>
      <c r="C106" s="43">
        <f>IF(ISTEXT(Broilers!C49),"NA",SUM(Broilers!C49,OtherChicken!C49))</f>
        <v>36269.916383099997</v>
      </c>
      <c r="D106" s="43">
        <f>IF(ISTEXT(Broilers!D49),"NA",SUM(Broilers!D49,OtherChicken!D49))</f>
        <v>85.065600000000003</v>
      </c>
      <c r="E106" s="43">
        <f>IF(ISTEXT(Broilers!E49),"--",IF(ISTEXT(OtherChicken!E49),"--",Broilers!E49+OtherChicken!E49))</f>
        <v>737.60199999999998</v>
      </c>
      <c r="F106" s="43">
        <f>IF(ISTEXT(Broilers!F49),"--",IF(ISTEXT(OtherChicken!F49),"--",Broilers!F49+OtherChicken!F49))</f>
        <v>37092.583983099998</v>
      </c>
      <c r="G106" s="43">
        <f>IF(ISTEXT(Broilers!G49),"--",IF(ISTEXT(OtherChicken!G49),"--",Broilers!G49+OtherChicken!G49))</f>
        <v>6071.1986801584426</v>
      </c>
      <c r="H106" s="43">
        <f>IF(ISTEXT(Broilers!H49),"NA",IF(ISTEXT(OtherChicken!H49),"NA",Broilers!H49+OtherChicken!H49))</f>
        <v>246.6727736352243</v>
      </c>
      <c r="I106" s="43">
        <f>IF(ISTEXT(Broilers!I49),"--",IF(ISTEXT(OtherChicken!I49),"--",Broilers!I49+OtherChicken!I49))</f>
        <v>721.04699999999991</v>
      </c>
      <c r="J106" s="43">
        <f>IF(ISTEXT(Broilers!J49),"--",IF(ISTEXT(OtherChicken!J49),"--",Broilers!J49+OtherChicken!J49))</f>
        <v>30053.665529306327</v>
      </c>
      <c r="K106" s="43">
        <f>IF(ISTEXT(Broilers!K49),"--",IF(ISTEXT(OtherChicken!K49),"--",Broilers!K49+OtherChicken!K49))</f>
        <v>25854.586011120278</v>
      </c>
      <c r="L106" s="43">
        <f>IF(ISTEXT(Broilers!L49),"--",IF(ISTEXT(OtherChicken!L49),"--",Broilers!L49+OtherChicken!L49))</f>
        <v>18092.306648642407</v>
      </c>
      <c r="M106" s="30">
        <f>IF(ISTEXT(Broilers!M49),"--",IF(ISTEXT(OtherChicken!M49),"--",Broilers!M49+OtherChicken!M49))</f>
        <v>99.514158054136516</v>
      </c>
      <c r="N106" s="30">
        <f>IF(ISTEXT(Broilers!N49),"--",IF(ISTEXT(OtherChicken!N49),"--",Broilers!N49+OtherChicken!N49))</f>
        <v>85.610101577325821</v>
      </c>
      <c r="O106" s="30">
        <f>IF(ISTEXT(Broilers!O49),"--",IF(ISTEXT(OtherChicken!O49),"--",Broilers!O49+OtherChicken!O49))</f>
        <v>59.90752314859018</v>
      </c>
    </row>
    <row r="107" spans="1:15" ht="12" customHeight="1" x14ac:dyDescent="0.2">
      <c r="A107" s="28">
        <v>2008</v>
      </c>
      <c r="B107" s="36">
        <v>304.79776099999998</v>
      </c>
      <c r="C107" s="43">
        <f>IF(ISTEXT(Broilers!C50),"NA",SUM(Broilers!C50,OtherChicken!C50))</f>
        <v>37070.190299999995</v>
      </c>
      <c r="D107" s="43">
        <f>IF(ISTEXT(Broilers!D50),"NA",SUM(Broilers!D50,OtherChicken!D50))</f>
        <v>102.2933</v>
      </c>
      <c r="E107" s="43">
        <f>IF(ISTEXT(Broilers!E50),"--",IF(ISTEXT(OtherChicken!E50),"--",Broilers!E50+OtherChicken!E50))</f>
        <v>721.04699999999991</v>
      </c>
      <c r="F107" s="43">
        <f>IF(ISTEXT(Broilers!F50),"--",IF(ISTEXT(OtherChicken!F50),"--",Broilers!F50+OtherChicken!F50))</f>
        <v>37893.530599999998</v>
      </c>
      <c r="G107" s="43">
        <f>IF(ISTEXT(Broilers!G50),"--",IF(ISTEXT(OtherChicken!G50),"--",Broilers!G50+OtherChicken!G50))</f>
        <v>7108.2089590515216</v>
      </c>
      <c r="H107" s="43">
        <f>IF(ISTEXT(Broilers!H50),"NA",IF(ISTEXT(OtherChicken!H50),"NA",Broilers!H50+OtherChicken!H50))</f>
        <v>293.99460358900501</v>
      </c>
      <c r="I107" s="43">
        <f>IF(ISTEXT(Broilers!I50),"--",IF(ISTEXT(OtherChicken!I50),"--",Broilers!I50+OtherChicken!I50))</f>
        <v>748.18299999999999</v>
      </c>
      <c r="J107" s="43">
        <f>IF(ISTEXT(Broilers!J50),"--",IF(ISTEXT(OtherChicken!J50),"--",Broilers!J50+OtherChicken!J50))</f>
        <v>29743.144037359474</v>
      </c>
      <c r="K107" s="43">
        <f>IF(ISTEXT(Broilers!K50),"--",IF(ISTEXT(OtherChicken!K50),"--",Broilers!K50+OtherChicken!K50))</f>
        <v>25596.556822607454</v>
      </c>
      <c r="L107" s="43">
        <f>IF(ISTEXT(Broilers!L50),"--",IF(ISTEXT(OtherChicken!L50),"--",Broilers!L50+OtherChicken!L50))</f>
        <v>17905.372710490403</v>
      </c>
      <c r="M107" s="30">
        <f>IF(ISTEXT(Broilers!M50),"--",IF(ISTEXT(OtherChicken!M50),"--",Broilers!M50+OtherChicken!M50))</f>
        <v>97.583210387688752</v>
      </c>
      <c r="N107" s="30">
        <f>IF(ISTEXT(Broilers!N50),"--",IF(ISTEXT(OtherChicken!N50),"--",Broilers!N50+OtherChicken!N50))</f>
        <v>83.978821690253341</v>
      </c>
      <c r="O107" s="30">
        <f>IF(ISTEXT(Broilers!O50),"--",IF(ISTEXT(OtherChicken!O50),"--",Broilers!O50+OtherChicken!O50))</f>
        <v>58.745092653388632</v>
      </c>
    </row>
    <row r="108" spans="1:15" ht="12" customHeight="1" x14ac:dyDescent="0.2">
      <c r="A108" s="28">
        <v>2009</v>
      </c>
      <c r="B108" s="36">
        <v>307.43940600000002</v>
      </c>
      <c r="C108" s="43">
        <f>IF(ISTEXT(Broilers!C51),"NA",SUM(Broilers!C51,OtherChicken!C51))</f>
        <v>35630.046399999999</v>
      </c>
      <c r="D108" s="43">
        <f>IF(ISTEXT(Broilers!D51),"NA",SUM(Broilers!D51,OtherChicken!D51))</f>
        <v>106.40090000000001</v>
      </c>
      <c r="E108" s="43">
        <f>IF(ISTEXT(Broilers!E51),"--",IF(ISTEXT(OtherChicken!E51),"--",Broilers!E51+OtherChicken!E51))</f>
        <v>748.18299999999999</v>
      </c>
      <c r="F108" s="43">
        <f>IF(ISTEXT(Broilers!F51),"--",IF(ISTEXT(OtherChicken!F51),"--",Broilers!F51+OtherChicken!F51))</f>
        <v>36484.630300000004</v>
      </c>
      <c r="G108" s="43">
        <f>IF(ISTEXT(Broilers!G51),"--",IF(ISTEXT(OtherChicken!G51),"--",Broilers!G51+OtherChicken!G51))</f>
        <v>6917.4128186914113</v>
      </c>
      <c r="H108" s="43">
        <f>IF(ISTEXT(Broilers!H51),"NA",IF(ISTEXT(OtherChicken!H51),"NA",Broilers!H51+OtherChicken!H51))</f>
        <v>312.10690781617609</v>
      </c>
      <c r="I108" s="43">
        <f>IF(ISTEXT(Broilers!I51),"--",IF(ISTEXT(OtherChicken!I51),"--",Broilers!I51+OtherChicken!I51))</f>
        <v>618.13100000000009</v>
      </c>
      <c r="J108" s="43">
        <f>IF(ISTEXT(Broilers!J51),"--",IF(ISTEXT(OtherChicken!J51),"--",Broilers!J51+OtherChicken!J51))</f>
        <v>28636.979573492416</v>
      </c>
      <c r="K108" s="43">
        <f>IF(ISTEXT(Broilers!K51),"--",IF(ISTEXT(OtherChicken!K51),"--",Broilers!K51+OtherChicken!K51))</f>
        <v>24641.565976944828</v>
      </c>
      <c r="L108" s="43">
        <f>IF(ISTEXT(Broilers!L51),"--",IF(ISTEXT(OtherChicken!L51),"--",Broilers!L51+OtherChicken!L51))</f>
        <v>17239.461703242432</v>
      </c>
      <c r="M108" s="30">
        <f>IF(ISTEXT(Broilers!M51),"--",IF(ISTEXT(OtherChicken!M51),"--",Broilers!M51+OtherChicken!M51))</f>
        <v>93.146743763525265</v>
      </c>
      <c r="N108" s="30">
        <f>IF(ISTEXT(Broilers!N51),"--",IF(ISTEXT(OtherChicken!N51),"--",Broilers!N51+OtherChicken!N51))</f>
        <v>80.150967950233508</v>
      </c>
      <c r="O108" s="30">
        <f>IF(ISTEXT(Broilers!O51),"--",IF(ISTEXT(OtherChicken!O51),"--",Broilers!O51+OtherChicken!O51))</f>
        <v>56.074339745642206</v>
      </c>
    </row>
    <row r="109" spans="1:15" ht="12" customHeight="1" x14ac:dyDescent="0.2">
      <c r="A109" s="28">
        <v>2010</v>
      </c>
      <c r="B109" s="36">
        <v>309.74127900000002</v>
      </c>
      <c r="C109" s="43">
        <f>IF(ISTEXT(Broilers!C52),"NA",SUM(Broilers!C52,OtherChicken!C52))</f>
        <v>37018.574500000002</v>
      </c>
      <c r="D109" s="43">
        <f>IF(ISTEXT(Broilers!D52),"NA",SUM(Broilers!D52,OtherChicken!D52))</f>
        <v>110.849</v>
      </c>
      <c r="E109" s="43">
        <f>IF(ISTEXT(Broilers!E52),"--",IF(ISTEXT(OtherChicken!E52),"--",Broilers!E52+OtherChicken!E52))</f>
        <v>618.13100000000009</v>
      </c>
      <c r="F109" s="43">
        <f>IF(ISTEXT(Broilers!F52),"--",IF(ISTEXT(OtherChicken!F52),"--",Broilers!F52+OtherChicken!F52))</f>
        <v>37747.554499999998</v>
      </c>
      <c r="G109" s="43">
        <f>IF(ISTEXT(Broilers!G52),"--",IF(ISTEXT(OtherChicken!G52),"--",Broilers!G52+OtherChicken!G52))</f>
        <v>6840.3872165380226</v>
      </c>
      <c r="H109" s="43">
        <f>IF(ISTEXT(Broilers!H52),"NA",IF(ISTEXT(OtherChicken!H52),"NA",Broilers!H52+OtherChicken!H52))</f>
        <v>275.42242169675256</v>
      </c>
      <c r="I109" s="43">
        <f>IF(ISTEXT(Broilers!I52),"--",IF(ISTEXT(OtherChicken!I52),"--",Broilers!I52+OtherChicken!I52))</f>
        <v>776.74599999999998</v>
      </c>
      <c r="J109" s="43">
        <f>IF(ISTEXT(Broilers!J52),"--",IF(ISTEXT(OtherChicken!J52),"--",Broilers!J52+OtherChicken!J52))</f>
        <v>29854.99886176522</v>
      </c>
      <c r="K109" s="43">
        <f>IF(ISTEXT(Broilers!K52),"--",IF(ISTEXT(OtherChicken!K52),"--",Broilers!K52+OtherChicken!K52))</f>
        <v>25697.333372646477</v>
      </c>
      <c r="L109" s="43">
        <f>IF(ISTEXT(Broilers!L52),"--",IF(ISTEXT(OtherChicken!L52),"--",Broilers!L52+OtherChicken!L52))</f>
        <v>17972.709314782664</v>
      </c>
      <c r="M109" s="30">
        <f>IF(ISTEXT(Broilers!M52),"--",IF(ISTEXT(OtherChicken!M52),"--",Broilers!M52+OtherChicken!M52))</f>
        <v>96.386890885684039</v>
      </c>
      <c r="N109" s="30">
        <f>IF(ISTEXT(Broilers!N52),"--",IF(ISTEXT(OtherChicken!N52),"--",Broilers!N52+OtherChicken!N52))</f>
        <v>82.96386408556954</v>
      </c>
      <c r="O109" s="30">
        <f>IF(ISTEXT(Broilers!O52),"--",IF(ISTEXT(OtherChicken!O52),"--",Broilers!O52+OtherChicken!O52))</f>
        <v>58.024908313181797</v>
      </c>
    </row>
    <row r="110" spans="1:15" ht="12" customHeight="1" x14ac:dyDescent="0.2">
      <c r="A110" s="60">
        <v>2011</v>
      </c>
      <c r="B110" s="70">
        <v>311.97391399999998</v>
      </c>
      <c r="C110" s="71">
        <f>IF(ISTEXT(Broilers!C53),"NA",SUM(Broilers!C53,OtherChicken!C53))</f>
        <v>37325.715400000001</v>
      </c>
      <c r="D110" s="55">
        <f>IF(ISTEXT(Broilers!D53),"NA",SUM(Broilers!D53,OtherChicken!D53))</f>
        <v>108.712</v>
      </c>
      <c r="E110" s="55">
        <f>IF(ISTEXT(Broilers!E53),"--",IF(ISTEXT(OtherChicken!E53),"--",Broilers!E53+OtherChicken!E53))</f>
        <v>776.74599999999998</v>
      </c>
      <c r="F110" s="55">
        <f>IF(ISTEXT(Broilers!F53),"--",IF(ISTEXT(OtherChicken!F53),"--",Broilers!F53+OtherChicken!F53))</f>
        <v>38211.1734</v>
      </c>
      <c r="G110" s="55">
        <f>IF(ISTEXT(Broilers!G53),"--",IF(ISTEXT(OtherChicken!G53),"--",Broilers!G53+OtherChicken!G53))</f>
        <v>7069.4918969190212</v>
      </c>
      <c r="H110" s="55">
        <f>IF(ISTEXT(Broilers!H53),"NA",IF(ISTEXT(OtherChicken!H53),"NA",Broilers!H53+OtherChicken!H53))</f>
        <v>293.84117728687215</v>
      </c>
      <c r="I110" s="55">
        <f>IF(ISTEXT(Broilers!I53),"--",IF(ISTEXT(OtherChicken!I53),"--",Broilers!I53+OtherChicken!I53))</f>
        <v>592.01599999999996</v>
      </c>
      <c r="J110" s="55">
        <f>IF(ISTEXT(Broilers!J53),"--",IF(ISTEXT(OtherChicken!J53),"--",Broilers!J53+OtherChicken!J53))</f>
        <v>30255.824325794107</v>
      </c>
      <c r="K110" s="55">
        <f>IF(ISTEXT(Broilers!K53),"--",IF(ISTEXT(OtherChicken!K53),"--",Broilers!K53+OtherChicken!K53))</f>
        <v>26041.536521687896</v>
      </c>
      <c r="L110" s="55">
        <f>IF(ISTEXT(Broilers!L53),"--",IF(ISTEXT(OtherChicken!L53),"--",Broilers!L53+OtherChicken!L53))</f>
        <v>18214.006244128053</v>
      </c>
      <c r="M110" s="62">
        <f>IF(ISTEXT(Broilers!M53),"--",IF(ISTEXT(OtherChicken!M53),"--",Broilers!M53+OtherChicken!M53))</f>
        <v>96.981904473571177</v>
      </c>
      <c r="N110" s="62">
        <f>IF(ISTEXT(Broilers!N53),"--",IF(ISTEXT(OtherChicken!N53),"--",Broilers!N53+OtherChicken!N53))</f>
        <v>83.47344233943835</v>
      </c>
      <c r="O110" s="62">
        <f>IF(ISTEXT(Broilers!O53),"--",IF(ISTEXT(OtherChicken!O53),"--",Broilers!O53+OtherChicken!O53))</f>
        <v>58.383106493089841</v>
      </c>
    </row>
    <row r="111" spans="1:15" ht="12" customHeight="1" x14ac:dyDescent="0.2">
      <c r="A111" s="68">
        <v>2012</v>
      </c>
      <c r="B111" s="70">
        <v>314.16755799999999</v>
      </c>
      <c r="C111" s="71">
        <f>IF(ISTEXT(Broilers!C54),"NA",SUM(Broilers!C54,OtherChicken!C54))</f>
        <v>37160.050900000002</v>
      </c>
      <c r="D111" s="71">
        <f>IF(ISTEXT(Broilers!D54),"NA",SUM(Broilers!D54,OtherChicken!D54))</f>
        <v>113.65300000000001</v>
      </c>
      <c r="E111" s="71">
        <f>IF(ISTEXT(Broilers!E54),"--",IF(ISTEXT(OtherChicken!E54),"--",Broilers!E54+OtherChicken!E54))</f>
        <v>592.01599999999996</v>
      </c>
      <c r="F111" s="71">
        <f>IF(ISTEXT(Broilers!F54),"--",IF(ISTEXT(OtherChicken!F54),"--",Broilers!F54+OtherChicken!F54))</f>
        <v>37865.719900000004</v>
      </c>
      <c r="G111" s="71">
        <f>IF(ISTEXT(Broilers!G54),"--",IF(ISTEXT(OtherChicken!G54),"--",Broilers!G54+OtherChicken!G54))</f>
        <v>7362.8938249750563</v>
      </c>
      <c r="H111" s="71">
        <f>IF(ISTEXT(Broilers!H54),"NA",IF(ISTEXT(OtherChicken!H54),"NA",Broilers!H54+OtherChicken!H54))</f>
        <v>277.8353304502113</v>
      </c>
      <c r="I111" s="71">
        <f>IF(ISTEXT(Broilers!I54),"--",IF(ISTEXT(OtherChicken!I54),"--",Broilers!I54+OtherChicken!I54))</f>
        <v>652.16500000000008</v>
      </c>
      <c r="J111" s="71">
        <f>IF(ISTEXT(Broilers!J54),"--",IF(ISTEXT(OtherChicken!J54),"--",Broilers!J54+OtherChicken!J54))</f>
        <v>29572.825744574733</v>
      </c>
      <c r="K111" s="71">
        <f>IF(ISTEXT(Broilers!K54),"--",IF(ISTEXT(OtherChicken!K54),"--",Broilers!K54+OtherChicken!K54))</f>
        <v>25454.40489270748</v>
      </c>
      <c r="L111" s="71">
        <f>IF(ISTEXT(Broilers!L54),"--",IF(ISTEXT(OtherChicken!L54),"--",Broilers!L54+OtherChicken!L54))</f>
        <v>17802.841098233988</v>
      </c>
      <c r="M111" s="69">
        <f>IF(ISTEXT(Broilers!M54),"--",IF(ISTEXT(OtherChicken!M54),"--",Broilers!M54+OtherChicken!M54))</f>
        <v>94.130743265906318</v>
      </c>
      <c r="N111" s="69">
        <f>IF(ISTEXT(Broilers!N54),"--",IF(ISTEXT(OtherChicken!N54),"--",Broilers!N54+OtherChicken!N54))</f>
        <v>81.021748568665004</v>
      </c>
      <c r="O111" s="69">
        <f>IF(ISTEXT(Broilers!O54),"--",IF(ISTEXT(OtherChicken!O54),"--",Broilers!O54+OtherChicken!O54))</f>
        <v>56.666707446075598</v>
      </c>
    </row>
    <row r="112" spans="1:15" ht="12" customHeight="1" x14ac:dyDescent="0.2">
      <c r="A112" s="60">
        <v>2013</v>
      </c>
      <c r="B112" s="70">
        <v>316.29476599999998</v>
      </c>
      <c r="C112" s="71">
        <f>IF(ISTEXT(Broilers!C55),"NA",SUM(Broilers!C55,OtherChicken!C55))</f>
        <v>37948.015899999999</v>
      </c>
      <c r="D112" s="71">
        <f>IF(ISTEXT(Broilers!D55),"NA",SUM(Broilers!D55,OtherChicken!D55))</f>
        <v>124.14</v>
      </c>
      <c r="E112" s="71">
        <f>IF(ISTEXT(Broilers!E55),"--",IF(ISTEXT(OtherChicken!E55),"--",Broilers!E55+OtherChicken!E55))</f>
        <v>652.16500000000008</v>
      </c>
      <c r="F112" s="55">
        <f>IF(ISTEXT(Broilers!F55),"--",IF(ISTEXT(OtherChicken!F55),"--",Broilers!F55+OtherChicken!F55))</f>
        <v>38724.320899999999</v>
      </c>
      <c r="G112" s="55">
        <f>IF(ISTEXT(Broilers!G55),"--",IF(ISTEXT(OtherChicken!G55),"--",Broilers!G55+OtherChicken!G55))</f>
        <v>7452.5689956946844</v>
      </c>
      <c r="H112" s="55">
        <f>IF(ISTEXT(Broilers!H55),"NA",IF(ISTEXT(OtherChicken!H55),"NA",Broilers!H55+OtherChicken!H55))</f>
        <v>279.24129766267509</v>
      </c>
      <c r="I112" s="55">
        <f>IF(ISTEXT(Broilers!I55),"--",IF(ISTEXT(OtherChicken!I55),"--",Broilers!I55+OtherChicken!I55))</f>
        <v>674.62800000000004</v>
      </c>
      <c r="J112" s="55">
        <f>IF(ISTEXT(Broilers!J55),"--",IF(ISTEXT(OtherChicken!J55),"--",Broilers!J55+OtherChicken!J55))</f>
        <v>30317.882606642641</v>
      </c>
      <c r="K112" s="55">
        <f>IF(ISTEXT(Broilers!K55),"--",IF(ISTEXT(OtherChicken!K55),"--",Broilers!K55+OtherChicken!K55))</f>
        <v>26090.762020053618</v>
      </c>
      <c r="L112" s="55">
        <f>IF(ISTEXT(Broilers!L55),"--",IF(ISTEXT(OtherChicken!L55),"--",Broilers!L55+OtherChicken!L55))</f>
        <v>18251.365329198867</v>
      </c>
      <c r="M112" s="62">
        <f>IF(ISTEXT(Broilers!M55),"--",IF(ISTEXT(OtherChicken!M55),"--",Broilers!M55+OtherChicken!M55))</f>
        <v>95.853254197202361</v>
      </c>
      <c r="N112" s="62">
        <f>IF(ISTEXT(Broilers!N55),"--",IF(ISTEXT(OtherChicken!N55),"--",Broilers!N55+OtherChicken!N55))</f>
        <v>82.488756769543329</v>
      </c>
      <c r="O112" s="62">
        <f>IF(ISTEXT(Broilers!O55),"--",IF(ISTEXT(OtherChicken!O55),"--",Broilers!O55+OtherChicken!O55))</f>
        <v>57.703659026715819</v>
      </c>
    </row>
    <row r="113" spans="1:20" ht="12" customHeight="1" x14ac:dyDescent="0.2">
      <c r="A113" s="60">
        <v>2014</v>
      </c>
      <c r="B113" s="70">
        <v>318.576955</v>
      </c>
      <c r="C113" s="71">
        <f>IF(ISTEXT(Broilers!C56),"NA",SUM(Broilers!C56,OtherChicken!C56))</f>
        <v>38673.147100000002</v>
      </c>
      <c r="D113" s="71">
        <f>IF(ISTEXT(Broilers!D56),"NA",SUM(Broilers!D56,OtherChicken!D56))</f>
        <v>119.26100000000001</v>
      </c>
      <c r="E113" s="71">
        <f>IF(ISTEXT(Broilers!E56),"--",IF(ISTEXT(OtherChicken!E56),"--",Broilers!E56+OtherChicken!E56))</f>
        <v>674.62800000000004</v>
      </c>
      <c r="F113" s="55">
        <f>IF(ISTEXT(Broilers!F56),"--",IF(ISTEXT(OtherChicken!F56),"--",Broilers!F56+OtherChicken!F56))</f>
        <v>39467.036099999998</v>
      </c>
      <c r="G113" s="55">
        <f>IF(ISTEXT(Broilers!G56),"--",IF(ISTEXT(OtherChicken!G56),"--",Broilers!G56+OtherChicken!G56))</f>
        <v>7405.8941384015798</v>
      </c>
      <c r="H113" s="55">
        <f>IF(ISTEXT(Broilers!H56),"NA",IF(ISTEXT(OtherChicken!H56),"NA",Broilers!H56+OtherChicken!H56))</f>
        <v>261.8275104763037</v>
      </c>
      <c r="I113" s="55">
        <f>IF(ISTEXT(Broilers!I56),"--",IF(ISTEXT(OtherChicken!I56),"--",Broilers!I56+OtherChicken!I56))</f>
        <v>683.16</v>
      </c>
      <c r="J113" s="55">
        <f>IF(ISTEXT(Broilers!J56),"--",IF(ISTEXT(OtherChicken!J56),"--",Broilers!J56+OtherChicken!J56))</f>
        <v>31116.154451122118</v>
      </c>
      <c r="K113" s="55">
        <f>IF(ISTEXT(Broilers!K56),"--",IF(ISTEXT(OtherChicken!K56),"--",Broilers!K56+OtherChicken!K56))</f>
        <v>26777.665908949177</v>
      </c>
      <c r="L113" s="55">
        <f>IF(ISTEXT(Broilers!L56),"--",IF(ISTEXT(OtherChicken!L56),"--",Broilers!L56+OtherChicken!L56))</f>
        <v>18731.924979575513</v>
      </c>
      <c r="M113" s="62">
        <f>IF(ISTEXT(Broilers!M56),"--",IF(ISTEXT(OtherChicken!M56),"--",Broilers!M56+OtherChicken!M56))</f>
        <v>97.672333050964454</v>
      </c>
      <c r="N113" s="62">
        <f>IF(ISTEXT(Broilers!N56),"--",IF(ISTEXT(OtherChicken!N56),"--",Broilers!N56+OtherChicken!N56))</f>
        <v>84.053995396337356</v>
      </c>
      <c r="O113" s="62">
        <f>IF(ISTEXT(Broilers!O56),"--",IF(ISTEXT(OtherChicken!O56),"--",Broilers!O56+OtherChicken!O56))</f>
        <v>58.798744496680598</v>
      </c>
    </row>
    <row r="114" spans="1:20" ht="12" customHeight="1" x14ac:dyDescent="0.2">
      <c r="A114" s="60">
        <v>2015</v>
      </c>
      <c r="B114" s="70">
        <v>320.87070299999999</v>
      </c>
      <c r="C114" s="71">
        <f>IF(ISTEXT(Broilers!C57),"NA",SUM(Broilers!C57,OtherChicken!C57))</f>
        <v>40141.617700000003</v>
      </c>
      <c r="D114" s="71">
        <f>IF(ISTEXT(Broilers!D57),"NA",SUM(Broilers!D57,OtherChicken!D57))</f>
        <v>132.25700000000001</v>
      </c>
      <c r="E114" s="71">
        <f>IF(ISTEXT(Broilers!E57),"--",IF(ISTEXT(OtherChicken!E57),"--",Broilers!E57+OtherChicken!E57))</f>
        <v>683.16</v>
      </c>
      <c r="F114" s="55">
        <f>IF(ISTEXT(Broilers!F57),"--",IF(ISTEXT(OtherChicken!F57),"--",Broilers!F57+OtherChicken!F57))</f>
        <v>40957.034699999997</v>
      </c>
      <c r="G114" s="55">
        <f>IF(ISTEXT(Broilers!G57),"--",IF(ISTEXT(OtherChicken!G57),"--",Broilers!G57+OtherChicken!G57))</f>
        <v>6464.8161259595436</v>
      </c>
      <c r="H114" s="55">
        <f>IF(ISTEXT(Broilers!H57),"NA",IF(ISTEXT(OtherChicken!H57),"NA",Broilers!H57+OtherChicken!H57))</f>
        <v>277.67992439696388</v>
      </c>
      <c r="I114" s="55">
        <f>IF(ISTEXT(Broilers!I57),"--",IF(ISTEXT(OtherChicken!I57),"--",Broilers!I57+OtherChicken!I57))</f>
        <v>839.98900000000003</v>
      </c>
      <c r="J114" s="55">
        <f>IF(ISTEXT(Broilers!J57),"--",IF(ISTEXT(OtherChicken!J57),"--",Broilers!J57+OtherChicken!J57))</f>
        <v>33374.549649643486</v>
      </c>
      <c r="K114" s="55">
        <f>IF(ISTEXT(Broilers!K57),"--",IF(ISTEXT(OtherChicken!K57),"--",Broilers!K57+OtherChicken!K57))</f>
        <v>28714.645795695869</v>
      </c>
      <c r="L114" s="55">
        <f>IF(ISTEXT(Broilers!L57),"--",IF(ISTEXT(OtherChicken!L57),"--",Broilers!L57+OtherChicken!L57))</f>
        <v>20091.478889085378</v>
      </c>
      <c r="M114" s="62">
        <f>IF(ISTEXT(Broilers!M57),"--",IF(ISTEXT(OtherChicken!M57),"--",Broilers!M57+OtherChicken!M57))</f>
        <v>104.01245528995362</v>
      </c>
      <c r="N114" s="62">
        <f>IF(ISTEXT(Broilers!N57),"--",IF(ISTEXT(OtherChicken!N57),"--",Broilers!N57+OtherChicken!N57))</f>
        <v>89.489771198263213</v>
      </c>
      <c r="O114" s="62">
        <f>IF(ISTEXT(Broilers!O57),"--",IF(ISTEXT(OtherChicken!O57),"--",Broilers!O57+OtherChicken!O57))</f>
        <v>62.61549808455208</v>
      </c>
    </row>
    <row r="115" spans="1:20" ht="12" customHeight="1" x14ac:dyDescent="0.2">
      <c r="A115" s="80">
        <v>2016</v>
      </c>
      <c r="B115" s="36">
        <v>323.16101099999997</v>
      </c>
      <c r="C115" s="43">
        <f>IF(ISTEXT(Broilers!C58),"NA",SUM(Broilers!C58,OtherChicken!C58))</f>
        <v>40808.629200000003</v>
      </c>
      <c r="D115" s="81">
        <f>IF(ISTEXT(Broilers!D58),"NA",SUM(Broilers!D58,OtherChicken!D58))</f>
        <v>133.505</v>
      </c>
      <c r="E115" s="81">
        <f>IF(ISTEXT(Broilers!E58),"--",IF(ISTEXT(OtherChicken!E58),"--",Broilers!E58+OtherChicken!E58))</f>
        <v>839.98900000000003</v>
      </c>
      <c r="F115" s="81">
        <f>IF(ISTEXT(Broilers!F58),"--",IF(ISTEXT(OtherChicken!F58),"--",Broilers!F58+OtherChicken!F58))</f>
        <v>41782.123200000009</v>
      </c>
      <c r="G115" s="81">
        <f>IF(ISTEXT(Broilers!G58),"--",IF(ISTEXT(OtherChicken!G58),"--",Broilers!G58+OtherChicken!G58))</f>
        <v>6802.6907937979668</v>
      </c>
      <c r="H115" s="81">
        <f>IF(ISTEXT(Broilers!H58),"NA",IF(ISTEXT(OtherChicken!H58),"NA",Broilers!H58+OtherChicken!H58))</f>
        <v>277.75487495224399</v>
      </c>
      <c r="I115" s="81">
        <f>IF(ISTEXT(Broilers!I58),"--",IF(ISTEXT(OtherChicken!I58),"--",Broilers!I58+OtherChicken!I58))</f>
        <v>785.79300000000001</v>
      </c>
      <c r="J115" s="81">
        <f>IF(ISTEXT(Broilers!J58),"--",IF(ISTEXT(OtherChicken!J58),"--",Broilers!J58+OtherChicken!J58))</f>
        <v>33915.884531249794</v>
      </c>
      <c r="K115" s="81">
        <f>IF(ISTEXT(Broilers!K58),"--",IF(ISTEXT(OtherChicken!K58),"--",Broilers!K58+OtherChicken!K58))</f>
        <v>29184.178458800961</v>
      </c>
      <c r="L115" s="81">
        <f>IF(ISTEXT(Broilers!L58),"--",IF(ISTEXT(OtherChicken!L58),"--",Broilers!L58+OtherChicken!L58))</f>
        <v>20417.362487812374</v>
      </c>
      <c r="M115" s="82">
        <f>IF(ISTEXT(Broilers!M58),"--",IF(ISTEXT(OtherChicken!M58),"--",Broilers!M58+OtherChicken!M58))</f>
        <v>104.95042216355053</v>
      </c>
      <c r="N115" s="82">
        <f>IF(ISTEXT(Broilers!N58),"--",IF(ISTEXT(OtherChicken!N58),"--",Broilers!N58+OtherChicken!N58))</f>
        <v>90.30847616329855</v>
      </c>
      <c r="O115" s="82">
        <f>IF(ISTEXT(Broilers!O58),"--",IF(ISTEXT(OtherChicken!O58),"--",Broilers!O58+OtherChicken!O58))</f>
        <v>63.180154142457411</v>
      </c>
    </row>
    <row r="116" spans="1:20" ht="12" customHeight="1" x14ac:dyDescent="0.2">
      <c r="A116" s="80">
        <v>2017</v>
      </c>
      <c r="B116" s="36">
        <v>325.20603</v>
      </c>
      <c r="C116" s="43">
        <f>IF(ISTEXT(Broilers!C59),"NA",SUM(Broilers!C59,OtherChicken!C59))</f>
        <v>41751.308599999997</v>
      </c>
      <c r="D116" s="81">
        <f>IF(ISTEXT(Broilers!D59),"NA",SUM(Broilers!D59,OtherChicken!D59))</f>
        <v>129.279</v>
      </c>
      <c r="E116" s="81">
        <f>IF(ISTEXT(Broilers!E59),"--",IF(ISTEXT(OtherChicken!E59),"--",Broilers!E59+OtherChicken!E59))</f>
        <v>785.79300000000001</v>
      </c>
      <c r="F116" s="81">
        <f>IF(ISTEXT(Broilers!F59),"--",IF(ISTEXT(OtherChicken!F59),"--",Broilers!F59+OtherChicken!F59))</f>
        <v>42666.380599999997</v>
      </c>
      <c r="G116" s="81">
        <f>IF(ISTEXT(Broilers!G59),"--",IF(ISTEXT(OtherChicken!G59),"--",Broilers!G59+OtherChicken!G59))</f>
        <v>6916.4489999999996</v>
      </c>
      <c r="H116" s="81">
        <f>IF(ISTEXT(Broilers!H59),"NA",IF(ISTEXT(OtherChicken!H59),"NA",Broilers!H59+OtherChicken!H59))</f>
        <v>275.03706909478535</v>
      </c>
      <c r="I116" s="81">
        <f>IF(ISTEXT(Broilers!I59),"--",IF(ISTEXT(OtherChicken!I59),"--",Broilers!I59+OtherChicken!I59))</f>
        <v>860.55700000000002</v>
      </c>
      <c r="J116" s="81">
        <f>IF(ISTEXT(Broilers!J59),"--",IF(ISTEXT(OtherChicken!J59),"--",Broilers!J59+OtherChicken!J59))</f>
        <v>34614.337530905206</v>
      </c>
      <c r="K116" s="81">
        <f>IF(ISTEXT(Broilers!K59),"--",IF(ISTEXT(OtherChicken!K59),"--",Broilers!K59+OtherChicken!K59))</f>
        <v>29787.532593214346</v>
      </c>
      <c r="L116" s="81">
        <f>IF(ISTEXT(Broilers!L59),"--",IF(ISTEXT(OtherChicken!L59),"--",Broilers!L59+OtherChicken!L59))</f>
        <v>20837.831193604936</v>
      </c>
      <c r="M116" s="82">
        <f>IF(ISTEXT(Broilers!M59),"--",IF(ISTEXT(OtherChicken!M59),"--",Broilers!M59+OtherChicken!M59))</f>
        <v>106.43817868600163</v>
      </c>
      <c r="N116" s="82">
        <f>IF(ISTEXT(Broilers!N59),"--",IF(ISTEXT(OtherChicken!N59),"--",Broilers!N59+OtherChicken!N59))</f>
        <v>91.595880289225704</v>
      </c>
      <c r="O116" s="82">
        <f>IF(ISTEXT(Broilers!O59),"--",IF(ISTEXT(OtherChicken!O59),"--",Broilers!O59+OtherChicken!O59))</f>
        <v>64.07578356897298</v>
      </c>
    </row>
    <row r="117" spans="1:20" ht="12" customHeight="1" x14ac:dyDescent="0.2">
      <c r="A117" s="80">
        <v>2018</v>
      </c>
      <c r="B117" s="36">
        <v>326.92397599999998</v>
      </c>
      <c r="C117" s="43">
        <f>IF(ISTEXT(Broilers!C60),"NA",SUM(Broilers!C60,OtherChicken!C60))</f>
        <v>42683.675799999997</v>
      </c>
      <c r="D117" s="81">
        <f>IF(ISTEXT(Broilers!D60),"NA",SUM(Broilers!D60,OtherChicken!D60))</f>
        <v>141.33799999999999</v>
      </c>
      <c r="E117" s="81">
        <f>IF(ISTEXT(Broilers!E60),"--",IF(ISTEXT(OtherChicken!E60),"--",Broilers!E60+OtherChicken!E60))</f>
        <v>860.55700000000002</v>
      </c>
      <c r="F117" s="81">
        <f>IF(ISTEXT(Broilers!F60),"--",IF(ISTEXT(OtherChicken!F60),"--",Broilers!F60+OtherChicken!F60))</f>
        <v>43685.570800000001</v>
      </c>
      <c r="G117" s="81">
        <f>IF(ISTEXT(Broilers!G60),"--",IF(ISTEXT(OtherChicken!G60),"--",Broilers!G60+OtherChicken!G60))</f>
        <v>7152.8829999999998</v>
      </c>
      <c r="H117" s="81">
        <f>IF(ISTEXT(Broilers!H60),"NA",IF(ISTEXT(OtherChicken!H60),"NA",Broilers!H60+OtherChicken!H60))</f>
        <v>281.66127002701472</v>
      </c>
      <c r="I117" s="81">
        <f>IF(ISTEXT(Broilers!I60),"--",IF(ISTEXT(OtherChicken!I60),"--",Broilers!I60+OtherChicken!I60))</f>
        <v>850.16600000000005</v>
      </c>
      <c r="J117" s="81">
        <f>IF(ISTEXT(Broilers!J60),"--",IF(ISTEXT(OtherChicken!J60),"--",Broilers!J60+OtherChicken!J60))</f>
        <v>35400.860529972982</v>
      </c>
      <c r="K117" s="81">
        <f>IF(ISTEXT(Broilers!K60),"--",IF(ISTEXT(OtherChicken!K60),"--",Broilers!K60+OtherChicken!K60))</f>
        <v>30468.73526118185</v>
      </c>
      <c r="L117" s="81">
        <f>IF(ISTEXT(Broilers!L60),"--",IF(ISTEXT(OtherChicken!L60),"--",Broilers!L60+OtherChicken!L60))</f>
        <v>21311.318039043734</v>
      </c>
      <c r="M117" s="82">
        <f>IF(ISTEXT(Broilers!M60),"--",IF(ISTEXT(OtherChicken!M60),"--",Broilers!M60+OtherChicken!M60))</f>
        <v>108.284687354876</v>
      </c>
      <c r="N117" s="82">
        <f>IF(ISTEXT(Broilers!N60),"--",IF(ISTEXT(OtherChicken!N60),"--",Broilers!N60+OtherChicken!N60))</f>
        <v>93.198228022229387</v>
      </c>
      <c r="O117" s="82">
        <f>IF(ISTEXT(Broilers!O60),"--",IF(ISTEXT(OtherChicken!O60),"--",Broilers!O60+OtherChicken!O60))</f>
        <v>65.18738178763536</v>
      </c>
    </row>
    <row r="118" spans="1:20" ht="12" customHeight="1" x14ac:dyDescent="0.2">
      <c r="A118" s="80">
        <v>2019</v>
      </c>
      <c r="B118" s="36">
        <v>328.475998</v>
      </c>
      <c r="C118" s="43">
        <f>IF(ISTEXT(Broilers!C61),"NA",SUM(Broilers!C61,OtherChicken!C61))</f>
        <v>43963.233199999995</v>
      </c>
      <c r="D118" s="81">
        <f>IF(ISTEXT(Broilers!D61),"NA",SUM(Broilers!D61,OtherChicken!D61))</f>
        <v>133.56800000000001</v>
      </c>
      <c r="E118" s="81">
        <f>IF(ISTEXT(Broilers!E61),"--",IF(ISTEXT(OtherChicken!E61),"--",Broilers!E61+OtherChicken!E61))</f>
        <v>850.16600000000005</v>
      </c>
      <c r="F118" s="81">
        <f>IF(ISTEXT(Broilers!F61),"--",IF(ISTEXT(OtherChicken!F61),"--",Broilers!F61+OtherChicken!F61))</f>
        <v>44946.967199999999</v>
      </c>
      <c r="G118" s="81">
        <f>IF(ISTEXT(Broilers!G61),"--",IF(ISTEXT(OtherChicken!G61),"--",Broilers!G61+OtherChicken!G61))</f>
        <v>7184.799</v>
      </c>
      <c r="H118" s="94">
        <f>IF(ISTEXT(Broilers!H61),"NA",IF(ISTEXT(OtherChicken!H61),"NA",Broilers!H61+OtherChicken!H61))</f>
        <v>251.46154245897901</v>
      </c>
      <c r="I118" s="81">
        <f>IF(ISTEXT(Broilers!I61),"--",IF(ISTEXT(OtherChicken!I61),"--",Broilers!I61+OtherChicken!I61))</f>
        <v>942.12099999999998</v>
      </c>
      <c r="J118" s="81">
        <f>IF(ISTEXT(Broilers!J61),"--",IF(ISTEXT(OtherChicken!J61),"--",Broilers!J61+OtherChicken!J61))</f>
        <v>36568.585657541029</v>
      </c>
      <c r="K118" s="81">
        <f>IF(ISTEXT(Broilers!K61),"--",IF(ISTEXT(OtherChicken!K61),"--",Broilers!K61+OtherChicken!K61))</f>
        <v>31470.565388006686</v>
      </c>
      <c r="L118" s="81">
        <f>IF(ISTEXT(Broilers!L61),"--",IF(ISTEXT(OtherChicken!L61),"--",Broilers!L61+OtherChicken!L61))</f>
        <v>22014.288565839699</v>
      </c>
      <c r="M118" s="82">
        <f>IF(ISTEXT(Broilers!M61),"--",IF(ISTEXT(OtherChicken!M61),"--",Broilers!M61+OtherChicken!M61))</f>
        <v>111.3280296892226</v>
      </c>
      <c r="N118" s="82">
        <f>IF(ISTEXT(Broilers!N61),"--",IF(ISTEXT(OtherChicken!N61),"--",Broilers!N61+OtherChicken!N61))</f>
        <v>95.807808118773679</v>
      </c>
      <c r="O118" s="82">
        <f>IF(ISTEXT(Broilers!O61),"--",IF(ISTEXT(OtherChicken!O61),"--",Broilers!O61+OtherChicken!O61))</f>
        <v>67.019473872912002</v>
      </c>
    </row>
    <row r="119" spans="1:20" ht="12" customHeight="1" x14ac:dyDescent="0.2">
      <c r="A119" s="80">
        <v>2020</v>
      </c>
      <c r="B119" s="36">
        <v>330.11398000000003</v>
      </c>
      <c r="C119" s="43">
        <f>IF(ISTEXT(Broilers!C62),"NA",SUM(Broilers!C62,OtherChicken!C62))</f>
        <v>44655.066200000001</v>
      </c>
      <c r="D119" s="81">
        <f>IF(ISTEXT(Broilers!D62),"NA",SUM(Broilers!D62,OtherChicken!D62))</f>
        <v>146.238</v>
      </c>
      <c r="E119" s="81">
        <f>IF(ISTEXT(Broilers!E62),"--",IF(ISTEXT(OtherChicken!E62),"--",Broilers!E62+OtherChicken!E62))</f>
        <v>942.12099999999998</v>
      </c>
      <c r="F119" s="81">
        <f>IF(ISTEXT(Broilers!F62),"--",IF(ISTEXT(OtherChicken!F62),"--",Broilers!F62+OtherChicken!F62))</f>
        <v>45743.425199999998</v>
      </c>
      <c r="G119" s="81">
        <f>IF(ISTEXT(Broilers!G62),"--",IF(ISTEXT(OtherChicken!G62),"--",Broilers!G62+OtherChicken!G62))</f>
        <v>7443.3809999999994</v>
      </c>
      <c r="H119" s="94">
        <f>IF(ISTEXT(Broilers!H62),"NA",IF(ISTEXT(OtherChicken!H62),"NA",Broilers!H62+OtherChicken!H62))</f>
        <v>250.03584607867094</v>
      </c>
      <c r="I119" s="81">
        <f>IF(ISTEXT(Broilers!I62),"--",IF(ISTEXT(OtherChicken!I62),"--",Broilers!I62+OtherChicken!I62))</f>
        <v>834.02800000000002</v>
      </c>
      <c r="J119" s="81">
        <f>IF(ISTEXT(Broilers!J62),"--",IF(ISTEXT(OtherChicken!J62),"--",Broilers!J62+OtherChicken!J62))</f>
        <v>37215.980353921332</v>
      </c>
      <c r="K119" s="81">
        <f>IF(ISTEXT(Broilers!K62),"--",IF(ISTEXT(OtherChicken!K62),"--",Broilers!K62+OtherChicken!K62))</f>
        <v>32030.686124781972</v>
      </c>
      <c r="L119" s="81">
        <f>IF(ISTEXT(Broilers!L62),"--",IF(ISTEXT(OtherChicken!L62),"--",Broilers!L62+OtherChicken!L62))</f>
        <v>22404.020173060639</v>
      </c>
      <c r="M119" s="82">
        <f>IF(ISTEXT(Broilers!M62),"--",IF(ISTEXT(OtherChicken!M62),"--",Broilers!M62+OtherChicken!M62))</f>
        <v>112.73675944872534</v>
      </c>
      <c r="N119" s="82">
        <f>IF(ISTEXT(Broilers!N62),"--",IF(ISTEXT(OtherChicken!N62),"--",Broilers!N62+OtherChicken!N62))</f>
        <v>97.029171938679994</v>
      </c>
      <c r="O119" s="82">
        <f>IF(ISTEXT(Broilers!O62),"--",IF(ISTEXT(OtherChicken!O62),"--",Broilers!O62+OtherChicken!O62))</f>
        <v>67.86752918813265</v>
      </c>
    </row>
    <row r="120" spans="1:20" ht="12" customHeight="1" thickBot="1" x14ac:dyDescent="0.25">
      <c r="A120" s="68">
        <v>2021</v>
      </c>
      <c r="B120" s="70">
        <v>332.14052299999997</v>
      </c>
      <c r="C120" s="55">
        <f>IF(ISTEXT(Broilers!C63),"NA",SUM(Broilers!C63,OtherChicken!C63))</f>
        <v>44955.522499999999</v>
      </c>
      <c r="D120" s="71">
        <f>IF(ISTEXT(Broilers!D63),"NA",SUM(Broilers!D63,OtherChicken!D63))</f>
        <v>157.98599999999999</v>
      </c>
      <c r="E120" s="71">
        <f>IF(ISTEXT(Broilers!E63),"--",IF(ISTEXT(OtherChicken!E63),"--",Broilers!E63+OtherChicken!E63))</f>
        <v>834.02800000000002</v>
      </c>
      <c r="F120" s="55">
        <f>IF(ISTEXT(Broilers!F63),"--",IF(ISTEXT(OtherChicken!F63),"--",Broilers!F63+OtherChicken!F63))</f>
        <v>45947.536500000002</v>
      </c>
      <c r="G120" s="55">
        <f>IF(ISTEXT(Broilers!G63),"--",IF(ISTEXT(OtherChicken!G63),"--",Broilers!G63+OtherChicken!G63))</f>
        <v>7399.44</v>
      </c>
      <c r="H120" s="55">
        <f>IF(ISTEXT(Broilers!H63),"NA",IF(ISTEXT(OtherChicken!H63),"NA",Broilers!H63+OtherChicken!H63))</f>
        <v>267.52100351318433</v>
      </c>
      <c r="I120" s="55">
        <f>IF(ISTEXT(Broilers!I63),"--",IF(ISTEXT(OtherChicken!I63),"--",Broilers!I63+OtherChicken!I63))</f>
        <v>708.452</v>
      </c>
      <c r="J120" s="55">
        <f>IF(ISTEXT(Broilers!J63),"--",IF(ISTEXT(OtherChicken!J63),"--",Broilers!J63+OtherChicken!J63))</f>
        <v>37572.12349648682</v>
      </c>
      <c r="K120" s="55">
        <f>IF(ISTEXT(Broilers!K63),"--",IF(ISTEXT(OtherChicken!K63),"--",Broilers!K63+OtherChicken!K63))</f>
        <v>32339.017584953042</v>
      </c>
      <c r="L120" s="55">
        <f>IF(ISTEXT(Broilers!L63),"--",IF(ISTEXT(OtherChicken!L63),"--",Broilers!L63+OtherChicken!L63))</f>
        <v>22618.418344885064</v>
      </c>
      <c r="M120" s="62">
        <f>IF(ISTEXT(Broilers!M63),"--",IF(ISTEXT(OtherChicken!M63),"--",Broilers!M63+OtherChicken!M63))</f>
        <v>113.12116677942012</v>
      </c>
      <c r="N120" s="62">
        <f>IF(ISTEXT(Broilers!N63),"--",IF(ISTEXT(OtherChicken!N63),"--",Broilers!N63+OtherChicken!N63))</f>
        <v>97.365468365186643</v>
      </c>
      <c r="O120" s="62">
        <f>IF(ISTEXT(Broilers!O63),"--",IF(ISTEXT(OtherChicken!O63),"--",Broilers!O63+OtherChicken!O63))</f>
        <v>68.098942401210905</v>
      </c>
    </row>
    <row r="121" spans="1:20" ht="12" customHeight="1" thickTop="1" x14ac:dyDescent="0.2">
      <c r="A121" s="146" t="s">
        <v>30</v>
      </c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30"/>
    </row>
    <row r="122" spans="1:20" ht="12" customHeight="1" x14ac:dyDescent="0.2">
      <c r="A122" s="143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5"/>
    </row>
    <row r="123" spans="1:20" ht="12" customHeight="1" x14ac:dyDescent="0.2">
      <c r="A123" s="149" t="s">
        <v>61</v>
      </c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</row>
    <row r="125" spans="1:20" ht="12" customHeight="1" x14ac:dyDescent="0.2">
      <c r="A125" s="137" t="s">
        <v>56</v>
      </c>
    </row>
  </sheetData>
  <mergeCells count="22">
    <mergeCell ref="N1:O1"/>
    <mergeCell ref="F3:F6"/>
    <mergeCell ref="K5:K6"/>
    <mergeCell ref="L5:L6"/>
    <mergeCell ref="M5:M6"/>
    <mergeCell ref="J5:J6"/>
    <mergeCell ref="J4:L4"/>
    <mergeCell ref="G2:I2"/>
    <mergeCell ref="J2:O3"/>
    <mergeCell ref="A1:M1"/>
    <mergeCell ref="A2:A6"/>
    <mergeCell ref="C7:L7"/>
    <mergeCell ref="M7:O7"/>
    <mergeCell ref="I3:I6"/>
    <mergeCell ref="N5:N6"/>
    <mergeCell ref="B2:B6"/>
    <mergeCell ref="H3:H6"/>
    <mergeCell ref="C3:C6"/>
    <mergeCell ref="D3:D6"/>
    <mergeCell ref="O5:O6"/>
    <mergeCell ref="E3:E6"/>
    <mergeCell ref="G3:G6"/>
  </mergeCells>
  <phoneticPr fontId="5" type="noConversion"/>
  <printOptions horizontalCentered="1" verticalCentered="1"/>
  <pageMargins left="0.6" right="0.6" top="0.5" bottom="0.5" header="0" footer="0"/>
  <pageSetup scale="98" fitToHeight="3" orientation="landscape" horizontalDpi="300" r:id="rId1"/>
  <headerFooter alignWithMargins="0"/>
  <rowBreaks count="2" manualBreakCount="2">
    <brk id="39" max="14" man="1"/>
    <brk id="68" max="14" man="1"/>
  </rowBreaks>
  <ignoredErrors>
    <ignoredError sqref="H8:H67" numberStoredAsText="1"/>
    <ignoredError sqref="F16:F5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outlinePr summaryBelow="0" summaryRight="0"/>
    <pageSetUpPr autoPageBreaks="0" fitToPage="1"/>
  </sheetPr>
  <dimension ref="A1:CV127"/>
  <sheetViews>
    <sheetView showZeros="0" showOutlineSymbols="0" zoomScaleNormal="100" workbookViewId="0">
      <pane ySplit="7" topLeftCell="A8" activePane="bottomLeft" state="frozen"/>
      <selection sqref="A1:P1"/>
      <selection pane="bottomLeft" sqref="A1:P1"/>
    </sheetView>
  </sheetViews>
  <sheetFormatPr defaultColWidth="12.83203125" defaultRowHeight="12" customHeight="1" x14ac:dyDescent="0.2"/>
  <cols>
    <col min="1" max="2" width="12.83203125" style="3" customWidth="1"/>
    <col min="3" max="12" width="12.83203125" style="4" customWidth="1"/>
    <col min="13" max="15" width="12.83203125" style="5" customWidth="1"/>
    <col min="16" max="18" width="12.83203125" style="15" customWidth="1"/>
    <col min="19" max="20" width="12.83203125" style="14" customWidth="1"/>
    <col min="21" max="16384" width="12.83203125" style="14"/>
  </cols>
  <sheetData>
    <row r="1" spans="1:100" s="39" customFormat="1" ht="12" customHeight="1" thickBot="1" x14ac:dyDescent="0.25">
      <c r="A1" s="178" t="s">
        <v>53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7" t="s">
        <v>28</v>
      </c>
      <c r="R1" s="177"/>
    </row>
    <row r="2" spans="1:100" ht="12" customHeight="1" thickTop="1" x14ac:dyDescent="0.2">
      <c r="A2" s="161" t="s">
        <v>0</v>
      </c>
      <c r="B2" s="192" t="s">
        <v>20</v>
      </c>
      <c r="C2" s="8" t="s">
        <v>1</v>
      </c>
      <c r="D2" s="9"/>
      <c r="E2" s="9"/>
      <c r="F2" s="9"/>
      <c r="G2" s="184" t="s">
        <v>49</v>
      </c>
      <c r="H2" s="185"/>
      <c r="I2" s="185"/>
      <c r="J2" s="186" t="s">
        <v>54</v>
      </c>
      <c r="K2" s="187"/>
      <c r="L2" s="187"/>
      <c r="M2" s="187"/>
      <c r="N2" s="187"/>
      <c r="O2" s="188"/>
      <c r="P2" s="171" t="s">
        <v>6</v>
      </c>
      <c r="Q2" s="172"/>
      <c r="R2" s="164" t="s">
        <v>46</v>
      </c>
    </row>
    <row r="3" spans="1:100" ht="12" customHeight="1" x14ac:dyDescent="0.2">
      <c r="A3" s="162"/>
      <c r="B3" s="193"/>
      <c r="C3" s="181" t="s">
        <v>42</v>
      </c>
      <c r="D3" s="154" t="s">
        <v>2</v>
      </c>
      <c r="E3" s="181" t="s">
        <v>23</v>
      </c>
      <c r="F3" s="181" t="s">
        <v>24</v>
      </c>
      <c r="G3" s="181" t="s">
        <v>25</v>
      </c>
      <c r="H3" s="181" t="s">
        <v>26</v>
      </c>
      <c r="I3" s="202" t="s">
        <v>27</v>
      </c>
      <c r="J3" s="189"/>
      <c r="K3" s="190"/>
      <c r="L3" s="190"/>
      <c r="M3" s="190"/>
      <c r="N3" s="190"/>
      <c r="O3" s="191"/>
      <c r="P3" s="173" t="s">
        <v>7</v>
      </c>
      <c r="Q3" s="174"/>
      <c r="R3" s="165"/>
    </row>
    <row r="4" spans="1:100" ht="12" customHeight="1" x14ac:dyDescent="0.2">
      <c r="A4" s="162"/>
      <c r="B4" s="193"/>
      <c r="C4" s="155"/>
      <c r="D4" s="155"/>
      <c r="E4" s="155"/>
      <c r="F4" s="182"/>
      <c r="G4" s="155"/>
      <c r="H4" s="155"/>
      <c r="I4" s="155"/>
      <c r="J4" s="8" t="s">
        <v>55</v>
      </c>
      <c r="K4" s="9"/>
      <c r="L4" s="9"/>
      <c r="M4" s="10" t="s">
        <v>19</v>
      </c>
      <c r="N4" s="11"/>
      <c r="O4" s="11"/>
      <c r="P4" s="195" t="s">
        <v>65</v>
      </c>
      <c r="Q4" s="196"/>
      <c r="R4" s="165"/>
    </row>
    <row r="5" spans="1:100" ht="12" customHeight="1" x14ac:dyDescent="0.2">
      <c r="A5" s="162"/>
      <c r="B5" s="193"/>
      <c r="C5" s="155"/>
      <c r="D5" s="155"/>
      <c r="E5" s="155"/>
      <c r="F5" s="182"/>
      <c r="G5" s="155"/>
      <c r="H5" s="155"/>
      <c r="I5" s="155"/>
      <c r="J5" s="167" t="s">
        <v>64</v>
      </c>
      <c r="K5" s="167" t="s">
        <v>4</v>
      </c>
      <c r="L5" s="167" t="s">
        <v>5</v>
      </c>
      <c r="M5" s="167" t="s">
        <v>64</v>
      </c>
      <c r="N5" s="197" t="s">
        <v>4</v>
      </c>
      <c r="O5" s="197" t="s">
        <v>5</v>
      </c>
      <c r="P5" s="179" t="s">
        <v>4</v>
      </c>
      <c r="Q5" s="169" t="s">
        <v>5</v>
      </c>
      <c r="R5" s="165"/>
    </row>
    <row r="6" spans="1:100" ht="12" customHeight="1" x14ac:dyDescent="0.2">
      <c r="A6" s="163"/>
      <c r="B6" s="194"/>
      <c r="C6" s="156"/>
      <c r="D6" s="156"/>
      <c r="E6" s="156"/>
      <c r="F6" s="183"/>
      <c r="G6" s="156"/>
      <c r="H6" s="156"/>
      <c r="I6" s="156"/>
      <c r="J6" s="168"/>
      <c r="K6" s="168"/>
      <c r="L6" s="168"/>
      <c r="M6" s="168"/>
      <c r="N6" s="198"/>
      <c r="O6" s="198"/>
      <c r="P6" s="180"/>
      <c r="Q6" s="170"/>
      <c r="R6" s="166"/>
    </row>
    <row r="7" spans="1:100" ht="12" customHeight="1" x14ac:dyDescent="0.2">
      <c r="A7"/>
      <c r="B7" s="65" t="s">
        <v>32</v>
      </c>
      <c r="C7" s="176" t="s">
        <v>9</v>
      </c>
      <c r="D7" s="176"/>
      <c r="E7" s="176"/>
      <c r="F7" s="176"/>
      <c r="G7" s="176"/>
      <c r="H7" s="176"/>
      <c r="I7" s="176"/>
      <c r="J7" s="176"/>
      <c r="K7" s="176"/>
      <c r="L7" s="176"/>
      <c r="M7" s="175" t="s">
        <v>10</v>
      </c>
      <c r="N7" s="175"/>
      <c r="O7" s="175"/>
      <c r="P7" s="66"/>
      <c r="Q7" s="64" t="s">
        <v>41</v>
      </c>
      <c r="R7" s="6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 ht="12" customHeight="1" x14ac:dyDescent="0.2">
      <c r="A8" s="28">
        <v>1909</v>
      </c>
      <c r="B8" s="36">
        <v>90.49</v>
      </c>
      <c r="C8" s="43" t="s">
        <v>13</v>
      </c>
      <c r="D8" s="43" t="s">
        <v>13</v>
      </c>
      <c r="E8" s="43" t="s">
        <v>13</v>
      </c>
      <c r="F8" s="43" t="s">
        <v>13</v>
      </c>
      <c r="G8" s="43" t="s">
        <v>13</v>
      </c>
      <c r="H8" s="43" t="s">
        <v>13</v>
      </c>
      <c r="I8" s="43" t="s">
        <v>13</v>
      </c>
      <c r="J8" s="43" t="s">
        <v>13</v>
      </c>
      <c r="K8" s="43" t="s">
        <v>13</v>
      </c>
      <c r="L8" s="43" t="s">
        <v>13</v>
      </c>
      <c r="M8" s="30">
        <v>1</v>
      </c>
      <c r="N8" s="30" t="s">
        <v>13</v>
      </c>
      <c r="O8" s="30">
        <f t="shared" ref="O8:O27" si="0">M8*Q8</f>
        <v>0.79</v>
      </c>
      <c r="P8" s="31">
        <v>1</v>
      </c>
      <c r="Q8" s="31">
        <v>0.79</v>
      </c>
      <c r="R8" s="83" t="s">
        <v>13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2"/>
      <c r="BE8" s="12"/>
      <c r="BF8" s="12"/>
      <c r="BG8" s="12"/>
      <c r="BH8" s="12"/>
      <c r="BI8" s="12"/>
      <c r="BJ8" s="12"/>
      <c r="BK8" s="12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12"/>
      <c r="CU8" s="12"/>
      <c r="CV8" s="12"/>
    </row>
    <row r="9" spans="1:100" ht="12" customHeight="1" x14ac:dyDescent="0.2">
      <c r="A9" s="28">
        <v>1910</v>
      </c>
      <c r="B9" s="36">
        <v>92.406999999999996</v>
      </c>
      <c r="C9" s="43" t="s">
        <v>13</v>
      </c>
      <c r="D9" s="43" t="s">
        <v>13</v>
      </c>
      <c r="E9" s="43" t="s">
        <v>13</v>
      </c>
      <c r="F9" s="43" t="s">
        <v>13</v>
      </c>
      <c r="G9" s="43" t="s">
        <v>13</v>
      </c>
      <c r="H9" s="43" t="s">
        <v>13</v>
      </c>
      <c r="I9" s="43" t="s">
        <v>13</v>
      </c>
      <c r="J9" s="43" t="s">
        <v>13</v>
      </c>
      <c r="K9" s="43" t="s">
        <v>13</v>
      </c>
      <c r="L9" s="43" t="s">
        <v>13</v>
      </c>
      <c r="M9" s="32">
        <v>1</v>
      </c>
      <c r="N9" s="30" t="s">
        <v>13</v>
      </c>
      <c r="O9" s="30">
        <f t="shared" si="0"/>
        <v>0.79</v>
      </c>
      <c r="P9" s="31">
        <v>1</v>
      </c>
      <c r="Q9" s="21">
        <v>0.79</v>
      </c>
      <c r="R9" s="83" t="s">
        <v>13</v>
      </c>
    </row>
    <row r="10" spans="1:100" ht="12" customHeight="1" x14ac:dyDescent="0.2">
      <c r="A10" s="29">
        <v>1911</v>
      </c>
      <c r="B10" s="70">
        <v>93.863</v>
      </c>
      <c r="C10" s="47" t="s">
        <v>13</v>
      </c>
      <c r="D10" s="47" t="s">
        <v>13</v>
      </c>
      <c r="E10" s="47" t="s">
        <v>13</v>
      </c>
      <c r="F10" s="47" t="s">
        <v>13</v>
      </c>
      <c r="G10" s="47" t="s">
        <v>13</v>
      </c>
      <c r="H10" s="47" t="s">
        <v>13</v>
      </c>
      <c r="I10" s="47" t="s">
        <v>13</v>
      </c>
      <c r="J10" s="47" t="s">
        <v>13</v>
      </c>
      <c r="K10" s="47" t="s">
        <v>13</v>
      </c>
      <c r="L10" s="47" t="s">
        <v>13</v>
      </c>
      <c r="M10" s="33">
        <v>1.1000000000000001</v>
      </c>
      <c r="N10" s="34" t="s">
        <v>13</v>
      </c>
      <c r="O10" s="25">
        <f t="shared" si="0"/>
        <v>0.86900000000000011</v>
      </c>
      <c r="P10" s="35">
        <v>1</v>
      </c>
      <c r="Q10" s="26">
        <v>0.79</v>
      </c>
      <c r="R10" s="84" t="s">
        <v>13</v>
      </c>
    </row>
    <row r="11" spans="1:100" ht="12" customHeight="1" x14ac:dyDescent="0.2">
      <c r="A11" s="29">
        <v>1912</v>
      </c>
      <c r="B11" s="70">
        <v>95.334999999999994</v>
      </c>
      <c r="C11" s="47" t="s">
        <v>13</v>
      </c>
      <c r="D11" s="47" t="s">
        <v>13</v>
      </c>
      <c r="E11" s="47" t="s">
        <v>13</v>
      </c>
      <c r="F11" s="47" t="s">
        <v>13</v>
      </c>
      <c r="G11" s="47" t="s">
        <v>13</v>
      </c>
      <c r="H11" s="47" t="s">
        <v>13</v>
      </c>
      <c r="I11" s="47" t="s">
        <v>13</v>
      </c>
      <c r="J11" s="47" t="s">
        <v>13</v>
      </c>
      <c r="K11" s="47" t="s">
        <v>13</v>
      </c>
      <c r="L11" s="47" t="s">
        <v>13</v>
      </c>
      <c r="M11" s="33">
        <v>1.1000000000000001</v>
      </c>
      <c r="N11" s="34" t="s">
        <v>13</v>
      </c>
      <c r="O11" s="25">
        <f t="shared" si="0"/>
        <v>0.86900000000000011</v>
      </c>
      <c r="P11" s="35">
        <v>1</v>
      </c>
      <c r="Q11" s="26">
        <v>0.79</v>
      </c>
      <c r="R11" s="84" t="s">
        <v>13</v>
      </c>
    </row>
    <row r="12" spans="1:100" ht="12" customHeight="1" x14ac:dyDescent="0.2">
      <c r="A12" s="29">
        <v>1913</v>
      </c>
      <c r="B12" s="70">
        <v>97.224999999999994</v>
      </c>
      <c r="C12" s="47" t="s">
        <v>13</v>
      </c>
      <c r="D12" s="47" t="s">
        <v>13</v>
      </c>
      <c r="E12" s="47" t="s">
        <v>13</v>
      </c>
      <c r="F12" s="47" t="s">
        <v>13</v>
      </c>
      <c r="G12" s="47" t="s">
        <v>13</v>
      </c>
      <c r="H12" s="47" t="s">
        <v>13</v>
      </c>
      <c r="I12" s="47" t="s">
        <v>13</v>
      </c>
      <c r="J12" s="47" t="s">
        <v>13</v>
      </c>
      <c r="K12" s="47" t="s">
        <v>13</v>
      </c>
      <c r="L12" s="47" t="s">
        <v>13</v>
      </c>
      <c r="M12" s="33">
        <v>1.1000000000000001</v>
      </c>
      <c r="N12" s="34" t="s">
        <v>13</v>
      </c>
      <c r="O12" s="25">
        <f t="shared" si="0"/>
        <v>0.86900000000000011</v>
      </c>
      <c r="P12" s="35">
        <v>1</v>
      </c>
      <c r="Q12" s="26">
        <v>0.79</v>
      </c>
      <c r="R12" s="84" t="s">
        <v>13</v>
      </c>
    </row>
    <row r="13" spans="1:100" ht="12" customHeight="1" x14ac:dyDescent="0.2">
      <c r="A13" s="29">
        <v>1914</v>
      </c>
      <c r="B13" s="70">
        <v>99.111000000000004</v>
      </c>
      <c r="C13" s="47" t="s">
        <v>13</v>
      </c>
      <c r="D13" s="47" t="s">
        <v>13</v>
      </c>
      <c r="E13" s="47" t="s">
        <v>13</v>
      </c>
      <c r="F13" s="47" t="s">
        <v>13</v>
      </c>
      <c r="G13" s="47" t="s">
        <v>13</v>
      </c>
      <c r="H13" s="47" t="s">
        <v>13</v>
      </c>
      <c r="I13" s="47" t="s">
        <v>13</v>
      </c>
      <c r="J13" s="47" t="s">
        <v>13</v>
      </c>
      <c r="K13" s="47" t="s">
        <v>13</v>
      </c>
      <c r="L13" s="47" t="s">
        <v>13</v>
      </c>
      <c r="M13" s="33">
        <v>1.1000000000000001</v>
      </c>
      <c r="N13" s="34" t="s">
        <v>13</v>
      </c>
      <c r="O13" s="25">
        <f t="shared" si="0"/>
        <v>0.86900000000000011</v>
      </c>
      <c r="P13" s="35">
        <v>1</v>
      </c>
      <c r="Q13" s="26">
        <v>0.79</v>
      </c>
      <c r="R13" s="84" t="s">
        <v>13</v>
      </c>
    </row>
    <row r="14" spans="1:100" ht="12" customHeight="1" x14ac:dyDescent="0.2">
      <c r="A14" s="29">
        <v>1915</v>
      </c>
      <c r="B14" s="70">
        <v>100.54600000000001</v>
      </c>
      <c r="C14" s="47" t="s">
        <v>13</v>
      </c>
      <c r="D14" s="47" t="s">
        <v>13</v>
      </c>
      <c r="E14" s="47" t="s">
        <v>13</v>
      </c>
      <c r="F14" s="47" t="s">
        <v>13</v>
      </c>
      <c r="G14" s="47" t="s">
        <v>13</v>
      </c>
      <c r="H14" s="47" t="s">
        <v>13</v>
      </c>
      <c r="I14" s="47" t="s">
        <v>13</v>
      </c>
      <c r="J14" s="47" t="s">
        <v>13</v>
      </c>
      <c r="K14" s="47" t="s">
        <v>13</v>
      </c>
      <c r="L14" s="47" t="s">
        <v>13</v>
      </c>
      <c r="M14" s="33">
        <v>1.2</v>
      </c>
      <c r="N14" s="34" t="s">
        <v>13</v>
      </c>
      <c r="O14" s="34">
        <f t="shared" si="0"/>
        <v>0.94799999999999995</v>
      </c>
      <c r="P14" s="35">
        <v>1</v>
      </c>
      <c r="Q14" s="26">
        <v>0.79</v>
      </c>
      <c r="R14" s="84" t="s">
        <v>13</v>
      </c>
    </row>
    <row r="15" spans="1:100" ht="12" customHeight="1" x14ac:dyDescent="0.2">
      <c r="A15" s="28">
        <v>1916</v>
      </c>
      <c r="B15" s="36">
        <v>101.961</v>
      </c>
      <c r="C15" s="43" t="s">
        <v>13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43" t="s">
        <v>13</v>
      </c>
      <c r="K15" s="43" t="s">
        <v>13</v>
      </c>
      <c r="L15" s="43" t="s">
        <v>13</v>
      </c>
      <c r="M15" s="32">
        <v>1.2</v>
      </c>
      <c r="N15" s="30" t="s">
        <v>13</v>
      </c>
      <c r="O15" s="20">
        <f t="shared" si="0"/>
        <v>0.94799999999999995</v>
      </c>
      <c r="P15" s="31">
        <v>1</v>
      </c>
      <c r="Q15" s="21">
        <v>0.79</v>
      </c>
      <c r="R15" s="83" t="s">
        <v>13</v>
      </c>
    </row>
    <row r="16" spans="1:100" ht="12" customHeight="1" x14ac:dyDescent="0.2">
      <c r="A16" s="28">
        <v>1917</v>
      </c>
      <c r="B16" s="36">
        <v>103.414</v>
      </c>
      <c r="C16" s="43" t="s">
        <v>13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43" t="s">
        <v>13</v>
      </c>
      <c r="K16" s="43" t="s">
        <v>13</v>
      </c>
      <c r="L16" s="43" t="s">
        <v>13</v>
      </c>
      <c r="M16" s="32">
        <v>1.2</v>
      </c>
      <c r="N16" s="30" t="s">
        <v>13</v>
      </c>
      <c r="O16" s="20">
        <f t="shared" si="0"/>
        <v>0.94799999999999995</v>
      </c>
      <c r="P16" s="31">
        <v>1</v>
      </c>
      <c r="Q16" s="21">
        <v>0.79</v>
      </c>
      <c r="R16" s="83" t="s">
        <v>13</v>
      </c>
    </row>
    <row r="17" spans="1:18" ht="12" customHeight="1" x14ac:dyDescent="0.2">
      <c r="A17" s="28">
        <v>1918</v>
      </c>
      <c r="B17" s="36">
        <v>104.55</v>
      </c>
      <c r="C17" s="43" t="s">
        <v>13</v>
      </c>
      <c r="D17" s="43" t="s">
        <v>13</v>
      </c>
      <c r="E17" s="43" t="s">
        <v>13</v>
      </c>
      <c r="F17" s="43" t="s">
        <v>13</v>
      </c>
      <c r="G17" s="43" t="s">
        <v>13</v>
      </c>
      <c r="H17" s="43" t="s">
        <v>13</v>
      </c>
      <c r="I17" s="43" t="s">
        <v>13</v>
      </c>
      <c r="J17" s="43" t="s">
        <v>13</v>
      </c>
      <c r="K17" s="43" t="s">
        <v>13</v>
      </c>
      <c r="L17" s="43" t="s">
        <v>13</v>
      </c>
      <c r="M17" s="32">
        <v>1.2</v>
      </c>
      <c r="N17" s="30" t="s">
        <v>13</v>
      </c>
      <c r="O17" s="20">
        <f t="shared" si="0"/>
        <v>0.94799999999999995</v>
      </c>
      <c r="P17" s="31">
        <v>1</v>
      </c>
      <c r="Q17" s="21">
        <v>0.79</v>
      </c>
      <c r="R17" s="83" t="s">
        <v>13</v>
      </c>
    </row>
    <row r="18" spans="1:18" ht="12" customHeight="1" x14ac:dyDescent="0.2">
      <c r="A18" s="28">
        <v>1919</v>
      </c>
      <c r="B18" s="36">
        <v>105.063</v>
      </c>
      <c r="C18" s="43" t="s">
        <v>13</v>
      </c>
      <c r="D18" s="43" t="s">
        <v>13</v>
      </c>
      <c r="E18" s="43" t="s">
        <v>13</v>
      </c>
      <c r="F18" s="43" t="s">
        <v>13</v>
      </c>
      <c r="G18" s="43" t="s">
        <v>13</v>
      </c>
      <c r="H18" s="43" t="s">
        <v>13</v>
      </c>
      <c r="I18" s="43" t="s">
        <v>13</v>
      </c>
      <c r="J18" s="43" t="s">
        <v>13</v>
      </c>
      <c r="K18" s="43" t="s">
        <v>13</v>
      </c>
      <c r="L18" s="43" t="s">
        <v>13</v>
      </c>
      <c r="M18" s="32">
        <v>1.3</v>
      </c>
      <c r="N18" s="30" t="s">
        <v>13</v>
      </c>
      <c r="O18" s="20">
        <f t="shared" si="0"/>
        <v>1.0270000000000001</v>
      </c>
      <c r="P18" s="31">
        <v>1</v>
      </c>
      <c r="Q18" s="21">
        <v>0.79</v>
      </c>
      <c r="R18" s="83" t="s">
        <v>13</v>
      </c>
    </row>
    <row r="19" spans="1:18" ht="12" customHeight="1" x14ac:dyDescent="0.2">
      <c r="A19" s="28">
        <v>1920</v>
      </c>
      <c r="B19" s="36">
        <v>106.461</v>
      </c>
      <c r="C19" s="43" t="s">
        <v>13</v>
      </c>
      <c r="D19" s="43" t="s">
        <v>13</v>
      </c>
      <c r="E19" s="43" t="s">
        <v>13</v>
      </c>
      <c r="F19" s="43" t="s">
        <v>13</v>
      </c>
      <c r="G19" s="43" t="s">
        <v>13</v>
      </c>
      <c r="H19" s="43" t="s">
        <v>13</v>
      </c>
      <c r="I19" s="43" t="s">
        <v>13</v>
      </c>
      <c r="J19" s="43" t="s">
        <v>13</v>
      </c>
      <c r="K19" s="43" t="s">
        <v>13</v>
      </c>
      <c r="L19" s="43" t="s">
        <v>13</v>
      </c>
      <c r="M19" s="32">
        <v>1.3</v>
      </c>
      <c r="N19" s="30" t="s">
        <v>13</v>
      </c>
      <c r="O19" s="30">
        <f t="shared" si="0"/>
        <v>1.0270000000000001</v>
      </c>
      <c r="P19" s="31">
        <v>1</v>
      </c>
      <c r="Q19" s="21">
        <v>0.79</v>
      </c>
      <c r="R19" s="83" t="s">
        <v>13</v>
      </c>
    </row>
    <row r="20" spans="1:18" ht="12" customHeight="1" x14ac:dyDescent="0.2">
      <c r="A20" s="29">
        <v>1921</v>
      </c>
      <c r="B20" s="70">
        <v>108.538</v>
      </c>
      <c r="C20" s="47" t="s">
        <v>13</v>
      </c>
      <c r="D20" s="47" t="s">
        <v>13</v>
      </c>
      <c r="E20" s="47" t="s">
        <v>13</v>
      </c>
      <c r="F20" s="47" t="s">
        <v>13</v>
      </c>
      <c r="G20" s="47" t="s">
        <v>13</v>
      </c>
      <c r="H20" s="47" t="s">
        <v>13</v>
      </c>
      <c r="I20" s="47" t="s">
        <v>13</v>
      </c>
      <c r="J20" s="47" t="s">
        <v>13</v>
      </c>
      <c r="K20" s="47" t="s">
        <v>13</v>
      </c>
      <c r="L20" s="47" t="s">
        <v>13</v>
      </c>
      <c r="M20" s="33">
        <v>1.3</v>
      </c>
      <c r="N20" s="34" t="s">
        <v>13</v>
      </c>
      <c r="O20" s="25">
        <f t="shared" si="0"/>
        <v>1.0270000000000001</v>
      </c>
      <c r="P20" s="35">
        <v>1</v>
      </c>
      <c r="Q20" s="26">
        <v>0.79</v>
      </c>
      <c r="R20" s="84" t="s">
        <v>13</v>
      </c>
    </row>
    <row r="21" spans="1:18" ht="12" customHeight="1" x14ac:dyDescent="0.2">
      <c r="A21" s="29">
        <v>1922</v>
      </c>
      <c r="B21" s="70">
        <v>110.04900000000001</v>
      </c>
      <c r="C21" s="47" t="s">
        <v>13</v>
      </c>
      <c r="D21" s="47" t="s">
        <v>13</v>
      </c>
      <c r="E21" s="47" t="s">
        <v>13</v>
      </c>
      <c r="F21" s="47" t="s">
        <v>13</v>
      </c>
      <c r="G21" s="47" t="s">
        <v>13</v>
      </c>
      <c r="H21" s="47" t="s">
        <v>13</v>
      </c>
      <c r="I21" s="47" t="s">
        <v>13</v>
      </c>
      <c r="J21" s="47" t="s">
        <v>13</v>
      </c>
      <c r="K21" s="47" t="s">
        <v>13</v>
      </c>
      <c r="L21" s="47" t="s">
        <v>13</v>
      </c>
      <c r="M21" s="33">
        <v>1.3</v>
      </c>
      <c r="N21" s="34" t="s">
        <v>13</v>
      </c>
      <c r="O21" s="25">
        <f t="shared" si="0"/>
        <v>1.0270000000000001</v>
      </c>
      <c r="P21" s="35">
        <v>1</v>
      </c>
      <c r="Q21" s="26">
        <v>0.79</v>
      </c>
      <c r="R21" s="84" t="s">
        <v>13</v>
      </c>
    </row>
    <row r="22" spans="1:18" ht="12" customHeight="1" x14ac:dyDescent="0.2">
      <c r="A22" s="29">
        <v>1923</v>
      </c>
      <c r="B22" s="70">
        <v>111.947</v>
      </c>
      <c r="C22" s="47" t="s">
        <v>13</v>
      </c>
      <c r="D22" s="47" t="s">
        <v>13</v>
      </c>
      <c r="E22" s="47" t="s">
        <v>13</v>
      </c>
      <c r="F22" s="47" t="s">
        <v>13</v>
      </c>
      <c r="G22" s="47" t="s">
        <v>13</v>
      </c>
      <c r="H22" s="47" t="s">
        <v>13</v>
      </c>
      <c r="I22" s="47" t="s">
        <v>13</v>
      </c>
      <c r="J22" s="47" t="s">
        <v>13</v>
      </c>
      <c r="K22" s="47" t="s">
        <v>13</v>
      </c>
      <c r="L22" s="47" t="s">
        <v>13</v>
      </c>
      <c r="M22" s="33">
        <v>1.3</v>
      </c>
      <c r="N22" s="34" t="s">
        <v>13</v>
      </c>
      <c r="O22" s="25">
        <f t="shared" si="0"/>
        <v>1.0270000000000001</v>
      </c>
      <c r="P22" s="35">
        <v>1</v>
      </c>
      <c r="Q22" s="26">
        <v>0.79</v>
      </c>
      <c r="R22" s="84" t="s">
        <v>13</v>
      </c>
    </row>
    <row r="23" spans="1:18" ht="12" customHeight="1" x14ac:dyDescent="0.2">
      <c r="A23" s="29">
        <v>1924</v>
      </c>
      <c r="B23" s="70">
        <v>114.10899999999999</v>
      </c>
      <c r="C23" s="47" t="s">
        <v>13</v>
      </c>
      <c r="D23" s="47" t="s">
        <v>13</v>
      </c>
      <c r="E23" s="47" t="s">
        <v>13</v>
      </c>
      <c r="F23" s="47" t="s">
        <v>13</v>
      </c>
      <c r="G23" s="47" t="s">
        <v>13</v>
      </c>
      <c r="H23" s="47" t="s">
        <v>13</v>
      </c>
      <c r="I23" s="47" t="s">
        <v>13</v>
      </c>
      <c r="J23" s="47" t="s">
        <v>13</v>
      </c>
      <c r="K23" s="47" t="s">
        <v>13</v>
      </c>
      <c r="L23" s="47" t="s">
        <v>13</v>
      </c>
      <c r="M23" s="33">
        <v>1.3</v>
      </c>
      <c r="N23" s="34" t="s">
        <v>13</v>
      </c>
      <c r="O23" s="25">
        <f t="shared" si="0"/>
        <v>1.0270000000000001</v>
      </c>
      <c r="P23" s="35">
        <v>1</v>
      </c>
      <c r="Q23" s="26">
        <v>0.79</v>
      </c>
      <c r="R23" s="84" t="s">
        <v>13</v>
      </c>
    </row>
    <row r="24" spans="1:18" ht="12" customHeight="1" x14ac:dyDescent="0.2">
      <c r="A24" s="29">
        <v>1925</v>
      </c>
      <c r="B24" s="70">
        <v>115.82899999999999</v>
      </c>
      <c r="C24" s="47" t="s">
        <v>13</v>
      </c>
      <c r="D24" s="47" t="s">
        <v>13</v>
      </c>
      <c r="E24" s="47" t="s">
        <v>13</v>
      </c>
      <c r="F24" s="47" t="s">
        <v>13</v>
      </c>
      <c r="G24" s="47" t="s">
        <v>13</v>
      </c>
      <c r="H24" s="47" t="s">
        <v>13</v>
      </c>
      <c r="I24" s="47" t="s">
        <v>13</v>
      </c>
      <c r="J24" s="47" t="s">
        <v>13</v>
      </c>
      <c r="K24" s="47" t="s">
        <v>13</v>
      </c>
      <c r="L24" s="47" t="s">
        <v>13</v>
      </c>
      <c r="M24" s="33">
        <v>1.3</v>
      </c>
      <c r="N24" s="34" t="s">
        <v>13</v>
      </c>
      <c r="O24" s="34">
        <f t="shared" si="0"/>
        <v>1.0270000000000001</v>
      </c>
      <c r="P24" s="35">
        <v>1</v>
      </c>
      <c r="Q24" s="26">
        <v>0.79</v>
      </c>
      <c r="R24" s="84" t="s">
        <v>13</v>
      </c>
    </row>
    <row r="25" spans="1:18" ht="12" customHeight="1" x14ac:dyDescent="0.2">
      <c r="A25" s="28">
        <v>1926</v>
      </c>
      <c r="B25" s="36">
        <v>117.39700000000001</v>
      </c>
      <c r="C25" s="43" t="s">
        <v>13</v>
      </c>
      <c r="D25" s="43" t="s">
        <v>13</v>
      </c>
      <c r="E25" s="43" t="s">
        <v>13</v>
      </c>
      <c r="F25" s="43" t="s">
        <v>13</v>
      </c>
      <c r="G25" s="43" t="s">
        <v>13</v>
      </c>
      <c r="H25" s="43" t="s">
        <v>13</v>
      </c>
      <c r="I25" s="43" t="s">
        <v>13</v>
      </c>
      <c r="J25" s="43" t="s">
        <v>13</v>
      </c>
      <c r="K25" s="43" t="s">
        <v>13</v>
      </c>
      <c r="L25" s="43" t="s">
        <v>13</v>
      </c>
      <c r="M25" s="32">
        <v>1.3</v>
      </c>
      <c r="N25" s="30" t="s">
        <v>13</v>
      </c>
      <c r="O25" s="20">
        <f t="shared" si="0"/>
        <v>1.0270000000000001</v>
      </c>
      <c r="P25" s="31">
        <v>1</v>
      </c>
      <c r="Q25" s="21">
        <v>0.79</v>
      </c>
      <c r="R25" s="83" t="s">
        <v>13</v>
      </c>
    </row>
    <row r="26" spans="1:18" ht="12" customHeight="1" x14ac:dyDescent="0.2">
      <c r="A26" s="28">
        <v>1927</v>
      </c>
      <c r="B26" s="36">
        <v>119.035</v>
      </c>
      <c r="C26" s="43" t="s">
        <v>13</v>
      </c>
      <c r="D26" s="43" t="s">
        <v>13</v>
      </c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43" t="s">
        <v>13</v>
      </c>
      <c r="K26" s="43" t="s">
        <v>13</v>
      </c>
      <c r="L26" s="43" t="s">
        <v>13</v>
      </c>
      <c r="M26" s="32">
        <v>1.4</v>
      </c>
      <c r="N26" s="30" t="s">
        <v>13</v>
      </c>
      <c r="O26" s="20">
        <f t="shared" si="0"/>
        <v>1.1059999999999999</v>
      </c>
      <c r="P26" s="31">
        <v>1</v>
      </c>
      <c r="Q26" s="21">
        <v>0.79</v>
      </c>
      <c r="R26" s="83" t="s">
        <v>13</v>
      </c>
    </row>
    <row r="27" spans="1:18" ht="12" customHeight="1" x14ac:dyDescent="0.2">
      <c r="A27" s="28">
        <v>1928</v>
      </c>
      <c r="B27" s="36">
        <v>120.509</v>
      </c>
      <c r="C27" s="43" t="s">
        <v>13</v>
      </c>
      <c r="D27" s="43" t="s">
        <v>13</v>
      </c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43" t="s">
        <v>13</v>
      </c>
      <c r="K27" s="43" t="s">
        <v>13</v>
      </c>
      <c r="L27" s="43" t="s">
        <v>13</v>
      </c>
      <c r="M27" s="32">
        <v>1.4</v>
      </c>
      <c r="N27" s="30" t="s">
        <v>13</v>
      </c>
      <c r="O27" s="20">
        <f t="shared" si="0"/>
        <v>1.1059999999999999</v>
      </c>
      <c r="P27" s="31">
        <v>1</v>
      </c>
      <c r="Q27" s="21">
        <v>0.79</v>
      </c>
      <c r="R27" s="83" t="s">
        <v>13</v>
      </c>
    </row>
    <row r="28" spans="1:18" ht="12" customHeight="1" x14ac:dyDescent="0.2">
      <c r="A28" s="28">
        <v>1929</v>
      </c>
      <c r="B28" s="36">
        <v>121.767</v>
      </c>
      <c r="C28" s="42">
        <v>176</v>
      </c>
      <c r="D28" s="43" t="s">
        <v>13</v>
      </c>
      <c r="E28" s="42">
        <v>10</v>
      </c>
      <c r="F28" s="42">
        <f t="shared" ref="F28:F39" si="1">SUM(C28:E28)</f>
        <v>186</v>
      </c>
      <c r="G28" s="43" t="s">
        <v>13</v>
      </c>
      <c r="H28" s="49" t="s">
        <v>12</v>
      </c>
      <c r="I28" s="42">
        <v>10</v>
      </c>
      <c r="J28" s="42">
        <f>+F28-SUM(G28:I28)</f>
        <v>176</v>
      </c>
      <c r="K28" s="43" t="s">
        <v>13</v>
      </c>
      <c r="L28" s="43">
        <f t="shared" ref="L28:L49" si="2">+J28*Q28</f>
        <v>139.04000000000002</v>
      </c>
      <c r="M28" s="20">
        <f>+J28/B28</f>
        <v>1.4453833961582367</v>
      </c>
      <c r="N28" s="30" t="s">
        <v>13</v>
      </c>
      <c r="O28" s="20">
        <f t="shared" ref="O28:O49" si="3">+L28/B28</f>
        <v>1.1418528829650072</v>
      </c>
      <c r="P28" s="31">
        <v>1</v>
      </c>
      <c r="Q28" s="21">
        <v>0.79</v>
      </c>
      <c r="R28" s="83" t="s">
        <v>13</v>
      </c>
    </row>
    <row r="29" spans="1:18" ht="12" customHeight="1" x14ac:dyDescent="0.2">
      <c r="A29" s="28">
        <v>1930</v>
      </c>
      <c r="B29" s="36">
        <v>123.188</v>
      </c>
      <c r="C29" s="42">
        <v>178</v>
      </c>
      <c r="D29" s="42">
        <v>1</v>
      </c>
      <c r="E29" s="42">
        <v>10</v>
      </c>
      <c r="F29" s="42">
        <f t="shared" si="1"/>
        <v>189</v>
      </c>
      <c r="G29" s="43" t="s">
        <v>13</v>
      </c>
      <c r="H29" s="49" t="s">
        <v>12</v>
      </c>
      <c r="I29" s="42">
        <v>5</v>
      </c>
      <c r="J29" s="42">
        <f>+F29-SUM(G29:I29)</f>
        <v>184</v>
      </c>
      <c r="K29" s="43" t="s">
        <v>13</v>
      </c>
      <c r="L29" s="41">
        <f t="shared" si="2"/>
        <v>145.36000000000001</v>
      </c>
      <c r="M29" s="20">
        <f>+J29/B29</f>
        <v>1.4936519790888723</v>
      </c>
      <c r="N29" s="30" t="s">
        <v>13</v>
      </c>
      <c r="O29" s="20">
        <f t="shared" si="3"/>
        <v>1.1799850634802092</v>
      </c>
      <c r="P29" s="31">
        <v>1</v>
      </c>
      <c r="Q29" s="21">
        <v>0.79</v>
      </c>
      <c r="R29" s="22" t="str">
        <f t="shared" ref="R29:R91" si="4">IF(I28=0,"-",IF(ROUND(E29,0)=ROUND(I28,0),"-","*"))</f>
        <v>-</v>
      </c>
    </row>
    <row r="30" spans="1:18" ht="12" customHeight="1" x14ac:dyDescent="0.2">
      <c r="A30" s="29">
        <v>1931</v>
      </c>
      <c r="B30" s="70">
        <v>124.149</v>
      </c>
      <c r="C30" s="46">
        <v>176</v>
      </c>
      <c r="D30" s="46">
        <v>5</v>
      </c>
      <c r="E30" s="46">
        <v>5</v>
      </c>
      <c r="F30" s="46">
        <f t="shared" si="1"/>
        <v>186</v>
      </c>
      <c r="G30" s="47" t="s">
        <v>13</v>
      </c>
      <c r="H30" s="50" t="s">
        <v>12</v>
      </c>
      <c r="I30" s="46">
        <v>10</v>
      </c>
      <c r="J30" s="46">
        <f t="shared" ref="J30:J53" si="5">+F30-SUM(G30:I30)</f>
        <v>176</v>
      </c>
      <c r="K30" s="47" t="s">
        <v>13</v>
      </c>
      <c r="L30" s="47">
        <f t="shared" si="2"/>
        <v>139.04000000000002</v>
      </c>
      <c r="M30" s="25">
        <f t="shared" ref="M30:M50" si="6">+J30/B30</f>
        <v>1.4176513705305722</v>
      </c>
      <c r="N30" s="34" t="s">
        <v>13</v>
      </c>
      <c r="O30" s="25">
        <f t="shared" si="3"/>
        <v>1.1199445827191521</v>
      </c>
      <c r="P30" s="35">
        <v>1</v>
      </c>
      <c r="Q30" s="26">
        <v>0.79</v>
      </c>
      <c r="R30" s="27" t="str">
        <f t="shared" si="4"/>
        <v>-</v>
      </c>
    </row>
    <row r="31" spans="1:18" ht="12" customHeight="1" x14ac:dyDescent="0.2">
      <c r="A31" s="29">
        <v>1932</v>
      </c>
      <c r="B31" s="70">
        <v>124.949</v>
      </c>
      <c r="C31" s="46">
        <v>218</v>
      </c>
      <c r="D31" s="46">
        <v>1</v>
      </c>
      <c r="E31" s="46">
        <v>10</v>
      </c>
      <c r="F31" s="46">
        <f t="shared" si="1"/>
        <v>229</v>
      </c>
      <c r="G31" s="47" t="s">
        <v>13</v>
      </c>
      <c r="H31" s="50" t="s">
        <v>12</v>
      </c>
      <c r="I31" s="46">
        <v>15</v>
      </c>
      <c r="J31" s="46">
        <f t="shared" si="5"/>
        <v>214</v>
      </c>
      <c r="K31" s="47" t="s">
        <v>13</v>
      </c>
      <c r="L31" s="47">
        <f t="shared" si="2"/>
        <v>169.06</v>
      </c>
      <c r="M31" s="25">
        <f t="shared" si="6"/>
        <v>1.7126987811026899</v>
      </c>
      <c r="N31" s="34" t="s">
        <v>13</v>
      </c>
      <c r="O31" s="25">
        <f t="shared" si="3"/>
        <v>1.3530320370711251</v>
      </c>
      <c r="P31" s="35">
        <v>1</v>
      </c>
      <c r="Q31" s="26">
        <v>0.79</v>
      </c>
      <c r="R31" s="27" t="str">
        <f t="shared" si="4"/>
        <v>-</v>
      </c>
    </row>
    <row r="32" spans="1:18" ht="12" customHeight="1" x14ac:dyDescent="0.2">
      <c r="A32" s="29">
        <v>1933</v>
      </c>
      <c r="B32" s="70">
        <v>125.69</v>
      </c>
      <c r="C32" s="46">
        <v>246</v>
      </c>
      <c r="D32" s="47" t="s">
        <v>13</v>
      </c>
      <c r="E32" s="46">
        <v>15</v>
      </c>
      <c r="F32" s="46">
        <f t="shared" si="1"/>
        <v>261</v>
      </c>
      <c r="G32" s="47" t="s">
        <v>13</v>
      </c>
      <c r="H32" s="50" t="s">
        <v>12</v>
      </c>
      <c r="I32" s="46">
        <v>19</v>
      </c>
      <c r="J32" s="46">
        <f t="shared" si="5"/>
        <v>242</v>
      </c>
      <c r="K32" s="47" t="s">
        <v>13</v>
      </c>
      <c r="L32" s="47">
        <f t="shared" si="2"/>
        <v>191.18</v>
      </c>
      <c r="M32" s="25">
        <f t="shared" si="6"/>
        <v>1.9253719468533694</v>
      </c>
      <c r="N32" s="34" t="s">
        <v>13</v>
      </c>
      <c r="O32" s="25">
        <f t="shared" si="3"/>
        <v>1.521043838014162</v>
      </c>
      <c r="P32" s="35">
        <v>1</v>
      </c>
      <c r="Q32" s="26">
        <v>0.79</v>
      </c>
      <c r="R32" s="27" t="str">
        <f t="shared" si="4"/>
        <v>-</v>
      </c>
    </row>
    <row r="33" spans="1:18" ht="12" customHeight="1" x14ac:dyDescent="0.2">
      <c r="A33" s="29">
        <v>1934</v>
      </c>
      <c r="B33" s="70">
        <v>126.485</v>
      </c>
      <c r="C33" s="46">
        <v>234</v>
      </c>
      <c r="D33" s="47" t="s">
        <v>13</v>
      </c>
      <c r="E33" s="46">
        <v>16</v>
      </c>
      <c r="F33" s="46">
        <f t="shared" si="1"/>
        <v>250</v>
      </c>
      <c r="G33" s="47" t="s">
        <v>13</v>
      </c>
      <c r="H33" s="50" t="s">
        <v>12</v>
      </c>
      <c r="I33" s="46">
        <v>19</v>
      </c>
      <c r="J33" s="46">
        <f t="shared" si="5"/>
        <v>231</v>
      </c>
      <c r="K33" s="47" t="s">
        <v>13</v>
      </c>
      <c r="L33" s="47">
        <f t="shared" si="2"/>
        <v>182.49</v>
      </c>
      <c r="M33" s="25">
        <f t="shared" si="6"/>
        <v>1.8263035142507016</v>
      </c>
      <c r="N33" s="34" t="s">
        <v>13</v>
      </c>
      <c r="O33" s="25">
        <f t="shared" si="3"/>
        <v>1.4427797762580543</v>
      </c>
      <c r="P33" s="35">
        <v>1</v>
      </c>
      <c r="Q33" s="26">
        <v>0.79</v>
      </c>
      <c r="R33" s="27" t="str">
        <f t="shared" si="4"/>
        <v>*</v>
      </c>
    </row>
    <row r="34" spans="1:18" ht="12" customHeight="1" x14ac:dyDescent="0.2">
      <c r="A34" s="29">
        <v>1935</v>
      </c>
      <c r="B34" s="70">
        <v>127.36199999999999</v>
      </c>
      <c r="C34" s="46">
        <v>220</v>
      </c>
      <c r="D34" s="47" t="s">
        <v>13</v>
      </c>
      <c r="E34" s="46">
        <v>19</v>
      </c>
      <c r="F34" s="46">
        <f t="shared" si="1"/>
        <v>239</v>
      </c>
      <c r="G34" s="47" t="s">
        <v>13</v>
      </c>
      <c r="H34" s="50" t="s">
        <v>12</v>
      </c>
      <c r="I34" s="46">
        <v>17</v>
      </c>
      <c r="J34" s="46">
        <f>+F34-SUM(G34:I34)</f>
        <v>222</v>
      </c>
      <c r="K34" s="47" t="s">
        <v>13</v>
      </c>
      <c r="L34" s="45">
        <f t="shared" si="2"/>
        <v>175.38</v>
      </c>
      <c r="M34" s="25">
        <f>+J34/B34</f>
        <v>1.7430630800395723</v>
      </c>
      <c r="N34" s="34" t="s">
        <v>13</v>
      </c>
      <c r="O34" s="25">
        <f t="shared" si="3"/>
        <v>1.3770198332312622</v>
      </c>
      <c r="P34" s="35">
        <v>1</v>
      </c>
      <c r="Q34" s="26">
        <v>0.79</v>
      </c>
      <c r="R34" s="27" t="str">
        <f t="shared" si="4"/>
        <v>-</v>
      </c>
    </row>
    <row r="35" spans="1:18" ht="12" customHeight="1" x14ac:dyDescent="0.2">
      <c r="A35" s="28">
        <v>1936</v>
      </c>
      <c r="B35" s="36">
        <v>128.18100000000001</v>
      </c>
      <c r="C35" s="42">
        <v>298</v>
      </c>
      <c r="D35" s="42">
        <v>1</v>
      </c>
      <c r="E35" s="42">
        <v>17</v>
      </c>
      <c r="F35" s="42">
        <f t="shared" si="1"/>
        <v>316</v>
      </c>
      <c r="G35" s="43" t="s">
        <v>13</v>
      </c>
      <c r="H35" s="49" t="s">
        <v>12</v>
      </c>
      <c r="I35" s="42">
        <v>35</v>
      </c>
      <c r="J35" s="42">
        <f t="shared" si="5"/>
        <v>281</v>
      </c>
      <c r="K35" s="43" t="s">
        <v>13</v>
      </c>
      <c r="L35" s="43">
        <f t="shared" si="2"/>
        <v>221.99</v>
      </c>
      <c r="M35" s="20">
        <f t="shared" si="6"/>
        <v>2.1922125744065033</v>
      </c>
      <c r="N35" s="30" t="s">
        <v>13</v>
      </c>
      <c r="O35" s="20">
        <f t="shared" si="3"/>
        <v>1.7318479337811374</v>
      </c>
      <c r="P35" s="31">
        <v>1</v>
      </c>
      <c r="Q35" s="21">
        <v>0.79</v>
      </c>
      <c r="R35" s="22" t="str">
        <f t="shared" si="4"/>
        <v>-</v>
      </c>
    </row>
    <row r="36" spans="1:18" ht="12" customHeight="1" x14ac:dyDescent="0.2">
      <c r="A36" s="28">
        <v>1937</v>
      </c>
      <c r="B36" s="36">
        <v>128.96100000000001</v>
      </c>
      <c r="C36" s="42">
        <v>285</v>
      </c>
      <c r="D36" s="43" t="s">
        <v>13</v>
      </c>
      <c r="E36" s="42">
        <v>35</v>
      </c>
      <c r="F36" s="42">
        <f t="shared" si="1"/>
        <v>320</v>
      </c>
      <c r="G36" s="43" t="s">
        <v>13</v>
      </c>
      <c r="H36" s="49" t="s">
        <v>12</v>
      </c>
      <c r="I36" s="42">
        <v>26</v>
      </c>
      <c r="J36" s="42">
        <f t="shared" si="5"/>
        <v>294</v>
      </c>
      <c r="K36" s="43" t="s">
        <v>13</v>
      </c>
      <c r="L36" s="43">
        <f t="shared" si="2"/>
        <v>232.26000000000002</v>
      </c>
      <c r="M36" s="20">
        <f t="shared" si="6"/>
        <v>2.279758996906041</v>
      </c>
      <c r="N36" s="30" t="s">
        <v>13</v>
      </c>
      <c r="O36" s="20">
        <f t="shared" si="3"/>
        <v>1.8010096075557727</v>
      </c>
      <c r="P36" s="31">
        <v>1</v>
      </c>
      <c r="Q36" s="21">
        <v>0.79</v>
      </c>
      <c r="R36" s="22" t="str">
        <f t="shared" si="4"/>
        <v>-</v>
      </c>
    </row>
    <row r="37" spans="1:18" ht="12" customHeight="1" x14ac:dyDescent="0.2">
      <c r="A37" s="28">
        <v>1938</v>
      </c>
      <c r="B37" s="36">
        <v>129.96899999999999</v>
      </c>
      <c r="C37" s="42">
        <v>293</v>
      </c>
      <c r="D37" s="43" t="s">
        <v>13</v>
      </c>
      <c r="E37" s="42">
        <v>26</v>
      </c>
      <c r="F37" s="42">
        <f t="shared" si="1"/>
        <v>319</v>
      </c>
      <c r="G37" s="43" t="s">
        <v>13</v>
      </c>
      <c r="H37" s="49" t="s">
        <v>12</v>
      </c>
      <c r="I37" s="42">
        <v>23</v>
      </c>
      <c r="J37" s="42">
        <f t="shared" si="5"/>
        <v>296</v>
      </c>
      <c r="K37" s="43" t="s">
        <v>13</v>
      </c>
      <c r="L37" s="43">
        <f t="shared" si="2"/>
        <v>233.84</v>
      </c>
      <c r="M37" s="20">
        <f t="shared" si="6"/>
        <v>2.2774661650085792</v>
      </c>
      <c r="N37" s="30" t="s">
        <v>13</v>
      </c>
      <c r="O37" s="20">
        <f t="shared" si="3"/>
        <v>1.7991982703567775</v>
      </c>
      <c r="P37" s="31">
        <v>1</v>
      </c>
      <c r="Q37" s="21">
        <v>0.79</v>
      </c>
      <c r="R37" s="22" t="str">
        <f t="shared" si="4"/>
        <v>-</v>
      </c>
    </row>
    <row r="38" spans="1:18" ht="12" customHeight="1" x14ac:dyDescent="0.2">
      <c r="A38" s="28">
        <v>1939</v>
      </c>
      <c r="B38" s="36">
        <v>131.02799999999999</v>
      </c>
      <c r="C38" s="42">
        <v>348</v>
      </c>
      <c r="D38" s="43" t="s">
        <v>13</v>
      </c>
      <c r="E38" s="42">
        <v>23</v>
      </c>
      <c r="F38" s="42">
        <f t="shared" si="1"/>
        <v>371</v>
      </c>
      <c r="G38" s="43" t="s">
        <v>13</v>
      </c>
      <c r="H38" s="49" t="s">
        <v>12</v>
      </c>
      <c r="I38" s="42">
        <v>52</v>
      </c>
      <c r="J38" s="42">
        <f t="shared" si="5"/>
        <v>319</v>
      </c>
      <c r="K38" s="43" t="s">
        <v>13</v>
      </c>
      <c r="L38" s="43">
        <f t="shared" si="2"/>
        <v>252.01000000000002</v>
      </c>
      <c r="M38" s="20">
        <f t="shared" si="6"/>
        <v>2.4345941325518212</v>
      </c>
      <c r="N38" s="30" t="s">
        <v>13</v>
      </c>
      <c r="O38" s="20">
        <f t="shared" si="3"/>
        <v>1.9233293647159388</v>
      </c>
      <c r="P38" s="31">
        <v>1</v>
      </c>
      <c r="Q38" s="21">
        <v>0.79</v>
      </c>
      <c r="R38" s="22" t="str">
        <f t="shared" si="4"/>
        <v>-</v>
      </c>
    </row>
    <row r="39" spans="1:18" ht="12" customHeight="1" x14ac:dyDescent="0.2">
      <c r="A39" s="28">
        <v>1940</v>
      </c>
      <c r="B39" s="36">
        <v>132.12200000000001</v>
      </c>
      <c r="C39" s="42">
        <v>392</v>
      </c>
      <c r="D39" s="43" t="s">
        <v>13</v>
      </c>
      <c r="E39" s="42">
        <v>52</v>
      </c>
      <c r="F39" s="42">
        <f t="shared" si="1"/>
        <v>444</v>
      </c>
      <c r="G39" s="43" t="s">
        <v>13</v>
      </c>
      <c r="H39" s="49" t="s">
        <v>12</v>
      </c>
      <c r="I39" s="42">
        <v>61</v>
      </c>
      <c r="J39" s="42">
        <f>+F39-SUM(G39:I39)</f>
        <v>383</v>
      </c>
      <c r="K39" s="43" t="s">
        <v>13</v>
      </c>
      <c r="L39" s="41">
        <f t="shared" si="2"/>
        <v>302.57</v>
      </c>
      <c r="M39" s="20">
        <f>+J39/B39</f>
        <v>2.8988359243729276</v>
      </c>
      <c r="N39" s="30" t="s">
        <v>13</v>
      </c>
      <c r="O39" s="20">
        <f t="shared" si="3"/>
        <v>2.2900803802546128</v>
      </c>
      <c r="P39" s="31">
        <v>1</v>
      </c>
      <c r="Q39" s="21">
        <v>0.79</v>
      </c>
      <c r="R39" s="22" t="str">
        <f t="shared" si="4"/>
        <v>-</v>
      </c>
    </row>
    <row r="40" spans="1:18" ht="12" customHeight="1" x14ac:dyDescent="0.2">
      <c r="A40" s="29">
        <v>1941</v>
      </c>
      <c r="B40" s="70">
        <v>133.40199999999999</v>
      </c>
      <c r="C40" s="46">
        <v>380</v>
      </c>
      <c r="D40" s="46">
        <v>1</v>
      </c>
      <c r="E40" s="46">
        <v>61</v>
      </c>
      <c r="F40" s="46">
        <f t="shared" ref="F40:F103" si="7">SUM(C40:E40)</f>
        <v>442</v>
      </c>
      <c r="G40" s="47" t="s">
        <v>13</v>
      </c>
      <c r="H40" s="50" t="s">
        <v>12</v>
      </c>
      <c r="I40" s="46">
        <v>50</v>
      </c>
      <c r="J40" s="46">
        <f t="shared" si="5"/>
        <v>392</v>
      </c>
      <c r="K40" s="47" t="s">
        <v>13</v>
      </c>
      <c r="L40" s="47">
        <f t="shared" si="2"/>
        <v>309.68</v>
      </c>
      <c r="M40" s="25">
        <f t="shared" si="6"/>
        <v>2.9384866793601296</v>
      </c>
      <c r="N40" s="34" t="s">
        <v>13</v>
      </c>
      <c r="O40" s="25">
        <f t="shared" si="3"/>
        <v>2.3214044766945028</v>
      </c>
      <c r="P40" s="35">
        <v>1</v>
      </c>
      <c r="Q40" s="26">
        <v>0.79</v>
      </c>
      <c r="R40" s="27" t="str">
        <f t="shared" si="4"/>
        <v>-</v>
      </c>
    </row>
    <row r="41" spans="1:18" ht="12" customHeight="1" x14ac:dyDescent="0.2">
      <c r="A41" s="29">
        <v>1942</v>
      </c>
      <c r="B41" s="70">
        <v>134.86000000000001</v>
      </c>
      <c r="C41" s="46">
        <v>401</v>
      </c>
      <c r="D41" s="46">
        <v>1</v>
      </c>
      <c r="E41" s="46">
        <v>50</v>
      </c>
      <c r="F41" s="46">
        <f t="shared" si="7"/>
        <v>452</v>
      </c>
      <c r="G41" s="47" t="s">
        <v>13</v>
      </c>
      <c r="H41" s="50" t="s">
        <v>12</v>
      </c>
      <c r="I41" s="46">
        <v>36</v>
      </c>
      <c r="J41" s="46">
        <f t="shared" si="5"/>
        <v>416</v>
      </c>
      <c r="K41" s="47" t="s">
        <v>13</v>
      </c>
      <c r="L41" s="47">
        <f t="shared" si="2"/>
        <v>328.64</v>
      </c>
      <c r="M41" s="25">
        <f t="shared" si="6"/>
        <v>3.0846804093133615</v>
      </c>
      <c r="N41" s="34" t="s">
        <v>13</v>
      </c>
      <c r="O41" s="25">
        <f t="shared" si="3"/>
        <v>2.4368975233575556</v>
      </c>
      <c r="P41" s="35">
        <v>1</v>
      </c>
      <c r="Q41" s="26">
        <v>0.79</v>
      </c>
      <c r="R41" s="27" t="str">
        <f t="shared" si="4"/>
        <v>-</v>
      </c>
    </row>
    <row r="42" spans="1:18" ht="12" customHeight="1" x14ac:dyDescent="0.2">
      <c r="A42" s="29">
        <v>1943</v>
      </c>
      <c r="B42" s="70">
        <v>136.739</v>
      </c>
      <c r="C42" s="46">
        <v>373</v>
      </c>
      <c r="D42" s="46">
        <v>3</v>
      </c>
      <c r="E42" s="46">
        <v>36</v>
      </c>
      <c r="F42" s="46">
        <f t="shared" si="7"/>
        <v>412</v>
      </c>
      <c r="G42" s="47" t="s">
        <v>13</v>
      </c>
      <c r="H42" s="50" t="s">
        <v>12</v>
      </c>
      <c r="I42" s="46">
        <v>19</v>
      </c>
      <c r="J42" s="46">
        <f t="shared" si="5"/>
        <v>393</v>
      </c>
      <c r="K42" s="47" t="s">
        <v>13</v>
      </c>
      <c r="L42" s="47">
        <f t="shared" si="2"/>
        <v>310.47000000000003</v>
      </c>
      <c r="M42" s="25">
        <f t="shared" si="6"/>
        <v>2.874088592135382</v>
      </c>
      <c r="N42" s="34" t="s">
        <v>13</v>
      </c>
      <c r="O42" s="25">
        <f t="shared" si="3"/>
        <v>2.270529987786952</v>
      </c>
      <c r="P42" s="35">
        <v>1</v>
      </c>
      <c r="Q42" s="26">
        <v>0.79</v>
      </c>
      <c r="R42" s="27" t="str">
        <f t="shared" si="4"/>
        <v>-</v>
      </c>
    </row>
    <row r="43" spans="1:18" ht="12" customHeight="1" x14ac:dyDescent="0.2">
      <c r="A43" s="29">
        <v>1944</v>
      </c>
      <c r="B43" s="70">
        <v>138.39699999999999</v>
      </c>
      <c r="C43" s="46">
        <v>441</v>
      </c>
      <c r="D43" s="46">
        <v>5</v>
      </c>
      <c r="E43" s="46">
        <v>19</v>
      </c>
      <c r="F43" s="46">
        <f t="shared" si="7"/>
        <v>465</v>
      </c>
      <c r="G43" s="47" t="s">
        <v>13</v>
      </c>
      <c r="H43" s="50" t="s">
        <v>12</v>
      </c>
      <c r="I43" s="46">
        <v>37</v>
      </c>
      <c r="J43" s="46">
        <f t="shared" si="5"/>
        <v>428</v>
      </c>
      <c r="K43" s="47" t="s">
        <v>13</v>
      </c>
      <c r="L43" s="47">
        <f t="shared" si="2"/>
        <v>338.12</v>
      </c>
      <c r="M43" s="25">
        <f t="shared" si="6"/>
        <v>3.0925525842323172</v>
      </c>
      <c r="N43" s="34" t="s">
        <v>13</v>
      </c>
      <c r="O43" s="25">
        <f t="shared" si="3"/>
        <v>2.4431165415435308</v>
      </c>
      <c r="P43" s="35">
        <v>1</v>
      </c>
      <c r="Q43" s="26">
        <v>0.79</v>
      </c>
      <c r="R43" s="27" t="str">
        <f t="shared" si="4"/>
        <v>-</v>
      </c>
    </row>
    <row r="44" spans="1:18" ht="12" customHeight="1" x14ac:dyDescent="0.2">
      <c r="A44" s="29">
        <v>1945</v>
      </c>
      <c r="B44" s="70">
        <v>139.928</v>
      </c>
      <c r="C44" s="46">
        <v>546</v>
      </c>
      <c r="D44" s="46">
        <v>4</v>
      </c>
      <c r="E44" s="46">
        <v>37</v>
      </c>
      <c r="F44" s="46">
        <f t="shared" si="7"/>
        <v>587</v>
      </c>
      <c r="G44" s="47" t="s">
        <v>13</v>
      </c>
      <c r="H44" s="50" t="s">
        <v>12</v>
      </c>
      <c r="I44" s="46">
        <v>103</v>
      </c>
      <c r="J44" s="46">
        <f>+F44-SUM(G44:I44)</f>
        <v>484</v>
      </c>
      <c r="K44" s="47" t="s">
        <v>13</v>
      </c>
      <c r="L44" s="45">
        <f t="shared" si="2"/>
        <v>382.36</v>
      </c>
      <c r="M44" s="25">
        <f>+J44/B44</f>
        <v>3.4589217311760336</v>
      </c>
      <c r="N44" s="34" t="s">
        <v>13</v>
      </c>
      <c r="O44" s="25">
        <f t="shared" si="3"/>
        <v>2.7325481676290666</v>
      </c>
      <c r="P44" s="35">
        <v>1</v>
      </c>
      <c r="Q44" s="26">
        <v>0.79</v>
      </c>
      <c r="R44" s="27" t="str">
        <f t="shared" si="4"/>
        <v>-</v>
      </c>
    </row>
    <row r="45" spans="1:18" ht="12" customHeight="1" x14ac:dyDescent="0.2">
      <c r="A45" s="28">
        <v>1946</v>
      </c>
      <c r="B45" s="36">
        <v>141.38900000000001</v>
      </c>
      <c r="C45" s="42">
        <v>564</v>
      </c>
      <c r="D45" s="43" t="s">
        <v>13</v>
      </c>
      <c r="E45" s="42">
        <v>103</v>
      </c>
      <c r="F45" s="42">
        <f t="shared" si="7"/>
        <v>667</v>
      </c>
      <c r="G45" s="43" t="s">
        <v>13</v>
      </c>
      <c r="H45" s="49" t="s">
        <v>12</v>
      </c>
      <c r="I45" s="42">
        <v>128</v>
      </c>
      <c r="J45" s="42">
        <f t="shared" si="5"/>
        <v>539</v>
      </c>
      <c r="K45" s="43" t="s">
        <v>13</v>
      </c>
      <c r="L45" s="43">
        <f t="shared" si="2"/>
        <v>425.81</v>
      </c>
      <c r="M45" s="20">
        <f t="shared" si="6"/>
        <v>3.8121777507444001</v>
      </c>
      <c r="N45" s="30" t="s">
        <v>13</v>
      </c>
      <c r="O45" s="20">
        <f t="shared" si="3"/>
        <v>3.0116204230880759</v>
      </c>
      <c r="P45" s="31">
        <v>1</v>
      </c>
      <c r="Q45" s="21">
        <v>0.79</v>
      </c>
      <c r="R45" s="22" t="str">
        <f t="shared" si="4"/>
        <v>-</v>
      </c>
    </row>
    <row r="46" spans="1:18" ht="12" customHeight="1" x14ac:dyDescent="0.2">
      <c r="A46" s="28">
        <v>1947</v>
      </c>
      <c r="B46" s="36">
        <v>144.126</v>
      </c>
      <c r="C46" s="42">
        <v>485</v>
      </c>
      <c r="D46" s="42">
        <v>2</v>
      </c>
      <c r="E46" s="42">
        <v>128</v>
      </c>
      <c r="F46" s="42">
        <f t="shared" si="7"/>
        <v>615</v>
      </c>
      <c r="G46" s="43" t="s">
        <v>13</v>
      </c>
      <c r="H46" s="49" t="s">
        <v>12</v>
      </c>
      <c r="I46" s="42">
        <v>83</v>
      </c>
      <c r="J46" s="42">
        <f t="shared" si="5"/>
        <v>532</v>
      </c>
      <c r="K46" s="43" t="s">
        <v>13</v>
      </c>
      <c r="L46" s="43">
        <f t="shared" si="2"/>
        <v>420.28000000000003</v>
      </c>
      <c r="M46" s="20">
        <f t="shared" si="6"/>
        <v>3.691214631641758</v>
      </c>
      <c r="N46" s="30" t="s">
        <v>13</v>
      </c>
      <c r="O46" s="20">
        <f t="shared" si="3"/>
        <v>2.9160595589969889</v>
      </c>
      <c r="P46" s="31">
        <v>1</v>
      </c>
      <c r="Q46" s="21">
        <v>0.79</v>
      </c>
      <c r="R46" s="22" t="str">
        <f t="shared" si="4"/>
        <v>-</v>
      </c>
    </row>
    <row r="47" spans="1:18" ht="12" customHeight="1" x14ac:dyDescent="0.2">
      <c r="A47" s="28">
        <v>1948</v>
      </c>
      <c r="B47" s="36">
        <v>146.631</v>
      </c>
      <c r="C47" s="42">
        <v>420</v>
      </c>
      <c r="D47" s="42">
        <v>7</v>
      </c>
      <c r="E47" s="42">
        <v>83</v>
      </c>
      <c r="F47" s="42">
        <f t="shared" si="7"/>
        <v>510</v>
      </c>
      <c r="G47" s="43" t="s">
        <v>13</v>
      </c>
      <c r="H47" s="49" t="s">
        <v>12</v>
      </c>
      <c r="I47" s="42">
        <v>51</v>
      </c>
      <c r="J47" s="42">
        <f t="shared" si="5"/>
        <v>459</v>
      </c>
      <c r="K47" s="43" t="s">
        <v>13</v>
      </c>
      <c r="L47" s="43">
        <f t="shared" si="2"/>
        <v>362.61</v>
      </c>
      <c r="M47" s="20">
        <f t="shared" si="6"/>
        <v>3.1303066882173618</v>
      </c>
      <c r="N47" s="30" t="s">
        <v>13</v>
      </c>
      <c r="O47" s="20">
        <f t="shared" si="3"/>
        <v>2.4729422836917161</v>
      </c>
      <c r="P47" s="31">
        <v>1</v>
      </c>
      <c r="Q47" s="21">
        <v>0.79</v>
      </c>
      <c r="R47" s="22" t="str">
        <f t="shared" si="4"/>
        <v>-</v>
      </c>
    </row>
    <row r="48" spans="1:18" ht="12" customHeight="1" x14ac:dyDescent="0.2">
      <c r="A48" s="28">
        <v>1949</v>
      </c>
      <c r="B48" s="36">
        <v>149.18799999999999</v>
      </c>
      <c r="C48" s="42">
        <v>569</v>
      </c>
      <c r="D48" s="42">
        <v>3</v>
      </c>
      <c r="E48" s="42">
        <v>51</v>
      </c>
      <c r="F48" s="42">
        <f t="shared" si="7"/>
        <v>623</v>
      </c>
      <c r="G48" s="43" t="s">
        <v>13</v>
      </c>
      <c r="H48" s="49" t="s">
        <v>12</v>
      </c>
      <c r="I48" s="42">
        <v>127</v>
      </c>
      <c r="J48" s="42">
        <f t="shared" si="5"/>
        <v>496</v>
      </c>
      <c r="K48" s="43" t="s">
        <v>13</v>
      </c>
      <c r="L48" s="43">
        <f t="shared" si="2"/>
        <v>391.84000000000003</v>
      </c>
      <c r="M48" s="20">
        <f t="shared" si="6"/>
        <v>3.3246641821057996</v>
      </c>
      <c r="N48" s="30" t="s">
        <v>13</v>
      </c>
      <c r="O48" s="20">
        <f t="shared" si="3"/>
        <v>2.6264847038635821</v>
      </c>
      <c r="P48" s="31">
        <v>1</v>
      </c>
      <c r="Q48" s="21">
        <v>0.79</v>
      </c>
      <c r="R48" s="22" t="str">
        <f t="shared" si="4"/>
        <v>-</v>
      </c>
    </row>
    <row r="49" spans="1:18" ht="12" customHeight="1" x14ac:dyDescent="0.2">
      <c r="A49" s="28">
        <v>1950</v>
      </c>
      <c r="B49" s="36">
        <v>151.684</v>
      </c>
      <c r="C49" s="42">
        <v>615</v>
      </c>
      <c r="D49" s="43" t="s">
        <v>13</v>
      </c>
      <c r="E49" s="42">
        <v>127</v>
      </c>
      <c r="F49" s="42">
        <f t="shared" si="7"/>
        <v>742</v>
      </c>
      <c r="G49" s="43" t="s">
        <v>13</v>
      </c>
      <c r="H49" s="49" t="s">
        <v>12</v>
      </c>
      <c r="I49" s="42">
        <v>110</v>
      </c>
      <c r="J49" s="42">
        <f>+F49-SUM(G49:I49)</f>
        <v>632</v>
      </c>
      <c r="K49" s="43" t="s">
        <v>13</v>
      </c>
      <c r="L49" s="41">
        <f t="shared" si="2"/>
        <v>499.28000000000003</v>
      </c>
      <c r="M49" s="20">
        <f>+J49/B49</f>
        <v>4.1665567891142112</v>
      </c>
      <c r="N49" s="30" t="s">
        <v>13</v>
      </c>
      <c r="O49" s="20">
        <f t="shared" si="3"/>
        <v>3.2915798634002269</v>
      </c>
      <c r="P49" s="31">
        <v>1</v>
      </c>
      <c r="Q49" s="21">
        <v>0.79</v>
      </c>
      <c r="R49" s="22" t="str">
        <f t="shared" si="4"/>
        <v>-</v>
      </c>
    </row>
    <row r="50" spans="1:18" ht="12" customHeight="1" x14ac:dyDescent="0.2">
      <c r="A50" s="29">
        <v>1951</v>
      </c>
      <c r="B50" s="70">
        <v>154.28700000000001</v>
      </c>
      <c r="C50" s="46">
        <v>703</v>
      </c>
      <c r="D50" s="47" t="s">
        <v>13</v>
      </c>
      <c r="E50" s="46">
        <v>110</v>
      </c>
      <c r="F50" s="46">
        <f t="shared" si="7"/>
        <v>813</v>
      </c>
      <c r="G50" s="47" t="s">
        <v>13</v>
      </c>
      <c r="H50" s="50" t="s">
        <v>12</v>
      </c>
      <c r="I50" s="46">
        <v>107</v>
      </c>
      <c r="J50" s="46">
        <f t="shared" si="5"/>
        <v>706</v>
      </c>
      <c r="K50" s="47" t="s">
        <v>13</v>
      </c>
      <c r="L50" s="47">
        <f t="shared" ref="L50:L80" si="8">+J50*Q50</f>
        <v>557.74</v>
      </c>
      <c r="M50" s="25">
        <f t="shared" si="6"/>
        <v>4.5758877935276461</v>
      </c>
      <c r="N50" s="34" t="s">
        <v>13</v>
      </c>
      <c r="O50" s="25">
        <f t="shared" ref="O50:O80" si="9">+L50/B50</f>
        <v>3.6149513568868405</v>
      </c>
      <c r="P50" s="35">
        <v>1</v>
      </c>
      <c r="Q50" s="26">
        <v>0.79</v>
      </c>
      <c r="R50" s="27" t="str">
        <f>IF(I49=0,"-",IF(ROUND(E50,0)=ROUND(I49,0),"-","*"))</f>
        <v>-</v>
      </c>
    </row>
    <row r="51" spans="1:18" ht="12" customHeight="1" x14ac:dyDescent="0.2">
      <c r="A51" s="29">
        <v>1952</v>
      </c>
      <c r="B51" s="70">
        <v>156.95400000000001</v>
      </c>
      <c r="C51" s="46">
        <v>795</v>
      </c>
      <c r="D51" s="47" t="s">
        <v>13</v>
      </c>
      <c r="E51" s="46">
        <v>107</v>
      </c>
      <c r="F51" s="46">
        <f t="shared" si="7"/>
        <v>902</v>
      </c>
      <c r="G51" s="47" t="s">
        <v>13</v>
      </c>
      <c r="H51" s="50" t="s">
        <v>12</v>
      </c>
      <c r="I51" s="46">
        <v>147</v>
      </c>
      <c r="J51" s="46">
        <f t="shared" si="5"/>
        <v>755</v>
      </c>
      <c r="K51" s="47" t="s">
        <v>13</v>
      </c>
      <c r="L51" s="47">
        <f t="shared" si="8"/>
        <v>596.45000000000005</v>
      </c>
      <c r="M51" s="25">
        <f t="shared" ref="M51:M97" si="10">+J51/B51</f>
        <v>4.8103265925048104</v>
      </c>
      <c r="N51" s="34" t="s">
        <v>13</v>
      </c>
      <c r="O51" s="25">
        <f t="shared" si="9"/>
        <v>3.8001580080788004</v>
      </c>
      <c r="P51" s="35">
        <v>1</v>
      </c>
      <c r="Q51" s="26">
        <v>0.79</v>
      </c>
      <c r="R51" s="27" t="str">
        <f t="shared" si="4"/>
        <v>-</v>
      </c>
    </row>
    <row r="52" spans="1:18" ht="12" customHeight="1" x14ac:dyDescent="0.2">
      <c r="A52" s="29">
        <v>1953</v>
      </c>
      <c r="B52" s="70">
        <v>159.565</v>
      </c>
      <c r="C52" s="46">
        <v>758</v>
      </c>
      <c r="D52" s="47" t="s">
        <v>13</v>
      </c>
      <c r="E52" s="46">
        <v>147</v>
      </c>
      <c r="F52" s="46">
        <f t="shared" si="7"/>
        <v>905</v>
      </c>
      <c r="G52" s="47" t="s">
        <v>13</v>
      </c>
      <c r="H52" s="50" t="s">
        <v>12</v>
      </c>
      <c r="I52" s="46">
        <v>122</v>
      </c>
      <c r="J52" s="46">
        <f t="shared" si="5"/>
        <v>783</v>
      </c>
      <c r="K52" s="47" t="s">
        <v>13</v>
      </c>
      <c r="L52" s="47">
        <f t="shared" si="8"/>
        <v>618.57000000000005</v>
      </c>
      <c r="M52" s="25">
        <f t="shared" si="10"/>
        <v>4.9070911540751423</v>
      </c>
      <c r="N52" s="34" t="s">
        <v>13</v>
      </c>
      <c r="O52" s="25">
        <f t="shared" si="9"/>
        <v>3.8766020117193625</v>
      </c>
      <c r="P52" s="35">
        <v>1</v>
      </c>
      <c r="Q52" s="26">
        <v>0.79</v>
      </c>
      <c r="R52" s="27" t="str">
        <f t="shared" si="4"/>
        <v>-</v>
      </c>
    </row>
    <row r="53" spans="1:18" ht="12" customHeight="1" x14ac:dyDescent="0.2">
      <c r="A53" s="29">
        <v>1954</v>
      </c>
      <c r="B53" s="70">
        <v>162.39099999999999</v>
      </c>
      <c r="C53" s="46">
        <v>870</v>
      </c>
      <c r="D53" s="47" t="s">
        <v>13</v>
      </c>
      <c r="E53" s="46">
        <v>122</v>
      </c>
      <c r="F53" s="46">
        <f t="shared" si="7"/>
        <v>992</v>
      </c>
      <c r="G53" s="47" t="s">
        <v>13</v>
      </c>
      <c r="H53" s="50" t="s">
        <v>12</v>
      </c>
      <c r="I53" s="46">
        <v>121</v>
      </c>
      <c r="J53" s="46">
        <f t="shared" si="5"/>
        <v>871</v>
      </c>
      <c r="K53" s="47" t="s">
        <v>13</v>
      </c>
      <c r="L53" s="47">
        <f t="shared" si="8"/>
        <v>688.09</v>
      </c>
      <c r="M53" s="25">
        <f t="shared" si="10"/>
        <v>5.3635977363277521</v>
      </c>
      <c r="N53" s="34" t="s">
        <v>13</v>
      </c>
      <c r="O53" s="25">
        <f t="shared" si="9"/>
        <v>4.2372422116989243</v>
      </c>
      <c r="P53" s="35">
        <v>1</v>
      </c>
      <c r="Q53" s="26">
        <v>0.79</v>
      </c>
      <c r="R53" s="27" t="str">
        <f t="shared" si="4"/>
        <v>-</v>
      </c>
    </row>
    <row r="54" spans="1:18" ht="12" customHeight="1" x14ac:dyDescent="0.2">
      <c r="A54" s="29">
        <v>1955</v>
      </c>
      <c r="B54" s="70">
        <v>165.27500000000001</v>
      </c>
      <c r="C54" s="46">
        <v>818</v>
      </c>
      <c r="D54" s="47" t="s">
        <v>13</v>
      </c>
      <c r="E54" s="46">
        <v>121</v>
      </c>
      <c r="F54" s="46">
        <f t="shared" si="7"/>
        <v>939</v>
      </c>
      <c r="G54" s="47" t="s">
        <v>13</v>
      </c>
      <c r="H54" s="50" t="s">
        <v>12</v>
      </c>
      <c r="I54" s="46">
        <v>95</v>
      </c>
      <c r="J54" s="46">
        <f t="shared" ref="J54:J98" si="11">+F54-SUM(G54:I54)</f>
        <v>844</v>
      </c>
      <c r="K54" s="47" t="s">
        <v>13</v>
      </c>
      <c r="L54" s="45">
        <f t="shared" si="8"/>
        <v>666.76</v>
      </c>
      <c r="M54" s="25">
        <f t="shared" si="10"/>
        <v>5.1066404477386174</v>
      </c>
      <c r="N54" s="34" t="s">
        <v>13</v>
      </c>
      <c r="O54" s="25">
        <f t="shared" si="9"/>
        <v>4.0342459537135076</v>
      </c>
      <c r="P54" s="35">
        <v>1</v>
      </c>
      <c r="Q54" s="26">
        <v>0.79</v>
      </c>
      <c r="R54" s="27" t="str">
        <f t="shared" si="4"/>
        <v>-</v>
      </c>
    </row>
    <row r="55" spans="1:18" ht="12" customHeight="1" x14ac:dyDescent="0.2">
      <c r="A55" s="28">
        <v>1956</v>
      </c>
      <c r="B55" s="36">
        <v>168.221</v>
      </c>
      <c r="C55" s="42">
        <v>957</v>
      </c>
      <c r="D55" s="43" t="s">
        <v>13</v>
      </c>
      <c r="E55" s="42">
        <v>95</v>
      </c>
      <c r="F55" s="42">
        <f t="shared" si="7"/>
        <v>1052</v>
      </c>
      <c r="G55" s="43" t="s">
        <v>13</v>
      </c>
      <c r="H55" s="49" t="s">
        <v>12</v>
      </c>
      <c r="I55" s="42">
        <v>162</v>
      </c>
      <c r="J55" s="42">
        <f t="shared" si="11"/>
        <v>890</v>
      </c>
      <c r="K55" s="43" t="s">
        <v>13</v>
      </c>
      <c r="L55" s="43">
        <f t="shared" si="8"/>
        <v>703.1</v>
      </c>
      <c r="M55" s="20">
        <f t="shared" si="10"/>
        <v>5.2906593112631599</v>
      </c>
      <c r="N55" s="30" t="s">
        <v>13</v>
      </c>
      <c r="O55" s="20">
        <f t="shared" si="9"/>
        <v>4.1796208558978964</v>
      </c>
      <c r="P55" s="31">
        <v>1</v>
      </c>
      <c r="Q55" s="21">
        <v>0.79</v>
      </c>
      <c r="R55" s="22" t="str">
        <f t="shared" si="4"/>
        <v>-</v>
      </c>
    </row>
    <row r="56" spans="1:18" ht="12" customHeight="1" x14ac:dyDescent="0.2">
      <c r="A56" s="28">
        <v>1957</v>
      </c>
      <c r="B56" s="36">
        <v>171.274</v>
      </c>
      <c r="C56" s="42">
        <v>1034</v>
      </c>
      <c r="D56" s="43" t="s">
        <v>13</v>
      </c>
      <c r="E56" s="42">
        <v>162</v>
      </c>
      <c r="F56" s="42">
        <f t="shared" si="7"/>
        <v>1196</v>
      </c>
      <c r="G56" s="43" t="s">
        <v>13</v>
      </c>
      <c r="H56" s="49" t="s">
        <v>12</v>
      </c>
      <c r="I56" s="42">
        <v>177</v>
      </c>
      <c r="J56" s="42">
        <f t="shared" si="11"/>
        <v>1019</v>
      </c>
      <c r="K56" s="43" t="s">
        <v>13</v>
      </c>
      <c r="L56" s="43">
        <f t="shared" si="8"/>
        <v>805.01</v>
      </c>
      <c r="M56" s="20">
        <f t="shared" si="10"/>
        <v>5.9495311605964707</v>
      </c>
      <c r="N56" s="30" t="s">
        <v>13</v>
      </c>
      <c r="O56" s="20">
        <f t="shared" si="9"/>
        <v>4.7001296168712123</v>
      </c>
      <c r="P56" s="31">
        <v>1</v>
      </c>
      <c r="Q56" s="21">
        <v>0.79</v>
      </c>
      <c r="R56" s="22" t="str">
        <f t="shared" si="4"/>
        <v>-</v>
      </c>
    </row>
    <row r="57" spans="1:18" ht="12" customHeight="1" x14ac:dyDescent="0.2">
      <c r="A57" s="28">
        <v>1958</v>
      </c>
      <c r="B57" s="36">
        <v>174.14099999999999</v>
      </c>
      <c r="C57" s="42">
        <v>1038</v>
      </c>
      <c r="D57" s="43" t="s">
        <v>13</v>
      </c>
      <c r="E57" s="42">
        <v>177</v>
      </c>
      <c r="F57" s="42">
        <f t="shared" si="7"/>
        <v>1215</v>
      </c>
      <c r="G57" s="42">
        <v>6</v>
      </c>
      <c r="H57" s="49" t="s">
        <v>12</v>
      </c>
      <c r="I57" s="42">
        <v>162</v>
      </c>
      <c r="J57" s="42">
        <f t="shared" si="11"/>
        <v>1047</v>
      </c>
      <c r="K57" s="43" t="s">
        <v>13</v>
      </c>
      <c r="L57" s="43">
        <f t="shared" si="8"/>
        <v>827.13</v>
      </c>
      <c r="M57" s="20">
        <f t="shared" si="10"/>
        <v>6.0123692869571217</v>
      </c>
      <c r="N57" s="30" t="s">
        <v>13</v>
      </c>
      <c r="O57" s="20">
        <f t="shared" si="9"/>
        <v>4.7497717366961254</v>
      </c>
      <c r="P57" s="31">
        <v>1</v>
      </c>
      <c r="Q57" s="21">
        <v>0.79</v>
      </c>
      <c r="R57" s="22" t="str">
        <f t="shared" si="4"/>
        <v>-</v>
      </c>
    </row>
    <row r="58" spans="1:18" ht="12" customHeight="1" x14ac:dyDescent="0.2">
      <c r="A58" s="28">
        <v>1959</v>
      </c>
      <c r="B58" s="36">
        <v>177.07300000000001</v>
      </c>
      <c r="C58" s="42">
        <v>1123</v>
      </c>
      <c r="D58" s="43" t="s">
        <v>13</v>
      </c>
      <c r="E58" s="42">
        <v>162</v>
      </c>
      <c r="F58" s="42">
        <f t="shared" si="7"/>
        <v>1285</v>
      </c>
      <c r="G58" s="42">
        <v>12</v>
      </c>
      <c r="H58" s="49" t="s">
        <v>12</v>
      </c>
      <c r="I58" s="42">
        <v>149</v>
      </c>
      <c r="J58" s="42">
        <f t="shared" si="11"/>
        <v>1124</v>
      </c>
      <c r="K58" s="43" t="s">
        <v>13</v>
      </c>
      <c r="L58" s="43">
        <f t="shared" si="8"/>
        <v>887.96</v>
      </c>
      <c r="M58" s="20">
        <f t="shared" si="10"/>
        <v>6.3476645225415504</v>
      </c>
      <c r="N58" s="30" t="s">
        <v>13</v>
      </c>
      <c r="O58" s="20">
        <f t="shared" si="9"/>
        <v>5.0146549728078247</v>
      </c>
      <c r="P58" s="31">
        <v>1</v>
      </c>
      <c r="Q58" s="21">
        <v>0.79</v>
      </c>
      <c r="R58" s="22" t="str">
        <f t="shared" si="4"/>
        <v>-</v>
      </c>
    </row>
    <row r="59" spans="1:18" ht="12" customHeight="1" x14ac:dyDescent="0.2">
      <c r="A59" s="28">
        <v>1960</v>
      </c>
      <c r="B59" s="36">
        <v>180.67099999999999</v>
      </c>
      <c r="C59" s="42">
        <v>1156</v>
      </c>
      <c r="D59" s="43" t="s">
        <v>13</v>
      </c>
      <c r="E59" s="42">
        <v>149</v>
      </c>
      <c r="F59" s="42">
        <f t="shared" si="7"/>
        <v>1305</v>
      </c>
      <c r="G59" s="42">
        <v>24</v>
      </c>
      <c r="H59" s="49" t="s">
        <v>12</v>
      </c>
      <c r="I59" s="42">
        <v>160</v>
      </c>
      <c r="J59" s="42">
        <f t="shared" si="11"/>
        <v>1121</v>
      </c>
      <c r="K59" s="43" t="s">
        <v>13</v>
      </c>
      <c r="L59" s="41">
        <f t="shared" si="8"/>
        <v>885.59</v>
      </c>
      <c r="M59" s="20">
        <f t="shared" si="10"/>
        <v>6.2046482279945314</v>
      </c>
      <c r="N59" s="30" t="s">
        <v>13</v>
      </c>
      <c r="O59" s="20">
        <f t="shared" si="9"/>
        <v>4.9016721001156807</v>
      </c>
      <c r="P59" s="31">
        <v>1</v>
      </c>
      <c r="Q59" s="21">
        <v>0.79</v>
      </c>
      <c r="R59" s="22" t="str">
        <f t="shared" si="4"/>
        <v>-</v>
      </c>
    </row>
    <row r="60" spans="1:18" ht="12" customHeight="1" x14ac:dyDescent="0.2">
      <c r="A60" s="29">
        <v>1961</v>
      </c>
      <c r="B60" s="70">
        <v>183.691</v>
      </c>
      <c r="C60" s="46">
        <v>1506</v>
      </c>
      <c r="D60" s="47" t="s">
        <v>13</v>
      </c>
      <c r="E60" s="46">
        <v>160</v>
      </c>
      <c r="F60" s="46">
        <f t="shared" si="7"/>
        <v>1666</v>
      </c>
      <c r="G60" s="46">
        <v>28</v>
      </c>
      <c r="H60" s="50" t="s">
        <v>12</v>
      </c>
      <c r="I60" s="46">
        <v>263</v>
      </c>
      <c r="J60" s="46">
        <f t="shared" si="11"/>
        <v>1375</v>
      </c>
      <c r="K60" s="47" t="s">
        <v>13</v>
      </c>
      <c r="L60" s="47">
        <f t="shared" si="8"/>
        <v>1086.25</v>
      </c>
      <c r="M60" s="25">
        <f t="shared" si="10"/>
        <v>7.4853966715843452</v>
      </c>
      <c r="N60" s="34" t="s">
        <v>13</v>
      </c>
      <c r="O60" s="25">
        <f t="shared" si="9"/>
        <v>5.9134633705516331</v>
      </c>
      <c r="P60" s="35">
        <v>1</v>
      </c>
      <c r="Q60" s="26">
        <v>0.79</v>
      </c>
      <c r="R60" s="27" t="str">
        <f t="shared" si="4"/>
        <v>-</v>
      </c>
    </row>
    <row r="61" spans="1:18" ht="12" customHeight="1" x14ac:dyDescent="0.2">
      <c r="A61" s="29">
        <v>1962</v>
      </c>
      <c r="B61" s="70">
        <v>186.53800000000001</v>
      </c>
      <c r="C61" s="46">
        <v>1302</v>
      </c>
      <c r="D61" s="47" t="s">
        <v>13</v>
      </c>
      <c r="E61" s="46">
        <v>263</v>
      </c>
      <c r="F61" s="46">
        <f t="shared" si="7"/>
        <v>1565</v>
      </c>
      <c r="G61" s="46">
        <v>37</v>
      </c>
      <c r="H61" s="50" t="s">
        <v>12</v>
      </c>
      <c r="I61" s="46">
        <v>203</v>
      </c>
      <c r="J61" s="46">
        <f t="shared" si="11"/>
        <v>1325</v>
      </c>
      <c r="K61" s="47" t="s">
        <v>13</v>
      </c>
      <c r="L61" s="47">
        <f t="shared" si="8"/>
        <v>1046.75</v>
      </c>
      <c r="M61" s="25">
        <f t="shared" si="10"/>
        <v>7.103110358211195</v>
      </c>
      <c r="N61" s="34" t="s">
        <v>13</v>
      </c>
      <c r="O61" s="25">
        <f t="shared" si="9"/>
        <v>5.611457182986844</v>
      </c>
      <c r="P61" s="35">
        <v>1</v>
      </c>
      <c r="Q61" s="26">
        <v>0.79</v>
      </c>
      <c r="R61" s="27" t="str">
        <f t="shared" si="4"/>
        <v>-</v>
      </c>
    </row>
    <row r="62" spans="1:18" ht="12" customHeight="1" x14ac:dyDescent="0.2">
      <c r="A62" s="29">
        <v>1963</v>
      </c>
      <c r="B62" s="70">
        <v>189.24199999999999</v>
      </c>
      <c r="C62" s="46">
        <v>1355</v>
      </c>
      <c r="D62" s="47" t="s">
        <v>13</v>
      </c>
      <c r="E62" s="46">
        <v>203</v>
      </c>
      <c r="F62" s="46">
        <f t="shared" si="7"/>
        <v>1558</v>
      </c>
      <c r="G62" s="46">
        <v>31</v>
      </c>
      <c r="H62" s="50" t="s">
        <v>12</v>
      </c>
      <c r="I62" s="46">
        <v>217</v>
      </c>
      <c r="J62" s="46">
        <f t="shared" si="11"/>
        <v>1310</v>
      </c>
      <c r="K62" s="47" t="s">
        <v>13</v>
      </c>
      <c r="L62" s="47">
        <f t="shared" si="8"/>
        <v>1034.9000000000001</v>
      </c>
      <c r="M62" s="25">
        <f t="shared" si="10"/>
        <v>6.922353388782617</v>
      </c>
      <c r="N62" s="34" t="s">
        <v>13</v>
      </c>
      <c r="O62" s="25">
        <f t="shared" si="9"/>
        <v>5.4686591771382682</v>
      </c>
      <c r="P62" s="35">
        <v>1</v>
      </c>
      <c r="Q62" s="26">
        <v>0.79</v>
      </c>
      <c r="R62" s="27" t="str">
        <f t="shared" si="4"/>
        <v>-</v>
      </c>
    </row>
    <row r="63" spans="1:18" ht="12" customHeight="1" x14ac:dyDescent="0.2">
      <c r="A63" s="29">
        <v>1964</v>
      </c>
      <c r="B63" s="70">
        <v>191.88900000000001</v>
      </c>
      <c r="C63" s="46">
        <v>1459</v>
      </c>
      <c r="D63" s="47" t="s">
        <v>13</v>
      </c>
      <c r="E63" s="46">
        <v>217</v>
      </c>
      <c r="F63" s="46">
        <f t="shared" si="7"/>
        <v>1676</v>
      </c>
      <c r="G63" s="46">
        <v>43</v>
      </c>
      <c r="H63" s="50" t="s">
        <v>12</v>
      </c>
      <c r="I63" s="46">
        <v>207</v>
      </c>
      <c r="J63" s="46">
        <f t="shared" si="11"/>
        <v>1426</v>
      </c>
      <c r="K63" s="47" t="s">
        <v>13</v>
      </c>
      <c r="L63" s="47">
        <f t="shared" si="8"/>
        <v>1126.54</v>
      </c>
      <c r="M63" s="25">
        <f t="shared" si="10"/>
        <v>7.431379599664389</v>
      </c>
      <c r="N63" s="34" t="s">
        <v>13</v>
      </c>
      <c r="O63" s="25">
        <f t="shared" si="9"/>
        <v>5.8707898837348669</v>
      </c>
      <c r="P63" s="35">
        <v>1</v>
      </c>
      <c r="Q63" s="26">
        <v>0.79</v>
      </c>
      <c r="R63" s="27" t="str">
        <f t="shared" si="4"/>
        <v>-</v>
      </c>
    </row>
    <row r="64" spans="1:18" ht="12" customHeight="1" x14ac:dyDescent="0.2">
      <c r="A64" s="29">
        <v>1965</v>
      </c>
      <c r="B64" s="70">
        <v>194.303</v>
      </c>
      <c r="C64" s="46">
        <v>1521</v>
      </c>
      <c r="D64" s="47" t="s">
        <v>13</v>
      </c>
      <c r="E64" s="46">
        <v>207</v>
      </c>
      <c r="F64" s="46">
        <f t="shared" si="7"/>
        <v>1728</v>
      </c>
      <c r="G64" s="46">
        <v>58</v>
      </c>
      <c r="H64" s="50" t="s">
        <v>12</v>
      </c>
      <c r="I64" s="46">
        <v>200</v>
      </c>
      <c r="J64" s="46">
        <f t="shared" si="11"/>
        <v>1470</v>
      </c>
      <c r="K64" s="47" t="s">
        <v>13</v>
      </c>
      <c r="L64" s="45">
        <f t="shared" si="8"/>
        <v>1161.3</v>
      </c>
      <c r="M64" s="25">
        <f t="shared" si="10"/>
        <v>7.5655033633037059</v>
      </c>
      <c r="N64" s="34" t="s">
        <v>13</v>
      </c>
      <c r="O64" s="25">
        <f t="shared" si="9"/>
        <v>5.9767476570099278</v>
      </c>
      <c r="P64" s="35">
        <v>1</v>
      </c>
      <c r="Q64" s="26">
        <v>0.79</v>
      </c>
      <c r="R64" s="27" t="str">
        <f t="shared" si="4"/>
        <v>-</v>
      </c>
    </row>
    <row r="65" spans="1:18" ht="12" customHeight="1" x14ac:dyDescent="0.2">
      <c r="A65" s="28">
        <v>1966</v>
      </c>
      <c r="B65" s="36">
        <v>196.56</v>
      </c>
      <c r="C65" s="40">
        <v>1674</v>
      </c>
      <c r="D65" s="43" t="s">
        <v>13</v>
      </c>
      <c r="E65" s="40">
        <v>200</v>
      </c>
      <c r="F65" s="42">
        <f t="shared" si="7"/>
        <v>1874</v>
      </c>
      <c r="G65" s="40">
        <v>47</v>
      </c>
      <c r="H65" s="51" t="s">
        <v>13</v>
      </c>
      <c r="I65" s="40">
        <v>267</v>
      </c>
      <c r="J65" s="42">
        <f t="shared" si="11"/>
        <v>1560</v>
      </c>
      <c r="K65" s="43" t="s">
        <v>13</v>
      </c>
      <c r="L65" s="43">
        <f t="shared" si="8"/>
        <v>1232.4000000000001</v>
      </c>
      <c r="M65" s="20">
        <f t="shared" si="10"/>
        <v>7.9365079365079367</v>
      </c>
      <c r="N65" s="30" t="s">
        <v>13</v>
      </c>
      <c r="O65" s="20">
        <f t="shared" si="9"/>
        <v>6.2698412698412707</v>
      </c>
      <c r="P65" s="31">
        <v>1</v>
      </c>
      <c r="Q65" s="21">
        <v>0.79</v>
      </c>
      <c r="R65" s="22" t="str">
        <f t="shared" si="4"/>
        <v>-</v>
      </c>
    </row>
    <row r="66" spans="1:18" ht="12" customHeight="1" x14ac:dyDescent="0.2">
      <c r="A66" s="28">
        <v>1967</v>
      </c>
      <c r="B66" s="36">
        <v>198.71199999999999</v>
      </c>
      <c r="C66" s="40">
        <v>1870</v>
      </c>
      <c r="D66" s="43" t="s">
        <v>13</v>
      </c>
      <c r="E66" s="40">
        <v>267</v>
      </c>
      <c r="F66" s="42">
        <f t="shared" si="7"/>
        <v>2137</v>
      </c>
      <c r="G66" s="40">
        <v>49</v>
      </c>
      <c r="H66" s="51" t="s">
        <v>13</v>
      </c>
      <c r="I66" s="40">
        <v>367</v>
      </c>
      <c r="J66" s="42">
        <f t="shared" si="11"/>
        <v>1721</v>
      </c>
      <c r="K66" s="43" t="s">
        <v>13</v>
      </c>
      <c r="L66" s="43">
        <f t="shared" si="8"/>
        <v>1359.5900000000001</v>
      </c>
      <c r="M66" s="20">
        <f t="shared" si="10"/>
        <v>8.6607753935343617</v>
      </c>
      <c r="N66" s="30" t="s">
        <v>13</v>
      </c>
      <c r="O66" s="20">
        <f t="shared" si="9"/>
        <v>6.8420125608921465</v>
      </c>
      <c r="P66" s="31">
        <v>1</v>
      </c>
      <c r="Q66" s="21">
        <v>0.79</v>
      </c>
      <c r="R66" s="22" t="str">
        <f t="shared" si="4"/>
        <v>-</v>
      </c>
    </row>
    <row r="67" spans="1:18" ht="12" customHeight="1" x14ac:dyDescent="0.2">
      <c r="A67" s="28">
        <v>1968</v>
      </c>
      <c r="B67" s="36">
        <v>200.70599999999999</v>
      </c>
      <c r="C67" s="40">
        <v>1611</v>
      </c>
      <c r="D67" s="43" t="s">
        <v>13</v>
      </c>
      <c r="E67" s="40">
        <v>367</v>
      </c>
      <c r="F67" s="42">
        <f t="shared" si="7"/>
        <v>1978</v>
      </c>
      <c r="G67" s="40">
        <v>41</v>
      </c>
      <c r="H67" s="51" t="s">
        <v>13</v>
      </c>
      <c r="I67" s="40">
        <v>317</v>
      </c>
      <c r="J67" s="42">
        <f t="shared" si="11"/>
        <v>1620</v>
      </c>
      <c r="K67" s="43" t="s">
        <v>13</v>
      </c>
      <c r="L67" s="43">
        <f t="shared" si="8"/>
        <v>1279.8</v>
      </c>
      <c r="M67" s="20">
        <f t="shared" si="10"/>
        <v>8.0715075782487826</v>
      </c>
      <c r="N67" s="30" t="s">
        <v>13</v>
      </c>
      <c r="O67" s="20">
        <f t="shared" si="9"/>
        <v>6.3764909868165374</v>
      </c>
      <c r="P67" s="31">
        <v>1</v>
      </c>
      <c r="Q67" s="21">
        <v>0.79</v>
      </c>
      <c r="R67" s="22" t="str">
        <f t="shared" si="4"/>
        <v>-</v>
      </c>
    </row>
    <row r="68" spans="1:18" ht="12" customHeight="1" x14ac:dyDescent="0.2">
      <c r="A68" s="28">
        <v>1969</v>
      </c>
      <c r="B68" s="36">
        <v>202.67699999999999</v>
      </c>
      <c r="C68" s="40">
        <v>1606</v>
      </c>
      <c r="D68" s="43" t="s">
        <v>13</v>
      </c>
      <c r="E68" s="40">
        <v>317</v>
      </c>
      <c r="F68" s="42">
        <f t="shared" si="7"/>
        <v>1923</v>
      </c>
      <c r="G68" s="40">
        <v>37</v>
      </c>
      <c r="H68" s="40">
        <v>4</v>
      </c>
      <c r="I68" s="40">
        <v>192</v>
      </c>
      <c r="J68" s="42">
        <f t="shared" si="11"/>
        <v>1690</v>
      </c>
      <c r="K68" s="43" t="s">
        <v>13</v>
      </c>
      <c r="L68" s="43">
        <f t="shared" si="8"/>
        <v>1335.1000000000001</v>
      </c>
      <c r="M68" s="20">
        <f t="shared" si="10"/>
        <v>8.3383906412666455</v>
      </c>
      <c r="N68" s="30" t="s">
        <v>13</v>
      </c>
      <c r="O68" s="20">
        <f t="shared" si="9"/>
        <v>6.5873286066006509</v>
      </c>
      <c r="P68" s="31">
        <v>1</v>
      </c>
      <c r="Q68" s="21">
        <v>0.79</v>
      </c>
      <c r="R68" s="22" t="str">
        <f t="shared" si="4"/>
        <v>-</v>
      </c>
    </row>
    <row r="69" spans="1:18" ht="12" customHeight="1" x14ac:dyDescent="0.2">
      <c r="A69" s="28">
        <v>1970</v>
      </c>
      <c r="B69" s="36">
        <v>205.05199999999999</v>
      </c>
      <c r="C69" s="40">
        <v>1728.5227258039999</v>
      </c>
      <c r="D69" s="43" t="s">
        <v>13</v>
      </c>
      <c r="E69" s="40">
        <v>191.923</v>
      </c>
      <c r="F69" s="43">
        <f>SUM(C69:E69)</f>
        <v>1920.4457258039999</v>
      </c>
      <c r="G69" s="40">
        <v>34.972999999999999</v>
      </c>
      <c r="H69" s="40">
        <v>8</v>
      </c>
      <c r="I69" s="40">
        <v>218.92599999999999</v>
      </c>
      <c r="J69" s="42">
        <f t="shared" si="11"/>
        <v>1658.5467258039998</v>
      </c>
      <c r="K69" s="43" t="s">
        <v>13</v>
      </c>
      <c r="L69" s="41">
        <f t="shared" si="8"/>
        <v>1310.2519133851599</v>
      </c>
      <c r="M69" s="20">
        <f t="shared" si="10"/>
        <v>8.0884201363751629</v>
      </c>
      <c r="N69" s="30" t="s">
        <v>13</v>
      </c>
      <c r="O69" s="20">
        <f t="shared" si="9"/>
        <v>6.3898519077363787</v>
      </c>
      <c r="P69" s="31">
        <v>1</v>
      </c>
      <c r="Q69" s="21">
        <v>0.79</v>
      </c>
      <c r="R69" s="22" t="str">
        <f t="shared" si="4"/>
        <v>-</v>
      </c>
    </row>
    <row r="70" spans="1:18" ht="12" customHeight="1" x14ac:dyDescent="0.2">
      <c r="A70" s="29">
        <v>1971</v>
      </c>
      <c r="B70" s="70">
        <v>207.661</v>
      </c>
      <c r="C70" s="44">
        <v>1772.3448078599999</v>
      </c>
      <c r="D70" s="47" t="s">
        <v>13</v>
      </c>
      <c r="E70" s="44">
        <v>218.92599999999999</v>
      </c>
      <c r="F70" s="46">
        <f t="shared" si="7"/>
        <v>1991.2708078599999</v>
      </c>
      <c r="G70" s="44">
        <v>23.03</v>
      </c>
      <c r="H70" s="44">
        <v>4</v>
      </c>
      <c r="I70" s="44">
        <v>223.11099999999999</v>
      </c>
      <c r="J70" s="46">
        <f t="shared" si="11"/>
        <v>1741.1298078599998</v>
      </c>
      <c r="K70" s="47" t="s">
        <v>13</v>
      </c>
      <c r="L70" s="47">
        <f t="shared" si="8"/>
        <v>1375.4925482094</v>
      </c>
      <c r="M70" s="25">
        <f t="shared" si="10"/>
        <v>8.384481476348471</v>
      </c>
      <c r="N70" s="34" t="s">
        <v>13</v>
      </c>
      <c r="O70" s="25">
        <f t="shared" si="9"/>
        <v>6.6237403663152925</v>
      </c>
      <c r="P70" s="35">
        <v>1</v>
      </c>
      <c r="Q70" s="26">
        <v>0.79</v>
      </c>
      <c r="R70" s="27" t="str">
        <f t="shared" si="4"/>
        <v>-</v>
      </c>
    </row>
    <row r="71" spans="1:18" ht="12" customHeight="1" x14ac:dyDescent="0.2">
      <c r="A71" s="29">
        <v>1972</v>
      </c>
      <c r="B71" s="70">
        <v>209.89599999999999</v>
      </c>
      <c r="C71" s="44">
        <v>1909.1658865449999</v>
      </c>
      <c r="D71" s="47" t="s">
        <v>13</v>
      </c>
      <c r="E71" s="44">
        <v>223.11099999999999</v>
      </c>
      <c r="F71" s="46">
        <f t="shared" si="7"/>
        <v>2132.2768865449998</v>
      </c>
      <c r="G71" s="44">
        <v>36.389000000000003</v>
      </c>
      <c r="H71" s="44">
        <v>5</v>
      </c>
      <c r="I71" s="44">
        <v>208.083</v>
      </c>
      <c r="J71" s="46">
        <f t="shared" si="11"/>
        <v>1882.8048865449998</v>
      </c>
      <c r="K71" s="47" t="s">
        <v>13</v>
      </c>
      <c r="L71" s="47">
        <f t="shared" si="8"/>
        <v>1487.41586037055</v>
      </c>
      <c r="M71" s="25">
        <f t="shared" si="10"/>
        <v>8.9701799297985669</v>
      </c>
      <c r="N71" s="34" t="s">
        <v>13</v>
      </c>
      <c r="O71" s="25">
        <f t="shared" si="9"/>
        <v>7.0864421445408681</v>
      </c>
      <c r="P71" s="35">
        <v>1</v>
      </c>
      <c r="Q71" s="26">
        <v>0.79</v>
      </c>
      <c r="R71" s="27" t="str">
        <f t="shared" si="4"/>
        <v>-</v>
      </c>
    </row>
    <row r="72" spans="1:18" ht="12" customHeight="1" x14ac:dyDescent="0.2">
      <c r="A72" s="29">
        <v>1973</v>
      </c>
      <c r="B72" s="70">
        <v>211.90899999999999</v>
      </c>
      <c r="C72" s="44">
        <v>1908</v>
      </c>
      <c r="D72" s="47" t="s">
        <v>13</v>
      </c>
      <c r="E72" s="44">
        <v>208.083</v>
      </c>
      <c r="F72" s="46">
        <f t="shared" si="7"/>
        <v>2116.0830000000001</v>
      </c>
      <c r="G72" s="44">
        <v>49.959000000000003</v>
      </c>
      <c r="H72" s="44">
        <v>4</v>
      </c>
      <c r="I72" s="44">
        <v>280.95699999999999</v>
      </c>
      <c r="J72" s="46">
        <f t="shared" si="11"/>
        <v>1781.1670000000001</v>
      </c>
      <c r="K72" s="47" t="s">
        <v>13</v>
      </c>
      <c r="L72" s="47">
        <f t="shared" si="8"/>
        <v>1407.1219300000002</v>
      </c>
      <c r="M72" s="25">
        <f t="shared" si="10"/>
        <v>8.4053390842295528</v>
      </c>
      <c r="N72" s="34" t="s">
        <v>13</v>
      </c>
      <c r="O72" s="25">
        <f t="shared" si="9"/>
        <v>6.6402178765413469</v>
      </c>
      <c r="P72" s="35">
        <v>1</v>
      </c>
      <c r="Q72" s="26">
        <v>0.79</v>
      </c>
      <c r="R72" s="27" t="str">
        <f t="shared" si="4"/>
        <v>-</v>
      </c>
    </row>
    <row r="73" spans="1:18" ht="12" customHeight="1" x14ac:dyDescent="0.2">
      <c r="A73" s="29">
        <v>1974</v>
      </c>
      <c r="B73" s="70">
        <v>213.85400000000001</v>
      </c>
      <c r="C73" s="44">
        <v>1890.4119599999999</v>
      </c>
      <c r="D73" s="47" t="s">
        <v>13</v>
      </c>
      <c r="E73" s="44">
        <v>280.95699999999999</v>
      </c>
      <c r="F73" s="46">
        <f t="shared" si="7"/>
        <v>2171.3689599999998</v>
      </c>
      <c r="G73" s="44">
        <v>39.593000000000004</v>
      </c>
      <c r="H73" s="44">
        <v>3</v>
      </c>
      <c r="I73" s="44">
        <v>275.02699999999999</v>
      </c>
      <c r="J73" s="46">
        <f t="shared" si="11"/>
        <v>1853.7489599999999</v>
      </c>
      <c r="K73" s="47" t="s">
        <v>13</v>
      </c>
      <c r="L73" s="47">
        <f t="shared" si="8"/>
        <v>1464.4616784</v>
      </c>
      <c r="M73" s="25">
        <f t="shared" si="10"/>
        <v>8.6682921993509581</v>
      </c>
      <c r="N73" s="34" t="s">
        <v>13</v>
      </c>
      <c r="O73" s="25">
        <f t="shared" si="9"/>
        <v>6.8479508374872573</v>
      </c>
      <c r="P73" s="35">
        <v>1</v>
      </c>
      <c r="Q73" s="26">
        <v>0.79</v>
      </c>
      <c r="R73" s="27" t="str">
        <f t="shared" si="4"/>
        <v>-</v>
      </c>
    </row>
    <row r="74" spans="1:18" ht="12" customHeight="1" x14ac:dyDescent="0.2">
      <c r="A74" s="29">
        <v>1975</v>
      </c>
      <c r="B74" s="70">
        <v>215.97300000000001</v>
      </c>
      <c r="C74" s="44">
        <v>1755.02496</v>
      </c>
      <c r="D74" s="47" t="s">
        <v>13</v>
      </c>
      <c r="E74" s="44">
        <v>275.02699999999999</v>
      </c>
      <c r="F74" s="46">
        <f t="shared" si="7"/>
        <v>2030.05196</v>
      </c>
      <c r="G74" s="44">
        <v>47.307000000000002</v>
      </c>
      <c r="H74" s="44">
        <v>5</v>
      </c>
      <c r="I74" s="44">
        <v>195.17699999999999</v>
      </c>
      <c r="J74" s="46">
        <f t="shared" si="11"/>
        <v>1782.5679600000001</v>
      </c>
      <c r="K74" s="47" t="s">
        <v>13</v>
      </c>
      <c r="L74" s="45">
        <f t="shared" si="8"/>
        <v>1408.2286884000002</v>
      </c>
      <c r="M74" s="25">
        <f t="shared" si="10"/>
        <v>8.2536611520884549</v>
      </c>
      <c r="N74" s="34" t="s">
        <v>13</v>
      </c>
      <c r="O74" s="25">
        <f t="shared" si="9"/>
        <v>6.5203923101498802</v>
      </c>
      <c r="P74" s="35">
        <v>1</v>
      </c>
      <c r="Q74" s="26">
        <v>0.79</v>
      </c>
      <c r="R74" s="27" t="str">
        <f t="shared" si="4"/>
        <v>-</v>
      </c>
    </row>
    <row r="75" spans="1:18" ht="12" customHeight="1" x14ac:dyDescent="0.2">
      <c r="A75" s="28">
        <v>1976</v>
      </c>
      <c r="B75" s="36">
        <v>218.035</v>
      </c>
      <c r="C75" s="40">
        <v>2015.664</v>
      </c>
      <c r="D75" s="43" t="s">
        <v>13</v>
      </c>
      <c r="E75" s="40">
        <v>195.17699999999999</v>
      </c>
      <c r="F75" s="42">
        <f t="shared" si="7"/>
        <v>2210.8409999999999</v>
      </c>
      <c r="G75" s="40">
        <v>65.17</v>
      </c>
      <c r="H75" s="40">
        <v>6</v>
      </c>
      <c r="I75" s="40">
        <v>203.35499999999999</v>
      </c>
      <c r="J75" s="42">
        <f t="shared" si="11"/>
        <v>1936.3159999999998</v>
      </c>
      <c r="K75" s="43" t="s">
        <v>13</v>
      </c>
      <c r="L75" s="43">
        <f t="shared" si="8"/>
        <v>1529.6896399999998</v>
      </c>
      <c r="M75" s="20">
        <f t="shared" si="10"/>
        <v>8.8807576765198242</v>
      </c>
      <c r="N75" s="30" t="s">
        <v>13</v>
      </c>
      <c r="O75" s="20">
        <f t="shared" si="9"/>
        <v>7.0157985644506606</v>
      </c>
      <c r="P75" s="31">
        <v>1</v>
      </c>
      <c r="Q75" s="21">
        <v>0.79</v>
      </c>
      <c r="R75" s="22" t="str">
        <f t="shared" si="4"/>
        <v>-</v>
      </c>
    </row>
    <row r="76" spans="1:18" ht="12" customHeight="1" x14ac:dyDescent="0.2">
      <c r="A76" s="28">
        <v>1977</v>
      </c>
      <c r="B76" s="36">
        <v>220.23899999999998</v>
      </c>
      <c r="C76" s="40">
        <v>1945.5890039999999</v>
      </c>
      <c r="D76" s="43" t="s">
        <v>13</v>
      </c>
      <c r="E76" s="40">
        <v>203.35499999999999</v>
      </c>
      <c r="F76" s="42">
        <f t="shared" si="7"/>
        <v>2148.9440039999999</v>
      </c>
      <c r="G76" s="40">
        <v>53.872999999999998</v>
      </c>
      <c r="H76" s="40">
        <v>2</v>
      </c>
      <c r="I76" s="40">
        <v>167.94300000000001</v>
      </c>
      <c r="J76" s="42">
        <f t="shared" si="11"/>
        <v>1925.1280039999999</v>
      </c>
      <c r="K76" s="43" t="s">
        <v>13</v>
      </c>
      <c r="L76" s="43">
        <f t="shared" si="8"/>
        <v>1520.85112316</v>
      </c>
      <c r="M76" s="20">
        <f t="shared" si="10"/>
        <v>8.7410858385662848</v>
      </c>
      <c r="N76" s="30" t="s">
        <v>13</v>
      </c>
      <c r="O76" s="20">
        <f t="shared" si="9"/>
        <v>6.9054578124673656</v>
      </c>
      <c r="P76" s="31">
        <v>1</v>
      </c>
      <c r="Q76" s="21">
        <v>0.79</v>
      </c>
      <c r="R76" s="22" t="str">
        <f t="shared" si="4"/>
        <v>-</v>
      </c>
    </row>
    <row r="77" spans="1:18" ht="12" customHeight="1" x14ac:dyDescent="0.2">
      <c r="A77" s="28">
        <v>1978</v>
      </c>
      <c r="B77" s="36">
        <v>222.58500000000001</v>
      </c>
      <c r="C77" s="40">
        <v>2002.9680003999999</v>
      </c>
      <c r="D77" s="43" t="s">
        <v>13</v>
      </c>
      <c r="E77" s="40">
        <v>167.94300000000001</v>
      </c>
      <c r="F77" s="42">
        <f t="shared" si="7"/>
        <v>2170.9110003999999</v>
      </c>
      <c r="G77" s="40">
        <v>51.067</v>
      </c>
      <c r="H77" s="40">
        <v>6</v>
      </c>
      <c r="I77" s="40">
        <v>175.09700000000001</v>
      </c>
      <c r="J77" s="42">
        <f t="shared" si="11"/>
        <v>1938.7470003999999</v>
      </c>
      <c r="K77" s="43" t="s">
        <v>13</v>
      </c>
      <c r="L77" s="43">
        <f t="shared" si="8"/>
        <v>1531.6101303160001</v>
      </c>
      <c r="M77" s="20">
        <f t="shared" si="10"/>
        <v>8.7101421946672044</v>
      </c>
      <c r="N77" s="30" t="s">
        <v>13</v>
      </c>
      <c r="O77" s="20">
        <f t="shared" si="9"/>
        <v>6.8810123337870923</v>
      </c>
      <c r="P77" s="31">
        <v>1</v>
      </c>
      <c r="Q77" s="21">
        <v>0.79</v>
      </c>
      <c r="R77" s="22" t="str">
        <f t="shared" si="4"/>
        <v>-</v>
      </c>
    </row>
    <row r="78" spans="1:18" ht="12" customHeight="1" x14ac:dyDescent="0.2">
      <c r="A78" s="28">
        <v>1979</v>
      </c>
      <c r="B78" s="36">
        <v>225.05500000000001</v>
      </c>
      <c r="C78" s="40">
        <v>2199.7339999999999</v>
      </c>
      <c r="D78" s="43" t="s">
        <v>13</v>
      </c>
      <c r="E78" s="40">
        <v>175.09700000000001</v>
      </c>
      <c r="F78" s="42">
        <f t="shared" si="7"/>
        <v>2374.8310000000001</v>
      </c>
      <c r="G78" s="40">
        <v>50.01</v>
      </c>
      <c r="H78" s="40">
        <v>7</v>
      </c>
      <c r="I78" s="40">
        <v>240.03899999999999</v>
      </c>
      <c r="J78" s="42">
        <f t="shared" si="11"/>
        <v>2077.7820000000002</v>
      </c>
      <c r="K78" s="43" t="s">
        <v>13</v>
      </c>
      <c r="L78" s="43">
        <f t="shared" si="8"/>
        <v>1641.4477800000002</v>
      </c>
      <c r="M78" s="20">
        <f t="shared" si="10"/>
        <v>9.2323298749194649</v>
      </c>
      <c r="N78" s="30" t="s">
        <v>13</v>
      </c>
      <c r="O78" s="20">
        <f t="shared" si="9"/>
        <v>7.2935406011863773</v>
      </c>
      <c r="P78" s="31">
        <v>1</v>
      </c>
      <c r="Q78" s="21">
        <v>0.79</v>
      </c>
      <c r="R78" s="22" t="str">
        <f t="shared" si="4"/>
        <v>-</v>
      </c>
    </row>
    <row r="79" spans="1:18" ht="12" customHeight="1" x14ac:dyDescent="0.2">
      <c r="A79" s="28">
        <v>1980</v>
      </c>
      <c r="B79" s="36">
        <v>227.726</v>
      </c>
      <c r="C79" s="40">
        <v>2369.5460400000002</v>
      </c>
      <c r="D79" s="43" t="s">
        <v>13</v>
      </c>
      <c r="E79" s="40">
        <v>240.03899999999999</v>
      </c>
      <c r="F79" s="42">
        <f t="shared" si="7"/>
        <v>2609.5850399999999</v>
      </c>
      <c r="G79" s="40">
        <v>75.066000000000003</v>
      </c>
      <c r="H79" s="40">
        <v>6</v>
      </c>
      <c r="I79" s="40">
        <v>197.983</v>
      </c>
      <c r="J79" s="42">
        <f t="shared" si="11"/>
        <v>2330.53604</v>
      </c>
      <c r="K79" s="43" t="s">
        <v>13</v>
      </c>
      <c r="L79" s="41">
        <f t="shared" si="8"/>
        <v>1841.1234716000001</v>
      </c>
      <c r="M79" s="20">
        <f t="shared" si="10"/>
        <v>10.233947990128488</v>
      </c>
      <c r="N79" s="30" t="s">
        <v>13</v>
      </c>
      <c r="O79" s="20">
        <f t="shared" si="9"/>
        <v>8.0848189122015057</v>
      </c>
      <c r="P79" s="31">
        <v>1</v>
      </c>
      <c r="Q79" s="21">
        <v>0.79</v>
      </c>
      <c r="R79" s="22" t="str">
        <f t="shared" si="4"/>
        <v>-</v>
      </c>
    </row>
    <row r="80" spans="1:18" ht="12" customHeight="1" x14ac:dyDescent="0.2">
      <c r="A80" s="29">
        <v>1981</v>
      </c>
      <c r="B80" s="70">
        <v>229.96600000000001</v>
      </c>
      <c r="C80" s="44">
        <v>2536.4454000000001</v>
      </c>
      <c r="D80" s="47" t="s">
        <v>13</v>
      </c>
      <c r="E80" s="44">
        <v>197.983</v>
      </c>
      <c r="F80" s="46">
        <f t="shared" si="7"/>
        <v>2734.4284000000002</v>
      </c>
      <c r="G80" s="44">
        <v>62.984000000000002</v>
      </c>
      <c r="H80" s="44">
        <v>5</v>
      </c>
      <c r="I80" s="44">
        <v>238.43299999999999</v>
      </c>
      <c r="J80" s="46">
        <f t="shared" si="11"/>
        <v>2428.0114000000003</v>
      </c>
      <c r="K80" s="47" t="s">
        <v>13</v>
      </c>
      <c r="L80" s="47">
        <f t="shared" si="8"/>
        <v>1918.1290060000003</v>
      </c>
      <c r="M80" s="25">
        <f t="shared" si="10"/>
        <v>10.558132071697557</v>
      </c>
      <c r="N80" s="34" t="s">
        <v>13</v>
      </c>
      <c r="O80" s="25">
        <f t="shared" si="9"/>
        <v>8.3409243366410699</v>
      </c>
      <c r="P80" s="35">
        <v>1</v>
      </c>
      <c r="Q80" s="26">
        <v>0.79</v>
      </c>
      <c r="R80" s="27" t="str">
        <f t="shared" si="4"/>
        <v>-</v>
      </c>
    </row>
    <row r="81" spans="1:18" ht="12" customHeight="1" x14ac:dyDescent="0.2">
      <c r="A81" s="29">
        <v>1982</v>
      </c>
      <c r="B81" s="70">
        <v>232.18799999999999</v>
      </c>
      <c r="C81" s="44">
        <v>2472.3990039999999</v>
      </c>
      <c r="D81" s="47" t="s">
        <v>13</v>
      </c>
      <c r="E81" s="44">
        <v>238.43299999999999</v>
      </c>
      <c r="F81" s="46">
        <f t="shared" si="7"/>
        <v>2710.8320039999999</v>
      </c>
      <c r="G81" s="44">
        <v>51.024999999999999</v>
      </c>
      <c r="H81" s="44">
        <v>5</v>
      </c>
      <c r="I81" s="44">
        <v>203.90600000000001</v>
      </c>
      <c r="J81" s="46">
        <f t="shared" si="11"/>
        <v>2450.9010039999998</v>
      </c>
      <c r="K81" s="47" t="s">
        <v>13</v>
      </c>
      <c r="L81" s="47">
        <f t="shared" ref="L81:L98" si="12">+J81*Q81</f>
        <v>1936.2117931599998</v>
      </c>
      <c r="M81" s="25">
        <f t="shared" si="10"/>
        <v>10.555674729098833</v>
      </c>
      <c r="N81" s="34" t="s">
        <v>13</v>
      </c>
      <c r="O81" s="25">
        <f t="shared" ref="O81:O97" si="13">+L81/B81</f>
        <v>8.338983035988079</v>
      </c>
      <c r="P81" s="35">
        <v>1</v>
      </c>
      <c r="Q81" s="26">
        <v>0.79</v>
      </c>
      <c r="R81" s="27" t="str">
        <f t="shared" si="4"/>
        <v>-</v>
      </c>
    </row>
    <row r="82" spans="1:18" ht="12" customHeight="1" x14ac:dyDescent="0.2">
      <c r="A82" s="29">
        <v>1983</v>
      </c>
      <c r="B82" s="70">
        <v>234.30699999999999</v>
      </c>
      <c r="C82" s="44">
        <v>2590.2579999999998</v>
      </c>
      <c r="D82" s="47" t="s">
        <v>13</v>
      </c>
      <c r="E82" s="44">
        <v>203.90600000000001</v>
      </c>
      <c r="F82" s="46">
        <f t="shared" si="7"/>
        <v>2794.1639999999998</v>
      </c>
      <c r="G82" s="44">
        <v>47.322000000000003</v>
      </c>
      <c r="H82" s="44">
        <v>7</v>
      </c>
      <c r="I82" s="44">
        <v>161.75299999999999</v>
      </c>
      <c r="J82" s="46">
        <f t="shared" si="11"/>
        <v>2578.0889999999999</v>
      </c>
      <c r="K82" s="47" t="s">
        <v>13</v>
      </c>
      <c r="L82" s="47">
        <f t="shared" si="12"/>
        <v>2036.69031</v>
      </c>
      <c r="M82" s="25">
        <f t="shared" si="10"/>
        <v>11.003038748308843</v>
      </c>
      <c r="N82" s="34" t="s">
        <v>13</v>
      </c>
      <c r="O82" s="25">
        <f t="shared" si="13"/>
        <v>8.6924006111639862</v>
      </c>
      <c r="P82" s="35">
        <v>1</v>
      </c>
      <c r="Q82" s="26">
        <v>0.79</v>
      </c>
      <c r="R82" s="27" t="str">
        <f t="shared" si="4"/>
        <v>-</v>
      </c>
    </row>
    <row r="83" spans="1:18" ht="12" customHeight="1" x14ac:dyDescent="0.2">
      <c r="A83" s="29">
        <v>1984</v>
      </c>
      <c r="B83" s="70">
        <v>236.34800000000001</v>
      </c>
      <c r="C83" s="44">
        <v>2601.1520003999999</v>
      </c>
      <c r="D83" s="47" t="s">
        <v>13</v>
      </c>
      <c r="E83" s="44">
        <v>161.75299999999999</v>
      </c>
      <c r="F83" s="46">
        <f t="shared" si="7"/>
        <v>2762.9050004000001</v>
      </c>
      <c r="G83" s="44">
        <v>26.544</v>
      </c>
      <c r="H83" s="44">
        <v>7</v>
      </c>
      <c r="I83" s="44">
        <v>125.32</v>
      </c>
      <c r="J83" s="46">
        <f t="shared" si="11"/>
        <v>2604.0410004</v>
      </c>
      <c r="K83" s="47" t="s">
        <v>13</v>
      </c>
      <c r="L83" s="47">
        <f t="shared" si="12"/>
        <v>2057.192390316</v>
      </c>
      <c r="M83" s="25">
        <f t="shared" si="10"/>
        <v>11.017825411681081</v>
      </c>
      <c r="N83" s="34" t="s">
        <v>13</v>
      </c>
      <c r="O83" s="25">
        <f t="shared" si="13"/>
        <v>8.7040820752280528</v>
      </c>
      <c r="P83" s="35">
        <v>1</v>
      </c>
      <c r="Q83" s="26">
        <v>0.79</v>
      </c>
      <c r="R83" s="27" t="str">
        <f t="shared" si="4"/>
        <v>-</v>
      </c>
    </row>
    <row r="84" spans="1:18" ht="12" customHeight="1" x14ac:dyDescent="0.2">
      <c r="A84" s="29">
        <v>1985</v>
      </c>
      <c r="B84" s="70">
        <v>238.46600000000001</v>
      </c>
      <c r="C84" s="44">
        <v>2817.4929999999999</v>
      </c>
      <c r="D84" s="47" t="s">
        <v>13</v>
      </c>
      <c r="E84" s="44">
        <v>125.32</v>
      </c>
      <c r="F84" s="46">
        <f t="shared" si="7"/>
        <v>2942.8130000000001</v>
      </c>
      <c r="G84" s="44">
        <v>27.210999999999999</v>
      </c>
      <c r="H84" s="44">
        <v>7</v>
      </c>
      <c r="I84" s="44">
        <v>150.203</v>
      </c>
      <c r="J84" s="46">
        <f t="shared" si="11"/>
        <v>2758.3990000000003</v>
      </c>
      <c r="K84" s="47" t="s">
        <v>13</v>
      </c>
      <c r="L84" s="45">
        <f t="shared" si="12"/>
        <v>2179.1352100000004</v>
      </c>
      <c r="M84" s="25">
        <f t="shared" si="10"/>
        <v>11.567263257655181</v>
      </c>
      <c r="N84" s="34" t="s">
        <v>13</v>
      </c>
      <c r="O84" s="25">
        <f t="shared" si="13"/>
        <v>9.1381379735475932</v>
      </c>
      <c r="P84" s="35">
        <v>1</v>
      </c>
      <c r="Q84" s="26">
        <v>0.79</v>
      </c>
      <c r="R84" s="27" t="str">
        <f t="shared" si="4"/>
        <v>-</v>
      </c>
    </row>
    <row r="85" spans="1:18" ht="12" customHeight="1" x14ac:dyDescent="0.2">
      <c r="A85" s="28">
        <v>1986</v>
      </c>
      <c r="B85" s="36">
        <v>240.65100000000001</v>
      </c>
      <c r="C85" s="40">
        <v>3155.2496000000001</v>
      </c>
      <c r="D85" s="43" t="s">
        <v>13</v>
      </c>
      <c r="E85" s="40">
        <v>150.203</v>
      </c>
      <c r="F85" s="42">
        <f t="shared" si="7"/>
        <v>3305.4526000000001</v>
      </c>
      <c r="G85" s="40">
        <v>26.637</v>
      </c>
      <c r="H85" s="40">
        <v>4</v>
      </c>
      <c r="I85" s="40">
        <v>178.226</v>
      </c>
      <c r="J85" s="42">
        <f t="shared" si="11"/>
        <v>3096.5896000000002</v>
      </c>
      <c r="K85" s="43" t="s">
        <v>13</v>
      </c>
      <c r="L85" s="43">
        <f t="shared" si="12"/>
        <v>2446.3057840000001</v>
      </c>
      <c r="M85" s="20">
        <f t="shared" si="10"/>
        <v>12.867553427993235</v>
      </c>
      <c r="N85" s="30" t="s">
        <v>13</v>
      </c>
      <c r="O85" s="20">
        <f t="shared" si="13"/>
        <v>10.165367208114656</v>
      </c>
      <c r="P85" s="31">
        <v>1</v>
      </c>
      <c r="Q85" s="21">
        <v>0.79</v>
      </c>
      <c r="R85" s="22" t="str">
        <f t="shared" si="4"/>
        <v>-</v>
      </c>
    </row>
    <row r="86" spans="1:18" ht="12" customHeight="1" x14ac:dyDescent="0.2">
      <c r="A86" s="28">
        <v>1987</v>
      </c>
      <c r="B86" s="36">
        <v>242.804</v>
      </c>
      <c r="C86" s="40">
        <v>3701.3020000000001</v>
      </c>
      <c r="D86" s="43" t="s">
        <v>13</v>
      </c>
      <c r="E86" s="40">
        <v>178.226</v>
      </c>
      <c r="F86" s="42">
        <f t="shared" si="7"/>
        <v>3879.5280000000002</v>
      </c>
      <c r="G86" s="40">
        <v>33.095999999999997</v>
      </c>
      <c r="H86" s="40">
        <v>4</v>
      </c>
      <c r="I86" s="40">
        <v>266.21100000000001</v>
      </c>
      <c r="J86" s="42">
        <f t="shared" si="11"/>
        <v>3576.2210000000005</v>
      </c>
      <c r="K86" s="43" t="s">
        <v>13</v>
      </c>
      <c r="L86" s="43">
        <f t="shared" si="12"/>
        <v>2825.2145900000005</v>
      </c>
      <c r="M86" s="20">
        <f t="shared" si="10"/>
        <v>14.728838898864931</v>
      </c>
      <c r="N86" s="30" t="s">
        <v>13</v>
      </c>
      <c r="O86" s="20">
        <f t="shared" si="13"/>
        <v>11.635782730103296</v>
      </c>
      <c r="P86" s="31">
        <v>1</v>
      </c>
      <c r="Q86" s="21">
        <v>0.79</v>
      </c>
      <c r="R86" s="22" t="str">
        <f t="shared" si="4"/>
        <v>-</v>
      </c>
    </row>
    <row r="87" spans="1:18" ht="12" customHeight="1" x14ac:dyDescent="0.2">
      <c r="A87" s="28">
        <v>1988</v>
      </c>
      <c r="B87" s="36">
        <v>245.02099999999999</v>
      </c>
      <c r="C87" s="40">
        <v>3878.8202165158</v>
      </c>
      <c r="D87" s="43" t="s">
        <v>13</v>
      </c>
      <c r="E87" s="40">
        <v>266.21100000000001</v>
      </c>
      <c r="F87" s="42">
        <f t="shared" si="7"/>
        <v>4145.0312165158002</v>
      </c>
      <c r="G87" s="40">
        <v>50.902000000000001</v>
      </c>
      <c r="H87" s="40">
        <v>5</v>
      </c>
      <c r="I87" s="40">
        <v>249.749</v>
      </c>
      <c r="J87" s="42">
        <f t="shared" si="11"/>
        <v>3839.3802165158004</v>
      </c>
      <c r="K87" s="43" t="s">
        <v>13</v>
      </c>
      <c r="L87" s="43">
        <f t="shared" si="12"/>
        <v>3033.1103710474827</v>
      </c>
      <c r="M87" s="20">
        <f t="shared" si="10"/>
        <v>15.669596550972368</v>
      </c>
      <c r="N87" s="30" t="s">
        <v>13</v>
      </c>
      <c r="O87" s="20">
        <f t="shared" si="13"/>
        <v>12.378981275268172</v>
      </c>
      <c r="P87" s="31">
        <v>1</v>
      </c>
      <c r="Q87" s="21">
        <v>0.79</v>
      </c>
      <c r="R87" s="22" t="str">
        <f t="shared" si="4"/>
        <v>-</v>
      </c>
    </row>
    <row r="88" spans="1:18" ht="12" customHeight="1" x14ac:dyDescent="0.2">
      <c r="A88" s="28">
        <v>1989</v>
      </c>
      <c r="B88" s="36">
        <v>247.34200000000001</v>
      </c>
      <c r="C88" s="40">
        <v>4135.6049999999996</v>
      </c>
      <c r="D88" s="43" t="s">
        <v>13</v>
      </c>
      <c r="E88" s="40">
        <v>249.749</v>
      </c>
      <c r="F88" s="42">
        <f t="shared" si="7"/>
        <v>4385.3539999999994</v>
      </c>
      <c r="G88" s="40">
        <v>45.747999999999998</v>
      </c>
      <c r="H88" s="40">
        <v>10</v>
      </c>
      <c r="I88" s="40">
        <v>235.93899999999999</v>
      </c>
      <c r="J88" s="42">
        <f t="shared" si="11"/>
        <v>4093.6669999999995</v>
      </c>
      <c r="K88" s="43" t="s">
        <v>13</v>
      </c>
      <c r="L88" s="43">
        <f t="shared" si="12"/>
        <v>3233.9969299999998</v>
      </c>
      <c r="M88" s="20">
        <f t="shared" si="10"/>
        <v>16.550634344349117</v>
      </c>
      <c r="N88" s="30" t="s">
        <v>13</v>
      </c>
      <c r="O88" s="20">
        <f t="shared" si="13"/>
        <v>13.075001132035803</v>
      </c>
      <c r="P88" s="31">
        <v>1</v>
      </c>
      <c r="Q88" s="21">
        <v>0.79</v>
      </c>
      <c r="R88" s="22" t="str">
        <f t="shared" si="4"/>
        <v>-</v>
      </c>
    </row>
    <row r="89" spans="1:18" ht="12" customHeight="1" x14ac:dyDescent="0.2">
      <c r="A89" s="28">
        <v>1990</v>
      </c>
      <c r="B89" s="36">
        <v>250.13200000000001</v>
      </c>
      <c r="C89" s="40">
        <v>4514.2730799999999</v>
      </c>
      <c r="D89" s="43" t="s">
        <v>13</v>
      </c>
      <c r="E89" s="40">
        <v>235.93899999999999</v>
      </c>
      <c r="F89" s="42">
        <f t="shared" si="7"/>
        <v>4750.2120800000002</v>
      </c>
      <c r="G89" s="40">
        <v>70.853999999999999</v>
      </c>
      <c r="H89" s="40">
        <v>12</v>
      </c>
      <c r="I89" s="40">
        <v>306.416</v>
      </c>
      <c r="J89" s="42">
        <f t="shared" si="11"/>
        <v>4360.9420800000007</v>
      </c>
      <c r="K89" s="43" t="s">
        <v>13</v>
      </c>
      <c r="L89" s="41">
        <f t="shared" si="12"/>
        <v>3445.1442432000008</v>
      </c>
      <c r="M89" s="20">
        <f t="shared" si="10"/>
        <v>17.434562870804218</v>
      </c>
      <c r="N89" s="30" t="s">
        <v>13</v>
      </c>
      <c r="O89" s="20">
        <f t="shared" si="13"/>
        <v>13.773304667935333</v>
      </c>
      <c r="P89" s="31">
        <v>1</v>
      </c>
      <c r="Q89" s="21">
        <v>0.79</v>
      </c>
      <c r="R89" s="22" t="str">
        <f t="shared" si="4"/>
        <v>-</v>
      </c>
    </row>
    <row r="90" spans="1:18" ht="12" customHeight="1" x14ac:dyDescent="0.2">
      <c r="A90" s="29">
        <v>1991</v>
      </c>
      <c r="B90" s="70">
        <v>253.49299999999999</v>
      </c>
      <c r="C90" s="44">
        <v>4602.5429999999997</v>
      </c>
      <c r="D90" s="47" t="s">
        <v>13</v>
      </c>
      <c r="E90" s="44">
        <v>306.416</v>
      </c>
      <c r="F90" s="46">
        <f t="shared" si="7"/>
        <v>4908.9589999999998</v>
      </c>
      <c r="G90" s="44">
        <v>122.04300000000001</v>
      </c>
      <c r="H90" s="44">
        <v>19</v>
      </c>
      <c r="I90" s="44">
        <v>264.13200000000001</v>
      </c>
      <c r="J90" s="46">
        <f t="shared" si="11"/>
        <v>4503.7839999999997</v>
      </c>
      <c r="K90" s="47" t="s">
        <v>13</v>
      </c>
      <c r="L90" s="47">
        <f t="shared" si="12"/>
        <v>3557.98936</v>
      </c>
      <c r="M90" s="25">
        <f t="shared" si="10"/>
        <v>17.766896916285656</v>
      </c>
      <c r="N90" s="34" t="s">
        <v>13</v>
      </c>
      <c r="O90" s="25">
        <f t="shared" si="13"/>
        <v>14.035848563865668</v>
      </c>
      <c r="P90" s="35">
        <v>1</v>
      </c>
      <c r="Q90" s="26">
        <v>0.79</v>
      </c>
      <c r="R90" s="27" t="str">
        <f t="shared" si="4"/>
        <v>-</v>
      </c>
    </row>
    <row r="91" spans="1:18" ht="12" customHeight="1" x14ac:dyDescent="0.2">
      <c r="A91" s="29">
        <v>1992</v>
      </c>
      <c r="B91" s="70">
        <v>256.89400000000001</v>
      </c>
      <c r="C91" s="44">
        <v>4777</v>
      </c>
      <c r="D91" s="47" t="s">
        <v>13</v>
      </c>
      <c r="E91" s="44">
        <v>264</v>
      </c>
      <c r="F91" s="46">
        <f t="shared" si="7"/>
        <v>5041</v>
      </c>
      <c r="G91" s="44">
        <v>201.869</v>
      </c>
      <c r="H91" s="44">
        <v>15</v>
      </c>
      <c r="I91" s="44">
        <v>271.721</v>
      </c>
      <c r="J91" s="46">
        <f t="shared" si="11"/>
        <v>4552.41</v>
      </c>
      <c r="K91" s="47" t="s">
        <v>13</v>
      </c>
      <c r="L91" s="47">
        <f t="shared" si="12"/>
        <v>3596.4039000000002</v>
      </c>
      <c r="M91" s="25">
        <f t="shared" si="10"/>
        <v>17.720966624366469</v>
      </c>
      <c r="N91" s="34" t="s">
        <v>13</v>
      </c>
      <c r="O91" s="25">
        <f t="shared" si="13"/>
        <v>13.999563633249512</v>
      </c>
      <c r="P91" s="35">
        <v>1</v>
      </c>
      <c r="Q91" s="26">
        <v>0.79</v>
      </c>
      <c r="R91" s="27" t="str">
        <f t="shared" si="4"/>
        <v>-</v>
      </c>
    </row>
    <row r="92" spans="1:18" ht="12" customHeight="1" x14ac:dyDescent="0.2">
      <c r="A92" s="29">
        <v>1993</v>
      </c>
      <c r="B92" s="70">
        <v>260.255</v>
      </c>
      <c r="C92" s="44">
        <v>4797.7251432000003</v>
      </c>
      <c r="D92" s="47" t="s">
        <v>13</v>
      </c>
      <c r="E92" s="44">
        <v>271.721</v>
      </c>
      <c r="F92" s="46">
        <f t="shared" si="7"/>
        <v>5069.4461432000007</v>
      </c>
      <c r="G92" s="44">
        <v>243.70420476819999</v>
      </c>
      <c r="H92" s="44">
        <v>12</v>
      </c>
      <c r="I92" s="44">
        <v>249.053</v>
      </c>
      <c r="J92" s="46">
        <f t="shared" si="11"/>
        <v>4564.688938431801</v>
      </c>
      <c r="K92" s="47" t="s">
        <v>13</v>
      </c>
      <c r="L92" s="47">
        <f t="shared" si="12"/>
        <v>3606.104261361123</v>
      </c>
      <c r="M92" s="25">
        <f t="shared" si="10"/>
        <v>17.539293917241942</v>
      </c>
      <c r="N92" s="34" t="s">
        <v>13</v>
      </c>
      <c r="O92" s="25">
        <f t="shared" si="13"/>
        <v>13.856042194621134</v>
      </c>
      <c r="P92" s="35">
        <v>1</v>
      </c>
      <c r="Q92" s="26">
        <v>0.79</v>
      </c>
      <c r="R92" s="27" t="str">
        <f t="shared" ref="R92:R98" si="14">IF(I91=0,"-",IF(ROUND(E92,0)=ROUND(I91,0),"-","*"))</f>
        <v>-</v>
      </c>
    </row>
    <row r="93" spans="1:18" ht="12" customHeight="1" x14ac:dyDescent="0.2">
      <c r="A93" s="29">
        <v>1994</v>
      </c>
      <c r="B93" s="70">
        <v>263.43599999999998</v>
      </c>
      <c r="C93" s="44">
        <v>4937.4602917499997</v>
      </c>
      <c r="D93" s="47" t="s">
        <v>13</v>
      </c>
      <c r="E93" s="44">
        <v>249.053</v>
      </c>
      <c r="F93" s="46">
        <f t="shared" si="7"/>
        <v>5186.5132917499996</v>
      </c>
      <c r="G93" s="44">
        <v>280.42419038420002</v>
      </c>
      <c r="H93" s="44">
        <v>15</v>
      </c>
      <c r="I93" s="44">
        <v>254.44300000000001</v>
      </c>
      <c r="J93" s="46">
        <f t="shared" si="11"/>
        <v>4636.646101365799</v>
      </c>
      <c r="K93" s="47" t="s">
        <v>13</v>
      </c>
      <c r="L93" s="47">
        <f t="shared" si="12"/>
        <v>3662.9504200789816</v>
      </c>
      <c r="M93" s="25">
        <f t="shared" si="10"/>
        <v>17.600654813183464</v>
      </c>
      <c r="N93" s="34" t="s">
        <v>13</v>
      </c>
      <c r="O93" s="25">
        <f t="shared" si="13"/>
        <v>13.90451730241494</v>
      </c>
      <c r="P93" s="35">
        <v>1</v>
      </c>
      <c r="Q93" s="26">
        <v>0.79</v>
      </c>
      <c r="R93" s="27" t="str">
        <f t="shared" si="14"/>
        <v>-</v>
      </c>
    </row>
    <row r="94" spans="1:18" ht="12" customHeight="1" x14ac:dyDescent="0.2">
      <c r="A94" s="29">
        <v>1995</v>
      </c>
      <c r="B94" s="70">
        <v>266.55700000000002</v>
      </c>
      <c r="C94" s="44">
        <v>5069.42431072</v>
      </c>
      <c r="D94" s="47">
        <v>2</v>
      </c>
      <c r="E94" s="44">
        <v>254.44300000000001</v>
      </c>
      <c r="F94" s="46">
        <f t="shared" si="7"/>
        <v>5325.8673107200002</v>
      </c>
      <c r="G94" s="44">
        <v>348.01272886100003</v>
      </c>
      <c r="H94" s="44">
        <v>17</v>
      </c>
      <c r="I94" s="44">
        <v>271.33199999999999</v>
      </c>
      <c r="J94" s="46">
        <f t="shared" si="11"/>
        <v>4689.5225818590006</v>
      </c>
      <c r="K94" s="47" t="s">
        <v>13</v>
      </c>
      <c r="L94" s="45">
        <f t="shared" si="12"/>
        <v>3704.7228396686105</v>
      </c>
      <c r="M94" s="25">
        <f t="shared" si="10"/>
        <v>17.592944780512237</v>
      </c>
      <c r="N94" s="34" t="s">
        <v>13</v>
      </c>
      <c r="O94" s="25">
        <f t="shared" si="13"/>
        <v>13.898426376604668</v>
      </c>
      <c r="P94" s="35">
        <v>1</v>
      </c>
      <c r="Q94" s="26">
        <v>0.79</v>
      </c>
      <c r="R94" s="27" t="str">
        <f t="shared" si="14"/>
        <v>-</v>
      </c>
    </row>
    <row r="95" spans="1:18" ht="12" customHeight="1" x14ac:dyDescent="0.2">
      <c r="A95" s="28">
        <v>1996</v>
      </c>
      <c r="B95" s="36">
        <v>269.66699999999997</v>
      </c>
      <c r="C95" s="40">
        <v>5400.5771457999999</v>
      </c>
      <c r="D95" s="43">
        <v>1</v>
      </c>
      <c r="E95" s="40">
        <v>271.33199999999999</v>
      </c>
      <c r="F95" s="42">
        <f t="shared" si="7"/>
        <v>5672.9091458000003</v>
      </c>
      <c r="G95" s="40">
        <v>437.79374857509998</v>
      </c>
      <c r="H95" s="40">
        <v>13</v>
      </c>
      <c r="I95" s="40">
        <v>327.95100000000002</v>
      </c>
      <c r="J95" s="42">
        <f t="shared" si="11"/>
        <v>4894.1643972249003</v>
      </c>
      <c r="K95" s="43" t="s">
        <v>13</v>
      </c>
      <c r="L95" s="43">
        <f t="shared" si="12"/>
        <v>3866.3898738076714</v>
      </c>
      <c r="M95" s="20">
        <f t="shared" si="10"/>
        <v>18.148918470650472</v>
      </c>
      <c r="N95" s="30" t="s">
        <v>13</v>
      </c>
      <c r="O95" s="20">
        <f t="shared" si="13"/>
        <v>14.337645591813873</v>
      </c>
      <c r="P95" s="31">
        <v>1</v>
      </c>
      <c r="Q95" s="21">
        <v>0.79</v>
      </c>
      <c r="R95" s="22" t="str">
        <f t="shared" si="14"/>
        <v>-</v>
      </c>
    </row>
    <row r="96" spans="1:18" ht="12" customHeight="1" x14ac:dyDescent="0.2">
      <c r="A96" s="28">
        <v>1997</v>
      </c>
      <c r="B96" s="36">
        <v>272.91199999999998</v>
      </c>
      <c r="C96" s="40">
        <v>5411.8996583859998</v>
      </c>
      <c r="D96" s="43">
        <v>0.85399999999999998</v>
      </c>
      <c r="E96" s="40">
        <v>327.95100000000002</v>
      </c>
      <c r="F96" s="42">
        <f t="shared" si="7"/>
        <v>5740.7046583860001</v>
      </c>
      <c r="G96" s="40">
        <v>605.84202174029997</v>
      </c>
      <c r="H96" s="40">
        <v>15</v>
      </c>
      <c r="I96" s="40">
        <v>415.053</v>
      </c>
      <c r="J96" s="42">
        <f t="shared" si="11"/>
        <v>4704.8096366457003</v>
      </c>
      <c r="K96" s="43" t="s">
        <v>13</v>
      </c>
      <c r="L96" s="43">
        <f t="shared" si="12"/>
        <v>3716.7996129501034</v>
      </c>
      <c r="M96" s="20">
        <f t="shared" si="10"/>
        <v>17.239291920639989</v>
      </c>
      <c r="N96" s="30" t="s">
        <v>13</v>
      </c>
      <c r="O96" s="20">
        <f t="shared" si="13"/>
        <v>13.619040617305592</v>
      </c>
      <c r="P96" s="31">
        <v>1</v>
      </c>
      <c r="Q96" s="21">
        <v>0.79</v>
      </c>
      <c r="R96" s="22" t="str">
        <f t="shared" si="14"/>
        <v>-</v>
      </c>
    </row>
    <row r="97" spans="1:18" ht="12" customHeight="1" x14ac:dyDescent="0.2">
      <c r="A97" s="28">
        <v>1998</v>
      </c>
      <c r="B97" s="36">
        <v>276.11500000000001</v>
      </c>
      <c r="C97" s="40">
        <v>5214.985924992</v>
      </c>
      <c r="D97" s="41">
        <v>0.13500000000000001</v>
      </c>
      <c r="E97" s="40">
        <v>415.053</v>
      </c>
      <c r="F97" s="42">
        <f t="shared" si="7"/>
        <v>5630.1739249920001</v>
      </c>
      <c r="G97" s="40">
        <v>446.14409611650001</v>
      </c>
      <c r="H97" s="40">
        <v>14</v>
      </c>
      <c r="I97" s="40">
        <v>304.30900000000003</v>
      </c>
      <c r="J97" s="42">
        <f t="shared" si="11"/>
        <v>4865.7208288755</v>
      </c>
      <c r="K97" s="43" t="s">
        <v>13</v>
      </c>
      <c r="L97" s="43">
        <f t="shared" si="12"/>
        <v>3843.9194548116452</v>
      </c>
      <c r="M97" s="20">
        <f t="shared" si="10"/>
        <v>17.622080759377432</v>
      </c>
      <c r="N97" s="30" t="s">
        <v>13</v>
      </c>
      <c r="O97" s="20">
        <f t="shared" si="13"/>
        <v>13.921443799908173</v>
      </c>
      <c r="P97" s="31">
        <v>1</v>
      </c>
      <c r="Q97" s="21">
        <v>0.79</v>
      </c>
      <c r="R97" s="22" t="str">
        <f t="shared" si="14"/>
        <v>-</v>
      </c>
    </row>
    <row r="98" spans="1:18" ht="12" customHeight="1" x14ac:dyDescent="0.2">
      <c r="A98" s="28">
        <v>1999</v>
      </c>
      <c r="B98" s="36">
        <v>279.29500000000002</v>
      </c>
      <c r="C98" s="40">
        <v>5230.1824336159998</v>
      </c>
      <c r="D98" s="43">
        <v>0.61599999999999999</v>
      </c>
      <c r="E98" s="40">
        <v>304.30900000000003</v>
      </c>
      <c r="F98" s="42">
        <f t="shared" si="7"/>
        <v>5535.107433616</v>
      </c>
      <c r="G98" s="40">
        <v>378.40191312330001</v>
      </c>
      <c r="H98" s="40">
        <v>14</v>
      </c>
      <c r="I98" s="40">
        <v>254.251</v>
      </c>
      <c r="J98" s="42">
        <f t="shared" si="11"/>
        <v>4888.4545204926999</v>
      </c>
      <c r="K98" s="43" t="s">
        <v>13</v>
      </c>
      <c r="L98" s="43">
        <f t="shared" si="12"/>
        <v>3861.8790711892329</v>
      </c>
      <c r="M98" s="20">
        <f t="shared" ref="M98:M103" si="15">IF(B98=0,0,J98/B98)</f>
        <v>17.50283578471759</v>
      </c>
      <c r="N98" s="30" t="s">
        <v>13</v>
      </c>
      <c r="O98" s="20">
        <f t="shared" ref="O98:O104" si="16">IF(B98=0,0,L98/B98)</f>
        <v>13.827240269926897</v>
      </c>
      <c r="P98" s="31">
        <v>1</v>
      </c>
      <c r="Q98" s="21">
        <v>0.79</v>
      </c>
      <c r="R98" s="22" t="str">
        <f t="shared" si="14"/>
        <v>-</v>
      </c>
    </row>
    <row r="99" spans="1:18" ht="12" customHeight="1" x14ac:dyDescent="0.2">
      <c r="A99" s="28">
        <v>2000</v>
      </c>
      <c r="B99" s="36">
        <v>282.38499999999999</v>
      </c>
      <c r="C99" s="42">
        <v>5333.4997999999996</v>
      </c>
      <c r="D99" s="43">
        <v>1.0851999999999999</v>
      </c>
      <c r="E99" s="42">
        <v>254.251</v>
      </c>
      <c r="F99" s="42">
        <f t="shared" si="7"/>
        <v>5588.8360000000002</v>
      </c>
      <c r="G99" s="42">
        <v>445.26710000000003</v>
      </c>
      <c r="H99" s="42">
        <v>20</v>
      </c>
      <c r="I99" s="42">
        <v>241.28399999999999</v>
      </c>
      <c r="J99" s="42">
        <f t="shared" ref="J99:J104" si="17">+F99-SUM(G99:I99)</f>
        <v>4882.2849000000006</v>
      </c>
      <c r="K99" s="43" t="s">
        <v>13</v>
      </c>
      <c r="L99" s="43">
        <f t="shared" ref="L99:L104" si="18">+J99*Q99</f>
        <v>3857.0050710000005</v>
      </c>
      <c r="M99" s="20">
        <f t="shared" si="15"/>
        <v>17.28946261309914</v>
      </c>
      <c r="N99" s="30" t="s">
        <v>13</v>
      </c>
      <c r="O99" s="20">
        <f t="shared" si="16"/>
        <v>13.65867546434832</v>
      </c>
      <c r="P99" s="31">
        <v>1</v>
      </c>
      <c r="Q99" s="21">
        <v>0.79</v>
      </c>
      <c r="R99" s="22" t="str">
        <f t="shared" ref="R99:R104" si="19">IF(I98=0,"-",IF(ROUND(E99,0)=ROUND(I98,0),"-","*"))</f>
        <v>-</v>
      </c>
    </row>
    <row r="100" spans="1:18" ht="12" customHeight="1" x14ac:dyDescent="0.2">
      <c r="A100" s="29">
        <v>2001</v>
      </c>
      <c r="B100" s="70">
        <v>285.30901899999998</v>
      </c>
      <c r="C100" s="46">
        <v>5489.3968999999997</v>
      </c>
      <c r="D100" s="47">
        <v>0.92589999999999995</v>
      </c>
      <c r="E100" s="46">
        <v>241.28399999999999</v>
      </c>
      <c r="F100" s="46">
        <f t="shared" si="7"/>
        <v>5731.6067999999996</v>
      </c>
      <c r="G100" s="46">
        <v>486.99939999999998</v>
      </c>
      <c r="H100" s="46">
        <v>14</v>
      </c>
      <c r="I100" s="46">
        <v>240.524</v>
      </c>
      <c r="J100" s="46">
        <f t="shared" si="17"/>
        <v>4990.0833999999995</v>
      </c>
      <c r="K100" s="47" t="s">
        <v>13</v>
      </c>
      <c r="L100" s="47">
        <f t="shared" si="18"/>
        <v>3942.1658859999998</v>
      </c>
      <c r="M100" s="25">
        <f t="shared" si="15"/>
        <v>17.490100444388684</v>
      </c>
      <c r="N100" s="34" t="s">
        <v>13</v>
      </c>
      <c r="O100" s="25">
        <f t="shared" si="16"/>
        <v>13.817179351067063</v>
      </c>
      <c r="P100" s="35">
        <v>1</v>
      </c>
      <c r="Q100" s="26">
        <v>0.79</v>
      </c>
      <c r="R100" s="27" t="str">
        <f t="shared" si="19"/>
        <v>-</v>
      </c>
    </row>
    <row r="101" spans="1:18" ht="12" customHeight="1" x14ac:dyDescent="0.2">
      <c r="A101" s="29">
        <v>2002</v>
      </c>
      <c r="B101" s="70">
        <v>288.10481800000002</v>
      </c>
      <c r="C101" s="46">
        <v>5637.8951999999999</v>
      </c>
      <c r="D101" s="47">
        <v>1.1315999999999999</v>
      </c>
      <c r="E101" s="46">
        <v>240.524</v>
      </c>
      <c r="F101" s="46">
        <f t="shared" si="7"/>
        <v>5879.5508</v>
      </c>
      <c r="G101" s="46">
        <v>438.57940000000002</v>
      </c>
      <c r="H101" s="46">
        <v>15</v>
      </c>
      <c r="I101" s="46">
        <v>333.04700000000003</v>
      </c>
      <c r="J101" s="46">
        <f t="shared" si="17"/>
        <v>5092.9243999999999</v>
      </c>
      <c r="K101" s="47" t="s">
        <v>13</v>
      </c>
      <c r="L101" s="47">
        <f t="shared" si="18"/>
        <v>4023.4102760000001</v>
      </c>
      <c r="M101" s="25">
        <f t="shared" si="15"/>
        <v>17.677331588394331</v>
      </c>
      <c r="N101" s="34" t="s">
        <v>13</v>
      </c>
      <c r="O101" s="25">
        <f t="shared" si="16"/>
        <v>13.965091954831522</v>
      </c>
      <c r="P101" s="35">
        <v>1</v>
      </c>
      <c r="Q101" s="26">
        <v>0.79</v>
      </c>
      <c r="R101" s="27" t="str">
        <f t="shared" si="19"/>
        <v>-</v>
      </c>
    </row>
    <row r="102" spans="1:18" ht="12" customHeight="1" x14ac:dyDescent="0.2">
      <c r="A102" s="29">
        <v>2003</v>
      </c>
      <c r="B102" s="70">
        <v>290.81963400000001</v>
      </c>
      <c r="C102" s="46">
        <v>5576.3373000000001</v>
      </c>
      <c r="D102" s="47">
        <v>2.1789999999999998</v>
      </c>
      <c r="E102" s="46">
        <v>333.04700000000003</v>
      </c>
      <c r="F102" s="46">
        <f t="shared" si="7"/>
        <v>5911.5632999999998</v>
      </c>
      <c r="G102" s="46">
        <v>483.71440000000001</v>
      </c>
      <c r="H102" s="46">
        <v>12</v>
      </c>
      <c r="I102" s="46">
        <v>354.03899999999999</v>
      </c>
      <c r="J102" s="46">
        <f t="shared" si="17"/>
        <v>5061.8099000000002</v>
      </c>
      <c r="K102" s="47" t="s">
        <v>13</v>
      </c>
      <c r="L102" s="47">
        <f t="shared" si="18"/>
        <v>3998.8298210000003</v>
      </c>
      <c r="M102" s="25">
        <f t="shared" si="15"/>
        <v>17.405323809739752</v>
      </c>
      <c r="N102" s="34" t="s">
        <v>13</v>
      </c>
      <c r="O102" s="25">
        <f t="shared" si="16"/>
        <v>13.750205809694403</v>
      </c>
      <c r="P102" s="35">
        <v>1</v>
      </c>
      <c r="Q102" s="26">
        <v>0.79</v>
      </c>
      <c r="R102" s="27" t="str">
        <f t="shared" si="19"/>
        <v>-</v>
      </c>
    </row>
    <row r="103" spans="1:18" ht="12" customHeight="1" x14ac:dyDescent="0.2">
      <c r="A103" s="29">
        <v>2004</v>
      </c>
      <c r="B103" s="70">
        <v>293.46318500000001</v>
      </c>
      <c r="C103" s="46">
        <v>5382.5456999999997</v>
      </c>
      <c r="D103" s="47">
        <v>4.9298000000000002</v>
      </c>
      <c r="E103" s="46">
        <v>354.03899999999999</v>
      </c>
      <c r="F103" s="46">
        <f t="shared" si="7"/>
        <v>5741.5144999999993</v>
      </c>
      <c r="G103" s="46">
        <v>442.49950000000001</v>
      </c>
      <c r="H103" s="46">
        <v>14</v>
      </c>
      <c r="I103" s="46">
        <v>288.35700000000003</v>
      </c>
      <c r="J103" s="46">
        <f t="shared" si="17"/>
        <v>4996.6579999999994</v>
      </c>
      <c r="K103" s="47" t="s">
        <v>13</v>
      </c>
      <c r="L103" s="47">
        <f t="shared" si="18"/>
        <v>3947.3598199999997</v>
      </c>
      <c r="M103" s="25">
        <f t="shared" si="15"/>
        <v>17.026524127719799</v>
      </c>
      <c r="N103" s="34" t="s">
        <v>13</v>
      </c>
      <c r="O103" s="25">
        <f t="shared" si="16"/>
        <v>13.450954060898642</v>
      </c>
      <c r="P103" s="35">
        <v>1</v>
      </c>
      <c r="Q103" s="26">
        <v>0.79</v>
      </c>
      <c r="R103" s="27" t="str">
        <f t="shared" si="19"/>
        <v>-</v>
      </c>
    </row>
    <row r="104" spans="1:18" ht="12" customHeight="1" x14ac:dyDescent="0.2">
      <c r="A104" s="29">
        <v>2005</v>
      </c>
      <c r="B104" s="70">
        <v>296.186216</v>
      </c>
      <c r="C104" s="46">
        <v>5432.2065000000002</v>
      </c>
      <c r="D104" s="47">
        <v>9.2133000000000003</v>
      </c>
      <c r="E104" s="46">
        <v>288.35700000000003</v>
      </c>
      <c r="F104" s="46">
        <f t="shared" ref="F104:F109" si="20">SUM(C104:E104)</f>
        <v>5729.7768000000005</v>
      </c>
      <c r="G104" s="46">
        <v>569.6</v>
      </c>
      <c r="H104" s="46">
        <v>18</v>
      </c>
      <c r="I104" s="46">
        <v>206.166</v>
      </c>
      <c r="J104" s="46">
        <f t="shared" si="17"/>
        <v>4936.0108</v>
      </c>
      <c r="K104" s="47" t="s">
        <v>13</v>
      </c>
      <c r="L104" s="47">
        <f t="shared" si="18"/>
        <v>3899.4485320000003</v>
      </c>
      <c r="M104" s="25">
        <f t="shared" ref="M104:M109" si="21">IF(B104=0,0,J104/B104)</f>
        <v>16.665227932146578</v>
      </c>
      <c r="N104" s="34" t="s">
        <v>13</v>
      </c>
      <c r="O104" s="25">
        <f t="shared" si="16"/>
        <v>13.165530066395798</v>
      </c>
      <c r="P104" s="35">
        <v>1</v>
      </c>
      <c r="Q104" s="26">
        <v>0.79</v>
      </c>
      <c r="R104" s="27" t="str">
        <f t="shared" si="19"/>
        <v>-</v>
      </c>
    </row>
    <row r="105" spans="1:18" ht="12" customHeight="1" x14ac:dyDescent="0.2">
      <c r="A105" s="28">
        <v>2006</v>
      </c>
      <c r="B105" s="36">
        <v>298.99582500000002</v>
      </c>
      <c r="C105" s="42">
        <v>5607.3091999999997</v>
      </c>
      <c r="D105" s="43">
        <v>15.770300000000001</v>
      </c>
      <c r="E105" s="42">
        <v>206.166</v>
      </c>
      <c r="F105" s="42">
        <f t="shared" si="20"/>
        <v>5829.2455</v>
      </c>
      <c r="G105" s="42">
        <v>546.60799999999995</v>
      </c>
      <c r="H105" s="42">
        <v>18</v>
      </c>
      <c r="I105" s="42">
        <v>218.35599999999999</v>
      </c>
      <c r="J105" s="42">
        <f t="shared" ref="J105:J112" si="22">+F105-SUM(G105:I105)</f>
        <v>5046.2815000000001</v>
      </c>
      <c r="K105" s="43" t="s">
        <v>13</v>
      </c>
      <c r="L105" s="43">
        <f t="shared" ref="L105:L111" si="23">+J105*Q105</f>
        <v>3986.5623850000002</v>
      </c>
      <c r="M105" s="20">
        <f t="shared" si="21"/>
        <v>16.877431315303483</v>
      </c>
      <c r="N105" s="30" t="s">
        <v>13</v>
      </c>
      <c r="O105" s="20">
        <f t="shared" ref="O105:O112" si="24">IF(B105=0,0,L105/B105)</f>
        <v>13.33317073908975</v>
      </c>
      <c r="P105" s="31">
        <v>1</v>
      </c>
      <c r="Q105" s="21">
        <v>0.79</v>
      </c>
      <c r="R105" s="22" t="str">
        <f t="shared" ref="R105:R111" si="25">IF(I104=0,"-",IF(ROUND(E105,0)=ROUND(I104,0),"-","*"))</f>
        <v>-</v>
      </c>
    </row>
    <row r="106" spans="1:18" ht="12" customHeight="1" x14ac:dyDescent="0.2">
      <c r="A106" s="28">
        <v>2007</v>
      </c>
      <c r="B106" s="36">
        <v>302.003917</v>
      </c>
      <c r="C106" s="42">
        <v>5872.8365999999996</v>
      </c>
      <c r="D106" s="43">
        <v>15.891</v>
      </c>
      <c r="E106" s="42">
        <v>218.35599999999999</v>
      </c>
      <c r="F106" s="42">
        <f t="shared" si="20"/>
        <v>6107.083599999999</v>
      </c>
      <c r="G106" s="42">
        <v>546.52099999999996</v>
      </c>
      <c r="H106" s="42">
        <v>24.525423566456993</v>
      </c>
      <c r="I106" s="42">
        <v>260.59399999999999</v>
      </c>
      <c r="J106" s="42">
        <f t="shared" si="22"/>
        <v>5275.4431764335422</v>
      </c>
      <c r="K106" s="43" t="s">
        <v>13</v>
      </c>
      <c r="L106" s="43">
        <f t="shared" si="23"/>
        <v>4167.6001093824989</v>
      </c>
      <c r="M106" s="20">
        <f t="shared" si="21"/>
        <v>17.468128323757941</v>
      </c>
      <c r="N106" s="30" t="s">
        <v>13</v>
      </c>
      <c r="O106" s="20">
        <f t="shared" si="24"/>
        <v>13.799821375768774</v>
      </c>
      <c r="P106" s="31">
        <v>1</v>
      </c>
      <c r="Q106" s="21">
        <v>0.79</v>
      </c>
      <c r="R106" s="22" t="str">
        <f t="shared" si="25"/>
        <v>-</v>
      </c>
    </row>
    <row r="107" spans="1:18" ht="12" customHeight="1" x14ac:dyDescent="0.2">
      <c r="A107" s="28">
        <v>2008</v>
      </c>
      <c r="B107" s="36">
        <v>304.79776099999998</v>
      </c>
      <c r="C107" s="42">
        <v>6165.3558000000003</v>
      </c>
      <c r="D107" s="43">
        <v>13.9968</v>
      </c>
      <c r="E107" s="42">
        <v>260.59399999999999</v>
      </c>
      <c r="F107" s="42">
        <f t="shared" si="20"/>
        <v>6439.9466000000002</v>
      </c>
      <c r="G107" s="42">
        <v>675.25199999999995</v>
      </c>
      <c r="H107" s="42">
        <v>15.586238808392979</v>
      </c>
      <c r="I107" s="42">
        <v>396.14400000000001</v>
      </c>
      <c r="J107" s="42">
        <f t="shared" si="22"/>
        <v>5352.9643611916072</v>
      </c>
      <c r="K107" s="43" t="s">
        <v>13</v>
      </c>
      <c r="L107" s="43">
        <f t="shared" si="23"/>
        <v>4228.8418453413697</v>
      </c>
      <c r="M107" s="20">
        <f t="shared" si="21"/>
        <v>17.562348042286331</v>
      </c>
      <c r="N107" s="30" t="s">
        <v>13</v>
      </c>
      <c r="O107" s="20">
        <f t="shared" si="24"/>
        <v>13.874254953406203</v>
      </c>
      <c r="P107" s="31">
        <v>1</v>
      </c>
      <c r="Q107" s="21">
        <v>0.79</v>
      </c>
      <c r="R107" s="22" t="str">
        <f t="shared" si="25"/>
        <v>-</v>
      </c>
    </row>
    <row r="108" spans="1:18" ht="12" customHeight="1" x14ac:dyDescent="0.2">
      <c r="A108" s="28">
        <v>2009</v>
      </c>
      <c r="B108" s="36">
        <v>307.43940600000002</v>
      </c>
      <c r="C108" s="42">
        <v>5589.2223000000004</v>
      </c>
      <c r="D108" s="43">
        <v>20.409300000000002</v>
      </c>
      <c r="E108" s="42">
        <v>396.14400000000001</v>
      </c>
      <c r="F108" s="42">
        <f t="shared" si="20"/>
        <v>6005.7756000000008</v>
      </c>
      <c r="G108" s="42">
        <v>533.83399999999995</v>
      </c>
      <c r="H108" s="42">
        <v>22.067271547549609</v>
      </c>
      <c r="I108" s="42">
        <v>261.83800000000002</v>
      </c>
      <c r="J108" s="42">
        <f t="shared" si="22"/>
        <v>5188.036328452451</v>
      </c>
      <c r="K108" s="43" t="s">
        <v>13</v>
      </c>
      <c r="L108" s="43">
        <f t="shared" si="23"/>
        <v>4098.5486994774365</v>
      </c>
      <c r="M108" s="20">
        <f t="shared" si="21"/>
        <v>16.874988134905681</v>
      </c>
      <c r="N108" s="30" t="s">
        <v>13</v>
      </c>
      <c r="O108" s="20">
        <f t="shared" si="24"/>
        <v>13.331240626575489</v>
      </c>
      <c r="P108" s="31">
        <v>1</v>
      </c>
      <c r="Q108" s="21">
        <v>0.79</v>
      </c>
      <c r="R108" s="22" t="str">
        <f t="shared" si="25"/>
        <v>-</v>
      </c>
    </row>
    <row r="109" spans="1:18" ht="12" customHeight="1" x14ac:dyDescent="0.2">
      <c r="A109" s="28">
        <v>2010</v>
      </c>
      <c r="B109" s="36">
        <v>309.74127900000002</v>
      </c>
      <c r="C109" s="42">
        <v>5570.3536999999997</v>
      </c>
      <c r="D109" s="43">
        <v>25.166</v>
      </c>
      <c r="E109" s="42">
        <v>261.83800000000002</v>
      </c>
      <c r="F109" s="42">
        <f t="shared" si="20"/>
        <v>5857.3576999999996</v>
      </c>
      <c r="G109" s="42">
        <v>581.30100000000004</v>
      </c>
      <c r="H109" s="42">
        <v>17.750549905749708</v>
      </c>
      <c r="I109" s="42">
        <v>191.56</v>
      </c>
      <c r="J109" s="42">
        <f t="shared" si="22"/>
        <v>5066.74615009425</v>
      </c>
      <c r="K109" s="43" t="s">
        <v>13</v>
      </c>
      <c r="L109" s="43">
        <f t="shared" si="23"/>
        <v>4002.7294585744576</v>
      </c>
      <c r="M109" s="20">
        <f t="shared" si="21"/>
        <v>16.357994538061714</v>
      </c>
      <c r="N109" s="30" t="s">
        <v>13</v>
      </c>
      <c r="O109" s="20">
        <f t="shared" si="24"/>
        <v>12.922815685068755</v>
      </c>
      <c r="P109" s="31">
        <v>1</v>
      </c>
      <c r="Q109" s="21">
        <v>0.79</v>
      </c>
      <c r="R109" s="22" t="str">
        <f t="shared" si="25"/>
        <v>-</v>
      </c>
    </row>
    <row r="110" spans="1:18" ht="12" customHeight="1" x14ac:dyDescent="0.2">
      <c r="A110" s="60">
        <v>2011</v>
      </c>
      <c r="B110" s="70">
        <v>311.97391399999998</v>
      </c>
      <c r="C110" s="54">
        <v>5714.6473999999998</v>
      </c>
      <c r="D110" s="55">
        <v>20.503</v>
      </c>
      <c r="E110" s="54">
        <v>191.56</v>
      </c>
      <c r="F110" s="54">
        <f t="shared" ref="F110:F120" si="26">SUM(C110:E110)</f>
        <v>5926.7103999999999</v>
      </c>
      <c r="G110" s="54">
        <v>702.59500000000003</v>
      </c>
      <c r="H110" s="54">
        <v>19.469505187236219</v>
      </c>
      <c r="I110" s="54">
        <v>210.78700000000001</v>
      </c>
      <c r="J110" s="54">
        <f t="shared" si="22"/>
        <v>4993.8588948127635</v>
      </c>
      <c r="K110" s="55" t="s">
        <v>13</v>
      </c>
      <c r="L110" s="55">
        <f t="shared" si="23"/>
        <v>3945.1485269020832</v>
      </c>
      <c r="M110" s="56">
        <f t="shared" ref="M110:M115" si="27">IF(B110=0,0,J110/B110)</f>
        <v>16.007296349824824</v>
      </c>
      <c r="N110" s="62" t="s">
        <v>13</v>
      </c>
      <c r="O110" s="56">
        <f t="shared" si="24"/>
        <v>12.645764116361612</v>
      </c>
      <c r="P110" s="63">
        <v>1</v>
      </c>
      <c r="Q110" s="57">
        <v>0.79</v>
      </c>
      <c r="R110" s="58" t="str">
        <f t="shared" si="25"/>
        <v>-</v>
      </c>
    </row>
    <row r="111" spans="1:18" ht="12" customHeight="1" x14ac:dyDescent="0.2">
      <c r="A111" s="60">
        <v>2012</v>
      </c>
      <c r="B111" s="70">
        <v>314.16755799999999</v>
      </c>
      <c r="C111" s="54">
        <v>5889.0909000000001</v>
      </c>
      <c r="D111" s="55">
        <v>22.013000000000002</v>
      </c>
      <c r="E111" s="54">
        <v>210.78700000000001</v>
      </c>
      <c r="F111" s="54">
        <f t="shared" si="26"/>
        <v>6121.8909000000003</v>
      </c>
      <c r="G111" s="54">
        <v>796.98599999999999</v>
      </c>
      <c r="H111" s="54">
        <v>18.44699460128475</v>
      </c>
      <c r="I111" s="54">
        <v>296.47899999999998</v>
      </c>
      <c r="J111" s="54">
        <f t="shared" si="22"/>
        <v>5009.9789053987151</v>
      </c>
      <c r="K111" s="55" t="s">
        <v>13</v>
      </c>
      <c r="L111" s="55">
        <f t="shared" si="23"/>
        <v>3957.8833352649854</v>
      </c>
      <c r="M111" s="56">
        <f t="shared" si="27"/>
        <v>15.946837214168101</v>
      </c>
      <c r="N111" s="62" t="s">
        <v>13</v>
      </c>
      <c r="O111" s="56">
        <f t="shared" si="24"/>
        <v>12.598001399192801</v>
      </c>
      <c r="P111" s="63">
        <v>1</v>
      </c>
      <c r="Q111" s="57">
        <v>0.79</v>
      </c>
      <c r="R111" s="58" t="str">
        <f t="shared" si="25"/>
        <v>-</v>
      </c>
    </row>
    <row r="112" spans="1:18" ht="12" customHeight="1" x14ac:dyDescent="0.2">
      <c r="A112" s="60">
        <v>2013</v>
      </c>
      <c r="B112" s="70">
        <v>316.29476599999998</v>
      </c>
      <c r="C112" s="54">
        <v>5729.4863999999998</v>
      </c>
      <c r="D112" s="55">
        <v>20.198</v>
      </c>
      <c r="E112" s="54">
        <v>296.47899999999998</v>
      </c>
      <c r="F112" s="54">
        <f t="shared" si="26"/>
        <v>6046.1634000000004</v>
      </c>
      <c r="G112" s="54">
        <v>740.60400000000004</v>
      </c>
      <c r="H112" s="54">
        <v>20.317116446716557</v>
      </c>
      <c r="I112" s="54">
        <v>237.40700000000001</v>
      </c>
      <c r="J112" s="54">
        <f t="shared" si="22"/>
        <v>5047.8352835532842</v>
      </c>
      <c r="K112" s="55" t="s">
        <v>13</v>
      </c>
      <c r="L112" s="55">
        <f t="shared" ref="L112:L120" si="28">+J112*Q112</f>
        <v>3987.7898740070946</v>
      </c>
      <c r="M112" s="56">
        <f t="shared" si="27"/>
        <v>15.959275417011751</v>
      </c>
      <c r="N112" s="62" t="s">
        <v>13</v>
      </c>
      <c r="O112" s="56">
        <f t="shared" si="24"/>
        <v>12.607827579439284</v>
      </c>
      <c r="P112" s="63">
        <v>1</v>
      </c>
      <c r="Q112" s="57">
        <v>0.79</v>
      </c>
      <c r="R112" s="58" t="str">
        <f t="shared" ref="R112:R120" si="29">IF(I111=0,"-",IF(ROUND(E112,0)=ROUND(I111,0),"-","*"))</f>
        <v>-</v>
      </c>
    </row>
    <row r="113" spans="1:20" ht="12" customHeight="1" x14ac:dyDescent="0.2">
      <c r="A113" s="60">
        <v>2014</v>
      </c>
      <c r="B113" s="70">
        <v>318.576955</v>
      </c>
      <c r="C113" s="54">
        <v>5755.6309999999994</v>
      </c>
      <c r="D113" s="55">
        <v>27.131</v>
      </c>
      <c r="E113" s="54">
        <v>237.40700000000001</v>
      </c>
      <c r="F113" s="54">
        <f t="shared" si="26"/>
        <v>6020.1689999999999</v>
      </c>
      <c r="G113" s="54">
        <v>774.71400000000006</v>
      </c>
      <c r="H113" s="54">
        <v>21.224596438119928</v>
      </c>
      <c r="I113" s="54">
        <v>193.429</v>
      </c>
      <c r="J113" s="54">
        <f t="shared" ref="J113:J120" si="30">+F113-SUM(G113:I113)</f>
        <v>5030.8014035618799</v>
      </c>
      <c r="K113" s="55" t="s">
        <v>13</v>
      </c>
      <c r="L113" s="55">
        <f t="shared" si="28"/>
        <v>3974.3331088138852</v>
      </c>
      <c r="M113" s="56">
        <f t="shared" si="27"/>
        <v>15.791479341504409</v>
      </c>
      <c r="N113" s="62" t="s">
        <v>13</v>
      </c>
      <c r="O113" s="56">
        <f t="shared" ref="O113:O120" si="31">IF(B113=0,0,L113/B113)</f>
        <v>12.475268679788485</v>
      </c>
      <c r="P113" s="63">
        <v>1</v>
      </c>
      <c r="Q113" s="57">
        <v>0.79</v>
      </c>
      <c r="R113" s="58" t="str">
        <f t="shared" si="29"/>
        <v>-</v>
      </c>
    </row>
    <row r="114" spans="1:20" ht="12" customHeight="1" x14ac:dyDescent="0.2">
      <c r="A114" s="60">
        <v>2015</v>
      </c>
      <c r="B114" s="70">
        <v>320.87070299999999</v>
      </c>
      <c r="C114" s="54">
        <v>5626.6479999999992</v>
      </c>
      <c r="D114" s="55">
        <v>44.960999999999999</v>
      </c>
      <c r="E114" s="54">
        <v>193.429</v>
      </c>
      <c r="F114" s="54">
        <f t="shared" si="26"/>
        <v>5865.0379999999996</v>
      </c>
      <c r="G114" s="54">
        <v>528.95399999999995</v>
      </c>
      <c r="H114" s="54">
        <v>19.947277774140325</v>
      </c>
      <c r="I114" s="54">
        <v>201.011</v>
      </c>
      <c r="J114" s="54">
        <f t="shared" si="30"/>
        <v>5115.1257222258591</v>
      </c>
      <c r="K114" s="55" t="s">
        <v>13</v>
      </c>
      <c r="L114" s="55">
        <f t="shared" si="28"/>
        <v>4040.949320558429</v>
      </c>
      <c r="M114" s="56">
        <f t="shared" si="27"/>
        <v>15.941392200664263</v>
      </c>
      <c r="N114" s="62" t="s">
        <v>13</v>
      </c>
      <c r="O114" s="56">
        <f t="shared" si="31"/>
        <v>12.593699838524769</v>
      </c>
      <c r="P114" s="63">
        <v>1</v>
      </c>
      <c r="Q114" s="57">
        <v>0.79</v>
      </c>
      <c r="R114" s="58" t="str">
        <f t="shared" si="29"/>
        <v>-</v>
      </c>
    </row>
    <row r="115" spans="1:20" ht="12" customHeight="1" x14ac:dyDescent="0.2">
      <c r="A115" s="86">
        <v>2016</v>
      </c>
      <c r="B115" s="36">
        <v>323.16101099999997</v>
      </c>
      <c r="C115" s="76">
        <v>5981.1009999999997</v>
      </c>
      <c r="D115" s="81">
        <v>50.164000000000001</v>
      </c>
      <c r="E115" s="76">
        <v>201.011</v>
      </c>
      <c r="F115" s="76">
        <f t="shared" si="26"/>
        <v>6232.2759999999998</v>
      </c>
      <c r="G115" s="76">
        <v>569.39300000000003</v>
      </c>
      <c r="H115" s="76">
        <v>12.284772339495538</v>
      </c>
      <c r="I115" s="76">
        <v>278.74099999999999</v>
      </c>
      <c r="J115" s="76">
        <f t="shared" si="30"/>
        <v>5371.8572276605046</v>
      </c>
      <c r="K115" s="81" t="s">
        <v>13</v>
      </c>
      <c r="L115" s="81">
        <f t="shared" si="28"/>
        <v>4243.7672098517987</v>
      </c>
      <c r="M115" s="77">
        <f t="shared" si="27"/>
        <v>16.62285066827107</v>
      </c>
      <c r="N115" s="82" t="s">
        <v>13</v>
      </c>
      <c r="O115" s="77">
        <f t="shared" si="31"/>
        <v>13.132052027934147</v>
      </c>
      <c r="P115" s="87">
        <v>1</v>
      </c>
      <c r="Q115" s="78">
        <v>0.79</v>
      </c>
      <c r="R115" s="79" t="str">
        <f t="shared" si="29"/>
        <v>-</v>
      </c>
    </row>
    <row r="116" spans="1:20" ht="12" customHeight="1" x14ac:dyDescent="0.2">
      <c r="A116" s="86">
        <v>2017</v>
      </c>
      <c r="B116" s="36">
        <v>325.20603</v>
      </c>
      <c r="C116" s="76">
        <v>5980.5770000000002</v>
      </c>
      <c r="D116" s="81">
        <v>24.704000000000001</v>
      </c>
      <c r="E116" s="76">
        <v>278.74099999999999</v>
      </c>
      <c r="F116" s="76">
        <f t="shared" si="26"/>
        <v>6284.0219999999999</v>
      </c>
      <c r="G116" s="76">
        <v>622.15499999999997</v>
      </c>
      <c r="H116" s="76">
        <v>11.074460975489</v>
      </c>
      <c r="I116" s="76">
        <v>309.625</v>
      </c>
      <c r="J116" s="76">
        <f t="shared" si="30"/>
        <v>5341.1675390245109</v>
      </c>
      <c r="K116" s="81" t="s">
        <v>13</v>
      </c>
      <c r="L116" s="81">
        <f t="shared" si="28"/>
        <v>4219.5223558293637</v>
      </c>
      <c r="M116" s="77">
        <f>IF(B116=0,0,J116/B116)</f>
        <v>16.423949885014466</v>
      </c>
      <c r="N116" s="82" t="s">
        <v>13</v>
      </c>
      <c r="O116" s="77">
        <f t="shared" si="31"/>
        <v>12.974920409161429</v>
      </c>
      <c r="P116" s="87">
        <v>1</v>
      </c>
      <c r="Q116" s="78">
        <v>0.79</v>
      </c>
      <c r="R116" s="79" t="str">
        <f t="shared" si="29"/>
        <v>-</v>
      </c>
    </row>
    <row r="117" spans="1:20" ht="12" customHeight="1" x14ac:dyDescent="0.2">
      <c r="A117" s="80">
        <v>2018</v>
      </c>
      <c r="B117" s="36">
        <v>326.92397599999998</v>
      </c>
      <c r="C117" s="75">
        <v>5878.0909999999994</v>
      </c>
      <c r="D117" s="73">
        <v>18.652999999999999</v>
      </c>
      <c r="E117" s="75">
        <v>309.625</v>
      </c>
      <c r="F117" s="75">
        <f t="shared" si="26"/>
        <v>6206.3689999999997</v>
      </c>
      <c r="G117" s="75">
        <v>610.56100000000004</v>
      </c>
      <c r="H117" s="75">
        <v>13.476573691967763</v>
      </c>
      <c r="I117" s="76">
        <v>302.76299999999998</v>
      </c>
      <c r="J117" s="75">
        <f t="shared" si="30"/>
        <v>5279.568426308032</v>
      </c>
      <c r="K117" s="73" t="s">
        <v>13</v>
      </c>
      <c r="L117" s="73">
        <f t="shared" si="28"/>
        <v>4170.8590567833453</v>
      </c>
      <c r="M117" s="89">
        <f>IF(B117=0,0,J117/B117)</f>
        <v>16.149223715265325</v>
      </c>
      <c r="N117" s="91" t="s">
        <v>13</v>
      </c>
      <c r="O117" s="89">
        <f t="shared" si="31"/>
        <v>12.757886735059607</v>
      </c>
      <c r="P117" s="92">
        <v>1</v>
      </c>
      <c r="Q117" s="88">
        <v>0.79</v>
      </c>
      <c r="R117" s="90" t="str">
        <f t="shared" si="29"/>
        <v>-</v>
      </c>
    </row>
    <row r="118" spans="1:20" ht="12" customHeight="1" x14ac:dyDescent="0.2">
      <c r="A118" s="108">
        <v>2019</v>
      </c>
      <c r="B118" s="109">
        <v>328.475998</v>
      </c>
      <c r="C118" s="76">
        <v>5817.5649999999987</v>
      </c>
      <c r="D118" s="81">
        <v>12.24</v>
      </c>
      <c r="E118" s="110">
        <v>302.76299999999998</v>
      </c>
      <c r="F118" s="111">
        <f t="shared" si="26"/>
        <v>6132.5679999999984</v>
      </c>
      <c r="G118" s="111">
        <v>639.00800000000004</v>
      </c>
      <c r="H118" s="112">
        <v>12.682799316916663</v>
      </c>
      <c r="I118" s="76">
        <v>232.65199999999999</v>
      </c>
      <c r="J118" s="111">
        <f t="shared" si="30"/>
        <v>5248.2252006830822</v>
      </c>
      <c r="K118" s="113" t="s">
        <v>13</v>
      </c>
      <c r="L118" s="113">
        <f t="shared" si="28"/>
        <v>4146.0979085396348</v>
      </c>
      <c r="M118" s="98">
        <f>IF(B118=0,0,J118/B118)</f>
        <v>15.977499825369531</v>
      </c>
      <c r="N118" s="114" t="s">
        <v>13</v>
      </c>
      <c r="O118" s="98">
        <f t="shared" si="31"/>
        <v>12.622224862041929</v>
      </c>
      <c r="P118" s="115">
        <v>1</v>
      </c>
      <c r="Q118" s="99">
        <v>0.79</v>
      </c>
      <c r="R118" s="100" t="str">
        <f t="shared" si="29"/>
        <v>-</v>
      </c>
    </row>
    <row r="119" spans="1:20" ht="12" customHeight="1" x14ac:dyDescent="0.2">
      <c r="A119" s="80">
        <v>2020</v>
      </c>
      <c r="B119" s="36">
        <v>330.11398000000003</v>
      </c>
      <c r="C119" s="75">
        <v>5743.2060000000001</v>
      </c>
      <c r="D119" s="73">
        <v>21.186</v>
      </c>
      <c r="E119" s="116">
        <v>232.65199999999999</v>
      </c>
      <c r="F119" s="75">
        <f t="shared" si="26"/>
        <v>5997.0439999999999</v>
      </c>
      <c r="G119" s="75">
        <v>571.26599999999996</v>
      </c>
      <c r="H119" s="117">
        <v>15.045317011104304</v>
      </c>
      <c r="I119" s="75">
        <v>223.024</v>
      </c>
      <c r="J119" s="75">
        <f t="shared" si="30"/>
        <v>5187.7086829888958</v>
      </c>
      <c r="K119" s="73" t="s">
        <v>13</v>
      </c>
      <c r="L119" s="73">
        <f t="shared" si="28"/>
        <v>4098.2898595612278</v>
      </c>
      <c r="M119" s="89">
        <f t="shared" ref="M119:M120" si="32">IF(B119=0,0,J119/B119)</f>
        <v>15.714901510650641</v>
      </c>
      <c r="N119" s="91" t="s">
        <v>13</v>
      </c>
      <c r="O119" s="89">
        <f t="shared" si="31"/>
        <v>12.414772193414006</v>
      </c>
      <c r="P119" s="92">
        <v>1</v>
      </c>
      <c r="Q119" s="88">
        <v>0.79</v>
      </c>
      <c r="R119" s="90" t="str">
        <f t="shared" si="29"/>
        <v>-</v>
      </c>
    </row>
    <row r="120" spans="1:20" ht="12" customHeight="1" thickBot="1" x14ac:dyDescent="0.25">
      <c r="A120" s="118">
        <v>2021</v>
      </c>
      <c r="B120" s="119">
        <v>332.14052299999997</v>
      </c>
      <c r="C120" s="103">
        <v>5558.4750000000004</v>
      </c>
      <c r="D120" s="120">
        <v>22.167999999999999</v>
      </c>
      <c r="E120" s="121">
        <v>223.024</v>
      </c>
      <c r="F120" s="103">
        <f t="shared" si="26"/>
        <v>5803.6670000000004</v>
      </c>
      <c r="G120" s="103">
        <v>547.64</v>
      </c>
      <c r="H120" s="103">
        <v>17.178542929490835</v>
      </c>
      <c r="I120" s="103">
        <v>165.75399999999999</v>
      </c>
      <c r="J120" s="103">
        <f t="shared" si="30"/>
        <v>5073.0944570705096</v>
      </c>
      <c r="K120" s="120" t="s">
        <v>13</v>
      </c>
      <c r="L120" s="120">
        <f t="shared" si="28"/>
        <v>4007.7446210857029</v>
      </c>
      <c r="M120" s="105">
        <f t="shared" si="32"/>
        <v>15.273940112000457</v>
      </c>
      <c r="N120" s="122" t="s">
        <v>13</v>
      </c>
      <c r="O120" s="105">
        <f t="shared" si="31"/>
        <v>12.06641268848036</v>
      </c>
      <c r="P120" s="123">
        <v>1</v>
      </c>
      <c r="Q120" s="106">
        <v>0.79</v>
      </c>
      <c r="R120" s="107" t="str">
        <f t="shared" si="29"/>
        <v>-</v>
      </c>
    </row>
    <row r="121" spans="1:20" ht="12" customHeight="1" thickTop="1" x14ac:dyDescent="0.2">
      <c r="A121" s="147" t="s">
        <v>30</v>
      </c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T121" s="93"/>
    </row>
    <row r="122" spans="1:20" ht="12" customHeight="1" x14ac:dyDescent="0.2">
      <c r="A122" s="14" t="s">
        <v>47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20" ht="12" customHeight="1" x14ac:dyDescent="0.2">
      <c r="A123" s="14" t="s">
        <v>36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20" ht="12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20" ht="12" customHeight="1" x14ac:dyDescent="0.2">
      <c r="A125" s="132" t="s">
        <v>63</v>
      </c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</row>
    <row r="127" spans="1:20" ht="12" customHeight="1" x14ac:dyDescent="0.2">
      <c r="A127" s="137" t="s">
        <v>56</v>
      </c>
    </row>
  </sheetData>
  <mergeCells count="27">
    <mergeCell ref="Q1:R1"/>
    <mergeCell ref="A2:A6"/>
    <mergeCell ref="B2:B6"/>
    <mergeCell ref="C3:C6"/>
    <mergeCell ref="D3:D6"/>
    <mergeCell ref="E3:E6"/>
    <mergeCell ref="F3:F6"/>
    <mergeCell ref="R2:R6"/>
    <mergeCell ref="J5:J6"/>
    <mergeCell ref="J2:O3"/>
    <mergeCell ref="K5:K6"/>
    <mergeCell ref="C7:L7"/>
    <mergeCell ref="M7:O7"/>
    <mergeCell ref="A1:P1"/>
    <mergeCell ref="H3:H6"/>
    <mergeCell ref="I3:I6"/>
    <mergeCell ref="P5:P6"/>
    <mergeCell ref="G2:I2"/>
    <mergeCell ref="G3:G6"/>
    <mergeCell ref="L5:L6"/>
    <mergeCell ref="M5:M6"/>
    <mergeCell ref="N5:N6"/>
    <mergeCell ref="O5:O6"/>
    <mergeCell ref="P2:Q2"/>
    <mergeCell ref="P3:Q3"/>
    <mergeCell ref="P4:Q4"/>
    <mergeCell ref="Q5:Q6"/>
  </mergeCells>
  <phoneticPr fontId="5" type="noConversion"/>
  <printOptions horizontalCentered="1" verticalCentered="1"/>
  <pageMargins left="0.6" right="0.6" top="0.5" bottom="0.5" header="0" footer="0"/>
  <pageSetup fitToHeight="3" orientation="landscape" horizontalDpi="300" r:id="rId1"/>
  <headerFooter alignWithMargins="0"/>
  <rowBreaks count="2" manualBreakCount="2">
    <brk id="39" max="17" man="1"/>
    <brk id="68" max="17" man="1"/>
  </rowBreaks>
  <ignoredErrors>
    <ignoredError sqref="H28:H51 H52:H64" numberStoredAsText="1"/>
    <ignoredError sqref="F29:F31 F35 F40:F44 F46:F48 F94:F111 F112:F12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1">
    <outlinePr summaryBelow="0" summaryRight="0"/>
    <pageSetUpPr autoPageBreaks="0" fitToPage="1"/>
  </sheetPr>
  <dimension ref="A1:X125"/>
  <sheetViews>
    <sheetView showOutlineSymbols="0" zoomScaleNormal="100" workbookViewId="0">
      <pane ySplit="7" topLeftCell="A8" activePane="bottomLeft" state="frozen"/>
      <selection sqref="A1:P1"/>
      <selection pane="bottomLeft" sqref="A1:M1"/>
    </sheetView>
  </sheetViews>
  <sheetFormatPr defaultColWidth="12.83203125" defaultRowHeight="12" customHeight="1" x14ac:dyDescent="0.2"/>
  <cols>
    <col min="1" max="2" width="12.83203125" style="3" customWidth="1"/>
    <col min="3" max="12" width="12.83203125" style="4" customWidth="1"/>
    <col min="13" max="15" width="12.83203125" style="5" customWidth="1"/>
    <col min="16" max="18" width="12.83203125" style="13" customWidth="1"/>
    <col min="19" max="16384" width="12.83203125" style="14"/>
  </cols>
  <sheetData>
    <row r="1" spans="1:18" s="39" customFormat="1" ht="12" customHeight="1" thickBot="1" x14ac:dyDescent="0.25">
      <c r="A1" s="178" t="s">
        <v>69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201" t="s">
        <v>28</v>
      </c>
      <c r="O1" s="201"/>
      <c r="P1" s="38"/>
      <c r="Q1" s="38"/>
      <c r="R1" s="38"/>
    </row>
    <row r="2" spans="1:18" ht="12" customHeight="1" thickTop="1" x14ac:dyDescent="0.2">
      <c r="A2" s="161" t="s">
        <v>0</v>
      </c>
      <c r="B2" s="192" t="s">
        <v>20</v>
      </c>
      <c r="C2" s="8" t="s">
        <v>1</v>
      </c>
      <c r="D2" s="9"/>
      <c r="E2" s="9"/>
      <c r="F2" s="9"/>
      <c r="G2" s="184" t="s">
        <v>49</v>
      </c>
      <c r="H2" s="185"/>
      <c r="I2" s="185"/>
      <c r="J2" s="186" t="s">
        <v>50</v>
      </c>
      <c r="K2" s="187"/>
      <c r="L2" s="187"/>
      <c r="M2" s="187"/>
      <c r="N2" s="187"/>
      <c r="O2" s="187"/>
    </row>
    <row r="3" spans="1:18" ht="12" customHeight="1" x14ac:dyDescent="0.2">
      <c r="A3" s="162"/>
      <c r="B3" s="193"/>
      <c r="C3" s="181" t="s">
        <v>29</v>
      </c>
      <c r="D3" s="154" t="s">
        <v>2</v>
      </c>
      <c r="E3" s="154" t="s">
        <v>15</v>
      </c>
      <c r="F3" s="181" t="s">
        <v>21</v>
      </c>
      <c r="G3" s="181" t="s">
        <v>22</v>
      </c>
      <c r="H3" s="154" t="s">
        <v>16</v>
      </c>
      <c r="I3" s="157" t="s">
        <v>14</v>
      </c>
      <c r="J3" s="189"/>
      <c r="K3" s="190"/>
      <c r="L3" s="190"/>
      <c r="M3" s="190"/>
      <c r="N3" s="190"/>
      <c r="O3" s="190"/>
    </row>
    <row r="4" spans="1:18" ht="12" customHeight="1" x14ac:dyDescent="0.2">
      <c r="A4" s="162"/>
      <c r="B4" s="193"/>
      <c r="C4" s="155"/>
      <c r="D4" s="155"/>
      <c r="E4" s="155"/>
      <c r="F4" s="155"/>
      <c r="G4" s="155"/>
      <c r="H4" s="155"/>
      <c r="I4" s="155"/>
      <c r="J4" s="158" t="s">
        <v>21</v>
      </c>
      <c r="K4" s="159"/>
      <c r="L4" s="160"/>
      <c r="M4" s="10" t="s">
        <v>19</v>
      </c>
      <c r="N4" s="11"/>
      <c r="O4" s="11"/>
    </row>
    <row r="5" spans="1:18" ht="12" customHeight="1" x14ac:dyDescent="0.2">
      <c r="A5" s="162"/>
      <c r="B5" s="193"/>
      <c r="C5" s="155"/>
      <c r="D5" s="155"/>
      <c r="E5" s="155"/>
      <c r="F5" s="155"/>
      <c r="G5" s="155"/>
      <c r="H5" s="155"/>
      <c r="I5" s="155"/>
      <c r="J5" s="154" t="s">
        <v>58</v>
      </c>
      <c r="K5" s="154" t="s">
        <v>62</v>
      </c>
      <c r="L5" s="154" t="s">
        <v>67</v>
      </c>
      <c r="M5" s="154" t="s">
        <v>58</v>
      </c>
      <c r="N5" s="154" t="s">
        <v>62</v>
      </c>
      <c r="O5" s="199" t="s">
        <v>67</v>
      </c>
    </row>
    <row r="6" spans="1:18" ht="12" customHeight="1" x14ac:dyDescent="0.2">
      <c r="A6" s="163"/>
      <c r="B6" s="194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200"/>
    </row>
    <row r="7" spans="1:18" ht="12" customHeight="1" x14ac:dyDescent="0.2">
      <c r="A7"/>
      <c r="B7" s="67" t="s">
        <v>43</v>
      </c>
      <c r="C7" s="176" t="s">
        <v>44</v>
      </c>
      <c r="D7" s="176"/>
      <c r="E7" s="176"/>
      <c r="F7" s="176"/>
      <c r="G7" s="176"/>
      <c r="H7" s="176"/>
      <c r="I7" s="176"/>
      <c r="J7" s="176"/>
      <c r="K7" s="176"/>
      <c r="L7" s="176"/>
      <c r="M7" s="175" t="s">
        <v>45</v>
      </c>
      <c r="N7" s="175"/>
      <c r="O7" s="175"/>
      <c r="P7"/>
      <c r="Q7"/>
      <c r="R7"/>
    </row>
    <row r="8" spans="1:18" ht="12" customHeight="1" x14ac:dyDescent="0.2">
      <c r="A8" s="28">
        <v>1909</v>
      </c>
      <c r="B8" s="36">
        <v>90.49</v>
      </c>
      <c r="C8" s="19" t="s">
        <v>13</v>
      </c>
      <c r="D8" s="19" t="s">
        <v>13</v>
      </c>
      <c r="E8" s="19" t="s">
        <v>13</v>
      </c>
      <c r="F8" s="19" t="s">
        <v>13</v>
      </c>
      <c r="G8" s="19" t="s">
        <v>13</v>
      </c>
      <c r="H8" s="19" t="s">
        <v>13</v>
      </c>
      <c r="I8" s="19" t="s">
        <v>13</v>
      </c>
      <c r="J8" s="19" t="s">
        <v>13</v>
      </c>
      <c r="K8" s="19" t="s">
        <v>13</v>
      </c>
      <c r="L8" s="19" t="s">
        <v>13</v>
      </c>
      <c r="M8" s="20">
        <f>TotalChicken!M8+Turkey!O8</f>
        <v>16.040303900983535</v>
      </c>
      <c r="N8" s="30" t="s">
        <v>13</v>
      </c>
      <c r="O8" s="20">
        <f>TotalChicken!O8+Turkey!Q8</f>
        <v>11.221207868272739</v>
      </c>
    </row>
    <row r="9" spans="1:18" ht="12" customHeight="1" x14ac:dyDescent="0.2">
      <c r="A9" s="28">
        <v>1910</v>
      </c>
      <c r="B9" s="36">
        <v>92.406999999999996</v>
      </c>
      <c r="C9" s="19" t="s">
        <v>13</v>
      </c>
      <c r="D9" s="19" t="s">
        <v>13</v>
      </c>
      <c r="E9" s="19" t="s">
        <v>13</v>
      </c>
      <c r="F9" s="19" t="s">
        <v>13</v>
      </c>
      <c r="G9" s="19" t="s">
        <v>13</v>
      </c>
      <c r="H9" s="19" t="s">
        <v>13</v>
      </c>
      <c r="I9" s="19" t="s">
        <v>13</v>
      </c>
      <c r="J9" s="19" t="s">
        <v>13</v>
      </c>
      <c r="K9" s="19" t="s">
        <v>13</v>
      </c>
      <c r="L9" s="19" t="s">
        <v>13</v>
      </c>
      <c r="M9" s="30">
        <f>TotalChicken!M9+Turkey!O9</f>
        <v>16.838567749196489</v>
      </c>
      <c r="N9" s="30" t="s">
        <v>13</v>
      </c>
      <c r="O9" s="30">
        <f>TotalChicken!O9+Turkey!Q9</f>
        <v>11.7672203404504</v>
      </c>
    </row>
    <row r="10" spans="1:18" ht="12" customHeight="1" x14ac:dyDescent="0.2">
      <c r="A10" s="29">
        <v>1911</v>
      </c>
      <c r="B10" s="70">
        <v>93.863</v>
      </c>
      <c r="C10" s="24" t="s">
        <v>13</v>
      </c>
      <c r="D10" s="24" t="s">
        <v>13</v>
      </c>
      <c r="E10" s="24" t="s">
        <v>13</v>
      </c>
      <c r="F10" s="24" t="s">
        <v>13</v>
      </c>
      <c r="G10" s="24" t="s">
        <v>13</v>
      </c>
      <c r="H10" s="24" t="s">
        <v>13</v>
      </c>
      <c r="I10" s="24" t="s">
        <v>13</v>
      </c>
      <c r="J10" s="24" t="s">
        <v>13</v>
      </c>
      <c r="K10" s="24" t="s">
        <v>13</v>
      </c>
      <c r="L10" s="24" t="s">
        <v>13</v>
      </c>
      <c r="M10" s="34">
        <f>TotalChicken!M10+Turkey!O10</f>
        <v>17.084122039568307</v>
      </c>
      <c r="N10" s="34" t="s">
        <v>13</v>
      </c>
      <c r="O10" s="34">
        <f>TotalChicken!O10+Turkey!Q10</f>
        <v>11.881143475064722</v>
      </c>
    </row>
    <row r="11" spans="1:18" ht="12" customHeight="1" x14ac:dyDescent="0.2">
      <c r="A11" s="29">
        <v>1912</v>
      </c>
      <c r="B11" s="70">
        <v>95.334999999999994</v>
      </c>
      <c r="C11" s="24" t="s">
        <v>13</v>
      </c>
      <c r="D11" s="24" t="s">
        <v>13</v>
      </c>
      <c r="E11" s="24" t="s">
        <v>13</v>
      </c>
      <c r="F11" s="24" t="s">
        <v>13</v>
      </c>
      <c r="G11" s="24" t="s">
        <v>13</v>
      </c>
      <c r="H11" s="24" t="s">
        <v>13</v>
      </c>
      <c r="I11" s="24" t="s">
        <v>13</v>
      </c>
      <c r="J11" s="24" t="s">
        <v>13</v>
      </c>
      <c r="K11" s="24" t="s">
        <v>13</v>
      </c>
      <c r="L11" s="24" t="s">
        <v>13</v>
      </c>
      <c r="M11" s="34">
        <f>TotalChicken!M11+Turkey!O11</f>
        <v>16.351246813866894</v>
      </c>
      <c r="N11" s="34" t="s">
        <v>13</v>
      </c>
      <c r="O11" s="34">
        <f>TotalChicken!O11+Turkey!Q11</f>
        <v>11.379856820684953</v>
      </c>
    </row>
    <row r="12" spans="1:18" ht="12" customHeight="1" x14ac:dyDescent="0.2">
      <c r="A12" s="29">
        <v>1913</v>
      </c>
      <c r="B12" s="70">
        <v>97.224999999999994</v>
      </c>
      <c r="C12" s="24" t="s">
        <v>13</v>
      </c>
      <c r="D12" s="24" t="s">
        <v>13</v>
      </c>
      <c r="E12" s="24" t="s">
        <v>13</v>
      </c>
      <c r="F12" s="24" t="s">
        <v>13</v>
      </c>
      <c r="G12" s="24" t="s">
        <v>13</v>
      </c>
      <c r="H12" s="24" t="s">
        <v>13</v>
      </c>
      <c r="I12" s="24" t="s">
        <v>13</v>
      </c>
      <c r="J12" s="24" t="s">
        <v>13</v>
      </c>
      <c r="K12" s="24" t="s">
        <v>13</v>
      </c>
      <c r="L12" s="24" t="s">
        <v>13</v>
      </c>
      <c r="M12" s="34">
        <f>TotalChicken!M12+Turkey!O12</f>
        <v>15.967997171509387</v>
      </c>
      <c r="N12" s="34" t="s">
        <v>13</v>
      </c>
      <c r="O12" s="34">
        <f>TotalChicken!O12+Turkey!Q12</f>
        <v>11.11771406531242</v>
      </c>
    </row>
    <row r="13" spans="1:18" ht="12" customHeight="1" x14ac:dyDescent="0.2">
      <c r="A13" s="29">
        <v>1914</v>
      </c>
      <c r="B13" s="70">
        <v>99.111000000000004</v>
      </c>
      <c r="C13" s="24" t="s">
        <v>13</v>
      </c>
      <c r="D13" s="24" t="s">
        <v>13</v>
      </c>
      <c r="E13" s="24" t="s">
        <v>13</v>
      </c>
      <c r="F13" s="24" t="s">
        <v>13</v>
      </c>
      <c r="G13" s="24" t="s">
        <v>13</v>
      </c>
      <c r="H13" s="24" t="s">
        <v>13</v>
      </c>
      <c r="I13" s="24" t="s">
        <v>13</v>
      </c>
      <c r="J13" s="24" t="s">
        <v>13</v>
      </c>
      <c r="K13" s="24" t="s">
        <v>13</v>
      </c>
      <c r="L13" s="24" t="s">
        <v>13</v>
      </c>
      <c r="M13" s="34">
        <f>TotalChicken!M13+Turkey!O13</f>
        <v>15.882469746042315</v>
      </c>
      <c r="N13" s="34" t="s">
        <v>13</v>
      </c>
      <c r="O13" s="34">
        <f>TotalChicken!O13+Turkey!Q13</f>
        <v>11.059213306292943</v>
      </c>
    </row>
    <row r="14" spans="1:18" ht="12" customHeight="1" x14ac:dyDescent="0.2">
      <c r="A14" s="29">
        <v>1915</v>
      </c>
      <c r="B14" s="70">
        <v>100.54600000000001</v>
      </c>
      <c r="C14" s="24" t="s">
        <v>13</v>
      </c>
      <c r="D14" s="24" t="s">
        <v>13</v>
      </c>
      <c r="E14" s="24" t="s">
        <v>13</v>
      </c>
      <c r="F14" s="24" t="s">
        <v>13</v>
      </c>
      <c r="G14" s="24" t="s">
        <v>13</v>
      </c>
      <c r="H14" s="24" t="s">
        <v>13</v>
      </c>
      <c r="I14" s="24" t="s">
        <v>13</v>
      </c>
      <c r="J14" s="24" t="s">
        <v>13</v>
      </c>
      <c r="K14" s="24" t="s">
        <v>13</v>
      </c>
      <c r="L14" s="24" t="s">
        <v>13</v>
      </c>
      <c r="M14" s="34">
        <f>TotalChicken!M14+Turkey!O14</f>
        <v>15.896381835179916</v>
      </c>
      <c r="N14" s="34" t="s">
        <v>13</v>
      </c>
      <c r="O14" s="34">
        <f>TotalChicken!O14+Turkey!Q14</f>
        <v>11.014693175263066</v>
      </c>
    </row>
    <row r="15" spans="1:18" ht="12" customHeight="1" x14ac:dyDescent="0.2">
      <c r="A15" s="28">
        <v>1916</v>
      </c>
      <c r="B15" s="36">
        <v>101.961</v>
      </c>
      <c r="C15" s="19" t="s">
        <v>13</v>
      </c>
      <c r="D15" s="19" t="s">
        <v>13</v>
      </c>
      <c r="E15" s="19" t="s">
        <v>13</v>
      </c>
      <c r="F15" s="19" t="s">
        <v>13</v>
      </c>
      <c r="G15" s="19" t="s">
        <v>13</v>
      </c>
      <c r="H15" s="19" t="s">
        <v>13</v>
      </c>
      <c r="I15" s="19" t="s">
        <v>13</v>
      </c>
      <c r="J15" s="19" t="s">
        <v>13</v>
      </c>
      <c r="K15" s="19" t="s">
        <v>13</v>
      </c>
      <c r="L15" s="19" t="s">
        <v>13</v>
      </c>
      <c r="M15" s="30">
        <f>TotalChicken!M15+Turkey!O15</f>
        <v>15.012201018036309</v>
      </c>
      <c r="N15" s="30" t="s">
        <v>13</v>
      </c>
      <c r="O15" s="30">
        <f>TotalChicken!O15+Turkey!Q15</f>
        <v>10.409913496336834</v>
      </c>
    </row>
    <row r="16" spans="1:18" ht="12" customHeight="1" x14ac:dyDescent="0.2">
      <c r="A16" s="28">
        <v>1917</v>
      </c>
      <c r="B16" s="36">
        <v>103.414</v>
      </c>
      <c r="C16" s="19" t="s">
        <v>13</v>
      </c>
      <c r="D16" s="19" t="s">
        <v>13</v>
      </c>
      <c r="E16" s="19" t="s">
        <v>13</v>
      </c>
      <c r="F16" s="19" t="s">
        <v>13</v>
      </c>
      <c r="G16" s="19" t="s">
        <v>13</v>
      </c>
      <c r="H16" s="19" t="s">
        <v>13</v>
      </c>
      <c r="I16" s="19" t="s">
        <v>13</v>
      </c>
      <c r="J16" s="19" t="s">
        <v>13</v>
      </c>
      <c r="K16" s="19" t="s">
        <v>13</v>
      </c>
      <c r="L16" s="19" t="s">
        <v>13</v>
      </c>
      <c r="M16" s="30">
        <f>TotalChicken!M16+Turkey!O16</f>
        <v>14.640536793857699</v>
      </c>
      <c r="N16" s="30" t="s">
        <v>13</v>
      </c>
      <c r="O16" s="30">
        <f>TotalChicken!O16+Turkey!Q16</f>
        <v>10.155695166998665</v>
      </c>
    </row>
    <row r="17" spans="1:17" ht="12" customHeight="1" x14ac:dyDescent="0.2">
      <c r="A17" s="28">
        <v>1918</v>
      </c>
      <c r="B17" s="36">
        <v>104.55</v>
      </c>
      <c r="C17" s="19" t="s">
        <v>13</v>
      </c>
      <c r="D17" s="19" t="s">
        <v>13</v>
      </c>
      <c r="E17" s="19" t="s">
        <v>13</v>
      </c>
      <c r="F17" s="19" t="s">
        <v>13</v>
      </c>
      <c r="G17" s="19" t="s">
        <v>13</v>
      </c>
      <c r="H17" s="19" t="s">
        <v>13</v>
      </c>
      <c r="I17" s="19" t="s">
        <v>13</v>
      </c>
      <c r="J17" s="19" t="s">
        <v>13</v>
      </c>
      <c r="K17" s="19" t="s">
        <v>13</v>
      </c>
      <c r="L17" s="19" t="s">
        <v>13</v>
      </c>
      <c r="M17" s="30">
        <f>TotalChicken!M17+Turkey!O17</f>
        <v>14.683054997608801</v>
      </c>
      <c r="N17" s="30" t="s">
        <v>13</v>
      </c>
      <c r="O17" s="30">
        <f>TotalChicken!O17+Turkey!Q17</f>
        <v>10.184777618364421</v>
      </c>
    </row>
    <row r="18" spans="1:17" ht="12" customHeight="1" x14ac:dyDescent="0.2">
      <c r="A18" s="28">
        <v>1919</v>
      </c>
      <c r="B18" s="36">
        <v>105.063</v>
      </c>
      <c r="C18" s="19" t="s">
        <v>13</v>
      </c>
      <c r="D18" s="19" t="s">
        <v>13</v>
      </c>
      <c r="E18" s="19" t="s">
        <v>13</v>
      </c>
      <c r="F18" s="19" t="s">
        <v>13</v>
      </c>
      <c r="G18" s="19" t="s">
        <v>13</v>
      </c>
      <c r="H18" s="19" t="s">
        <v>13</v>
      </c>
      <c r="I18" s="19" t="s">
        <v>13</v>
      </c>
      <c r="J18" s="19" t="s">
        <v>13</v>
      </c>
      <c r="K18" s="19" t="s">
        <v>13</v>
      </c>
      <c r="L18" s="19" t="s">
        <v>13</v>
      </c>
      <c r="M18" s="30">
        <f>TotalChicken!M18+Turkey!O18</f>
        <v>15.856197719463559</v>
      </c>
      <c r="N18" s="30" t="s">
        <v>13</v>
      </c>
      <c r="O18" s="30">
        <f>TotalChicken!O18+Turkey!Q18</f>
        <v>10.933171240113076</v>
      </c>
    </row>
    <row r="19" spans="1:17" ht="12" customHeight="1" x14ac:dyDescent="0.2">
      <c r="A19" s="28">
        <v>1920</v>
      </c>
      <c r="B19" s="36">
        <v>106.461</v>
      </c>
      <c r="C19" s="19" t="s">
        <v>13</v>
      </c>
      <c r="D19" s="19" t="s">
        <v>13</v>
      </c>
      <c r="E19" s="19" t="s">
        <v>13</v>
      </c>
      <c r="F19" s="19" t="s">
        <v>13</v>
      </c>
      <c r="G19" s="19" t="s">
        <v>13</v>
      </c>
      <c r="H19" s="19" t="s">
        <v>13</v>
      </c>
      <c r="I19" s="19" t="s">
        <v>13</v>
      </c>
      <c r="J19" s="19" t="s">
        <v>13</v>
      </c>
      <c r="K19" s="19" t="s">
        <v>13</v>
      </c>
      <c r="L19" s="19" t="s">
        <v>13</v>
      </c>
      <c r="M19" s="30">
        <f>TotalChicken!M19+Turkey!O19</f>
        <v>15.266956415964533</v>
      </c>
      <c r="N19" s="30" t="s">
        <v>13</v>
      </c>
      <c r="O19" s="30">
        <f>TotalChicken!O19+Turkey!Q19</f>
        <v>10.530130188519742</v>
      </c>
    </row>
    <row r="20" spans="1:17" ht="12" customHeight="1" x14ac:dyDescent="0.2">
      <c r="A20" s="29">
        <v>1921</v>
      </c>
      <c r="B20" s="70">
        <v>108.538</v>
      </c>
      <c r="C20" s="24" t="s">
        <v>13</v>
      </c>
      <c r="D20" s="24" t="s">
        <v>13</v>
      </c>
      <c r="E20" s="24" t="s">
        <v>13</v>
      </c>
      <c r="F20" s="24" t="s">
        <v>13</v>
      </c>
      <c r="G20" s="24" t="s">
        <v>13</v>
      </c>
      <c r="H20" s="24" t="s">
        <v>13</v>
      </c>
      <c r="I20" s="24" t="s">
        <v>13</v>
      </c>
      <c r="J20" s="24" t="s">
        <v>13</v>
      </c>
      <c r="K20" s="24" t="s">
        <v>13</v>
      </c>
      <c r="L20" s="24" t="s">
        <v>13</v>
      </c>
      <c r="M20" s="34">
        <f>TotalChicken!M20+Turkey!O20</f>
        <v>14.86547131880079</v>
      </c>
      <c r="N20" s="34" t="s">
        <v>13</v>
      </c>
      <c r="O20" s="34">
        <f>TotalChicken!O20+Turkey!Q20</f>
        <v>10.25551438205974</v>
      </c>
    </row>
    <row r="21" spans="1:17" ht="12" customHeight="1" x14ac:dyDescent="0.2">
      <c r="A21" s="29">
        <v>1922</v>
      </c>
      <c r="B21" s="70">
        <v>110.04900000000001</v>
      </c>
      <c r="C21" s="24" t="s">
        <v>13</v>
      </c>
      <c r="D21" s="24" t="s">
        <v>13</v>
      </c>
      <c r="E21" s="24" t="s">
        <v>13</v>
      </c>
      <c r="F21" s="24" t="s">
        <v>13</v>
      </c>
      <c r="G21" s="24" t="s">
        <v>13</v>
      </c>
      <c r="H21" s="24" t="s">
        <v>13</v>
      </c>
      <c r="I21" s="24" t="s">
        <v>13</v>
      </c>
      <c r="J21" s="24" t="s">
        <v>13</v>
      </c>
      <c r="K21" s="24" t="s">
        <v>13</v>
      </c>
      <c r="L21" s="24" t="s">
        <v>13</v>
      </c>
      <c r="M21" s="34">
        <f>TotalChicken!M21+Turkey!O21</f>
        <v>15.738628456414869</v>
      </c>
      <c r="N21" s="34" t="s">
        <v>13</v>
      </c>
      <c r="O21" s="34">
        <f>TotalChicken!O21+Turkey!Q21</f>
        <v>10.852753864187772</v>
      </c>
    </row>
    <row r="22" spans="1:17" ht="12" customHeight="1" x14ac:dyDescent="0.2">
      <c r="A22" s="29">
        <v>1923</v>
      </c>
      <c r="B22" s="70">
        <v>111.947</v>
      </c>
      <c r="C22" s="24" t="s">
        <v>13</v>
      </c>
      <c r="D22" s="24" t="s">
        <v>13</v>
      </c>
      <c r="E22" s="24" t="s">
        <v>13</v>
      </c>
      <c r="F22" s="24" t="s">
        <v>13</v>
      </c>
      <c r="G22" s="24" t="s">
        <v>13</v>
      </c>
      <c r="H22" s="24" t="s">
        <v>13</v>
      </c>
      <c r="I22" s="24" t="s">
        <v>13</v>
      </c>
      <c r="J22" s="24" t="s">
        <v>13</v>
      </c>
      <c r="K22" s="24" t="s">
        <v>13</v>
      </c>
      <c r="L22" s="24" t="s">
        <v>13</v>
      </c>
      <c r="M22" s="34">
        <f>TotalChicken!M22+Turkey!O22</f>
        <v>16.168093553199281</v>
      </c>
      <c r="N22" s="34" t="s">
        <v>13</v>
      </c>
      <c r="O22" s="34">
        <f>TotalChicken!O22+Turkey!Q22</f>
        <v>11.146507990388308</v>
      </c>
    </row>
    <row r="23" spans="1:17" ht="12" customHeight="1" x14ac:dyDescent="0.2">
      <c r="A23" s="29">
        <v>1924</v>
      </c>
      <c r="B23" s="70">
        <v>114.10899999999999</v>
      </c>
      <c r="C23" s="24" t="s">
        <v>13</v>
      </c>
      <c r="D23" s="24" t="s">
        <v>13</v>
      </c>
      <c r="E23" s="24" t="s">
        <v>13</v>
      </c>
      <c r="F23" s="24" t="s">
        <v>13</v>
      </c>
      <c r="G23" s="24" t="s">
        <v>13</v>
      </c>
      <c r="H23" s="24" t="s">
        <v>13</v>
      </c>
      <c r="I23" s="24" t="s">
        <v>13</v>
      </c>
      <c r="J23" s="24" t="s">
        <v>13</v>
      </c>
      <c r="K23" s="24" t="s">
        <v>13</v>
      </c>
      <c r="L23" s="24" t="s">
        <v>13</v>
      </c>
      <c r="M23" s="34">
        <f>TotalChicken!M23+Turkey!O23</f>
        <v>15.206424935806993</v>
      </c>
      <c r="N23" s="34" t="s">
        <v>13</v>
      </c>
      <c r="O23" s="34">
        <f>TotalChicken!O23+Turkey!Q23</f>
        <v>10.488726656091984</v>
      </c>
    </row>
    <row r="24" spans="1:17" ht="12" customHeight="1" x14ac:dyDescent="0.2">
      <c r="A24" s="29">
        <v>1925</v>
      </c>
      <c r="B24" s="70">
        <v>115.82899999999999</v>
      </c>
      <c r="C24" s="24" t="s">
        <v>13</v>
      </c>
      <c r="D24" s="24" t="s">
        <v>13</v>
      </c>
      <c r="E24" s="24" t="s">
        <v>13</v>
      </c>
      <c r="F24" s="24" t="s">
        <v>13</v>
      </c>
      <c r="G24" s="24" t="s">
        <v>13</v>
      </c>
      <c r="H24" s="24" t="s">
        <v>13</v>
      </c>
      <c r="I24" s="24" t="s">
        <v>13</v>
      </c>
      <c r="J24" s="24" t="s">
        <v>13</v>
      </c>
      <c r="K24" s="24" t="s">
        <v>13</v>
      </c>
      <c r="L24" s="24" t="s">
        <v>13</v>
      </c>
      <c r="M24" s="34">
        <f>TotalChicken!M24+Turkey!O24</f>
        <v>15.859209550285335</v>
      </c>
      <c r="N24" s="34" t="s">
        <v>13</v>
      </c>
      <c r="O24" s="34">
        <f>TotalChicken!O24+Turkey!Q24</f>
        <v>10.935231332395169</v>
      </c>
    </row>
    <row r="25" spans="1:17" ht="12" customHeight="1" x14ac:dyDescent="0.2">
      <c r="A25" s="28">
        <v>1926</v>
      </c>
      <c r="B25" s="36">
        <v>117.39700000000001</v>
      </c>
      <c r="C25" s="19" t="s">
        <v>13</v>
      </c>
      <c r="D25" s="19" t="s">
        <v>13</v>
      </c>
      <c r="E25" s="19" t="s">
        <v>13</v>
      </c>
      <c r="F25" s="19" t="s">
        <v>13</v>
      </c>
      <c r="G25" s="19" t="s">
        <v>13</v>
      </c>
      <c r="H25" s="19" t="s">
        <v>13</v>
      </c>
      <c r="I25" s="19" t="s">
        <v>13</v>
      </c>
      <c r="J25" s="19" t="s">
        <v>13</v>
      </c>
      <c r="K25" s="19" t="s">
        <v>13</v>
      </c>
      <c r="L25" s="19" t="s">
        <v>13</v>
      </c>
      <c r="M25" s="30">
        <f>TotalChicken!M25+Turkey!O25</f>
        <v>15.737767736824619</v>
      </c>
      <c r="N25" s="30" t="s">
        <v>13</v>
      </c>
      <c r="O25" s="30">
        <f>TotalChicken!O25+Turkey!Q25</f>
        <v>10.852165131988041</v>
      </c>
    </row>
    <row r="26" spans="1:17" ht="12" customHeight="1" x14ac:dyDescent="0.2">
      <c r="A26" s="28">
        <v>1927</v>
      </c>
      <c r="B26" s="36">
        <v>119.035</v>
      </c>
      <c r="C26" s="19" t="s">
        <v>13</v>
      </c>
      <c r="D26" s="19" t="s">
        <v>13</v>
      </c>
      <c r="E26" s="19" t="s">
        <v>13</v>
      </c>
      <c r="F26" s="19" t="s">
        <v>13</v>
      </c>
      <c r="G26" s="19" t="s">
        <v>13</v>
      </c>
      <c r="H26" s="19" t="s">
        <v>13</v>
      </c>
      <c r="I26" s="19" t="s">
        <v>13</v>
      </c>
      <c r="J26" s="19" t="s">
        <v>13</v>
      </c>
      <c r="K26" s="19" t="s">
        <v>13</v>
      </c>
      <c r="L26" s="19" t="s">
        <v>13</v>
      </c>
      <c r="M26" s="30">
        <f>TotalChicken!M26+Turkey!O26</f>
        <v>16.908075019952115</v>
      </c>
      <c r="N26" s="30" t="s">
        <v>13</v>
      </c>
      <c r="O26" s="30">
        <f>TotalChicken!O26+Turkey!Q26</f>
        <v>11.598619313647248</v>
      </c>
    </row>
    <row r="27" spans="1:17" ht="12" customHeight="1" x14ac:dyDescent="0.2">
      <c r="A27" s="28">
        <v>1928</v>
      </c>
      <c r="B27" s="36">
        <v>120.509</v>
      </c>
      <c r="C27" s="19" t="s">
        <v>13</v>
      </c>
      <c r="D27" s="19" t="s">
        <v>13</v>
      </c>
      <c r="E27" s="19" t="s">
        <v>13</v>
      </c>
      <c r="F27" s="19" t="s">
        <v>13</v>
      </c>
      <c r="G27" s="19" t="s">
        <v>13</v>
      </c>
      <c r="H27" s="19" t="s">
        <v>13</v>
      </c>
      <c r="I27" s="19" t="s">
        <v>13</v>
      </c>
      <c r="J27" s="19" t="s">
        <v>13</v>
      </c>
      <c r="K27" s="19" t="s">
        <v>13</v>
      </c>
      <c r="L27" s="19" t="s">
        <v>13</v>
      </c>
      <c r="M27" s="30">
        <f>TotalChicken!M27+Turkey!O27</f>
        <v>16.266693392194775</v>
      </c>
      <c r="N27" s="30" t="s">
        <v>13</v>
      </c>
      <c r="O27" s="30">
        <f>TotalChicken!O27+Turkey!Q27</f>
        <v>11.159914280261226</v>
      </c>
    </row>
    <row r="28" spans="1:17" ht="12" customHeight="1" x14ac:dyDescent="0.2">
      <c r="A28" s="28">
        <v>1929</v>
      </c>
      <c r="B28" s="36">
        <v>121.767</v>
      </c>
      <c r="C28" s="42">
        <f>SUM(TotalChicken!C28,Turkey!C28)</f>
        <v>2008</v>
      </c>
      <c r="D28" s="42">
        <f>SUM(TotalChicken!D28,Turkey!D28)</f>
        <v>7</v>
      </c>
      <c r="E28" s="42">
        <f>SUM(TotalChicken!E28,Turkey!E28)</f>
        <v>109</v>
      </c>
      <c r="F28" s="42">
        <f>SUM(TotalChicken!F28,Turkey!F28)</f>
        <v>2124</v>
      </c>
      <c r="G28" s="42">
        <f>SUM(TotalChicken!G28,Turkey!G28)</f>
        <v>3</v>
      </c>
      <c r="H28" s="49" t="s">
        <v>11</v>
      </c>
      <c r="I28" s="42">
        <f>SUM(TotalChicken!I28,Turkey!I28)</f>
        <v>141</v>
      </c>
      <c r="J28" s="42">
        <f>SUM(TotalChicken!J28,Turkey!J28)</f>
        <v>1980</v>
      </c>
      <c r="K28" s="42">
        <f>SUM(TotalChicken!K28,Turkey!K28)</f>
        <v>1804</v>
      </c>
      <c r="L28" s="42">
        <f>SUM(TotalChicken!L28,Turkey!L28)</f>
        <v>1372.9760000000001</v>
      </c>
      <c r="M28" s="20">
        <f>SUM(TotalChicken!M28,Turkey!M28)</f>
        <v>16.260563206780162</v>
      </c>
      <c r="N28" s="20">
        <f>SUM(TotalChicken!N28,Turkey!N28)</f>
        <v>14.815179810621926</v>
      </c>
      <c r="O28" s="20">
        <f>SUM(TotalChicken!O28,Turkey!O28)</f>
        <v>11.275435873430407</v>
      </c>
      <c r="Q28"/>
    </row>
    <row r="29" spans="1:17" ht="12" customHeight="1" x14ac:dyDescent="0.2">
      <c r="A29" s="28">
        <v>1930</v>
      </c>
      <c r="B29" s="36">
        <v>123.188</v>
      </c>
      <c r="C29" s="42">
        <f>SUM(TotalChicken!C29,Turkey!C29)</f>
        <v>2155</v>
      </c>
      <c r="D29" s="42">
        <f>SUM(TotalChicken!D29,Turkey!D29)</f>
        <v>3</v>
      </c>
      <c r="E29" s="42">
        <f>SUM(TotalChicken!E29,Turkey!E29)</f>
        <v>141</v>
      </c>
      <c r="F29" s="42">
        <f>SUM(TotalChicken!F29,Turkey!F29)</f>
        <v>2299</v>
      </c>
      <c r="G29" s="42">
        <f>SUM(TotalChicken!G29,Turkey!G29)</f>
        <v>3</v>
      </c>
      <c r="H29" s="49" t="s">
        <v>11</v>
      </c>
      <c r="I29" s="42">
        <f>SUM(TotalChicken!I29,Turkey!I29)</f>
        <v>105</v>
      </c>
      <c r="J29" s="42">
        <f>SUM(TotalChicken!J29,Turkey!J29)</f>
        <v>2191</v>
      </c>
      <c r="K29" s="42">
        <f>SUM(TotalChicken!K29,Turkey!K29)</f>
        <v>2007</v>
      </c>
      <c r="L29" s="43">
        <f>SUM(TotalChicken!L29,Turkey!L29)</f>
        <v>1518.1480000000001</v>
      </c>
      <c r="M29" s="20">
        <f>SUM(TotalChicken!M29,Turkey!M29)</f>
        <v>17.785823294476735</v>
      </c>
      <c r="N29" s="20">
        <f>SUM(TotalChicken!N29,Turkey!N29)</f>
        <v>16.292171315387861</v>
      </c>
      <c r="O29" s="20">
        <f>SUM(TotalChicken!O29,Turkey!O29)</f>
        <v>12.323830243205508</v>
      </c>
      <c r="Q29"/>
    </row>
    <row r="30" spans="1:17" ht="12" customHeight="1" x14ac:dyDescent="0.2">
      <c r="A30" s="29">
        <v>1931</v>
      </c>
      <c r="B30" s="70">
        <v>124.149</v>
      </c>
      <c r="C30" s="46">
        <f>SUM(TotalChicken!C30,Turkey!C30)</f>
        <v>1996</v>
      </c>
      <c r="D30" s="46">
        <f>SUM(TotalChicken!D30,Turkey!D30)</f>
        <v>6</v>
      </c>
      <c r="E30" s="46">
        <f>SUM(TotalChicken!E30,Turkey!E30)</f>
        <v>105</v>
      </c>
      <c r="F30" s="46">
        <f>SUM(TotalChicken!F30,Turkey!F30)</f>
        <v>2107</v>
      </c>
      <c r="G30" s="46">
        <f>SUM(TotalChicken!G30,Turkey!G30)</f>
        <v>3</v>
      </c>
      <c r="H30" s="50" t="s">
        <v>11</v>
      </c>
      <c r="I30" s="46">
        <f>SUM(TotalChicken!I30,Turkey!I30)</f>
        <v>116</v>
      </c>
      <c r="J30" s="46">
        <f>SUM(TotalChicken!J30,Turkey!J30)</f>
        <v>1988</v>
      </c>
      <c r="K30" s="46">
        <f>SUM(TotalChicken!K30,Turkey!K30)</f>
        <v>1812</v>
      </c>
      <c r="L30" s="47">
        <f>SUM(TotalChicken!L30,Turkey!L30)</f>
        <v>1378.4480000000001</v>
      </c>
      <c r="M30" s="25">
        <f>SUM(TotalChicken!M30,Turkey!M30)</f>
        <v>16.013016617129416</v>
      </c>
      <c r="N30" s="25">
        <f>SUM(TotalChicken!N30,Turkey!N30)</f>
        <v>14.595365246598845</v>
      </c>
      <c r="O30" s="25">
        <f>SUM(TotalChicken!O30,Turkey!O30)</f>
        <v>11.103174411392763</v>
      </c>
      <c r="Q30"/>
    </row>
    <row r="31" spans="1:17" ht="12" customHeight="1" x14ac:dyDescent="0.2">
      <c r="A31" s="29">
        <v>1932</v>
      </c>
      <c r="B31" s="70">
        <v>124.949</v>
      </c>
      <c r="C31" s="46">
        <f>SUM(TotalChicken!C31,Turkey!C31)</f>
        <v>2069</v>
      </c>
      <c r="D31" s="46">
        <f>SUM(TotalChicken!D31,Turkey!D31)</f>
        <v>2</v>
      </c>
      <c r="E31" s="46">
        <f>SUM(TotalChicken!E31,Turkey!E31)</f>
        <v>116</v>
      </c>
      <c r="F31" s="46">
        <f>SUM(TotalChicken!F31,Turkey!F31)</f>
        <v>2187</v>
      </c>
      <c r="G31" s="46">
        <f>SUM(TotalChicken!G31,Turkey!G31)</f>
        <v>1</v>
      </c>
      <c r="H31" s="50" t="s">
        <v>11</v>
      </c>
      <c r="I31" s="46">
        <f>SUM(TotalChicken!I31,Turkey!I31)</f>
        <v>108</v>
      </c>
      <c r="J31" s="46">
        <f>SUM(TotalChicken!J31,Turkey!J31)</f>
        <v>2078</v>
      </c>
      <c r="K31" s="46">
        <f>SUM(TotalChicken!K31,Turkey!K31)</f>
        <v>1864</v>
      </c>
      <c r="L31" s="47">
        <f>SUM(TotalChicken!L31,Turkey!L31)</f>
        <v>1444.0360000000001</v>
      </c>
      <c r="M31" s="25">
        <f>SUM(TotalChicken!M31,Turkey!M31)</f>
        <v>16.630785360427055</v>
      </c>
      <c r="N31" s="25">
        <f>SUM(TotalChicken!N31,Turkey!N31)</f>
        <v>14.918086579324365</v>
      </c>
      <c r="O31" s="25">
        <f>SUM(TotalChicken!O31,Turkey!O31)</f>
        <v>11.557003257328992</v>
      </c>
      <c r="Q31"/>
    </row>
    <row r="32" spans="1:17" ht="12" customHeight="1" x14ac:dyDescent="0.2">
      <c r="A32" s="29">
        <v>1933</v>
      </c>
      <c r="B32" s="70">
        <v>125.69</v>
      </c>
      <c r="C32" s="46">
        <f>SUM(TotalChicken!C32,Turkey!C32)</f>
        <v>2176</v>
      </c>
      <c r="D32" s="45" t="s">
        <v>13</v>
      </c>
      <c r="E32" s="46">
        <f>SUM(TotalChicken!E32,Turkey!E32)</f>
        <v>108</v>
      </c>
      <c r="F32" s="46">
        <f>SUM(TotalChicken!F32,Turkey!F32)</f>
        <v>2284</v>
      </c>
      <c r="G32" s="46">
        <f>SUM(TotalChicken!G32,Turkey!G32)</f>
        <v>2</v>
      </c>
      <c r="H32" s="50" t="s">
        <v>11</v>
      </c>
      <c r="I32" s="46">
        <f>SUM(TotalChicken!I32,Turkey!I32)</f>
        <v>122</v>
      </c>
      <c r="J32" s="46">
        <f>SUM(TotalChicken!J32,Turkey!J32)</f>
        <v>2160</v>
      </c>
      <c r="K32" s="46">
        <f>SUM(TotalChicken!K32,Turkey!K32)</f>
        <v>1918</v>
      </c>
      <c r="L32" s="47">
        <f>SUM(TotalChicken!L32,Turkey!L32)</f>
        <v>1503.0920000000001</v>
      </c>
      <c r="M32" s="25">
        <f>SUM(TotalChicken!M32,Turkey!M32)</f>
        <v>17.185138038030075</v>
      </c>
      <c r="N32" s="25">
        <f>SUM(TotalChicken!N32,Turkey!N32)</f>
        <v>15.259766091176704</v>
      </c>
      <c r="O32" s="25">
        <f>SUM(TotalChicken!O32,Turkey!O32)</f>
        <v>11.958723844379028</v>
      </c>
      <c r="Q32"/>
    </row>
    <row r="33" spans="1:17" ht="12" customHeight="1" x14ac:dyDescent="0.2">
      <c r="A33" s="29">
        <v>1934</v>
      </c>
      <c r="B33" s="70">
        <v>126.485</v>
      </c>
      <c r="C33" s="46">
        <f>SUM(TotalChicken!C33,Turkey!C33)</f>
        <v>2014</v>
      </c>
      <c r="D33" s="46">
        <f>SUM(TotalChicken!D33,Turkey!D33)</f>
        <v>1</v>
      </c>
      <c r="E33" s="46">
        <f>SUM(TotalChicken!E33,Turkey!E33)</f>
        <v>119</v>
      </c>
      <c r="F33" s="46">
        <f>SUM(TotalChicken!F33,Turkey!F33)</f>
        <v>2134</v>
      </c>
      <c r="G33" s="46">
        <f>SUM(TotalChicken!G33,Turkey!G33)</f>
        <v>2</v>
      </c>
      <c r="H33" s="50" t="s">
        <v>11</v>
      </c>
      <c r="I33" s="46">
        <f>SUM(TotalChicken!I33,Turkey!I33)</f>
        <v>129</v>
      </c>
      <c r="J33" s="46">
        <f>SUM(TotalChicken!J33,Turkey!J33)</f>
        <v>2003</v>
      </c>
      <c r="K33" s="46">
        <f>SUM(TotalChicken!K33,Turkey!K33)</f>
        <v>1772</v>
      </c>
      <c r="L33" s="47">
        <f>SUM(TotalChicken!L33,Turkey!L33)</f>
        <v>1394.538</v>
      </c>
      <c r="M33" s="25">
        <f>SUM(TotalChicken!M33,Turkey!M33)</f>
        <v>15.835869865992015</v>
      </c>
      <c r="N33" s="25">
        <f>SUM(TotalChicken!N33,Turkey!N33)</f>
        <v>14.009566351741313</v>
      </c>
      <c r="O33" s="25">
        <f>SUM(TotalChicken!O33,Turkey!O33)</f>
        <v>11.025323160849114</v>
      </c>
      <c r="Q33"/>
    </row>
    <row r="34" spans="1:17" ht="12" customHeight="1" x14ac:dyDescent="0.2">
      <c r="A34" s="29">
        <v>1935</v>
      </c>
      <c r="B34" s="70">
        <v>127.36199999999999</v>
      </c>
      <c r="C34" s="46">
        <f>SUM(TotalChicken!C34,Turkey!C34)</f>
        <v>1930</v>
      </c>
      <c r="D34" s="46">
        <f>SUM(TotalChicken!D34,Turkey!D34)</f>
        <v>1</v>
      </c>
      <c r="E34" s="46">
        <f>SUM(TotalChicken!E34,Turkey!E34)</f>
        <v>129</v>
      </c>
      <c r="F34" s="46">
        <f>SUM(TotalChicken!F34,Turkey!F34)</f>
        <v>2060</v>
      </c>
      <c r="G34" s="46">
        <f>SUM(TotalChicken!G34,Turkey!G34)</f>
        <v>2</v>
      </c>
      <c r="H34" s="50" t="s">
        <v>11</v>
      </c>
      <c r="I34" s="46">
        <f>SUM(TotalChicken!I34,Turkey!I34)</f>
        <v>104</v>
      </c>
      <c r="J34" s="46">
        <f>SUM(TotalChicken!J34,Turkey!J34)</f>
        <v>1954</v>
      </c>
      <c r="K34" s="46">
        <f>SUM(TotalChicken!K34,Turkey!K34)</f>
        <v>1732</v>
      </c>
      <c r="L34" s="47">
        <f>SUM(TotalChicken!L34,Turkey!L34)</f>
        <v>1360.0680000000002</v>
      </c>
      <c r="M34" s="25">
        <f>SUM(TotalChicken!M34,Turkey!M34)</f>
        <v>15.342095758546506</v>
      </c>
      <c r="N34" s="25">
        <f>SUM(TotalChicken!N34,Turkey!N34)</f>
        <v>13.599032678506934</v>
      </c>
      <c r="O34" s="25">
        <f>SUM(TotalChicken!O34,Turkey!O34)</f>
        <v>10.678758185330006</v>
      </c>
      <c r="Q34"/>
    </row>
    <row r="35" spans="1:17" ht="12" customHeight="1" x14ac:dyDescent="0.2">
      <c r="A35" s="28">
        <v>1936</v>
      </c>
      <c r="B35" s="36">
        <v>128.18100000000001</v>
      </c>
      <c r="C35" s="42">
        <f>SUM(TotalChicken!C35,Turkey!C35)</f>
        <v>2159</v>
      </c>
      <c r="D35" s="42">
        <f>SUM(TotalChicken!D35,Turkey!D35)</f>
        <v>3</v>
      </c>
      <c r="E35" s="42">
        <f>SUM(TotalChicken!E35,Turkey!E35)</f>
        <v>104</v>
      </c>
      <c r="F35" s="42">
        <f>SUM(TotalChicken!F35,Turkey!F35)</f>
        <v>2266</v>
      </c>
      <c r="G35" s="42">
        <f>SUM(TotalChicken!G35,Turkey!G35)</f>
        <v>1</v>
      </c>
      <c r="H35" s="49" t="s">
        <v>11</v>
      </c>
      <c r="I35" s="42">
        <f>SUM(TotalChicken!I35,Turkey!I35)</f>
        <v>183</v>
      </c>
      <c r="J35" s="42">
        <f>SUM(TotalChicken!J35,Turkey!J35)</f>
        <v>2082</v>
      </c>
      <c r="K35" s="42">
        <f>SUM(TotalChicken!K35,Turkey!K35)</f>
        <v>1801</v>
      </c>
      <c r="L35" s="43">
        <f>SUM(TotalChicken!L35,Turkey!L35)</f>
        <v>1453.874</v>
      </c>
      <c r="M35" s="20">
        <f>SUM(TotalChicken!M35,Turkey!M35)</f>
        <v>16.242656868022561</v>
      </c>
      <c r="N35" s="20">
        <f>SUM(TotalChicken!N35,Turkey!N35)</f>
        <v>14.050444293616057</v>
      </c>
      <c r="O35" s="20">
        <f>SUM(TotalChicken!O35,Turkey!O35)</f>
        <v>11.342351830614522</v>
      </c>
      <c r="Q35"/>
    </row>
    <row r="36" spans="1:17" ht="12" customHeight="1" x14ac:dyDescent="0.2">
      <c r="A36" s="28">
        <v>1937</v>
      </c>
      <c r="B36" s="36">
        <v>128.96100000000001</v>
      </c>
      <c r="C36" s="42">
        <f>SUM(TotalChicken!C36,Turkey!C36)</f>
        <v>2054</v>
      </c>
      <c r="D36" s="42">
        <f>SUM(TotalChicken!D36,Turkey!D36)</f>
        <v>5</v>
      </c>
      <c r="E36" s="42">
        <f>SUM(TotalChicken!E36,Turkey!E36)</f>
        <v>183</v>
      </c>
      <c r="F36" s="42">
        <f>SUM(TotalChicken!F36,Turkey!F36)</f>
        <v>2242</v>
      </c>
      <c r="G36" s="42">
        <f>SUM(TotalChicken!G36,Turkey!G36)</f>
        <v>2</v>
      </c>
      <c r="H36" s="49" t="s">
        <v>11</v>
      </c>
      <c r="I36" s="42">
        <f>SUM(TotalChicken!I36,Turkey!I36)</f>
        <v>118</v>
      </c>
      <c r="J36" s="42">
        <f>SUM(TotalChicken!J36,Turkey!J36)</f>
        <v>2122</v>
      </c>
      <c r="K36" s="42">
        <f>SUM(TotalChicken!K36,Turkey!K36)</f>
        <v>1828</v>
      </c>
      <c r="L36" s="43">
        <f>SUM(TotalChicken!L36,Turkey!L36)</f>
        <v>1482.6120000000001</v>
      </c>
      <c r="M36" s="20">
        <f>SUM(TotalChicken!M36,Turkey!M36)</f>
        <v>16.454587045695984</v>
      </c>
      <c r="N36" s="20">
        <f>SUM(TotalChicken!N36,Turkey!N36)</f>
        <v>14.174828048789943</v>
      </c>
      <c r="O36" s="20">
        <f>SUM(TotalChicken!O36,Turkey!O36)</f>
        <v>11.496591992928096</v>
      </c>
      <c r="Q36"/>
    </row>
    <row r="37" spans="1:17" ht="12" customHeight="1" x14ac:dyDescent="0.2">
      <c r="A37" s="28">
        <v>1938</v>
      </c>
      <c r="B37" s="36">
        <v>129.96899999999999</v>
      </c>
      <c r="C37" s="42">
        <f>SUM(TotalChicken!C37,Turkey!C37)</f>
        <v>2015</v>
      </c>
      <c r="D37" s="42">
        <f>SUM(TotalChicken!D37,Turkey!D37)</f>
        <v>2</v>
      </c>
      <c r="E37" s="42">
        <f>SUM(TotalChicken!E37,Turkey!E37)</f>
        <v>118</v>
      </c>
      <c r="F37" s="42">
        <f>SUM(TotalChicken!F37,Turkey!F37)</f>
        <v>2135</v>
      </c>
      <c r="G37" s="42">
        <f>SUM(TotalChicken!G37,Turkey!G37)</f>
        <v>2</v>
      </c>
      <c r="H37" s="49" t="s">
        <v>11</v>
      </c>
      <c r="I37" s="42">
        <f>SUM(TotalChicken!I37,Turkey!I37)</f>
        <v>133</v>
      </c>
      <c r="J37" s="42">
        <f>SUM(TotalChicken!J37,Turkey!J37)</f>
        <v>2000</v>
      </c>
      <c r="K37" s="42">
        <f>SUM(TotalChicken!K37,Turkey!K37)</f>
        <v>1704</v>
      </c>
      <c r="L37" s="43">
        <f>SUM(TotalChicken!L37,Turkey!L37)</f>
        <v>1399.376</v>
      </c>
      <c r="M37" s="20">
        <f>SUM(TotalChicken!M37,Turkey!M37)</f>
        <v>15.388284898706615</v>
      </c>
      <c r="N37" s="20">
        <f>SUM(TotalChicken!N37,Turkey!N37)</f>
        <v>13.110818733698036</v>
      </c>
      <c r="O37" s="20">
        <f>SUM(TotalChicken!O37,Turkey!O37)</f>
        <v>10.766998284206235</v>
      </c>
      <c r="Q37"/>
    </row>
    <row r="38" spans="1:17" ht="12" customHeight="1" x14ac:dyDescent="0.2">
      <c r="A38" s="28">
        <v>1939</v>
      </c>
      <c r="B38" s="36">
        <v>131.02799999999999</v>
      </c>
      <c r="C38" s="42">
        <f>SUM(TotalChicken!C38,Turkey!C38)</f>
        <v>2261</v>
      </c>
      <c r="D38" s="42">
        <f>SUM(TotalChicken!D38,Turkey!D38)</f>
        <v>1</v>
      </c>
      <c r="E38" s="42">
        <f>SUM(TotalChicken!E38,Turkey!E38)</f>
        <v>133</v>
      </c>
      <c r="F38" s="42">
        <f>SUM(TotalChicken!F38,Turkey!F38)</f>
        <v>2395</v>
      </c>
      <c r="G38" s="42">
        <f>SUM(TotalChicken!G38,Turkey!G38)</f>
        <v>3</v>
      </c>
      <c r="H38" s="49" t="s">
        <v>11</v>
      </c>
      <c r="I38" s="42">
        <f>SUM(TotalChicken!I38,Turkey!I38)</f>
        <v>161</v>
      </c>
      <c r="J38" s="42">
        <f>SUM(TotalChicken!J38,Turkey!J38)</f>
        <v>2231</v>
      </c>
      <c r="K38" s="42">
        <f>SUM(TotalChicken!K38,Turkey!K38)</f>
        <v>1912</v>
      </c>
      <c r="L38" s="43">
        <f>SUM(TotalChicken!L38,Turkey!L38)</f>
        <v>1559.818</v>
      </c>
      <c r="M38" s="20">
        <f>SUM(TotalChicken!M38,Turkey!M38)</f>
        <v>17.026895014805998</v>
      </c>
      <c r="N38" s="20">
        <f>SUM(TotalChicken!N38,Turkey!N38)</f>
        <v>14.592300882254175</v>
      </c>
      <c r="O38" s="20">
        <f>SUM(TotalChicken!O38,Turkey!O38)</f>
        <v>11.904463168177795</v>
      </c>
      <c r="Q38"/>
    </row>
    <row r="39" spans="1:17" ht="12" customHeight="1" x14ac:dyDescent="0.2">
      <c r="A39" s="28">
        <v>1940</v>
      </c>
      <c r="B39" s="36">
        <v>132.12200000000001</v>
      </c>
      <c r="C39" s="42">
        <f>SUM(TotalChicken!C39,Turkey!C39)</f>
        <v>2348</v>
      </c>
      <c r="D39" s="42">
        <f>SUM(TotalChicken!D39,Turkey!D39)</f>
        <v>2</v>
      </c>
      <c r="E39" s="42">
        <f>SUM(TotalChicken!E39,Turkey!E39)</f>
        <v>161</v>
      </c>
      <c r="F39" s="42">
        <f>SUM(TotalChicken!F39,Turkey!F39)</f>
        <v>2511</v>
      </c>
      <c r="G39" s="42">
        <f>SUM(TotalChicken!G39,Turkey!G39)</f>
        <v>2</v>
      </c>
      <c r="H39" s="49" t="s">
        <v>11</v>
      </c>
      <c r="I39" s="42">
        <f>SUM(TotalChicken!I39,Turkey!I39)</f>
        <v>201</v>
      </c>
      <c r="J39" s="42">
        <f>SUM(TotalChicken!J39,Turkey!J39)</f>
        <v>2308</v>
      </c>
      <c r="K39" s="42">
        <f>SUM(TotalChicken!K39,Turkey!K39)</f>
        <v>1925</v>
      </c>
      <c r="L39" s="43">
        <f>SUM(TotalChicken!L39,Turkey!L39)</f>
        <v>1619.27</v>
      </c>
      <c r="M39" s="20">
        <f>SUM(TotalChicken!M39,Turkey!M39)</f>
        <v>17.468703168283856</v>
      </c>
      <c r="N39" s="20">
        <f>SUM(TotalChicken!N39,Turkey!N39)</f>
        <v>14.569867243910929</v>
      </c>
      <c r="O39" s="20">
        <f>SUM(TotalChicken!O39,Turkey!O39)</f>
        <v>12.255869575089688</v>
      </c>
      <c r="Q39"/>
    </row>
    <row r="40" spans="1:17" ht="12" customHeight="1" x14ac:dyDescent="0.2">
      <c r="A40" s="29">
        <v>1941</v>
      </c>
      <c r="B40" s="70">
        <v>133.40199999999999</v>
      </c>
      <c r="C40" s="46">
        <f>SUM(TotalChicken!C40,Turkey!C40)</f>
        <v>2550</v>
      </c>
      <c r="D40" s="46">
        <f>SUM(TotalChicken!D40,Turkey!D40)</f>
        <v>3</v>
      </c>
      <c r="E40" s="46">
        <f>SUM(TotalChicken!E40,Turkey!E40)</f>
        <v>201</v>
      </c>
      <c r="F40" s="46">
        <f>SUM(TotalChicken!F40,Turkey!F40)</f>
        <v>2754</v>
      </c>
      <c r="G40" s="46">
        <f>SUM(TotalChicken!G40,Turkey!G40)</f>
        <v>3</v>
      </c>
      <c r="H40" s="50" t="s">
        <v>11</v>
      </c>
      <c r="I40" s="46">
        <f>SUM(TotalChicken!I40,Turkey!I40)</f>
        <v>211</v>
      </c>
      <c r="J40" s="46">
        <f>SUM(TotalChicken!J40,Turkey!J40)</f>
        <v>2540</v>
      </c>
      <c r="K40" s="46">
        <f>SUM(TotalChicken!K40,Turkey!K40)</f>
        <v>2148</v>
      </c>
      <c r="L40" s="47">
        <f>SUM(TotalChicken!L40,Turkey!L40)</f>
        <v>1778.9120000000003</v>
      </c>
      <c r="M40" s="25">
        <f>SUM(TotalChicken!M40,Turkey!M40)</f>
        <v>19.040194299935532</v>
      </c>
      <c r="N40" s="25">
        <f>SUM(TotalChicken!N40,Turkey!N40)</f>
        <v>16.101707620575404</v>
      </c>
      <c r="O40" s="25">
        <f>SUM(TotalChicken!O40,Turkey!O40)</f>
        <v>13.334972489168081</v>
      </c>
      <c r="Q40"/>
    </row>
    <row r="41" spans="1:17" ht="12" customHeight="1" x14ac:dyDescent="0.2">
      <c r="A41" s="29">
        <v>1942</v>
      </c>
      <c r="B41" s="70">
        <v>134.86000000000001</v>
      </c>
      <c r="C41" s="46">
        <f>SUM(TotalChicken!C41,Turkey!C41)</f>
        <v>2923</v>
      </c>
      <c r="D41" s="46">
        <f>SUM(TotalChicken!D41,Turkey!D41)</f>
        <v>4</v>
      </c>
      <c r="E41" s="46">
        <f>SUM(TotalChicken!E41,Turkey!E41)</f>
        <v>211</v>
      </c>
      <c r="F41" s="46">
        <f>SUM(TotalChicken!F41,Turkey!F41)</f>
        <v>3138</v>
      </c>
      <c r="G41" s="46">
        <f>SUM(TotalChicken!G41,Turkey!G41)</f>
        <v>24</v>
      </c>
      <c r="H41" s="50" t="s">
        <v>11</v>
      </c>
      <c r="I41" s="46">
        <f>SUM(TotalChicken!I41,Turkey!I41)</f>
        <v>185</v>
      </c>
      <c r="J41" s="46">
        <f>SUM(TotalChicken!J41,Turkey!J41)</f>
        <v>2929</v>
      </c>
      <c r="K41" s="46">
        <f>SUM(TotalChicken!K41,Turkey!K41)</f>
        <v>2513</v>
      </c>
      <c r="L41" s="47">
        <f>SUM(TotalChicken!L41,Turkey!L41)</f>
        <v>2047.5320000000002</v>
      </c>
      <c r="M41" s="25">
        <f>SUM(TotalChicken!M41,Turkey!M41)</f>
        <v>21.718819516535664</v>
      </c>
      <c r="N41" s="25">
        <f>SUM(TotalChicken!N41,Turkey!N41)</f>
        <v>18.634139107222303</v>
      </c>
      <c r="O41" s="25">
        <f>SUM(TotalChicken!O41,Turkey!O41)</f>
        <v>15.18264867269761</v>
      </c>
      <c r="Q41"/>
    </row>
    <row r="42" spans="1:17" ht="12" customHeight="1" x14ac:dyDescent="0.2">
      <c r="A42" s="29">
        <v>1943</v>
      </c>
      <c r="B42" s="70">
        <v>136.739</v>
      </c>
      <c r="C42" s="46">
        <f>SUM(TotalChicken!C42,Turkey!C42)</f>
        <v>3591</v>
      </c>
      <c r="D42" s="46">
        <f>SUM(TotalChicken!D42,Turkey!D42)</f>
        <v>5</v>
      </c>
      <c r="E42" s="46">
        <f>SUM(TotalChicken!E42,Turkey!E42)</f>
        <v>185</v>
      </c>
      <c r="F42" s="46">
        <f>SUM(TotalChicken!F42,Turkey!F42)</f>
        <v>3781</v>
      </c>
      <c r="G42" s="46">
        <f>SUM(TotalChicken!G42,Turkey!G42)</f>
        <v>1</v>
      </c>
      <c r="H42" s="50" t="s">
        <v>11</v>
      </c>
      <c r="I42" s="46">
        <f>SUM(TotalChicken!I42,Turkey!I42)</f>
        <v>197</v>
      </c>
      <c r="J42" s="46">
        <f>SUM(TotalChicken!J42,Turkey!J42)</f>
        <v>3583</v>
      </c>
      <c r="K42" s="46">
        <f>SUM(TotalChicken!K42,Turkey!K42)</f>
        <v>3190</v>
      </c>
      <c r="L42" s="47">
        <f>SUM(TotalChicken!L42,Turkey!L42)</f>
        <v>2492.4300000000003</v>
      </c>
      <c r="M42" s="25">
        <f>SUM(TotalChicken!M42,Turkey!M42)</f>
        <v>26.203204645346243</v>
      </c>
      <c r="N42" s="25">
        <f>SUM(TotalChicken!N42,Turkey!N42)</f>
        <v>23.329116053210861</v>
      </c>
      <c r="O42" s="25">
        <f>SUM(TotalChicken!O42,Turkey!O42)</f>
        <v>18.227645368183179</v>
      </c>
      <c r="Q42"/>
    </row>
    <row r="43" spans="1:17" ht="12" customHeight="1" x14ac:dyDescent="0.2">
      <c r="A43" s="29">
        <v>1944</v>
      </c>
      <c r="B43" s="70">
        <v>138.39699999999999</v>
      </c>
      <c r="C43" s="46">
        <f>SUM(TotalChicken!C43,Turkey!C43)</f>
        <v>3478</v>
      </c>
      <c r="D43" s="46">
        <f>SUM(TotalChicken!D43,Turkey!D43)</f>
        <v>27</v>
      </c>
      <c r="E43" s="46">
        <f>SUM(TotalChicken!E43,Turkey!E43)</f>
        <v>197</v>
      </c>
      <c r="F43" s="46">
        <f>SUM(TotalChicken!F43,Turkey!F43)</f>
        <v>3702</v>
      </c>
      <c r="G43" s="46">
        <f>SUM(TotalChicken!G43,Turkey!G43)</f>
        <v>8</v>
      </c>
      <c r="H43" s="50" t="s">
        <v>11</v>
      </c>
      <c r="I43" s="46">
        <f>SUM(TotalChicken!I43,Turkey!I43)</f>
        <v>171</v>
      </c>
      <c r="J43" s="46">
        <f>SUM(TotalChicken!J43,Turkey!J43)</f>
        <v>3523</v>
      </c>
      <c r="K43" s="46">
        <f>SUM(TotalChicken!K43,Turkey!K43)</f>
        <v>3095</v>
      </c>
      <c r="L43" s="47">
        <f>SUM(TotalChicken!L43,Turkey!L43)</f>
        <v>2455.1</v>
      </c>
      <c r="M43" s="25">
        <f>SUM(TotalChicken!M43,Turkey!M43)</f>
        <v>25.455754098716014</v>
      </c>
      <c r="N43" s="25">
        <f>SUM(TotalChicken!N43,Turkey!N43)</f>
        <v>22.363201514483698</v>
      </c>
      <c r="O43" s="25">
        <f>SUM(TotalChicken!O43,Turkey!O43)</f>
        <v>17.739546377450381</v>
      </c>
      <c r="Q43"/>
    </row>
    <row r="44" spans="1:17" ht="12" customHeight="1" x14ac:dyDescent="0.2">
      <c r="A44" s="29">
        <v>1945</v>
      </c>
      <c r="B44" s="70">
        <v>139.928</v>
      </c>
      <c r="C44" s="46">
        <f>SUM(TotalChicken!C44,Turkey!C44)</f>
        <v>3779</v>
      </c>
      <c r="D44" s="46">
        <f>SUM(TotalChicken!D44,Turkey!D44)</f>
        <v>26</v>
      </c>
      <c r="E44" s="46">
        <f>SUM(TotalChicken!E44,Turkey!E44)</f>
        <v>171</v>
      </c>
      <c r="F44" s="46">
        <f>SUM(TotalChicken!F44,Turkey!F44)</f>
        <v>3976</v>
      </c>
      <c r="G44" s="46">
        <f>SUM(TotalChicken!G44,Turkey!G44)</f>
        <v>16</v>
      </c>
      <c r="H44" s="50" t="s">
        <v>11</v>
      </c>
      <c r="I44" s="46">
        <f>SUM(TotalChicken!I44,Turkey!I44)</f>
        <v>393</v>
      </c>
      <c r="J44" s="46">
        <f>SUM(TotalChicken!J44,Turkey!J44)</f>
        <v>3567</v>
      </c>
      <c r="K44" s="46">
        <f>SUM(TotalChicken!K44,Turkey!K44)</f>
        <v>3083</v>
      </c>
      <c r="L44" s="47">
        <f>SUM(TotalChicken!L44,Turkey!L44)</f>
        <v>2491.1320000000001</v>
      </c>
      <c r="M44" s="25">
        <f>SUM(TotalChicken!M44,Turkey!M44)</f>
        <v>25.491681436167173</v>
      </c>
      <c r="N44" s="25">
        <f>SUM(TotalChicken!N44,Turkey!N44)</f>
        <v>22.03275970499114</v>
      </c>
      <c r="O44" s="25">
        <f>SUM(TotalChicken!O44,Turkey!O44)</f>
        <v>17.802955805843006</v>
      </c>
      <c r="Q44"/>
    </row>
    <row r="45" spans="1:17" ht="12" customHeight="1" x14ac:dyDescent="0.2">
      <c r="A45" s="28">
        <v>1946</v>
      </c>
      <c r="B45" s="36">
        <v>141.38900000000001</v>
      </c>
      <c r="C45" s="42">
        <f>SUM(TotalChicken!C45,Turkey!C45)</f>
        <v>3396</v>
      </c>
      <c r="D45" s="41" t="s">
        <v>13</v>
      </c>
      <c r="E45" s="42">
        <f>SUM(TotalChicken!E45,Turkey!E45)</f>
        <v>393</v>
      </c>
      <c r="F45" s="42">
        <f>SUM(TotalChicken!F45,Turkey!F45)</f>
        <v>3789</v>
      </c>
      <c r="G45" s="42">
        <f>SUM(TotalChicken!G45,Turkey!G45)</f>
        <v>81</v>
      </c>
      <c r="H45" s="49" t="s">
        <v>11</v>
      </c>
      <c r="I45" s="42">
        <f>SUM(TotalChicken!I45,Turkey!I45)</f>
        <v>294</v>
      </c>
      <c r="J45" s="42">
        <f>SUM(TotalChicken!J45,Turkey!J45)</f>
        <v>3414</v>
      </c>
      <c r="K45" s="42">
        <f>SUM(TotalChicken!K45,Turkey!K45)</f>
        <v>2875</v>
      </c>
      <c r="L45" s="43">
        <f>SUM(TotalChicken!L45,Turkey!L45)</f>
        <v>2392.3100000000004</v>
      </c>
      <c r="M45" s="20">
        <f>SUM(TotalChicken!M45,Turkey!M45)</f>
        <v>24.146149983379185</v>
      </c>
      <c r="N45" s="20">
        <f>SUM(TotalChicken!N45,Turkey!N45)</f>
        <v>20.333972232634785</v>
      </c>
      <c r="O45" s="20">
        <f>SUM(TotalChicken!O45,Turkey!O45)</f>
        <v>16.920057430210271</v>
      </c>
      <c r="Q45"/>
    </row>
    <row r="46" spans="1:17" ht="12" customHeight="1" x14ac:dyDescent="0.2">
      <c r="A46" s="28">
        <v>1947</v>
      </c>
      <c r="B46" s="36">
        <v>144.126</v>
      </c>
      <c r="C46" s="42">
        <f>SUM(TotalChicken!C46,Turkey!C46)</f>
        <v>3192</v>
      </c>
      <c r="D46" s="42">
        <f>SUM(TotalChicken!D46,Turkey!D46)</f>
        <v>14</v>
      </c>
      <c r="E46" s="42">
        <f>SUM(TotalChicken!E46,Turkey!E46)</f>
        <v>294</v>
      </c>
      <c r="F46" s="42">
        <f>SUM(TotalChicken!F46,Turkey!F46)</f>
        <v>3500</v>
      </c>
      <c r="G46" s="42">
        <f>SUM(TotalChicken!G46,Turkey!G46)</f>
        <v>23</v>
      </c>
      <c r="H46" s="49" t="s">
        <v>11</v>
      </c>
      <c r="I46" s="42">
        <f>SUM(TotalChicken!I46,Turkey!I46)</f>
        <v>303</v>
      </c>
      <c r="J46" s="42">
        <f>SUM(TotalChicken!J46,Turkey!J46)</f>
        <v>3174</v>
      </c>
      <c r="K46" s="42">
        <f>SUM(TotalChicken!K46,Turkey!K46)</f>
        <v>2642</v>
      </c>
      <c r="L46" s="43">
        <f>SUM(TotalChicken!L46,Turkey!L46)</f>
        <v>2227.4080000000004</v>
      </c>
      <c r="M46" s="20">
        <f>SUM(TotalChicken!M46,Turkey!M46)</f>
        <v>22.02239706923109</v>
      </c>
      <c r="N46" s="20">
        <f>SUM(TotalChicken!N46,Turkey!N46)</f>
        <v>18.33118243758933</v>
      </c>
      <c r="O46" s="20">
        <f>SUM(TotalChicken!O46,Turkey!O46)</f>
        <v>15.454588346308093</v>
      </c>
      <c r="Q46"/>
    </row>
    <row r="47" spans="1:17" ht="12" customHeight="1" x14ac:dyDescent="0.2">
      <c r="A47" s="28">
        <v>1948</v>
      </c>
      <c r="B47" s="36">
        <v>146.631</v>
      </c>
      <c r="C47" s="42">
        <f>SUM(TotalChicken!C47,Turkey!C47)</f>
        <v>2983</v>
      </c>
      <c r="D47" s="42">
        <f>SUM(TotalChicken!D47,Turkey!D47)</f>
        <v>43</v>
      </c>
      <c r="E47" s="42">
        <f>SUM(TotalChicken!E47,Turkey!E47)</f>
        <v>303</v>
      </c>
      <c r="F47" s="42">
        <f>SUM(TotalChicken!F47,Turkey!F47)</f>
        <v>3329</v>
      </c>
      <c r="G47" s="42">
        <f>SUM(TotalChicken!G47,Turkey!G47)</f>
        <v>12</v>
      </c>
      <c r="H47" s="49" t="s">
        <v>11</v>
      </c>
      <c r="I47" s="42">
        <f>SUM(TotalChicken!I47,Turkey!I47)</f>
        <v>158</v>
      </c>
      <c r="J47" s="42">
        <f>SUM(TotalChicken!J47,Turkey!J47)</f>
        <v>3159</v>
      </c>
      <c r="K47" s="42">
        <f>SUM(TotalChicken!K47,Turkey!K47)</f>
        <v>2700</v>
      </c>
      <c r="L47" s="43">
        <f>SUM(TotalChicken!L47,Turkey!L47)</f>
        <v>2209.4100000000003</v>
      </c>
      <c r="M47" s="20">
        <f>SUM(TotalChicken!M47,Turkey!M47)</f>
        <v>21.543875442437141</v>
      </c>
      <c r="N47" s="20">
        <f>SUM(TotalChicken!N47,Turkey!N47)</f>
        <v>18.413568754219778</v>
      </c>
      <c r="O47" s="20">
        <f>SUM(TotalChicken!O47,Turkey!O47)</f>
        <v>15.067823311578046</v>
      </c>
      <c r="Q47"/>
    </row>
    <row r="48" spans="1:17" ht="12" customHeight="1" x14ac:dyDescent="0.2">
      <c r="A48" s="28">
        <v>1949</v>
      </c>
      <c r="B48" s="36">
        <v>149.18799999999999</v>
      </c>
      <c r="C48" s="42">
        <f>SUM(TotalChicken!C48,Turkey!C48)</f>
        <v>3560</v>
      </c>
      <c r="D48" s="42">
        <f>SUM(TotalChicken!D48,Turkey!D48)</f>
        <v>18</v>
      </c>
      <c r="E48" s="42">
        <f>SUM(TotalChicken!E48,Turkey!E48)</f>
        <v>158</v>
      </c>
      <c r="F48" s="42">
        <f>SUM(TotalChicken!F48,Turkey!F48)</f>
        <v>3736</v>
      </c>
      <c r="G48" s="42">
        <f>SUM(TotalChicken!G48,Turkey!G48)</f>
        <v>13</v>
      </c>
      <c r="H48" s="49" t="s">
        <v>11</v>
      </c>
      <c r="I48" s="42">
        <f>SUM(TotalChicken!I48,Turkey!I48)</f>
        <v>288</v>
      </c>
      <c r="J48" s="42">
        <f>SUM(TotalChicken!J48,Turkey!J48)</f>
        <v>3435</v>
      </c>
      <c r="K48" s="42">
        <f>SUM(TotalChicken!K48,Turkey!K48)</f>
        <v>2939</v>
      </c>
      <c r="L48" s="43">
        <f>SUM(TotalChicken!L48,Turkey!L48)</f>
        <v>2402.116</v>
      </c>
      <c r="M48" s="20">
        <f>SUM(TotalChicken!M48,Turkey!M48)</f>
        <v>23.024640051478674</v>
      </c>
      <c r="N48" s="20">
        <f>SUM(TotalChicken!N48,Turkey!N48)</f>
        <v>19.699975869372874</v>
      </c>
      <c r="O48" s="20">
        <f>SUM(TotalChicken!O48,Turkey!O48)</f>
        <v>16.101268198514628</v>
      </c>
      <c r="Q48"/>
    </row>
    <row r="49" spans="1:17" ht="12" customHeight="1" x14ac:dyDescent="0.2">
      <c r="A49" s="28">
        <v>1950</v>
      </c>
      <c r="B49" s="36">
        <v>151.684</v>
      </c>
      <c r="C49" s="42">
        <f>SUM(TotalChicken!C49,Turkey!C49)</f>
        <v>3789</v>
      </c>
      <c r="D49" s="42">
        <f>SUM(TotalChicken!D49,Turkey!D49)</f>
        <v>5</v>
      </c>
      <c r="E49" s="42">
        <f>SUM(TotalChicken!E49,Turkey!E49)</f>
        <v>288</v>
      </c>
      <c r="F49" s="42">
        <f>SUM(TotalChicken!F49,Turkey!F49)</f>
        <v>4082</v>
      </c>
      <c r="G49" s="42">
        <f>SUM(TotalChicken!G49,Turkey!G49)</f>
        <v>15</v>
      </c>
      <c r="H49" s="49" t="s">
        <v>11</v>
      </c>
      <c r="I49" s="42">
        <f>SUM(TotalChicken!I49,Turkey!I49)</f>
        <v>273</v>
      </c>
      <c r="J49" s="42">
        <f>SUM(TotalChicken!J49,Turkey!J49)</f>
        <v>3794</v>
      </c>
      <c r="K49" s="42">
        <f>SUM(TotalChicken!K49,Turkey!K49)</f>
        <v>3162</v>
      </c>
      <c r="L49" s="43">
        <f>SUM(TotalChicken!L49,Turkey!L49)</f>
        <v>2662.0880000000002</v>
      </c>
      <c r="M49" s="20">
        <f>SUM(TotalChicken!M49,Turkey!M49)</f>
        <v>25.012526040979932</v>
      </c>
      <c r="N49" s="20">
        <f>SUM(TotalChicken!N49,Turkey!N49)</f>
        <v>20.845969251865721</v>
      </c>
      <c r="O49" s="20">
        <f>SUM(TotalChicken!O49,Turkey!O49)</f>
        <v>17.550222831676379</v>
      </c>
      <c r="Q49"/>
    </row>
    <row r="50" spans="1:17" ht="12" customHeight="1" x14ac:dyDescent="0.2">
      <c r="A50" s="29">
        <v>1951</v>
      </c>
      <c r="B50" s="70">
        <v>154.28700000000001</v>
      </c>
      <c r="C50" s="46">
        <f>SUM(TotalChicken!C50,Turkey!C50)</f>
        <v>4136</v>
      </c>
      <c r="D50" s="46">
        <f>SUM(TotalChicken!D50,Turkey!D50)</f>
        <v>1</v>
      </c>
      <c r="E50" s="46">
        <f>SUM(TotalChicken!E50,Turkey!E50)</f>
        <v>273</v>
      </c>
      <c r="F50" s="46">
        <f>SUM(TotalChicken!F50,Turkey!F50)</f>
        <v>4410</v>
      </c>
      <c r="G50" s="46">
        <f>SUM(TotalChicken!G50,Turkey!G50)</f>
        <v>29</v>
      </c>
      <c r="H50" s="50" t="s">
        <v>11</v>
      </c>
      <c r="I50" s="46">
        <f>SUM(TotalChicken!I50,Turkey!I50)</f>
        <v>294</v>
      </c>
      <c r="J50" s="46">
        <f>SUM(TotalChicken!J50,Turkey!J50)</f>
        <v>4087</v>
      </c>
      <c r="K50" s="46">
        <f>SUM(TotalChicken!K50,Turkey!K50)</f>
        <v>3381</v>
      </c>
      <c r="L50" s="47">
        <f>SUM(TotalChicken!L50,Turkey!L50)</f>
        <v>2870.3440000000001</v>
      </c>
      <c r="M50" s="25">
        <f>SUM(TotalChicken!M50,Turkey!M50)</f>
        <v>26.489594068197576</v>
      </c>
      <c r="N50" s="25">
        <f>SUM(TotalChicken!N50,Turkey!N50)</f>
        <v>21.913706274669931</v>
      </c>
      <c r="O50" s="25">
        <f>SUM(TotalChicken!O50,Turkey!O50)</f>
        <v>18.603926448761076</v>
      </c>
      <c r="Q50"/>
    </row>
    <row r="51" spans="1:17" ht="12" customHeight="1" x14ac:dyDescent="0.2">
      <c r="A51" s="29">
        <v>1952</v>
      </c>
      <c r="B51" s="70">
        <v>156.95400000000001</v>
      </c>
      <c r="C51" s="46">
        <f>SUM(TotalChicken!C51,Turkey!C51)</f>
        <v>4238</v>
      </c>
      <c r="D51" s="46">
        <f>SUM(TotalChicken!D51,Turkey!D51)</f>
        <v>3</v>
      </c>
      <c r="E51" s="46">
        <f>SUM(TotalChicken!E51,Turkey!E51)</f>
        <v>294</v>
      </c>
      <c r="F51" s="46">
        <f>SUM(TotalChicken!F51,Turkey!F51)</f>
        <v>4535</v>
      </c>
      <c r="G51" s="46">
        <f>SUM(TotalChicken!G51,Turkey!G51)</f>
        <v>21</v>
      </c>
      <c r="H51" s="50" t="s">
        <v>11</v>
      </c>
      <c r="I51" s="46">
        <f>SUM(TotalChicken!I51,Turkey!I51)</f>
        <v>270</v>
      </c>
      <c r="J51" s="46">
        <f>SUM(TotalChicken!J51,Turkey!J51)</f>
        <v>4244</v>
      </c>
      <c r="K51" s="46">
        <f>SUM(TotalChicken!K51,Turkey!K51)</f>
        <v>3489</v>
      </c>
      <c r="L51" s="47">
        <f>SUM(TotalChicken!L51,Turkey!L51)</f>
        <v>2982.9260000000004</v>
      </c>
      <c r="M51" s="25">
        <f>SUM(TotalChicken!M51,Turkey!M51)</f>
        <v>27.03976961402704</v>
      </c>
      <c r="N51" s="25">
        <f>SUM(TotalChicken!N51,Turkey!N51)</f>
        <v>22.229443021522229</v>
      </c>
      <c r="O51" s="25">
        <f>SUM(TotalChicken!O51,Turkey!O51)</f>
        <v>19.005097034800006</v>
      </c>
      <c r="Q51"/>
    </row>
    <row r="52" spans="1:17" ht="12" customHeight="1" x14ac:dyDescent="0.2">
      <c r="A52" s="29">
        <v>1953</v>
      </c>
      <c r="B52" s="70">
        <v>159.565</v>
      </c>
      <c r="C52" s="46">
        <f>SUM(TotalChicken!C52,Turkey!C52)</f>
        <v>4325</v>
      </c>
      <c r="D52" s="45" t="s">
        <v>13</v>
      </c>
      <c r="E52" s="46">
        <f>SUM(TotalChicken!E52,Turkey!E52)</f>
        <v>270</v>
      </c>
      <c r="F52" s="46">
        <f>SUM(TotalChicken!F52,Turkey!F52)</f>
        <v>4595</v>
      </c>
      <c r="G52" s="46">
        <f>SUM(TotalChicken!G52,Turkey!G52)</f>
        <v>32</v>
      </c>
      <c r="H52" s="50" t="s">
        <v>11</v>
      </c>
      <c r="I52" s="46">
        <f>SUM(TotalChicken!I52,Turkey!I52)</f>
        <v>267</v>
      </c>
      <c r="J52" s="46">
        <f>SUM(TotalChicken!J52,Turkey!J52)</f>
        <v>4296</v>
      </c>
      <c r="K52" s="46">
        <f>SUM(TotalChicken!K52,Turkey!K52)</f>
        <v>3513</v>
      </c>
      <c r="L52" s="47">
        <f>SUM(TotalChicken!L52,Turkey!L52)</f>
        <v>3021.4620000000004</v>
      </c>
      <c r="M52" s="25">
        <f>SUM(TotalChicken!M52,Turkey!M52)</f>
        <v>26.923197443048288</v>
      </c>
      <c r="N52" s="25">
        <f>SUM(TotalChicken!N52,Turkey!N52)</f>
        <v>22.016106288973145</v>
      </c>
      <c r="O52" s="25">
        <f>SUM(TotalChicken!O52,Turkey!O52)</f>
        <v>18.935618713376996</v>
      </c>
      <c r="Q52"/>
    </row>
    <row r="53" spans="1:17" ht="12" customHeight="1" x14ac:dyDescent="0.2">
      <c r="A53" s="29">
        <v>1954</v>
      </c>
      <c r="B53" s="70">
        <v>162.39099999999999</v>
      </c>
      <c r="C53" s="46">
        <f>SUM(TotalChicken!C53,Turkey!C53)</f>
        <v>4613</v>
      </c>
      <c r="D53" s="45" t="s">
        <v>13</v>
      </c>
      <c r="E53" s="46">
        <f>SUM(TotalChicken!E53,Turkey!E53)</f>
        <v>267</v>
      </c>
      <c r="F53" s="46">
        <f>SUM(TotalChicken!F53,Turkey!F53)</f>
        <v>4880</v>
      </c>
      <c r="G53" s="46">
        <f>SUM(TotalChicken!G53,Turkey!G53)</f>
        <v>34</v>
      </c>
      <c r="H53" s="50" t="s">
        <v>11</v>
      </c>
      <c r="I53" s="46">
        <f>SUM(TotalChicken!I53,Turkey!I53)</f>
        <v>260</v>
      </c>
      <c r="J53" s="46">
        <f>SUM(TotalChicken!J53,Turkey!J53)</f>
        <v>4586</v>
      </c>
      <c r="K53" s="46">
        <f>SUM(TotalChicken!K53,Turkey!K53)</f>
        <v>3715</v>
      </c>
      <c r="L53" s="47">
        <f>SUM(TotalChicken!L53,Turkey!L53)</f>
        <v>3229.1500000000005</v>
      </c>
      <c r="M53" s="25">
        <f>SUM(TotalChicken!M53,Turkey!M53)</f>
        <v>28.240481307461621</v>
      </c>
      <c r="N53" s="25">
        <f>SUM(TotalChicken!N53,Turkey!N53)</f>
        <v>22.87688357113387</v>
      </c>
      <c r="O53" s="25">
        <f>SUM(TotalChicken!O53,Turkey!O53)</f>
        <v>19.885030574354495</v>
      </c>
      <c r="Q53"/>
    </row>
    <row r="54" spans="1:17" ht="12" customHeight="1" x14ac:dyDescent="0.2">
      <c r="A54" s="29">
        <v>1955</v>
      </c>
      <c r="B54" s="70">
        <v>165.27500000000001</v>
      </c>
      <c r="C54" s="46">
        <f>SUM(TotalChicken!C54,Turkey!C54)</f>
        <v>4390</v>
      </c>
      <c r="D54" s="46">
        <f>SUM(TotalChicken!D54,Turkey!D54)</f>
        <v>1</v>
      </c>
      <c r="E54" s="46">
        <f>SUM(TotalChicken!E54,Turkey!E54)</f>
        <v>260</v>
      </c>
      <c r="F54" s="46">
        <f>SUM(TotalChicken!F54,Turkey!F54)</f>
        <v>4651</v>
      </c>
      <c r="G54" s="46">
        <f>SUM(TotalChicken!G54,Turkey!G54)</f>
        <v>46</v>
      </c>
      <c r="H54" s="50" t="s">
        <v>11</v>
      </c>
      <c r="I54" s="46">
        <f>SUM(TotalChicken!I54,Turkey!I54)</f>
        <v>220</v>
      </c>
      <c r="J54" s="46">
        <f>SUM(TotalChicken!J54,Turkey!J54)</f>
        <v>4385</v>
      </c>
      <c r="K54" s="46">
        <f>SUM(TotalChicken!K54,Turkey!K54)</f>
        <v>3541</v>
      </c>
      <c r="L54" s="47">
        <f>SUM(TotalChicken!L54,Turkey!L54)</f>
        <v>3088.8040000000001</v>
      </c>
      <c r="M54" s="25">
        <f>SUM(TotalChicken!M54,Turkey!M54)</f>
        <v>26.53153834518227</v>
      </c>
      <c r="N54" s="25">
        <f>SUM(TotalChicken!N54,Turkey!N54)</f>
        <v>21.424897897443653</v>
      </c>
      <c r="O54" s="25">
        <f>SUM(TotalChicken!O54,Turkey!O54)</f>
        <v>18.68887611556497</v>
      </c>
      <c r="Q54"/>
    </row>
    <row r="55" spans="1:17" ht="12" customHeight="1" x14ac:dyDescent="0.2">
      <c r="A55" s="28">
        <v>1956</v>
      </c>
      <c r="B55" s="36">
        <v>168.221</v>
      </c>
      <c r="C55" s="42">
        <f>SUM(TotalChicken!C55,Turkey!C55)</f>
        <v>5174</v>
      </c>
      <c r="D55" s="41" t="s">
        <v>13</v>
      </c>
      <c r="E55" s="42">
        <f>SUM(TotalChicken!E55,Turkey!E55)</f>
        <v>220</v>
      </c>
      <c r="F55" s="42">
        <f>SUM(TotalChicken!F55,Turkey!F55)</f>
        <v>5394</v>
      </c>
      <c r="G55" s="42">
        <f>SUM(TotalChicken!G55,Turkey!G55)</f>
        <v>58</v>
      </c>
      <c r="H55" s="49" t="s">
        <v>11</v>
      </c>
      <c r="I55" s="42">
        <f>SUM(TotalChicken!I55,Turkey!I55)</f>
        <v>326</v>
      </c>
      <c r="J55" s="42">
        <f>SUM(TotalChicken!J55,Turkey!J55)</f>
        <v>5010</v>
      </c>
      <c r="K55" s="42">
        <f>SUM(TotalChicken!K55,Turkey!K55)</f>
        <v>4120</v>
      </c>
      <c r="L55" s="43">
        <f>SUM(TotalChicken!L55,Turkey!L55)</f>
        <v>3521.1800000000003</v>
      </c>
      <c r="M55" s="20">
        <f>SUM(TotalChicken!M55,Turkey!M55)</f>
        <v>29.782250729694866</v>
      </c>
      <c r="N55" s="20">
        <f>SUM(TotalChicken!N55,Turkey!N55)</f>
        <v>24.491591418431707</v>
      </c>
      <c r="O55" s="20">
        <f>SUM(TotalChicken!O55,Turkey!O55)</f>
        <v>20.931869386105184</v>
      </c>
      <c r="Q55"/>
    </row>
    <row r="56" spans="1:17" ht="12" customHeight="1" x14ac:dyDescent="0.2">
      <c r="A56" s="28">
        <v>1957</v>
      </c>
      <c r="B56" s="36">
        <v>171.274</v>
      </c>
      <c r="C56" s="42">
        <f>SUM(TotalChicken!C56,Turkey!C56)</f>
        <v>5438</v>
      </c>
      <c r="D56" s="41" t="s">
        <v>13</v>
      </c>
      <c r="E56" s="42">
        <f>SUM(TotalChicken!E56,Turkey!E56)</f>
        <v>326</v>
      </c>
      <c r="F56" s="42">
        <f>SUM(TotalChicken!F56,Turkey!F56)</f>
        <v>5764</v>
      </c>
      <c r="G56" s="42">
        <f>SUM(TotalChicken!G56,Turkey!G56)</f>
        <v>58</v>
      </c>
      <c r="H56" s="49" t="s">
        <v>11</v>
      </c>
      <c r="I56" s="42">
        <f>SUM(TotalChicken!I56,Turkey!I56)</f>
        <v>311</v>
      </c>
      <c r="J56" s="42">
        <f>SUM(TotalChicken!J56,Turkey!J56)</f>
        <v>5395</v>
      </c>
      <c r="K56" s="42">
        <f>SUM(TotalChicken!K56,Turkey!K56)</f>
        <v>4376</v>
      </c>
      <c r="L56" s="43">
        <f>SUM(TotalChicken!L56,Turkey!L56)</f>
        <v>3798.1940000000004</v>
      </c>
      <c r="M56" s="20">
        <f>SUM(TotalChicken!M56,Turkey!M56)</f>
        <v>31.499235143687891</v>
      </c>
      <c r="N56" s="20">
        <f>SUM(TotalChicken!N56,Turkey!N56)</f>
        <v>25.549703983091419</v>
      </c>
      <c r="O56" s="20">
        <f>SUM(TotalChicken!O56,Turkey!O56)</f>
        <v>22.176127141305745</v>
      </c>
      <c r="Q56"/>
    </row>
    <row r="57" spans="1:17" ht="12" customHeight="1" x14ac:dyDescent="0.2">
      <c r="A57" s="28">
        <v>1958</v>
      </c>
      <c r="B57" s="36">
        <v>174.14099999999999</v>
      </c>
      <c r="C57" s="42">
        <f>SUM(TotalChicken!C57,Turkey!C57)</f>
        <v>6043</v>
      </c>
      <c r="D57" s="42">
        <f>SUM(TotalChicken!D57,Turkey!D57)</f>
        <v>1</v>
      </c>
      <c r="E57" s="42">
        <f>SUM(TotalChicken!E57,Turkey!E57)</f>
        <v>311</v>
      </c>
      <c r="F57" s="42">
        <f>SUM(TotalChicken!F57,Turkey!F57)</f>
        <v>6355</v>
      </c>
      <c r="G57" s="42">
        <f>SUM(TotalChicken!G57,Turkey!G57)</f>
        <v>67</v>
      </c>
      <c r="H57" s="49" t="s">
        <v>11</v>
      </c>
      <c r="I57" s="42">
        <f>SUM(TotalChicken!I57,Turkey!I57)</f>
        <v>341</v>
      </c>
      <c r="J57" s="42">
        <f>SUM(TotalChicken!J57,Turkey!J57)</f>
        <v>5947</v>
      </c>
      <c r="K57" s="42">
        <f>SUM(TotalChicken!K57,Turkey!K57)</f>
        <v>4900</v>
      </c>
      <c r="L57" s="43">
        <f>SUM(TotalChicken!L57,Turkey!L57)</f>
        <v>4178.7300000000005</v>
      </c>
      <c r="M57" s="20">
        <f>SUM(TotalChicken!M57,Turkey!M57)</f>
        <v>34.150487248838587</v>
      </c>
      <c r="N57" s="20">
        <f>SUM(TotalChicken!N57,Turkey!N57)</f>
        <v>28.138117961881466</v>
      </c>
      <c r="O57" s="20">
        <f>SUM(TotalChicken!O57,Turkey!O57)</f>
        <v>23.99624442262305</v>
      </c>
      <c r="Q57"/>
    </row>
    <row r="58" spans="1:17" ht="12" customHeight="1" x14ac:dyDescent="0.2">
      <c r="A58" s="28">
        <v>1959</v>
      </c>
      <c r="B58" s="36">
        <v>177.07300000000001</v>
      </c>
      <c r="C58" s="42">
        <f>SUM(TotalChicken!C58,Turkey!C58)</f>
        <v>6353</v>
      </c>
      <c r="D58" s="42">
        <f>SUM(TotalChicken!D58,Turkey!D58)</f>
        <v>1</v>
      </c>
      <c r="E58" s="42">
        <f>SUM(TotalChicken!E58,Turkey!E58)</f>
        <v>341</v>
      </c>
      <c r="F58" s="42">
        <f>SUM(TotalChicken!F58,Turkey!F58)</f>
        <v>6695</v>
      </c>
      <c r="G58" s="42">
        <f>SUM(TotalChicken!G58,Turkey!G58)</f>
        <v>154</v>
      </c>
      <c r="H58" s="49" t="s">
        <v>11</v>
      </c>
      <c r="I58" s="42">
        <f>SUM(TotalChicken!I58,Turkey!I58)</f>
        <v>310</v>
      </c>
      <c r="J58" s="42">
        <f>SUM(TotalChicken!J58,Turkey!J58)</f>
        <v>6231</v>
      </c>
      <c r="K58" s="42">
        <f>SUM(TotalChicken!K58,Turkey!K58)</f>
        <v>5107</v>
      </c>
      <c r="L58" s="43">
        <f>SUM(TotalChicken!L58,Turkey!L58)</f>
        <v>4381.1480000000001</v>
      </c>
      <c r="M58" s="20">
        <f>SUM(TotalChicken!M58,Turkey!M58)</f>
        <v>35.188876903875801</v>
      </c>
      <c r="N58" s="20">
        <f>SUM(TotalChicken!N58,Turkey!N58)</f>
        <v>28.841212381334252</v>
      </c>
      <c r="O58" s="20">
        <f>SUM(TotalChicken!O58,Turkey!O58)</f>
        <v>24.742044241640453</v>
      </c>
      <c r="Q58"/>
    </row>
    <row r="59" spans="1:17" ht="12" customHeight="1" x14ac:dyDescent="0.2">
      <c r="A59" s="28">
        <v>1960</v>
      </c>
      <c r="B59" s="36">
        <v>180.67099999999999</v>
      </c>
      <c r="C59" s="42">
        <f>SUM(TotalChicken!C59,Turkey!C59)</f>
        <v>6364</v>
      </c>
      <c r="D59" s="41" t="s">
        <v>13</v>
      </c>
      <c r="E59" s="42">
        <f>SUM(TotalChicken!E59,Turkey!E59)</f>
        <v>310</v>
      </c>
      <c r="F59" s="42">
        <f>SUM(TotalChicken!F59,Turkey!F59)</f>
        <v>6674</v>
      </c>
      <c r="G59" s="42">
        <f>SUM(TotalChicken!G59,Turkey!G59)</f>
        <v>206</v>
      </c>
      <c r="H59" s="49" t="s">
        <v>11</v>
      </c>
      <c r="I59" s="42">
        <f>SUM(TotalChicken!I59,Turkey!I59)</f>
        <v>290</v>
      </c>
      <c r="J59" s="42">
        <f>SUM(TotalChicken!J59,Turkey!J59)</f>
        <v>6178</v>
      </c>
      <c r="K59" s="42">
        <f>SUM(TotalChicken!K59,Turkey!K59)</f>
        <v>5057</v>
      </c>
      <c r="L59" s="43">
        <f>SUM(TotalChicken!L59,Turkey!L59)</f>
        <v>4344.5780000000004</v>
      </c>
      <c r="M59" s="20">
        <f>SUM(TotalChicken!M59,Turkey!M59)</f>
        <v>34.194751786396267</v>
      </c>
      <c r="N59" s="20">
        <f>SUM(TotalChicken!N59,Turkey!N59)</f>
        <v>27.990103558401739</v>
      </c>
      <c r="O59" s="20">
        <f>SUM(TotalChicken!O59,Turkey!O59)</f>
        <v>24.046902934062473</v>
      </c>
      <c r="Q59"/>
    </row>
    <row r="60" spans="1:17" ht="12" customHeight="1" x14ac:dyDescent="0.2">
      <c r="A60" s="29">
        <v>1961</v>
      </c>
      <c r="B60" s="70">
        <v>183.691</v>
      </c>
      <c r="C60" s="46">
        <f>SUM(TotalChicken!C60,Turkey!C60)</f>
        <v>7293</v>
      </c>
      <c r="D60" s="45" t="s">
        <v>13</v>
      </c>
      <c r="E60" s="46">
        <f>SUM(TotalChicken!E60,Turkey!E60)</f>
        <v>290</v>
      </c>
      <c r="F60" s="46">
        <f>SUM(TotalChicken!F60,Turkey!F60)</f>
        <v>7583</v>
      </c>
      <c r="G60" s="46">
        <f>SUM(TotalChicken!G60,Turkey!G60)</f>
        <v>275</v>
      </c>
      <c r="H60" s="50" t="s">
        <v>11</v>
      </c>
      <c r="I60" s="46">
        <f>SUM(TotalChicken!I60,Turkey!I60)</f>
        <v>423</v>
      </c>
      <c r="J60" s="46">
        <f>SUM(TotalChicken!J60,Turkey!J60)</f>
        <v>6885</v>
      </c>
      <c r="K60" s="46">
        <f>SUM(TotalChicken!K60,Turkey!K60)</f>
        <v>5510</v>
      </c>
      <c r="L60" s="47">
        <f>SUM(TotalChicken!L60,Turkey!L60)</f>
        <v>4855.09</v>
      </c>
      <c r="M60" s="25">
        <f>SUM(TotalChicken!M60,Turkey!M60)</f>
        <v>37.481422606442337</v>
      </c>
      <c r="N60" s="25">
        <f>SUM(TotalChicken!N60,Turkey!N60)</f>
        <v>29.996025934857993</v>
      </c>
      <c r="O60" s="25">
        <f>SUM(TotalChicken!O60,Turkey!O60)</f>
        <v>26.430745109994501</v>
      </c>
      <c r="Q60"/>
    </row>
    <row r="61" spans="1:17" ht="12" customHeight="1" x14ac:dyDescent="0.2">
      <c r="A61" s="29">
        <v>1962</v>
      </c>
      <c r="B61" s="70">
        <v>186.53800000000001</v>
      </c>
      <c r="C61" s="46">
        <f>SUM(TotalChicken!C61,Turkey!C61)</f>
        <v>7127</v>
      </c>
      <c r="D61" s="45" t="s">
        <v>13</v>
      </c>
      <c r="E61" s="46">
        <f>SUM(TotalChicken!E61,Turkey!E61)</f>
        <v>423</v>
      </c>
      <c r="F61" s="46">
        <f>SUM(TotalChicken!F61,Turkey!F61)</f>
        <v>7550</v>
      </c>
      <c r="G61" s="46">
        <f>SUM(TotalChicken!G61,Turkey!G61)</f>
        <v>299</v>
      </c>
      <c r="H61" s="50" t="s">
        <v>11</v>
      </c>
      <c r="I61" s="46">
        <f>SUM(TotalChicken!I61,Turkey!I61)</f>
        <v>327</v>
      </c>
      <c r="J61" s="46">
        <f>SUM(TotalChicken!J61,Turkey!J61)</f>
        <v>6924</v>
      </c>
      <c r="K61" s="46">
        <f>SUM(TotalChicken!K61,Turkey!K61)</f>
        <v>5599</v>
      </c>
      <c r="L61" s="47">
        <f>SUM(TotalChicken!L61,Turkey!L61)</f>
        <v>4876.4660000000003</v>
      </c>
      <c r="M61" s="25">
        <f>SUM(TotalChicken!M61,Turkey!M61)</f>
        <v>37.118442354908915</v>
      </c>
      <c r="N61" s="25">
        <f>SUM(TotalChicken!N61,Turkey!N61)</f>
        <v>30.015331996697721</v>
      </c>
      <c r="O61" s="25">
        <f>SUM(TotalChicken!O61,Turkey!O61)</f>
        <v>26.141944268728086</v>
      </c>
      <c r="Q61"/>
    </row>
    <row r="62" spans="1:17" ht="12" customHeight="1" x14ac:dyDescent="0.2">
      <c r="A62" s="29">
        <v>1963</v>
      </c>
      <c r="B62" s="70">
        <v>189.24199999999999</v>
      </c>
      <c r="C62" s="46">
        <f>SUM(TotalChicken!C62,Turkey!C62)</f>
        <v>7403</v>
      </c>
      <c r="D62" s="45" t="s">
        <v>13</v>
      </c>
      <c r="E62" s="46">
        <f>SUM(TotalChicken!E62,Turkey!E62)</f>
        <v>327</v>
      </c>
      <c r="F62" s="46">
        <f>SUM(TotalChicken!F62,Turkey!F62)</f>
        <v>7730</v>
      </c>
      <c r="G62" s="46">
        <f>SUM(TotalChicken!G62,Turkey!G62)</f>
        <v>257</v>
      </c>
      <c r="H62" s="50" t="s">
        <v>11</v>
      </c>
      <c r="I62" s="46">
        <f>SUM(TotalChicken!I62,Turkey!I62)</f>
        <v>352</v>
      </c>
      <c r="J62" s="46">
        <f>SUM(TotalChicken!J62,Turkey!J62)</f>
        <v>7121</v>
      </c>
      <c r="K62" s="46">
        <f>SUM(TotalChicken!K62,Turkey!K62)</f>
        <v>5811</v>
      </c>
      <c r="L62" s="47">
        <f>SUM(TotalChicken!L62,Turkey!L62)</f>
        <v>5009.6239999999998</v>
      </c>
      <c r="M62" s="25">
        <f>SUM(TotalChicken!M62,Turkey!M62)</f>
        <v>37.629067543145815</v>
      </c>
      <c r="N62" s="25">
        <f>SUM(TotalChicken!N62,Turkey!N62)</f>
        <v>30.706714154363198</v>
      </c>
      <c r="O62" s="25">
        <f>SUM(TotalChicken!O62,Turkey!O62)</f>
        <v>26.472051658722695</v>
      </c>
      <c r="Q62"/>
    </row>
    <row r="63" spans="1:17" ht="12" customHeight="1" x14ac:dyDescent="0.2">
      <c r="A63" s="29">
        <v>1964</v>
      </c>
      <c r="B63" s="70">
        <v>191.88900000000001</v>
      </c>
      <c r="C63" s="46">
        <f>SUM(TotalChicken!C63,Turkey!C63)</f>
        <v>7678</v>
      </c>
      <c r="D63" s="45" t="s">
        <v>13</v>
      </c>
      <c r="E63" s="46">
        <f>SUM(TotalChicken!E63,Turkey!E63)</f>
        <v>352</v>
      </c>
      <c r="F63" s="46">
        <f>SUM(TotalChicken!F63,Turkey!F63)</f>
        <v>8030</v>
      </c>
      <c r="G63" s="46">
        <f>SUM(TotalChicken!G63,Turkey!G63)</f>
        <v>293</v>
      </c>
      <c r="H63" s="50" t="s">
        <v>11</v>
      </c>
      <c r="I63" s="46">
        <f>SUM(TotalChicken!I63,Turkey!I63)</f>
        <v>345</v>
      </c>
      <c r="J63" s="46">
        <f>SUM(TotalChicken!J63,Turkey!J63)</f>
        <v>7392</v>
      </c>
      <c r="K63" s="46">
        <f>SUM(TotalChicken!K63,Turkey!K63)</f>
        <v>5966</v>
      </c>
      <c r="L63" s="47">
        <f>SUM(TotalChicken!L63,Turkey!L63)</f>
        <v>5207.2839999999997</v>
      </c>
      <c r="M63" s="25">
        <f>SUM(TotalChicken!M63,Turkey!M63)</f>
        <v>38.522270687741347</v>
      </c>
      <c r="N63" s="25">
        <f>SUM(TotalChicken!N63,Turkey!N63)</f>
        <v>31.090891088076958</v>
      </c>
      <c r="O63" s="25">
        <f>SUM(TotalChicken!O63,Turkey!O63)</f>
        <v>27.136959387979509</v>
      </c>
      <c r="Q63"/>
    </row>
    <row r="64" spans="1:17" ht="12" customHeight="1" x14ac:dyDescent="0.2">
      <c r="A64" s="29">
        <v>1965</v>
      </c>
      <c r="B64" s="70">
        <v>194.303</v>
      </c>
      <c r="C64" s="46">
        <f>SUM(TotalChicken!C64,Turkey!C64)</f>
        <v>8170</v>
      </c>
      <c r="D64" s="45" t="s">
        <v>13</v>
      </c>
      <c r="E64" s="46">
        <f>SUM(TotalChicken!E64,Turkey!E64)</f>
        <v>345</v>
      </c>
      <c r="F64" s="46">
        <f>SUM(TotalChicken!F64,Turkey!F64)</f>
        <v>8515</v>
      </c>
      <c r="G64" s="46">
        <f>SUM(TotalChicken!G64,Turkey!G64)</f>
        <v>249</v>
      </c>
      <c r="H64" s="50" t="s">
        <v>11</v>
      </c>
      <c r="I64" s="46">
        <f>SUM(TotalChicken!I64,Turkey!I64)</f>
        <v>308</v>
      </c>
      <c r="J64" s="46">
        <f>SUM(TotalChicken!J64,Turkey!J64)</f>
        <v>7958</v>
      </c>
      <c r="K64" s="46">
        <f>SUM(TotalChicken!K64,Turkey!K64)</f>
        <v>6488</v>
      </c>
      <c r="L64" s="47">
        <f>SUM(TotalChicken!L64,Turkey!L64)</f>
        <v>5599.0920000000006</v>
      </c>
      <c r="M64" s="25">
        <f>SUM(TotalChicken!M64,Turkey!M64)</f>
        <v>40.956650180388365</v>
      </c>
      <c r="N64" s="25">
        <f>SUM(TotalChicken!N64,Turkey!N64)</f>
        <v>33.39114681708466</v>
      </c>
      <c r="O64" s="25">
        <f>SUM(TotalChicken!O64,Turkey!O64)</f>
        <v>28.816292079895835</v>
      </c>
      <c r="Q64"/>
    </row>
    <row r="65" spans="1:17" ht="12" customHeight="1" x14ac:dyDescent="0.2">
      <c r="A65" s="28">
        <v>1966</v>
      </c>
      <c r="B65" s="36">
        <v>196.56</v>
      </c>
      <c r="C65" s="43">
        <f>SUM(TotalChicken!C65,Turkey!C65)</f>
        <v>8871.5757680839997</v>
      </c>
      <c r="D65" s="41" t="s">
        <v>13</v>
      </c>
      <c r="E65" s="43">
        <f>SUM(TotalChicken!E65,Turkey!E65)</f>
        <v>307.77499999999998</v>
      </c>
      <c r="F65" s="43">
        <f>SUM(TotalChicken!F65,Turkey!F65)</f>
        <v>9179.3507680840012</v>
      </c>
      <c r="G65" s="43">
        <f>SUM(TotalChicken!G65,Turkey!G65)</f>
        <v>154.911</v>
      </c>
      <c r="H65" s="43" t="str">
        <f>IF(ISTEXT(Broilers!H8),"NA",IF(ISTEXT(OtherChicken!H8),"NA",Broilers!H8+OtherChicken!H8))</f>
        <v>NA</v>
      </c>
      <c r="I65" s="43">
        <f>SUM(TotalChicken!I65,Turkey!I65)</f>
        <v>430.34299999999996</v>
      </c>
      <c r="J65" s="43">
        <f>SUM(TotalChicken!J65,Turkey!J65)</f>
        <v>8594.0967680840004</v>
      </c>
      <c r="K65" s="43">
        <f>SUM(TotalChicken!K65,Turkey!K65)</f>
        <v>7034.0967680840004</v>
      </c>
      <c r="L65" s="43">
        <f>SUM(TotalChicken!L65,Turkey!L65)</f>
        <v>6043.7221893694568</v>
      </c>
      <c r="M65" s="30">
        <f>SUM(TotalChicken!M65,Turkey!M65)</f>
        <v>43.722511030138378</v>
      </c>
      <c r="N65" s="30">
        <f>SUM(TotalChicken!N65,Turkey!N65)</f>
        <v>35.786003093630441</v>
      </c>
      <c r="O65" s="30">
        <f>SUM(TotalChicken!O65,Turkey!O65)</f>
        <v>30.747467385884498</v>
      </c>
      <c r="Q65"/>
    </row>
    <row r="66" spans="1:17" ht="12" customHeight="1" x14ac:dyDescent="0.2">
      <c r="A66" s="28">
        <v>1967</v>
      </c>
      <c r="B66" s="36">
        <v>198.71199999999999</v>
      </c>
      <c r="C66" s="43">
        <f>SUM(TotalChicken!C66,Turkey!C66)</f>
        <v>9248.9674750519989</v>
      </c>
      <c r="D66" s="41" t="s">
        <v>13</v>
      </c>
      <c r="E66" s="43">
        <f>SUM(TotalChicken!E66,Turkey!E66)</f>
        <v>430.34299999999996</v>
      </c>
      <c r="F66" s="43">
        <f>SUM(TotalChicken!F66,Turkey!F66)</f>
        <v>9679.3104750519997</v>
      </c>
      <c r="G66" s="43">
        <f>SUM(TotalChicken!G66,Turkey!G66)</f>
        <v>137.12799999999999</v>
      </c>
      <c r="H66" s="43" t="str">
        <f>IF(ISTEXT(Broilers!H9),"NA",IF(ISTEXT(OtherChicken!H9),"NA",Broilers!H9+OtherChicken!H9))</f>
        <v>NA</v>
      </c>
      <c r="I66" s="43">
        <f>SUM(TotalChicken!I66,Turkey!I66)</f>
        <v>536.44799999999998</v>
      </c>
      <c r="J66" s="43">
        <f>SUM(TotalChicken!J66,Turkey!J66)</f>
        <v>9005.7344750519987</v>
      </c>
      <c r="K66" s="43">
        <f>SUM(TotalChicken!K66,Turkey!K66)</f>
        <v>7284.7344750519997</v>
      </c>
      <c r="L66" s="43">
        <f>SUM(TotalChicken!L66,Turkey!L66)</f>
        <v>6342.3483809355675</v>
      </c>
      <c r="M66" s="30">
        <f>SUM(TotalChicken!M66,Turkey!M66)</f>
        <v>45.3205366311647</v>
      </c>
      <c r="N66" s="30">
        <f>SUM(TotalChicken!N66,Turkey!N66)</f>
        <v>36.659761237630335</v>
      </c>
      <c r="O66" s="30">
        <f>SUM(TotalChicken!O66,Turkey!O66)</f>
        <v>31.917289247431299</v>
      </c>
      <c r="Q66"/>
    </row>
    <row r="67" spans="1:17" ht="12" customHeight="1" x14ac:dyDescent="0.2">
      <c r="A67" s="28">
        <v>1968</v>
      </c>
      <c r="B67" s="36">
        <v>200.70599999999999</v>
      </c>
      <c r="C67" s="43">
        <f>SUM(TotalChicken!C67,Turkey!C67)</f>
        <v>9033.2502231060007</v>
      </c>
      <c r="D67" s="41" t="s">
        <v>13</v>
      </c>
      <c r="E67" s="43">
        <f>SUM(TotalChicken!E67,Turkey!E67)</f>
        <v>536.44799999999998</v>
      </c>
      <c r="F67" s="43">
        <f>SUM(TotalChicken!F67,Turkey!F67)</f>
        <v>9569.698223106001</v>
      </c>
      <c r="G67" s="43">
        <f>SUM(TotalChicken!G67,Turkey!G67)</f>
        <v>136.43700000000001</v>
      </c>
      <c r="H67" s="43" t="str">
        <f>IF(ISTEXT(Broilers!H10),"NA",IF(ISTEXT(OtherChicken!H10),"NA",Broilers!H10+OtherChicken!H10))</f>
        <v>NA</v>
      </c>
      <c r="I67" s="43">
        <f>SUM(TotalChicken!I67,Turkey!I67)</f>
        <v>414.23900000000003</v>
      </c>
      <c r="J67" s="43">
        <f>SUM(TotalChicken!J67,Turkey!J67)</f>
        <v>9019.0222231059997</v>
      </c>
      <c r="K67" s="43">
        <f>SUM(TotalChicken!K67,Turkey!K67)</f>
        <v>7399.0222231060006</v>
      </c>
      <c r="L67" s="43">
        <f>SUM(TotalChicken!L67,Turkey!L67)</f>
        <v>6340.731200604504</v>
      </c>
      <c r="M67" s="30">
        <f>SUM(TotalChicken!M67,Turkey!M67)</f>
        <v>44.936485322342136</v>
      </c>
      <c r="N67" s="30">
        <f>SUM(TotalChicken!N67,Turkey!N67)</f>
        <v>36.864977744093352</v>
      </c>
      <c r="O67" s="30">
        <f>SUM(TotalChicken!O67,Turkey!O67)</f>
        <v>31.592135763776394</v>
      </c>
      <c r="Q67"/>
    </row>
    <row r="68" spans="1:17" ht="12" customHeight="1" x14ac:dyDescent="0.2">
      <c r="A68" s="28">
        <v>1969</v>
      </c>
      <c r="B68" s="36">
        <v>202.67699999999999</v>
      </c>
      <c r="C68" s="43">
        <f>SUM(TotalChicken!C68,Turkey!C68)</f>
        <v>9513.2412340720002</v>
      </c>
      <c r="D68" s="41" t="s">
        <v>13</v>
      </c>
      <c r="E68" s="43">
        <f>SUM(TotalChicken!E68,Turkey!E68)</f>
        <v>414.23900000000003</v>
      </c>
      <c r="F68" s="43">
        <f>SUM(TotalChicken!F68,Turkey!F68)</f>
        <v>9927.4802340720016</v>
      </c>
      <c r="G68" s="43">
        <f>SUM(TotalChicken!G68,Turkey!G68)</f>
        <v>126.51300000000001</v>
      </c>
      <c r="H68" s="43">
        <f>SUM(TotalChicken!H68,Turkey!H68)</f>
        <v>4</v>
      </c>
      <c r="I68" s="43">
        <f>SUM(TotalChicken!I68,Turkey!I68)</f>
        <v>301.74799999999999</v>
      </c>
      <c r="J68" s="43">
        <f>SUM(TotalChicken!J68,Turkey!J68)</f>
        <v>9495.2192340720012</v>
      </c>
      <c r="K68" s="43">
        <f>SUM(TotalChicken!K68,Turkey!K68)</f>
        <v>7805.2192340720012</v>
      </c>
      <c r="L68" s="43">
        <f>SUM(TotalChicken!L68,Turkey!L68)</f>
        <v>6666.064736871177</v>
      </c>
      <c r="M68" s="30">
        <f>SUM(TotalChicken!M68,Turkey!M68)</f>
        <v>46.849022010746168</v>
      </c>
      <c r="N68" s="30">
        <f>SUM(TotalChicken!N68,Turkey!N68)</f>
        <v>38.510631369479519</v>
      </c>
      <c r="O68" s="30">
        <f>SUM(TotalChicken!O68,Turkey!O68)</f>
        <v>32.890089831955166</v>
      </c>
      <c r="Q68"/>
    </row>
    <row r="69" spans="1:17" ht="12" customHeight="1" x14ac:dyDescent="0.2">
      <c r="A69" s="28">
        <v>1970</v>
      </c>
      <c r="B69" s="36">
        <v>205.05199999999999</v>
      </c>
      <c r="C69" s="43">
        <f>SUM(TotalChicken!C69,Turkey!C69)</f>
        <v>10192.99394647</v>
      </c>
      <c r="D69" s="41" t="s">
        <v>13</v>
      </c>
      <c r="E69" s="43">
        <f>SUM(TotalChicken!E69,Turkey!E69)</f>
        <v>301.649</v>
      </c>
      <c r="F69" s="43">
        <f>SUM(TotalChicken!F69,Turkey!F69)</f>
        <v>10494.642946470001</v>
      </c>
      <c r="G69" s="43">
        <f>SUM(TotalChicken!G69,Turkey!G69)</f>
        <v>131.67699999999999</v>
      </c>
      <c r="H69" s="43">
        <f>SUM(TotalChicken!H69,Turkey!H69)</f>
        <v>94</v>
      </c>
      <c r="I69" s="43">
        <f>SUM(TotalChicken!I69,Turkey!I69)</f>
        <v>382.70799999999997</v>
      </c>
      <c r="J69" s="43">
        <f>SUM(TotalChicken!J69,Turkey!J69)</f>
        <v>9886.2579464699993</v>
      </c>
      <c r="K69" s="43">
        <f>SUM(TotalChicken!K69,Turkey!K69)</f>
        <v>8227.7112206660004</v>
      </c>
      <c r="L69" s="43">
        <f>SUM(TotalChicken!L69,Turkey!L69)</f>
        <v>6929.7786771000383</v>
      </c>
      <c r="M69" s="30">
        <f>SUM(TotalChicken!M69,Turkey!M69)</f>
        <v>48.21341877411583</v>
      </c>
      <c r="N69" s="30">
        <f>SUM(TotalChicken!N69,Turkey!N69)</f>
        <v>40.124998637740667</v>
      </c>
      <c r="O69" s="30">
        <f>SUM(TotalChicken!O69,Turkey!O69)</f>
        <v>33.795225977313258</v>
      </c>
      <c r="Q69"/>
    </row>
    <row r="70" spans="1:17" ht="12" customHeight="1" x14ac:dyDescent="0.2">
      <c r="A70" s="29">
        <v>1971</v>
      </c>
      <c r="B70" s="70">
        <v>207.661</v>
      </c>
      <c r="C70" s="47">
        <f>SUM(TotalChicken!C70,Turkey!C70)</f>
        <v>10288.237687020999</v>
      </c>
      <c r="D70" s="45" t="s">
        <v>13</v>
      </c>
      <c r="E70" s="47">
        <f>SUM(TotalChicken!E70,Turkey!E70)</f>
        <v>382.70799999999997</v>
      </c>
      <c r="F70" s="47">
        <f>SUM(TotalChicken!F70,Turkey!F70)</f>
        <v>10670.945687021002</v>
      </c>
      <c r="G70" s="47">
        <f>SUM(TotalChicken!G70,Turkey!G70)</f>
        <v>126.292</v>
      </c>
      <c r="H70" s="47">
        <f>SUM(TotalChicken!H70,Turkey!H70)</f>
        <v>102</v>
      </c>
      <c r="I70" s="47">
        <f>SUM(TotalChicken!I70,Turkey!I70)</f>
        <v>371.32299999999998</v>
      </c>
      <c r="J70" s="47">
        <f>SUM(TotalChicken!J70,Turkey!J70)</f>
        <v>10071.330687021</v>
      </c>
      <c r="K70" s="47">
        <f>SUM(TotalChicken!K70,Turkey!K70)</f>
        <v>8330.2008791610006</v>
      </c>
      <c r="L70" s="47">
        <f>SUM(TotalChicken!L70,Turkey!L70)</f>
        <v>7056.6895477972012</v>
      </c>
      <c r="M70" s="34">
        <f>SUM(TotalChicken!M70,Turkey!M70)</f>
        <v>48.498902957324681</v>
      </c>
      <c r="N70" s="34">
        <f>SUM(TotalChicken!N70,Turkey!N70)</f>
        <v>40.114421480976212</v>
      </c>
      <c r="O70" s="34">
        <f>SUM(TotalChicken!O70,Turkey!O70)</f>
        <v>33.98177581634107</v>
      </c>
      <c r="Q70"/>
    </row>
    <row r="71" spans="1:17" ht="12" customHeight="1" x14ac:dyDescent="0.2">
      <c r="A71" s="29">
        <v>1972</v>
      </c>
      <c r="B71" s="70">
        <v>209.89599999999999</v>
      </c>
      <c r="C71" s="47">
        <f>SUM(TotalChicken!C71,Turkey!C71)</f>
        <v>10796.269683077</v>
      </c>
      <c r="D71" s="45" t="s">
        <v>13</v>
      </c>
      <c r="E71" s="47">
        <f>SUM(TotalChicken!E71,Turkey!E71)</f>
        <v>371.32299999999998</v>
      </c>
      <c r="F71" s="47">
        <f>SUM(TotalChicken!F71,Turkey!F71)</f>
        <v>11167.592683077</v>
      </c>
      <c r="G71" s="47">
        <f>SUM(TotalChicken!G71,Turkey!G71)</f>
        <v>136.649</v>
      </c>
      <c r="H71" s="47">
        <f>SUM(TotalChicken!H71,Turkey!H71)</f>
        <v>111</v>
      </c>
      <c r="I71" s="47">
        <f>SUM(TotalChicken!I71,Turkey!I71)</f>
        <v>318.904</v>
      </c>
      <c r="J71" s="47">
        <f>SUM(TotalChicken!J71,Turkey!J71)</f>
        <v>10601.039683077001</v>
      </c>
      <c r="K71" s="47">
        <f>SUM(TotalChicken!K71,Turkey!K71)</f>
        <v>8718.2347965320005</v>
      </c>
      <c r="L71" s="47">
        <f>SUM(TotalChicken!L71,Turkey!L71)</f>
        <v>7433.2519916053734</v>
      </c>
      <c r="M71" s="34">
        <f>SUM(TotalChicken!M71,Turkey!M71)</f>
        <v>50.50615391945059</v>
      </c>
      <c r="N71" s="34">
        <f>SUM(TotalChicken!N71,Turkey!N71)</f>
        <v>41.535973989652021</v>
      </c>
      <c r="O71" s="34">
        <f>SUM(TotalChicken!O71,Turkey!O71)</f>
        <v>35.413976405483538</v>
      </c>
      <c r="Q71"/>
    </row>
    <row r="72" spans="1:17" ht="12" customHeight="1" x14ac:dyDescent="0.2">
      <c r="A72" s="29">
        <v>1973</v>
      </c>
      <c r="B72" s="70">
        <v>211.90899999999999</v>
      </c>
      <c r="C72" s="47">
        <f>SUM(TotalChicken!C72,Turkey!C72)</f>
        <v>10569.652</v>
      </c>
      <c r="D72" s="45" t="s">
        <v>13</v>
      </c>
      <c r="E72" s="47">
        <f>SUM(TotalChicken!E72,Turkey!E72)</f>
        <v>318.904</v>
      </c>
      <c r="F72" s="47">
        <f>SUM(TotalChicken!F72,Turkey!F72)</f>
        <v>10888.556</v>
      </c>
      <c r="G72" s="47">
        <f>SUM(TotalChicken!G72,Turkey!G72)</f>
        <v>150.56100000000001</v>
      </c>
      <c r="H72" s="47">
        <f>SUM(TotalChicken!H72,Turkey!H72)</f>
        <v>106</v>
      </c>
      <c r="I72" s="47">
        <f>SUM(TotalChicken!I72,Turkey!I72)</f>
        <v>428.19</v>
      </c>
      <c r="J72" s="47">
        <f>SUM(TotalChicken!J72,Turkey!J72)</f>
        <v>10203.804999999998</v>
      </c>
      <c r="K72" s="47">
        <f>SUM(TotalChicken!K72,Turkey!K72)</f>
        <v>8422.637999999999</v>
      </c>
      <c r="L72" s="47">
        <f>SUM(TotalChicken!L72,Turkey!L72)</f>
        <v>7142.938408</v>
      </c>
      <c r="M72" s="34">
        <f>SUM(TotalChicken!M72,Turkey!M72)</f>
        <v>48.151824603957365</v>
      </c>
      <c r="N72" s="34">
        <f>SUM(TotalChicken!N72,Turkey!N72)</f>
        <v>39.746485519727813</v>
      </c>
      <c r="O72" s="34">
        <f>SUM(TotalChicken!O72,Turkey!O72)</f>
        <v>33.70757451547599</v>
      </c>
      <c r="Q72"/>
    </row>
    <row r="73" spans="1:17" ht="12" customHeight="1" x14ac:dyDescent="0.2">
      <c r="A73" s="29">
        <v>1974</v>
      </c>
      <c r="B73" s="70">
        <v>213.85400000000001</v>
      </c>
      <c r="C73" s="47">
        <f>SUM(TotalChicken!C73,Turkey!C73)</f>
        <v>10626.766039999999</v>
      </c>
      <c r="D73" s="45" t="s">
        <v>13</v>
      </c>
      <c r="E73" s="47">
        <f>SUM(TotalChicken!E73,Turkey!E73)</f>
        <v>428.19</v>
      </c>
      <c r="F73" s="47">
        <f>SUM(TotalChicken!F73,Turkey!F73)</f>
        <v>11054.956039999999</v>
      </c>
      <c r="G73" s="47">
        <f>SUM(TotalChicken!G73,Turkey!G73)</f>
        <v>164.34199999999998</v>
      </c>
      <c r="H73" s="47">
        <f>SUM(TotalChicken!H73,Turkey!H73)</f>
        <v>113</v>
      </c>
      <c r="I73" s="47">
        <f>SUM(TotalChicken!I73,Turkey!I73)</f>
        <v>450.053</v>
      </c>
      <c r="J73" s="47">
        <f>SUM(TotalChicken!J73,Turkey!J73)</f>
        <v>10327.561040000001</v>
      </c>
      <c r="K73" s="47">
        <f>SUM(TotalChicken!K73,Turkey!K73)</f>
        <v>8473.8120799999997</v>
      </c>
      <c r="L73" s="47">
        <f>SUM(TotalChicken!L73,Turkey!L73)</f>
        <v>7235.1277048800002</v>
      </c>
      <c r="M73" s="34">
        <f>SUM(TotalChicken!M73,Turkey!M73)</f>
        <v>48.292578301083914</v>
      </c>
      <c r="N73" s="34">
        <f>SUM(TotalChicken!N73,Turkey!N73)</f>
        <v>39.624286101732956</v>
      </c>
      <c r="O73" s="34">
        <f>SUM(TotalChicken!O73,Turkey!O73)</f>
        <v>33.832089672767395</v>
      </c>
      <c r="Q73"/>
    </row>
    <row r="74" spans="1:17" ht="12" customHeight="1" x14ac:dyDescent="0.2">
      <c r="A74" s="29">
        <v>1975</v>
      </c>
      <c r="B74" s="70">
        <v>215.97300000000001</v>
      </c>
      <c r="C74" s="47">
        <f>SUM(TotalChicken!C74,Turkey!C74)</f>
        <v>10353.051880000001</v>
      </c>
      <c r="D74" s="45" t="s">
        <v>13</v>
      </c>
      <c r="E74" s="47">
        <f>SUM(TotalChicken!E74,Turkey!E74)</f>
        <v>450.053</v>
      </c>
      <c r="F74" s="47">
        <f>SUM(TotalChicken!F74,Turkey!F74)</f>
        <v>10803.104880000001</v>
      </c>
      <c r="G74" s="47">
        <f>SUM(TotalChicken!G74,Turkey!G74)</f>
        <v>202.041</v>
      </c>
      <c r="H74" s="47">
        <f>SUM(TotalChicken!H74,Turkey!H74)</f>
        <v>123</v>
      </c>
      <c r="I74" s="47">
        <f>SUM(TotalChicken!I74,Turkey!I74)</f>
        <v>309.39699999999999</v>
      </c>
      <c r="J74" s="47">
        <f>SUM(TotalChicken!J74,Turkey!J74)</f>
        <v>10168.666880000001</v>
      </c>
      <c r="K74" s="47">
        <f>SUM(TotalChicken!K74,Turkey!K74)</f>
        <v>8386.0989200000004</v>
      </c>
      <c r="L74" s="47">
        <f>SUM(TotalChicken!L74,Turkey!L74)</f>
        <v>7110.7759540000006</v>
      </c>
      <c r="M74" s="34">
        <f>SUM(TotalChicken!M74,Turkey!M74)</f>
        <v>47.083046862339273</v>
      </c>
      <c r="N74" s="34">
        <f>SUM(TotalChicken!N74,Turkey!N74)</f>
        <v>38.829385710250818</v>
      </c>
      <c r="O74" s="34">
        <f>SUM(TotalChicken!O74,Turkey!O74)</f>
        <v>32.924374593120433</v>
      </c>
      <c r="Q74"/>
    </row>
    <row r="75" spans="1:17" ht="12" customHeight="1" x14ac:dyDescent="0.2">
      <c r="A75" s="28">
        <v>1976</v>
      </c>
      <c r="B75" s="36">
        <v>218.035</v>
      </c>
      <c r="C75" s="43">
        <f>SUM(TotalChicken!C75,Turkey!C75)</f>
        <v>11643.365959999999</v>
      </c>
      <c r="D75" s="41" t="s">
        <v>13</v>
      </c>
      <c r="E75" s="43">
        <f>SUM(TotalChicken!E75,Turkey!E75)</f>
        <v>309.39699999999999</v>
      </c>
      <c r="F75" s="43">
        <f>SUM(TotalChicken!F75,Turkey!F75)</f>
        <v>11952.76296</v>
      </c>
      <c r="G75" s="43">
        <f>SUM(TotalChicken!G75,Turkey!G75)</f>
        <v>387.65400000000005</v>
      </c>
      <c r="H75" s="43">
        <f>SUM(TotalChicken!H75,Turkey!H75)</f>
        <v>135</v>
      </c>
      <c r="I75" s="43">
        <f>SUM(TotalChicken!I75,Turkey!I75)</f>
        <v>357.46699999999998</v>
      </c>
      <c r="J75" s="43">
        <f>SUM(TotalChicken!J75,Turkey!J75)</f>
        <v>11072.641960000001</v>
      </c>
      <c r="K75" s="43">
        <f>SUM(TotalChicken!K75,Turkey!K75)</f>
        <v>9136.3259600000001</v>
      </c>
      <c r="L75" s="43">
        <f>SUM(TotalChicken!L75,Turkey!L75)</f>
        <v>7742.3912928</v>
      </c>
      <c r="M75" s="30">
        <f>SUM(TotalChicken!M75,Turkey!M75)</f>
        <v>50.783782236796839</v>
      </c>
      <c r="N75" s="30">
        <f>SUM(TotalChicken!N75,Turkey!N75)</f>
        <v>41.903024560277018</v>
      </c>
      <c r="O75" s="30">
        <f>SUM(TotalChicken!O75,Turkey!O75)</f>
        <v>35.509855265439036</v>
      </c>
      <c r="Q75"/>
    </row>
    <row r="76" spans="1:17" ht="12" customHeight="1" x14ac:dyDescent="0.2">
      <c r="A76" s="28">
        <v>1977</v>
      </c>
      <c r="B76" s="36">
        <v>220.23899999999998</v>
      </c>
      <c r="C76" s="43">
        <f>SUM(TotalChicken!C76,Turkey!C76)</f>
        <v>11817.543044</v>
      </c>
      <c r="D76" s="41" t="s">
        <v>13</v>
      </c>
      <c r="E76" s="43">
        <f>SUM(TotalChicken!E76,Turkey!E76)</f>
        <v>357.46699999999998</v>
      </c>
      <c r="F76" s="43">
        <f>SUM(TotalChicken!F76,Turkey!F76)</f>
        <v>12175.010043999999</v>
      </c>
      <c r="G76" s="43">
        <f>SUM(TotalChicken!G76,Turkey!G76)</f>
        <v>402.80799999999999</v>
      </c>
      <c r="H76" s="43">
        <f>SUM(TotalChicken!H76,Turkey!H76)</f>
        <v>134</v>
      </c>
      <c r="I76" s="43">
        <f>SUM(TotalChicken!I76,Turkey!I76)</f>
        <v>306.59500000000003</v>
      </c>
      <c r="J76" s="43">
        <f>SUM(TotalChicken!J76,Turkey!J76)</f>
        <v>11331.607044</v>
      </c>
      <c r="K76" s="43">
        <f>SUM(TotalChicken!K76,Turkey!K76)</f>
        <v>9406.4790400000002</v>
      </c>
      <c r="L76" s="43">
        <f>SUM(TotalChicken!L76,Turkey!L76)</f>
        <v>7907.8503913200002</v>
      </c>
      <c r="M76" s="30">
        <f>SUM(TotalChicken!M76,Turkey!M76)</f>
        <v>51.451409804802964</v>
      </c>
      <c r="N76" s="30">
        <f>SUM(TotalChicken!N76,Turkey!N76)</f>
        <v>42.710323966236679</v>
      </c>
      <c r="O76" s="30">
        <f>SUM(TotalChicken!O76,Turkey!O76)</f>
        <v>35.905767785542075</v>
      </c>
      <c r="Q76"/>
    </row>
    <row r="77" spans="1:17" ht="12" customHeight="1" x14ac:dyDescent="0.2">
      <c r="A77" s="28">
        <v>1978</v>
      </c>
      <c r="B77" s="36">
        <v>222.58500000000001</v>
      </c>
      <c r="C77" s="43">
        <f>SUM(TotalChicken!C77,Turkey!C77)</f>
        <v>12445.234040399999</v>
      </c>
      <c r="D77" s="41" t="s">
        <v>13</v>
      </c>
      <c r="E77" s="43">
        <f>SUM(TotalChicken!E77,Turkey!E77)</f>
        <v>306.59500000000003</v>
      </c>
      <c r="F77" s="43">
        <f>SUM(TotalChicken!F77,Turkey!F77)</f>
        <v>12751.829040399998</v>
      </c>
      <c r="G77" s="43">
        <f>SUM(TotalChicken!G77,Turkey!G77)</f>
        <v>411.87299999999999</v>
      </c>
      <c r="H77" s="43">
        <f>SUM(TotalChicken!H77,Turkey!H77)</f>
        <v>150</v>
      </c>
      <c r="I77" s="43">
        <f>SUM(TotalChicken!I77,Turkey!I77)</f>
        <v>276.56900000000002</v>
      </c>
      <c r="J77" s="43">
        <f>SUM(TotalChicken!J77,Turkey!J77)</f>
        <v>11913.387040399999</v>
      </c>
      <c r="K77" s="43">
        <f>SUM(TotalChicken!K77,Turkey!K77)</f>
        <v>9974.6400399999984</v>
      </c>
      <c r="L77" s="43">
        <f>SUM(TotalChicken!L77,Turkey!L77)</f>
        <v>8294.4160774359989</v>
      </c>
      <c r="M77" s="30">
        <f>SUM(TotalChicken!M77,Turkey!M77)</f>
        <v>53.522865603701945</v>
      </c>
      <c r="N77" s="30">
        <f>SUM(TotalChicken!N77,Turkey!N77)</f>
        <v>44.812723409034739</v>
      </c>
      <c r="O77" s="30">
        <f>SUM(TotalChicken!O77,Turkey!O77)</f>
        <v>37.264038805112648</v>
      </c>
      <c r="Q77"/>
    </row>
    <row r="78" spans="1:17" ht="12" customHeight="1" x14ac:dyDescent="0.2">
      <c r="A78" s="28">
        <v>1979</v>
      </c>
      <c r="B78" s="36">
        <v>225.05500000000001</v>
      </c>
      <c r="C78" s="43">
        <f>SUM(TotalChicken!C78,Turkey!C78)</f>
        <v>13704.602360000001</v>
      </c>
      <c r="D78" s="41" t="s">
        <v>13</v>
      </c>
      <c r="E78" s="43">
        <f>SUM(TotalChicken!E78,Turkey!E78)</f>
        <v>276.56900000000002</v>
      </c>
      <c r="F78" s="43">
        <f>SUM(TotalChicken!F78,Turkey!F78)</f>
        <v>13981.17136</v>
      </c>
      <c r="G78" s="43">
        <f>SUM(TotalChicken!G78,Turkey!G78)</f>
        <v>488.19499999999999</v>
      </c>
      <c r="H78" s="43">
        <f>SUM(TotalChicken!H78,Turkey!H78)</f>
        <v>166</v>
      </c>
      <c r="I78" s="43">
        <f>SUM(TotalChicken!I78,Turkey!I78)</f>
        <v>382.32299999999998</v>
      </c>
      <c r="J78" s="43">
        <f>SUM(TotalChicken!J78,Turkey!J78)</f>
        <v>12944.65336</v>
      </c>
      <c r="K78" s="43">
        <f>SUM(TotalChicken!K78,Turkey!K78)</f>
        <v>10721.910558559999</v>
      </c>
      <c r="L78" s="43">
        <f>SUM(TotalChicken!L78,Turkey!L78)</f>
        <v>9030.9203047999999</v>
      </c>
      <c r="M78" s="30">
        <f>SUM(TotalChicken!M78,Turkey!M78)</f>
        <v>57.517732820866009</v>
      </c>
      <c r="N78" s="30">
        <f>SUM(TotalChicken!N78,Turkey!N78)</f>
        <v>47.641290167114704</v>
      </c>
      <c r="O78" s="30">
        <f>SUM(TotalChicken!O78,Turkey!O78)</f>
        <v>40.127614604430029</v>
      </c>
      <c r="Q78"/>
    </row>
    <row r="79" spans="1:17" ht="12" customHeight="1" x14ac:dyDescent="0.2">
      <c r="A79" s="28">
        <v>1980</v>
      </c>
      <c r="B79" s="36">
        <v>227.726</v>
      </c>
      <c r="C79" s="43">
        <f>SUM(TotalChicken!C79,Turkey!C79)</f>
        <v>14172.591679999998</v>
      </c>
      <c r="D79" s="41" t="s">
        <v>13</v>
      </c>
      <c r="E79" s="43">
        <f>SUM(TotalChicken!E79,Turkey!E79)</f>
        <v>382.32299999999998</v>
      </c>
      <c r="F79" s="43">
        <f>SUM(TotalChicken!F79,Turkey!F79)</f>
        <v>14554.91468</v>
      </c>
      <c r="G79" s="43">
        <f>SUM(TotalChicken!G79,Turkey!G79)</f>
        <v>695.38300000000004</v>
      </c>
      <c r="H79" s="43">
        <f>SUM(TotalChicken!H79,Turkey!H79)</f>
        <v>167</v>
      </c>
      <c r="I79" s="43">
        <f>SUM(TotalChicken!I79,Turkey!I79)</f>
        <v>334.32499999999999</v>
      </c>
      <c r="J79" s="43">
        <f>SUM(TotalChicken!J79,Turkey!J79)</f>
        <v>13358.206679999999</v>
      </c>
      <c r="K79" s="43">
        <f>SUM(TotalChicken!K79,Turkey!K79)</f>
        <v>10785.55159408</v>
      </c>
      <c r="L79" s="43">
        <f>SUM(TotalChicken!L79,Turkey!L79)</f>
        <v>9284.8011536000013</v>
      </c>
      <c r="M79" s="30">
        <f>SUM(TotalChicken!M79,Turkey!M79)</f>
        <v>58.659119643782446</v>
      </c>
      <c r="N79" s="30">
        <f>SUM(TotalChicken!N79,Turkey!N79)</f>
        <v>47.361968304365774</v>
      </c>
      <c r="O79" s="30">
        <f>SUM(TotalChicken!O79,Turkey!O79)</f>
        <v>40.771809778417925</v>
      </c>
      <c r="Q79"/>
    </row>
    <row r="80" spans="1:17" ht="12" customHeight="1" x14ac:dyDescent="0.2">
      <c r="A80" s="29">
        <v>1981</v>
      </c>
      <c r="B80" s="70">
        <v>229.96600000000001</v>
      </c>
      <c r="C80" s="47">
        <f>SUM(TotalChicken!C80,Turkey!C80)</f>
        <v>15057.250840000001</v>
      </c>
      <c r="D80" s="45" t="s">
        <v>13</v>
      </c>
      <c r="E80" s="47">
        <f>SUM(TotalChicken!E80,Turkey!E80)</f>
        <v>334.32499999999999</v>
      </c>
      <c r="F80" s="47">
        <f>SUM(TotalChicken!F80,Turkey!F80)</f>
        <v>15391.575840000001</v>
      </c>
      <c r="G80" s="47">
        <f>SUM(TotalChicken!G80,Turkey!G80)</f>
        <v>825.70699999999999</v>
      </c>
      <c r="H80" s="47">
        <f>SUM(TotalChicken!H80,Turkey!H80)</f>
        <v>162</v>
      </c>
      <c r="I80" s="47">
        <f>SUM(TotalChicken!I80,Turkey!I80)</f>
        <v>387.125</v>
      </c>
      <c r="J80" s="47">
        <f>SUM(TotalChicken!J80,Turkey!J80)</f>
        <v>14016.743839999999</v>
      </c>
      <c r="K80" s="47">
        <f>SUM(TotalChicken!K80,Turkey!K80)</f>
        <v>11226.063746799999</v>
      </c>
      <c r="L80" s="47">
        <f>SUM(TotalChicken!L80,Turkey!L80)</f>
        <v>9670.9910083600007</v>
      </c>
      <c r="M80" s="34">
        <f>SUM(TotalChicken!M80,Turkey!M80)</f>
        <v>60.951374724959344</v>
      </c>
      <c r="N80" s="34">
        <f>SUM(TotalChicken!N80,Turkey!N80)</f>
        <v>48.816189118391407</v>
      </c>
      <c r="O80" s="34">
        <f>SUM(TotalChicken!O80,Turkey!O80)</f>
        <v>42.0540036716732</v>
      </c>
      <c r="Q80"/>
    </row>
    <row r="81" spans="1:17" ht="12" customHeight="1" x14ac:dyDescent="0.2">
      <c r="A81" s="29">
        <v>1982</v>
      </c>
      <c r="B81" s="70">
        <v>232.18799999999999</v>
      </c>
      <c r="C81" s="47">
        <f>SUM(TotalChicken!C81,Turkey!C81)</f>
        <v>15088.934084</v>
      </c>
      <c r="D81" s="45" t="s">
        <v>13</v>
      </c>
      <c r="E81" s="47">
        <f>SUM(TotalChicken!E81,Turkey!E81)</f>
        <v>387.125</v>
      </c>
      <c r="F81" s="47">
        <f>SUM(TotalChicken!F81,Turkey!F81)</f>
        <v>15476.059084</v>
      </c>
      <c r="G81" s="47">
        <f>SUM(TotalChicken!G81,Turkey!G81)</f>
        <v>575.48599999999999</v>
      </c>
      <c r="H81" s="47">
        <f>SUM(TotalChicken!H81,Turkey!H81)</f>
        <v>155</v>
      </c>
      <c r="I81" s="47">
        <f>SUM(TotalChicken!I81,Turkey!I81)</f>
        <v>338.90600000000001</v>
      </c>
      <c r="J81" s="47">
        <f>SUM(TotalChicken!J81,Turkey!J81)</f>
        <v>14406.667083999999</v>
      </c>
      <c r="K81" s="47">
        <f>SUM(TotalChicken!K81,Turkey!K81)</f>
        <v>11388.231877999999</v>
      </c>
      <c r="L81" s="47">
        <f>SUM(TotalChicken!L81,Turkey!L81)</f>
        <v>9803.1058738000011</v>
      </c>
      <c r="M81" s="34">
        <f>SUM(TotalChicken!M81,Turkey!M81)</f>
        <v>62.047423139869416</v>
      </c>
      <c r="N81" s="34">
        <f>SUM(TotalChicken!N81,Turkey!N81)</f>
        <v>49.047461014350446</v>
      </c>
      <c r="O81" s="34">
        <f>SUM(TotalChicken!O81,Turkey!O81)</f>
        <v>42.220553490275122</v>
      </c>
      <c r="Q81"/>
    </row>
    <row r="82" spans="1:17" ht="12" customHeight="1" x14ac:dyDescent="0.2">
      <c r="A82" s="29">
        <v>1983</v>
      </c>
      <c r="B82" s="70">
        <v>234.30699999999999</v>
      </c>
      <c r="C82" s="47">
        <f>SUM(TotalChicken!C82,Turkey!C82)</f>
        <v>15492.722</v>
      </c>
      <c r="D82" s="45" t="s">
        <v>13</v>
      </c>
      <c r="E82" s="47">
        <f>SUM(TotalChicken!E82,Turkey!E82)</f>
        <v>338.90600000000001</v>
      </c>
      <c r="F82" s="47">
        <f>SUM(TotalChicken!F82,Turkey!F82)</f>
        <v>15831.628000000001</v>
      </c>
      <c r="G82" s="47">
        <f>SUM(TotalChicken!G82,Turkey!G82)</f>
        <v>496.80500000000001</v>
      </c>
      <c r="H82" s="47">
        <f>SUM(TotalChicken!H82,Turkey!H82)</f>
        <v>149</v>
      </c>
      <c r="I82" s="47">
        <f>SUM(TotalChicken!I82,Turkey!I82)</f>
        <v>280.69200000000001</v>
      </c>
      <c r="J82" s="47">
        <f>SUM(TotalChicken!J82,Turkey!J82)</f>
        <v>14905.131000000001</v>
      </c>
      <c r="K82" s="47">
        <f>SUM(TotalChicken!K82,Turkey!K82)</f>
        <v>11537.932013000001</v>
      </c>
      <c r="L82" s="47">
        <f>SUM(TotalChicken!L82,Turkey!L82)</f>
        <v>10012.286484</v>
      </c>
      <c r="M82" s="34">
        <f>SUM(TotalChicken!M82,Turkey!M82)</f>
        <v>63.61368204961866</v>
      </c>
      <c r="N82" s="34">
        <f>SUM(TotalChicken!N82,Turkey!N82)</f>
        <v>49.242796898940284</v>
      </c>
      <c r="O82" s="34">
        <f>SUM(TotalChicken!O82,Turkey!O82)</f>
        <v>42.731486827111439</v>
      </c>
      <c r="Q82"/>
    </row>
    <row r="83" spans="1:17" ht="12" customHeight="1" x14ac:dyDescent="0.2">
      <c r="A83" s="29">
        <v>1984</v>
      </c>
      <c r="B83" s="70">
        <v>236.34800000000001</v>
      </c>
      <c r="C83" s="47">
        <f>SUM(TotalChicken!C83,Turkey!C83)</f>
        <v>16081.005000399999</v>
      </c>
      <c r="D83" s="45" t="s">
        <v>13</v>
      </c>
      <c r="E83" s="47">
        <f>SUM(TotalChicken!E83,Turkey!E83)</f>
        <v>280.69200000000001</v>
      </c>
      <c r="F83" s="47">
        <f>SUM(TotalChicken!F83,Turkey!F83)</f>
        <v>16361.6970004</v>
      </c>
      <c r="G83" s="47">
        <f>SUM(TotalChicken!G83,Turkey!G83)</f>
        <v>459.63299999999998</v>
      </c>
      <c r="H83" s="47">
        <f>SUM(TotalChicken!H83,Turkey!H83)</f>
        <v>154</v>
      </c>
      <c r="I83" s="47">
        <f>SUM(TotalChicken!I83,Turkey!I83)</f>
        <v>264.565</v>
      </c>
      <c r="J83" s="47">
        <f>SUM(TotalChicken!J83,Turkey!J83)</f>
        <v>15483.499000400001</v>
      </c>
      <c r="K83" s="47">
        <f>SUM(TotalChicken!K83,Turkey!K83)</f>
        <v>12040.129784000001</v>
      </c>
      <c r="L83" s="47">
        <f>SUM(TotalChicken!L83,Turkey!L83)</f>
        <v>10390.201716316</v>
      </c>
      <c r="M83" s="34">
        <f>SUM(TotalChicken!M83,Turkey!M83)</f>
        <v>65.51144498959161</v>
      </c>
      <c r="N83" s="34">
        <f>SUM(TotalChicken!N83,Turkey!N83)</f>
        <v>50.94238065902821</v>
      </c>
      <c r="O83" s="34">
        <f>SUM(TotalChicken!O83,Turkey!O83)</f>
        <v>43.961453942136167</v>
      </c>
      <c r="Q83"/>
    </row>
    <row r="84" spans="1:17" ht="12" customHeight="1" x14ac:dyDescent="0.2">
      <c r="A84" s="29">
        <v>1985</v>
      </c>
      <c r="B84" s="70">
        <v>238.46600000000001</v>
      </c>
      <c r="C84" s="47">
        <f>SUM(TotalChicken!C84,Turkey!C84)</f>
        <v>16861.69196</v>
      </c>
      <c r="D84" s="45" t="s">
        <v>13</v>
      </c>
      <c r="E84" s="47">
        <f>SUM(TotalChicken!E84,Turkey!E84)</f>
        <v>264.565</v>
      </c>
      <c r="F84" s="47">
        <f>SUM(TotalChicken!F84,Turkey!F84)</f>
        <v>17126.256959999999</v>
      </c>
      <c r="G84" s="47">
        <f>SUM(TotalChicken!G84,Turkey!G84)</f>
        <v>464.68300000000005</v>
      </c>
      <c r="H84" s="47">
        <f>SUM(TotalChicken!H84,Turkey!H84)</f>
        <v>151</v>
      </c>
      <c r="I84" s="47">
        <f>SUM(TotalChicken!I84,Turkey!I84)</f>
        <v>321.303</v>
      </c>
      <c r="J84" s="47">
        <f>SUM(TotalChicken!J84,Turkey!J84)</f>
        <v>16189.270960000002</v>
      </c>
      <c r="K84" s="47">
        <f>SUM(TotalChicken!K84,Turkey!K84)</f>
        <v>12525.864080000001</v>
      </c>
      <c r="L84" s="47">
        <f>SUM(TotalChicken!L84,Turkey!L84)</f>
        <v>10855.478496160002</v>
      </c>
      <c r="M84" s="34">
        <f>SUM(TotalChicken!M84,Turkey!M84)</f>
        <v>67.889220937156665</v>
      </c>
      <c r="N84" s="34">
        <f>SUM(TotalChicken!N84,Turkey!N84)</f>
        <v>52.526834349550882</v>
      </c>
      <c r="O84" s="34">
        <f>SUM(TotalChicken!O84,Turkey!O84)</f>
        <v>45.522122634505557</v>
      </c>
      <c r="Q84"/>
    </row>
    <row r="85" spans="1:17" ht="12" customHeight="1" x14ac:dyDescent="0.2">
      <c r="A85" s="28">
        <v>1986</v>
      </c>
      <c r="B85" s="36">
        <v>240.65100000000001</v>
      </c>
      <c r="C85" s="43">
        <f>SUM(TotalChicken!C85,Turkey!C85)</f>
        <v>17891.123639999998</v>
      </c>
      <c r="D85" s="41" t="s">
        <v>13</v>
      </c>
      <c r="E85" s="43">
        <f>SUM(TotalChicken!E85,Turkey!E85)</f>
        <v>321.303</v>
      </c>
      <c r="F85" s="43">
        <f>SUM(TotalChicken!F85,Turkey!F85)</f>
        <v>18212.426639999998</v>
      </c>
      <c r="G85" s="43">
        <f>SUM(TotalChicken!G85,Turkey!G85)</f>
        <v>609.11799999999994</v>
      </c>
      <c r="H85" s="43">
        <f>SUM(TotalChicken!H85,Turkey!H85)</f>
        <v>156</v>
      </c>
      <c r="I85" s="43">
        <f>SUM(TotalChicken!I85,Turkey!I85)</f>
        <v>365.221</v>
      </c>
      <c r="J85" s="43">
        <f>SUM(TotalChicken!J85,Turkey!J85)</f>
        <v>17082.087639999998</v>
      </c>
      <c r="K85" s="43">
        <f>SUM(TotalChicken!K85,Turkey!K85)</f>
        <v>12923.432622839999</v>
      </c>
      <c r="L85" s="43">
        <f>SUM(TotalChicken!L85,Turkey!L85)</f>
        <v>11397.024529600001</v>
      </c>
      <c r="M85" s="30">
        <f>SUM(TotalChicken!M85,Turkey!M85)</f>
        <v>70.9828242558726</v>
      </c>
      <c r="N85" s="30">
        <f>SUM(TotalChicken!N85,Turkey!N85)</f>
        <v>53.70196933667426</v>
      </c>
      <c r="O85" s="30">
        <f>SUM(TotalChicken!O85,Turkey!O85)</f>
        <v>47.359140537957458</v>
      </c>
      <c r="Q85"/>
    </row>
    <row r="86" spans="1:17" ht="12" customHeight="1" x14ac:dyDescent="0.2">
      <c r="A86" s="28">
        <v>1987</v>
      </c>
      <c r="B86" s="36">
        <v>242.804</v>
      </c>
      <c r="C86" s="43">
        <f>SUM(TotalChicken!C86,Turkey!C86)</f>
        <v>19685.425040000002</v>
      </c>
      <c r="D86" s="41" t="s">
        <v>13</v>
      </c>
      <c r="E86" s="43">
        <f>SUM(TotalChicken!E86,Turkey!E86)</f>
        <v>365.221</v>
      </c>
      <c r="F86" s="43">
        <f>SUM(TotalChicken!F86,Turkey!F86)</f>
        <v>20050.64604</v>
      </c>
      <c r="G86" s="43">
        <f>SUM(TotalChicken!G86,Turkey!G86)</f>
        <v>800.14700000000005</v>
      </c>
      <c r="H86" s="43">
        <f>SUM(TotalChicken!H86,Turkey!H86)</f>
        <v>157</v>
      </c>
      <c r="I86" s="43">
        <f>SUM(TotalChicken!I86,Turkey!I86)</f>
        <v>479.16</v>
      </c>
      <c r="J86" s="43">
        <f>SUM(TotalChicken!J86,Turkey!J86)</f>
        <v>18614.339039999999</v>
      </c>
      <c r="K86" s="43">
        <f>SUM(TotalChicken!K86,Turkey!K86)</f>
        <v>13792.18039456</v>
      </c>
      <c r="L86" s="43">
        <f>SUM(TotalChicken!L86,Turkey!L86)</f>
        <v>12389.45766344</v>
      </c>
      <c r="M86" s="30">
        <f>SUM(TotalChicken!M86,Turkey!M86)</f>
        <v>76.664054298940712</v>
      </c>
      <c r="N86" s="30">
        <f>SUM(TotalChicken!N86,Turkey!N86)</f>
        <v>56.803761035897274</v>
      </c>
      <c r="O86" s="30">
        <f>SUM(TotalChicken!O86,Turkey!O86)</f>
        <v>51.026579724551489</v>
      </c>
      <c r="Q86"/>
    </row>
    <row r="87" spans="1:17" ht="12" customHeight="1" x14ac:dyDescent="0.2">
      <c r="A87" s="28">
        <v>1988</v>
      </c>
      <c r="B87" s="36">
        <v>245.02099999999999</v>
      </c>
      <c r="C87" s="43">
        <f>SUM(TotalChicken!C87,Turkey!C87)</f>
        <v>20441.9148440055</v>
      </c>
      <c r="D87" s="41" t="s">
        <v>13</v>
      </c>
      <c r="E87" s="43">
        <f>SUM(TotalChicken!E87,Turkey!E87)</f>
        <v>479.16</v>
      </c>
      <c r="F87" s="43">
        <f>SUM(TotalChicken!F87,Turkey!F87)</f>
        <v>20921.074844005499</v>
      </c>
      <c r="G87" s="43">
        <f>SUM(TotalChicken!G87,Turkey!G87)</f>
        <v>842.00107300000013</v>
      </c>
      <c r="H87" s="43">
        <f>SUM(TotalChicken!H87,Turkey!H87)</f>
        <v>164</v>
      </c>
      <c r="I87" s="43">
        <f>SUM(TotalChicken!I87,Turkey!I87)</f>
        <v>442.15700000000004</v>
      </c>
      <c r="J87" s="43">
        <f>SUM(TotalChicken!J87,Turkey!J87)</f>
        <v>19472.916771005497</v>
      </c>
      <c r="K87" s="43">
        <f>SUM(TotalChicken!K87,Turkey!K87)</f>
        <v>13941.338929834314</v>
      </c>
      <c r="L87" s="43">
        <f>SUM(TotalChicken!L87,Turkey!L87)</f>
        <v>12725.903034831095</v>
      </c>
      <c r="M87" s="30">
        <f>SUM(TotalChicken!M87,Turkey!M87)</f>
        <v>79.474480844521494</v>
      </c>
      <c r="N87" s="30">
        <f>SUM(TotalChicken!N87,Turkey!N87)</f>
        <v>56.898547185075216</v>
      </c>
      <c r="O87" s="30">
        <f>SUM(TotalChicken!O87,Turkey!O87)</f>
        <v>51.938009537268634</v>
      </c>
      <c r="Q87"/>
    </row>
    <row r="88" spans="1:17" ht="12" customHeight="1" x14ac:dyDescent="0.2">
      <c r="A88" s="28">
        <v>1989</v>
      </c>
      <c r="B88" s="36">
        <v>247.34200000000001</v>
      </c>
      <c r="C88" s="43">
        <f>SUM(TotalChicken!C88,Turkey!C88)</f>
        <v>21894.073952000002</v>
      </c>
      <c r="D88" s="41" t="s">
        <v>13</v>
      </c>
      <c r="E88" s="43">
        <f>SUM(TotalChicken!E88,Turkey!E88)</f>
        <v>442.15700000000004</v>
      </c>
      <c r="F88" s="43">
        <f>SUM(TotalChicken!F88,Turkey!F88)</f>
        <v>22336.230952000002</v>
      </c>
      <c r="G88" s="43">
        <f>SUM(TotalChicken!G88,Turkey!G88)</f>
        <v>1042.929864892488</v>
      </c>
      <c r="H88" s="43">
        <f>SUM(TotalChicken!H88,Turkey!H88)</f>
        <v>192</v>
      </c>
      <c r="I88" s="43">
        <f>SUM(TotalChicken!I88,Turkey!I88)</f>
        <v>463.44100000000003</v>
      </c>
      <c r="J88" s="43">
        <f>SUM(TotalChicken!J88,Turkey!J88)</f>
        <v>20637.86008710751</v>
      </c>
      <c r="K88" s="43">
        <f>SUM(TotalChicken!K88,Turkey!K88)</f>
        <v>14361.799036766795</v>
      </c>
      <c r="L88" s="43">
        <f>SUM(TotalChicken!L88,Turkey!L88)</f>
        <v>13243.233747700046</v>
      </c>
      <c r="M88" s="30">
        <f>SUM(TotalChicken!M88,Turkey!M88)</f>
        <v>83.438559108875623</v>
      </c>
      <c r="N88" s="30">
        <f>SUM(TotalChicken!N88,Turkey!N88)</f>
        <v>58.064538318469147</v>
      </c>
      <c r="O88" s="30">
        <f>SUM(TotalChicken!O88,Turkey!O88)</f>
        <v>53.542195614574332</v>
      </c>
      <c r="Q88"/>
    </row>
    <row r="89" spans="1:17" ht="12" customHeight="1" x14ac:dyDescent="0.2">
      <c r="A89" s="28">
        <v>1990</v>
      </c>
      <c r="B89" s="36">
        <v>250.13200000000001</v>
      </c>
      <c r="C89" s="43">
        <f>SUM(TotalChicken!C89,Turkey!C89)</f>
        <v>23467.625999119697</v>
      </c>
      <c r="D89" s="41" t="s">
        <v>13</v>
      </c>
      <c r="E89" s="43">
        <f>SUM(TotalChicken!E89,Turkey!E89)</f>
        <v>463.44100000000003</v>
      </c>
      <c r="F89" s="43">
        <f>SUM(TotalChicken!F89,Turkey!F89)</f>
        <v>23931.066999119699</v>
      </c>
      <c r="G89" s="43">
        <f>SUM(TotalChicken!G89,Turkey!G89)</f>
        <v>1236.0455792188861</v>
      </c>
      <c r="H89" s="43">
        <f>SUM(TotalChicken!H89,Turkey!H89)</f>
        <v>180</v>
      </c>
      <c r="I89" s="43">
        <f>SUM(TotalChicken!I89,Turkey!I89)</f>
        <v>556.66499999999996</v>
      </c>
      <c r="J89" s="43">
        <f>SUM(TotalChicken!J89,Turkey!J89)</f>
        <v>21958.356419900814</v>
      </c>
      <c r="K89" s="43">
        <f>SUM(TotalChicken!K89,Turkey!K89)</f>
        <v>15236.098437864071</v>
      </c>
      <c r="L89" s="43">
        <f>SUM(TotalChicken!L89,Turkey!L89)</f>
        <v>14056.385090160189</v>
      </c>
      <c r="M89" s="30">
        <f>SUM(TotalChicken!M89,Turkey!M89)</f>
        <v>87.78707410447609</v>
      </c>
      <c r="N89" s="30">
        <f>SUM(TotalChicken!N89,Turkey!N89)</f>
        <v>60.912232092911225</v>
      </c>
      <c r="O89" s="30">
        <f>SUM(TotalChicken!O89,Turkey!O89)</f>
        <v>56.195868941839464</v>
      </c>
      <c r="Q89"/>
    </row>
    <row r="90" spans="1:17" ht="12" customHeight="1" x14ac:dyDescent="0.2">
      <c r="A90" s="29">
        <v>1991</v>
      </c>
      <c r="B90" s="70">
        <v>253.49299999999999</v>
      </c>
      <c r="C90" s="47">
        <f>SUM(TotalChicken!C90,Turkey!C90)</f>
        <v>24701.173000000003</v>
      </c>
      <c r="D90" s="47">
        <f>SUM(TotalChicken!D90,Turkey!D90)</f>
        <v>2.2000000000000002</v>
      </c>
      <c r="E90" s="47">
        <f>SUM(TotalChicken!E90,Turkey!E90)</f>
        <v>556.66499999999996</v>
      </c>
      <c r="F90" s="47">
        <f>SUM(TotalChicken!F90,Turkey!F90)</f>
        <v>25260.038</v>
      </c>
      <c r="G90" s="71">
        <f>SUM(TotalChicken!G90,Turkey!G90)</f>
        <v>1407.4632718170342</v>
      </c>
      <c r="H90" s="47">
        <f>SUM(TotalChicken!H90,Turkey!H90)</f>
        <v>199</v>
      </c>
      <c r="I90" s="47">
        <f>SUM(TotalChicken!I90,Turkey!I90)</f>
        <v>574.70100000000002</v>
      </c>
      <c r="J90" s="47">
        <f>SUM(TotalChicken!J90,Turkey!J90)</f>
        <v>23078.873728182967</v>
      </c>
      <c r="K90" s="47">
        <f>SUM(TotalChicken!K90,Turkey!K90)</f>
        <v>16021.341946321671</v>
      </c>
      <c r="L90" s="47">
        <f>SUM(TotalChicken!L90,Turkey!L90)</f>
        <v>14740.193376366145</v>
      </c>
      <c r="M90" s="34">
        <f>SUM(TotalChicken!M90,Turkey!M90)</f>
        <v>91.043436024596204</v>
      </c>
      <c r="N90" s="34">
        <f>SUM(TotalChicken!N90,Turkey!N90)</f>
        <v>63.202305177348769</v>
      </c>
      <c r="O90" s="34">
        <f>SUM(TotalChicken!O90,Turkey!O90)</f>
        <v>58.148325107068622</v>
      </c>
    </row>
    <row r="91" spans="1:17" ht="12" customHeight="1" x14ac:dyDescent="0.2">
      <c r="A91" s="29">
        <v>1992</v>
      </c>
      <c r="B91" s="70">
        <v>256.89400000000001</v>
      </c>
      <c r="C91" s="47">
        <f>SUM(TotalChicken!C91,Turkey!C91)</f>
        <v>26200.511999202201</v>
      </c>
      <c r="D91" s="47">
        <f>SUM(TotalChicken!D91,Turkey!D91)</f>
        <v>1</v>
      </c>
      <c r="E91" s="47">
        <f>SUM(TotalChicken!E91,Turkey!E91)</f>
        <v>574.56899999999996</v>
      </c>
      <c r="F91" s="47">
        <f>SUM(TotalChicken!F91,Turkey!F91)</f>
        <v>26776.0809992022</v>
      </c>
      <c r="G91" s="71">
        <f>SUM(TotalChicken!G91,Turkey!G91)</f>
        <v>1727.011400143932</v>
      </c>
      <c r="H91" s="47">
        <f>SUM(TotalChicken!H91,Turkey!H91)</f>
        <v>217</v>
      </c>
      <c r="I91" s="47">
        <f>SUM(TotalChicken!I91,Turkey!I91)</f>
        <v>649.56400000000008</v>
      </c>
      <c r="J91" s="47">
        <f>SUM(TotalChicken!J91,Turkey!J91)</f>
        <v>24182.505599058266</v>
      </c>
      <c r="K91" s="47">
        <f>SUM(TotalChicken!K91,Turkey!K91)</f>
        <v>17139.458379265896</v>
      </c>
      <c r="L91" s="47">
        <f>SUM(TotalChicken!L91,Turkey!L91)</f>
        <v>15531.502024227426</v>
      </c>
      <c r="M91" s="34">
        <f>SUM(TotalChicken!M91,Turkey!M91)</f>
        <v>94.134178295554847</v>
      </c>
      <c r="N91" s="34">
        <f>SUM(TotalChicken!N91,Turkey!N91)</f>
        <v>66.718017467383021</v>
      </c>
      <c r="O91" s="34">
        <f>SUM(TotalChicken!O91,Turkey!O91)</f>
        <v>60.458796329332046</v>
      </c>
    </row>
    <row r="92" spans="1:17" ht="12" customHeight="1" x14ac:dyDescent="0.2">
      <c r="A92" s="29">
        <v>1993</v>
      </c>
      <c r="B92" s="70">
        <v>260.255</v>
      </c>
      <c r="C92" s="47">
        <f>SUM(TotalChicken!C92,Turkey!C92)</f>
        <v>27327.925986480001</v>
      </c>
      <c r="D92" s="47">
        <f>SUM(TotalChicken!D92,Turkey!D92)</f>
        <v>1</v>
      </c>
      <c r="E92" s="47">
        <f>SUM(TotalChicken!E92,Turkey!E92)</f>
        <v>649.56400000000008</v>
      </c>
      <c r="F92" s="47">
        <f>SUM(TotalChicken!F92,Turkey!F92)</f>
        <v>27978.489986480003</v>
      </c>
      <c r="G92" s="47">
        <f>SUM(TotalChicken!G92,Turkey!G92)</f>
        <v>2262.4272219094</v>
      </c>
      <c r="H92" s="47">
        <f>SUM(TotalChicken!H92,Turkey!H92)</f>
        <v>164</v>
      </c>
      <c r="I92" s="47">
        <f>SUM(TotalChicken!I92,Turkey!I92)</f>
        <v>614.678</v>
      </c>
      <c r="J92" s="47">
        <f>SUM(TotalChicken!J92,Turkey!J92)</f>
        <v>24937.384764570601</v>
      </c>
      <c r="K92" s="47">
        <f>SUM(TotalChicken!K92,Turkey!K92)</f>
        <v>18002.2033003939</v>
      </c>
      <c r="L92" s="47">
        <f>SUM(TotalChicken!L92,Turkey!L92)</f>
        <v>16135.312194436483</v>
      </c>
      <c r="M92" s="34">
        <f>SUM(TotalChicken!M92,Turkey!M92)</f>
        <v>95.819041957198124</v>
      </c>
      <c r="N92" s="34">
        <f>SUM(TotalChicken!N92,Turkey!N92)</f>
        <v>69.171402280048014</v>
      </c>
      <c r="O92" s="34">
        <f>SUM(TotalChicken!O92,Turkey!O92)</f>
        <v>61.998087239194192</v>
      </c>
    </row>
    <row r="93" spans="1:17" ht="12" customHeight="1" x14ac:dyDescent="0.2">
      <c r="A93" s="29">
        <v>1994</v>
      </c>
      <c r="B93" s="70">
        <v>263.43599999999998</v>
      </c>
      <c r="C93" s="47">
        <f>SUM(TotalChicken!C93,Turkey!C93)</f>
        <v>29112.597013084</v>
      </c>
      <c r="D93" s="47">
        <f>SUM(TotalChicken!D93,Turkey!D93)</f>
        <v>1</v>
      </c>
      <c r="E93" s="47">
        <f>SUM(TotalChicken!E93,Turkey!E93)</f>
        <v>614.678</v>
      </c>
      <c r="F93" s="47">
        <f>SUM(TotalChicken!F93,Turkey!F93)</f>
        <v>29728.275013084</v>
      </c>
      <c r="G93" s="47">
        <f>SUM(TotalChicken!G93,Turkey!G93)</f>
        <v>3244.1454381925</v>
      </c>
      <c r="H93" s="47">
        <f>SUM(TotalChicken!H93,Turkey!H93)</f>
        <v>137</v>
      </c>
      <c r="I93" s="47">
        <f>SUM(TotalChicken!I93,Turkey!I93)</f>
        <v>726.52</v>
      </c>
      <c r="J93" s="47">
        <f>SUM(TotalChicken!J93,Turkey!J93)</f>
        <v>25620.609574891503</v>
      </c>
      <c r="K93" s="47">
        <f>SUM(TotalChicken!K93,Turkey!K93)</f>
        <v>18411.330274887965</v>
      </c>
      <c r="L93" s="47">
        <f>SUM(TotalChicken!L93,Turkey!L93)</f>
        <v>16505.136065876712</v>
      </c>
      <c r="M93" s="34">
        <f>SUM(TotalChicken!M93,Turkey!M93)</f>
        <v>97.25553673336789</v>
      </c>
      <c r="N93" s="34">
        <f>SUM(TotalChicken!N93,Turkey!N93)</f>
        <v>69.889196142091308</v>
      </c>
      <c r="O93" s="34">
        <f>SUM(TotalChicken!O93,Turkey!O93)</f>
        <v>62.653305037567797</v>
      </c>
    </row>
    <row r="94" spans="1:17" ht="12" customHeight="1" x14ac:dyDescent="0.2">
      <c r="A94" s="29">
        <v>1995</v>
      </c>
      <c r="B94" s="70">
        <v>266.55700000000002</v>
      </c>
      <c r="C94" s="47">
        <f>SUM(TotalChicken!C94,Turkey!C94)</f>
        <v>30392.531893500003</v>
      </c>
      <c r="D94" s="47">
        <f>SUM(TotalChicken!D94,Turkey!D94)</f>
        <v>6</v>
      </c>
      <c r="E94" s="47">
        <f>SUM(TotalChicken!E94,Turkey!E94)</f>
        <v>726.52</v>
      </c>
      <c r="F94" s="47">
        <f>SUM(TotalChicken!F94,Turkey!F94)</f>
        <v>31125.0518935</v>
      </c>
      <c r="G94" s="47">
        <f>SUM(TotalChicken!G94,Turkey!G94)</f>
        <v>4339.6254345626003</v>
      </c>
      <c r="H94" s="47">
        <f>SUM(TotalChicken!H94,Turkey!H94)</f>
        <v>126</v>
      </c>
      <c r="I94" s="47">
        <f>SUM(TotalChicken!I94,Turkey!I94)</f>
        <v>838.65899999999999</v>
      </c>
      <c r="J94" s="47">
        <f>SUM(TotalChicken!J94,Turkey!J94)</f>
        <v>25820.7674589374</v>
      </c>
      <c r="K94" s="47">
        <f>SUM(TotalChicken!K94,Turkey!K94)</f>
        <v>18415.956772909401</v>
      </c>
      <c r="L94" s="47">
        <f>SUM(TotalChicken!L94,Turkey!L94)</f>
        <v>16552.519724932277</v>
      </c>
      <c r="M94" s="34">
        <f>SUM(TotalChicken!M94,Turkey!M94)</f>
        <v>96.867714818734456</v>
      </c>
      <c r="N94" s="34">
        <f>SUM(TotalChicken!N94,Turkey!N94)</f>
        <v>69.088250441404284</v>
      </c>
      <c r="O94" s="34">
        <f>SUM(TotalChicken!O94,Turkey!O94)</f>
        <v>62.097486559843773</v>
      </c>
    </row>
    <row r="95" spans="1:17" ht="12" customHeight="1" x14ac:dyDescent="0.2">
      <c r="A95" s="28">
        <v>1996</v>
      </c>
      <c r="B95" s="36">
        <v>269.66699999999997</v>
      </c>
      <c r="C95" s="43">
        <f>SUM(TotalChicken!C95,Turkey!C95)</f>
        <v>32015.487814630003</v>
      </c>
      <c r="D95" s="43">
        <f>SUM(TotalChicken!D95,Turkey!D95)</f>
        <v>5</v>
      </c>
      <c r="E95" s="43">
        <f>SUM(TotalChicken!E95,Turkey!E95)</f>
        <v>838.65899999999999</v>
      </c>
      <c r="F95" s="43">
        <f>SUM(TotalChicken!F95,Turkey!F95)</f>
        <v>32859.146814630003</v>
      </c>
      <c r="G95" s="43">
        <f>SUM(TotalChicken!G95,Turkey!G95)</f>
        <v>5183.0840647979003</v>
      </c>
      <c r="H95" s="43">
        <f>SUM(TotalChicken!H95,Turkey!H95)</f>
        <v>130</v>
      </c>
      <c r="I95" s="43">
        <f>SUM(TotalChicken!I95,Turkey!I95)</f>
        <v>974.9620000000001</v>
      </c>
      <c r="J95" s="43">
        <f>SUM(TotalChicken!J95,Turkey!J95)</f>
        <v>26571.100749832101</v>
      </c>
      <c r="K95" s="43">
        <f>SUM(TotalChicken!K95,Turkey!K95)</f>
        <v>18779.939132497602</v>
      </c>
      <c r="L95" s="43">
        <f>SUM(TotalChicken!L95,Turkey!L95)</f>
        <v>16980.936367135029</v>
      </c>
      <c r="M95" s="30">
        <f>SUM(TotalChicken!M95,Turkey!M95)</f>
        <v>98.533008302210149</v>
      </c>
      <c r="N95" s="30">
        <f>SUM(TotalChicken!N95,Turkey!N95)</f>
        <v>69.641220959544938</v>
      </c>
      <c r="O95" s="30">
        <f>SUM(TotalChicken!O95,Turkey!O95)</f>
        <v>62.97001993990748</v>
      </c>
    </row>
    <row r="96" spans="1:17" ht="12" customHeight="1" x14ac:dyDescent="0.2">
      <c r="A96" s="28">
        <v>1997</v>
      </c>
      <c r="B96" s="36">
        <v>272.91199999999998</v>
      </c>
      <c r="C96" s="43">
        <f>SUM(TotalChicken!C96,Turkey!C96)</f>
        <v>32963.507293975999</v>
      </c>
      <c r="D96" s="43">
        <f>SUM(TotalChicken!D96,Turkey!D96)</f>
        <v>5.8397009062179999</v>
      </c>
      <c r="E96" s="43">
        <f>SUM(TotalChicken!E96,Turkey!E96)</f>
        <v>974.9620000000001</v>
      </c>
      <c r="F96" s="43">
        <f>SUM(TotalChicken!F96,Turkey!F96)</f>
        <v>33944.308994882216</v>
      </c>
      <c r="G96" s="43">
        <f>SUM(TotalChicken!G96,Turkey!G96)</f>
        <v>5389.5536612412006</v>
      </c>
      <c r="H96" s="43">
        <f>SUM(TotalChicken!H96,Turkey!H96)</f>
        <v>140</v>
      </c>
      <c r="I96" s="43">
        <f>SUM(TotalChicken!I96,Turkey!I96)</f>
        <v>1029.3050000000001</v>
      </c>
      <c r="J96" s="43">
        <f>SUM(TotalChicken!J96,Turkey!J96)</f>
        <v>27385.450333641016</v>
      </c>
      <c r="K96" s="43">
        <f>SUM(TotalChicken!K96,Turkey!K96)</f>
        <v>19496.755487061626</v>
      </c>
      <c r="L96" s="43">
        <f>SUM(TotalChicken!L96,Turkey!L96)</f>
        <v>17370.545312541286</v>
      </c>
      <c r="M96" s="30">
        <f>SUM(TotalChicken!M96,Turkey!M96)</f>
        <v>100.34535063918412</v>
      </c>
      <c r="N96" s="30">
        <f>SUM(TotalChicken!N96,Turkey!N96)</f>
        <v>71.439714952298274</v>
      </c>
      <c r="O96" s="30">
        <f>SUM(TotalChicken!O96,Turkey!O96)</f>
        <v>63.648887965869172</v>
      </c>
    </row>
    <row r="97" spans="1:15" ht="12" customHeight="1" x14ac:dyDescent="0.2">
      <c r="A97" s="28">
        <v>1998</v>
      </c>
      <c r="B97" s="36">
        <v>276.11500000000001</v>
      </c>
      <c r="C97" s="43">
        <f>SUM(TotalChicken!C97,Turkey!C97)</f>
        <v>33352.232457398997</v>
      </c>
      <c r="D97" s="43">
        <f>SUM(TotalChicken!D97,Turkey!D97)</f>
        <v>6.3993396695399998</v>
      </c>
      <c r="E97" s="43">
        <f>SUM(TotalChicken!E97,Turkey!E97)</f>
        <v>1029.3050000000001</v>
      </c>
      <c r="F97" s="43">
        <f>SUM(TotalChicken!F97,Turkey!F97)</f>
        <v>34387.936797068542</v>
      </c>
      <c r="G97" s="43">
        <f>SUM(TotalChicken!G97,Turkey!G97)</f>
        <v>5229.8681322068996</v>
      </c>
      <c r="H97" s="43">
        <f>SUM(TotalChicken!H97,Turkey!H97)</f>
        <v>140</v>
      </c>
      <c r="I97" s="43">
        <f>SUM(TotalChicken!I97,Turkey!I97)</f>
        <v>1021.6579999999999</v>
      </c>
      <c r="J97" s="43">
        <f>SUM(TotalChicken!J97,Turkey!J97)</f>
        <v>27996.41066486164</v>
      </c>
      <c r="K97" s="43">
        <f>SUM(TotalChicken!K97,Turkey!K97)</f>
        <v>19881.910232579325</v>
      </c>
      <c r="L97" s="43">
        <f>SUM(TotalChicken!L97,Turkey!L97)</f>
        <v>17768.594736075302</v>
      </c>
      <c r="M97" s="30">
        <f>SUM(TotalChicken!M97,Turkey!M97)</f>
        <v>101.39402301527133</v>
      </c>
      <c r="N97" s="30">
        <f>SUM(TotalChicken!N97,Turkey!N97)</f>
        <v>72.005904179705283</v>
      </c>
      <c r="O97" s="30">
        <f>SUM(TotalChicken!O97,Turkey!O97)</f>
        <v>64.352153037956299</v>
      </c>
    </row>
    <row r="98" spans="1:15" ht="12" customHeight="1" x14ac:dyDescent="0.2">
      <c r="A98" s="28">
        <v>1999</v>
      </c>
      <c r="B98" s="36">
        <v>279.29500000000002</v>
      </c>
      <c r="C98" s="43">
        <f>SUM(TotalChicken!C98,Turkey!C98)</f>
        <v>35252.181778235004</v>
      </c>
      <c r="D98" s="43">
        <f>SUM(TotalChicken!D98,Turkey!D98)</f>
        <v>7.4859999999999989</v>
      </c>
      <c r="E98" s="43">
        <f>SUM(TotalChicken!E98,Turkey!E98)</f>
        <v>1021.6579999999999</v>
      </c>
      <c r="F98" s="43">
        <f>SUM(TotalChicken!F98,Turkey!F98)</f>
        <v>36281.325778234997</v>
      </c>
      <c r="G98" s="43">
        <f>SUM(TotalChicken!G98,Turkey!G98)</f>
        <v>5354.5939494472004</v>
      </c>
      <c r="H98" s="43">
        <f>SUM(TotalChicken!H98,Turkey!H98)</f>
        <v>125</v>
      </c>
      <c r="I98" s="43">
        <f>SUM(TotalChicken!I98,Turkey!I98)</f>
        <v>1057.6100000000001</v>
      </c>
      <c r="J98" s="43">
        <f>SUM(TotalChicken!J98,Turkey!J98)</f>
        <v>29744.1218287878</v>
      </c>
      <c r="K98" s="43">
        <f>SUM(TotalChicken!K98,Turkey!K98)</f>
        <v>21372.070991170403</v>
      </c>
      <c r="L98" s="43">
        <f>SUM(TotalChicken!L98,Turkey!L98)</f>
        <v>18824.990790782886</v>
      </c>
      <c r="M98" s="30">
        <f>SUM(TotalChicken!M98,Turkey!M98)</f>
        <v>106.49715114408708</v>
      </c>
      <c r="N98" s="30">
        <f>SUM(TotalChicken!N98,Turkey!N98)</f>
        <v>76.521495161640573</v>
      </c>
      <c r="O98" s="30">
        <f>SUM(TotalChicken!O98,Turkey!O98)</f>
        <v>67.401818116267322</v>
      </c>
    </row>
    <row r="99" spans="1:15" ht="12" customHeight="1" x14ac:dyDescent="0.2">
      <c r="A99" s="28">
        <v>2000</v>
      </c>
      <c r="B99" s="36">
        <v>282.38499999999999</v>
      </c>
      <c r="C99" s="43">
        <f>SUM(TotalChicken!C99,Turkey!C99)</f>
        <v>36073.277300000002</v>
      </c>
      <c r="D99" s="43">
        <f>SUM(TotalChicken!D99,Turkey!D99)</f>
        <v>16.424199999999999</v>
      </c>
      <c r="E99" s="43">
        <f>SUM(TotalChicken!E99,Turkey!E99)</f>
        <v>1057.6100000000001</v>
      </c>
      <c r="F99" s="43">
        <f>SUM(TotalChicken!F99,Turkey!F99)</f>
        <v>37147.311500000003</v>
      </c>
      <c r="G99" s="43">
        <f>SUM(TotalChicken!G99,Turkey!G99)</f>
        <v>5583.2458054013478</v>
      </c>
      <c r="H99" s="43">
        <f>SUM(TotalChicken!H99,Turkey!H99)</f>
        <v>190</v>
      </c>
      <c r="I99" s="43">
        <f>SUM(TotalChicken!I99,Turkey!I99)</f>
        <v>1047.8440000000001</v>
      </c>
      <c r="J99" s="43">
        <f>SUM(TotalChicken!J99,Turkey!J99)</f>
        <v>30326.221694598658</v>
      </c>
      <c r="K99" s="43">
        <f>SUM(TotalChicken!K99,Turkey!K99)</f>
        <v>21893.903711760246</v>
      </c>
      <c r="L99" s="43">
        <f>SUM(TotalChicken!L99,Turkey!L99)</f>
        <v>19174.255021348392</v>
      </c>
      <c r="M99" s="30">
        <f>SUM(TotalChicken!M99,Turkey!M99)</f>
        <v>107.39317490163663</v>
      </c>
      <c r="N99" s="30">
        <f>SUM(TotalChicken!N99,Turkey!N99)</f>
        <v>77.532105854631965</v>
      </c>
      <c r="O99" s="30">
        <f>SUM(TotalChicken!O99,Turkey!O99)</f>
        <v>67.901110262047894</v>
      </c>
    </row>
    <row r="100" spans="1:15" ht="12" customHeight="1" x14ac:dyDescent="0.2">
      <c r="A100" s="29">
        <v>2001</v>
      </c>
      <c r="B100" s="70">
        <v>285.30901899999998</v>
      </c>
      <c r="C100" s="47">
        <f>SUM(TotalChicken!C100,Turkey!C100)</f>
        <v>36942.244599999998</v>
      </c>
      <c r="D100" s="47">
        <f>SUM(TotalChicken!D100,Turkey!D100)</f>
        <v>25.3871</v>
      </c>
      <c r="E100" s="47">
        <f>SUM(TotalChicken!E100,Turkey!E100)</f>
        <v>1047.8440000000001</v>
      </c>
      <c r="F100" s="47">
        <f>SUM(TotalChicken!F100,Turkey!F100)</f>
        <v>38015.475700000003</v>
      </c>
      <c r="G100" s="47">
        <f>SUM(TotalChicken!G100,Turkey!G100)</f>
        <v>6223.5699504003123</v>
      </c>
      <c r="H100" s="47">
        <f>SUM(TotalChicken!H100,Turkey!H100)</f>
        <v>243</v>
      </c>
      <c r="I100" s="47">
        <f>SUM(TotalChicken!I100,Turkey!I100)</f>
        <v>960.21299999999997</v>
      </c>
      <c r="J100" s="47">
        <f>SUM(TotalChicken!J100,Turkey!J100)</f>
        <v>30588.692749599686</v>
      </c>
      <c r="K100" s="47">
        <f>SUM(TotalChicken!K100,Turkey!K100)</f>
        <v>22026.737756006129</v>
      </c>
      <c r="L100" s="47">
        <f>SUM(TotalChicken!L100,Turkey!L100)</f>
        <v>19352.528714459011</v>
      </c>
      <c r="M100" s="34">
        <f>SUM(TotalChicken!M100,Turkey!M100)</f>
        <v>107.21249842298077</v>
      </c>
      <c r="N100" s="34">
        <f>SUM(TotalChicken!N100,Turkey!N100)</f>
        <v>77.203089594605956</v>
      </c>
      <c r="O100" s="34">
        <f>SUM(TotalChicken!O100,Turkey!O100)</f>
        <v>67.830062934179495</v>
      </c>
    </row>
    <row r="101" spans="1:15" ht="12" customHeight="1" x14ac:dyDescent="0.2">
      <c r="A101" s="29">
        <v>2002</v>
      </c>
      <c r="B101" s="70">
        <v>288.10481800000002</v>
      </c>
      <c r="C101" s="47">
        <f>SUM(TotalChicken!C101,Turkey!C101)</f>
        <v>38079.306474599995</v>
      </c>
      <c r="D101" s="47">
        <f>SUM(TotalChicken!D101,Turkey!D101)</f>
        <v>28.253799999999998</v>
      </c>
      <c r="E101" s="47">
        <f>SUM(TotalChicken!E101,Turkey!E101)</f>
        <v>960.21299999999997</v>
      </c>
      <c r="F101" s="47">
        <f>SUM(TotalChicken!F101,Turkey!F101)</f>
        <v>39067.773274599997</v>
      </c>
      <c r="G101" s="47">
        <f>SUM(TotalChicken!G101,Turkey!G101)</f>
        <v>5378.6007733936958</v>
      </c>
      <c r="H101" s="47">
        <f>SUM(TotalChicken!H101,Turkey!H101)</f>
        <v>303</v>
      </c>
      <c r="I101" s="47">
        <f>SUM(TotalChicken!I101,Turkey!I101)</f>
        <v>1101.1309999999999</v>
      </c>
      <c r="J101" s="47">
        <f>SUM(TotalChicken!J101,Turkey!J101)</f>
        <v>32285.041501206302</v>
      </c>
      <c r="K101" s="47">
        <f>SUM(TotalChicken!K101,Turkey!K101)</f>
        <v>23401.769229236212</v>
      </c>
      <c r="L101" s="47">
        <f>SUM(TotalChicken!L101,Turkey!L101)</f>
        <v>20393.064770926194</v>
      </c>
      <c r="M101" s="34">
        <f>SUM(TotalChicken!M101,Turkey!M101)</f>
        <v>112.06005413351434</v>
      </c>
      <c r="N101" s="34">
        <f>SUM(TotalChicken!N101,Turkey!N101)</f>
        <v>81.226580630235105</v>
      </c>
      <c r="O101" s="34">
        <f>SUM(TotalChicken!O101,Turkey!O101)</f>
        <v>70.783490926993778</v>
      </c>
    </row>
    <row r="102" spans="1:15" ht="12" customHeight="1" x14ac:dyDescent="0.2">
      <c r="A102" s="29">
        <v>2003</v>
      </c>
      <c r="B102" s="70">
        <v>290.81963400000001</v>
      </c>
      <c r="C102" s="47">
        <f>SUM(TotalChicken!C102,Turkey!C102)</f>
        <v>38477.149442800001</v>
      </c>
      <c r="D102" s="47">
        <f>SUM(TotalChicken!D102,Turkey!D102)</f>
        <v>28.241399999999999</v>
      </c>
      <c r="E102" s="47">
        <f>SUM(TotalChicken!E102,Turkey!E102)</f>
        <v>1101.1309999999999</v>
      </c>
      <c r="F102" s="47">
        <f>SUM(TotalChicken!F102,Turkey!F102)</f>
        <v>39606.521842800001</v>
      </c>
      <c r="G102" s="47">
        <f>SUM(TotalChicken!G102,Turkey!G102)</f>
        <v>5497.6901010933207</v>
      </c>
      <c r="H102" s="47">
        <f>SUM(TotalChicken!H102,Turkey!H102)</f>
        <v>270</v>
      </c>
      <c r="I102" s="47">
        <f>SUM(TotalChicken!I102,Turkey!I102)</f>
        <v>954.06899999999996</v>
      </c>
      <c r="J102" s="47">
        <f>SUM(TotalChicken!J102,Turkey!J102)</f>
        <v>32884.762741706683</v>
      </c>
      <c r="K102" s="47">
        <f>SUM(TotalChicken!K102,Turkey!K102)</f>
        <v>23946.117312426039</v>
      </c>
      <c r="L102" s="47">
        <f>SUM(TotalChicken!L102,Turkey!L102)</f>
        <v>20748.247431707419</v>
      </c>
      <c r="M102" s="34">
        <f>SUM(TotalChicken!M102,Turkey!M102)</f>
        <v>113.07614375756583</v>
      </c>
      <c r="N102" s="34">
        <f>SUM(TotalChicken!N102,Turkey!N102)</f>
        <v>82.340098510769863</v>
      </c>
      <c r="O102" s="34">
        <f>SUM(TotalChicken!O102,Turkey!O102)</f>
        <v>71.344039418285703</v>
      </c>
    </row>
    <row r="103" spans="1:15" ht="12" customHeight="1" x14ac:dyDescent="0.2">
      <c r="A103" s="29">
        <v>2004</v>
      </c>
      <c r="B103" s="70">
        <v>293.46318500000001</v>
      </c>
      <c r="C103" s="47">
        <f>SUM(TotalChicken!C103,Turkey!C103)</f>
        <v>39585.290672700001</v>
      </c>
      <c r="D103" s="47">
        <f>SUM(TotalChicken!D103,Turkey!D103)</f>
        <v>41.161999999999999</v>
      </c>
      <c r="E103" s="47">
        <f>SUM(TotalChicken!E103,Turkey!E103)</f>
        <v>954.06899999999996</v>
      </c>
      <c r="F103" s="47">
        <f>SUM(TotalChicken!F103,Turkey!F103)</f>
        <v>40580.521672699993</v>
      </c>
      <c r="G103" s="47">
        <f>SUM(TotalChicken!G103,Turkey!G103)</f>
        <v>5439.3670466079448</v>
      </c>
      <c r="H103" s="47">
        <f>SUM(TotalChicken!H103,Turkey!H103)</f>
        <v>230</v>
      </c>
      <c r="I103" s="47">
        <f>SUM(TotalChicken!I103,Turkey!I103)</f>
        <v>993.07300000000009</v>
      </c>
      <c r="J103" s="47">
        <f>SUM(TotalChicken!J103,Turkey!J103)</f>
        <v>33918.081626092055</v>
      </c>
      <c r="K103" s="47">
        <f>SUM(TotalChicken!K103,Turkey!K103)</f>
        <v>24877.524178513075</v>
      </c>
      <c r="L103" s="47">
        <f>SUM(TotalChicken!L103,Turkey!L103)</f>
        <v>21358.056842907419</v>
      </c>
      <c r="M103" s="34">
        <f>SUM(TotalChicken!M103,Turkey!M103)</f>
        <v>115.57865981074271</v>
      </c>
      <c r="N103" s="34">
        <f>SUM(TotalChicken!N103,Turkey!N103)</f>
        <v>84.77221488110365</v>
      </c>
      <c r="O103" s="34">
        <f>SUM(TotalChicken!O103,Turkey!O103)</f>
        <v>72.779339742078434</v>
      </c>
    </row>
    <row r="104" spans="1:15" ht="12" customHeight="1" x14ac:dyDescent="0.2">
      <c r="A104" s="29">
        <v>2005</v>
      </c>
      <c r="B104" s="70">
        <v>296.186216</v>
      </c>
      <c r="C104" s="47">
        <f>SUM(TotalChicken!C104,Turkey!C104)</f>
        <v>40934.600376200004</v>
      </c>
      <c r="D104" s="47">
        <f>SUM(TotalChicken!D104,Turkey!D104)</f>
        <v>52.823800000000006</v>
      </c>
      <c r="E104" s="47">
        <f>SUM(TotalChicken!E104,Turkey!E104)</f>
        <v>993.07300000000009</v>
      </c>
      <c r="F104" s="47">
        <f>SUM(TotalChicken!F104,Turkey!F104)</f>
        <v>41980.497176200006</v>
      </c>
      <c r="G104" s="47">
        <f>SUM(TotalChicken!G104,Turkey!G104)</f>
        <v>5901.4911172356997</v>
      </c>
      <c r="H104" s="47">
        <f>SUM(TotalChicken!H104,Turkey!H104)</f>
        <v>237</v>
      </c>
      <c r="I104" s="47">
        <f>SUM(TotalChicken!I104,Turkey!I104)</f>
        <v>1118.7619999999999</v>
      </c>
      <c r="J104" s="47">
        <f>SUM(TotalChicken!J104,Turkey!J104)</f>
        <v>34723.244058964301</v>
      </c>
      <c r="K104" s="47">
        <f>SUM(TotalChicken!K104,Turkey!K104)</f>
        <v>25636.096722050333</v>
      </c>
      <c r="L104" s="47">
        <f>SUM(TotalChicken!L104,Turkey!L104)</f>
        <v>21831.362953896511</v>
      </c>
      <c r="M104" s="34">
        <f>SUM(TotalChicken!M104,Turkey!M104)</f>
        <v>117.23450377908303</v>
      </c>
      <c r="N104" s="34">
        <f>SUM(TotalChicken!N104,Turkey!N104)</f>
        <v>86.553983059260034</v>
      </c>
      <c r="O104" s="34">
        <f>SUM(TotalChicken!O104,Turkey!O104)</f>
        <v>73.708234126251554</v>
      </c>
    </row>
    <row r="105" spans="1:15" ht="12" customHeight="1" x14ac:dyDescent="0.2">
      <c r="A105" s="28">
        <v>2006</v>
      </c>
      <c r="B105" s="36">
        <v>298.99582500000002</v>
      </c>
      <c r="C105" s="43">
        <f>SUM(TotalChicken!C105,Turkey!C105)</f>
        <v>41231.372290300002</v>
      </c>
      <c r="D105" s="43">
        <f>SUM(TotalChicken!D105,Turkey!D105)</f>
        <v>78.667700000000011</v>
      </c>
      <c r="E105" s="43">
        <f>SUM(TotalChicken!E105,Turkey!E105)</f>
        <v>1118.7619999999999</v>
      </c>
      <c r="F105" s="43">
        <f>SUM(TotalChicken!F105,Turkey!F105)</f>
        <v>42428.801990300009</v>
      </c>
      <c r="G105" s="43">
        <f>SUM(TotalChicken!G105,Turkey!G105)</f>
        <v>5910.7160494614536</v>
      </c>
      <c r="H105" s="43">
        <f>SUM(TotalChicken!H105,Turkey!H105)</f>
        <v>267</v>
      </c>
      <c r="I105" s="43">
        <f>SUM(TotalChicken!I105,Turkey!I105)</f>
        <v>955.95799999999997</v>
      </c>
      <c r="J105" s="43">
        <f>SUM(TotalChicken!J105,Turkey!J105)</f>
        <v>35295.127940838553</v>
      </c>
      <c r="K105" s="43">
        <f>SUM(TotalChicken!K105,Turkey!K105)</f>
        <v>26026.567891180319</v>
      </c>
      <c r="L105" s="43">
        <f>SUM(TotalChicken!L105,Turkey!L105)</f>
        <v>22196.367942384812</v>
      </c>
      <c r="M105" s="30">
        <f>SUM(TotalChicken!M105,Turkey!M105)</f>
        <v>118.04555445159997</v>
      </c>
      <c r="N105" s="30">
        <f>SUM(TotalChicken!N105,Turkey!N105)</f>
        <v>87.046593012395135</v>
      </c>
      <c r="O105" s="30">
        <f>SUM(TotalChicken!O105,Turkey!O105)</f>
        <v>74.236380867140227</v>
      </c>
    </row>
    <row r="106" spans="1:15" ht="12" customHeight="1" x14ac:dyDescent="0.2">
      <c r="A106" s="28">
        <v>2007</v>
      </c>
      <c r="B106" s="36">
        <v>302.003917</v>
      </c>
      <c r="C106" s="43">
        <f>SUM(TotalChicken!C106,Turkey!C106)</f>
        <v>42142.752983099999</v>
      </c>
      <c r="D106" s="43">
        <f>SUM(TotalChicken!D106,Turkey!D106)</f>
        <v>100.95660000000001</v>
      </c>
      <c r="E106" s="43">
        <f>SUM(TotalChicken!E106,Turkey!E106)</f>
        <v>955.95799999999997</v>
      </c>
      <c r="F106" s="43">
        <f>SUM(TotalChicken!F106,Turkey!F106)</f>
        <v>43199.667583099996</v>
      </c>
      <c r="G106" s="43">
        <f>SUM(TotalChicken!G106,Turkey!G106)</f>
        <v>6617.7196801584423</v>
      </c>
      <c r="H106" s="43">
        <f>SUM(TotalChicken!H106,Turkey!H106)</f>
        <v>271.1981972016813</v>
      </c>
      <c r="I106" s="43">
        <f>SUM(TotalChicken!I106,Turkey!I106)</f>
        <v>981.64099999999985</v>
      </c>
      <c r="J106" s="43">
        <f>SUM(TotalChicken!J106,Turkey!J106)</f>
        <v>35329.108705739869</v>
      </c>
      <c r="K106" s="43">
        <f>SUM(TotalChicken!K106,Turkey!K106)</f>
        <v>25854.586011120278</v>
      </c>
      <c r="L106" s="43">
        <f>SUM(TotalChicken!L106,Turkey!L106)</f>
        <v>22259.906758024907</v>
      </c>
      <c r="M106" s="30">
        <f>SUM(TotalChicken!M106,Turkey!M106)</f>
        <v>116.98228637789445</v>
      </c>
      <c r="N106" s="30">
        <f>SUM(TotalChicken!N106,Turkey!N106)</f>
        <v>85.610101577325821</v>
      </c>
      <c r="O106" s="30">
        <f>SUM(TotalChicken!O106,Turkey!O106)</f>
        <v>73.707344524358959</v>
      </c>
    </row>
    <row r="107" spans="1:15" ht="12" customHeight="1" x14ac:dyDescent="0.2">
      <c r="A107" s="28">
        <v>2008</v>
      </c>
      <c r="B107" s="36">
        <v>304.79776099999998</v>
      </c>
      <c r="C107" s="43">
        <f>SUM(TotalChicken!C107,Turkey!C107)</f>
        <v>43235.546099999992</v>
      </c>
      <c r="D107" s="43">
        <f>SUM(TotalChicken!D107,Turkey!D107)</f>
        <v>116.2901</v>
      </c>
      <c r="E107" s="43">
        <f>SUM(TotalChicken!E107,Turkey!E107)</f>
        <v>981.64099999999985</v>
      </c>
      <c r="F107" s="43">
        <f>SUM(TotalChicken!F107,Turkey!F107)</f>
        <v>44333.477200000001</v>
      </c>
      <c r="G107" s="43">
        <f>SUM(TotalChicken!G107,Turkey!G107)</f>
        <v>7783.4609590515211</v>
      </c>
      <c r="H107" s="43">
        <f>SUM(TotalChicken!H107,Turkey!H107)</f>
        <v>309.58084239739799</v>
      </c>
      <c r="I107" s="43">
        <f>SUM(TotalChicken!I107,Turkey!I107)</f>
        <v>1144.327</v>
      </c>
      <c r="J107" s="43">
        <f>SUM(TotalChicken!J107,Turkey!J107)</f>
        <v>35096.108398551078</v>
      </c>
      <c r="K107" s="43">
        <f>SUM(TotalChicken!K107,Turkey!K107)</f>
        <v>25596.556822607454</v>
      </c>
      <c r="L107" s="43">
        <f>SUM(TotalChicken!L107,Turkey!L107)</f>
        <v>22134.214555831772</v>
      </c>
      <c r="M107" s="30">
        <f>SUM(TotalChicken!M107,Turkey!M107)</f>
        <v>115.14555842997508</v>
      </c>
      <c r="N107" s="30">
        <f>SUM(TotalChicken!N107,Turkey!N107)</f>
        <v>83.978821690253341</v>
      </c>
      <c r="O107" s="30">
        <f>SUM(TotalChicken!O107,Turkey!O107)</f>
        <v>72.619347606794832</v>
      </c>
    </row>
    <row r="108" spans="1:15" ht="12" customHeight="1" x14ac:dyDescent="0.2">
      <c r="A108" s="28">
        <v>2009</v>
      </c>
      <c r="B108" s="36">
        <v>307.43940600000002</v>
      </c>
      <c r="C108" s="43">
        <f>SUM(TotalChicken!C108,Turkey!C108)</f>
        <v>41219.268700000001</v>
      </c>
      <c r="D108" s="43">
        <f>SUM(TotalChicken!D108,Turkey!D108)</f>
        <v>126.81020000000001</v>
      </c>
      <c r="E108" s="43">
        <f>SUM(TotalChicken!E108,Turkey!E108)</f>
        <v>1144.327</v>
      </c>
      <c r="F108" s="43">
        <f>SUM(TotalChicken!F108,Turkey!F108)</f>
        <v>42490.405900000005</v>
      </c>
      <c r="G108" s="43">
        <f>SUM(TotalChicken!G108,Turkey!G108)</f>
        <v>7451.2468186914111</v>
      </c>
      <c r="H108" s="43">
        <f>SUM(TotalChicken!H108,Turkey!H108)</f>
        <v>334.17417936372567</v>
      </c>
      <c r="I108" s="43">
        <f>SUM(TotalChicken!I108,Turkey!I108)</f>
        <v>879.96900000000005</v>
      </c>
      <c r="J108" s="43">
        <f>SUM(TotalChicken!J108,Turkey!J108)</f>
        <v>33825.015901944869</v>
      </c>
      <c r="K108" s="43">
        <f>SUM(TotalChicken!K108,Turkey!K108)</f>
        <v>24641.565976944828</v>
      </c>
      <c r="L108" s="43">
        <f>SUM(TotalChicken!L108,Turkey!L108)</f>
        <v>21338.010402719869</v>
      </c>
      <c r="M108" s="30">
        <f>SUM(TotalChicken!M108,Turkey!M108)</f>
        <v>110.02173189843094</v>
      </c>
      <c r="N108" s="30">
        <f>SUM(TotalChicken!N108,Turkey!N108)</f>
        <v>80.150967950233508</v>
      </c>
      <c r="O108" s="30">
        <f>SUM(TotalChicken!O108,Turkey!O108)</f>
        <v>69.405580372217699</v>
      </c>
    </row>
    <row r="109" spans="1:15" ht="12" customHeight="1" x14ac:dyDescent="0.2">
      <c r="A109" s="28">
        <v>2010</v>
      </c>
      <c r="B109" s="36">
        <v>309.74127900000002</v>
      </c>
      <c r="C109" s="43">
        <f>SUM(TotalChicken!C109,Turkey!C109)</f>
        <v>42588.928200000002</v>
      </c>
      <c r="D109" s="43">
        <f>SUM(TotalChicken!D109,Turkey!D109)</f>
        <v>136.01500000000001</v>
      </c>
      <c r="E109" s="43">
        <f>SUM(TotalChicken!E109,Turkey!E109)</f>
        <v>879.96900000000005</v>
      </c>
      <c r="F109" s="43">
        <f>SUM(TotalChicken!F109,Turkey!F109)</f>
        <v>43604.912199999999</v>
      </c>
      <c r="G109" s="43">
        <f>SUM(TotalChicken!G109,Turkey!G109)</f>
        <v>7421.688216538023</v>
      </c>
      <c r="H109" s="43">
        <f>SUM(TotalChicken!H109,Turkey!H109)</f>
        <v>293.17297160250229</v>
      </c>
      <c r="I109" s="43">
        <f>SUM(TotalChicken!I109,Turkey!I109)</f>
        <v>968.30600000000004</v>
      </c>
      <c r="J109" s="43">
        <f>SUM(TotalChicken!J109,Turkey!J109)</f>
        <v>34921.745011859472</v>
      </c>
      <c r="K109" s="43">
        <f>SUM(TotalChicken!K109,Turkey!K109)</f>
        <v>25697.333372646477</v>
      </c>
      <c r="L109" s="43">
        <f>SUM(TotalChicken!L109,Turkey!L109)</f>
        <v>21975.43877335712</v>
      </c>
      <c r="M109" s="30">
        <f>SUM(TotalChicken!M109,Turkey!M109)</f>
        <v>112.74488542374576</v>
      </c>
      <c r="N109" s="30">
        <f>SUM(TotalChicken!N109,Turkey!N109)</f>
        <v>82.96386408556954</v>
      </c>
      <c r="O109" s="30">
        <f>SUM(TotalChicken!O109,Turkey!O109)</f>
        <v>70.947723998250552</v>
      </c>
    </row>
    <row r="110" spans="1:15" ht="12" customHeight="1" x14ac:dyDescent="0.2">
      <c r="A110" s="68">
        <v>2011</v>
      </c>
      <c r="B110" s="70">
        <v>311.97391399999998</v>
      </c>
      <c r="C110" s="71">
        <f>SUM(TotalChicken!C110,Turkey!C110)</f>
        <v>43040.362800000003</v>
      </c>
      <c r="D110" s="71">
        <f>SUM(TotalChicken!D110,Turkey!D110)</f>
        <v>129.215</v>
      </c>
      <c r="E110" s="71">
        <f>SUM(TotalChicken!E110,Turkey!E110)</f>
        <v>968.30600000000004</v>
      </c>
      <c r="F110" s="71">
        <f>SUM(TotalChicken!F110,Turkey!F110)</f>
        <v>44137.883799999996</v>
      </c>
      <c r="G110" s="71">
        <f>SUM(TotalChicken!G110,Turkey!G110)</f>
        <v>7772.0868969190215</v>
      </c>
      <c r="H110" s="71">
        <f>SUM(TotalChicken!H110,Turkey!H110)</f>
        <v>313.31068247410838</v>
      </c>
      <c r="I110" s="71">
        <f>SUM(TotalChicken!I110,Turkey!I110)</f>
        <v>802.803</v>
      </c>
      <c r="J110" s="71">
        <f>SUM(TotalChicken!J110,Turkey!J110)</f>
        <v>35249.683220606872</v>
      </c>
      <c r="K110" s="71">
        <f>SUM(TotalChicken!K110,Turkey!K110)</f>
        <v>26041.536521687896</v>
      </c>
      <c r="L110" s="71">
        <f>SUM(TotalChicken!L110,Turkey!L110)</f>
        <v>22159.154771030138</v>
      </c>
      <c r="M110" s="69">
        <f>SUM(TotalChicken!M110,Turkey!M110)</f>
        <v>112.989200823396</v>
      </c>
      <c r="N110" s="69">
        <f>SUM(TotalChicken!N110,Turkey!N110)</f>
        <v>83.47344233943835</v>
      </c>
      <c r="O110" s="69">
        <f>SUM(TotalChicken!O110,Turkey!O110)</f>
        <v>71.028870609451445</v>
      </c>
    </row>
    <row r="111" spans="1:15" ht="12" customHeight="1" x14ac:dyDescent="0.2">
      <c r="A111" s="68">
        <v>2012</v>
      </c>
      <c r="B111" s="70">
        <v>314.16755799999999</v>
      </c>
      <c r="C111" s="71">
        <f>SUM(TotalChicken!C111,Turkey!C111)</f>
        <v>43049.141800000005</v>
      </c>
      <c r="D111" s="71">
        <f>SUM(TotalChicken!D111,Turkey!D111)</f>
        <v>135.666</v>
      </c>
      <c r="E111" s="71">
        <f>SUM(TotalChicken!E111,Turkey!E111)</f>
        <v>802.803</v>
      </c>
      <c r="F111" s="71">
        <f>SUM(TotalChicken!F111,Turkey!F111)</f>
        <v>43987.610800000002</v>
      </c>
      <c r="G111" s="71">
        <f>SUM(TotalChicken!G111,Turkey!G111)</f>
        <v>8159.8798249750562</v>
      </c>
      <c r="H111" s="71">
        <f>SUM(TotalChicken!H111,Turkey!H111)</f>
        <v>296.28232505149606</v>
      </c>
      <c r="I111" s="71">
        <f>SUM(TotalChicken!I111,Turkey!I111)</f>
        <v>948.64400000000001</v>
      </c>
      <c r="J111" s="71">
        <f>SUM(TotalChicken!J111,Turkey!J111)</f>
        <v>34582.804649973448</v>
      </c>
      <c r="K111" s="71">
        <f>SUM(TotalChicken!K111,Turkey!K111)</f>
        <v>25454.40489270748</v>
      </c>
      <c r="L111" s="71">
        <f>SUM(TotalChicken!L111,Turkey!L111)</f>
        <v>21760.724433498974</v>
      </c>
      <c r="M111" s="69">
        <f>SUM(TotalChicken!M111,Turkey!M111)</f>
        <v>110.07758048007442</v>
      </c>
      <c r="N111" s="69">
        <f>SUM(TotalChicken!N111,Turkey!N111)</f>
        <v>81.021748568665004</v>
      </c>
      <c r="O111" s="69">
        <f>SUM(TotalChicken!O111,Turkey!O111)</f>
        <v>69.264708845268402</v>
      </c>
    </row>
    <row r="112" spans="1:15" ht="12" customHeight="1" x14ac:dyDescent="0.2">
      <c r="A112" s="68">
        <v>2013</v>
      </c>
      <c r="B112" s="70">
        <v>316.29476599999998</v>
      </c>
      <c r="C112" s="71">
        <f>SUM(TotalChicken!C112,Turkey!C112)</f>
        <v>43677.5023</v>
      </c>
      <c r="D112" s="71">
        <f>SUM(TotalChicken!D112,Turkey!D112)</f>
        <v>144.33799999999999</v>
      </c>
      <c r="E112" s="71">
        <f>SUM(TotalChicken!E112,Turkey!E112)</f>
        <v>948.64400000000001</v>
      </c>
      <c r="F112" s="71">
        <f>SUM(TotalChicken!F112,Turkey!F112)</f>
        <v>44770.484299999996</v>
      </c>
      <c r="G112" s="71">
        <f>SUM(TotalChicken!G112,Turkey!G112)</f>
        <v>8193.1729956946838</v>
      </c>
      <c r="H112" s="71">
        <f>SUM(TotalChicken!H112,Turkey!H112)</f>
        <v>299.55841410939166</v>
      </c>
      <c r="I112" s="71">
        <f>SUM(TotalChicken!I112,Turkey!I112)</f>
        <v>912.03500000000008</v>
      </c>
      <c r="J112" s="71">
        <f>SUM(TotalChicken!J112,Turkey!J112)</f>
        <v>35365.717890195927</v>
      </c>
      <c r="K112" s="71">
        <f>SUM(TotalChicken!K112,Turkey!K112)</f>
        <v>26090.762020053618</v>
      </c>
      <c r="L112" s="71">
        <f>SUM(TotalChicken!L112,Turkey!L112)</f>
        <v>22239.155203205963</v>
      </c>
      <c r="M112" s="69">
        <f>SUM(TotalChicken!M112,Turkey!M112)</f>
        <v>111.81252961421411</v>
      </c>
      <c r="N112" s="69">
        <f>SUM(TotalChicken!N112,Turkey!N112)</f>
        <v>82.488756769543329</v>
      </c>
      <c r="O112" s="69">
        <f>SUM(TotalChicken!O112,Turkey!O112)</f>
        <v>70.3114866061551</v>
      </c>
    </row>
    <row r="113" spans="1:24" ht="12" customHeight="1" x14ac:dyDescent="0.2">
      <c r="A113" s="60">
        <v>2014</v>
      </c>
      <c r="B113" s="70">
        <v>318.576955</v>
      </c>
      <c r="C113" s="55">
        <f>SUM(TotalChicken!C113,Turkey!C113)</f>
        <v>44428.778100000003</v>
      </c>
      <c r="D113" s="55">
        <f>SUM(TotalChicken!D113,Turkey!D113)</f>
        <v>146.392</v>
      </c>
      <c r="E113" s="55">
        <f>SUM(TotalChicken!E113,Turkey!E113)</f>
        <v>912.03500000000008</v>
      </c>
      <c r="F113" s="55">
        <f>SUM(TotalChicken!F113,Turkey!F113)</f>
        <v>45487.205099999999</v>
      </c>
      <c r="G113" s="55">
        <f>SUM(TotalChicken!G113,Turkey!G113)</f>
        <v>8180.6081384015797</v>
      </c>
      <c r="H113" s="55">
        <f>SUM(TotalChicken!H113,Turkey!H113)</f>
        <v>283.05210691442363</v>
      </c>
      <c r="I113" s="55">
        <f>SUM(TotalChicken!I113,Turkey!I113)</f>
        <v>876.58899999999994</v>
      </c>
      <c r="J113" s="55">
        <f>SUM(TotalChicken!J113,Turkey!J113)</f>
        <v>36146.955854683998</v>
      </c>
      <c r="K113" s="55">
        <f>SUM(TotalChicken!K113,Turkey!K113)</f>
        <v>26777.665908949177</v>
      </c>
      <c r="L113" s="55">
        <f>SUM(TotalChicken!L113,Turkey!L113)</f>
        <v>22706.258088389397</v>
      </c>
      <c r="M113" s="62">
        <f>SUM(TotalChicken!M113,Turkey!M113)</f>
        <v>113.46381239246887</v>
      </c>
      <c r="N113" s="62">
        <f>SUM(TotalChicken!N113,Turkey!N113)</f>
        <v>84.053995396337356</v>
      </c>
      <c r="O113" s="62">
        <f>SUM(TotalChicken!O113,Turkey!O113)</f>
        <v>71.274013176469083</v>
      </c>
    </row>
    <row r="114" spans="1:24" ht="12" customHeight="1" x14ac:dyDescent="0.2">
      <c r="A114" s="60">
        <v>2015</v>
      </c>
      <c r="B114" s="70">
        <v>320.87070299999999</v>
      </c>
      <c r="C114" s="55">
        <f>SUM(TotalChicken!C114,Turkey!C114)</f>
        <v>45768.265700000004</v>
      </c>
      <c r="D114" s="55">
        <f>SUM(TotalChicken!D114,Turkey!D114)</f>
        <v>177.21800000000002</v>
      </c>
      <c r="E114" s="55">
        <f>SUM(TotalChicken!E114,Turkey!E114)</f>
        <v>876.58899999999994</v>
      </c>
      <c r="F114" s="55">
        <f>SUM(TotalChicken!F114,Turkey!F114)</f>
        <v>46822.072699999997</v>
      </c>
      <c r="G114" s="55">
        <f>SUM(TotalChicken!G114,Turkey!G114)</f>
        <v>6993.7701259595433</v>
      </c>
      <c r="H114" s="55">
        <f>SUM(TotalChicken!H114,Turkey!H114)</f>
        <v>297.62720217110422</v>
      </c>
      <c r="I114" s="55">
        <f>SUM(TotalChicken!I114,Turkey!I114)</f>
        <v>1041</v>
      </c>
      <c r="J114" s="55">
        <f>SUM(TotalChicken!J114,Turkey!J114)</f>
        <v>38489.675371869344</v>
      </c>
      <c r="K114" s="55">
        <f>SUM(TotalChicken!K114,Turkey!K114)</f>
        <v>28714.645795695869</v>
      </c>
      <c r="L114" s="55">
        <f>SUM(TotalChicken!L114,Turkey!L114)</f>
        <v>24132.428209643807</v>
      </c>
      <c r="M114" s="62">
        <f>SUM(TotalChicken!M114,Turkey!M114)</f>
        <v>119.95384749061789</v>
      </c>
      <c r="N114" s="62">
        <f>SUM(TotalChicken!N114,Turkey!N114)</f>
        <v>89.489771198263213</v>
      </c>
      <c r="O114" s="62">
        <f>SUM(TotalChicken!O114,Turkey!O114)</f>
        <v>75.209197923076843</v>
      </c>
    </row>
    <row r="115" spans="1:24" ht="12" customHeight="1" x14ac:dyDescent="0.2">
      <c r="A115" s="80">
        <v>2016</v>
      </c>
      <c r="B115" s="36">
        <v>323.16101099999997</v>
      </c>
      <c r="C115" s="81">
        <f>SUM(TotalChicken!C115,Turkey!C115)</f>
        <v>46789.730200000005</v>
      </c>
      <c r="D115" s="81">
        <f>SUM(TotalChicken!D115,Turkey!D115)</f>
        <v>183.66899999999998</v>
      </c>
      <c r="E115" s="81">
        <f>SUM(TotalChicken!E115,Turkey!E115)</f>
        <v>1041</v>
      </c>
      <c r="F115" s="81">
        <f>SUM(TotalChicken!F115,Turkey!F115)</f>
        <v>48014.399200000007</v>
      </c>
      <c r="G115" s="81">
        <f>SUM(TotalChicken!G115,Turkey!G115)</f>
        <v>7372.0837937979668</v>
      </c>
      <c r="H115" s="81">
        <f>SUM(TotalChicken!H115,Turkey!H115)</f>
        <v>290.03964729173953</v>
      </c>
      <c r="I115" s="81">
        <f>SUM(TotalChicken!I115,Turkey!I115)</f>
        <v>1064.5340000000001</v>
      </c>
      <c r="J115" s="81">
        <f>SUM(TotalChicken!J115,Turkey!J115)</f>
        <v>39287.741758910299</v>
      </c>
      <c r="K115" s="81">
        <f>SUM(TotalChicken!K115,Turkey!K115)</f>
        <v>29184.178458800961</v>
      </c>
      <c r="L115" s="81">
        <f>SUM(TotalChicken!L115,Turkey!L115)</f>
        <v>24661.129697664172</v>
      </c>
      <c r="M115" s="82">
        <f>SUM(TotalChicken!M115,Turkey!M115)</f>
        <v>121.5732728318216</v>
      </c>
      <c r="N115" s="82">
        <f>SUM(TotalChicken!N115,Turkey!N115)</f>
        <v>90.30847616329855</v>
      </c>
      <c r="O115" s="82">
        <f>SUM(TotalChicken!O115,Turkey!O115)</f>
        <v>76.312206170391562</v>
      </c>
    </row>
    <row r="116" spans="1:24" ht="12" customHeight="1" x14ac:dyDescent="0.2">
      <c r="A116" s="80">
        <v>2017</v>
      </c>
      <c r="B116" s="36">
        <v>325.20603</v>
      </c>
      <c r="C116" s="81">
        <f>SUM(TotalChicken!C116,Turkey!C116)</f>
        <v>47731.885599999994</v>
      </c>
      <c r="D116" s="81">
        <f>SUM(TotalChicken!D116,Turkey!D116)</f>
        <v>153.983</v>
      </c>
      <c r="E116" s="81">
        <f>SUM(TotalChicken!E116,Turkey!E116)</f>
        <v>1064.5340000000001</v>
      </c>
      <c r="F116" s="81">
        <f>SUM(TotalChicken!F116,Turkey!F116)</f>
        <v>48950.402599999994</v>
      </c>
      <c r="G116" s="81">
        <f>SUM(TotalChicken!G116,Turkey!G116)</f>
        <v>7538.6039999999994</v>
      </c>
      <c r="H116" s="81">
        <f>SUM(TotalChicken!H116,Turkey!H116)</f>
        <v>286.11153007027434</v>
      </c>
      <c r="I116" s="81">
        <f>SUM(TotalChicken!I116,Turkey!I116)</f>
        <v>1170.182</v>
      </c>
      <c r="J116" s="81">
        <f>SUM(TotalChicken!J116,Turkey!J116)</f>
        <v>39955.505069929713</v>
      </c>
      <c r="K116" s="81">
        <f>SUM(TotalChicken!K116,Turkey!K116)</f>
        <v>29787.532593214346</v>
      </c>
      <c r="L116" s="81">
        <f>SUM(TotalChicken!L116,Turkey!L116)</f>
        <v>25057.353549434301</v>
      </c>
      <c r="M116" s="82">
        <f>SUM(TotalChicken!M116,Turkey!M116)</f>
        <v>122.8621285710161</v>
      </c>
      <c r="N116" s="82">
        <f>SUM(TotalChicken!N116,Turkey!N116)</f>
        <v>91.595880289225704</v>
      </c>
      <c r="O116" s="82">
        <f>SUM(TotalChicken!O116,Turkey!O116)</f>
        <v>77.050703978134408</v>
      </c>
    </row>
    <row r="117" spans="1:24" ht="12" customHeight="1" x14ac:dyDescent="0.2">
      <c r="A117" s="80">
        <v>2018</v>
      </c>
      <c r="B117" s="36">
        <v>326.92397599999998</v>
      </c>
      <c r="C117" s="81">
        <f>SUM(TotalChicken!C117,Turkey!C117)</f>
        <v>48561.766799999998</v>
      </c>
      <c r="D117" s="81">
        <f>SUM(TotalChicken!D117,Turkey!D117)</f>
        <v>159.99099999999999</v>
      </c>
      <c r="E117" s="81">
        <f>SUM(TotalChicken!E117,Turkey!E117)</f>
        <v>1170.182</v>
      </c>
      <c r="F117" s="81">
        <f>SUM(TotalChicken!F117,Turkey!F117)</f>
        <v>49891.9398</v>
      </c>
      <c r="G117" s="81">
        <f>SUM(TotalChicken!G117,Turkey!G117)</f>
        <v>7763.4439999999995</v>
      </c>
      <c r="H117" s="81">
        <f>SUM(TotalChicken!H117,Turkey!H117)</f>
        <v>295.13784371898248</v>
      </c>
      <c r="I117" s="81">
        <f>SUM(TotalChicken!I117,Turkey!I117)</f>
        <v>1152.9290000000001</v>
      </c>
      <c r="J117" s="81">
        <f>SUM(TotalChicken!J117,Turkey!J117)</f>
        <v>40680.428956281015</v>
      </c>
      <c r="K117" s="81">
        <f>SUM(TotalChicken!K117,Turkey!K117)</f>
        <v>30468.73526118185</v>
      </c>
      <c r="L117" s="81">
        <f>SUM(TotalChicken!L117,Turkey!L117)</f>
        <v>25482.177095827079</v>
      </c>
      <c r="M117" s="82">
        <f>SUM(TotalChicken!M117,Turkey!M117)</f>
        <v>124.43391107014132</v>
      </c>
      <c r="N117" s="82">
        <f>SUM(TotalChicken!N117,Turkey!N117)</f>
        <v>93.198228022229387</v>
      </c>
      <c r="O117" s="82">
        <f>SUM(TotalChicken!O117,Turkey!O117)</f>
        <v>77.94526852269496</v>
      </c>
    </row>
    <row r="118" spans="1:24" ht="12" customHeight="1" x14ac:dyDescent="0.2">
      <c r="A118" s="80">
        <v>2019</v>
      </c>
      <c r="B118" s="36">
        <v>328.475998</v>
      </c>
      <c r="C118" s="81">
        <f>SUM(TotalChicken!C118,Turkey!C118)</f>
        <v>49780.79819999999</v>
      </c>
      <c r="D118" s="81">
        <f>SUM(TotalChicken!D118,Turkey!D118)</f>
        <v>145.80800000000002</v>
      </c>
      <c r="E118" s="81">
        <f>SUM(TotalChicken!E118,Turkey!E118)</f>
        <v>1152.9290000000001</v>
      </c>
      <c r="F118" s="81">
        <f>SUM(TotalChicken!F118,Turkey!F118)</f>
        <v>51079.535199999998</v>
      </c>
      <c r="G118" s="81">
        <f>SUM(TotalChicken!G118,Turkey!G118)</f>
        <v>7823.8069999999998</v>
      </c>
      <c r="H118" s="94">
        <f>SUM(TotalChicken!H118,Turkey!H118)</f>
        <v>264.14434177589567</v>
      </c>
      <c r="I118" s="81">
        <f>SUM(TotalChicken!I118,Turkey!I118)</f>
        <v>1174.7729999999999</v>
      </c>
      <c r="J118" s="81">
        <f>SUM(TotalChicken!J118,Turkey!J118)</f>
        <v>41816.810858224111</v>
      </c>
      <c r="K118" s="81">
        <f>SUM(TotalChicken!K118,Turkey!K118)</f>
        <v>31470.565388006686</v>
      </c>
      <c r="L118" s="81">
        <f>SUM(TotalChicken!L118,Turkey!L118)</f>
        <v>26160.386474379335</v>
      </c>
      <c r="M118" s="82">
        <f>SUM(TotalChicken!M118,Turkey!M118)</f>
        <v>127.30552951459214</v>
      </c>
      <c r="N118" s="82">
        <f>SUM(TotalChicken!N118,Turkey!N118)</f>
        <v>95.807808118773679</v>
      </c>
      <c r="O118" s="82">
        <f>SUM(TotalChicken!O118,Turkey!O118)</f>
        <v>79.641698734953934</v>
      </c>
    </row>
    <row r="119" spans="1:24" ht="12" customHeight="1" x14ac:dyDescent="0.2">
      <c r="A119" s="80">
        <v>2020</v>
      </c>
      <c r="B119" s="36">
        <v>330.11398000000003</v>
      </c>
      <c r="C119" s="81">
        <f>SUM(TotalChicken!C119,Turkey!C119)</f>
        <v>50398.272199999999</v>
      </c>
      <c r="D119" s="81">
        <f>SUM(TotalChicken!D119,Turkey!D119)</f>
        <v>167.42400000000001</v>
      </c>
      <c r="E119" s="81">
        <f>SUM(TotalChicken!E119,Turkey!E119)</f>
        <v>1174.7729999999999</v>
      </c>
      <c r="F119" s="81">
        <f>SUM(TotalChicken!F119,Turkey!F119)</f>
        <v>51740.4692</v>
      </c>
      <c r="G119" s="81">
        <f>SUM(TotalChicken!G119,Turkey!G119)</f>
        <v>8014.646999999999</v>
      </c>
      <c r="H119" s="94">
        <f>SUM(TotalChicken!H119,Turkey!H119)</f>
        <v>265.08116308977526</v>
      </c>
      <c r="I119" s="81">
        <f>SUM(TotalChicken!I119,Turkey!I119)</f>
        <v>1057.0520000000001</v>
      </c>
      <c r="J119" s="81">
        <f>SUM(TotalChicken!J119,Turkey!J119)</f>
        <v>42403.689036910226</v>
      </c>
      <c r="K119" s="81">
        <f>SUM(TotalChicken!K119,Turkey!K119)</f>
        <v>32030.686124781972</v>
      </c>
      <c r="L119" s="81">
        <f>SUM(TotalChicken!L119,Turkey!L119)</f>
        <v>26502.310032621866</v>
      </c>
      <c r="M119" s="82">
        <f>SUM(TotalChicken!M119,Turkey!M119)</f>
        <v>128.45166095937597</v>
      </c>
      <c r="N119" s="82">
        <f>SUM(TotalChicken!N119,Turkey!N119)</f>
        <v>97.029171938679994</v>
      </c>
      <c r="O119" s="82">
        <f>SUM(TotalChicken!O119,Turkey!O119)</f>
        <v>80.28230138154666</v>
      </c>
    </row>
    <row r="120" spans="1:24" ht="12" customHeight="1" thickBot="1" x14ac:dyDescent="0.25">
      <c r="A120" s="68">
        <v>2021</v>
      </c>
      <c r="B120" s="70">
        <v>332.14052299999997</v>
      </c>
      <c r="C120" s="55">
        <f>SUM(TotalChicken!C120,Turkey!C120)</f>
        <v>50513.997499999998</v>
      </c>
      <c r="D120" s="55">
        <f>SUM(TotalChicken!D120,Turkey!D120)</f>
        <v>180.154</v>
      </c>
      <c r="E120" s="55">
        <f>SUM(TotalChicken!E120,Turkey!E120)</f>
        <v>1057.0520000000001</v>
      </c>
      <c r="F120" s="55">
        <f>SUM(TotalChicken!F120,Turkey!F120)</f>
        <v>51751.203500000003</v>
      </c>
      <c r="G120" s="55">
        <f>SUM(TotalChicken!G120,Turkey!G120)</f>
        <v>7947.08</v>
      </c>
      <c r="H120" s="55">
        <f>SUM(TotalChicken!H120,Turkey!H120)</f>
        <v>284.69954644267517</v>
      </c>
      <c r="I120" s="55">
        <f>SUM(TotalChicken!I120,Turkey!I120)</f>
        <v>874.20600000000002</v>
      </c>
      <c r="J120" s="55">
        <f>SUM(TotalChicken!J120,Turkey!J120)</f>
        <v>42645.21795355733</v>
      </c>
      <c r="K120" s="55">
        <f>SUM(TotalChicken!K120,Turkey!K120)</f>
        <v>32339.017584953042</v>
      </c>
      <c r="L120" s="55">
        <f>SUM(TotalChicken!L120,Turkey!L120)</f>
        <v>26626.162965970765</v>
      </c>
      <c r="M120" s="62">
        <f>SUM(TotalChicken!M120,Turkey!M120)</f>
        <v>128.39510689142057</v>
      </c>
      <c r="N120" s="62">
        <f>SUM(TotalChicken!N120,Turkey!N120)</f>
        <v>97.365468365186643</v>
      </c>
      <c r="O120" s="62">
        <f>SUM(TotalChicken!O120,Turkey!O120)</f>
        <v>80.165355089691261</v>
      </c>
    </row>
    <row r="121" spans="1:24" ht="12" customHeight="1" thickTop="1" x14ac:dyDescent="0.2">
      <c r="A121" s="146" t="s">
        <v>30</v>
      </c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30"/>
    </row>
    <row r="122" spans="1:24" ht="12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24" ht="12" customHeight="1" x14ac:dyDescent="0.2">
      <c r="A123" s="132" t="s">
        <v>61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</row>
    <row r="125" spans="1:24" ht="12" customHeight="1" x14ac:dyDescent="0.2">
      <c r="A125" s="137" t="s">
        <v>56</v>
      </c>
    </row>
  </sheetData>
  <mergeCells count="22">
    <mergeCell ref="L5:L6"/>
    <mergeCell ref="C3:C6"/>
    <mergeCell ref="J5:J6"/>
    <mergeCell ref="G3:G6"/>
    <mergeCell ref="J4:L4"/>
    <mergeCell ref="E3:E6"/>
    <mergeCell ref="A1:M1"/>
    <mergeCell ref="M7:O7"/>
    <mergeCell ref="C7:L7"/>
    <mergeCell ref="F3:F6"/>
    <mergeCell ref="K5:K6"/>
    <mergeCell ref="M5:M6"/>
    <mergeCell ref="D3:D6"/>
    <mergeCell ref="B2:B6"/>
    <mergeCell ref="I3:I6"/>
    <mergeCell ref="N1:O1"/>
    <mergeCell ref="A2:A6"/>
    <mergeCell ref="N5:N6"/>
    <mergeCell ref="H3:H6"/>
    <mergeCell ref="G2:I2"/>
    <mergeCell ref="J2:O3"/>
    <mergeCell ref="O5:O6"/>
  </mergeCells>
  <phoneticPr fontId="5" type="noConversion"/>
  <printOptions horizontalCentered="1" verticalCentered="1"/>
  <pageMargins left="0.6" right="0.6" top="0.5" bottom="0.5" header="0" footer="0"/>
  <pageSetup scale="99" fitToHeight="3" orientation="landscape" horizontalDpi="300" r:id="rId1"/>
  <headerFooter alignWithMargins="0"/>
  <rowBreaks count="2" manualBreakCount="2">
    <brk id="39" max="14" man="1"/>
    <brk id="68" max="14" man="1"/>
  </rowBreaks>
  <ignoredErrors>
    <ignoredError sqref="H28:H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TableOfContents</vt:lpstr>
      <vt:lpstr>Broilers</vt:lpstr>
      <vt:lpstr>OtherChicken</vt:lpstr>
      <vt:lpstr>TotalChicken</vt:lpstr>
      <vt:lpstr>Turkey</vt:lpstr>
      <vt:lpstr>Poultry</vt:lpstr>
      <vt:lpstr>Broilers!Print_Area</vt:lpstr>
      <vt:lpstr>OtherChicken!Print_Area</vt:lpstr>
      <vt:lpstr>Poultry!Print_Area</vt:lpstr>
      <vt:lpstr>TotalChicken!Print_Area</vt:lpstr>
      <vt:lpstr>Turkey!Print_Area</vt:lpstr>
      <vt:lpstr>Broilers!Print_Titles</vt:lpstr>
      <vt:lpstr>OtherChicken!Print_Titles</vt:lpstr>
      <vt:lpstr>Poultry!Print_Titles</vt:lpstr>
      <vt:lpstr>TotalChicken!Print_Titles</vt:lpstr>
      <vt:lpstr>Turkey!Print_Titles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Poultry (chicken and turkey)</dc:title>
  <dc:subject>Agricultural economics</dc:subject>
  <dc:creator>Andrzej Blazejczyk; Linda Kantor</dc:creator>
  <cp:keywords>Broilers, food consumption, food availability, per capita, poultry, chicken, turkey, U.S. Department of Agriculture, USDA, Economic Research Service, ERS</cp:keywords>
  <dc:description>Broilers: Supply and disappearance</dc:description>
  <cp:lastModifiedBy>Blazejczyk, Andrzej - REE-ERS</cp:lastModifiedBy>
  <cp:lastPrinted>2012-04-24T12:59:39Z</cp:lastPrinted>
  <dcterms:created xsi:type="dcterms:W3CDTF">1999-01-20T20:47:37Z</dcterms:created>
  <dcterms:modified xsi:type="dcterms:W3CDTF">2022-11-14T17:07:09Z</dcterms:modified>
  <cp:category>Food Availability</cp:category>
</cp:coreProperties>
</file>