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J:\FADS\2010\2020\FINAL FILES\Sugar\REVIEWED\"/>
    </mc:Choice>
  </mc:AlternateContent>
  <xr:revisionPtr revIDLastSave="0" documentId="13_ncr:1_{DB32FF7E-D63F-44CA-8601-2CEB7186F05B}" xr6:coauthVersionLast="45" xr6:coauthVersionMax="45" xr10:uidLastSave="{00000000-0000-0000-0000-000000000000}"/>
  <bookViews>
    <workbookView xWindow="28680" yWindow="-120" windowWidth="38640" windowHeight="16440" tabRatio="803" xr2:uid="{00000000-000D-0000-FFFF-FFFF00000000}"/>
  </bookViews>
  <sheets>
    <sheet name="TableOfContents" sheetId="28" r:id="rId1"/>
    <sheet name="Caloric sweeteners" sheetId="27" r:id="rId2"/>
    <sheet name="Cane and beet sugar" sheetId="18" r:id="rId3"/>
    <sheet name="Edible syrups" sheetId="19" r:id="rId4"/>
    <sheet name="Honey" sheetId="20" r:id="rId5"/>
    <sheet name="Total honey and syrup" sheetId="21" r:id="rId6"/>
    <sheet name="High-fructose corn syrup" sheetId="22" r:id="rId7"/>
    <sheet name="Glucose" sheetId="10" r:id="rId8"/>
    <sheet name="Dextrose" sheetId="23" r:id="rId9"/>
    <sheet name="Corn sweeteners" sheetId="26" r:id="rId10"/>
  </sheets>
  <definedNames>
    <definedName name="_xlnm.Print_Titles" localSheetId="1">'Caloric sweeteners'!$A:$A</definedName>
    <definedName name="_xlnm.Print_Titles" localSheetId="2">'Cane and beet sugar'!$A:$A</definedName>
    <definedName name="_xlnm.Print_Titles" localSheetId="9">'Corn sweeteners'!$A:$A</definedName>
    <definedName name="_xlnm.Print_Titles" localSheetId="8">Dextrose!$A:$A</definedName>
    <definedName name="_xlnm.Print_Titles" localSheetId="3">'Edible syrups'!$A:$A</definedName>
    <definedName name="_xlnm.Print_Titles" localSheetId="7">Glucose!$A:$A</definedName>
    <definedName name="_xlnm.Print_Titles" localSheetId="6">'High-fructose corn syrup'!$A:$A</definedName>
    <definedName name="_xlnm.Print_Titles" localSheetId="4">Honey!$A:$A</definedName>
    <definedName name="_xlnm.Print_Titles" localSheetId="5">'Total honey and syrup'!$A:$A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7" i="22" l="1"/>
  <c r="F57" i="22" s="1"/>
  <c r="D58" i="22"/>
  <c r="D58" i="20"/>
  <c r="F58" i="20" s="1"/>
  <c r="H58" i="20" s="1"/>
  <c r="K58" i="20" s="1"/>
  <c r="B57" i="21"/>
  <c r="D57" i="23"/>
  <c r="F57" i="23" s="1"/>
  <c r="H57" i="23" s="1"/>
  <c r="K57" i="23" s="1"/>
  <c r="B58" i="26"/>
  <c r="D57" i="10"/>
  <c r="D58" i="10"/>
  <c r="F58" i="10" s="1"/>
  <c r="H58" i="10" s="1"/>
  <c r="K58" i="10" s="1"/>
  <c r="D57" i="20" l="1"/>
  <c r="F57" i="20" s="1"/>
  <c r="H57" i="20" s="1"/>
  <c r="K57" i="20" s="1"/>
  <c r="J57" i="20" s="1"/>
  <c r="D58" i="23"/>
  <c r="F58" i="23" s="1"/>
  <c r="H58" i="23" s="1"/>
  <c r="K58" i="23" s="1"/>
  <c r="L58" i="23" s="1"/>
  <c r="M58" i="23" s="1"/>
  <c r="Q58" i="23" s="1"/>
  <c r="P58" i="23" s="1"/>
  <c r="L57" i="23"/>
  <c r="M57" i="23" s="1"/>
  <c r="Q57" i="23" s="1"/>
  <c r="P57" i="23" s="1"/>
  <c r="J57" i="23"/>
  <c r="B57" i="26"/>
  <c r="B57" i="27" s="1"/>
  <c r="C58" i="26"/>
  <c r="F58" i="22"/>
  <c r="C57" i="26"/>
  <c r="B58" i="21"/>
  <c r="B58" i="27" s="1"/>
  <c r="F57" i="10"/>
  <c r="H57" i="10" s="1"/>
  <c r="K57" i="10" s="1"/>
  <c r="D57" i="26"/>
  <c r="J58" i="10"/>
  <c r="L58" i="10"/>
  <c r="M58" i="10" s="1"/>
  <c r="Q58" i="10" s="1"/>
  <c r="P58" i="10" s="1"/>
  <c r="H57" i="22"/>
  <c r="J58" i="20"/>
  <c r="L58" i="20"/>
  <c r="M58" i="20" s="1"/>
  <c r="Q58" i="20" s="1"/>
  <c r="P58" i="20" s="1"/>
  <c r="L57" i="20" l="1"/>
  <c r="M57" i="20" s="1"/>
  <c r="Q57" i="20" s="1"/>
  <c r="P57" i="20" s="1"/>
  <c r="J58" i="23"/>
  <c r="D58" i="26"/>
  <c r="H58" i="22"/>
  <c r="E58" i="26" s="1"/>
  <c r="L57" i="10"/>
  <c r="M57" i="10" s="1"/>
  <c r="Q57" i="10" s="1"/>
  <c r="P57" i="10" s="1"/>
  <c r="J57" i="10"/>
  <c r="E57" i="26"/>
  <c r="K57" i="22"/>
  <c r="D39" i="23"/>
  <c r="F39" i="23" s="1"/>
  <c r="H39" i="23" s="1"/>
  <c r="K39" i="23" s="1"/>
  <c r="D40" i="23"/>
  <c r="F40" i="23" s="1"/>
  <c r="H40" i="23" s="1"/>
  <c r="K40" i="23" s="1"/>
  <c r="B41" i="26"/>
  <c r="D42" i="23"/>
  <c r="D44" i="23"/>
  <c r="F44" i="23" s="1"/>
  <c r="H44" i="23" s="1"/>
  <c r="D45" i="23"/>
  <c r="F45" i="23" s="1"/>
  <c r="H45" i="23" s="1"/>
  <c r="K45" i="23" s="1"/>
  <c r="D47" i="23"/>
  <c r="F47" i="23" s="1"/>
  <c r="H47" i="23" s="1"/>
  <c r="K47" i="23" s="1"/>
  <c r="D49" i="23"/>
  <c r="F49" i="23" s="1"/>
  <c r="H49" i="23" s="1"/>
  <c r="K49" i="23" s="1"/>
  <c r="D50" i="23"/>
  <c r="F50" i="23" s="1"/>
  <c r="H50" i="23" s="1"/>
  <c r="K50" i="23" s="1"/>
  <c r="D48" i="23"/>
  <c r="D55" i="23"/>
  <c r="F55" i="23" s="1"/>
  <c r="H55" i="23" s="1"/>
  <c r="K55" i="23" s="1"/>
  <c r="D56" i="23"/>
  <c r="D53" i="23"/>
  <c r="F53" i="23" s="1"/>
  <c r="H53" i="23" s="1"/>
  <c r="K53" i="23" s="1"/>
  <c r="D54" i="23"/>
  <c r="F54" i="23" s="1"/>
  <c r="H54" i="23" s="1"/>
  <c r="K54" i="23" s="1"/>
  <c r="L54" i="23" s="1"/>
  <c r="M54" i="23" s="1"/>
  <c r="Q54" i="23" s="1"/>
  <c r="P54" i="23" s="1"/>
  <c r="D29" i="10"/>
  <c r="D35" i="10"/>
  <c r="D40" i="10"/>
  <c r="D42" i="10"/>
  <c r="F42" i="10" s="1"/>
  <c r="H42" i="10" s="1"/>
  <c r="K42" i="10" s="1"/>
  <c r="D45" i="10"/>
  <c r="D55" i="10"/>
  <c r="F55" i="10" s="1"/>
  <c r="H55" i="10" s="1"/>
  <c r="K55" i="10" s="1"/>
  <c r="D56" i="10"/>
  <c r="F56" i="10" s="1"/>
  <c r="H56" i="10" s="1"/>
  <c r="K56" i="10" s="1"/>
  <c r="D51" i="10"/>
  <c r="F51" i="10" s="1"/>
  <c r="H51" i="10" s="1"/>
  <c r="K51" i="10" s="1"/>
  <c r="L51" i="10" s="1"/>
  <c r="M51" i="10" s="1"/>
  <c r="Q51" i="10" s="1"/>
  <c r="P51" i="10" s="1"/>
  <c r="D52" i="10"/>
  <c r="D54" i="22"/>
  <c r="F54" i="22" s="1"/>
  <c r="H54" i="22" s="1"/>
  <c r="K54" i="22" s="1"/>
  <c r="D55" i="22"/>
  <c r="D49" i="22"/>
  <c r="D53" i="22"/>
  <c r="F53" i="22" s="1"/>
  <c r="H53" i="22" s="1"/>
  <c r="K53" i="22" s="1"/>
  <c r="D45" i="22"/>
  <c r="F45" i="22" s="1"/>
  <c r="B46" i="26"/>
  <c r="D47" i="22"/>
  <c r="F47" i="22" s="1"/>
  <c r="H47" i="22" s="1"/>
  <c r="K47" i="22" s="1"/>
  <c r="D43" i="22"/>
  <c r="F43" i="22" s="1"/>
  <c r="H43" i="22" s="1"/>
  <c r="K43" i="22" s="1"/>
  <c r="J43" i="22" s="1"/>
  <c r="D39" i="22"/>
  <c r="D38" i="22"/>
  <c r="F38" i="22" s="1"/>
  <c r="H38" i="22" s="1"/>
  <c r="K38" i="22" s="1"/>
  <c r="D33" i="22"/>
  <c r="F33" i="22" s="1"/>
  <c r="H33" i="22" s="1"/>
  <c r="K33" i="22" s="1"/>
  <c r="B35" i="26"/>
  <c r="D36" i="22"/>
  <c r="F36" i="22" s="1"/>
  <c r="H36" i="22" s="1"/>
  <c r="K36" i="22" s="1"/>
  <c r="D37" i="22"/>
  <c r="F37" i="22" s="1"/>
  <c r="H37" i="22" s="1"/>
  <c r="K37" i="22" s="1"/>
  <c r="D29" i="22"/>
  <c r="F29" i="22" s="1"/>
  <c r="H29" i="22" s="1"/>
  <c r="K29" i="22" s="1"/>
  <c r="D30" i="22"/>
  <c r="D31" i="22"/>
  <c r="F31" i="22" s="1"/>
  <c r="H31" i="22" s="1"/>
  <c r="D32" i="22"/>
  <c r="D54" i="20"/>
  <c r="F54" i="20" s="1"/>
  <c r="H54" i="20" s="1"/>
  <c r="K54" i="20" s="1"/>
  <c r="D55" i="20"/>
  <c r="D32" i="20"/>
  <c r="F32" i="20" s="1"/>
  <c r="H32" i="20" s="1"/>
  <c r="K32" i="20" s="1"/>
  <c r="D35" i="20"/>
  <c r="F35" i="20" s="1"/>
  <c r="H35" i="20" s="1"/>
  <c r="K35" i="20" s="1"/>
  <c r="L35" i="20" s="1"/>
  <c r="M35" i="20" s="1"/>
  <c r="Q35" i="20" s="1"/>
  <c r="P35" i="20" s="1"/>
  <c r="D36" i="20"/>
  <c r="F36" i="20" s="1"/>
  <c r="H36" i="20" s="1"/>
  <c r="K36" i="20" s="1"/>
  <c r="D38" i="20"/>
  <c r="F38" i="20" s="1"/>
  <c r="H38" i="20" s="1"/>
  <c r="K38" i="20" s="1"/>
  <c r="D39" i="20"/>
  <c r="D40" i="20"/>
  <c r="F40" i="20" s="1"/>
  <c r="H40" i="20" s="1"/>
  <c r="K40" i="20" s="1"/>
  <c r="D41" i="20"/>
  <c r="F41" i="20" s="1"/>
  <c r="H41" i="20" s="1"/>
  <c r="K41" i="20" s="1"/>
  <c r="D42" i="20"/>
  <c r="D43" i="20"/>
  <c r="D48" i="20"/>
  <c r="F48" i="20" s="1"/>
  <c r="D53" i="20"/>
  <c r="F53" i="20" s="1"/>
  <c r="D51" i="20"/>
  <c r="F51" i="20" s="1"/>
  <c r="H51" i="20" s="1"/>
  <c r="K51" i="20" s="1"/>
  <c r="D52" i="20"/>
  <c r="D56" i="20"/>
  <c r="D14" i="10"/>
  <c r="F14" i="10" s="1"/>
  <c r="H14" i="10" s="1"/>
  <c r="K14" i="10" s="1"/>
  <c r="L14" i="10" s="1"/>
  <c r="M14" i="10" s="1"/>
  <c r="Q14" i="10" s="1"/>
  <c r="P14" i="10" s="1"/>
  <c r="D16" i="22"/>
  <c r="F16" i="22" s="1"/>
  <c r="H16" i="22" s="1"/>
  <c r="K16" i="22" s="1"/>
  <c r="D28" i="23"/>
  <c r="D21" i="10"/>
  <c r="D11" i="22"/>
  <c r="F11" i="22" s="1"/>
  <c r="H11" i="22" s="1"/>
  <c r="D9" i="22"/>
  <c r="D48" i="10"/>
  <c r="F48" i="10" s="1"/>
  <c r="H48" i="10" s="1"/>
  <c r="K48" i="10" s="1"/>
  <c r="D18" i="23"/>
  <c r="D27" i="23"/>
  <c r="F27" i="23" s="1"/>
  <c r="D12" i="22"/>
  <c r="F12" i="22" s="1"/>
  <c r="H12" i="22" s="1"/>
  <c r="K12" i="22" s="1"/>
  <c r="D33" i="10"/>
  <c r="D10" i="22"/>
  <c r="F10" i="22" s="1"/>
  <c r="D33" i="20"/>
  <c r="D23" i="22"/>
  <c r="F23" i="22" s="1"/>
  <c r="H23" i="22" s="1"/>
  <c r="K23" i="22" s="1"/>
  <c r="D26" i="22"/>
  <c r="F26" i="22" s="1"/>
  <c r="H26" i="22" s="1"/>
  <c r="D16" i="23"/>
  <c r="F16" i="23" s="1"/>
  <c r="H16" i="23" s="1"/>
  <c r="K16" i="23" s="1"/>
  <c r="D32" i="23"/>
  <c r="F32" i="23" s="1"/>
  <c r="H32" i="23" s="1"/>
  <c r="K32" i="23" s="1"/>
  <c r="D25" i="23"/>
  <c r="F25" i="23" s="1"/>
  <c r="H25" i="23" s="1"/>
  <c r="D9" i="23"/>
  <c r="F9" i="23" s="1"/>
  <c r="H9" i="23" s="1"/>
  <c r="K9" i="23" s="1"/>
  <c r="D35" i="22"/>
  <c r="F35" i="22" s="1"/>
  <c r="D22" i="10"/>
  <c r="F22" i="10" s="1"/>
  <c r="H22" i="10" s="1"/>
  <c r="K22" i="10" s="1"/>
  <c r="D17" i="23"/>
  <c r="F17" i="23" s="1"/>
  <c r="H17" i="23" s="1"/>
  <c r="K17" i="23" s="1"/>
  <c r="D34" i="10"/>
  <c r="F34" i="10" s="1"/>
  <c r="D11" i="23"/>
  <c r="F11" i="23" s="1"/>
  <c r="H11" i="23" s="1"/>
  <c r="K11" i="23" s="1"/>
  <c r="D49" i="10"/>
  <c r="F49" i="10" s="1"/>
  <c r="H49" i="10" s="1"/>
  <c r="K49" i="10" s="1"/>
  <c r="D51" i="23"/>
  <c r="F51" i="23" s="1"/>
  <c r="H51" i="23" s="1"/>
  <c r="K51" i="23" s="1"/>
  <c r="J51" i="23" s="1"/>
  <c r="D20" i="10"/>
  <c r="F20" i="10" s="1"/>
  <c r="H20" i="10" s="1"/>
  <c r="K20" i="10" s="1"/>
  <c r="D45" i="20"/>
  <c r="F45" i="20" s="1"/>
  <c r="H45" i="20" s="1"/>
  <c r="K45" i="20" s="1"/>
  <c r="D36" i="23"/>
  <c r="F36" i="23" s="1"/>
  <c r="H36" i="23" s="1"/>
  <c r="K36" i="23" s="1"/>
  <c r="D7" i="22"/>
  <c r="F7" i="22" s="1"/>
  <c r="H7" i="22" s="1"/>
  <c r="K7" i="22" s="1"/>
  <c r="D28" i="10"/>
  <c r="F28" i="10" s="1"/>
  <c r="H28" i="10" s="1"/>
  <c r="K28" i="10" s="1"/>
  <c r="J28" i="10" s="1"/>
  <c r="D25" i="10"/>
  <c r="F25" i="10" s="1"/>
  <c r="H25" i="10" s="1"/>
  <c r="K25" i="10" s="1"/>
  <c r="L25" i="10" s="1"/>
  <c r="M25" i="10" s="1"/>
  <c r="Q25" i="10" s="1"/>
  <c r="P25" i="10" s="1"/>
  <c r="D27" i="10"/>
  <c r="F27" i="10" s="1"/>
  <c r="H27" i="10" s="1"/>
  <c r="D41" i="22"/>
  <c r="D23" i="23"/>
  <c r="D20" i="22"/>
  <c r="F20" i="22" s="1"/>
  <c r="H20" i="22" s="1"/>
  <c r="K20" i="22" s="1"/>
  <c r="D39" i="10"/>
  <c r="F39" i="10" s="1"/>
  <c r="H39" i="10" s="1"/>
  <c r="K39" i="10" s="1"/>
  <c r="D14" i="23"/>
  <c r="F14" i="23" s="1"/>
  <c r="H14" i="23" s="1"/>
  <c r="D18" i="10"/>
  <c r="F18" i="10" s="1"/>
  <c r="D24" i="22"/>
  <c r="D52" i="23"/>
  <c r="F52" i="23" s="1"/>
  <c r="H52" i="23" s="1"/>
  <c r="K52" i="23" s="1"/>
  <c r="D7" i="10"/>
  <c r="D18" i="22"/>
  <c r="F18" i="22" s="1"/>
  <c r="H18" i="22" s="1"/>
  <c r="D31" i="23"/>
  <c r="F31" i="23" s="1"/>
  <c r="D15" i="10"/>
  <c r="F15" i="10" s="1"/>
  <c r="H15" i="10" s="1"/>
  <c r="K15" i="10" s="1"/>
  <c r="J15" i="10" s="1"/>
  <c r="D21" i="23"/>
  <c r="F21" i="23" s="1"/>
  <c r="H21" i="23" s="1"/>
  <c r="K21" i="23" s="1"/>
  <c r="D10" i="23"/>
  <c r="F10" i="23" s="1"/>
  <c r="H10" i="23" s="1"/>
  <c r="K10" i="23" s="1"/>
  <c r="D34" i="22"/>
  <c r="F34" i="22" s="1"/>
  <c r="H34" i="22" s="1"/>
  <c r="D12" i="23"/>
  <c r="F12" i="23" s="1"/>
  <c r="H12" i="23" s="1"/>
  <c r="K12" i="23" s="1"/>
  <c r="L12" i="23" s="1"/>
  <c r="M12" i="23" s="1"/>
  <c r="Q12" i="23" s="1"/>
  <c r="P12" i="23" s="1"/>
  <c r="D50" i="10"/>
  <c r="D54" i="10"/>
  <c r="F54" i="10" s="1"/>
  <c r="D24" i="10"/>
  <c r="F24" i="10" s="1"/>
  <c r="H24" i="10" s="1"/>
  <c r="K24" i="10" s="1"/>
  <c r="J24" i="10" s="1"/>
  <c r="D50" i="22"/>
  <c r="F50" i="22" s="1"/>
  <c r="H50" i="22" s="1"/>
  <c r="D8" i="10"/>
  <c r="F8" i="10" s="1"/>
  <c r="H8" i="10" s="1"/>
  <c r="K8" i="10" s="1"/>
  <c r="D25" i="22"/>
  <c r="F25" i="22" s="1"/>
  <c r="H25" i="22" s="1"/>
  <c r="K25" i="22" s="1"/>
  <c r="B10" i="26"/>
  <c r="D24" i="23"/>
  <c r="F24" i="23" s="1"/>
  <c r="H24" i="23" s="1"/>
  <c r="K24" i="23" s="1"/>
  <c r="J24" i="23" s="1"/>
  <c r="D30" i="23"/>
  <c r="F30" i="23" s="1"/>
  <c r="H30" i="23" s="1"/>
  <c r="K30" i="23" s="1"/>
  <c r="J30" i="23" s="1"/>
  <c r="D22" i="23"/>
  <c r="F22" i="23" s="1"/>
  <c r="H22" i="23" s="1"/>
  <c r="D8" i="23"/>
  <c r="F8" i="23" s="1"/>
  <c r="H8" i="23" s="1"/>
  <c r="K8" i="23" s="1"/>
  <c r="D15" i="22"/>
  <c r="F15" i="22" s="1"/>
  <c r="H15" i="22" s="1"/>
  <c r="K15" i="22" s="1"/>
  <c r="J15" i="22" s="1"/>
  <c r="D19" i="23"/>
  <c r="F19" i="23" s="1"/>
  <c r="H19" i="23" s="1"/>
  <c r="K19" i="23" s="1"/>
  <c r="D38" i="23"/>
  <c r="F38" i="23" s="1"/>
  <c r="D26" i="10"/>
  <c r="F26" i="10" s="1"/>
  <c r="D53" i="10"/>
  <c r="F53" i="10" s="1"/>
  <c r="D46" i="10"/>
  <c r="F46" i="10" s="1"/>
  <c r="H46" i="10" s="1"/>
  <c r="K46" i="10" s="1"/>
  <c r="D26" i="23"/>
  <c r="D44" i="10"/>
  <c r="F44" i="10" s="1"/>
  <c r="D46" i="23"/>
  <c r="F46" i="23" s="1"/>
  <c r="D46" i="20"/>
  <c r="F46" i="20" s="1"/>
  <c r="D50" i="20"/>
  <c r="F50" i="20" s="1"/>
  <c r="H50" i="20" s="1"/>
  <c r="K50" i="20" s="1"/>
  <c r="D44" i="20"/>
  <c r="F44" i="20" s="1"/>
  <c r="H44" i="20" s="1"/>
  <c r="D42" i="22"/>
  <c r="F42" i="22" s="1"/>
  <c r="D13" i="10"/>
  <c r="F13" i="10" s="1"/>
  <c r="H13" i="10" s="1"/>
  <c r="K13" i="10" s="1"/>
  <c r="L13" i="10" s="1"/>
  <c r="M13" i="10" s="1"/>
  <c r="Q13" i="10" s="1"/>
  <c r="P13" i="10" s="1"/>
  <c r="D33" i="23"/>
  <c r="F33" i="23" s="1"/>
  <c r="H33" i="23" s="1"/>
  <c r="K33" i="23" s="1"/>
  <c r="J33" i="23" s="1"/>
  <c r="D30" i="10"/>
  <c r="F30" i="10" s="1"/>
  <c r="H30" i="10" s="1"/>
  <c r="K30" i="10" s="1"/>
  <c r="D19" i="22"/>
  <c r="D19" i="10"/>
  <c r="F19" i="10" s="1"/>
  <c r="H19" i="10" s="1"/>
  <c r="K19" i="10" s="1"/>
  <c r="D37" i="10"/>
  <c r="F37" i="10" s="1"/>
  <c r="D52" i="22"/>
  <c r="F52" i="22" s="1"/>
  <c r="H52" i="22" s="1"/>
  <c r="K52" i="22" s="1"/>
  <c r="J52" i="22" s="1"/>
  <c r="D40" i="22"/>
  <c r="F40" i="22" s="1"/>
  <c r="H40" i="22" s="1"/>
  <c r="K40" i="22" s="1"/>
  <c r="D28" i="22"/>
  <c r="F28" i="22" s="1"/>
  <c r="H28" i="22" s="1"/>
  <c r="K28" i="22" s="1"/>
  <c r="L28" i="22" s="1"/>
  <c r="M28" i="22" s="1"/>
  <c r="Q28" i="22" s="1"/>
  <c r="P28" i="22" s="1"/>
  <c r="D17" i="22"/>
  <c r="F17" i="22" s="1"/>
  <c r="H17" i="22" s="1"/>
  <c r="K17" i="22" s="1"/>
  <c r="D11" i="10"/>
  <c r="F11" i="10" s="1"/>
  <c r="H11" i="10" s="1"/>
  <c r="K11" i="10" s="1"/>
  <c r="L11" i="10" s="1"/>
  <c r="M11" i="10" s="1"/>
  <c r="Q11" i="10" s="1"/>
  <c r="P11" i="10" s="1"/>
  <c r="D37" i="23"/>
  <c r="F37" i="23" s="1"/>
  <c r="H37" i="23" s="1"/>
  <c r="K37" i="23" s="1"/>
  <c r="D51" i="22"/>
  <c r="F51" i="22" s="1"/>
  <c r="D32" i="10"/>
  <c r="F32" i="10" s="1"/>
  <c r="H32" i="10" s="1"/>
  <c r="K32" i="10" s="1"/>
  <c r="D44" i="22"/>
  <c r="F44" i="22" s="1"/>
  <c r="H44" i="22" s="1"/>
  <c r="K44" i="22" s="1"/>
  <c r="D14" i="22"/>
  <c r="F14" i="22" s="1"/>
  <c r="H14" i="22" s="1"/>
  <c r="K14" i="22" s="1"/>
  <c r="B34" i="26"/>
  <c r="D34" i="23"/>
  <c r="F34" i="23" s="1"/>
  <c r="H34" i="23" s="1"/>
  <c r="K34" i="23" s="1"/>
  <c r="L34" i="23" s="1"/>
  <c r="M34" i="23" s="1"/>
  <c r="Q34" i="23" s="1"/>
  <c r="P34" i="23" s="1"/>
  <c r="D35" i="23"/>
  <c r="F35" i="23" s="1"/>
  <c r="H35" i="23" s="1"/>
  <c r="K35" i="23" s="1"/>
  <c r="D13" i="23"/>
  <c r="F13" i="23" s="1"/>
  <c r="H13" i="23" s="1"/>
  <c r="K13" i="23" s="1"/>
  <c r="D56" i="22"/>
  <c r="F56" i="22" s="1"/>
  <c r="H56" i="22" s="1"/>
  <c r="K56" i="22" s="1"/>
  <c r="L56" i="22" s="1"/>
  <c r="M56" i="22" s="1"/>
  <c r="D15" i="23"/>
  <c r="F15" i="23" s="1"/>
  <c r="H15" i="23" s="1"/>
  <c r="K15" i="23" s="1"/>
  <c r="D29" i="23"/>
  <c r="F29" i="23" s="1"/>
  <c r="D9" i="10"/>
  <c r="F9" i="10" s="1"/>
  <c r="H9" i="10" s="1"/>
  <c r="K9" i="10" s="1"/>
  <c r="B9" i="26"/>
  <c r="D43" i="10"/>
  <c r="F43" i="10" s="1"/>
  <c r="L24" i="23"/>
  <c r="M24" i="23" s="1"/>
  <c r="Q24" i="23" s="1"/>
  <c r="P24" i="23" s="1"/>
  <c r="D7" i="23"/>
  <c r="F7" i="23" s="1"/>
  <c r="H7" i="23" s="1"/>
  <c r="K7" i="23" s="1"/>
  <c r="L7" i="23" s="1"/>
  <c r="B12" i="26"/>
  <c r="D12" i="10"/>
  <c r="K58" i="22" l="1"/>
  <c r="J58" i="22" s="1"/>
  <c r="J35" i="20"/>
  <c r="J57" i="22"/>
  <c r="G57" i="26"/>
  <c r="F57" i="26" s="1"/>
  <c r="L57" i="22"/>
  <c r="J34" i="23"/>
  <c r="J12" i="23"/>
  <c r="B28" i="26"/>
  <c r="B40" i="26"/>
  <c r="B11" i="26"/>
  <c r="J15" i="23"/>
  <c r="L15" i="23"/>
  <c r="M15" i="23" s="1"/>
  <c r="Q15" i="23" s="1"/>
  <c r="P15" i="23" s="1"/>
  <c r="L13" i="23"/>
  <c r="M13" i="23" s="1"/>
  <c r="Q13" i="23" s="1"/>
  <c r="P13" i="23" s="1"/>
  <c r="J13" i="23"/>
  <c r="L36" i="23"/>
  <c r="M36" i="23" s="1"/>
  <c r="Q36" i="23" s="1"/>
  <c r="P36" i="23" s="1"/>
  <c r="J36" i="23"/>
  <c r="B38" i="26"/>
  <c r="D41" i="23"/>
  <c r="F41" i="23" s="1"/>
  <c r="H41" i="23" s="1"/>
  <c r="K41" i="23" s="1"/>
  <c r="B23" i="26"/>
  <c r="B27" i="26"/>
  <c r="B55" i="26"/>
  <c r="B44" i="26"/>
  <c r="L51" i="23"/>
  <c r="M51" i="23" s="1"/>
  <c r="Q51" i="23" s="1"/>
  <c r="P51" i="23" s="1"/>
  <c r="L30" i="23"/>
  <c r="M30" i="23" s="1"/>
  <c r="Q30" i="23" s="1"/>
  <c r="P30" i="23" s="1"/>
  <c r="B25" i="26"/>
  <c r="B56" i="26"/>
  <c r="H34" i="10"/>
  <c r="K34" i="10" s="1"/>
  <c r="J34" i="10" s="1"/>
  <c r="D34" i="26"/>
  <c r="J14" i="10"/>
  <c r="C39" i="26"/>
  <c r="F52" i="10"/>
  <c r="H52" i="10" s="1"/>
  <c r="K52" i="10" s="1"/>
  <c r="G52" i="26" s="1"/>
  <c r="C52" i="26"/>
  <c r="F35" i="10"/>
  <c r="H35" i="10" s="1"/>
  <c r="K35" i="10" s="1"/>
  <c r="L35" i="10" s="1"/>
  <c r="M35" i="10" s="1"/>
  <c r="Q35" i="10" s="1"/>
  <c r="P35" i="10" s="1"/>
  <c r="C35" i="26"/>
  <c r="B22" i="26"/>
  <c r="J25" i="10"/>
  <c r="B19" i="26"/>
  <c r="D41" i="10"/>
  <c r="F41" i="10" s="1"/>
  <c r="H41" i="10" s="1"/>
  <c r="K41" i="10" s="1"/>
  <c r="D23" i="10"/>
  <c r="F23" i="10" s="1"/>
  <c r="H23" i="10" s="1"/>
  <c r="K23" i="10" s="1"/>
  <c r="B42" i="26"/>
  <c r="B24" i="26"/>
  <c r="F39" i="22"/>
  <c r="C11" i="26"/>
  <c r="J28" i="22"/>
  <c r="L15" i="22"/>
  <c r="M15" i="22" s="1"/>
  <c r="Q15" i="22" s="1"/>
  <c r="P15" i="22" s="1"/>
  <c r="B7" i="26"/>
  <c r="B53" i="26"/>
  <c r="C53" i="26"/>
  <c r="B26" i="26"/>
  <c r="C26" i="26"/>
  <c r="B15" i="26"/>
  <c r="J40" i="22"/>
  <c r="L40" i="22"/>
  <c r="M40" i="22" s="1"/>
  <c r="Q40" i="22" s="1"/>
  <c r="P40" i="22" s="1"/>
  <c r="B29" i="26"/>
  <c r="C34" i="26"/>
  <c r="D22" i="22"/>
  <c r="F22" i="22" s="1"/>
  <c r="H22" i="22" s="1"/>
  <c r="K22" i="22" s="1"/>
  <c r="L22" i="22" s="1"/>
  <c r="M22" i="22" s="1"/>
  <c r="Q22" i="22" s="1"/>
  <c r="P22" i="22" s="1"/>
  <c r="C44" i="26"/>
  <c r="B32" i="26"/>
  <c r="F41" i="22"/>
  <c r="H41" i="22" s="1"/>
  <c r="K41" i="22" s="1"/>
  <c r="C29" i="26"/>
  <c r="B49" i="26"/>
  <c r="B39" i="26"/>
  <c r="D27" i="22"/>
  <c r="F27" i="22" s="1"/>
  <c r="H27" i="22" s="1"/>
  <c r="K27" i="22" s="1"/>
  <c r="B16" i="26"/>
  <c r="B31" i="26"/>
  <c r="J32" i="20"/>
  <c r="L32" i="20"/>
  <c r="M32" i="20" s="1"/>
  <c r="Q32" i="20" s="1"/>
  <c r="P32" i="20" s="1"/>
  <c r="D49" i="20"/>
  <c r="F49" i="20" s="1"/>
  <c r="H49" i="20" s="1"/>
  <c r="J47" i="23"/>
  <c r="L47" i="23"/>
  <c r="M47" i="23" s="1"/>
  <c r="Q47" i="23" s="1"/>
  <c r="P47" i="23" s="1"/>
  <c r="F30" i="22"/>
  <c r="H30" i="22" s="1"/>
  <c r="K30" i="22" s="1"/>
  <c r="G30" i="26" s="1"/>
  <c r="C30" i="26"/>
  <c r="F45" i="10"/>
  <c r="H45" i="10" s="1"/>
  <c r="K45" i="10" s="1"/>
  <c r="L45" i="10" s="1"/>
  <c r="M45" i="10" s="1"/>
  <c r="C45" i="26"/>
  <c r="L17" i="22"/>
  <c r="M17" i="22" s="1"/>
  <c r="Q17" i="22" s="1"/>
  <c r="P17" i="22" s="1"/>
  <c r="J17" i="22"/>
  <c r="J37" i="22"/>
  <c r="L37" i="22"/>
  <c r="M37" i="22" s="1"/>
  <c r="Q37" i="22" s="1"/>
  <c r="P37" i="22" s="1"/>
  <c r="F7" i="10"/>
  <c r="C7" i="26"/>
  <c r="J25" i="22"/>
  <c r="L25" i="22"/>
  <c r="M25" i="22" s="1"/>
  <c r="Q25" i="22" s="1"/>
  <c r="L53" i="22"/>
  <c r="M53" i="22" s="1"/>
  <c r="Q53" i="22" s="1"/>
  <c r="P53" i="22" s="1"/>
  <c r="J53" i="22"/>
  <c r="H44" i="10"/>
  <c r="K44" i="10" s="1"/>
  <c r="J44" i="10" s="1"/>
  <c r="D44" i="26"/>
  <c r="J16" i="22"/>
  <c r="L16" i="22"/>
  <c r="M16" i="22" s="1"/>
  <c r="Q16" i="22" s="1"/>
  <c r="P16" i="22" s="1"/>
  <c r="K14" i="23"/>
  <c r="J14" i="23" s="1"/>
  <c r="E14" i="26"/>
  <c r="L50" i="20"/>
  <c r="M50" i="20" s="1"/>
  <c r="Q50" i="20" s="1"/>
  <c r="P50" i="20" s="1"/>
  <c r="J50" i="20"/>
  <c r="L19" i="10"/>
  <c r="M19" i="10" s="1"/>
  <c r="Q19" i="10" s="1"/>
  <c r="P19" i="10" s="1"/>
  <c r="J19" i="10"/>
  <c r="J36" i="22"/>
  <c r="L36" i="22"/>
  <c r="M36" i="22" s="1"/>
  <c r="Q36" i="22" s="1"/>
  <c r="P36" i="22" s="1"/>
  <c r="C25" i="26"/>
  <c r="D46" i="22"/>
  <c r="B18" i="26"/>
  <c r="B54" i="26"/>
  <c r="F29" i="10"/>
  <c r="H29" i="10" s="1"/>
  <c r="K29" i="10" s="1"/>
  <c r="D16" i="10"/>
  <c r="F16" i="10" s="1"/>
  <c r="D37" i="20"/>
  <c r="F37" i="20" s="1"/>
  <c r="H37" i="20" s="1"/>
  <c r="K37" i="20" s="1"/>
  <c r="J37" i="20" s="1"/>
  <c r="D14" i="26"/>
  <c r="C37" i="26"/>
  <c r="D38" i="10"/>
  <c r="C50" i="26"/>
  <c r="D31" i="10"/>
  <c r="J11" i="10"/>
  <c r="B33" i="26"/>
  <c r="J13" i="10"/>
  <c r="D47" i="20"/>
  <c r="B37" i="26"/>
  <c r="B30" i="26"/>
  <c r="C14" i="26"/>
  <c r="J54" i="23"/>
  <c r="B14" i="26"/>
  <c r="B52" i="26"/>
  <c r="B51" i="26"/>
  <c r="K25" i="23"/>
  <c r="E25" i="26"/>
  <c r="J20" i="22"/>
  <c r="L20" i="22"/>
  <c r="M20" i="22" s="1"/>
  <c r="Q20" i="22" s="1"/>
  <c r="P20" i="22" s="1"/>
  <c r="M7" i="23"/>
  <c r="Q7" i="23" s="1"/>
  <c r="P7" i="23" s="1"/>
  <c r="J20" i="10"/>
  <c r="L20" i="10"/>
  <c r="M20" i="10" s="1"/>
  <c r="Q20" i="10" s="1"/>
  <c r="P20" i="10" s="1"/>
  <c r="L22" i="10"/>
  <c r="M22" i="10" s="1"/>
  <c r="Q22" i="10" s="1"/>
  <c r="J22" i="10"/>
  <c r="J39" i="23"/>
  <c r="L39" i="23"/>
  <c r="M39" i="23" s="1"/>
  <c r="Q39" i="23" s="1"/>
  <c r="P39" i="23" s="1"/>
  <c r="F24" i="22"/>
  <c r="C24" i="26"/>
  <c r="J23" i="22"/>
  <c r="L23" i="22"/>
  <c r="J33" i="22"/>
  <c r="L33" i="22"/>
  <c r="M33" i="22" s="1"/>
  <c r="Q33" i="22" s="1"/>
  <c r="P33" i="22" s="1"/>
  <c r="L38" i="20"/>
  <c r="M38" i="20" s="1"/>
  <c r="Q38" i="20" s="1"/>
  <c r="P38" i="20" s="1"/>
  <c r="J38" i="20"/>
  <c r="G15" i="26"/>
  <c r="C54" i="26"/>
  <c r="H29" i="23"/>
  <c r="H53" i="10"/>
  <c r="D53" i="26"/>
  <c r="J10" i="23"/>
  <c r="L10" i="23"/>
  <c r="M10" i="23" s="1"/>
  <c r="Q10" i="23" s="1"/>
  <c r="P10" i="23" s="1"/>
  <c r="J7" i="22"/>
  <c r="L7" i="22"/>
  <c r="M7" i="22" s="1"/>
  <c r="J42" i="10"/>
  <c r="L42" i="10"/>
  <c r="M42" i="10" s="1"/>
  <c r="Q42" i="10" s="1"/>
  <c r="P42" i="10" s="1"/>
  <c r="F55" i="22"/>
  <c r="C55" i="26"/>
  <c r="J50" i="23"/>
  <c r="L50" i="23"/>
  <c r="M50" i="23" s="1"/>
  <c r="Q50" i="23" s="1"/>
  <c r="P50" i="23" s="1"/>
  <c r="L24" i="10"/>
  <c r="M24" i="10" s="1"/>
  <c r="Q24" i="10" s="1"/>
  <c r="P24" i="10" s="1"/>
  <c r="F33" i="20"/>
  <c r="F18" i="23"/>
  <c r="H18" i="23" s="1"/>
  <c r="K18" i="23" s="1"/>
  <c r="C18" i="26"/>
  <c r="J37" i="23"/>
  <c r="L37" i="23"/>
  <c r="M37" i="23" s="1"/>
  <c r="Q37" i="23" s="1"/>
  <c r="P37" i="23" s="1"/>
  <c r="H48" i="20"/>
  <c r="J7" i="23"/>
  <c r="J32" i="10"/>
  <c r="L32" i="10"/>
  <c r="M32" i="10" s="1"/>
  <c r="Q32" i="10" s="1"/>
  <c r="P32" i="10" s="1"/>
  <c r="L39" i="10"/>
  <c r="M39" i="10" s="1"/>
  <c r="Q39" i="10" s="1"/>
  <c r="P39" i="10" s="1"/>
  <c r="J39" i="10"/>
  <c r="B17" i="26"/>
  <c r="D17" i="10"/>
  <c r="L41" i="10"/>
  <c r="M41" i="10" s="1"/>
  <c r="Q41" i="10" s="1"/>
  <c r="P41" i="10" s="1"/>
  <c r="J41" i="10"/>
  <c r="L36" i="20"/>
  <c r="M36" i="20" s="1"/>
  <c r="Q36" i="20" s="1"/>
  <c r="P36" i="20" s="1"/>
  <c r="J36" i="20"/>
  <c r="D20" i="23"/>
  <c r="F20" i="23" s="1"/>
  <c r="B20" i="26"/>
  <c r="H31" i="23"/>
  <c r="K31" i="23" s="1"/>
  <c r="L49" i="10"/>
  <c r="M49" i="10" s="1"/>
  <c r="Q49" i="10" s="1"/>
  <c r="P49" i="10" s="1"/>
  <c r="J49" i="10"/>
  <c r="H10" i="22"/>
  <c r="K10" i="22" s="1"/>
  <c r="F56" i="20"/>
  <c r="F43" i="20"/>
  <c r="C40" i="26"/>
  <c r="F40" i="10"/>
  <c r="H40" i="10" s="1"/>
  <c r="L54" i="22"/>
  <c r="M54" i="22" s="1"/>
  <c r="Q54" i="22" s="1"/>
  <c r="P54" i="22" s="1"/>
  <c r="J54" i="22"/>
  <c r="L15" i="10"/>
  <c r="M15" i="10" s="1"/>
  <c r="H51" i="22"/>
  <c r="D51" i="26"/>
  <c r="F26" i="23"/>
  <c r="H26" i="23" s="1"/>
  <c r="K26" i="23" s="1"/>
  <c r="J9" i="23"/>
  <c r="L9" i="23"/>
  <c r="M9" i="23" s="1"/>
  <c r="Q9" i="23" s="1"/>
  <c r="P9" i="23" s="1"/>
  <c r="L12" i="22"/>
  <c r="M12" i="22" s="1"/>
  <c r="Q12" i="22" s="1"/>
  <c r="P12" i="22" s="1"/>
  <c r="J12" i="22"/>
  <c r="F52" i="20"/>
  <c r="F42" i="20"/>
  <c r="D34" i="20"/>
  <c r="D48" i="22"/>
  <c r="F48" i="22" s="1"/>
  <c r="H48" i="22" s="1"/>
  <c r="K48" i="22" s="1"/>
  <c r="B48" i="26"/>
  <c r="F56" i="23"/>
  <c r="C56" i="26"/>
  <c r="H26" i="10"/>
  <c r="K26" i="10" s="1"/>
  <c r="L8" i="10"/>
  <c r="M8" i="10" s="1"/>
  <c r="Q8" i="10" s="1"/>
  <c r="P8" i="10" s="1"/>
  <c r="J8" i="10"/>
  <c r="D43" i="23"/>
  <c r="B43" i="26"/>
  <c r="C42" i="26"/>
  <c r="F42" i="23"/>
  <c r="H42" i="23" s="1"/>
  <c r="K42" i="23" s="1"/>
  <c r="D15" i="26"/>
  <c r="L14" i="22"/>
  <c r="M14" i="22" s="1"/>
  <c r="Q14" i="22" s="1"/>
  <c r="P14" i="22" s="1"/>
  <c r="J14" i="22"/>
  <c r="H46" i="23"/>
  <c r="K46" i="23" s="1"/>
  <c r="H45" i="22"/>
  <c r="F55" i="20"/>
  <c r="H55" i="20" s="1"/>
  <c r="K55" i="20" s="1"/>
  <c r="D36" i="10"/>
  <c r="B36" i="26"/>
  <c r="L40" i="23"/>
  <c r="M40" i="23" s="1"/>
  <c r="Q40" i="23" s="1"/>
  <c r="P40" i="23" s="1"/>
  <c r="J40" i="23"/>
  <c r="J46" i="10"/>
  <c r="L46" i="10"/>
  <c r="M46" i="10" s="1"/>
  <c r="J45" i="20"/>
  <c r="L45" i="20"/>
  <c r="M45" i="20" s="1"/>
  <c r="Q45" i="20" s="1"/>
  <c r="P45" i="20" s="1"/>
  <c r="L54" i="20"/>
  <c r="M54" i="20" s="1"/>
  <c r="Q54" i="20" s="1"/>
  <c r="P54" i="20" s="1"/>
  <c r="J54" i="20"/>
  <c r="L52" i="22"/>
  <c r="K44" i="23"/>
  <c r="C15" i="26"/>
  <c r="F23" i="23"/>
  <c r="H23" i="23" s="1"/>
  <c r="K23" i="23" s="1"/>
  <c r="J45" i="10"/>
  <c r="J40" i="20"/>
  <c r="L40" i="20"/>
  <c r="M40" i="20" s="1"/>
  <c r="Q40" i="20" s="1"/>
  <c r="P40" i="20" s="1"/>
  <c r="B50" i="26"/>
  <c r="J16" i="23"/>
  <c r="L16" i="23"/>
  <c r="M16" i="23" s="1"/>
  <c r="Q16" i="23" s="1"/>
  <c r="P16" i="23" s="1"/>
  <c r="E15" i="26"/>
  <c r="J52" i="23"/>
  <c r="L52" i="23"/>
  <c r="M52" i="23" s="1"/>
  <c r="Q52" i="23" s="1"/>
  <c r="P52" i="23" s="1"/>
  <c r="J19" i="23"/>
  <c r="L19" i="23"/>
  <c r="M19" i="23" s="1"/>
  <c r="Q19" i="23" s="1"/>
  <c r="P19" i="23" s="1"/>
  <c r="D21" i="22"/>
  <c r="F21" i="22" s="1"/>
  <c r="H21" i="22" s="1"/>
  <c r="K21" i="22" s="1"/>
  <c r="B21" i="26"/>
  <c r="D8" i="22"/>
  <c r="B8" i="26"/>
  <c r="J11" i="23"/>
  <c r="L11" i="23"/>
  <c r="M11" i="23" s="1"/>
  <c r="Q11" i="23" s="1"/>
  <c r="P11" i="23" s="1"/>
  <c r="F9" i="22"/>
  <c r="C9" i="26"/>
  <c r="F39" i="20"/>
  <c r="F49" i="22"/>
  <c r="C49" i="26"/>
  <c r="D47" i="10"/>
  <c r="B47" i="26"/>
  <c r="D25" i="26"/>
  <c r="B13" i="26"/>
  <c r="F50" i="10"/>
  <c r="L33" i="23"/>
  <c r="M33" i="23" s="1"/>
  <c r="Q33" i="23" s="1"/>
  <c r="P33" i="23" s="1"/>
  <c r="C51" i="26"/>
  <c r="D10" i="10"/>
  <c r="B45" i="26"/>
  <c r="J8" i="23"/>
  <c r="L8" i="23"/>
  <c r="L17" i="23"/>
  <c r="M17" i="23" s="1"/>
  <c r="Q17" i="23" s="1"/>
  <c r="P17" i="23" s="1"/>
  <c r="J17" i="23"/>
  <c r="F48" i="23"/>
  <c r="L38" i="22"/>
  <c r="J38" i="22"/>
  <c r="F12" i="10"/>
  <c r="C12" i="26"/>
  <c r="D39" i="26"/>
  <c r="H39" i="22"/>
  <c r="J9" i="10"/>
  <c r="L9" i="10"/>
  <c r="H46" i="20"/>
  <c r="E11" i="26"/>
  <c r="K11" i="22"/>
  <c r="K31" i="22"/>
  <c r="K50" i="22"/>
  <c r="H54" i="10"/>
  <c r="D54" i="26"/>
  <c r="H38" i="23"/>
  <c r="K44" i="20"/>
  <c r="K26" i="22"/>
  <c r="D11" i="26"/>
  <c r="L35" i="23"/>
  <c r="M35" i="23" s="1"/>
  <c r="Q35" i="23" s="1"/>
  <c r="P35" i="23" s="1"/>
  <c r="J35" i="23"/>
  <c r="J56" i="10"/>
  <c r="L56" i="10"/>
  <c r="H43" i="10"/>
  <c r="H37" i="10"/>
  <c r="D37" i="26"/>
  <c r="L30" i="10"/>
  <c r="M30" i="10" s="1"/>
  <c r="Q30" i="10" s="1"/>
  <c r="P30" i="10" s="1"/>
  <c r="J30" i="10"/>
  <c r="L55" i="10"/>
  <c r="M55" i="10" s="1"/>
  <c r="Q55" i="10" s="1"/>
  <c r="P55" i="10" s="1"/>
  <c r="J55" i="10"/>
  <c r="K27" i="10"/>
  <c r="K18" i="22"/>
  <c r="Q56" i="22"/>
  <c r="L47" i="22"/>
  <c r="J47" i="22"/>
  <c r="L48" i="10"/>
  <c r="J48" i="10"/>
  <c r="J56" i="22"/>
  <c r="F21" i="10"/>
  <c r="F28" i="23"/>
  <c r="C28" i="26"/>
  <c r="L28" i="10"/>
  <c r="E34" i="26"/>
  <c r="K34" i="22"/>
  <c r="J45" i="23"/>
  <c r="L45" i="23"/>
  <c r="M45" i="23" s="1"/>
  <c r="Q45" i="23" s="1"/>
  <c r="P45" i="23" s="1"/>
  <c r="K22" i="23"/>
  <c r="H18" i="10"/>
  <c r="K18" i="10" s="1"/>
  <c r="J21" i="23"/>
  <c r="L21" i="23"/>
  <c r="M21" i="23" s="1"/>
  <c r="Q21" i="23" s="1"/>
  <c r="P21" i="23" s="1"/>
  <c r="H27" i="23"/>
  <c r="K27" i="23" s="1"/>
  <c r="H53" i="20"/>
  <c r="L49" i="23"/>
  <c r="M49" i="23" s="1"/>
  <c r="Q49" i="23" s="1"/>
  <c r="P49" i="23" s="1"/>
  <c r="J49" i="23"/>
  <c r="F33" i="10"/>
  <c r="C33" i="26"/>
  <c r="L41" i="20"/>
  <c r="M41" i="20" s="1"/>
  <c r="Q41" i="20" s="1"/>
  <c r="P41" i="20" s="1"/>
  <c r="J41" i="20"/>
  <c r="J55" i="23"/>
  <c r="L55" i="23"/>
  <c r="M55" i="23" s="1"/>
  <c r="Q55" i="23" s="1"/>
  <c r="P55" i="23" s="1"/>
  <c r="L44" i="22"/>
  <c r="J44" i="22"/>
  <c r="C19" i="26"/>
  <c r="F19" i="22"/>
  <c r="H35" i="22"/>
  <c r="L43" i="22"/>
  <c r="F32" i="22"/>
  <c r="C32" i="26"/>
  <c r="L53" i="23"/>
  <c r="J53" i="23"/>
  <c r="J51" i="20"/>
  <c r="L51" i="20"/>
  <c r="J32" i="23"/>
  <c r="L32" i="23"/>
  <c r="M32" i="23" s="1"/>
  <c r="Q32" i="23" s="1"/>
  <c r="P32" i="23" s="1"/>
  <c r="H42" i="22"/>
  <c r="J41" i="23"/>
  <c r="L41" i="23"/>
  <c r="J29" i="22"/>
  <c r="L29" i="22"/>
  <c r="J51" i="10"/>
  <c r="D13" i="22"/>
  <c r="J35" i="10" l="1"/>
  <c r="G58" i="26"/>
  <c r="F58" i="26" s="1"/>
  <c r="L58" i="22"/>
  <c r="E22" i="26"/>
  <c r="D22" i="26"/>
  <c r="C16" i="26"/>
  <c r="L34" i="10"/>
  <c r="M34" i="10" s="1"/>
  <c r="Q34" i="10" s="1"/>
  <c r="P34" i="10" s="1"/>
  <c r="L44" i="10"/>
  <c r="M44" i="10" s="1"/>
  <c r="Q44" i="10" s="1"/>
  <c r="P44" i="10" s="1"/>
  <c r="D35" i="26"/>
  <c r="J22" i="22"/>
  <c r="J30" i="22"/>
  <c r="H57" i="26"/>
  <c r="M57" i="22"/>
  <c r="M58" i="22"/>
  <c r="H58" i="26"/>
  <c r="D18" i="26"/>
  <c r="G14" i="26"/>
  <c r="F14" i="26" s="1"/>
  <c r="C41" i="26"/>
  <c r="L14" i="23"/>
  <c r="M14" i="23" s="1"/>
  <c r="I14" i="26" s="1"/>
  <c r="D42" i="26"/>
  <c r="D29" i="26"/>
  <c r="C23" i="26"/>
  <c r="H15" i="26"/>
  <c r="F15" i="26"/>
  <c r="J23" i="10"/>
  <c r="L23" i="10"/>
  <c r="M23" i="10" s="1"/>
  <c r="Q23" i="10" s="1"/>
  <c r="P23" i="10" s="1"/>
  <c r="D52" i="26"/>
  <c r="E52" i="26"/>
  <c r="D40" i="26"/>
  <c r="E44" i="26"/>
  <c r="C22" i="26"/>
  <c r="E41" i="26"/>
  <c r="D41" i="26"/>
  <c r="C48" i="26"/>
  <c r="L27" i="22"/>
  <c r="M27" i="22" s="1"/>
  <c r="Q27" i="22" s="1"/>
  <c r="P27" i="22" s="1"/>
  <c r="J27" i="22"/>
  <c r="E30" i="26"/>
  <c r="D30" i="26"/>
  <c r="D27" i="26"/>
  <c r="C27" i="26"/>
  <c r="L30" i="22"/>
  <c r="M30" i="22" s="1"/>
  <c r="L37" i="20"/>
  <c r="M37" i="20" s="1"/>
  <c r="Q37" i="20" s="1"/>
  <c r="P37" i="20" s="1"/>
  <c r="E23" i="26"/>
  <c r="F30" i="26"/>
  <c r="L29" i="10"/>
  <c r="M29" i="10" s="1"/>
  <c r="Q29" i="10" s="1"/>
  <c r="P29" i="10" s="1"/>
  <c r="J29" i="10"/>
  <c r="D23" i="26"/>
  <c r="D45" i="26"/>
  <c r="C31" i="26"/>
  <c r="F31" i="10"/>
  <c r="F46" i="22"/>
  <c r="C46" i="26"/>
  <c r="F47" i="20"/>
  <c r="F38" i="10"/>
  <c r="C38" i="26"/>
  <c r="E26" i="26"/>
  <c r="D7" i="26"/>
  <c r="H7" i="10"/>
  <c r="J21" i="22"/>
  <c r="L21" i="22"/>
  <c r="M21" i="22" s="1"/>
  <c r="Q21" i="22" s="1"/>
  <c r="P21" i="22" s="1"/>
  <c r="F34" i="20"/>
  <c r="K48" i="20"/>
  <c r="H33" i="20"/>
  <c r="H55" i="22"/>
  <c r="D55" i="26"/>
  <c r="H24" i="22"/>
  <c r="D24" i="26"/>
  <c r="H50" i="10"/>
  <c r="D50" i="26"/>
  <c r="C21" i="26"/>
  <c r="D26" i="26"/>
  <c r="D16" i="26"/>
  <c r="H16" i="10"/>
  <c r="C47" i="26"/>
  <c r="F47" i="10"/>
  <c r="D49" i="26"/>
  <c r="H49" i="22"/>
  <c r="H9" i="22"/>
  <c r="D9" i="26"/>
  <c r="F52" i="26"/>
  <c r="J26" i="10"/>
  <c r="L26" i="10"/>
  <c r="M26" i="10" s="1"/>
  <c r="Q26" i="10" s="1"/>
  <c r="P26" i="10" s="1"/>
  <c r="J26" i="23"/>
  <c r="L26" i="23"/>
  <c r="M26" i="23" s="1"/>
  <c r="Q26" i="23" s="1"/>
  <c r="P26" i="23" s="1"/>
  <c r="H39" i="20"/>
  <c r="K45" i="22"/>
  <c r="E45" i="26"/>
  <c r="H42" i="20"/>
  <c r="K53" i="10"/>
  <c r="E53" i="26"/>
  <c r="J42" i="23"/>
  <c r="L42" i="23"/>
  <c r="M42" i="23" s="1"/>
  <c r="Q42" i="23" s="1"/>
  <c r="P42" i="23" s="1"/>
  <c r="H52" i="20"/>
  <c r="L25" i="23"/>
  <c r="J25" i="23"/>
  <c r="G25" i="26"/>
  <c r="J31" i="23"/>
  <c r="L31" i="23"/>
  <c r="M31" i="23" s="1"/>
  <c r="Q31" i="23" s="1"/>
  <c r="P31" i="23" s="1"/>
  <c r="C10" i="26"/>
  <c r="F10" i="10"/>
  <c r="Q15" i="10"/>
  <c r="I15" i="26"/>
  <c r="K51" i="22"/>
  <c r="E51" i="26"/>
  <c r="H43" i="20"/>
  <c r="Q7" i="22"/>
  <c r="E29" i="26"/>
  <c r="K29" i="23"/>
  <c r="F43" i="23"/>
  <c r="C43" i="26"/>
  <c r="F8" i="22"/>
  <c r="C8" i="26"/>
  <c r="L44" i="23"/>
  <c r="M44" i="23" s="1"/>
  <c r="Q44" i="23" s="1"/>
  <c r="P44" i="23" s="1"/>
  <c r="G44" i="26"/>
  <c r="F44" i="26" s="1"/>
  <c r="J44" i="23"/>
  <c r="F36" i="10"/>
  <c r="C36" i="26"/>
  <c r="J46" i="23"/>
  <c r="L46" i="23"/>
  <c r="M52" i="22"/>
  <c r="J55" i="20"/>
  <c r="L55" i="20"/>
  <c r="M55" i="20" s="1"/>
  <c r="Q55" i="20" s="1"/>
  <c r="P55" i="20" s="1"/>
  <c r="D56" i="26"/>
  <c r="H56" i="23"/>
  <c r="H56" i="20"/>
  <c r="M23" i="22"/>
  <c r="C20" i="26"/>
  <c r="L18" i="23"/>
  <c r="M18" i="23" s="1"/>
  <c r="Q18" i="23" s="1"/>
  <c r="P18" i="23" s="1"/>
  <c r="J18" i="23"/>
  <c r="J23" i="23"/>
  <c r="L23" i="23"/>
  <c r="M23" i="23" s="1"/>
  <c r="Q23" i="23" s="1"/>
  <c r="P23" i="23" s="1"/>
  <c r="J48" i="22"/>
  <c r="L48" i="22"/>
  <c r="M48" i="22" s="1"/>
  <c r="Q48" i="22" s="1"/>
  <c r="P48" i="22" s="1"/>
  <c r="J41" i="22"/>
  <c r="L41" i="22"/>
  <c r="M41" i="22" s="1"/>
  <c r="Q41" i="22" s="1"/>
  <c r="P41" i="22" s="1"/>
  <c r="G41" i="26"/>
  <c r="F41" i="26" s="1"/>
  <c r="C17" i="26"/>
  <c r="F17" i="10"/>
  <c r="G23" i="26"/>
  <c r="F23" i="26" s="1"/>
  <c r="J52" i="10"/>
  <c r="L52" i="10"/>
  <c r="M52" i="10" s="1"/>
  <c r="Q52" i="10" s="1"/>
  <c r="P52" i="10" s="1"/>
  <c r="L31" i="22"/>
  <c r="J31" i="22"/>
  <c r="M29" i="22"/>
  <c r="G18" i="26"/>
  <c r="L18" i="22"/>
  <c r="J18" i="22"/>
  <c r="K38" i="23"/>
  <c r="J11" i="22"/>
  <c r="G11" i="26"/>
  <c r="L11" i="22"/>
  <c r="P22" i="10"/>
  <c r="K35" i="22"/>
  <c r="E35" i="26"/>
  <c r="K53" i="20"/>
  <c r="M28" i="10"/>
  <c r="E18" i="26"/>
  <c r="K40" i="10"/>
  <c r="E40" i="26"/>
  <c r="M53" i="23"/>
  <c r="H19" i="22"/>
  <c r="D19" i="26"/>
  <c r="M56" i="10"/>
  <c r="J26" i="22"/>
  <c r="L26" i="22"/>
  <c r="G26" i="26"/>
  <c r="K54" i="10"/>
  <c r="E54" i="26"/>
  <c r="Q46" i="10"/>
  <c r="M8" i="23"/>
  <c r="H33" i="10"/>
  <c r="D33" i="26"/>
  <c r="J27" i="23"/>
  <c r="L27" i="23"/>
  <c r="M27" i="23" s="1"/>
  <c r="Q27" i="23" s="1"/>
  <c r="P27" i="23" s="1"/>
  <c r="L50" i="22"/>
  <c r="J50" i="22"/>
  <c r="K49" i="20"/>
  <c r="H12" i="10"/>
  <c r="D12" i="26"/>
  <c r="K43" i="10"/>
  <c r="L22" i="23"/>
  <c r="J22" i="23"/>
  <c r="G22" i="26"/>
  <c r="M9" i="10"/>
  <c r="M43" i="22"/>
  <c r="F13" i="22"/>
  <c r="C13" i="26"/>
  <c r="H30" i="26"/>
  <c r="M44" i="22"/>
  <c r="H28" i="23"/>
  <c r="D28" i="26"/>
  <c r="P56" i="22"/>
  <c r="H48" i="23"/>
  <c r="D48" i="26"/>
  <c r="M48" i="10"/>
  <c r="P25" i="22"/>
  <c r="M38" i="22"/>
  <c r="E42" i="26"/>
  <c r="K42" i="22"/>
  <c r="Q45" i="10"/>
  <c r="K37" i="10"/>
  <c r="E37" i="26"/>
  <c r="M51" i="20"/>
  <c r="M41" i="23"/>
  <c r="H32" i="22"/>
  <c r="D32" i="26"/>
  <c r="H20" i="23"/>
  <c r="D20" i="26"/>
  <c r="L34" i="22"/>
  <c r="G34" i="26"/>
  <c r="J34" i="22"/>
  <c r="M47" i="22"/>
  <c r="G27" i="26"/>
  <c r="L27" i="10"/>
  <c r="J27" i="10"/>
  <c r="L10" i="22"/>
  <c r="J10" i="22"/>
  <c r="E39" i="26"/>
  <c r="K39" i="22"/>
  <c r="E27" i="26"/>
  <c r="L18" i="10"/>
  <c r="M18" i="10" s="1"/>
  <c r="Q18" i="10" s="1"/>
  <c r="P18" i="10" s="1"/>
  <c r="J18" i="10"/>
  <c r="H21" i="10"/>
  <c r="D21" i="26"/>
  <c r="J44" i="20"/>
  <c r="L44" i="20"/>
  <c r="K46" i="20"/>
  <c r="Q57" i="22" l="1"/>
  <c r="I57" i="26"/>
  <c r="Q58" i="22"/>
  <c r="I58" i="26"/>
  <c r="Q14" i="23"/>
  <c r="P14" i="23" s="1"/>
  <c r="J14" i="26" s="1"/>
  <c r="H14" i="26"/>
  <c r="H41" i="26"/>
  <c r="H46" i="22"/>
  <c r="D46" i="26"/>
  <c r="H31" i="10"/>
  <c r="D31" i="26"/>
  <c r="K7" i="10"/>
  <c r="E7" i="26"/>
  <c r="H38" i="10"/>
  <c r="D38" i="26"/>
  <c r="H47" i="20"/>
  <c r="K56" i="23"/>
  <c r="E56" i="26"/>
  <c r="P7" i="22"/>
  <c r="F25" i="26"/>
  <c r="J48" i="20"/>
  <c r="L48" i="20"/>
  <c r="J53" i="10"/>
  <c r="L53" i="10"/>
  <c r="G53" i="26"/>
  <c r="F53" i="26" s="1"/>
  <c r="K50" i="10"/>
  <c r="E50" i="26"/>
  <c r="H17" i="10"/>
  <c r="D17" i="26"/>
  <c r="H8" i="22"/>
  <c r="D8" i="26"/>
  <c r="K43" i="20"/>
  <c r="M25" i="23"/>
  <c r="H25" i="26"/>
  <c r="H47" i="10"/>
  <c r="D47" i="26"/>
  <c r="H23" i="26"/>
  <c r="K33" i="20"/>
  <c r="H44" i="26"/>
  <c r="Q23" i="22"/>
  <c r="I23" i="26"/>
  <c r="M46" i="23"/>
  <c r="H43" i="23"/>
  <c r="D43" i="26"/>
  <c r="P15" i="10"/>
  <c r="J15" i="26" s="1"/>
  <c r="K15" i="26"/>
  <c r="H34" i="20"/>
  <c r="L45" i="22"/>
  <c r="J45" i="22"/>
  <c r="G45" i="26"/>
  <c r="F45" i="26" s="1"/>
  <c r="K39" i="20"/>
  <c r="H52" i="26"/>
  <c r="H10" i="10"/>
  <c r="D10" i="26"/>
  <c r="K24" i="22"/>
  <c r="E24" i="26"/>
  <c r="L51" i="22"/>
  <c r="G51" i="26"/>
  <c r="J51" i="22"/>
  <c r="I52" i="26"/>
  <c r="Q52" i="22"/>
  <c r="K52" i="20"/>
  <c r="K42" i="20"/>
  <c r="K9" i="22"/>
  <c r="E9" i="26"/>
  <c r="H36" i="10"/>
  <c r="D36" i="26"/>
  <c r="K49" i="22"/>
  <c r="E49" i="26"/>
  <c r="K16" i="10"/>
  <c r="E16" i="26"/>
  <c r="K56" i="20"/>
  <c r="G29" i="26"/>
  <c r="F29" i="26" s="1"/>
  <c r="L29" i="23"/>
  <c r="J29" i="23"/>
  <c r="E55" i="26"/>
  <c r="K55" i="22"/>
  <c r="L37" i="10"/>
  <c r="J37" i="10"/>
  <c r="G37" i="26"/>
  <c r="Q38" i="22"/>
  <c r="Q48" i="10"/>
  <c r="Q43" i="22"/>
  <c r="Q8" i="23"/>
  <c r="Q56" i="10"/>
  <c r="Q28" i="10"/>
  <c r="M44" i="20"/>
  <c r="M10" i="22"/>
  <c r="Q47" i="22"/>
  <c r="K12" i="10"/>
  <c r="E12" i="26"/>
  <c r="H11" i="26"/>
  <c r="M11" i="22"/>
  <c r="F22" i="26"/>
  <c r="L53" i="20"/>
  <c r="J53" i="20"/>
  <c r="F11" i="26"/>
  <c r="F34" i="26"/>
  <c r="J42" i="22"/>
  <c r="L42" i="22"/>
  <c r="G42" i="26"/>
  <c r="J49" i="20"/>
  <c r="L49" i="20"/>
  <c r="P46" i="10"/>
  <c r="L40" i="10"/>
  <c r="J40" i="10"/>
  <c r="G40" i="26"/>
  <c r="J35" i="22"/>
  <c r="L35" i="22"/>
  <c r="G35" i="26"/>
  <c r="Q29" i="22"/>
  <c r="F27" i="26"/>
  <c r="P45" i="10"/>
  <c r="K19" i="22"/>
  <c r="E19" i="26"/>
  <c r="J38" i="23"/>
  <c r="L38" i="23"/>
  <c r="J46" i="20"/>
  <c r="L46" i="20"/>
  <c r="M34" i="22"/>
  <c r="H34" i="26"/>
  <c r="Q44" i="22"/>
  <c r="I44" i="26"/>
  <c r="M22" i="23"/>
  <c r="H22" i="26"/>
  <c r="K20" i="23"/>
  <c r="E20" i="26"/>
  <c r="Q51" i="20"/>
  <c r="Q30" i="22"/>
  <c r="I30" i="26"/>
  <c r="M27" i="10"/>
  <c r="H27" i="26"/>
  <c r="Q41" i="23"/>
  <c r="I41" i="26"/>
  <c r="J54" i="10"/>
  <c r="L54" i="10"/>
  <c r="G54" i="26"/>
  <c r="Q53" i="23"/>
  <c r="M31" i="22"/>
  <c r="E21" i="26"/>
  <c r="K21" i="10"/>
  <c r="J39" i="22"/>
  <c r="G39" i="26"/>
  <c r="L39" i="22"/>
  <c r="H13" i="22"/>
  <c r="D13" i="26"/>
  <c r="Q9" i="10"/>
  <c r="J43" i="10"/>
  <c r="L43" i="10"/>
  <c r="M50" i="22"/>
  <c r="K33" i="10"/>
  <c r="E33" i="26"/>
  <c r="F26" i="26"/>
  <c r="H18" i="26"/>
  <c r="M18" i="22"/>
  <c r="K48" i="23"/>
  <c r="E48" i="26"/>
  <c r="K28" i="23"/>
  <c r="E28" i="26"/>
  <c r="M26" i="22"/>
  <c r="H26" i="26"/>
  <c r="F18" i="26"/>
  <c r="K32" i="22"/>
  <c r="E32" i="26"/>
  <c r="P57" i="22" l="1"/>
  <c r="J57" i="26" s="1"/>
  <c r="K57" i="26"/>
  <c r="P58" i="22"/>
  <c r="J58" i="26" s="1"/>
  <c r="K58" i="26"/>
  <c r="K14" i="26"/>
  <c r="K47" i="20"/>
  <c r="G7" i="26"/>
  <c r="F7" i="26" s="1"/>
  <c r="J7" i="10"/>
  <c r="L7" i="10"/>
  <c r="K31" i="10"/>
  <c r="E31" i="26"/>
  <c r="K38" i="10"/>
  <c r="E38" i="26"/>
  <c r="K46" i="22"/>
  <c r="E46" i="26"/>
  <c r="L50" i="10"/>
  <c r="J50" i="10"/>
  <c r="G50" i="26"/>
  <c r="L49" i="22"/>
  <c r="J49" i="22"/>
  <c r="G49" i="26"/>
  <c r="F49" i="26" s="1"/>
  <c r="L9" i="22"/>
  <c r="J9" i="22"/>
  <c r="G9" i="26"/>
  <c r="E47" i="26"/>
  <c r="K47" i="10"/>
  <c r="K8" i="22"/>
  <c r="E8" i="26"/>
  <c r="P23" i="22"/>
  <c r="J23" i="26" s="1"/>
  <c r="K23" i="26"/>
  <c r="L42" i="20"/>
  <c r="J42" i="20"/>
  <c r="G24" i="26"/>
  <c r="J24" i="22"/>
  <c r="L24" i="22"/>
  <c r="L33" i="20"/>
  <c r="J33" i="20"/>
  <c r="G55" i="26"/>
  <c r="L55" i="22"/>
  <c r="J55" i="22"/>
  <c r="J56" i="20"/>
  <c r="L56" i="20"/>
  <c r="K36" i="10"/>
  <c r="E36" i="26"/>
  <c r="L52" i="20"/>
  <c r="J52" i="20"/>
  <c r="M45" i="22"/>
  <c r="H45" i="26"/>
  <c r="K17" i="10"/>
  <c r="E17" i="26"/>
  <c r="M53" i="10"/>
  <c r="H53" i="26"/>
  <c r="K10" i="10"/>
  <c r="E10" i="26"/>
  <c r="J56" i="23"/>
  <c r="L56" i="23"/>
  <c r="G56" i="26"/>
  <c r="K34" i="20"/>
  <c r="Q25" i="23"/>
  <c r="I25" i="26"/>
  <c r="M29" i="23"/>
  <c r="H29" i="26"/>
  <c r="P52" i="22"/>
  <c r="J52" i="26" s="1"/>
  <c r="K52" i="26"/>
  <c r="K43" i="23"/>
  <c r="E43" i="26"/>
  <c r="M48" i="20"/>
  <c r="Q46" i="23"/>
  <c r="M51" i="22"/>
  <c r="H51" i="26"/>
  <c r="L39" i="20"/>
  <c r="J39" i="20"/>
  <c r="J16" i="10"/>
  <c r="G16" i="26"/>
  <c r="L16" i="10"/>
  <c r="F51" i="26"/>
  <c r="J43" i="20"/>
  <c r="L43" i="20"/>
  <c r="Q22" i="23"/>
  <c r="I22" i="26"/>
  <c r="F40" i="26"/>
  <c r="P28" i="10"/>
  <c r="P38" i="22"/>
  <c r="J28" i="23"/>
  <c r="L28" i="23"/>
  <c r="G28" i="26"/>
  <c r="P41" i="23"/>
  <c r="J41" i="26" s="1"/>
  <c r="K41" i="26"/>
  <c r="P30" i="22"/>
  <c r="J30" i="26" s="1"/>
  <c r="K30" i="26"/>
  <c r="M38" i="23"/>
  <c r="F37" i="26"/>
  <c r="P44" i="22"/>
  <c r="J44" i="26" s="1"/>
  <c r="K44" i="26"/>
  <c r="M40" i="10"/>
  <c r="H40" i="26"/>
  <c r="M53" i="20"/>
  <c r="P56" i="10"/>
  <c r="Q50" i="22"/>
  <c r="Q27" i="10"/>
  <c r="I27" i="26"/>
  <c r="Q11" i="22"/>
  <c r="I11" i="26"/>
  <c r="M37" i="10"/>
  <c r="H37" i="26"/>
  <c r="J32" i="22"/>
  <c r="L32" i="22"/>
  <c r="G32" i="26"/>
  <c r="Q34" i="22"/>
  <c r="I34" i="26"/>
  <c r="P8" i="23"/>
  <c r="K13" i="22"/>
  <c r="E13" i="26"/>
  <c r="F42" i="26"/>
  <c r="P47" i="22"/>
  <c r="M43" i="10"/>
  <c r="P53" i="23"/>
  <c r="J19" i="22"/>
  <c r="G19" i="26"/>
  <c r="L19" i="22"/>
  <c r="M42" i="22"/>
  <c r="H42" i="26"/>
  <c r="Q10" i="22"/>
  <c r="L21" i="10"/>
  <c r="G21" i="26"/>
  <c r="J21" i="10"/>
  <c r="Q26" i="22"/>
  <c r="I26" i="26"/>
  <c r="I18" i="26"/>
  <c r="Q18" i="22"/>
  <c r="P51" i="20"/>
  <c r="P43" i="22"/>
  <c r="P9" i="10"/>
  <c r="Q31" i="22"/>
  <c r="H39" i="26"/>
  <c r="M39" i="22"/>
  <c r="H54" i="26"/>
  <c r="M54" i="10"/>
  <c r="G33" i="26"/>
  <c r="L33" i="10"/>
  <c r="J33" i="10"/>
  <c r="L48" i="23"/>
  <c r="J48" i="23"/>
  <c r="G48" i="26"/>
  <c r="F54" i="26"/>
  <c r="F39" i="26"/>
  <c r="J20" i="23"/>
  <c r="L20" i="23"/>
  <c r="G20" i="26"/>
  <c r="M46" i="20"/>
  <c r="P29" i="22"/>
  <c r="G12" i="26"/>
  <c r="J12" i="10"/>
  <c r="L12" i="10"/>
  <c r="Q44" i="20"/>
  <c r="F35" i="26"/>
  <c r="M35" i="22"/>
  <c r="H35" i="26"/>
  <c r="M49" i="20"/>
  <c r="P48" i="10"/>
  <c r="L46" i="22" l="1"/>
  <c r="J46" i="22"/>
  <c r="G46" i="26"/>
  <c r="L47" i="20"/>
  <c r="J47" i="20"/>
  <c r="J38" i="10"/>
  <c r="L38" i="10"/>
  <c r="G38" i="26"/>
  <c r="M7" i="10"/>
  <c r="H7" i="26"/>
  <c r="L31" i="10"/>
  <c r="J31" i="10"/>
  <c r="G31" i="26"/>
  <c r="Q29" i="23"/>
  <c r="I29" i="26"/>
  <c r="M33" i="20"/>
  <c r="M9" i="22"/>
  <c r="H9" i="26"/>
  <c r="F16" i="26"/>
  <c r="M56" i="20"/>
  <c r="M56" i="23"/>
  <c r="H56" i="26"/>
  <c r="L43" i="23"/>
  <c r="J43" i="23"/>
  <c r="G43" i="26"/>
  <c r="J17" i="10"/>
  <c r="L17" i="10"/>
  <c r="G17" i="26"/>
  <c r="F24" i="26"/>
  <c r="M49" i="22"/>
  <c r="H49" i="26"/>
  <c r="L36" i="10"/>
  <c r="G36" i="26"/>
  <c r="J36" i="10"/>
  <c r="P46" i="23"/>
  <c r="Q48" i="20"/>
  <c r="M16" i="10"/>
  <c r="H16" i="26"/>
  <c r="M24" i="22"/>
  <c r="H24" i="26"/>
  <c r="M43" i="20"/>
  <c r="M39" i="20"/>
  <c r="P25" i="23"/>
  <c r="J25" i="26" s="1"/>
  <c r="K25" i="26"/>
  <c r="L10" i="10"/>
  <c r="J10" i="10"/>
  <c r="G10" i="26"/>
  <c r="J8" i="22"/>
  <c r="L8" i="22"/>
  <c r="G8" i="26"/>
  <c r="H55" i="26"/>
  <c r="M55" i="22"/>
  <c r="M42" i="20"/>
  <c r="L47" i="10"/>
  <c r="J47" i="10"/>
  <c r="G47" i="26"/>
  <c r="L34" i="20"/>
  <c r="J34" i="20"/>
  <c r="F55" i="26"/>
  <c r="Q51" i="22"/>
  <c r="I51" i="26"/>
  <c r="Q45" i="22"/>
  <c r="I45" i="26"/>
  <c r="F50" i="26"/>
  <c r="Q53" i="10"/>
  <c r="I53" i="26"/>
  <c r="F56" i="26"/>
  <c r="M52" i="20"/>
  <c r="F9" i="26"/>
  <c r="M50" i="10"/>
  <c r="H50" i="26"/>
  <c r="P10" i="22"/>
  <c r="J13" i="22"/>
  <c r="L13" i="22"/>
  <c r="G13" i="26"/>
  <c r="Q37" i="10"/>
  <c r="I37" i="26"/>
  <c r="P50" i="22"/>
  <c r="Q46" i="20"/>
  <c r="K18" i="26"/>
  <c r="P18" i="22"/>
  <c r="J18" i="26" s="1"/>
  <c r="P31" i="22"/>
  <c r="P44" i="20"/>
  <c r="K11" i="26"/>
  <c r="P11" i="22"/>
  <c r="J11" i="26" s="1"/>
  <c r="F28" i="26"/>
  <c r="P22" i="23"/>
  <c r="J22" i="26" s="1"/>
  <c r="K22" i="26"/>
  <c r="M12" i="10"/>
  <c r="H12" i="26"/>
  <c r="Q39" i="22"/>
  <c r="I39" i="26"/>
  <c r="P26" i="22"/>
  <c r="J26" i="26" s="1"/>
  <c r="K26" i="26"/>
  <c r="P34" i="22"/>
  <c r="J34" i="26" s="1"/>
  <c r="K34" i="26"/>
  <c r="Q53" i="20"/>
  <c r="M28" i="23"/>
  <c r="H28" i="26"/>
  <c r="F20" i="26"/>
  <c r="I54" i="26"/>
  <c r="Q54" i="10"/>
  <c r="F32" i="26"/>
  <c r="F48" i="26"/>
  <c r="F12" i="26"/>
  <c r="Q42" i="22"/>
  <c r="I42" i="26"/>
  <c r="H32" i="26"/>
  <c r="M32" i="22"/>
  <c r="M20" i="23"/>
  <c r="H20" i="26"/>
  <c r="Q43" i="10"/>
  <c r="Q49" i="20"/>
  <c r="M48" i="23"/>
  <c r="H48" i="26"/>
  <c r="F21" i="26"/>
  <c r="I35" i="26"/>
  <c r="Q35" i="22"/>
  <c r="H33" i="26"/>
  <c r="M33" i="10"/>
  <c r="M21" i="10"/>
  <c r="H21" i="26"/>
  <c r="M19" i="22"/>
  <c r="H19" i="26"/>
  <c r="Q38" i="23"/>
  <c r="P27" i="10"/>
  <c r="J27" i="26" s="1"/>
  <c r="K27" i="26"/>
  <c r="F33" i="26"/>
  <c r="F19" i="26"/>
  <c r="Q40" i="10"/>
  <c r="I40" i="26"/>
  <c r="Q7" i="10" l="1"/>
  <c r="I7" i="26"/>
  <c r="F31" i="26"/>
  <c r="M47" i="20"/>
  <c r="F38" i="26"/>
  <c r="F46" i="26"/>
  <c r="M31" i="10"/>
  <c r="H31" i="26"/>
  <c r="M38" i="10"/>
  <c r="H38" i="26"/>
  <c r="M46" i="22"/>
  <c r="H46" i="26"/>
  <c r="M47" i="10"/>
  <c r="H47" i="26"/>
  <c r="F8" i="26"/>
  <c r="M34" i="20"/>
  <c r="M8" i="22"/>
  <c r="H8" i="26"/>
  <c r="Q56" i="20"/>
  <c r="F17" i="26"/>
  <c r="P48" i="20"/>
  <c r="Q52" i="20"/>
  <c r="Q55" i="22"/>
  <c r="I55" i="26"/>
  <c r="M17" i="10"/>
  <c r="H17" i="26"/>
  <c r="Q39" i="20"/>
  <c r="Q43" i="20"/>
  <c r="P51" i="22"/>
  <c r="J51" i="26" s="1"/>
  <c r="K51" i="26"/>
  <c r="F10" i="26"/>
  <c r="P53" i="10"/>
  <c r="J53" i="26" s="1"/>
  <c r="K53" i="26"/>
  <c r="Q42" i="20"/>
  <c r="Q24" i="22"/>
  <c r="I24" i="26"/>
  <c r="F36" i="26"/>
  <c r="Q56" i="23"/>
  <c r="I56" i="26"/>
  <c r="P45" i="22"/>
  <c r="J45" i="26" s="1"/>
  <c r="K45" i="26"/>
  <c r="M10" i="10"/>
  <c r="H10" i="26"/>
  <c r="M36" i="10"/>
  <c r="H36" i="26"/>
  <c r="F43" i="26"/>
  <c r="F47" i="26"/>
  <c r="Q16" i="10"/>
  <c r="I16" i="26"/>
  <c r="Q9" i="22"/>
  <c r="I9" i="26"/>
  <c r="P29" i="23"/>
  <c r="J29" i="26" s="1"/>
  <c r="K29" i="26"/>
  <c r="Q50" i="10"/>
  <c r="I50" i="26"/>
  <c r="Q49" i="22"/>
  <c r="I49" i="26"/>
  <c r="M43" i="23"/>
  <c r="H43" i="26"/>
  <c r="Q33" i="20"/>
  <c r="Q48" i="23"/>
  <c r="I48" i="26"/>
  <c r="K39" i="26"/>
  <c r="P39" i="22"/>
  <c r="J39" i="26" s="1"/>
  <c r="P37" i="10"/>
  <c r="J37" i="26" s="1"/>
  <c r="K37" i="26"/>
  <c r="F13" i="26"/>
  <c r="P49" i="20"/>
  <c r="Q28" i="23"/>
  <c r="I28" i="26"/>
  <c r="Q33" i="10"/>
  <c r="I33" i="26"/>
  <c r="H13" i="26"/>
  <c r="M13" i="22"/>
  <c r="K42" i="26"/>
  <c r="P42" i="22"/>
  <c r="J42" i="26" s="1"/>
  <c r="Q21" i="10"/>
  <c r="I21" i="26"/>
  <c r="P53" i="20"/>
  <c r="Q20" i="23"/>
  <c r="I20" i="26"/>
  <c r="P54" i="10"/>
  <c r="J54" i="26" s="1"/>
  <c r="K54" i="26"/>
  <c r="P46" i="20"/>
  <c r="P35" i="22"/>
  <c r="J35" i="26" s="1"/>
  <c r="K35" i="26"/>
  <c r="Q32" i="22"/>
  <c r="I32" i="26"/>
  <c r="Q19" i="22"/>
  <c r="I19" i="26"/>
  <c r="Q12" i="10"/>
  <c r="I12" i="26"/>
  <c r="P43" i="10"/>
  <c r="P40" i="10"/>
  <c r="J40" i="26" s="1"/>
  <c r="K40" i="26"/>
  <c r="P38" i="23"/>
  <c r="Q46" i="22" l="1"/>
  <c r="I46" i="26"/>
  <c r="P7" i="10"/>
  <c r="J7" i="26" s="1"/>
  <c r="K7" i="26"/>
  <c r="Q47" i="20"/>
  <c r="Q38" i="10"/>
  <c r="I38" i="26"/>
  <c r="Q31" i="10"/>
  <c r="I31" i="26"/>
  <c r="Q43" i="23"/>
  <c r="I43" i="26"/>
  <c r="Q34" i="20"/>
  <c r="P9" i="22"/>
  <c r="J9" i="26" s="1"/>
  <c r="K9" i="26"/>
  <c r="Q36" i="10"/>
  <c r="I36" i="26"/>
  <c r="P56" i="23"/>
  <c r="J56" i="26" s="1"/>
  <c r="K56" i="26"/>
  <c r="Q17" i="10"/>
  <c r="I17" i="26"/>
  <c r="P16" i="10"/>
  <c r="J16" i="26" s="1"/>
  <c r="K16" i="26"/>
  <c r="Q10" i="10"/>
  <c r="I10" i="26"/>
  <c r="P43" i="20"/>
  <c r="P55" i="22"/>
  <c r="J55" i="26" s="1"/>
  <c r="K55" i="26"/>
  <c r="P42" i="20"/>
  <c r="P33" i="20"/>
  <c r="P56" i="20"/>
  <c r="P24" i="22"/>
  <c r="J24" i="26" s="1"/>
  <c r="K24" i="26"/>
  <c r="K49" i="26"/>
  <c r="P49" i="22"/>
  <c r="J49" i="26" s="1"/>
  <c r="P50" i="10"/>
  <c r="J50" i="26" s="1"/>
  <c r="K50" i="26"/>
  <c r="P39" i="20"/>
  <c r="P52" i="20"/>
  <c r="Q47" i="10"/>
  <c r="I47" i="26"/>
  <c r="Q8" i="22"/>
  <c r="I8" i="26"/>
  <c r="K12" i="26"/>
  <c r="P12" i="10"/>
  <c r="J12" i="26" s="1"/>
  <c r="P20" i="23"/>
  <c r="J20" i="26" s="1"/>
  <c r="K20" i="26"/>
  <c r="Q13" i="22"/>
  <c r="I13" i="26"/>
  <c r="K19" i="26"/>
  <c r="P19" i="22"/>
  <c r="J19" i="26" s="1"/>
  <c r="P33" i="10"/>
  <c r="J33" i="26" s="1"/>
  <c r="K33" i="26"/>
  <c r="P21" i="10"/>
  <c r="J21" i="26" s="1"/>
  <c r="K21" i="26"/>
  <c r="P32" i="22"/>
  <c r="J32" i="26" s="1"/>
  <c r="K32" i="26"/>
  <c r="P28" i="23"/>
  <c r="J28" i="26" s="1"/>
  <c r="K28" i="26"/>
  <c r="P48" i="23"/>
  <c r="J48" i="26" s="1"/>
  <c r="K48" i="26"/>
  <c r="P47" i="20" l="1"/>
  <c r="P31" i="10"/>
  <c r="J31" i="26" s="1"/>
  <c r="K31" i="26"/>
  <c r="P46" i="22"/>
  <c r="J46" i="26" s="1"/>
  <c r="K46" i="26"/>
  <c r="P38" i="10"/>
  <c r="J38" i="26" s="1"/>
  <c r="K38" i="26"/>
  <c r="P47" i="10"/>
  <c r="J47" i="26" s="1"/>
  <c r="K47" i="26"/>
  <c r="P36" i="10"/>
  <c r="J36" i="26" s="1"/>
  <c r="K36" i="26"/>
  <c r="P8" i="22"/>
  <c r="J8" i="26" s="1"/>
  <c r="K8" i="26"/>
  <c r="P17" i="10"/>
  <c r="J17" i="26" s="1"/>
  <c r="K17" i="26"/>
  <c r="P34" i="20"/>
  <c r="P10" i="10"/>
  <c r="J10" i="26" s="1"/>
  <c r="K10" i="26"/>
  <c r="P43" i="23"/>
  <c r="J43" i="26" s="1"/>
  <c r="K43" i="26"/>
  <c r="P13" i="22"/>
  <c r="J13" i="26" s="1"/>
  <c r="K13" i="26"/>
  <c r="D57" i="19" l="1"/>
  <c r="D57" i="18"/>
  <c r="D58" i="19"/>
  <c r="D58" i="18"/>
  <c r="F57" i="19" l="1"/>
  <c r="C57" i="21"/>
  <c r="C57" i="27" s="1"/>
  <c r="F58" i="19"/>
  <c r="C58" i="21"/>
  <c r="C58" i="27" s="1"/>
  <c r="F57" i="18"/>
  <c r="F58" i="18"/>
  <c r="H57" i="19" l="1"/>
  <c r="D57" i="21"/>
  <c r="D57" i="27" s="1"/>
  <c r="H58" i="19"/>
  <c r="D58" i="21"/>
  <c r="D58" i="27" s="1"/>
  <c r="H57" i="18"/>
  <c r="H58" i="18"/>
  <c r="K57" i="19" l="1"/>
  <c r="E57" i="21"/>
  <c r="E57" i="27" s="1"/>
  <c r="K58" i="19"/>
  <c r="E58" i="21"/>
  <c r="E58" i="27" s="1"/>
  <c r="K57" i="18"/>
  <c r="K58" i="18"/>
  <c r="G57" i="21" l="1"/>
  <c r="F57" i="21" s="1"/>
  <c r="J57" i="19"/>
  <c r="L57" i="19"/>
  <c r="G58" i="21"/>
  <c r="F58" i="21" s="1"/>
  <c r="J58" i="19"/>
  <c r="L58" i="19"/>
  <c r="G57" i="27"/>
  <c r="F57" i="27" s="1"/>
  <c r="J57" i="18"/>
  <c r="L57" i="18"/>
  <c r="L58" i="18"/>
  <c r="J58" i="18"/>
  <c r="D43" i="18"/>
  <c r="F43" i="18" s="1"/>
  <c r="H43" i="18" s="1"/>
  <c r="K43" i="18" s="1"/>
  <c r="D34" i="18"/>
  <c r="F34" i="18" s="1"/>
  <c r="H34" i="18" s="1"/>
  <c r="K34" i="18" s="1"/>
  <c r="D12" i="18"/>
  <c r="F12" i="18" s="1"/>
  <c r="H12" i="18" s="1"/>
  <c r="K12" i="18" s="1"/>
  <c r="D31" i="20"/>
  <c r="F31" i="20" s="1"/>
  <c r="H31" i="20" s="1"/>
  <c r="K31" i="20" s="1"/>
  <c r="D13" i="20"/>
  <c r="F13" i="20" s="1"/>
  <c r="H13" i="20" s="1"/>
  <c r="K13" i="20" s="1"/>
  <c r="D54" i="18"/>
  <c r="F54" i="18" s="1"/>
  <c r="H54" i="18" s="1"/>
  <c r="K54" i="18" s="1"/>
  <c r="D11" i="18"/>
  <c r="F11" i="18" s="1"/>
  <c r="H11" i="18" s="1"/>
  <c r="K11" i="18" s="1"/>
  <c r="D28" i="18"/>
  <c r="F28" i="18" s="1"/>
  <c r="H28" i="18" s="1"/>
  <c r="K28" i="18" s="1"/>
  <c r="D39" i="18"/>
  <c r="F39" i="18" s="1"/>
  <c r="H39" i="18" s="1"/>
  <c r="K39" i="18" s="1"/>
  <c r="D27" i="18"/>
  <c r="F27" i="18" s="1"/>
  <c r="H27" i="18" s="1"/>
  <c r="K27" i="18" s="1"/>
  <c r="D13" i="18"/>
  <c r="F13" i="18" s="1"/>
  <c r="H13" i="18" s="1"/>
  <c r="K13" i="18" s="1"/>
  <c r="D35" i="18"/>
  <c r="F35" i="18" s="1"/>
  <c r="H35" i="18" s="1"/>
  <c r="K35" i="18" s="1"/>
  <c r="D25" i="20"/>
  <c r="F25" i="20" s="1"/>
  <c r="H25" i="20" s="1"/>
  <c r="K25" i="20" s="1"/>
  <c r="D14" i="20"/>
  <c r="F14" i="20" s="1"/>
  <c r="H14" i="20" s="1"/>
  <c r="K14" i="20" s="1"/>
  <c r="G58" i="27" l="1"/>
  <c r="F58" i="27" s="1"/>
  <c r="M57" i="19"/>
  <c r="H57" i="21"/>
  <c r="M58" i="19"/>
  <c r="H58" i="21"/>
  <c r="H58" i="27" s="1"/>
  <c r="M57" i="18"/>
  <c r="H57" i="27"/>
  <c r="M58" i="18"/>
  <c r="D15" i="18"/>
  <c r="F15" i="18" s="1"/>
  <c r="H15" i="18" s="1"/>
  <c r="K15" i="18" s="1"/>
  <c r="D15" i="20"/>
  <c r="F15" i="20" s="1"/>
  <c r="H15" i="20" s="1"/>
  <c r="K15" i="20" s="1"/>
  <c r="D18" i="20"/>
  <c r="F18" i="20" s="1"/>
  <c r="H18" i="20" s="1"/>
  <c r="K18" i="20" s="1"/>
  <c r="D45" i="18"/>
  <c r="F45" i="18" s="1"/>
  <c r="H45" i="18" s="1"/>
  <c r="K45" i="18" s="1"/>
  <c r="D9" i="18"/>
  <c r="F9" i="18" s="1"/>
  <c r="H9" i="18" s="1"/>
  <c r="K9" i="18" s="1"/>
  <c r="D28" i="20"/>
  <c r="F28" i="20" s="1"/>
  <c r="H28" i="20" s="1"/>
  <c r="K28" i="20" s="1"/>
  <c r="D8" i="19"/>
  <c r="L13" i="18"/>
  <c r="M13" i="18" s="1"/>
  <c r="Q13" i="18" s="1"/>
  <c r="P13" i="18" s="1"/>
  <c r="J13" i="18"/>
  <c r="L13" i="20"/>
  <c r="M13" i="20" s="1"/>
  <c r="Q13" i="20" s="1"/>
  <c r="P13" i="20" s="1"/>
  <c r="J13" i="20"/>
  <c r="D12" i="19"/>
  <c r="D11" i="20"/>
  <c r="F11" i="20" s="1"/>
  <c r="H11" i="20" s="1"/>
  <c r="K11" i="20" s="1"/>
  <c r="D49" i="19"/>
  <c r="B49" i="21"/>
  <c r="D19" i="20"/>
  <c r="F19" i="20" s="1"/>
  <c r="H19" i="20" s="1"/>
  <c r="K19" i="20" s="1"/>
  <c r="D9" i="20"/>
  <c r="F9" i="20" s="1"/>
  <c r="H9" i="20" s="1"/>
  <c r="K9" i="20" s="1"/>
  <c r="D18" i="18"/>
  <c r="F18" i="18" s="1"/>
  <c r="H18" i="18" s="1"/>
  <c r="K18" i="18" s="1"/>
  <c r="D36" i="18"/>
  <c r="F36" i="18" s="1"/>
  <c r="H36" i="18" s="1"/>
  <c r="K36" i="18" s="1"/>
  <c r="D34" i="19"/>
  <c r="B34" i="21"/>
  <c r="B34" i="27" s="1"/>
  <c r="D48" i="18"/>
  <c r="F48" i="18" s="1"/>
  <c r="H48" i="18" s="1"/>
  <c r="K48" i="18" s="1"/>
  <c r="D26" i="18"/>
  <c r="F26" i="18" s="1"/>
  <c r="H26" i="18" s="1"/>
  <c r="K26" i="18" s="1"/>
  <c r="D22" i="20"/>
  <c r="F22" i="20" s="1"/>
  <c r="H22" i="20" s="1"/>
  <c r="K22" i="20" s="1"/>
  <c r="D30" i="18"/>
  <c r="F30" i="18" s="1"/>
  <c r="H30" i="18" s="1"/>
  <c r="K30" i="18" s="1"/>
  <c r="D20" i="20"/>
  <c r="F20" i="20" s="1"/>
  <c r="H20" i="20" s="1"/>
  <c r="K20" i="20" s="1"/>
  <c r="D23" i="20"/>
  <c r="F23" i="20" s="1"/>
  <c r="H23" i="20" s="1"/>
  <c r="K23" i="20" s="1"/>
  <c r="D47" i="18"/>
  <c r="F47" i="18" s="1"/>
  <c r="H47" i="18" s="1"/>
  <c r="K47" i="18" s="1"/>
  <c r="D14" i="19"/>
  <c r="B14" i="21"/>
  <c r="B14" i="27" s="1"/>
  <c r="D24" i="19"/>
  <c r="L31" i="20"/>
  <c r="M31" i="20" s="1"/>
  <c r="Q31" i="20" s="1"/>
  <c r="P31" i="20" s="1"/>
  <c r="J31" i="20"/>
  <c r="D33" i="18"/>
  <c r="F33" i="18" s="1"/>
  <c r="H33" i="18" s="1"/>
  <c r="K33" i="18" s="1"/>
  <c r="D38" i="18"/>
  <c r="F38" i="18" s="1"/>
  <c r="H38" i="18" s="1"/>
  <c r="K38" i="18" s="1"/>
  <c r="D46" i="18"/>
  <c r="F46" i="18" s="1"/>
  <c r="H46" i="18" s="1"/>
  <c r="K46" i="18" s="1"/>
  <c r="D55" i="18"/>
  <c r="F55" i="18" s="1"/>
  <c r="H55" i="18" s="1"/>
  <c r="K55" i="18" s="1"/>
  <c r="J34" i="18"/>
  <c r="L34" i="18"/>
  <c r="M34" i="18" s="1"/>
  <c r="Q34" i="18" s="1"/>
  <c r="P34" i="18" s="1"/>
  <c r="J54" i="18"/>
  <c r="L54" i="18"/>
  <c r="M54" i="18" s="1"/>
  <c r="Q54" i="18" s="1"/>
  <c r="P54" i="18" s="1"/>
  <c r="D56" i="18"/>
  <c r="F56" i="18" s="1"/>
  <c r="H56" i="18" s="1"/>
  <c r="K56" i="18" s="1"/>
  <c r="D19" i="18"/>
  <c r="F19" i="18" s="1"/>
  <c r="H19" i="18" s="1"/>
  <c r="K19" i="18" s="1"/>
  <c r="D10" i="20"/>
  <c r="F10" i="20" s="1"/>
  <c r="H10" i="20" s="1"/>
  <c r="K10" i="20" s="1"/>
  <c r="D25" i="18"/>
  <c r="F25" i="18" s="1"/>
  <c r="H25" i="18" s="1"/>
  <c r="K25" i="18" s="1"/>
  <c r="D8" i="18"/>
  <c r="F8" i="18" s="1"/>
  <c r="H8" i="18" s="1"/>
  <c r="K8" i="18" s="1"/>
  <c r="D26" i="20"/>
  <c r="F26" i="20" s="1"/>
  <c r="H26" i="20" s="1"/>
  <c r="K26" i="20" s="1"/>
  <c r="D21" i="20"/>
  <c r="F21" i="20" s="1"/>
  <c r="H21" i="20" s="1"/>
  <c r="K21" i="20" s="1"/>
  <c r="D16" i="18"/>
  <c r="F16" i="18" s="1"/>
  <c r="H16" i="18" s="1"/>
  <c r="K16" i="18" s="1"/>
  <c r="D31" i="18"/>
  <c r="F31" i="18" s="1"/>
  <c r="H31" i="18" s="1"/>
  <c r="K31" i="18" s="1"/>
  <c r="D21" i="18"/>
  <c r="F21" i="18" s="1"/>
  <c r="H21" i="18" s="1"/>
  <c r="K21" i="18" s="1"/>
  <c r="D22" i="19"/>
  <c r="J27" i="18"/>
  <c r="L27" i="18"/>
  <c r="M27" i="18" s="1"/>
  <c r="Q27" i="18" s="1"/>
  <c r="P27" i="18" s="1"/>
  <c r="J11" i="18"/>
  <c r="L11" i="18"/>
  <c r="M11" i="18" s="1"/>
  <c r="Q11" i="18" s="1"/>
  <c r="P11" i="18" s="1"/>
  <c r="B25" i="21"/>
  <c r="D25" i="19"/>
  <c r="D44" i="18"/>
  <c r="F44" i="18" s="1"/>
  <c r="H44" i="18" s="1"/>
  <c r="K44" i="18" s="1"/>
  <c r="D20" i="18"/>
  <c r="F20" i="18" s="1"/>
  <c r="H20" i="18" s="1"/>
  <c r="K20" i="18" s="1"/>
  <c r="D37" i="18"/>
  <c r="F37" i="18" s="1"/>
  <c r="H37" i="18" s="1"/>
  <c r="K37" i="18" s="1"/>
  <c r="D42" i="18"/>
  <c r="F42" i="18" s="1"/>
  <c r="H42" i="18" s="1"/>
  <c r="K42" i="18" s="1"/>
  <c r="D12" i="20"/>
  <c r="F12" i="20" s="1"/>
  <c r="H12" i="20" s="1"/>
  <c r="K12" i="20" s="1"/>
  <c r="D49" i="18"/>
  <c r="F49" i="18" s="1"/>
  <c r="H49" i="18" s="1"/>
  <c r="K49" i="18" s="1"/>
  <c r="D30" i="20"/>
  <c r="F30" i="20" s="1"/>
  <c r="H30" i="20" s="1"/>
  <c r="K30" i="20" s="1"/>
  <c r="D10" i="18"/>
  <c r="F10" i="18" s="1"/>
  <c r="H10" i="18" s="1"/>
  <c r="K10" i="18" s="1"/>
  <c r="D53" i="18"/>
  <c r="F53" i="18" s="1"/>
  <c r="H53" i="18" s="1"/>
  <c r="K53" i="18" s="1"/>
  <c r="D51" i="18"/>
  <c r="F51" i="18" s="1"/>
  <c r="H51" i="18" s="1"/>
  <c r="K51" i="18" s="1"/>
  <c r="L14" i="20"/>
  <c r="M14" i="20" s="1"/>
  <c r="Q14" i="20" s="1"/>
  <c r="P14" i="20" s="1"/>
  <c r="J14" i="20"/>
  <c r="J35" i="18"/>
  <c r="L35" i="18"/>
  <c r="M35" i="18" s="1"/>
  <c r="Q35" i="18" s="1"/>
  <c r="P35" i="18" s="1"/>
  <c r="J43" i="18"/>
  <c r="L43" i="18"/>
  <c r="M43" i="18" s="1"/>
  <c r="Q43" i="18" s="1"/>
  <c r="P43" i="18" s="1"/>
  <c r="D40" i="18"/>
  <c r="F40" i="18" s="1"/>
  <c r="H40" i="18" s="1"/>
  <c r="K40" i="18" s="1"/>
  <c r="D14" i="18"/>
  <c r="F14" i="18" s="1"/>
  <c r="H14" i="18" s="1"/>
  <c r="K14" i="18" s="1"/>
  <c r="D16" i="20"/>
  <c r="F16" i="20" s="1"/>
  <c r="H16" i="20" s="1"/>
  <c r="K16" i="20" s="1"/>
  <c r="D50" i="18"/>
  <c r="F50" i="18" s="1"/>
  <c r="H50" i="18" s="1"/>
  <c r="K50" i="18" s="1"/>
  <c r="J39" i="18"/>
  <c r="L39" i="18"/>
  <c r="M39" i="18" s="1"/>
  <c r="Q39" i="18" s="1"/>
  <c r="P39" i="18" s="1"/>
  <c r="B18" i="21"/>
  <c r="B18" i="27" s="1"/>
  <c r="D18" i="19"/>
  <c r="D31" i="19"/>
  <c r="B31" i="21"/>
  <c r="B31" i="27" s="1"/>
  <c r="D7" i="18"/>
  <c r="F7" i="18" s="1"/>
  <c r="H7" i="18" s="1"/>
  <c r="K7" i="18" s="1"/>
  <c r="D17" i="20"/>
  <c r="F17" i="20" s="1"/>
  <c r="H17" i="20" s="1"/>
  <c r="K17" i="20" s="1"/>
  <c r="D41" i="18"/>
  <c r="F41" i="18" s="1"/>
  <c r="H41" i="18" s="1"/>
  <c r="K41" i="18" s="1"/>
  <c r="D8" i="20"/>
  <c r="F8" i="20" s="1"/>
  <c r="H8" i="20" s="1"/>
  <c r="K8" i="20" s="1"/>
  <c r="B26" i="21"/>
  <c r="B26" i="27" s="1"/>
  <c r="D26" i="19"/>
  <c r="D16" i="19"/>
  <c r="D21" i="19"/>
  <c r="B21" i="21"/>
  <c r="D29" i="18"/>
  <c r="F29" i="18" s="1"/>
  <c r="H29" i="18" s="1"/>
  <c r="K29" i="18" s="1"/>
  <c r="D24" i="20"/>
  <c r="F24" i="20" s="1"/>
  <c r="H24" i="20" s="1"/>
  <c r="K24" i="20" s="1"/>
  <c r="D17" i="18"/>
  <c r="F17" i="18" s="1"/>
  <c r="H17" i="18" s="1"/>
  <c r="K17" i="18" s="1"/>
  <c r="D22" i="18"/>
  <c r="F22" i="18" s="1"/>
  <c r="H22" i="18" s="1"/>
  <c r="K22" i="18" s="1"/>
  <c r="D27" i="20"/>
  <c r="F27" i="20" s="1"/>
  <c r="H27" i="20" s="1"/>
  <c r="K27" i="20" s="1"/>
  <c r="D23" i="18"/>
  <c r="F23" i="18" s="1"/>
  <c r="H23" i="18" s="1"/>
  <c r="K23" i="18" s="1"/>
  <c r="D29" i="20"/>
  <c r="F29" i="20" s="1"/>
  <c r="H29" i="20" s="1"/>
  <c r="K29" i="20" s="1"/>
  <c r="D52" i="18"/>
  <c r="F52" i="18" s="1"/>
  <c r="H52" i="18" s="1"/>
  <c r="K52" i="18" s="1"/>
  <c r="D7" i="20"/>
  <c r="F7" i="20" s="1"/>
  <c r="H7" i="20" s="1"/>
  <c r="K7" i="20" s="1"/>
  <c r="D24" i="18"/>
  <c r="F24" i="18" s="1"/>
  <c r="H24" i="18" s="1"/>
  <c r="K24" i="18" s="1"/>
  <c r="D32" i="18"/>
  <c r="F32" i="18" s="1"/>
  <c r="H32" i="18" s="1"/>
  <c r="K32" i="18" s="1"/>
  <c r="J25" i="20"/>
  <c r="L25" i="20"/>
  <c r="M25" i="20" s="1"/>
  <c r="Q25" i="20" s="1"/>
  <c r="P25" i="20" s="1"/>
  <c r="J28" i="18"/>
  <c r="L28" i="18"/>
  <c r="M28" i="18" s="1"/>
  <c r="Q28" i="18" s="1"/>
  <c r="P28" i="18" s="1"/>
  <c r="J12" i="18"/>
  <c r="L12" i="18"/>
  <c r="M12" i="18" s="1"/>
  <c r="Q12" i="18" s="1"/>
  <c r="P12" i="18" s="1"/>
  <c r="D42" i="19"/>
  <c r="B42" i="21"/>
  <c r="B42" i="27" s="1"/>
  <c r="Q57" i="19" l="1"/>
  <c r="I57" i="21"/>
  <c r="I57" i="27" s="1"/>
  <c r="Q58" i="19"/>
  <c r="I58" i="21"/>
  <c r="Q57" i="18"/>
  <c r="Q58" i="18"/>
  <c r="I58" i="27"/>
  <c r="L32" i="18"/>
  <c r="M32" i="18" s="1"/>
  <c r="Q32" i="18" s="1"/>
  <c r="P32" i="18" s="1"/>
  <c r="J32" i="18"/>
  <c r="D15" i="19"/>
  <c r="B15" i="21"/>
  <c r="B15" i="27" s="1"/>
  <c r="D19" i="19"/>
  <c r="B19" i="21"/>
  <c r="B19" i="27" s="1"/>
  <c r="F31" i="19"/>
  <c r="C31" i="21"/>
  <c r="C31" i="27" s="1"/>
  <c r="J40" i="18"/>
  <c r="L40" i="18"/>
  <c r="M40" i="18" s="1"/>
  <c r="Q40" i="18" s="1"/>
  <c r="P40" i="18" s="1"/>
  <c r="J53" i="18"/>
  <c r="L53" i="18"/>
  <c r="M53" i="18" s="1"/>
  <c r="Q53" i="18" s="1"/>
  <c r="P53" i="18" s="1"/>
  <c r="L49" i="18"/>
  <c r="M49" i="18" s="1"/>
  <c r="Q49" i="18" s="1"/>
  <c r="P49" i="18" s="1"/>
  <c r="J49" i="18"/>
  <c r="L38" i="18"/>
  <c r="M38" i="18" s="1"/>
  <c r="Q38" i="18" s="1"/>
  <c r="P38" i="18" s="1"/>
  <c r="J38" i="18"/>
  <c r="C14" i="21"/>
  <c r="C14" i="27" s="1"/>
  <c r="F14" i="19"/>
  <c r="D53" i="19"/>
  <c r="B53" i="21"/>
  <c r="B53" i="27" s="1"/>
  <c r="B51" i="21"/>
  <c r="B51" i="27" s="1"/>
  <c r="D51" i="19"/>
  <c r="J25" i="18"/>
  <c r="L25" i="18"/>
  <c r="M25" i="18" s="1"/>
  <c r="Q25" i="18" s="1"/>
  <c r="P25" i="18" s="1"/>
  <c r="L8" i="20"/>
  <c r="M8" i="20" s="1"/>
  <c r="Q8" i="20" s="1"/>
  <c r="P8" i="20" s="1"/>
  <c r="J8" i="20"/>
  <c r="F18" i="19"/>
  <c r="C18" i="21"/>
  <c r="C18" i="27" s="1"/>
  <c r="J12" i="20"/>
  <c r="L12" i="20"/>
  <c r="M12" i="20" s="1"/>
  <c r="Q12" i="20" s="1"/>
  <c r="P12" i="20" s="1"/>
  <c r="L31" i="18"/>
  <c r="M31" i="18" s="1"/>
  <c r="Q31" i="18" s="1"/>
  <c r="P31" i="18" s="1"/>
  <c r="J31" i="18"/>
  <c r="L10" i="20"/>
  <c r="M10" i="20" s="1"/>
  <c r="Q10" i="20" s="1"/>
  <c r="P10" i="20" s="1"/>
  <c r="J10" i="20"/>
  <c r="D10" i="19"/>
  <c r="B10" i="21"/>
  <c r="B10" i="27" s="1"/>
  <c r="J26" i="18"/>
  <c r="L26" i="18"/>
  <c r="M26" i="18" s="1"/>
  <c r="Q26" i="18" s="1"/>
  <c r="P26" i="18" s="1"/>
  <c r="L36" i="18"/>
  <c r="M36" i="18" s="1"/>
  <c r="Q36" i="18" s="1"/>
  <c r="P36" i="18" s="1"/>
  <c r="J36" i="18"/>
  <c r="J19" i="20"/>
  <c r="L19" i="20"/>
  <c r="M19" i="20" s="1"/>
  <c r="Q19" i="20" s="1"/>
  <c r="P19" i="20" s="1"/>
  <c r="B8" i="21"/>
  <c r="B8" i="27" s="1"/>
  <c r="D13" i="19"/>
  <c r="B13" i="21"/>
  <c r="B13" i="27" s="1"/>
  <c r="D28" i="19"/>
  <c r="B28" i="21"/>
  <c r="B28" i="27" s="1"/>
  <c r="L24" i="18"/>
  <c r="M24" i="18" s="1"/>
  <c r="Q24" i="18" s="1"/>
  <c r="P24" i="18" s="1"/>
  <c r="J24" i="18"/>
  <c r="B33" i="21"/>
  <c r="B33" i="27" s="1"/>
  <c r="D33" i="19"/>
  <c r="F42" i="19"/>
  <c r="C42" i="21"/>
  <c r="C42" i="27" s="1"/>
  <c r="D50" i="19"/>
  <c r="B50" i="21"/>
  <c r="B50" i="27" s="1"/>
  <c r="D45" i="19"/>
  <c r="B45" i="21"/>
  <c r="B45" i="27" s="1"/>
  <c r="B55" i="21"/>
  <c r="B55" i="27" s="1"/>
  <c r="D55" i="19"/>
  <c r="J55" i="18"/>
  <c r="L55" i="18"/>
  <c r="M55" i="18" s="1"/>
  <c r="Q55" i="18" s="1"/>
  <c r="P55" i="18" s="1"/>
  <c r="L47" i="18"/>
  <c r="M47" i="18" s="1"/>
  <c r="Q47" i="18" s="1"/>
  <c r="P47" i="18" s="1"/>
  <c r="J47" i="18"/>
  <c r="F8" i="19"/>
  <c r="C8" i="21"/>
  <c r="C8" i="27" s="1"/>
  <c r="B52" i="21"/>
  <c r="B52" i="27" s="1"/>
  <c r="D52" i="19"/>
  <c r="L16" i="18"/>
  <c r="M16" i="18" s="1"/>
  <c r="Q16" i="18" s="1"/>
  <c r="P16" i="18" s="1"/>
  <c r="J16" i="18"/>
  <c r="D23" i="19"/>
  <c r="B23" i="21"/>
  <c r="B23" i="27" s="1"/>
  <c r="D20" i="19"/>
  <c r="B20" i="21"/>
  <c r="B20" i="27" s="1"/>
  <c r="J23" i="20"/>
  <c r="L23" i="20"/>
  <c r="M23" i="20" s="1"/>
  <c r="Q23" i="20" s="1"/>
  <c r="P23" i="20" s="1"/>
  <c r="L18" i="18"/>
  <c r="M18" i="18" s="1"/>
  <c r="Q18" i="18" s="1"/>
  <c r="P18" i="18" s="1"/>
  <c r="J18" i="18"/>
  <c r="B49" i="27"/>
  <c r="L28" i="20"/>
  <c r="M28" i="20" s="1"/>
  <c r="Q28" i="20" s="1"/>
  <c r="P28" i="20" s="1"/>
  <c r="J28" i="20"/>
  <c r="J18" i="20"/>
  <c r="L18" i="20"/>
  <c r="M18" i="20" s="1"/>
  <c r="Q18" i="20" s="1"/>
  <c r="P18" i="20" s="1"/>
  <c r="J23" i="18"/>
  <c r="L23" i="18"/>
  <c r="M23" i="18" s="1"/>
  <c r="Q23" i="18" s="1"/>
  <c r="P23" i="18" s="1"/>
  <c r="L7" i="20"/>
  <c r="M7" i="20" s="1"/>
  <c r="Q7" i="20" s="1"/>
  <c r="P7" i="20" s="1"/>
  <c r="J7" i="20"/>
  <c r="L10" i="18"/>
  <c r="M10" i="18" s="1"/>
  <c r="Q10" i="18" s="1"/>
  <c r="P10" i="18" s="1"/>
  <c r="J10" i="18"/>
  <c r="F25" i="19"/>
  <c r="C25" i="21"/>
  <c r="C25" i="27" s="1"/>
  <c r="D56" i="19"/>
  <c r="B56" i="21"/>
  <c r="B56" i="27" s="1"/>
  <c r="J41" i="18"/>
  <c r="L41" i="18"/>
  <c r="M41" i="18" s="1"/>
  <c r="Q41" i="18" s="1"/>
  <c r="P41" i="18" s="1"/>
  <c r="L42" i="18"/>
  <c r="M42" i="18" s="1"/>
  <c r="Q42" i="18" s="1"/>
  <c r="P42" i="18" s="1"/>
  <c r="J42" i="18"/>
  <c r="B25" i="27"/>
  <c r="D44" i="19"/>
  <c r="B44" i="21"/>
  <c r="B44" i="27" s="1"/>
  <c r="B54" i="21"/>
  <c r="B54" i="27" s="1"/>
  <c r="D54" i="19"/>
  <c r="F49" i="19"/>
  <c r="C49" i="21"/>
  <c r="C49" i="27" s="1"/>
  <c r="D43" i="19"/>
  <c r="B43" i="21"/>
  <c r="B43" i="27" s="1"/>
  <c r="J22" i="20"/>
  <c r="L22" i="20"/>
  <c r="M22" i="20" s="1"/>
  <c r="Q22" i="20" s="1"/>
  <c r="P22" i="20" s="1"/>
  <c r="L27" i="20"/>
  <c r="M27" i="20" s="1"/>
  <c r="Q27" i="20" s="1"/>
  <c r="P27" i="20" s="1"/>
  <c r="J27" i="20"/>
  <c r="J17" i="20"/>
  <c r="L17" i="20"/>
  <c r="M17" i="20" s="1"/>
  <c r="Q17" i="20" s="1"/>
  <c r="P17" i="20" s="1"/>
  <c r="D7" i="19"/>
  <c r="B7" i="21"/>
  <c r="B7" i="27" s="1"/>
  <c r="L37" i="18"/>
  <c r="M37" i="18" s="1"/>
  <c r="Q37" i="18" s="1"/>
  <c r="P37" i="18" s="1"/>
  <c r="J37" i="18"/>
  <c r="J21" i="20"/>
  <c r="L21" i="20"/>
  <c r="M21" i="20" s="1"/>
  <c r="Q21" i="20" s="1"/>
  <c r="P21" i="20" s="1"/>
  <c r="J19" i="18"/>
  <c r="L19" i="18"/>
  <c r="M19" i="18" s="1"/>
  <c r="Q19" i="18" s="1"/>
  <c r="P19" i="18" s="1"/>
  <c r="D11" i="19"/>
  <c r="B11" i="21"/>
  <c r="B11" i="27" s="1"/>
  <c r="L33" i="18"/>
  <c r="M33" i="18" s="1"/>
  <c r="Q33" i="18" s="1"/>
  <c r="P33" i="18" s="1"/>
  <c r="J33" i="18"/>
  <c r="J9" i="20"/>
  <c r="L9" i="20"/>
  <c r="M9" i="20" s="1"/>
  <c r="Q9" i="20" s="1"/>
  <c r="P9" i="20" s="1"/>
  <c r="L11" i="20"/>
  <c r="M11" i="20" s="1"/>
  <c r="Q11" i="20" s="1"/>
  <c r="P11" i="20" s="1"/>
  <c r="J11" i="20"/>
  <c r="L9" i="18"/>
  <c r="M9" i="18" s="1"/>
  <c r="Q9" i="18" s="1"/>
  <c r="P9" i="18" s="1"/>
  <c r="J9" i="18"/>
  <c r="J15" i="20"/>
  <c r="L15" i="20"/>
  <c r="M15" i="20" s="1"/>
  <c r="Q15" i="20" s="1"/>
  <c r="P15" i="20" s="1"/>
  <c r="L29" i="18"/>
  <c r="M29" i="18" s="1"/>
  <c r="Q29" i="18" s="1"/>
  <c r="P29" i="18" s="1"/>
  <c r="J29" i="18"/>
  <c r="L52" i="18"/>
  <c r="M52" i="18" s="1"/>
  <c r="Q52" i="18" s="1"/>
  <c r="P52" i="18" s="1"/>
  <c r="J52" i="18"/>
  <c r="J50" i="18"/>
  <c r="L50" i="18"/>
  <c r="M50" i="18" s="1"/>
  <c r="Q50" i="18" s="1"/>
  <c r="P50" i="18" s="1"/>
  <c r="D38" i="19"/>
  <c r="B38" i="21"/>
  <c r="B38" i="27" s="1"/>
  <c r="L48" i="18"/>
  <c r="M48" i="18" s="1"/>
  <c r="Q48" i="18" s="1"/>
  <c r="P48" i="18" s="1"/>
  <c r="J48" i="18"/>
  <c r="D39" i="19"/>
  <c r="B39" i="21"/>
  <c r="B39" i="27" s="1"/>
  <c r="J21" i="18"/>
  <c r="L21" i="18"/>
  <c r="M21" i="18" s="1"/>
  <c r="Q21" i="18" s="1"/>
  <c r="P21" i="18" s="1"/>
  <c r="B21" i="27"/>
  <c r="D35" i="19"/>
  <c r="B35" i="21"/>
  <c r="B35" i="27" s="1"/>
  <c r="J20" i="18"/>
  <c r="L20" i="18"/>
  <c r="M20" i="18" s="1"/>
  <c r="Q20" i="18" s="1"/>
  <c r="P20" i="18" s="1"/>
  <c r="L26" i="20"/>
  <c r="M26" i="20" s="1"/>
  <c r="Q26" i="20" s="1"/>
  <c r="P26" i="20" s="1"/>
  <c r="J26" i="20"/>
  <c r="L20" i="20"/>
  <c r="M20" i="20" s="1"/>
  <c r="Q20" i="20" s="1"/>
  <c r="P20" i="20" s="1"/>
  <c r="J20" i="20"/>
  <c r="B12" i="21"/>
  <c r="B12" i="27" s="1"/>
  <c r="D37" i="19"/>
  <c r="B37" i="21"/>
  <c r="B37" i="27" s="1"/>
  <c r="J15" i="18"/>
  <c r="L15" i="18"/>
  <c r="M15" i="18" s="1"/>
  <c r="Q15" i="18" s="1"/>
  <c r="P15" i="18" s="1"/>
  <c r="B30" i="21"/>
  <c r="B30" i="27" s="1"/>
  <c r="D30" i="19"/>
  <c r="L16" i="20"/>
  <c r="M16" i="20" s="1"/>
  <c r="Q16" i="20" s="1"/>
  <c r="P16" i="20" s="1"/>
  <c r="J16" i="20"/>
  <c r="C21" i="21"/>
  <c r="C21" i="27" s="1"/>
  <c r="F21" i="19"/>
  <c r="B48" i="21"/>
  <c r="B48" i="27" s="1"/>
  <c r="D48" i="19"/>
  <c r="J51" i="18"/>
  <c r="L51" i="18"/>
  <c r="M51" i="18" s="1"/>
  <c r="Q51" i="18" s="1"/>
  <c r="P51" i="18" s="1"/>
  <c r="L56" i="18"/>
  <c r="M56" i="18" s="1"/>
  <c r="Q56" i="18" s="1"/>
  <c r="P56" i="18" s="1"/>
  <c r="J56" i="18"/>
  <c r="L46" i="18"/>
  <c r="M46" i="18" s="1"/>
  <c r="Q46" i="18" s="1"/>
  <c r="P46" i="18" s="1"/>
  <c r="J46" i="18"/>
  <c r="F34" i="19"/>
  <c r="C34" i="21"/>
  <c r="C34" i="27" s="1"/>
  <c r="B40" i="21"/>
  <c r="B40" i="27" s="1"/>
  <c r="D40" i="19"/>
  <c r="C12" i="21"/>
  <c r="C12" i="27" s="1"/>
  <c r="F12" i="19"/>
  <c r="J45" i="18"/>
  <c r="L45" i="18"/>
  <c r="M45" i="18" s="1"/>
  <c r="Q45" i="18" s="1"/>
  <c r="P45" i="18" s="1"/>
  <c r="L24" i="20"/>
  <c r="M24" i="20" s="1"/>
  <c r="Q24" i="20" s="1"/>
  <c r="P24" i="20" s="1"/>
  <c r="J24" i="20"/>
  <c r="L29" i="20"/>
  <c r="M29" i="20" s="1"/>
  <c r="Q29" i="20" s="1"/>
  <c r="P29" i="20" s="1"/>
  <c r="J29" i="20"/>
  <c r="F16" i="19"/>
  <c r="C16" i="21"/>
  <c r="C16" i="27" s="1"/>
  <c r="L7" i="18"/>
  <c r="M7" i="18" s="1"/>
  <c r="Q7" i="18" s="1"/>
  <c r="P7" i="18" s="1"/>
  <c r="J7" i="18"/>
  <c r="L14" i="18"/>
  <c r="M14" i="18" s="1"/>
  <c r="Q14" i="18" s="1"/>
  <c r="P14" i="18" s="1"/>
  <c r="J14" i="18"/>
  <c r="D9" i="19"/>
  <c r="B9" i="21"/>
  <c r="B9" i="27" s="1"/>
  <c r="J30" i="20"/>
  <c r="L30" i="20"/>
  <c r="M30" i="20" s="1"/>
  <c r="Q30" i="20" s="1"/>
  <c r="P30" i="20" s="1"/>
  <c r="B22" i="21"/>
  <c r="B22" i="27" s="1"/>
  <c r="L8" i="18"/>
  <c r="M8" i="18" s="1"/>
  <c r="Q8" i="18" s="1"/>
  <c r="P8" i="18" s="1"/>
  <c r="J8" i="18"/>
  <c r="D29" i="19"/>
  <c r="B29" i="21"/>
  <c r="B29" i="27" s="1"/>
  <c r="F24" i="19"/>
  <c r="C24" i="21"/>
  <c r="C24" i="27" s="1"/>
  <c r="J30" i="18"/>
  <c r="L30" i="18"/>
  <c r="M30" i="18" s="1"/>
  <c r="Q30" i="18" s="1"/>
  <c r="P30" i="18" s="1"/>
  <c r="D27" i="19"/>
  <c r="B27" i="21"/>
  <c r="B27" i="27" s="1"/>
  <c r="D36" i="19"/>
  <c r="B36" i="21"/>
  <c r="B36" i="27" s="1"/>
  <c r="D17" i="19"/>
  <c r="B17" i="21"/>
  <c r="B17" i="27" s="1"/>
  <c r="D32" i="19"/>
  <c r="B32" i="21"/>
  <c r="B32" i="27" s="1"/>
  <c r="C26" i="21"/>
  <c r="C26" i="27" s="1"/>
  <c r="F26" i="19"/>
  <c r="L22" i="18"/>
  <c r="M22" i="18" s="1"/>
  <c r="Q22" i="18" s="1"/>
  <c r="P22" i="18" s="1"/>
  <c r="J22" i="18"/>
  <c r="J17" i="18"/>
  <c r="L17" i="18"/>
  <c r="M17" i="18" s="1"/>
  <c r="Q17" i="18" s="1"/>
  <c r="P17" i="18" s="1"/>
  <c r="D47" i="19"/>
  <c r="B47" i="21"/>
  <c r="B47" i="27" s="1"/>
  <c r="D41" i="19"/>
  <c r="B41" i="21"/>
  <c r="B41" i="27" s="1"/>
  <c r="B16" i="21"/>
  <c r="B16" i="27" s="1"/>
  <c r="L44" i="18"/>
  <c r="M44" i="18" s="1"/>
  <c r="Q44" i="18" s="1"/>
  <c r="P44" i="18" s="1"/>
  <c r="J44" i="18"/>
  <c r="C22" i="21"/>
  <c r="C22" i="27" s="1"/>
  <c r="F22" i="19"/>
  <c r="B24" i="21"/>
  <c r="B24" i="27" s="1"/>
  <c r="D46" i="19"/>
  <c r="B46" i="21"/>
  <c r="B46" i="27" s="1"/>
  <c r="P57" i="19" l="1"/>
  <c r="J57" i="21" s="1"/>
  <c r="K57" i="21"/>
  <c r="P58" i="19"/>
  <c r="J58" i="21" s="1"/>
  <c r="K58" i="21"/>
  <c r="P57" i="18"/>
  <c r="J57" i="27" s="1"/>
  <c r="K57" i="27"/>
  <c r="P58" i="18"/>
  <c r="J58" i="27" s="1"/>
  <c r="K58" i="27"/>
  <c r="D26" i="21"/>
  <c r="D26" i="27" s="1"/>
  <c r="H26" i="19"/>
  <c r="F39" i="19"/>
  <c r="C39" i="21"/>
  <c r="C39" i="27" s="1"/>
  <c r="F55" i="19"/>
  <c r="C55" i="21"/>
  <c r="C55" i="27" s="1"/>
  <c r="C10" i="21"/>
  <c r="C10" i="27" s="1"/>
  <c r="F10" i="19"/>
  <c r="H24" i="19"/>
  <c r="D24" i="21"/>
  <c r="D24" i="27" s="1"/>
  <c r="F40" i="19"/>
  <c r="C40" i="21"/>
  <c r="C40" i="27" s="1"/>
  <c r="D21" i="21"/>
  <c r="D21" i="27" s="1"/>
  <c r="H21" i="19"/>
  <c r="F23" i="19"/>
  <c r="C23" i="21"/>
  <c r="C23" i="27" s="1"/>
  <c r="F28" i="19"/>
  <c r="C28" i="21"/>
  <c r="C28" i="27" s="1"/>
  <c r="F51" i="19"/>
  <c r="C51" i="21"/>
  <c r="C51" i="27" s="1"/>
  <c r="F48" i="19"/>
  <c r="C48" i="21"/>
  <c r="C48" i="27" s="1"/>
  <c r="F29" i="19"/>
  <c r="C29" i="21"/>
  <c r="C29" i="27" s="1"/>
  <c r="F43" i="19"/>
  <c r="C43" i="21"/>
  <c r="C43" i="27" s="1"/>
  <c r="C45" i="21"/>
  <c r="C45" i="27" s="1"/>
  <c r="F45" i="19"/>
  <c r="F13" i="19"/>
  <c r="C13" i="21"/>
  <c r="C13" i="27" s="1"/>
  <c r="H16" i="19"/>
  <c r="D16" i="21"/>
  <c r="D16" i="27" s="1"/>
  <c r="H34" i="19"/>
  <c r="D34" i="21"/>
  <c r="D34" i="27" s="1"/>
  <c r="F38" i="19"/>
  <c r="C38" i="21"/>
  <c r="C38" i="27" s="1"/>
  <c r="F56" i="19"/>
  <c r="C56" i="21"/>
  <c r="C56" i="27" s="1"/>
  <c r="F52" i="19"/>
  <c r="C52" i="21"/>
  <c r="C52" i="27" s="1"/>
  <c r="F53" i="19"/>
  <c r="C53" i="21"/>
  <c r="C53" i="27" s="1"/>
  <c r="D31" i="21"/>
  <c r="D31" i="27" s="1"/>
  <c r="H31" i="19"/>
  <c r="F41" i="19"/>
  <c r="C41" i="21"/>
  <c r="C41" i="27" s="1"/>
  <c r="F17" i="19"/>
  <c r="C17" i="21"/>
  <c r="C17" i="27" s="1"/>
  <c r="F30" i="19"/>
  <c r="C30" i="21"/>
  <c r="C30" i="27" s="1"/>
  <c r="H49" i="19"/>
  <c r="D49" i="21"/>
  <c r="D49" i="27" s="1"/>
  <c r="C50" i="21"/>
  <c r="C50" i="27" s="1"/>
  <c r="F50" i="19"/>
  <c r="H14" i="19"/>
  <c r="D14" i="21"/>
  <c r="D14" i="27" s="1"/>
  <c r="D12" i="21"/>
  <c r="D12" i="27" s="1"/>
  <c r="H12" i="19"/>
  <c r="F20" i="19"/>
  <c r="C20" i="21"/>
  <c r="C20" i="27" s="1"/>
  <c r="F54" i="19"/>
  <c r="C54" i="21"/>
  <c r="C54" i="27" s="1"/>
  <c r="D25" i="21"/>
  <c r="D25" i="27" s="1"/>
  <c r="H25" i="19"/>
  <c r="F19" i="19"/>
  <c r="C19" i="21"/>
  <c r="C19" i="27" s="1"/>
  <c r="F47" i="19"/>
  <c r="C47" i="21"/>
  <c r="C47" i="27" s="1"/>
  <c r="F36" i="19"/>
  <c r="C36" i="21"/>
  <c r="C36" i="27" s="1"/>
  <c r="F35" i="19"/>
  <c r="C35" i="21"/>
  <c r="C35" i="27" s="1"/>
  <c r="F7" i="19"/>
  <c r="C7" i="21"/>
  <c r="C7" i="27" s="1"/>
  <c r="H8" i="19"/>
  <c r="D8" i="21"/>
  <c r="D8" i="27" s="1"/>
  <c r="H42" i="19"/>
  <c r="D42" i="21"/>
  <c r="D42" i="27" s="1"/>
  <c r="D22" i="21"/>
  <c r="D22" i="27" s="1"/>
  <c r="H22" i="19"/>
  <c r="F46" i="19"/>
  <c r="C46" i="21"/>
  <c r="C46" i="27" s="1"/>
  <c r="F33" i="19"/>
  <c r="C33" i="21"/>
  <c r="C33" i="27" s="1"/>
  <c r="H18" i="19"/>
  <c r="D18" i="21"/>
  <c r="D18" i="27" s="1"/>
  <c r="C15" i="21"/>
  <c r="C15" i="27" s="1"/>
  <c r="F15" i="19"/>
  <c r="F11" i="19"/>
  <c r="C11" i="21"/>
  <c r="C11" i="27" s="1"/>
  <c r="C32" i="21"/>
  <c r="C32" i="27" s="1"/>
  <c r="F32" i="19"/>
  <c r="C27" i="21"/>
  <c r="C27" i="27" s="1"/>
  <c r="F27" i="19"/>
  <c r="C44" i="21"/>
  <c r="C44" i="27" s="1"/>
  <c r="F44" i="19"/>
  <c r="C9" i="21"/>
  <c r="C9" i="27" s="1"/>
  <c r="F9" i="19"/>
  <c r="F37" i="19"/>
  <c r="C37" i="21"/>
  <c r="C37" i="27" s="1"/>
  <c r="D36" i="21" l="1"/>
  <c r="D36" i="27" s="1"/>
  <c r="H36" i="19"/>
  <c r="H38" i="19"/>
  <c r="D38" i="21"/>
  <c r="D38" i="27" s="1"/>
  <c r="H29" i="19"/>
  <c r="D29" i="21"/>
  <c r="D29" i="27" s="1"/>
  <c r="D40" i="21"/>
  <c r="D40" i="27" s="1"/>
  <c r="H40" i="19"/>
  <c r="D32" i="21"/>
  <c r="D32" i="27" s="1"/>
  <c r="H32" i="19"/>
  <c r="K22" i="19"/>
  <c r="E22" i="21"/>
  <c r="E22" i="27" s="1"/>
  <c r="H47" i="19"/>
  <c r="D47" i="21"/>
  <c r="D47" i="27" s="1"/>
  <c r="E14" i="21"/>
  <c r="E14" i="27" s="1"/>
  <c r="K14" i="19"/>
  <c r="E31" i="21"/>
  <c r="E31" i="27" s="1"/>
  <c r="K31" i="19"/>
  <c r="K34" i="19"/>
  <c r="E34" i="21"/>
  <c r="E34" i="27" s="1"/>
  <c r="H48" i="19"/>
  <c r="D48" i="21"/>
  <c r="D48" i="27" s="1"/>
  <c r="E24" i="21"/>
  <c r="E24" i="27" s="1"/>
  <c r="K24" i="19"/>
  <c r="D10" i="21"/>
  <c r="D10" i="27" s="1"/>
  <c r="H10" i="19"/>
  <c r="H27" i="19"/>
  <c r="D27" i="21"/>
  <c r="D27" i="27" s="1"/>
  <c r="H17" i="19"/>
  <c r="D17" i="21"/>
  <c r="D17" i="27" s="1"/>
  <c r="H19" i="19"/>
  <c r="D19" i="21"/>
  <c r="D19" i="27" s="1"/>
  <c r="E16" i="21"/>
  <c r="E16" i="27" s="1"/>
  <c r="K16" i="19"/>
  <c r="H51" i="19"/>
  <c r="D51" i="21"/>
  <c r="D51" i="27" s="1"/>
  <c r="D50" i="21"/>
  <c r="D50" i="27" s="1"/>
  <c r="H50" i="19"/>
  <c r="H53" i="19"/>
  <c r="D53" i="21"/>
  <c r="D53" i="27" s="1"/>
  <c r="K8" i="19"/>
  <c r="E8" i="21"/>
  <c r="E8" i="27" s="1"/>
  <c r="K49" i="19"/>
  <c r="E49" i="21"/>
  <c r="E49" i="27" s="1"/>
  <c r="H13" i="19"/>
  <c r="D13" i="21"/>
  <c r="D13" i="27" s="1"/>
  <c r="H28" i="19"/>
  <c r="D28" i="21"/>
  <c r="D28" i="27" s="1"/>
  <c r="H55" i="19"/>
  <c r="D55" i="21"/>
  <c r="D55" i="27" s="1"/>
  <c r="H46" i="19"/>
  <c r="D46" i="21"/>
  <c r="D46" i="27" s="1"/>
  <c r="D37" i="21"/>
  <c r="D37" i="27" s="1"/>
  <c r="H37" i="19"/>
  <c r="D9" i="21"/>
  <c r="D9" i="27" s="1"/>
  <c r="H9" i="19"/>
  <c r="H52" i="19"/>
  <c r="D52" i="21"/>
  <c r="D52" i="27" s="1"/>
  <c r="H45" i="19"/>
  <c r="D45" i="21"/>
  <c r="D45" i="27" s="1"/>
  <c r="H11" i="19"/>
  <c r="D11" i="21"/>
  <c r="D11" i="27" s="1"/>
  <c r="E25" i="21"/>
  <c r="E25" i="27" s="1"/>
  <c r="K25" i="19"/>
  <c r="E18" i="21"/>
  <c r="E18" i="27" s="1"/>
  <c r="K18" i="19"/>
  <c r="H7" i="19"/>
  <c r="D7" i="21"/>
  <c r="D7" i="27" s="1"/>
  <c r="D54" i="21"/>
  <c r="D54" i="27" s="1"/>
  <c r="H54" i="19"/>
  <c r="D23" i="21"/>
  <c r="D23" i="27" s="1"/>
  <c r="H23" i="19"/>
  <c r="H39" i="19"/>
  <c r="D39" i="21"/>
  <c r="D39" i="27" s="1"/>
  <c r="K42" i="19"/>
  <c r="E42" i="21"/>
  <c r="E42" i="27" s="1"/>
  <c r="D15" i="21"/>
  <c r="D15" i="27" s="1"/>
  <c r="H15" i="19"/>
  <c r="H30" i="19"/>
  <c r="D30" i="21"/>
  <c r="D30" i="27" s="1"/>
  <c r="E21" i="21"/>
  <c r="E21" i="27" s="1"/>
  <c r="K21" i="19"/>
  <c r="E26" i="21"/>
  <c r="E26" i="27" s="1"/>
  <c r="K26" i="19"/>
  <c r="K12" i="19"/>
  <c r="E12" i="21"/>
  <c r="E12" i="27" s="1"/>
  <c r="D41" i="21"/>
  <c r="D41" i="27" s="1"/>
  <c r="H41" i="19"/>
  <c r="H44" i="19"/>
  <c r="D44" i="21"/>
  <c r="D44" i="27" s="1"/>
  <c r="H33" i="19"/>
  <c r="D33" i="21"/>
  <c r="D33" i="27" s="1"/>
  <c r="D35" i="21"/>
  <c r="D35" i="27" s="1"/>
  <c r="H35" i="19"/>
  <c r="H20" i="19"/>
  <c r="D20" i="21"/>
  <c r="D20" i="27" s="1"/>
  <c r="H56" i="19"/>
  <c r="D56" i="21"/>
  <c r="D56" i="27" s="1"/>
  <c r="H43" i="19"/>
  <c r="D43" i="21"/>
  <c r="D43" i="27" s="1"/>
  <c r="K51" i="19" l="1"/>
  <c r="E51" i="21"/>
  <c r="E51" i="27" s="1"/>
  <c r="E54" i="21"/>
  <c r="E54" i="27" s="1"/>
  <c r="K54" i="19"/>
  <c r="L16" i="19"/>
  <c r="G16" i="21"/>
  <c r="J16" i="19"/>
  <c r="E32" i="21"/>
  <c r="E32" i="27" s="1"/>
  <c r="K32" i="19"/>
  <c r="K48" i="19"/>
  <c r="E48" i="21"/>
  <c r="E48" i="27" s="1"/>
  <c r="K28" i="19"/>
  <c r="E28" i="21"/>
  <c r="E28" i="27" s="1"/>
  <c r="E9" i="21"/>
  <c r="E9" i="27" s="1"/>
  <c r="K9" i="19"/>
  <c r="K40" i="19"/>
  <c r="E40" i="21"/>
  <c r="E40" i="27" s="1"/>
  <c r="G26" i="21"/>
  <c r="J26" i="19"/>
  <c r="L26" i="19"/>
  <c r="J24" i="19"/>
  <c r="G24" i="21"/>
  <c r="L24" i="19"/>
  <c r="K45" i="19"/>
  <c r="E45" i="21"/>
  <c r="E45" i="27" s="1"/>
  <c r="E35" i="21"/>
  <c r="E35" i="27" s="1"/>
  <c r="K35" i="19"/>
  <c r="K33" i="19"/>
  <c r="E33" i="21"/>
  <c r="E33" i="27" s="1"/>
  <c r="E30" i="21"/>
  <c r="E30" i="27" s="1"/>
  <c r="K30" i="19"/>
  <c r="K7" i="19"/>
  <c r="E7" i="21"/>
  <c r="E7" i="27" s="1"/>
  <c r="L49" i="19"/>
  <c r="J49" i="19"/>
  <c r="G49" i="21"/>
  <c r="E19" i="21"/>
  <c r="E19" i="27" s="1"/>
  <c r="K19" i="19"/>
  <c r="J34" i="19"/>
  <c r="L34" i="19"/>
  <c r="G34" i="21"/>
  <c r="K52" i="19"/>
  <c r="E52" i="21"/>
  <c r="E52" i="27" s="1"/>
  <c r="K15" i="19"/>
  <c r="E15" i="21"/>
  <c r="E15" i="27" s="1"/>
  <c r="L18" i="19"/>
  <c r="J18" i="19"/>
  <c r="G18" i="21"/>
  <c r="K37" i="19"/>
  <c r="E37" i="21"/>
  <c r="E37" i="27" s="1"/>
  <c r="J31" i="19"/>
  <c r="L31" i="19"/>
  <c r="G31" i="21"/>
  <c r="K20" i="19"/>
  <c r="E20" i="21"/>
  <c r="E20" i="27" s="1"/>
  <c r="K44" i="19"/>
  <c r="E44" i="21"/>
  <c r="E44" i="27" s="1"/>
  <c r="G8" i="21"/>
  <c r="J8" i="19"/>
  <c r="L8" i="19"/>
  <c r="E17" i="21"/>
  <c r="E17" i="27" s="1"/>
  <c r="K17" i="19"/>
  <c r="K29" i="19"/>
  <c r="E29" i="21"/>
  <c r="E29" i="27" s="1"/>
  <c r="G25" i="21"/>
  <c r="J25" i="19"/>
  <c r="L25" i="19"/>
  <c r="J14" i="19"/>
  <c r="L14" i="19"/>
  <c r="G14" i="21"/>
  <c r="K13" i="19"/>
  <c r="E13" i="21"/>
  <c r="E13" i="27" s="1"/>
  <c r="K41" i="19"/>
  <c r="E41" i="21"/>
  <c r="E41" i="27" s="1"/>
  <c r="K43" i="19"/>
  <c r="E43" i="21"/>
  <c r="E43" i="27" s="1"/>
  <c r="L42" i="19"/>
  <c r="J42" i="19"/>
  <c r="G42" i="21"/>
  <c r="K46" i="19"/>
  <c r="E46" i="21"/>
  <c r="E46" i="27" s="1"/>
  <c r="K53" i="19"/>
  <c r="E53" i="21"/>
  <c r="E53" i="27" s="1"/>
  <c r="E27" i="21"/>
  <c r="E27" i="27" s="1"/>
  <c r="K27" i="19"/>
  <c r="E38" i="21"/>
  <c r="E38" i="27" s="1"/>
  <c r="K38" i="19"/>
  <c r="E23" i="21"/>
  <c r="E23" i="27" s="1"/>
  <c r="K23" i="19"/>
  <c r="G22" i="21"/>
  <c r="J22" i="19"/>
  <c r="L22" i="19"/>
  <c r="K50" i="19"/>
  <c r="E50" i="21"/>
  <c r="E50" i="27" s="1"/>
  <c r="K10" i="19"/>
  <c r="E10" i="21"/>
  <c r="E10" i="27" s="1"/>
  <c r="E36" i="21"/>
  <c r="E36" i="27" s="1"/>
  <c r="K36" i="19"/>
  <c r="L21" i="19"/>
  <c r="G21" i="21"/>
  <c r="J21" i="19"/>
  <c r="K56" i="19"/>
  <c r="E56" i="21"/>
  <c r="E56" i="27" s="1"/>
  <c r="J12" i="19"/>
  <c r="G12" i="21"/>
  <c r="L12" i="19"/>
  <c r="K39" i="19"/>
  <c r="E39" i="21"/>
  <c r="E39" i="27" s="1"/>
  <c r="K11" i="19"/>
  <c r="E11" i="21"/>
  <c r="E11" i="27" s="1"/>
  <c r="E55" i="21"/>
  <c r="E55" i="27" s="1"/>
  <c r="K55" i="19"/>
  <c r="K47" i="19"/>
  <c r="E47" i="21"/>
  <c r="E47" i="27" s="1"/>
  <c r="J45" i="19" l="1"/>
  <c r="G45" i="21"/>
  <c r="L45" i="19"/>
  <c r="J13" i="19"/>
  <c r="L13" i="19"/>
  <c r="G13" i="21"/>
  <c r="L53" i="19"/>
  <c r="J53" i="19"/>
  <c r="G53" i="21"/>
  <c r="G14" i="27"/>
  <c r="F14" i="27" s="1"/>
  <c r="F14" i="21"/>
  <c r="F8" i="21"/>
  <c r="G8" i="27"/>
  <c r="F8" i="27" s="1"/>
  <c r="M18" i="19"/>
  <c r="H18" i="21"/>
  <c r="H18" i="27" s="1"/>
  <c r="M49" i="19"/>
  <c r="H49" i="21"/>
  <c r="H49" i="27" s="1"/>
  <c r="F24" i="21"/>
  <c r="G24" i="27"/>
  <c r="F24" i="27" s="1"/>
  <c r="L48" i="19"/>
  <c r="J48" i="19"/>
  <c r="G48" i="21"/>
  <c r="J32" i="19"/>
  <c r="G32" i="21"/>
  <c r="L32" i="19"/>
  <c r="F12" i="21"/>
  <c r="G12" i="27"/>
  <c r="F12" i="27" s="1"/>
  <c r="L46" i="19"/>
  <c r="J46" i="19"/>
  <c r="G46" i="21"/>
  <c r="G44" i="21"/>
  <c r="L44" i="19"/>
  <c r="J44" i="19"/>
  <c r="G15" i="21"/>
  <c r="J15" i="19"/>
  <c r="L15" i="19"/>
  <c r="L7" i="19"/>
  <c r="J7" i="19"/>
  <c r="G7" i="21"/>
  <c r="H26" i="21"/>
  <c r="H26" i="27" s="1"/>
  <c r="M26" i="19"/>
  <c r="M8" i="19"/>
  <c r="H8" i="21"/>
  <c r="H8" i="27" s="1"/>
  <c r="M14" i="19"/>
  <c r="H14" i="21"/>
  <c r="H14" i="27" s="1"/>
  <c r="F42" i="21"/>
  <c r="G42" i="27"/>
  <c r="F42" i="27" s="1"/>
  <c r="H25" i="21"/>
  <c r="H25" i="27" s="1"/>
  <c r="M25" i="19"/>
  <c r="G30" i="21"/>
  <c r="J30" i="19"/>
  <c r="L30" i="19"/>
  <c r="L10" i="19"/>
  <c r="J10" i="19"/>
  <c r="G10" i="21"/>
  <c r="M24" i="19"/>
  <c r="H24" i="21"/>
  <c r="H24" i="27" s="1"/>
  <c r="H12" i="21"/>
  <c r="H12" i="27" s="1"/>
  <c r="M12" i="19"/>
  <c r="J56" i="19"/>
  <c r="L56" i="19"/>
  <c r="G56" i="21"/>
  <c r="F22" i="21"/>
  <c r="G22" i="27"/>
  <c r="F22" i="27" s="1"/>
  <c r="J20" i="19"/>
  <c r="G20" i="21"/>
  <c r="L20" i="19"/>
  <c r="L52" i="19"/>
  <c r="J52" i="19"/>
  <c r="G52" i="21"/>
  <c r="F26" i="21"/>
  <c r="G26" i="27"/>
  <c r="F26" i="27" s="1"/>
  <c r="F16" i="21"/>
  <c r="G16" i="27"/>
  <c r="F16" i="27" s="1"/>
  <c r="F49" i="21"/>
  <c r="G49" i="27"/>
  <c r="F49" i="27" s="1"/>
  <c r="H22" i="21"/>
  <c r="H22" i="27" s="1"/>
  <c r="M22" i="19"/>
  <c r="L47" i="19"/>
  <c r="J47" i="19"/>
  <c r="G47" i="21"/>
  <c r="J23" i="19"/>
  <c r="G23" i="21"/>
  <c r="L23" i="19"/>
  <c r="M42" i="19"/>
  <c r="H42" i="21"/>
  <c r="H42" i="27" s="1"/>
  <c r="F25" i="21"/>
  <c r="G25" i="27"/>
  <c r="F25" i="27" s="1"/>
  <c r="F31" i="21"/>
  <c r="G31" i="27"/>
  <c r="F31" i="27" s="1"/>
  <c r="G34" i="27"/>
  <c r="F34" i="27" s="1"/>
  <c r="F34" i="21"/>
  <c r="H16" i="21"/>
  <c r="H16" i="27" s="1"/>
  <c r="M16" i="19"/>
  <c r="L28" i="19"/>
  <c r="J28" i="19"/>
  <c r="G28" i="21"/>
  <c r="L55" i="19"/>
  <c r="J55" i="19"/>
  <c r="G55" i="21"/>
  <c r="F21" i="21"/>
  <c r="G21" i="27"/>
  <c r="F21" i="27" s="1"/>
  <c r="M31" i="19"/>
  <c r="H31" i="21"/>
  <c r="H31" i="27" s="1"/>
  <c r="M34" i="19"/>
  <c r="H34" i="21"/>
  <c r="H34" i="27" s="1"/>
  <c r="J33" i="19"/>
  <c r="L33" i="19"/>
  <c r="G33" i="21"/>
  <c r="L40" i="19"/>
  <c r="G40" i="21"/>
  <c r="J40" i="19"/>
  <c r="J54" i="19"/>
  <c r="G54" i="21"/>
  <c r="L54" i="19"/>
  <c r="M21" i="19"/>
  <c r="H21" i="21"/>
  <c r="H21" i="27" s="1"/>
  <c r="G38" i="21"/>
  <c r="J38" i="19"/>
  <c r="L38" i="19"/>
  <c r="L43" i="19"/>
  <c r="J43" i="19"/>
  <c r="G43" i="21"/>
  <c r="J29" i="19"/>
  <c r="L29" i="19"/>
  <c r="G29" i="21"/>
  <c r="G35" i="21"/>
  <c r="L35" i="19"/>
  <c r="J35" i="19"/>
  <c r="L9" i="19"/>
  <c r="G9" i="21"/>
  <c r="J9" i="19"/>
  <c r="J39" i="19"/>
  <c r="L39" i="19"/>
  <c r="G39" i="21"/>
  <c r="G50" i="21"/>
  <c r="L50" i="19"/>
  <c r="J50" i="19"/>
  <c r="L36" i="19"/>
  <c r="G36" i="21"/>
  <c r="J36" i="19"/>
  <c r="G17" i="21"/>
  <c r="L17" i="19"/>
  <c r="J17" i="19"/>
  <c r="G19" i="21"/>
  <c r="L19" i="19"/>
  <c r="J19" i="19"/>
  <c r="F18" i="21"/>
  <c r="G18" i="27"/>
  <c r="F18" i="27" s="1"/>
  <c r="J11" i="19"/>
  <c r="L11" i="19"/>
  <c r="G11" i="21"/>
  <c r="L27" i="19"/>
  <c r="J27" i="19"/>
  <c r="G27" i="21"/>
  <c r="L41" i="19"/>
  <c r="J41" i="19"/>
  <c r="G41" i="21"/>
  <c r="G37" i="21"/>
  <c r="L37" i="19"/>
  <c r="J37" i="19"/>
  <c r="J51" i="19"/>
  <c r="G51" i="21"/>
  <c r="L51" i="19"/>
  <c r="M15" i="19" l="1"/>
  <c r="H15" i="21"/>
  <c r="H15" i="27" s="1"/>
  <c r="H17" i="21"/>
  <c r="H17" i="27" s="1"/>
  <c r="M17" i="19"/>
  <c r="F17" i="21"/>
  <c r="G17" i="27"/>
  <c r="F17" i="27" s="1"/>
  <c r="M9" i="19"/>
  <c r="H9" i="21"/>
  <c r="H9" i="27" s="1"/>
  <c r="F38" i="21"/>
  <c r="G38" i="27"/>
  <c r="F38" i="27" s="1"/>
  <c r="I16" i="21"/>
  <c r="I16" i="27" s="1"/>
  <c r="Q16" i="19"/>
  <c r="F52" i="21"/>
  <c r="G52" i="27"/>
  <c r="F52" i="27" s="1"/>
  <c r="G15" i="27"/>
  <c r="F15" i="27" s="1"/>
  <c r="F15" i="21"/>
  <c r="F48" i="21"/>
  <c r="G48" i="27"/>
  <c r="F48" i="27" s="1"/>
  <c r="M27" i="19"/>
  <c r="H27" i="21"/>
  <c r="H27" i="27" s="1"/>
  <c r="Q34" i="19"/>
  <c r="I34" i="21"/>
  <c r="I34" i="27" s="1"/>
  <c r="F47" i="21"/>
  <c r="G47" i="27"/>
  <c r="F47" i="27" s="1"/>
  <c r="G53" i="27"/>
  <c r="F53" i="27" s="1"/>
  <c r="F53" i="21"/>
  <c r="F9" i="21"/>
  <c r="G9" i="27"/>
  <c r="F9" i="27" s="1"/>
  <c r="M51" i="19"/>
  <c r="H51" i="21"/>
  <c r="H51" i="27" s="1"/>
  <c r="F11" i="21"/>
  <c r="G11" i="27"/>
  <c r="F11" i="27" s="1"/>
  <c r="F36" i="21"/>
  <c r="G36" i="27"/>
  <c r="F36" i="27" s="1"/>
  <c r="H35" i="21"/>
  <c r="H35" i="27" s="1"/>
  <c r="M35" i="19"/>
  <c r="I21" i="21"/>
  <c r="I21" i="27" s="1"/>
  <c r="Q21" i="19"/>
  <c r="M52" i="19"/>
  <c r="H52" i="21"/>
  <c r="H52" i="27" s="1"/>
  <c r="Q24" i="19"/>
  <c r="I24" i="21"/>
  <c r="I24" i="27" s="1"/>
  <c r="Q14" i="19"/>
  <c r="I14" i="21"/>
  <c r="I14" i="27" s="1"/>
  <c r="M44" i="19"/>
  <c r="H44" i="21"/>
  <c r="H44" i="27" s="1"/>
  <c r="M48" i="19"/>
  <c r="H48" i="21"/>
  <c r="H48" i="27" s="1"/>
  <c r="M41" i="19"/>
  <c r="H41" i="21"/>
  <c r="H41" i="27" s="1"/>
  <c r="F51" i="21"/>
  <c r="G51" i="27"/>
  <c r="F51" i="27" s="1"/>
  <c r="M11" i="19"/>
  <c r="H11" i="21"/>
  <c r="H11" i="27" s="1"/>
  <c r="H36" i="21"/>
  <c r="H36" i="27" s="1"/>
  <c r="M36" i="19"/>
  <c r="F35" i="21"/>
  <c r="G35" i="27"/>
  <c r="F35" i="27" s="1"/>
  <c r="M54" i="19"/>
  <c r="H54" i="21"/>
  <c r="H54" i="27" s="1"/>
  <c r="Q31" i="19"/>
  <c r="I31" i="21"/>
  <c r="I31" i="27" s="1"/>
  <c r="M47" i="19"/>
  <c r="H47" i="21"/>
  <c r="H47" i="27" s="1"/>
  <c r="M20" i="19"/>
  <c r="H20" i="21"/>
  <c r="H20" i="27" s="1"/>
  <c r="F10" i="21"/>
  <c r="G10" i="27"/>
  <c r="F10" i="27" s="1"/>
  <c r="F44" i="21"/>
  <c r="G44" i="27"/>
  <c r="F44" i="27" s="1"/>
  <c r="M53" i="19"/>
  <c r="H53" i="21"/>
  <c r="H53" i="27" s="1"/>
  <c r="I12" i="21"/>
  <c r="I12" i="27" s="1"/>
  <c r="Q12" i="19"/>
  <c r="G29" i="27"/>
  <c r="F29" i="27" s="1"/>
  <c r="F29" i="21"/>
  <c r="F54" i="21"/>
  <c r="G54" i="27"/>
  <c r="F54" i="27" s="1"/>
  <c r="Q22" i="19"/>
  <c r="I22" i="21"/>
  <c r="I22" i="27" s="1"/>
  <c r="F20" i="21"/>
  <c r="G20" i="27"/>
  <c r="F20" i="27" s="1"/>
  <c r="Q8" i="19"/>
  <c r="I8" i="21"/>
  <c r="I8" i="27" s="1"/>
  <c r="F46" i="21"/>
  <c r="G46" i="27"/>
  <c r="F46" i="27" s="1"/>
  <c r="F13" i="21"/>
  <c r="G13" i="27"/>
  <c r="F13" i="27" s="1"/>
  <c r="M33" i="19"/>
  <c r="H33" i="21"/>
  <c r="H33" i="27" s="1"/>
  <c r="F23" i="21"/>
  <c r="G23" i="27"/>
  <c r="F23" i="27" s="1"/>
  <c r="M50" i="19"/>
  <c r="H50" i="21"/>
  <c r="H50" i="27" s="1"/>
  <c r="M29" i="19"/>
  <c r="H29" i="21"/>
  <c r="H29" i="27" s="1"/>
  <c r="H10" i="21"/>
  <c r="H10" i="27" s="1"/>
  <c r="M10" i="19"/>
  <c r="Q26" i="19"/>
  <c r="I26" i="21"/>
  <c r="I26" i="27" s="1"/>
  <c r="M13" i="19"/>
  <c r="H13" i="21"/>
  <c r="H13" i="27" s="1"/>
  <c r="M37" i="19"/>
  <c r="H37" i="21"/>
  <c r="H37" i="27" s="1"/>
  <c r="F50" i="21"/>
  <c r="G50" i="27"/>
  <c r="F50" i="27" s="1"/>
  <c r="F55" i="21"/>
  <c r="G55" i="27"/>
  <c r="F55" i="27" s="1"/>
  <c r="H30" i="21"/>
  <c r="H30" i="27" s="1"/>
  <c r="M30" i="19"/>
  <c r="M46" i="19"/>
  <c r="H46" i="21"/>
  <c r="H46" i="27" s="1"/>
  <c r="Q49" i="19"/>
  <c r="I49" i="21"/>
  <c r="I49" i="27" s="1"/>
  <c r="H38" i="21"/>
  <c r="H38" i="27" s="1"/>
  <c r="M38" i="19"/>
  <c r="M23" i="19"/>
  <c r="H23" i="21"/>
  <c r="H23" i="27" s="1"/>
  <c r="F27" i="21"/>
  <c r="G27" i="27"/>
  <c r="F27" i="27" s="1"/>
  <c r="F37" i="21"/>
  <c r="G37" i="27"/>
  <c r="F37" i="27" s="1"/>
  <c r="F39" i="21"/>
  <c r="G39" i="27"/>
  <c r="F39" i="27" s="1"/>
  <c r="F43" i="21"/>
  <c r="G43" i="27"/>
  <c r="F43" i="27" s="1"/>
  <c r="F40" i="21"/>
  <c r="G40" i="27"/>
  <c r="F40" i="27" s="1"/>
  <c r="F7" i="21"/>
  <c r="G7" i="27"/>
  <c r="F7" i="27" s="1"/>
  <c r="H45" i="21"/>
  <c r="H45" i="27" s="1"/>
  <c r="M45" i="19"/>
  <c r="M28" i="19"/>
  <c r="H28" i="21"/>
  <c r="H28" i="27" s="1"/>
  <c r="G41" i="27"/>
  <c r="F41" i="27" s="1"/>
  <c r="F41" i="21"/>
  <c r="H19" i="21"/>
  <c r="H19" i="27" s="1"/>
  <c r="M19" i="19"/>
  <c r="M39" i="19"/>
  <c r="H39" i="21"/>
  <c r="H39" i="27" s="1"/>
  <c r="M40" i="19"/>
  <c r="H40" i="21"/>
  <c r="H40" i="27" s="1"/>
  <c r="H55" i="21"/>
  <c r="H55" i="27" s="1"/>
  <c r="M55" i="19"/>
  <c r="F56" i="21"/>
  <c r="G56" i="27"/>
  <c r="F56" i="27" s="1"/>
  <c r="F30" i="21"/>
  <c r="G30" i="27"/>
  <c r="F30" i="27" s="1"/>
  <c r="Q18" i="19"/>
  <c r="I18" i="21"/>
  <c r="I18" i="27" s="1"/>
  <c r="F45" i="21"/>
  <c r="G45" i="27"/>
  <c r="F45" i="27" s="1"/>
  <c r="F32" i="21"/>
  <c r="G32" i="27"/>
  <c r="F32" i="27" s="1"/>
  <c r="F19" i="21"/>
  <c r="G19" i="27"/>
  <c r="F19" i="27" s="1"/>
  <c r="M43" i="19"/>
  <c r="H43" i="21"/>
  <c r="H43" i="27" s="1"/>
  <c r="F33" i="21"/>
  <c r="G33" i="27"/>
  <c r="F33" i="27" s="1"/>
  <c r="F28" i="21"/>
  <c r="G28" i="27"/>
  <c r="F28" i="27" s="1"/>
  <c r="Q42" i="19"/>
  <c r="I42" i="21"/>
  <c r="I42" i="27" s="1"/>
  <c r="M56" i="19"/>
  <c r="H56" i="21"/>
  <c r="H56" i="27" s="1"/>
  <c r="I25" i="21"/>
  <c r="I25" i="27" s="1"/>
  <c r="Q25" i="19"/>
  <c r="M7" i="19"/>
  <c r="H7" i="21"/>
  <c r="H7" i="27" s="1"/>
  <c r="M32" i="19"/>
  <c r="H32" i="21"/>
  <c r="H32" i="27" s="1"/>
  <c r="Q29" i="19" l="1"/>
  <c r="I29" i="21"/>
  <c r="I29" i="27" s="1"/>
  <c r="P8" i="19"/>
  <c r="J8" i="21" s="1"/>
  <c r="J8" i="27" s="1"/>
  <c r="K8" i="21"/>
  <c r="K8" i="27" s="1"/>
  <c r="Q53" i="19"/>
  <c r="I53" i="21"/>
  <c r="I53" i="27" s="1"/>
  <c r="Q54" i="19"/>
  <c r="I54" i="21"/>
  <c r="I54" i="27" s="1"/>
  <c r="I48" i="21"/>
  <c r="I48" i="27" s="1"/>
  <c r="Q48" i="19"/>
  <c r="Q55" i="19"/>
  <c r="I55" i="21"/>
  <c r="I55" i="27" s="1"/>
  <c r="Q56" i="19"/>
  <c r="I56" i="21"/>
  <c r="I56" i="27" s="1"/>
  <c r="I40" i="21"/>
  <c r="I40" i="27" s="1"/>
  <c r="Q40" i="19"/>
  <c r="I23" i="21"/>
  <c r="I23" i="27" s="1"/>
  <c r="Q23" i="19"/>
  <c r="I50" i="21"/>
  <c r="I50" i="27" s="1"/>
  <c r="Q50" i="19"/>
  <c r="Q44" i="19"/>
  <c r="I44" i="21"/>
  <c r="I44" i="27" s="1"/>
  <c r="P34" i="19"/>
  <c r="J34" i="21" s="1"/>
  <c r="J34" i="27" s="1"/>
  <c r="K34" i="21"/>
  <c r="K34" i="27" s="1"/>
  <c r="P16" i="19"/>
  <c r="J16" i="21" s="1"/>
  <c r="J16" i="27" s="1"/>
  <c r="K16" i="21"/>
  <c r="K16" i="27" s="1"/>
  <c r="I38" i="21"/>
  <c r="I38" i="27" s="1"/>
  <c r="Q38" i="19"/>
  <c r="I36" i="21"/>
  <c r="I36" i="27" s="1"/>
  <c r="Q36" i="19"/>
  <c r="P42" i="19"/>
  <c r="J42" i="21" s="1"/>
  <c r="J42" i="27" s="1"/>
  <c r="K42" i="21"/>
  <c r="K42" i="27" s="1"/>
  <c r="Q39" i="19"/>
  <c r="I39" i="21"/>
  <c r="I39" i="27" s="1"/>
  <c r="Q37" i="19"/>
  <c r="I37" i="21"/>
  <c r="I37" i="27" s="1"/>
  <c r="K22" i="21"/>
  <c r="K22" i="27" s="1"/>
  <c r="P22" i="19"/>
  <c r="J22" i="21" s="1"/>
  <c r="J22" i="27" s="1"/>
  <c r="P14" i="19"/>
  <c r="J14" i="21" s="1"/>
  <c r="J14" i="27" s="1"/>
  <c r="K14" i="21"/>
  <c r="K14" i="27" s="1"/>
  <c r="Q27" i="19"/>
  <c r="I27" i="21"/>
  <c r="I27" i="27" s="1"/>
  <c r="Q9" i="19"/>
  <c r="I9" i="21"/>
  <c r="I9" i="27" s="1"/>
  <c r="I19" i="21"/>
  <c r="I19" i="27" s="1"/>
  <c r="Q19" i="19"/>
  <c r="P18" i="19"/>
  <c r="J18" i="21" s="1"/>
  <c r="J18" i="27" s="1"/>
  <c r="K18" i="21"/>
  <c r="K18" i="27" s="1"/>
  <c r="P49" i="19"/>
  <c r="J49" i="21" s="1"/>
  <c r="J49" i="27" s="1"/>
  <c r="K49" i="21"/>
  <c r="K49" i="27" s="1"/>
  <c r="Q13" i="19"/>
  <c r="I13" i="21"/>
  <c r="I13" i="27" s="1"/>
  <c r="Q33" i="19"/>
  <c r="I33" i="21"/>
  <c r="I33" i="27" s="1"/>
  <c r="Q20" i="19"/>
  <c r="I20" i="21"/>
  <c r="I20" i="27" s="1"/>
  <c r="Q11" i="19"/>
  <c r="I11" i="21"/>
  <c r="I11" i="27" s="1"/>
  <c r="K24" i="21"/>
  <c r="K24" i="27" s="1"/>
  <c r="P24" i="19"/>
  <c r="J24" i="21" s="1"/>
  <c r="J24" i="27" s="1"/>
  <c r="Q51" i="19"/>
  <c r="I51" i="21"/>
  <c r="I51" i="27" s="1"/>
  <c r="P25" i="19"/>
  <c r="J25" i="21" s="1"/>
  <c r="J25" i="27" s="1"/>
  <c r="K25" i="21"/>
  <c r="K25" i="27" s="1"/>
  <c r="Q45" i="19"/>
  <c r="I45" i="21"/>
  <c r="I45" i="27" s="1"/>
  <c r="Q17" i="19"/>
  <c r="I17" i="21"/>
  <c r="I17" i="27" s="1"/>
  <c r="Q32" i="19"/>
  <c r="I32" i="21"/>
  <c r="I32" i="27" s="1"/>
  <c r="Q46" i="19"/>
  <c r="I46" i="21"/>
  <c r="I46" i="27" s="1"/>
  <c r="P26" i="19"/>
  <c r="J26" i="21" s="1"/>
  <c r="J26" i="27" s="1"/>
  <c r="K26" i="21"/>
  <c r="K26" i="27" s="1"/>
  <c r="Q47" i="19"/>
  <c r="I47" i="21"/>
  <c r="I47" i="27" s="1"/>
  <c r="Q52" i="19"/>
  <c r="I52" i="21"/>
  <c r="I52" i="27" s="1"/>
  <c r="I35" i="21"/>
  <c r="I35" i="27" s="1"/>
  <c r="Q35" i="19"/>
  <c r="Q30" i="19"/>
  <c r="I30" i="21"/>
  <c r="I30" i="27" s="1"/>
  <c r="Q10" i="19"/>
  <c r="I10" i="21"/>
  <c r="I10" i="27" s="1"/>
  <c r="P12" i="19"/>
  <c r="J12" i="21" s="1"/>
  <c r="J12" i="27" s="1"/>
  <c r="K12" i="21"/>
  <c r="K12" i="27" s="1"/>
  <c r="P21" i="19"/>
  <c r="J21" i="21" s="1"/>
  <c r="J21" i="27" s="1"/>
  <c r="K21" i="21"/>
  <c r="K21" i="27" s="1"/>
  <c r="Q7" i="19"/>
  <c r="I7" i="21"/>
  <c r="I7" i="27" s="1"/>
  <c r="Q43" i="19"/>
  <c r="I43" i="21"/>
  <c r="I43" i="27" s="1"/>
  <c r="Q28" i="19"/>
  <c r="I28" i="21"/>
  <c r="I28" i="27" s="1"/>
  <c r="P31" i="19"/>
  <c r="J31" i="21" s="1"/>
  <c r="J31" i="27" s="1"/>
  <c r="K31" i="21"/>
  <c r="K31" i="27" s="1"/>
  <c r="Q41" i="19"/>
  <c r="I41" i="21"/>
  <c r="I41" i="27" s="1"/>
  <c r="Q15" i="19"/>
  <c r="I15" i="21"/>
  <c r="I15" i="27" s="1"/>
  <c r="P46" i="19" l="1"/>
  <c r="J46" i="21" s="1"/>
  <c r="J46" i="27" s="1"/>
  <c r="K46" i="21"/>
  <c r="K46" i="27" s="1"/>
  <c r="P37" i="19"/>
  <c r="J37" i="21" s="1"/>
  <c r="J37" i="27" s="1"/>
  <c r="K37" i="21"/>
  <c r="K37" i="27" s="1"/>
  <c r="K55" i="21"/>
  <c r="K55" i="27" s="1"/>
  <c r="P55" i="19"/>
  <c r="J55" i="21" s="1"/>
  <c r="J55" i="27" s="1"/>
  <c r="P10" i="19"/>
  <c r="J10" i="21" s="1"/>
  <c r="J10" i="27" s="1"/>
  <c r="K10" i="21"/>
  <c r="K10" i="27" s="1"/>
  <c r="P19" i="19"/>
  <c r="J19" i="21" s="1"/>
  <c r="J19" i="27" s="1"/>
  <c r="K19" i="21"/>
  <c r="K19" i="27" s="1"/>
  <c r="P48" i="19"/>
  <c r="J48" i="21" s="1"/>
  <c r="J48" i="27" s="1"/>
  <c r="K48" i="21"/>
  <c r="K48" i="27" s="1"/>
  <c r="P28" i="19"/>
  <c r="J28" i="21" s="1"/>
  <c r="J28" i="27" s="1"/>
  <c r="K28" i="21"/>
  <c r="K28" i="27" s="1"/>
  <c r="K30" i="21"/>
  <c r="K30" i="27" s="1"/>
  <c r="P30" i="19"/>
  <c r="J30" i="21" s="1"/>
  <c r="J30" i="27" s="1"/>
  <c r="K32" i="21"/>
  <c r="K32" i="27" s="1"/>
  <c r="P32" i="19"/>
  <c r="J32" i="21" s="1"/>
  <c r="J32" i="27" s="1"/>
  <c r="P11" i="19"/>
  <c r="J11" i="21" s="1"/>
  <c r="J11" i="27" s="1"/>
  <c r="K11" i="21"/>
  <c r="K11" i="27" s="1"/>
  <c r="P39" i="19"/>
  <c r="J39" i="21" s="1"/>
  <c r="J39" i="27" s="1"/>
  <c r="K39" i="21"/>
  <c r="K39" i="27" s="1"/>
  <c r="P44" i="19"/>
  <c r="J44" i="21" s="1"/>
  <c r="J44" i="27" s="1"/>
  <c r="K44" i="21"/>
  <c r="K44" i="27" s="1"/>
  <c r="K50" i="21"/>
  <c r="K50" i="27" s="1"/>
  <c r="P50" i="19"/>
  <c r="J50" i="21" s="1"/>
  <c r="J50" i="27" s="1"/>
  <c r="P43" i="19"/>
  <c r="J43" i="21" s="1"/>
  <c r="J43" i="27" s="1"/>
  <c r="K43" i="21"/>
  <c r="K43" i="27" s="1"/>
  <c r="P17" i="19"/>
  <c r="J17" i="21" s="1"/>
  <c r="J17" i="27" s="1"/>
  <c r="K17" i="21"/>
  <c r="K17" i="27" s="1"/>
  <c r="P20" i="19"/>
  <c r="J20" i="21" s="1"/>
  <c r="J20" i="27" s="1"/>
  <c r="K20" i="21"/>
  <c r="K20" i="27" s="1"/>
  <c r="P9" i="19"/>
  <c r="J9" i="21" s="1"/>
  <c r="J9" i="27" s="1"/>
  <c r="K9" i="21"/>
  <c r="K9" i="27" s="1"/>
  <c r="P54" i="19"/>
  <c r="J54" i="21" s="1"/>
  <c r="J54" i="27" s="1"/>
  <c r="K54" i="21"/>
  <c r="K54" i="27" s="1"/>
  <c r="P36" i="19"/>
  <c r="J36" i="21" s="1"/>
  <c r="J36" i="27" s="1"/>
  <c r="K36" i="21"/>
  <c r="K36" i="27" s="1"/>
  <c r="P23" i="19"/>
  <c r="J23" i="21" s="1"/>
  <c r="J23" i="27" s="1"/>
  <c r="K23" i="21"/>
  <c r="K23" i="27" s="1"/>
  <c r="P35" i="19"/>
  <c r="J35" i="21" s="1"/>
  <c r="J35" i="27" s="1"/>
  <c r="K35" i="21"/>
  <c r="K35" i="27" s="1"/>
  <c r="P7" i="19"/>
  <c r="J7" i="21" s="1"/>
  <c r="J7" i="27" s="1"/>
  <c r="K7" i="21"/>
  <c r="K7" i="27" s="1"/>
  <c r="P52" i="19"/>
  <c r="J52" i="21" s="1"/>
  <c r="J52" i="27" s="1"/>
  <c r="K52" i="21"/>
  <c r="K52" i="27" s="1"/>
  <c r="P45" i="19"/>
  <c r="J45" i="21" s="1"/>
  <c r="J45" i="27" s="1"/>
  <c r="K45" i="21"/>
  <c r="K45" i="27" s="1"/>
  <c r="P33" i="19"/>
  <c r="J33" i="21" s="1"/>
  <c r="J33" i="27" s="1"/>
  <c r="K33" i="21"/>
  <c r="K33" i="27" s="1"/>
  <c r="P27" i="19"/>
  <c r="J27" i="21" s="1"/>
  <c r="J27" i="27" s="1"/>
  <c r="K27" i="21"/>
  <c r="K27" i="27" s="1"/>
  <c r="P53" i="19"/>
  <c r="J53" i="21" s="1"/>
  <c r="J53" i="27" s="1"/>
  <c r="K53" i="21"/>
  <c r="K53" i="27" s="1"/>
  <c r="K38" i="21"/>
  <c r="K38" i="27" s="1"/>
  <c r="P38" i="19"/>
  <c r="J38" i="21" s="1"/>
  <c r="J38" i="27" s="1"/>
  <c r="K40" i="21"/>
  <c r="K40" i="27" s="1"/>
  <c r="P40" i="19"/>
  <c r="J40" i="21" s="1"/>
  <c r="J40" i="27" s="1"/>
  <c r="P15" i="19"/>
  <c r="J15" i="21" s="1"/>
  <c r="J15" i="27" s="1"/>
  <c r="K15" i="21"/>
  <c r="K15" i="27" s="1"/>
  <c r="P47" i="19"/>
  <c r="J47" i="21" s="1"/>
  <c r="J47" i="27" s="1"/>
  <c r="K47" i="21"/>
  <c r="K47" i="27" s="1"/>
  <c r="P13" i="19"/>
  <c r="J13" i="21" s="1"/>
  <c r="J13" i="27" s="1"/>
  <c r="K13" i="21"/>
  <c r="K13" i="27" s="1"/>
  <c r="K41" i="21"/>
  <c r="K41" i="27" s="1"/>
  <c r="P41" i="19"/>
  <c r="J41" i="21" s="1"/>
  <c r="J41" i="27" s="1"/>
  <c r="P51" i="19"/>
  <c r="J51" i="21" s="1"/>
  <c r="J51" i="27" s="1"/>
  <c r="K51" i="21"/>
  <c r="K51" i="27" s="1"/>
  <c r="P56" i="19"/>
  <c r="J56" i="21" s="1"/>
  <c r="J56" i="27" s="1"/>
  <c r="K56" i="21"/>
  <c r="K56" i="27" s="1"/>
  <c r="P29" i="19"/>
  <c r="J29" i="21" s="1"/>
  <c r="J29" i="27" s="1"/>
  <c r="K29" i="21"/>
  <c r="K29" i="27" s="1"/>
</calcChain>
</file>

<file path=xl/sharedStrings.xml><?xml version="1.0" encoding="utf-8"?>
<sst xmlns="http://schemas.openxmlformats.org/spreadsheetml/2006/main" count="302" uniqueCount="59">
  <si>
    <t>Year</t>
  </si>
  <si>
    <t>Retail weight</t>
  </si>
  <si>
    <t>Nonedible share</t>
  </si>
  <si>
    <t>Loss from primary to retail weight</t>
  </si>
  <si>
    <t>Loss at consumer level</t>
  </si>
  <si>
    <t>Loss from retail/ institutional to consumer level</t>
  </si>
  <si>
    <t>Other (cooking loss and uneaten food)</t>
  </si>
  <si>
    <r>
      <t>Primary weight</t>
    </r>
    <r>
      <rPr>
        <vertAlign val="superscript"/>
        <sz val="8"/>
        <rFont val="Arial"/>
        <family val="2"/>
      </rPr>
      <t>2</t>
    </r>
  </si>
  <si>
    <t>Consumer weight</t>
  </si>
  <si>
    <t>Total loss, all levels</t>
  </si>
  <si>
    <t>Filename:</t>
  </si>
  <si>
    <t>Worksheets:</t>
  </si>
  <si>
    <t>Total caloric sweeteners - Sugar, corn sweeteners, honey, and syrup</t>
  </si>
  <si>
    <t>Total corn sweeteners</t>
  </si>
  <si>
    <t>Glucose</t>
  </si>
  <si>
    <t>Dextrose</t>
  </si>
  <si>
    <t>Honey and edible syrups</t>
  </si>
  <si>
    <t>Honey</t>
  </si>
  <si>
    <t>Edible syrups</t>
  </si>
  <si>
    <t>Per capita availability adjusted for loss</t>
  </si>
  <si>
    <t>Grams per teaspoon</t>
  </si>
  <si>
    <r>
      <t>Grams per teaspoon</t>
    </r>
    <r>
      <rPr>
        <vertAlign val="superscript"/>
        <sz val="8"/>
        <rFont val="Arial"/>
        <family val="2"/>
      </rPr>
      <t>3</t>
    </r>
  </si>
  <si>
    <r>
      <t>Calories per teaspoon</t>
    </r>
    <r>
      <rPr>
        <vertAlign val="superscript"/>
        <sz val="8"/>
        <rFont val="Arial"/>
        <family val="2"/>
      </rPr>
      <t>3</t>
    </r>
  </si>
  <si>
    <r>
      <t>Calories available daily</t>
    </r>
    <r>
      <rPr>
        <vertAlign val="superscript"/>
        <sz val="8"/>
        <rFont val="Arial"/>
        <family val="2"/>
      </rPr>
      <t>4</t>
    </r>
  </si>
  <si>
    <r>
      <t>Teaspoons available daily</t>
    </r>
    <r>
      <rPr>
        <vertAlign val="superscript"/>
        <sz val="8"/>
        <rFont val="Arial"/>
        <family val="2"/>
      </rPr>
      <t>5</t>
    </r>
  </si>
  <si>
    <r>
      <t>Retail weight</t>
    </r>
    <r>
      <rPr>
        <vertAlign val="superscript"/>
        <sz val="8"/>
        <rFont val="Arial"/>
        <family val="2"/>
      </rPr>
      <t>2</t>
    </r>
  </si>
  <si>
    <r>
      <t>Calories available daily</t>
    </r>
    <r>
      <rPr>
        <vertAlign val="superscript"/>
        <sz val="8"/>
        <rFont val="Arial"/>
        <family val="2"/>
      </rPr>
      <t>3</t>
    </r>
  </si>
  <si>
    <r>
      <t>Teaspoons available daily</t>
    </r>
    <r>
      <rPr>
        <vertAlign val="superscript"/>
        <sz val="8"/>
        <rFont val="Arial"/>
        <family val="2"/>
      </rPr>
      <t>4</t>
    </r>
  </si>
  <si>
    <r>
      <t>Serving weight</t>
    </r>
    <r>
      <rPr>
        <vertAlign val="superscript"/>
        <sz val="8"/>
        <rFont val="Arial"/>
        <family val="2"/>
      </rPr>
      <t>3</t>
    </r>
  </si>
  <si>
    <t>-- Lbs/year --</t>
  </si>
  <si>
    <t>-- Percent --</t>
  </si>
  <si>
    <t>-- Oz/day --</t>
  </si>
  <si>
    <t>-- G/day --</t>
  </si>
  <si>
    <t>-- Number --</t>
  </si>
  <si>
    <t>-- Grams --</t>
  </si>
  <si>
    <t>-- Teaspoons --</t>
  </si>
  <si>
    <r>
      <rPr>
        <vertAlign val="superscript"/>
        <sz val="8"/>
        <rFont val="Arial"/>
        <family val="2"/>
      </rPr>
      <t>1</t>
    </r>
    <r>
      <rPr>
        <sz val="8"/>
        <rFont val="Arial"/>
        <family val="2"/>
      </rPr>
      <t xml:space="preserve">This table uses aggregate food availability data, adjusts for losses, and converts the remaining supply into daily calories and teaspoons. </t>
    </r>
    <r>
      <rPr>
        <vertAlign val="superscript"/>
        <sz val="8"/>
        <rFont val="Arial"/>
        <family val="2"/>
      </rPr>
      <t>2</t>
    </r>
    <r>
      <rPr>
        <sz val="8"/>
        <rFont val="Arial"/>
        <family val="2"/>
      </rPr>
      <t xml:space="preserve">The basic availability estimate is made at a primary distribution level, which is dictated for each commodity by the structure of the marketing system and data availability. </t>
    </r>
    <r>
      <rPr>
        <vertAlign val="superscript"/>
        <sz val="8"/>
        <rFont val="Arial"/>
        <family val="2"/>
      </rPr>
      <t>3</t>
    </r>
    <r>
      <rPr>
        <sz val="8"/>
        <rFont val="Arial"/>
        <family val="2"/>
      </rPr>
      <t xml:space="preserve">Number of daily teaspoons multiplied by calories per teaspoon. </t>
    </r>
    <r>
      <rPr>
        <vertAlign val="superscript"/>
        <sz val="8"/>
        <rFont val="Arial"/>
        <family val="2"/>
      </rPr>
      <t>4</t>
    </r>
    <r>
      <rPr>
        <sz val="8"/>
        <rFont val="Arial"/>
        <family val="2"/>
      </rPr>
      <t>Grams per day divided by grams per teaspoon.</t>
    </r>
  </si>
  <si>
    <r>
      <t>Honey: Per capita availability adjusted for loss</t>
    </r>
    <r>
      <rPr>
        <b/>
        <vertAlign val="superscript"/>
        <sz val="8"/>
        <rFont val="Arial"/>
        <family val="2"/>
      </rPr>
      <t>1</t>
    </r>
  </si>
  <si>
    <r>
      <t>Refined cane and beet sugar: Per capita availability adjusted for loss</t>
    </r>
    <r>
      <rPr>
        <b/>
        <vertAlign val="superscript"/>
        <sz val="8"/>
        <rFont val="Arial"/>
        <family val="2"/>
      </rPr>
      <t>1</t>
    </r>
  </si>
  <si>
    <r>
      <t>Edible syrups: Per capita availability adjusted for loss</t>
    </r>
    <r>
      <rPr>
        <b/>
        <vertAlign val="superscript"/>
        <sz val="8"/>
        <rFont val="Arial"/>
        <family val="2"/>
      </rPr>
      <t>1</t>
    </r>
  </si>
  <si>
    <r>
      <t>Honey and edible syrups: Per capita availability adjusted for loss</t>
    </r>
    <r>
      <rPr>
        <b/>
        <vertAlign val="superscript"/>
        <sz val="8"/>
        <rFont val="Arial"/>
        <family val="2"/>
      </rPr>
      <t>1</t>
    </r>
  </si>
  <si>
    <r>
      <t>Glucose: Per capita availability adjusted for loss</t>
    </r>
    <r>
      <rPr>
        <b/>
        <vertAlign val="superscript"/>
        <sz val="8"/>
        <rFont val="Arial"/>
        <family val="2"/>
      </rPr>
      <t>1</t>
    </r>
  </si>
  <si>
    <r>
      <t>Dextrose: Per capita availability adjusted for loss</t>
    </r>
    <r>
      <rPr>
        <b/>
        <vertAlign val="superscript"/>
        <sz val="8"/>
        <rFont val="Arial"/>
        <family val="2"/>
      </rPr>
      <t>1</t>
    </r>
  </si>
  <si>
    <r>
      <t>Corn sweeteners: Per capita availability adjusted for loss</t>
    </r>
    <r>
      <rPr>
        <b/>
        <vertAlign val="superscript"/>
        <sz val="8"/>
        <rFont val="Arial"/>
        <family val="2"/>
      </rPr>
      <t>1</t>
    </r>
  </si>
  <si>
    <r>
      <t>Caloric sweeteners: Per capita availability adjusted for loss</t>
    </r>
    <r>
      <rPr>
        <b/>
        <vertAlign val="superscript"/>
        <sz val="8"/>
        <rFont val="Arial"/>
        <family val="2"/>
      </rPr>
      <t>1</t>
    </r>
  </si>
  <si>
    <t>Note: For this commodity, ERS used the loss estimate for cane and beet sugar instead of the loss estimate for honey as mentioned in the report (see Table B-7, p. 95).</t>
  </si>
  <si>
    <t xml:space="preserve">Note: For this commodity, ERS used the loss estimate for cane and beet sugar instead of the loss estimate for honey as mentioned in the report (see Table B-7, p. 95). </t>
  </si>
  <si>
    <t xml:space="preserve">Note: For these commodities, ERS used the loss estimate for cane and beet sugar instead of the loss estimate for honey as mentioned in the report (see Table B-7, p. 95). </t>
  </si>
  <si>
    <r>
      <rPr>
        <vertAlign val="superscript"/>
        <sz val="8"/>
        <rFont val="Arial"/>
        <family val="2"/>
      </rPr>
      <t>1</t>
    </r>
    <r>
      <rPr>
        <sz val="8"/>
        <rFont val="Arial"/>
        <family val="2"/>
      </rPr>
      <t xml:space="preserve">This table uses aggregate food availability data, adjusts for losses, and converts the remaining supply into daily calories and teaspoons. </t>
    </r>
    <r>
      <rPr>
        <vertAlign val="superscript"/>
        <sz val="8"/>
        <rFont val="Arial"/>
        <family val="2"/>
      </rPr>
      <t>2</t>
    </r>
    <r>
      <rPr>
        <sz val="8"/>
        <rFont val="Arial"/>
        <family val="2"/>
      </rPr>
      <t xml:space="preserve">The basic availability estimate is made at a primary distribution level, which is dictated for each commodity by the structure of the marketing system and data availability. Dry weight. </t>
    </r>
    <r>
      <rPr>
        <vertAlign val="superscript"/>
        <sz val="8"/>
        <rFont val="Arial"/>
        <family val="2"/>
      </rPr>
      <t>3</t>
    </r>
    <r>
      <rPr>
        <sz val="8"/>
        <rFont val="Arial"/>
        <family val="2"/>
      </rPr>
      <t xml:space="preserve">Number of daily teaspoons multiplied by calories per teaspoon. </t>
    </r>
    <r>
      <rPr>
        <vertAlign val="superscript"/>
        <sz val="8"/>
        <rFont val="Arial"/>
        <family val="2"/>
      </rPr>
      <t>4</t>
    </r>
    <r>
      <rPr>
        <sz val="8"/>
        <rFont val="Arial"/>
        <family val="2"/>
      </rPr>
      <t>Grams per day divided by grams per teaspoon.</t>
    </r>
  </si>
  <si>
    <t>Edible weight</t>
  </si>
  <si>
    <r>
      <rPr>
        <vertAlign val="superscript"/>
        <sz val="8"/>
        <rFont val="Arial"/>
        <family val="2"/>
      </rPr>
      <t>1</t>
    </r>
    <r>
      <rPr>
        <sz val="8"/>
        <rFont val="Arial"/>
        <family val="2"/>
      </rPr>
      <t xml:space="preserve">This table uses aggregate food availability data, adjusts for losses, and converts the remaining supply into daily calories and teaspoons. </t>
    </r>
    <r>
      <rPr>
        <vertAlign val="superscript"/>
        <sz val="8"/>
        <rFont val="Arial"/>
        <family val="2"/>
      </rPr>
      <t>2</t>
    </r>
    <r>
      <rPr>
        <sz val="8"/>
        <rFont val="Arial"/>
        <family val="2"/>
      </rPr>
      <t xml:space="preserve">The basic availability estimate is made at a primary distribution level, which is dictated for each commodity by the structure of the marketing system and data availability. Refined, dry weight. </t>
    </r>
    <r>
      <rPr>
        <vertAlign val="superscript"/>
        <sz val="8"/>
        <rFont val="Arial"/>
        <family val="2"/>
      </rPr>
      <t>3</t>
    </r>
    <r>
      <rPr>
        <sz val="8"/>
        <rFont val="Arial"/>
        <family val="2"/>
      </rPr>
      <t xml:space="preserve">Calories and grams per teaspoon were obtained from USDA's Nutrient Database for Standard Reference Release. </t>
    </r>
    <r>
      <rPr>
        <vertAlign val="superscript"/>
        <sz val="8"/>
        <rFont val="Arial"/>
        <family val="2"/>
      </rPr>
      <t>4</t>
    </r>
    <r>
      <rPr>
        <sz val="8"/>
        <rFont val="Arial"/>
        <family val="2"/>
      </rPr>
      <t xml:space="preserve">Number of daily teaspoons multiplied by calories per teaspoon. </t>
    </r>
    <r>
      <rPr>
        <vertAlign val="superscript"/>
        <sz val="8"/>
        <rFont val="Arial"/>
        <family val="2"/>
      </rPr>
      <t>5</t>
    </r>
    <r>
      <rPr>
        <sz val="8"/>
        <rFont val="Arial"/>
        <family val="2"/>
      </rPr>
      <t>Grams per day divided by grams per teaspoon.</t>
    </r>
  </si>
  <si>
    <r>
      <rPr>
        <vertAlign val="superscript"/>
        <sz val="8"/>
        <rFont val="Arial"/>
        <family val="2"/>
      </rPr>
      <t>1</t>
    </r>
    <r>
      <rPr>
        <sz val="8"/>
        <rFont val="Arial"/>
        <family val="2"/>
      </rPr>
      <t xml:space="preserve">This table uses aggregate food availability data, adjusts for losses, and converts the remaining supply into daily calories and teaspoons. </t>
    </r>
    <r>
      <rPr>
        <vertAlign val="superscript"/>
        <sz val="8"/>
        <rFont val="Arial"/>
        <family val="2"/>
      </rPr>
      <t>2</t>
    </r>
    <r>
      <rPr>
        <sz val="8"/>
        <rFont val="Arial"/>
        <family val="2"/>
      </rPr>
      <t xml:space="preserve">The basic availability estimate is made at a primary distribution level, which is dictated for each commodity by the structure of the marketing system and data availability. Dry weight. </t>
    </r>
    <r>
      <rPr>
        <vertAlign val="superscript"/>
        <sz val="8"/>
        <rFont val="Arial"/>
        <family val="2"/>
      </rPr>
      <t>3</t>
    </r>
    <r>
      <rPr>
        <sz val="8"/>
        <rFont val="Arial"/>
        <family val="2"/>
      </rPr>
      <t xml:space="preserve">Calories and grams per teaspoon were obtained from USDA's Nutrient Database for Standard Reference Release. </t>
    </r>
    <r>
      <rPr>
        <vertAlign val="superscript"/>
        <sz val="8"/>
        <rFont val="Arial"/>
        <family val="2"/>
      </rPr>
      <t>4</t>
    </r>
    <r>
      <rPr>
        <sz val="8"/>
        <rFont val="Arial"/>
        <family val="2"/>
      </rPr>
      <t xml:space="preserve">Number of daily teaspoons multiplied by calories per teaspoon. </t>
    </r>
    <r>
      <rPr>
        <vertAlign val="superscript"/>
        <sz val="8"/>
        <rFont val="Arial"/>
        <family val="2"/>
      </rPr>
      <t>5</t>
    </r>
    <r>
      <rPr>
        <sz val="8"/>
        <rFont val="Arial"/>
        <family val="2"/>
      </rPr>
      <t>Grams per day divided by grams per teaspoon.</t>
    </r>
  </si>
  <si>
    <t>Lbs = pounds, Oz = ounces, G = grams.</t>
  </si>
  <si>
    <t>Refined cane and beet sugar</t>
  </si>
  <si>
    <t>High-fructose corn syrup (HFCS)</t>
  </si>
  <si>
    <r>
      <t>High-fructose corn syrup (HFCS): Per capita availability adjusted for loss</t>
    </r>
    <r>
      <rPr>
        <b/>
        <vertAlign val="superscript"/>
        <sz val="8"/>
        <rFont val="Arial"/>
        <family val="2"/>
      </rPr>
      <t>1</t>
    </r>
  </si>
  <si>
    <t xml:space="preserve">Note: Added sugars and sweeteners in net imported food products are not included here. This data series is based on commodities. For high-fructose corn syrup, glucose, and dextrose, ERS used the loss estimate for cane and beet sugar instead of the loss estimate for honey as mentioned in the report (see Table B-7, p. 95). </t>
  </si>
  <si>
    <t>Source: USDA, Economic Research Service using data from various sources as documented on the Food Availability Data System home page. Data last updated September 15, 2022. The loss factors presented here are preliminary estimates and are intended to serve as a starting point for additional research and discussion. ERS welcomes suggestions to expand on and improve ERS loss estimates.</t>
  </si>
  <si>
    <t>sugar.xlsx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</si>
</sst>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164" formatCode="0.0"/>
    <numFmt numFmtId="165" formatCode="0.000"/>
    <numFmt numFmtId="166" formatCode="mmmm\ d\,\ yyyy"/>
  </numFmts>
  <fonts count="13" x14ac:knownFonts="1">
    <font>
      <sz val="10"/>
      <name val="Arial"/>
    </font>
    <font>
      <sz val="10"/>
      <name val="Arial"/>
      <family val="2"/>
    </font>
    <font>
      <sz val="8"/>
      <name val="Arial"/>
      <family val="2"/>
    </font>
    <font>
      <b/>
      <sz val="8"/>
      <name val="Arial"/>
      <family val="2"/>
    </font>
    <font>
      <vertAlign val="superscript"/>
      <sz val="8"/>
      <name val="Arial"/>
      <family val="2"/>
    </font>
    <font>
      <b/>
      <sz val="18"/>
      <name val="Arial"/>
      <family val="2"/>
    </font>
    <font>
      <b/>
      <sz val="12"/>
      <name val="Arial"/>
      <family val="2"/>
    </font>
    <font>
      <u/>
      <sz val="10"/>
      <color indexed="12"/>
      <name val="Arial"/>
      <family val="2"/>
    </font>
    <font>
      <b/>
      <sz val="10"/>
      <name val="Arial"/>
      <family val="2"/>
    </font>
    <font>
      <sz val="10"/>
      <name val="Arial"/>
      <family val="2"/>
    </font>
    <font>
      <b/>
      <vertAlign val="superscript"/>
      <sz val="8"/>
      <name val="Arial"/>
      <family val="2"/>
    </font>
    <font>
      <i/>
      <sz val="8"/>
      <name val="Arial"/>
      <family val="2"/>
    </font>
    <font>
      <sz val="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double">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style="double">
        <color theme="1"/>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22">
    <xf numFmtId="0" fontId="0" fillId="0" borderId="0"/>
    <xf numFmtId="3" fontId="1" fillId="0" borderId="0" applyFill="0" applyBorder="0" applyAlignment="0" applyProtection="0"/>
    <xf numFmtId="3" fontId="9" fillId="0" borderId="0" applyFill="0" applyBorder="0" applyAlignment="0" applyProtection="0"/>
    <xf numFmtId="3" fontId="12" fillId="0" borderId="0" applyFill="0" applyBorder="0" applyAlignment="0" applyProtection="0"/>
    <xf numFmtId="5" fontId="1" fillId="0" borderId="0" applyFill="0" applyBorder="0" applyAlignment="0" applyProtection="0"/>
    <xf numFmtId="5" fontId="9" fillId="0" borderId="0" applyFill="0" applyBorder="0" applyAlignment="0" applyProtection="0"/>
    <xf numFmtId="5" fontId="12" fillId="0" borderId="0" applyFill="0" applyBorder="0" applyAlignment="0" applyProtection="0"/>
    <xf numFmtId="166" fontId="1" fillId="0" borderId="0" applyFill="0" applyBorder="0" applyAlignment="0" applyProtection="0"/>
    <xf numFmtId="166" fontId="9" fillId="0" borderId="0" applyFill="0" applyBorder="0" applyAlignment="0" applyProtection="0"/>
    <xf numFmtId="166" fontId="12" fillId="0" borderId="0" applyFill="0" applyBorder="0" applyAlignment="0" applyProtection="0"/>
    <xf numFmtId="2" fontId="1" fillId="0" borderId="0" applyFill="0" applyBorder="0" applyAlignment="0" applyProtection="0"/>
    <xf numFmtId="2" fontId="9" fillId="0" borderId="0" applyFill="0" applyBorder="0" applyAlignment="0" applyProtection="0"/>
    <xf numFmtId="2" fontId="12" fillId="0" borderId="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alignment vertical="top"/>
      <protection locked="0"/>
    </xf>
    <xf numFmtId="0" fontId="9" fillId="0" borderId="0"/>
    <xf numFmtId="0" fontId="1" fillId="0" borderId="0" applyNumberFormat="0" applyFill="0" applyBorder="0" applyAlignment="0" applyProtection="0"/>
    <xf numFmtId="0" fontId="1" fillId="0" borderId="0"/>
    <xf numFmtId="0" fontId="1" fillId="0" borderId="1" applyNumberFormat="0" applyFill="0" applyAlignment="0" applyProtection="0"/>
    <xf numFmtId="0" fontId="9" fillId="0" borderId="1" applyNumberFormat="0" applyFill="0" applyAlignment="0" applyProtection="0"/>
    <xf numFmtId="0" fontId="12" fillId="0" borderId="1" applyNumberFormat="0" applyFill="0" applyAlignment="0" applyProtection="0"/>
  </cellStyleXfs>
  <cellXfs count="122">
    <xf numFmtId="0" fontId="0" fillId="0" borderId="0" xfId="0"/>
    <xf numFmtId="0" fontId="2" fillId="0" borderId="0" xfId="0" applyFont="1"/>
    <xf numFmtId="0" fontId="1" fillId="0" borderId="0" xfId="17"/>
    <xf numFmtId="0" fontId="8" fillId="0" borderId="0" xfId="17" applyFont="1"/>
    <xf numFmtId="0" fontId="1" fillId="0" borderId="0" xfId="18"/>
    <xf numFmtId="0" fontId="7" fillId="0" borderId="0" xfId="15" applyAlignment="1" applyProtection="1"/>
    <xf numFmtId="0" fontId="2" fillId="0" borderId="0" xfId="0" applyFont="1" applyBorder="1"/>
    <xf numFmtId="0" fontId="2" fillId="0" borderId="13" xfId="0" applyFont="1" applyBorder="1" applyAlignment="1">
      <alignment horizontal="center"/>
    </xf>
    <xf numFmtId="164" fontId="2" fillId="0" borderId="13" xfId="0" applyNumberFormat="1" applyFont="1" applyBorder="1"/>
    <xf numFmtId="1" fontId="2" fillId="0" borderId="13" xfId="0" applyNumberFormat="1" applyFont="1" applyBorder="1"/>
    <xf numFmtId="164" fontId="2" fillId="0" borderId="13" xfId="0" applyNumberFormat="1" applyFont="1" applyBorder="1" applyAlignment="1"/>
    <xf numFmtId="0" fontId="2" fillId="2" borderId="13" xfId="0" applyFont="1" applyFill="1" applyBorder="1" applyAlignment="1">
      <alignment horizontal="center"/>
    </xf>
    <xf numFmtId="164" fontId="2" fillId="2" borderId="13" xfId="0" applyNumberFormat="1" applyFont="1" applyFill="1" applyBorder="1"/>
    <xf numFmtId="1" fontId="2" fillId="2" borderId="13" xfId="0" applyNumberFormat="1" applyFont="1" applyFill="1" applyBorder="1"/>
    <xf numFmtId="164" fontId="2" fillId="2" borderId="13" xfId="0" applyNumberFormat="1" applyFont="1" applyFill="1" applyBorder="1" applyAlignment="1"/>
    <xf numFmtId="165" fontId="2" fillId="0" borderId="13" xfId="0" applyNumberFormat="1" applyFont="1" applyBorder="1"/>
    <xf numFmtId="165" fontId="2" fillId="2" borderId="13" xfId="0" applyNumberFormat="1" applyFont="1" applyFill="1" applyBorder="1"/>
    <xf numFmtId="2" fontId="2" fillId="0" borderId="13" xfId="0" applyNumberFormat="1" applyFont="1" applyBorder="1"/>
    <xf numFmtId="2" fontId="2" fillId="2" borderId="13" xfId="0" applyNumberFormat="1" applyFont="1" applyFill="1" applyBorder="1"/>
    <xf numFmtId="0" fontId="9" fillId="0" borderId="0" xfId="16"/>
    <xf numFmtId="0" fontId="2" fillId="0" borderId="0" xfId="16"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2" fillId="0" borderId="0" xfId="16" applyFont="1" applyBorder="1" applyAlignment="1">
      <alignment wrapText="1"/>
    </xf>
    <xf numFmtId="0" fontId="2" fillId="0" borderId="0" xfId="16" quotePrefix="1" applyFont="1" applyBorder="1" applyAlignment="1">
      <alignment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2" fillId="0" borderId="0" xfId="0" applyFont="1" applyBorder="1" applyAlignment="1">
      <alignment wrapText="1"/>
    </xf>
    <xf numFmtId="0" fontId="2" fillId="2" borderId="13" xfId="0" applyFont="1" applyFill="1" applyBorder="1" applyAlignment="1">
      <alignment horizontal="center"/>
    </xf>
    <xf numFmtId="164" fontId="2" fillId="2" borderId="13" xfId="0" applyNumberFormat="1" applyFont="1" applyFill="1" applyBorder="1"/>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xf>
    <xf numFmtId="0" fontId="2" fillId="2" borderId="15" xfId="0" applyFont="1" applyFill="1" applyBorder="1" applyAlignment="1">
      <alignment horizontal="center"/>
    </xf>
    <xf numFmtId="164" fontId="2" fillId="2" borderId="15" xfId="0" applyNumberFormat="1" applyFont="1" applyFill="1" applyBorder="1"/>
    <xf numFmtId="1" fontId="2" fillId="2" borderId="15" xfId="0" applyNumberFormat="1" applyFont="1" applyFill="1" applyBorder="1"/>
    <xf numFmtId="164" fontId="2" fillId="2" borderId="15" xfId="0" applyNumberFormat="1" applyFont="1" applyFill="1" applyBorder="1" applyAlignment="1"/>
    <xf numFmtId="165" fontId="2" fillId="2" borderId="15" xfId="0" applyNumberFormat="1" applyFont="1" applyFill="1" applyBorder="1"/>
    <xf numFmtId="2" fontId="2" fillId="2" borderId="15" xfId="0" applyNumberFormat="1" applyFont="1" applyFill="1" applyBorder="1"/>
    <xf numFmtId="0" fontId="2" fillId="3" borderId="13" xfId="0" applyFont="1" applyFill="1" applyBorder="1" applyAlignment="1">
      <alignment horizontal="center"/>
    </xf>
    <xf numFmtId="164" fontId="2" fillId="3" borderId="13" xfId="0" applyNumberFormat="1" applyFont="1" applyFill="1" applyBorder="1"/>
    <xf numFmtId="1" fontId="2" fillId="3" borderId="13" xfId="0" applyNumberFormat="1" applyFont="1" applyFill="1" applyBorder="1"/>
    <xf numFmtId="164" fontId="2" fillId="3" borderId="13" xfId="0" applyNumberFormat="1" applyFont="1" applyFill="1" applyBorder="1" applyAlignment="1"/>
    <xf numFmtId="165" fontId="2" fillId="3" borderId="13" xfId="0" applyNumberFormat="1" applyFont="1" applyFill="1" applyBorder="1"/>
    <xf numFmtId="2" fontId="2" fillId="3" borderId="13" xfId="0" applyNumberFormat="1" applyFont="1" applyFill="1" applyBorder="1"/>
    <xf numFmtId="164" fontId="2" fillId="0" borderId="13" xfId="0" applyNumberFormat="1" applyFont="1" applyFill="1" applyBorder="1"/>
    <xf numFmtId="0" fontId="2" fillId="3" borderId="15" xfId="0" applyFont="1" applyFill="1" applyBorder="1" applyAlignment="1">
      <alignment horizontal="center"/>
    </xf>
    <xf numFmtId="164" fontId="2" fillId="0" borderId="15" xfId="0" applyNumberFormat="1" applyFont="1" applyFill="1" applyBorder="1"/>
    <xf numFmtId="164" fontId="2" fillId="3" borderId="15" xfId="0" applyNumberFormat="1" applyFont="1" applyFill="1" applyBorder="1"/>
    <xf numFmtId="164" fontId="2" fillId="0" borderId="15" xfId="0" applyNumberFormat="1" applyFont="1" applyBorder="1"/>
    <xf numFmtId="1" fontId="2" fillId="3" borderId="15" xfId="0" applyNumberFormat="1" applyFont="1" applyFill="1" applyBorder="1"/>
    <xf numFmtId="164" fontId="2" fillId="3" borderId="15" xfId="0" applyNumberFormat="1" applyFont="1" applyFill="1" applyBorder="1" applyAlignment="1"/>
    <xf numFmtId="165" fontId="2" fillId="3" borderId="15" xfId="0" applyNumberFormat="1" applyFont="1" applyFill="1" applyBorder="1"/>
    <xf numFmtId="0" fontId="2" fillId="3" borderId="21" xfId="0" applyFont="1" applyFill="1" applyBorder="1" applyAlignment="1">
      <alignment horizontal="center"/>
    </xf>
    <xf numFmtId="164" fontId="2" fillId="3" borderId="21" xfId="0" applyNumberFormat="1" applyFont="1" applyFill="1" applyBorder="1"/>
    <xf numFmtId="164" fontId="2" fillId="0" borderId="21" xfId="0" applyNumberFormat="1" applyFont="1" applyBorder="1"/>
    <xf numFmtId="1" fontId="2" fillId="3" borderId="21" xfId="0" applyNumberFormat="1" applyFont="1" applyFill="1" applyBorder="1"/>
    <xf numFmtId="164" fontId="2" fillId="0" borderId="21" xfId="0" applyNumberFormat="1" applyFont="1" applyFill="1" applyBorder="1"/>
    <xf numFmtId="164" fontId="2" fillId="3" borderId="21" xfId="0" applyNumberFormat="1" applyFont="1" applyFill="1" applyBorder="1" applyAlignment="1"/>
    <xf numFmtId="0" fontId="2" fillId="2" borderId="16" xfId="0" applyFont="1" applyFill="1" applyBorder="1" applyAlignment="1">
      <alignment horizontal="center"/>
    </xf>
    <xf numFmtId="164" fontId="2" fillId="2" borderId="16" xfId="0" applyNumberFormat="1" applyFont="1" applyFill="1" applyBorder="1"/>
    <xf numFmtId="1" fontId="2" fillId="2" borderId="16" xfId="0" applyNumberFormat="1" applyFont="1" applyFill="1" applyBorder="1"/>
    <xf numFmtId="164" fontId="2" fillId="2" borderId="16" xfId="0" applyNumberFormat="1" applyFont="1" applyFill="1" applyBorder="1" applyAlignment="1"/>
    <xf numFmtId="165" fontId="2" fillId="3" borderId="21" xfId="0" applyNumberFormat="1" applyFont="1" applyFill="1" applyBorder="1"/>
    <xf numFmtId="165" fontId="2" fillId="2" borderId="16" xfId="0" applyNumberFormat="1" applyFont="1" applyFill="1" applyBorder="1"/>
    <xf numFmtId="2" fontId="2" fillId="3" borderId="15" xfId="0" applyNumberFormat="1" applyFont="1" applyFill="1" applyBorder="1"/>
    <xf numFmtId="2" fontId="2" fillId="2" borderId="16" xfId="0" applyNumberFormat="1" applyFont="1" applyFill="1" applyBorder="1"/>
    <xf numFmtId="164" fontId="2" fillId="2" borderId="22" xfId="0" applyNumberFormat="1" applyFont="1" applyFill="1" applyBorder="1"/>
    <xf numFmtId="0" fontId="2" fillId="0" borderId="17" xfId="16" applyFont="1" applyBorder="1" applyAlignment="1">
      <alignment horizontal="left" vertical="center"/>
    </xf>
    <xf numFmtId="0" fontId="2" fillId="0" borderId="18" xfId="16" applyFont="1" applyBorder="1" applyAlignment="1">
      <alignment horizontal="left" vertical="center"/>
    </xf>
    <xf numFmtId="0" fontId="2" fillId="0" borderId="19" xfId="16" applyFont="1" applyBorder="1" applyAlignment="1">
      <alignment horizontal="left" vertical="center"/>
    </xf>
    <xf numFmtId="0" fontId="2" fillId="0" borderId="18" xfId="16" applyFont="1" applyBorder="1" applyAlignment="1">
      <alignment horizontal="left" vertical="center" wrapText="1"/>
    </xf>
    <xf numFmtId="0" fontId="2" fillId="0" borderId="19" xfId="16" applyFont="1" applyBorder="1" applyAlignment="1">
      <alignment horizontal="left" vertical="center" wrapText="1"/>
    </xf>
    <xf numFmtId="0" fontId="2" fillId="0" borderId="24" xfId="16" applyFont="1" applyBorder="1" applyAlignment="1">
      <alignment horizontal="left" vertical="center" wrapText="1"/>
    </xf>
    <xf numFmtId="0" fontId="2" fillId="0" borderId="20" xfId="16" applyFont="1" applyBorder="1" applyAlignment="1">
      <alignment horizontal="left" vertical="center" wrapText="1"/>
    </xf>
    <xf numFmtId="0" fontId="2" fillId="0" borderId="25" xfId="16" applyFont="1" applyBorder="1" applyAlignment="1">
      <alignment horizontal="left" vertical="center" wrapText="1"/>
    </xf>
    <xf numFmtId="0" fontId="2" fillId="0" borderId="23" xfId="0" applyFont="1" applyBorder="1"/>
    <xf numFmtId="0" fontId="2" fillId="0" borderId="0" xfId="0" applyFont="1" applyBorder="1"/>
    <xf numFmtId="0" fontId="2" fillId="0" borderId="1" xfId="0" applyFont="1" applyBorder="1"/>
    <xf numFmtId="0" fontId="2" fillId="0" borderId="24" xfId="16" applyFont="1" applyBorder="1" applyAlignment="1">
      <alignment horizontal="left" vertical="center"/>
    </xf>
    <xf numFmtId="0" fontId="2" fillId="0" borderId="17" xfId="16" quotePrefix="1" applyFont="1" applyBorder="1" applyAlignment="1">
      <alignment horizontal="left" vertical="center"/>
    </xf>
    <xf numFmtId="0" fontId="9" fillId="0" borderId="0" xfId="16" applyAlignment="1"/>
    <xf numFmtId="0" fontId="2" fillId="0" borderId="0" xfId="0" applyFont="1" applyAlignment="1"/>
    <xf numFmtId="0" fontId="2" fillId="0" borderId="24" xfId="16" quotePrefix="1" applyFont="1" applyBorder="1" applyAlignment="1">
      <alignment horizontal="left" vertical="center"/>
    </xf>
    <xf numFmtId="0" fontId="2" fillId="0" borderId="20" xfId="16" applyFont="1" applyBorder="1" applyAlignment="1">
      <alignment horizontal="left" vertical="center"/>
    </xf>
    <xf numFmtId="0" fontId="2" fillId="0" borderId="25" xfId="16" applyFont="1" applyBorder="1" applyAlignment="1">
      <alignment horizontal="left" vertical="center"/>
    </xf>
    <xf numFmtId="0" fontId="2" fillId="0" borderId="17" xfId="16" quotePrefix="1" applyFont="1" applyBorder="1" applyAlignment="1">
      <alignment vertical="center"/>
    </xf>
    <xf numFmtId="0" fontId="2" fillId="0" borderId="18" xfId="16" applyFont="1" applyBorder="1" applyAlignment="1">
      <alignment vertical="center"/>
    </xf>
    <xf numFmtId="0" fontId="2" fillId="0" borderId="20" xfId="16" applyFont="1" applyBorder="1" applyAlignment="1">
      <alignment vertical="center"/>
    </xf>
    <xf numFmtId="0" fontId="2" fillId="0" borderId="19" xfId="16" applyFont="1" applyBorder="1" applyAlignment="1">
      <alignment vertical="center"/>
    </xf>
    <xf numFmtId="0" fontId="2" fillId="0" borderId="24" xfId="0" applyFont="1" applyBorder="1" applyAlignment="1">
      <alignment horizontal="left" vertical="center"/>
    </xf>
    <xf numFmtId="0" fontId="2" fillId="0" borderId="20" xfId="0" applyFont="1" applyBorder="1" applyAlignment="1">
      <alignment horizontal="left" vertical="center"/>
    </xf>
    <xf numFmtId="0" fontId="2" fillId="0" borderId="25" xfId="0" applyFont="1" applyBorder="1" applyAlignment="1">
      <alignment horizontal="left" vertical="center"/>
    </xf>
    <xf numFmtId="0" fontId="2" fillId="0" borderId="17" xfId="0" quotePrefix="1"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2" fillId="0" borderId="17" xfId="0" applyFont="1" applyBorder="1" applyAlignment="1">
      <alignment horizontal="left" vertical="center"/>
    </xf>
    <xf numFmtId="0" fontId="0" fillId="0" borderId="0" xfId="0" applyAlignment="1"/>
    <xf numFmtId="0" fontId="2" fillId="0" borderId="23" xfId="0" applyFont="1" applyBorder="1" applyAlignment="1">
      <alignment wrapText="1"/>
    </xf>
    <xf numFmtId="0" fontId="2" fillId="0" borderId="23" xfId="0" applyFont="1" applyBorder="1" applyAlignment="1"/>
    <xf numFmtId="0" fontId="2" fillId="0" borderId="2" xfId="0" quotePrefix="1"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6" xfId="0" applyFont="1" applyBorder="1" applyAlignment="1">
      <alignment horizontal="center" vertical="center" wrapText="1"/>
    </xf>
    <xf numFmtId="0" fontId="3" fillId="0" borderId="8" xfId="0" applyFont="1" applyBorder="1" applyAlignment="1">
      <alignment horizontal="left"/>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center" vertical="center" wrapText="1"/>
    </xf>
    <xf numFmtId="0" fontId="2" fillId="0" borderId="3" xfId="0" quotePrefix="1" applyFont="1" applyBorder="1" applyAlignment="1">
      <alignment horizontal="center" vertical="center" wrapText="1"/>
    </xf>
    <xf numFmtId="0" fontId="3" fillId="3" borderId="8" xfId="0" applyFont="1" applyFill="1" applyBorder="1" applyAlignment="1">
      <alignment horizontal="left"/>
    </xf>
  </cellXfs>
  <cellStyles count="22">
    <cellStyle name="Comma0" xfId="1" xr:uid="{00000000-0005-0000-0000-000000000000}"/>
    <cellStyle name="Comma0 2" xfId="2" xr:uid="{00000000-0005-0000-0000-000001000000}"/>
    <cellStyle name="Comma0 3" xfId="3" xr:uid="{00000000-0005-0000-0000-000002000000}"/>
    <cellStyle name="Currency0" xfId="4" xr:uid="{00000000-0005-0000-0000-000003000000}"/>
    <cellStyle name="Currency0 2" xfId="5" xr:uid="{00000000-0005-0000-0000-000004000000}"/>
    <cellStyle name="Currency0 3" xfId="6" xr:uid="{00000000-0005-0000-0000-000005000000}"/>
    <cellStyle name="Date" xfId="7" xr:uid="{00000000-0005-0000-0000-000006000000}"/>
    <cellStyle name="Date 2" xfId="8" xr:uid="{00000000-0005-0000-0000-000007000000}"/>
    <cellStyle name="Date 3" xfId="9" xr:uid="{00000000-0005-0000-0000-000008000000}"/>
    <cellStyle name="Fixed" xfId="10" xr:uid="{00000000-0005-0000-0000-000009000000}"/>
    <cellStyle name="Fixed 2" xfId="11" xr:uid="{00000000-0005-0000-0000-00000A000000}"/>
    <cellStyle name="Fixed 3" xfId="12" xr:uid="{00000000-0005-0000-0000-00000B000000}"/>
    <cellStyle name="Heading 1" xfId="13" builtinId="16" customBuiltin="1"/>
    <cellStyle name="Heading 2" xfId="14" builtinId="17" customBuiltin="1"/>
    <cellStyle name="Hyperlink" xfId="15" builtinId="8"/>
    <cellStyle name="Normal" xfId="0" builtinId="0"/>
    <cellStyle name="Normal 2" xfId="16" xr:uid="{00000000-0005-0000-0000-000010000000}"/>
    <cellStyle name="normal_sweets" xfId="17" xr:uid="{00000000-0005-0000-0000-000011000000}"/>
    <cellStyle name="Normal_sweets_1" xfId="18" xr:uid="{00000000-0005-0000-0000-000012000000}"/>
    <cellStyle name="Total" xfId="19" builtinId="25" customBuiltin="1"/>
    <cellStyle name="Total 2" xfId="20" xr:uid="{00000000-0005-0000-0000-000014000000}"/>
    <cellStyle name="Total 3" xfId="21"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2"/>
  <sheetViews>
    <sheetView tabSelected="1" workbookViewId="0"/>
  </sheetViews>
  <sheetFormatPr defaultColWidth="9.21875" defaultRowHeight="13.2" x14ac:dyDescent="0.25"/>
  <cols>
    <col min="1" max="1" width="11.21875" style="4" customWidth="1"/>
    <col min="2" max="16384" width="9.21875" style="4"/>
  </cols>
  <sheetData>
    <row r="2" spans="1:2" x14ac:dyDescent="0.25">
      <c r="A2" s="2" t="s">
        <v>10</v>
      </c>
      <c r="B2" s="3" t="s">
        <v>58</v>
      </c>
    </row>
    <row r="3" spans="1:2" x14ac:dyDescent="0.25">
      <c r="A3" s="2"/>
      <c r="B3" s="2"/>
    </row>
    <row r="4" spans="1:2" x14ac:dyDescent="0.25">
      <c r="A4" s="2" t="s">
        <v>11</v>
      </c>
      <c r="B4" s="5" t="s">
        <v>12</v>
      </c>
    </row>
    <row r="5" spans="1:2" x14ac:dyDescent="0.25">
      <c r="B5" s="5" t="s">
        <v>53</v>
      </c>
    </row>
    <row r="6" spans="1:2" x14ac:dyDescent="0.25">
      <c r="B6" s="5" t="s">
        <v>18</v>
      </c>
    </row>
    <row r="7" spans="1:2" x14ac:dyDescent="0.25">
      <c r="B7" s="5" t="s">
        <v>17</v>
      </c>
    </row>
    <row r="8" spans="1:2" x14ac:dyDescent="0.25">
      <c r="B8" s="5" t="s">
        <v>16</v>
      </c>
    </row>
    <row r="9" spans="1:2" x14ac:dyDescent="0.25">
      <c r="B9" s="5" t="s">
        <v>54</v>
      </c>
    </row>
    <row r="10" spans="1:2" x14ac:dyDescent="0.25">
      <c r="B10" s="5" t="s">
        <v>14</v>
      </c>
    </row>
    <row r="11" spans="1:2" x14ac:dyDescent="0.25">
      <c r="B11" s="5" t="s">
        <v>15</v>
      </c>
    </row>
    <row r="12" spans="1:2" x14ac:dyDescent="0.25">
      <c r="B12" s="5" t="s">
        <v>13</v>
      </c>
    </row>
  </sheetData>
  <phoneticPr fontId="2" type="noConversion"/>
  <hyperlinks>
    <hyperlink ref="B4" location="'Caloric sweeteners'!A1" display="Total caloric sweeteners - Sugar, corn sweeteners, honey, and syrup" xr:uid="{00000000-0004-0000-0000-000000000000}"/>
    <hyperlink ref="B5" location="'Cane and beet sugar'!A1" display="Cane and beet sugar" xr:uid="{00000000-0004-0000-0000-000001000000}"/>
    <hyperlink ref="B12" location="'Corn sweeteners'!A1" display="Total corn sweeteners" xr:uid="{00000000-0004-0000-0000-000002000000}"/>
    <hyperlink ref="B6" location="'Edible syrups'!A1" display="Edible syrups" xr:uid="{6413352C-677B-4CBF-8EA6-1A62EF962D87}"/>
    <hyperlink ref="B7" location="Honey!A1" display="Honey" xr:uid="{4C009D90-F817-4A39-A30B-0CF1819C4304}"/>
    <hyperlink ref="B8" location="'Total honey and syrup'!A1" display="Honey and edible syrups" xr:uid="{D09BBA94-6030-4C40-AFC0-9031E99C5890}"/>
    <hyperlink ref="B9" location="'High fructose corn syrup'!A1" display="High fructose corn syrup" xr:uid="{8AAFD6FF-5B50-4A78-B459-BC884A4CDD1A}"/>
    <hyperlink ref="B10" location="Glucose!A1" display="Glucose" xr:uid="{BBEC984C-4459-4A0A-AEE9-782538F5A166}"/>
    <hyperlink ref="B11" location="Dextrose!A1" display="Dextrose" xr:uid="{CDD89DFF-B697-4D70-A0A5-ED359BEC3475}"/>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65"/>
  <sheetViews>
    <sheetView zoomScaleNormal="100" workbookViewId="0">
      <pane ySplit="6" topLeftCell="A7" activePane="bottomLeft" state="frozen"/>
      <selection pane="bottomLeft" sqref="A1:K1"/>
    </sheetView>
  </sheetViews>
  <sheetFormatPr defaultColWidth="10.77734375" defaultRowHeight="12" customHeight="1" x14ac:dyDescent="0.2"/>
  <cols>
    <col min="1" max="10" width="10.77734375" style="1"/>
    <col min="11" max="11" width="11.77734375" style="1" customWidth="1"/>
    <col min="12" max="16384" width="10.77734375" style="1"/>
  </cols>
  <sheetData>
    <row r="1" spans="1:27" ht="12" customHeight="1" thickBot="1" x14ac:dyDescent="0.25">
      <c r="A1" s="108" t="s">
        <v>43</v>
      </c>
      <c r="B1" s="108"/>
      <c r="C1" s="108"/>
      <c r="D1" s="108"/>
      <c r="E1" s="108"/>
      <c r="F1" s="108"/>
      <c r="G1" s="108"/>
      <c r="H1" s="108"/>
      <c r="I1" s="108"/>
      <c r="J1" s="108"/>
      <c r="K1" s="108"/>
    </row>
    <row r="2" spans="1:27" ht="12" customHeight="1" thickTop="1" x14ac:dyDescent="0.2">
      <c r="A2" s="111" t="s">
        <v>0</v>
      </c>
      <c r="B2" s="109" t="s">
        <v>7</v>
      </c>
      <c r="C2" s="109" t="s">
        <v>1</v>
      </c>
      <c r="D2" s="109" t="s">
        <v>8</v>
      </c>
      <c r="E2" s="113" t="s">
        <v>49</v>
      </c>
      <c r="F2" s="109" t="s">
        <v>9</v>
      </c>
      <c r="G2" s="103" t="s">
        <v>19</v>
      </c>
      <c r="H2" s="104"/>
      <c r="I2" s="104"/>
      <c r="J2" s="103" t="s">
        <v>26</v>
      </c>
      <c r="K2" s="103" t="s">
        <v>27</v>
      </c>
    </row>
    <row r="3" spans="1:27" ht="12" customHeight="1" x14ac:dyDescent="0.2">
      <c r="A3" s="111"/>
      <c r="B3" s="109"/>
      <c r="C3" s="109"/>
      <c r="D3" s="109"/>
      <c r="E3" s="114"/>
      <c r="F3" s="109"/>
      <c r="G3" s="105"/>
      <c r="H3" s="104"/>
      <c r="I3" s="104"/>
      <c r="J3" s="105"/>
      <c r="K3" s="105"/>
    </row>
    <row r="4" spans="1:27" ht="12" customHeight="1" x14ac:dyDescent="0.2">
      <c r="A4" s="111"/>
      <c r="B4" s="109"/>
      <c r="C4" s="109"/>
      <c r="D4" s="109"/>
      <c r="E4" s="114"/>
      <c r="F4" s="109"/>
      <c r="G4" s="105"/>
      <c r="H4" s="104"/>
      <c r="I4" s="104"/>
      <c r="J4" s="105"/>
      <c r="K4" s="105"/>
    </row>
    <row r="5" spans="1:27" ht="12" customHeight="1" x14ac:dyDescent="0.2">
      <c r="A5" s="112"/>
      <c r="B5" s="110"/>
      <c r="C5" s="110"/>
      <c r="D5" s="110"/>
      <c r="E5" s="115"/>
      <c r="F5" s="110"/>
      <c r="G5" s="106"/>
      <c r="H5" s="107"/>
      <c r="I5" s="107"/>
      <c r="J5" s="106"/>
      <c r="K5" s="106"/>
    </row>
    <row r="6" spans="1:27" ht="12" customHeight="1" x14ac:dyDescent="0.25">
      <c r="A6" s="20"/>
      <c r="B6" s="33" t="s">
        <v>29</v>
      </c>
      <c r="C6" s="33" t="s">
        <v>29</v>
      </c>
      <c r="D6" s="33" t="s">
        <v>29</v>
      </c>
      <c r="E6" s="34" t="s">
        <v>29</v>
      </c>
      <c r="F6" s="33" t="s">
        <v>30</v>
      </c>
      <c r="G6" s="33" t="s">
        <v>29</v>
      </c>
      <c r="H6" s="33" t="s">
        <v>31</v>
      </c>
      <c r="I6" s="33" t="s">
        <v>32</v>
      </c>
      <c r="J6" s="33" t="s">
        <v>33</v>
      </c>
      <c r="K6" s="33" t="s">
        <v>35</v>
      </c>
      <c r="L6" s="19"/>
      <c r="M6" s="19"/>
      <c r="N6" s="19"/>
      <c r="O6" s="19"/>
      <c r="P6" s="19"/>
      <c r="Q6" s="19"/>
      <c r="R6" s="19"/>
      <c r="S6" s="19"/>
      <c r="T6" s="19"/>
      <c r="U6" s="19"/>
      <c r="V6" s="19"/>
      <c r="W6" s="19"/>
      <c r="X6" s="19"/>
      <c r="Y6" s="19"/>
      <c r="Z6" s="19"/>
      <c r="AA6" s="19"/>
    </row>
    <row r="7" spans="1:27" ht="12" customHeight="1" x14ac:dyDescent="0.2">
      <c r="A7" s="7">
        <v>1970</v>
      </c>
      <c r="B7" s="8">
        <f>SUM('High-fructose corn syrup'!B7,Glucose!B7,Dextrose!B7)</f>
        <v>15.890856623236314</v>
      </c>
      <c r="C7" s="8">
        <f>SUM('High-fructose corn syrup'!D7,Glucose!D7,Dextrose!D7)</f>
        <v>15.890856623236314</v>
      </c>
      <c r="D7" s="8">
        <f>SUM('High-fructose corn syrup'!F7,Glucose!F7,Dextrose!F7)</f>
        <v>14.14286239468032</v>
      </c>
      <c r="E7" s="8">
        <f>SUM('High-fructose corn syrup'!H7,Glucose!H7,Dextrose!H7)</f>
        <v>14.14286239468032</v>
      </c>
      <c r="F7" s="8">
        <f t="shared" ref="F7:F48" si="0">100-(G7/B7*100)</f>
        <v>41.259999999999984</v>
      </c>
      <c r="G7" s="8">
        <f>SUM('High-fructose corn syrup'!K7,Glucose!K7,Dextrose!K7)</f>
        <v>9.3342891804890122</v>
      </c>
      <c r="H7" s="8">
        <f>SUM('High-fructose corn syrup'!L7,Glucose!L7,Dextrose!L7)</f>
        <v>0.40917432024061418</v>
      </c>
      <c r="I7" s="8">
        <f>SUM('High-fructose corn syrup'!M7,Glucose!M7,Dextrose!M7)</f>
        <v>11.599887391661291</v>
      </c>
      <c r="J7" s="8">
        <f>SUM('High-fructose corn syrup'!P7,Glucose!P7,Dextrose!P7)</f>
        <v>44.190047206328728</v>
      </c>
      <c r="K7" s="8">
        <f>SUM('High-fructose corn syrup'!Q7,Glucose!Q7,Dextrose!Q7)</f>
        <v>2.7618779503955455</v>
      </c>
      <c r="L7" s="6"/>
      <c r="M7" s="6"/>
      <c r="N7" s="6"/>
      <c r="O7" s="6"/>
      <c r="P7" s="6"/>
      <c r="Q7" s="6"/>
      <c r="R7" s="6"/>
      <c r="S7" s="6"/>
      <c r="T7" s="6"/>
      <c r="U7" s="6"/>
      <c r="V7" s="6"/>
      <c r="W7" s="6"/>
      <c r="X7" s="6"/>
      <c r="Y7" s="6"/>
      <c r="Z7" s="6"/>
      <c r="AA7" s="6"/>
    </row>
    <row r="8" spans="1:27" ht="12" customHeight="1" x14ac:dyDescent="0.2">
      <c r="A8" s="11">
        <v>1971</v>
      </c>
      <c r="B8" s="12">
        <f>SUM('High-fructose corn syrup'!B8,Glucose!B8,Dextrose!B8)</f>
        <v>16.666695928966273</v>
      </c>
      <c r="C8" s="12">
        <f>SUM('High-fructose corn syrup'!D8,Glucose!D8,Dextrose!D8)</f>
        <v>16.666695928966273</v>
      </c>
      <c r="D8" s="12">
        <f>SUM('High-fructose corn syrup'!F8,Glucose!F8,Dextrose!F8)</f>
        <v>14.833359376779981</v>
      </c>
      <c r="E8" s="32">
        <f>SUM('High-fructose corn syrup'!H8,Glucose!H8,Dextrose!H8)</f>
        <v>14.833359376779981</v>
      </c>
      <c r="F8" s="12">
        <f t="shared" si="0"/>
        <v>41.260000000000005</v>
      </c>
      <c r="G8" s="12">
        <f>SUM('High-fructose corn syrup'!K8,Glucose!K8,Dextrose!K8)</f>
        <v>9.7900171886747884</v>
      </c>
      <c r="H8" s="12">
        <f>SUM('High-fructose corn syrup'!L8,Glucose!L8,Dextrose!L8)</f>
        <v>0.42915143840766196</v>
      </c>
      <c r="I8" s="12">
        <f>SUM('High-fructose corn syrup'!M8,Glucose!M8,Dextrose!M8)</f>
        <v>12.166228703138014</v>
      </c>
      <c r="J8" s="12">
        <f>SUM('High-fructose corn syrup'!P8,Glucose!P8,Dextrose!P8)</f>
        <v>46.347537916716242</v>
      </c>
      <c r="K8" s="12">
        <f>SUM('High-fructose corn syrup'!Q8,Glucose!Q8,Dextrose!Q8)</f>
        <v>2.8967211197947651</v>
      </c>
      <c r="L8" s="6"/>
      <c r="M8" s="6"/>
      <c r="N8" s="6"/>
      <c r="O8" s="6"/>
      <c r="P8" s="6"/>
      <c r="Q8" s="6"/>
      <c r="R8" s="6"/>
      <c r="S8" s="6"/>
      <c r="T8" s="6"/>
      <c r="U8" s="6"/>
      <c r="V8" s="6"/>
      <c r="W8" s="6"/>
      <c r="X8" s="6"/>
      <c r="Y8" s="6"/>
      <c r="Z8" s="6"/>
      <c r="AA8" s="6"/>
    </row>
    <row r="9" spans="1:27" ht="12" customHeight="1" x14ac:dyDescent="0.2">
      <c r="A9" s="11">
        <v>1972</v>
      </c>
      <c r="B9" s="12">
        <f>SUM('High-fructose corn syrup'!B9,Glucose!B9,Dextrose!B9)</f>
        <v>17.751617807610987</v>
      </c>
      <c r="C9" s="12">
        <f>SUM('High-fructose corn syrup'!D9,Glucose!D9,Dextrose!D9)</f>
        <v>17.751617807610987</v>
      </c>
      <c r="D9" s="12">
        <f>SUM('High-fructose corn syrup'!F9,Glucose!F9,Dextrose!F9)</f>
        <v>15.798939848773777</v>
      </c>
      <c r="E9" s="32">
        <f>SUM('High-fructose corn syrup'!H9,Glucose!H9,Dextrose!H9)</f>
        <v>15.798939848773777</v>
      </c>
      <c r="F9" s="12">
        <f t="shared" si="0"/>
        <v>41.260000000000005</v>
      </c>
      <c r="G9" s="12">
        <f>SUM('High-fructose corn syrup'!K9,Glucose!K9,Dextrose!K9)</f>
        <v>10.427300300190693</v>
      </c>
      <c r="H9" s="12">
        <f>SUM('High-fructose corn syrup'!L9,Glucose!L9,Dextrose!L9)</f>
        <v>0.45708713644671534</v>
      </c>
      <c r="I9" s="12">
        <f>SUM('High-fructose corn syrup'!M9,Glucose!M9,Dextrose!M9)</f>
        <v>12.958191774696157</v>
      </c>
      <c r="J9" s="12">
        <f>SUM('High-fructose corn syrup'!P9,Glucose!P9,Dextrose!P9)</f>
        <v>49.364540094080596</v>
      </c>
      <c r="K9" s="12">
        <f>SUM('High-fructose corn syrup'!Q9,Glucose!Q9,Dextrose!Q9)</f>
        <v>3.0852837558800372</v>
      </c>
      <c r="L9" s="6"/>
      <c r="M9" s="6"/>
      <c r="N9" s="6"/>
      <c r="O9" s="6"/>
      <c r="P9" s="6"/>
      <c r="Q9" s="6"/>
      <c r="R9" s="6"/>
      <c r="S9" s="6"/>
      <c r="T9" s="6"/>
      <c r="U9" s="6"/>
      <c r="V9" s="6"/>
      <c r="W9" s="6"/>
      <c r="X9" s="6"/>
      <c r="Y9" s="6"/>
      <c r="Z9" s="6"/>
      <c r="AA9" s="6"/>
    </row>
    <row r="10" spans="1:27" ht="12" customHeight="1" x14ac:dyDescent="0.2">
      <c r="A10" s="11">
        <v>1973</v>
      </c>
      <c r="B10" s="12">
        <f>SUM('High-fructose corn syrup'!B10,Glucose!B10,Dextrose!B10)</f>
        <v>19.748041905765227</v>
      </c>
      <c r="C10" s="12">
        <f>SUM('High-fructose corn syrup'!D10,Glucose!D10,Dextrose!D10)</f>
        <v>19.748041905765227</v>
      </c>
      <c r="D10" s="12">
        <f>SUM('High-fructose corn syrup'!F10,Glucose!F10,Dextrose!F10)</f>
        <v>17.575757296131052</v>
      </c>
      <c r="E10" s="32">
        <f>SUM('High-fructose corn syrup'!H10,Glucose!H10,Dextrose!H10)</f>
        <v>17.575757296131052</v>
      </c>
      <c r="F10" s="12">
        <f t="shared" si="0"/>
        <v>41.26</v>
      </c>
      <c r="G10" s="12">
        <f>SUM('High-fructose corn syrup'!K10,Glucose!K10,Dextrose!K10)</f>
        <v>11.599999815446495</v>
      </c>
      <c r="H10" s="12">
        <f>SUM('High-fructose corn syrup'!L10,Glucose!L10,Dextrose!L10)</f>
        <v>0.50849314259491474</v>
      </c>
      <c r="I10" s="12">
        <f>SUM('High-fructose corn syrup'!M10,Glucose!M10,Dextrose!M10)</f>
        <v>14.415526345994536</v>
      </c>
      <c r="J10" s="12">
        <f>SUM('High-fructose corn syrup'!P10,Glucose!P10,Dextrose!P10)</f>
        <v>54.916290841883942</v>
      </c>
      <c r="K10" s="12">
        <f>SUM('High-fructose corn syrup'!Q10,Glucose!Q10,Dextrose!Q10)</f>
        <v>3.4322681776177464</v>
      </c>
      <c r="L10" s="6"/>
      <c r="M10" s="6"/>
      <c r="N10" s="6"/>
      <c r="O10" s="6"/>
      <c r="P10" s="6"/>
      <c r="Q10" s="6"/>
      <c r="R10" s="6"/>
      <c r="S10" s="6"/>
      <c r="T10" s="6"/>
      <c r="U10" s="6"/>
      <c r="V10" s="6"/>
      <c r="W10" s="6"/>
      <c r="X10" s="6"/>
      <c r="Y10" s="6"/>
      <c r="Z10" s="6"/>
      <c r="AA10" s="6"/>
    </row>
    <row r="11" spans="1:27" ht="12" customHeight="1" x14ac:dyDescent="0.2">
      <c r="A11" s="11">
        <v>1974</v>
      </c>
      <c r="B11" s="12">
        <f>SUM('High-fructose corn syrup'!B11,Glucose!B11,Dextrose!B11)</f>
        <v>21.156742585057223</v>
      </c>
      <c r="C11" s="12">
        <f>SUM('High-fructose corn syrup'!D11,Glucose!D11,Dextrose!D11)</f>
        <v>21.156742585057223</v>
      </c>
      <c r="D11" s="12">
        <f>SUM('High-fructose corn syrup'!F11,Glucose!F11,Dextrose!F11)</f>
        <v>18.829500900700928</v>
      </c>
      <c r="E11" s="32">
        <f>SUM('High-fructose corn syrup'!H11,Glucose!H11,Dextrose!H11)</f>
        <v>18.829500900700928</v>
      </c>
      <c r="F11" s="12">
        <f t="shared" si="0"/>
        <v>41.260000000000005</v>
      </c>
      <c r="G11" s="12">
        <f>SUM('High-fructose corn syrup'!K11,Glucose!K11,Dextrose!K11)</f>
        <v>12.427470594462612</v>
      </c>
      <c r="H11" s="12">
        <f>SUM('High-fructose corn syrup'!L11,Glucose!L11,Dextrose!L11)</f>
        <v>0.54476583427781311</v>
      </c>
      <c r="I11" s="12">
        <f>SUM('High-fructose corn syrup'!M11,Glucose!M11,Dextrose!M11)</f>
        <v>15.443839018858863</v>
      </c>
      <c r="J11" s="12">
        <f>SUM('High-fructose corn syrup'!P11,Glucose!P11,Dextrose!P11)</f>
        <v>58.833672452795668</v>
      </c>
      <c r="K11" s="12">
        <f>SUM('High-fructose corn syrup'!Q11,Glucose!Q11,Dextrose!Q11)</f>
        <v>3.6771045282997292</v>
      </c>
      <c r="L11" s="6"/>
      <c r="M11" s="6"/>
      <c r="N11" s="6"/>
      <c r="O11" s="6"/>
      <c r="P11" s="6"/>
      <c r="Q11" s="6"/>
      <c r="R11" s="6"/>
      <c r="S11" s="6"/>
      <c r="T11" s="6"/>
      <c r="U11" s="6"/>
      <c r="V11" s="6"/>
      <c r="W11" s="6"/>
      <c r="X11" s="6"/>
      <c r="Y11" s="6"/>
      <c r="Z11" s="6"/>
      <c r="AA11" s="6"/>
    </row>
    <row r="12" spans="1:27" ht="12" customHeight="1" x14ac:dyDescent="0.2">
      <c r="A12" s="11">
        <v>1975</v>
      </c>
      <c r="B12" s="12">
        <f>SUM('High-fructose corn syrup'!B12,Glucose!B12,Dextrose!B12)</f>
        <v>23.285936204988587</v>
      </c>
      <c r="C12" s="12">
        <f>SUM('High-fructose corn syrup'!D12,Glucose!D12,Dextrose!D12)</f>
        <v>23.285936204988587</v>
      </c>
      <c r="D12" s="12">
        <f>SUM('High-fructose corn syrup'!F12,Glucose!F12,Dextrose!F12)</f>
        <v>20.724483222439837</v>
      </c>
      <c r="E12" s="32">
        <f>SUM('High-fructose corn syrup'!H12,Glucose!H12,Dextrose!H12)</f>
        <v>20.724483222439837</v>
      </c>
      <c r="F12" s="12">
        <f t="shared" si="0"/>
        <v>41.260000000000005</v>
      </c>
      <c r="G12" s="12">
        <f>SUM('High-fructose corn syrup'!K12,Glucose!K12,Dextrose!K12)</f>
        <v>13.678158926810294</v>
      </c>
      <c r="H12" s="12">
        <f>SUM('High-fructose corn syrup'!L12,Glucose!L12,Dextrose!L12)</f>
        <v>0.59959052829853343</v>
      </c>
      <c r="I12" s="12">
        <f>SUM('High-fructose corn syrup'!M12,Glucose!M12,Dextrose!M12)</f>
        <v>16.998091681999274</v>
      </c>
      <c r="J12" s="12">
        <f>SUM('High-fructose corn syrup'!P12,Glucose!P12,Dextrose!P12)</f>
        <v>64.754634979044837</v>
      </c>
      <c r="K12" s="12">
        <f>SUM('High-fructose corn syrup'!Q12,Glucose!Q12,Dextrose!Q12)</f>
        <v>4.0471646861903023</v>
      </c>
      <c r="L12" s="6"/>
      <c r="M12" s="6"/>
      <c r="N12" s="6"/>
      <c r="O12" s="6"/>
      <c r="P12" s="6"/>
      <c r="Q12" s="6"/>
      <c r="R12" s="6"/>
      <c r="S12" s="6"/>
      <c r="T12" s="6"/>
      <c r="U12" s="6"/>
      <c r="V12" s="6"/>
      <c r="W12" s="6"/>
      <c r="X12" s="6"/>
      <c r="Y12" s="6"/>
      <c r="Z12" s="6"/>
      <c r="AA12" s="6"/>
    </row>
    <row r="13" spans="1:27" ht="12" customHeight="1" x14ac:dyDescent="0.2">
      <c r="A13" s="7">
        <v>1976</v>
      </c>
      <c r="B13" s="8">
        <f>SUM('High-fructose corn syrup'!B13,Glucose!B13,Dextrose!B13)</f>
        <v>25.206479607171467</v>
      </c>
      <c r="C13" s="8">
        <f>SUM('High-fructose corn syrup'!D13,Glucose!D13,Dextrose!D13)</f>
        <v>25.206479607171467</v>
      </c>
      <c r="D13" s="8">
        <f>SUM('High-fructose corn syrup'!F13,Glucose!F13,Dextrose!F13)</f>
        <v>22.433766850382607</v>
      </c>
      <c r="E13" s="8">
        <f>SUM('High-fructose corn syrup'!H13,Glucose!H13,Dextrose!H13)</f>
        <v>22.433766850382607</v>
      </c>
      <c r="F13" s="8">
        <f t="shared" si="0"/>
        <v>41.26</v>
      </c>
      <c r="G13" s="8">
        <f>SUM('High-fructose corn syrup'!K13,Glucose!K13,Dextrose!K13)</f>
        <v>14.806286121252519</v>
      </c>
      <c r="H13" s="8">
        <f>SUM('High-fructose corn syrup'!L13,Glucose!L13,Dextrose!L13)</f>
        <v>0.6490426792877817</v>
      </c>
      <c r="I13" s="8">
        <f>SUM('High-fructose corn syrup'!M13,Glucose!M13,Dextrose!M13)</f>
        <v>18.400035436468968</v>
      </c>
      <c r="J13" s="8">
        <f>SUM('High-fructose corn syrup'!P13,Glucose!P13,Dextrose!P13)</f>
        <v>70.09537309131035</v>
      </c>
      <c r="K13" s="8">
        <f>SUM('High-fructose corn syrup'!Q13,Glucose!Q13,Dextrose!Q13)</f>
        <v>4.3809608182068969</v>
      </c>
      <c r="L13" s="6"/>
      <c r="M13" s="6"/>
      <c r="N13" s="6"/>
      <c r="O13" s="6"/>
      <c r="P13" s="6"/>
      <c r="Q13" s="6"/>
      <c r="R13" s="6"/>
      <c r="S13" s="6"/>
      <c r="T13" s="6"/>
      <c r="U13" s="6"/>
      <c r="V13" s="6"/>
      <c r="W13" s="6"/>
      <c r="X13" s="6"/>
      <c r="Y13" s="6"/>
      <c r="Z13" s="6"/>
      <c r="AA13" s="6"/>
    </row>
    <row r="14" spans="1:27" ht="12" customHeight="1" x14ac:dyDescent="0.2">
      <c r="A14" s="7">
        <v>1977</v>
      </c>
      <c r="B14" s="8">
        <f>SUM('High-fructose corn syrup'!B14,Glucose!B14,Dextrose!B14)</f>
        <v>27.266647932656468</v>
      </c>
      <c r="C14" s="8">
        <f>SUM('High-fructose corn syrup'!D14,Glucose!D14,Dextrose!D14)</f>
        <v>27.266647932656468</v>
      </c>
      <c r="D14" s="8">
        <f>SUM('High-fructose corn syrup'!F14,Glucose!F14,Dextrose!F14)</f>
        <v>24.26731666006426</v>
      </c>
      <c r="E14" s="8">
        <f>SUM('High-fructose corn syrup'!H14,Glucose!H14,Dextrose!H14)</f>
        <v>24.26731666006426</v>
      </c>
      <c r="F14" s="8">
        <f t="shared" si="0"/>
        <v>41.26</v>
      </c>
      <c r="G14" s="8">
        <f>SUM('High-fructose corn syrup'!K14,Glucose!K14,Dextrose!K14)</f>
        <v>16.016428995642411</v>
      </c>
      <c r="H14" s="8">
        <f>SUM('High-fructose corn syrup'!L14,Glucose!L14,Dextrose!L14)</f>
        <v>0.7020900381651467</v>
      </c>
      <c r="I14" s="8">
        <f>SUM('High-fructose corn syrup'!M14,Glucose!M14,Dextrose!M14)</f>
        <v>19.903901536962827</v>
      </c>
      <c r="J14" s="8">
        <f>SUM('High-fructose corn syrup'!P14,Glucose!P14,Dextrose!P14)</f>
        <v>75.824386807477438</v>
      </c>
      <c r="K14" s="8">
        <f>SUM('High-fructose corn syrup'!Q14,Glucose!Q14,Dextrose!Q14)</f>
        <v>4.7390241754673399</v>
      </c>
      <c r="L14" s="6"/>
      <c r="M14" s="6"/>
      <c r="N14" s="6"/>
      <c r="O14" s="6"/>
      <c r="P14" s="6"/>
      <c r="Q14" s="6"/>
      <c r="R14" s="6"/>
      <c r="S14" s="6"/>
      <c r="T14" s="6"/>
      <c r="U14" s="6"/>
      <c r="V14" s="6"/>
      <c r="W14" s="6"/>
      <c r="X14" s="6"/>
      <c r="Y14" s="6"/>
      <c r="Z14" s="6"/>
      <c r="AA14" s="6"/>
    </row>
    <row r="15" spans="1:27" ht="12" customHeight="1" x14ac:dyDescent="0.2">
      <c r="A15" s="7">
        <v>1978</v>
      </c>
      <c r="B15" s="8">
        <f>SUM('High-fructose corn syrup'!B15,Glucose!B15,Dextrose!B15)</f>
        <v>28.389125670483139</v>
      </c>
      <c r="C15" s="8">
        <f>SUM('High-fructose corn syrup'!D15,Glucose!D15,Dextrose!D15)</f>
        <v>28.389125670483139</v>
      </c>
      <c r="D15" s="8">
        <f>SUM('High-fructose corn syrup'!F15,Glucose!F15,Dextrose!F15)</f>
        <v>25.266321846729994</v>
      </c>
      <c r="E15" s="8">
        <f>SUM('High-fructose corn syrup'!H15,Glucose!H15,Dextrose!H15)</f>
        <v>25.266321846729994</v>
      </c>
      <c r="F15" s="8">
        <f t="shared" si="0"/>
        <v>41.260000000000005</v>
      </c>
      <c r="G15" s="8">
        <f>SUM('High-fructose corn syrup'!K15,Glucose!K15,Dextrose!K15)</f>
        <v>16.675772418841795</v>
      </c>
      <c r="H15" s="8">
        <f>SUM('High-fructose corn syrup'!L15,Glucose!L15,Dextrose!L15)</f>
        <v>0.73099276356566767</v>
      </c>
      <c r="I15" s="8">
        <f>SUM('High-fructose corn syrup'!M15,Glucose!M15,Dextrose!M15)</f>
        <v>20.723279350704896</v>
      </c>
      <c r="J15" s="8">
        <f>SUM('High-fructose corn syrup'!P15,Glucose!P15,Dextrose!P15)</f>
        <v>78.945826097923401</v>
      </c>
      <c r="K15" s="8">
        <f>SUM('High-fructose corn syrup'!Q15,Glucose!Q15,Dextrose!Q15)</f>
        <v>4.9341141311202126</v>
      </c>
      <c r="L15" s="6"/>
      <c r="M15" s="6"/>
      <c r="N15" s="6"/>
      <c r="O15" s="6"/>
      <c r="P15" s="6"/>
      <c r="Q15" s="6"/>
      <c r="R15" s="6"/>
      <c r="S15" s="6"/>
      <c r="T15" s="6"/>
      <c r="U15" s="6"/>
      <c r="V15" s="6"/>
      <c r="W15" s="6"/>
      <c r="X15" s="6"/>
      <c r="Y15" s="6"/>
      <c r="Z15" s="6"/>
      <c r="AA15" s="6"/>
    </row>
    <row r="16" spans="1:27" ht="12" customHeight="1" x14ac:dyDescent="0.2">
      <c r="A16" s="7">
        <v>1979</v>
      </c>
      <c r="B16" s="8">
        <f>SUM('High-fructose corn syrup'!B16,Glucose!B16,Dextrose!B16)</f>
        <v>31.794593771847783</v>
      </c>
      <c r="C16" s="8">
        <f>SUM('High-fructose corn syrup'!D16,Glucose!D16,Dextrose!D16)</f>
        <v>31.794593771847783</v>
      </c>
      <c r="D16" s="8">
        <f>SUM('High-fructose corn syrup'!F16,Glucose!F16,Dextrose!F16)</f>
        <v>28.297188456944525</v>
      </c>
      <c r="E16" s="8">
        <f>SUM('High-fructose corn syrup'!H16,Glucose!H16,Dextrose!H16)</f>
        <v>28.297188456944525</v>
      </c>
      <c r="F16" s="8">
        <f t="shared" si="0"/>
        <v>41.26</v>
      </c>
      <c r="G16" s="8">
        <f>SUM('High-fructose corn syrup'!K16,Glucose!K16,Dextrose!K16)</f>
        <v>18.676144381583388</v>
      </c>
      <c r="H16" s="8">
        <f>SUM('High-fructose corn syrup'!L16,Glucose!L16,Dextrose!L16)</f>
        <v>0.81868030165844985</v>
      </c>
      <c r="I16" s="8">
        <f>SUM('High-fructose corn syrup'!M16,Glucose!M16,Dextrose!M16)</f>
        <v>23.209177211866226</v>
      </c>
      <c r="J16" s="8">
        <f>SUM('High-fructose corn syrup'!P16,Glucose!P16,Dextrose!P16)</f>
        <v>88.415913188061808</v>
      </c>
      <c r="K16" s="8">
        <f>SUM('High-fructose corn syrup'!Q16,Glucose!Q16,Dextrose!Q16)</f>
        <v>5.525994574253863</v>
      </c>
      <c r="L16" s="6"/>
      <c r="M16" s="6"/>
      <c r="N16" s="6"/>
      <c r="O16" s="6"/>
      <c r="P16" s="6"/>
      <c r="Q16" s="6"/>
      <c r="R16" s="6"/>
      <c r="S16" s="6"/>
      <c r="T16" s="6"/>
      <c r="U16" s="6"/>
      <c r="V16" s="6"/>
      <c r="W16" s="6"/>
      <c r="X16" s="6"/>
      <c r="Y16" s="6"/>
      <c r="Z16" s="6"/>
      <c r="AA16" s="6"/>
    </row>
    <row r="17" spans="1:27" ht="12" customHeight="1" x14ac:dyDescent="0.2">
      <c r="A17" s="7">
        <v>1980</v>
      </c>
      <c r="B17" s="8">
        <f>SUM('High-fructose corn syrup'!B17,Glucose!B17,Dextrose!B17)</f>
        <v>35.337091929126345</v>
      </c>
      <c r="C17" s="8">
        <f>SUM('High-fructose corn syrup'!D17,Glucose!D17,Dextrose!D17)</f>
        <v>35.337091929126345</v>
      </c>
      <c r="D17" s="8">
        <f>SUM('High-fructose corn syrup'!F17,Glucose!F17,Dextrose!F17)</f>
        <v>31.450011816922451</v>
      </c>
      <c r="E17" s="8">
        <f>SUM('High-fructose corn syrup'!H17,Glucose!H17,Dextrose!H17)</f>
        <v>31.450011816922451</v>
      </c>
      <c r="F17" s="8">
        <f t="shared" si="0"/>
        <v>41.26</v>
      </c>
      <c r="G17" s="8">
        <f>SUM('High-fructose corn syrup'!K17,Glucose!K17,Dextrose!K17)</f>
        <v>20.757007799168818</v>
      </c>
      <c r="H17" s="8">
        <f>SUM('High-fructose corn syrup'!L17,Glucose!L17,Dextrose!L17)</f>
        <v>0.90989623229233163</v>
      </c>
      <c r="I17" s="8">
        <f>SUM('High-fructose corn syrup'!M17,Glucose!M17,Dextrose!M17)</f>
        <v>25.795103237371457</v>
      </c>
      <c r="J17" s="8">
        <f>SUM('High-fructose corn syrup'!P17,Glucose!P17,Dextrose!P17)</f>
        <v>98.26705995189127</v>
      </c>
      <c r="K17" s="8">
        <f>SUM('High-fructose corn syrup'!Q17,Glucose!Q17,Dextrose!Q17)</f>
        <v>6.1416912469932043</v>
      </c>
      <c r="L17" s="6"/>
      <c r="M17" s="6"/>
      <c r="N17" s="6"/>
      <c r="O17" s="6"/>
      <c r="P17" s="6"/>
      <c r="Q17" s="6"/>
      <c r="R17" s="6"/>
      <c r="S17" s="6"/>
      <c r="T17" s="6"/>
      <c r="U17" s="6"/>
      <c r="V17" s="6"/>
      <c r="W17" s="6"/>
      <c r="X17" s="6"/>
      <c r="Y17" s="6"/>
      <c r="Z17" s="6"/>
      <c r="AA17" s="6"/>
    </row>
    <row r="18" spans="1:27" ht="12" customHeight="1" x14ac:dyDescent="0.2">
      <c r="A18" s="11">
        <v>1981</v>
      </c>
      <c r="B18" s="12">
        <f>SUM('High-fructose corn syrup'!B18,Glucose!B18,Dextrose!B18)</f>
        <v>39.146103361096046</v>
      </c>
      <c r="C18" s="12">
        <f>SUM('High-fructose corn syrup'!D18,Glucose!D18,Dextrose!D18)</f>
        <v>39.146103361096046</v>
      </c>
      <c r="D18" s="12">
        <f>SUM('High-fructose corn syrup'!F18,Glucose!F18,Dextrose!F18)</f>
        <v>34.840031991375476</v>
      </c>
      <c r="E18" s="32">
        <f>SUM('High-fructose corn syrup'!H18,Glucose!H18,Dextrose!H18)</f>
        <v>34.840031991375476</v>
      </c>
      <c r="F18" s="12">
        <f t="shared" si="0"/>
        <v>41.260000000000005</v>
      </c>
      <c r="G18" s="12">
        <f>SUM('High-fructose corn syrup'!K18,Glucose!K18,Dextrose!K18)</f>
        <v>22.994421114307816</v>
      </c>
      <c r="H18" s="12">
        <f>SUM('High-fructose corn syrup'!L18,Glucose!L18,Dextrose!L18)</f>
        <v>1.0079746241888357</v>
      </c>
      <c r="I18" s="12">
        <f>SUM('High-fructose corn syrup'!M18,Glucose!M18,Dextrose!M18)</f>
        <v>28.575576608441398</v>
      </c>
      <c r="J18" s="12">
        <f>SUM('High-fructose corn syrup'!P18,Glucose!P18,Dextrose!P18)</f>
        <v>108.85933946072912</v>
      </c>
      <c r="K18" s="12">
        <f>SUM('High-fructose corn syrup'!Q18,Glucose!Q18,Dextrose!Q18)</f>
        <v>6.8037087162955698</v>
      </c>
      <c r="L18" s="6"/>
      <c r="M18" s="6"/>
      <c r="N18" s="6"/>
      <c r="O18" s="6"/>
      <c r="P18" s="6"/>
      <c r="Q18" s="6"/>
      <c r="R18" s="6"/>
      <c r="S18" s="6"/>
      <c r="T18" s="6"/>
      <c r="U18" s="6"/>
      <c r="V18" s="6"/>
      <c r="W18" s="6"/>
      <c r="X18" s="6"/>
      <c r="Y18" s="6"/>
      <c r="Z18" s="6"/>
      <c r="AA18" s="6"/>
    </row>
    <row r="19" spans="1:27" ht="12" customHeight="1" x14ac:dyDescent="0.2">
      <c r="A19" s="11">
        <v>1982</v>
      </c>
      <c r="B19" s="12">
        <f>SUM('High-fructose corn syrup'!B19,Glucose!B19,Dextrose!B19)</f>
        <v>42.73314535000403</v>
      </c>
      <c r="C19" s="12">
        <f>SUM('High-fructose corn syrup'!D19,Glucose!D19,Dextrose!D19)</f>
        <v>42.73314535000403</v>
      </c>
      <c r="D19" s="12">
        <f>SUM('High-fructose corn syrup'!F19,Glucose!F19,Dextrose!F19)</f>
        <v>38.032499361503589</v>
      </c>
      <c r="E19" s="32">
        <f>SUM('High-fructose corn syrup'!H19,Glucose!H19,Dextrose!H19)</f>
        <v>38.032499361503589</v>
      </c>
      <c r="F19" s="12">
        <f t="shared" si="0"/>
        <v>41.26</v>
      </c>
      <c r="G19" s="12">
        <f>SUM('High-fructose corn syrup'!K19,Glucose!K19,Dextrose!K19)</f>
        <v>25.101449578592369</v>
      </c>
      <c r="H19" s="12">
        <f>SUM('High-fructose corn syrup'!L19,Glucose!L19,Dextrose!L19)</f>
        <v>1.1003375157739119</v>
      </c>
      <c r="I19" s="12">
        <f>SUM('High-fructose corn syrup'!M19,Glucose!M19,Dextrose!M19)</f>
        <v>31.194018403432519</v>
      </c>
      <c r="J19" s="12">
        <f>SUM('High-fructose corn syrup'!P19,Glucose!P19,Dextrose!P19)</f>
        <v>118.83435582260007</v>
      </c>
      <c r="K19" s="12">
        <f>SUM('High-fructose corn syrup'!Q19,Glucose!Q19,Dextrose!Q19)</f>
        <v>7.4271472389125046</v>
      </c>
      <c r="L19" s="6"/>
      <c r="M19" s="6"/>
      <c r="N19" s="6"/>
      <c r="O19" s="6"/>
      <c r="P19" s="6"/>
      <c r="Q19" s="6"/>
      <c r="R19" s="6"/>
      <c r="S19" s="6"/>
      <c r="T19" s="6"/>
      <c r="U19" s="6"/>
      <c r="V19" s="6"/>
      <c r="W19" s="6"/>
      <c r="X19" s="6"/>
      <c r="Y19" s="6"/>
      <c r="Z19" s="6"/>
      <c r="AA19" s="6"/>
    </row>
    <row r="20" spans="1:27" ht="12" customHeight="1" x14ac:dyDescent="0.2">
      <c r="A20" s="11">
        <v>1983</v>
      </c>
      <c r="B20" s="12">
        <f>SUM('High-fructose corn syrup'!B20,Glucose!B20,Dextrose!B20)</f>
        <v>47.604183827201069</v>
      </c>
      <c r="C20" s="12">
        <f>SUM('High-fructose corn syrup'!D20,Glucose!D20,Dextrose!D20)</f>
        <v>47.604183827201069</v>
      </c>
      <c r="D20" s="12">
        <f>SUM('High-fructose corn syrup'!F20,Glucose!F20,Dextrose!F20)</f>
        <v>42.367723606208955</v>
      </c>
      <c r="E20" s="32">
        <f>SUM('High-fructose corn syrup'!H20,Glucose!H20,Dextrose!H20)</f>
        <v>42.367723606208955</v>
      </c>
      <c r="F20" s="12">
        <f t="shared" si="0"/>
        <v>41.259999999999984</v>
      </c>
      <c r="G20" s="12">
        <f>SUM('High-fructose corn syrup'!K20,Glucose!K20,Dextrose!K20)</f>
        <v>27.962697580097913</v>
      </c>
      <c r="H20" s="12">
        <f>SUM('High-fructose corn syrup'!L20,Glucose!L20,Dextrose!L20)</f>
        <v>1.2257620857029221</v>
      </c>
      <c r="I20" s="12">
        <f>SUM('High-fructose corn syrup'!M20,Glucose!M20,Dextrose!M20)</f>
        <v>34.749742248634995</v>
      </c>
      <c r="J20" s="12">
        <f>SUM('High-fructose corn syrup'!P20,Glucose!P20,Dextrose!P20)</f>
        <v>132.37997047099043</v>
      </c>
      <c r="K20" s="12">
        <f>SUM('High-fructose corn syrup'!Q20,Glucose!Q20,Dextrose!Q20)</f>
        <v>8.2737481544369018</v>
      </c>
      <c r="L20" s="6"/>
      <c r="M20" s="6"/>
      <c r="N20" s="6"/>
      <c r="O20" s="6"/>
      <c r="P20" s="6"/>
      <c r="Q20" s="6"/>
      <c r="R20" s="6"/>
      <c r="S20" s="6"/>
      <c r="T20" s="6"/>
      <c r="U20" s="6"/>
      <c r="V20" s="6"/>
      <c r="W20" s="6"/>
      <c r="X20" s="6"/>
      <c r="Y20" s="6"/>
      <c r="Z20" s="6"/>
      <c r="AA20" s="6"/>
    </row>
    <row r="21" spans="1:27" ht="12" customHeight="1" x14ac:dyDescent="0.2">
      <c r="A21" s="11">
        <v>1984</v>
      </c>
      <c r="B21" s="12">
        <f>SUM('High-fructose corn syrup'!B21,Glucose!B21,Dextrose!B21)</f>
        <v>53.812537021679894</v>
      </c>
      <c r="C21" s="12">
        <f>SUM('High-fructose corn syrup'!D21,Glucose!D21,Dextrose!D21)</f>
        <v>53.812537021679894</v>
      </c>
      <c r="D21" s="12">
        <f>SUM('High-fructose corn syrup'!F21,Glucose!F21,Dextrose!F21)</f>
        <v>47.893157949295102</v>
      </c>
      <c r="E21" s="32">
        <f>SUM('High-fructose corn syrup'!H21,Glucose!H21,Dextrose!H21)</f>
        <v>47.893157949295102</v>
      </c>
      <c r="F21" s="12">
        <f t="shared" si="0"/>
        <v>41.26</v>
      </c>
      <c r="G21" s="12">
        <f>SUM('High-fructose corn syrup'!K21,Glucose!K21,Dextrose!K21)</f>
        <v>31.60948424653477</v>
      </c>
      <c r="H21" s="12">
        <f>SUM('High-fructose corn syrup'!L21,Glucose!L21,Dextrose!L21)</f>
        <v>1.3856212272453599</v>
      </c>
      <c r="I21" s="12">
        <f>SUM('High-fructose corn syrup'!M21,Glucose!M21,Dextrose!M21)</f>
        <v>39.281668981792322</v>
      </c>
      <c r="J21" s="12">
        <f>SUM('High-fructose corn syrup'!P21,Glucose!P21,Dextrose!P21)</f>
        <v>149.64445326397075</v>
      </c>
      <c r="K21" s="12">
        <f>SUM('High-fructose corn syrup'!Q21,Glucose!Q21,Dextrose!Q21)</f>
        <v>9.3527783289981716</v>
      </c>
      <c r="L21" s="6"/>
      <c r="M21" s="6"/>
      <c r="N21" s="6"/>
      <c r="O21" s="6"/>
      <c r="P21" s="6"/>
      <c r="Q21" s="6"/>
      <c r="R21" s="6"/>
      <c r="S21" s="6"/>
      <c r="T21" s="6"/>
      <c r="U21" s="6"/>
      <c r="V21" s="6"/>
      <c r="W21" s="6"/>
      <c r="X21" s="6"/>
      <c r="Y21" s="6"/>
      <c r="Z21" s="6"/>
      <c r="AA21" s="6"/>
    </row>
    <row r="22" spans="1:27" ht="12" customHeight="1" x14ac:dyDescent="0.2">
      <c r="A22" s="11">
        <v>1985</v>
      </c>
      <c r="B22" s="12">
        <f>SUM('High-fructose corn syrup'!B22,Glucose!B22,Dextrose!B22)</f>
        <v>62.156827388390802</v>
      </c>
      <c r="C22" s="12">
        <f>SUM('High-fructose corn syrup'!D22,Glucose!D22,Dextrose!D22)</f>
        <v>62.156827388390802</v>
      </c>
      <c r="D22" s="12">
        <f>SUM('High-fructose corn syrup'!F22,Glucose!F22,Dextrose!F22)</f>
        <v>55.319576375667815</v>
      </c>
      <c r="E22" s="32">
        <f>SUM('High-fructose corn syrup'!H22,Glucose!H22,Dextrose!H22)</f>
        <v>55.319576375667815</v>
      </c>
      <c r="F22" s="12">
        <f t="shared" si="0"/>
        <v>41.260000000000005</v>
      </c>
      <c r="G22" s="12">
        <f>SUM('High-fructose corn syrup'!K22,Glucose!K22,Dextrose!K22)</f>
        <v>36.510920407940752</v>
      </c>
      <c r="H22" s="12">
        <f>SUM('High-fructose corn syrup'!L22,Glucose!L22,Dextrose!L22)</f>
        <v>1.6004787028138412</v>
      </c>
      <c r="I22" s="12">
        <f>SUM('High-fructose corn syrup'!M22,Glucose!M22,Dextrose!M22)</f>
        <v>45.372770985420992</v>
      </c>
      <c r="J22" s="12">
        <f>SUM('High-fructose corn syrup'!P22,Glucose!P22,Dextrose!P22)</f>
        <v>172.84865137303234</v>
      </c>
      <c r="K22" s="12">
        <f>SUM('High-fructose corn syrup'!Q22,Glucose!Q22,Dextrose!Q22)</f>
        <v>10.803040710814521</v>
      </c>
      <c r="L22" s="6"/>
      <c r="M22" s="6"/>
      <c r="N22" s="6"/>
      <c r="O22" s="6"/>
      <c r="P22" s="6"/>
      <c r="Q22" s="6"/>
      <c r="R22" s="6"/>
      <c r="S22" s="6"/>
      <c r="T22" s="6"/>
      <c r="U22" s="6"/>
      <c r="V22" s="6"/>
      <c r="W22" s="6"/>
      <c r="X22" s="6"/>
      <c r="Y22" s="6"/>
      <c r="Z22" s="6"/>
      <c r="AA22" s="6"/>
    </row>
    <row r="23" spans="1:27" ht="12" customHeight="1" x14ac:dyDescent="0.2">
      <c r="A23" s="7">
        <v>1986</v>
      </c>
      <c r="B23" s="8">
        <f>SUM('High-fructose corn syrup'!B23,Glucose!B23,Dextrose!B23)</f>
        <v>62.838716647759611</v>
      </c>
      <c r="C23" s="8">
        <f>SUM('High-fructose corn syrup'!D23,Glucose!D23,Dextrose!D23)</f>
        <v>62.838716647759611</v>
      </c>
      <c r="D23" s="8">
        <f>SUM('High-fructose corn syrup'!F23,Glucose!F23,Dextrose!F23)</f>
        <v>55.926457816506051</v>
      </c>
      <c r="E23" s="8">
        <f>SUM('High-fructose corn syrup'!H23,Glucose!H23,Dextrose!H23)</f>
        <v>55.926457816506051</v>
      </c>
      <c r="F23" s="8">
        <f t="shared" si="0"/>
        <v>41.26</v>
      </c>
      <c r="G23" s="8">
        <f>SUM('High-fructose corn syrup'!K23,Glucose!K23,Dextrose!K23)</f>
        <v>36.911462158893997</v>
      </c>
      <c r="H23" s="8">
        <f>SUM('High-fructose corn syrup'!L23,Glucose!L23,Dextrose!L23)</f>
        <v>1.6180366973761753</v>
      </c>
      <c r="I23" s="8">
        <f>SUM('High-fructose corn syrup'!M23,Glucose!M23,Dextrose!M23)</f>
        <v>45.870531352265878</v>
      </c>
      <c r="J23" s="8">
        <f>SUM('High-fructose corn syrup'!P23,Glucose!P23,Dextrose!P23)</f>
        <v>174.74488134196525</v>
      </c>
      <c r="K23" s="8">
        <f>SUM('High-fructose corn syrup'!Q23,Glucose!Q23,Dextrose!Q23)</f>
        <v>10.921555083872828</v>
      </c>
      <c r="L23" s="6"/>
      <c r="M23" s="6"/>
      <c r="N23" s="6"/>
      <c r="O23" s="6"/>
      <c r="P23" s="6"/>
      <c r="Q23" s="6"/>
      <c r="R23" s="6"/>
      <c r="S23" s="6"/>
      <c r="T23" s="6"/>
      <c r="U23" s="6"/>
      <c r="V23" s="6"/>
      <c r="W23" s="6"/>
      <c r="X23" s="6"/>
      <c r="Y23" s="6"/>
      <c r="Z23" s="6"/>
      <c r="AA23" s="6"/>
    </row>
    <row r="24" spans="1:27" ht="12" customHeight="1" x14ac:dyDescent="0.2">
      <c r="A24" s="7">
        <v>1987</v>
      </c>
      <c r="B24" s="8">
        <f>SUM('High-fructose corn syrup'!B24,Glucose!B24,Dextrose!B24)</f>
        <v>65.173226141249742</v>
      </c>
      <c r="C24" s="8">
        <f>SUM('High-fructose corn syrup'!D24,Glucose!D24,Dextrose!D24)</f>
        <v>65.173226141249742</v>
      </c>
      <c r="D24" s="8">
        <f>SUM('High-fructose corn syrup'!F24,Glucose!F24,Dextrose!F24)</f>
        <v>58.004171265712259</v>
      </c>
      <c r="E24" s="8">
        <f>SUM('High-fructose corn syrup'!H24,Glucose!H24,Dextrose!H24)</f>
        <v>58.004171265712259</v>
      </c>
      <c r="F24" s="8">
        <f t="shared" si="0"/>
        <v>41.260000000000005</v>
      </c>
      <c r="G24" s="8">
        <f>SUM('High-fructose corn syrup'!K24,Glucose!K24,Dextrose!K24)</f>
        <v>38.282753035370092</v>
      </c>
      <c r="H24" s="8">
        <f>SUM('High-fructose corn syrup'!L24,Glucose!L24,Dextrose!L24)</f>
        <v>1.6781480782627987</v>
      </c>
      <c r="I24" s="8">
        <f>SUM('High-fructose corn syrup'!M24,Glucose!M24,Dextrose!M24)</f>
        <v>47.57465894471121</v>
      </c>
      <c r="J24" s="8">
        <f>SUM('High-fructose corn syrup'!P24,Glucose!P24,Dextrose!P24)</f>
        <v>181.23679597985222</v>
      </c>
      <c r="K24" s="8">
        <f>SUM('High-fructose corn syrup'!Q24,Glucose!Q24,Dextrose!Q24)</f>
        <v>11.327299748740764</v>
      </c>
      <c r="L24" s="6"/>
      <c r="M24" s="6"/>
      <c r="N24" s="6"/>
      <c r="O24" s="6"/>
      <c r="P24" s="6"/>
      <c r="Q24" s="6"/>
      <c r="R24" s="6"/>
      <c r="S24" s="6"/>
      <c r="T24" s="6"/>
      <c r="U24" s="6"/>
      <c r="V24" s="6"/>
      <c r="W24" s="6"/>
      <c r="X24" s="6"/>
      <c r="Y24" s="6"/>
      <c r="Z24" s="6"/>
      <c r="AA24" s="6"/>
    </row>
    <row r="25" spans="1:27" ht="12" customHeight="1" x14ac:dyDescent="0.2">
      <c r="A25" s="7">
        <v>1988</v>
      </c>
      <c r="B25" s="8">
        <f>SUM('High-fructose corn syrup'!B25,Glucose!B25,Dextrose!B25)</f>
        <v>66.906712077740281</v>
      </c>
      <c r="C25" s="8">
        <f>SUM('High-fructose corn syrup'!D25,Glucose!D25,Dextrose!D25)</f>
        <v>66.906712077740281</v>
      </c>
      <c r="D25" s="8">
        <f>SUM('High-fructose corn syrup'!F25,Glucose!F25,Dextrose!F25)</f>
        <v>59.546973749188851</v>
      </c>
      <c r="E25" s="8">
        <f>SUM('High-fructose corn syrup'!H25,Glucose!H25,Dextrose!H25)</f>
        <v>59.546973749188851</v>
      </c>
      <c r="F25" s="8">
        <f t="shared" si="0"/>
        <v>41.26</v>
      </c>
      <c r="G25" s="8">
        <f>SUM('High-fructose corn syrup'!K25,Glucose!K25,Dextrose!K25)</f>
        <v>39.301002674464641</v>
      </c>
      <c r="H25" s="8">
        <f>SUM('High-fructose corn syrup'!L25,Glucose!L25,Dextrose!L25)</f>
        <v>1.7227836788806417</v>
      </c>
      <c r="I25" s="8">
        <f>SUM('High-fructose corn syrup'!M25,Glucose!M25,Dextrose!M25)</f>
        <v>48.840055904426755</v>
      </c>
      <c r="J25" s="8">
        <f>SUM('High-fructose corn syrup'!P25,Glucose!P25,Dextrose!P25)</f>
        <v>186.05735582638761</v>
      </c>
      <c r="K25" s="8">
        <f>SUM('High-fructose corn syrup'!Q25,Glucose!Q25,Dextrose!Q25)</f>
        <v>11.628584739149225</v>
      </c>
      <c r="L25" s="6"/>
      <c r="M25" s="6"/>
      <c r="N25" s="6"/>
      <c r="O25" s="6"/>
      <c r="P25" s="6"/>
      <c r="Q25" s="6"/>
      <c r="R25" s="6"/>
      <c r="S25" s="6"/>
      <c r="T25" s="6"/>
      <c r="U25" s="6"/>
      <c r="V25" s="6"/>
      <c r="W25" s="6"/>
      <c r="X25" s="6"/>
      <c r="Y25" s="6"/>
      <c r="Z25" s="6"/>
      <c r="AA25" s="6"/>
    </row>
    <row r="26" spans="1:27" ht="12" customHeight="1" x14ac:dyDescent="0.2">
      <c r="A26" s="7">
        <v>1989</v>
      </c>
      <c r="B26" s="8">
        <f>SUM('High-fructose corn syrup'!B26,Glucose!B26,Dextrose!B26)</f>
        <v>64.567876986926606</v>
      </c>
      <c r="C26" s="8">
        <f>SUM('High-fructose corn syrup'!D26,Glucose!D26,Dextrose!D26)</f>
        <v>64.567876986926606</v>
      </c>
      <c r="D26" s="8">
        <f>SUM('High-fructose corn syrup'!F26,Glucose!F26,Dextrose!F26)</f>
        <v>57.465410518364678</v>
      </c>
      <c r="E26" s="8">
        <f>SUM('High-fructose corn syrup'!H26,Glucose!H26,Dextrose!H26)</f>
        <v>57.465410518364678</v>
      </c>
      <c r="F26" s="8">
        <f t="shared" si="0"/>
        <v>41.26</v>
      </c>
      <c r="G26" s="8">
        <f>SUM('High-fructose corn syrup'!K26,Glucose!K26,Dextrose!K26)</f>
        <v>37.927170942120689</v>
      </c>
      <c r="H26" s="8">
        <f>SUM('High-fructose corn syrup'!L26,Glucose!L26,Dextrose!L26)</f>
        <v>1.6625609180107699</v>
      </c>
      <c r="I26" s="8">
        <f>SUM('High-fructose corn syrup'!M26,Glucose!M26,Dextrose!M26)</f>
        <v>47.132770745146317</v>
      </c>
      <c r="J26" s="8">
        <f>SUM('High-fructose corn syrup'!P26,Glucose!P26,Dextrose!P26)</f>
        <v>179.55341236246215</v>
      </c>
      <c r="K26" s="8">
        <f>SUM('High-fructose corn syrup'!Q26,Glucose!Q26,Dextrose!Q26)</f>
        <v>11.222088272653885</v>
      </c>
      <c r="L26" s="6"/>
      <c r="M26" s="6"/>
      <c r="N26" s="6"/>
      <c r="O26" s="6"/>
      <c r="P26" s="6"/>
      <c r="Q26" s="6"/>
      <c r="R26" s="6"/>
      <c r="S26" s="6"/>
      <c r="T26" s="6"/>
      <c r="U26" s="6"/>
      <c r="V26" s="6"/>
      <c r="W26" s="6"/>
      <c r="X26" s="6"/>
      <c r="Y26" s="6"/>
      <c r="Z26" s="6"/>
      <c r="AA26" s="6"/>
    </row>
    <row r="27" spans="1:27" ht="12" customHeight="1" x14ac:dyDescent="0.2">
      <c r="A27" s="7">
        <v>1990</v>
      </c>
      <c r="B27" s="8">
        <f>SUM('High-fructose corn syrup'!B27,Glucose!B27,Dextrose!B27)</f>
        <v>66.829289666999301</v>
      </c>
      <c r="C27" s="8">
        <f>SUM('High-fructose corn syrup'!D27,Glucose!D27,Dextrose!D27)</f>
        <v>66.829289666999301</v>
      </c>
      <c r="D27" s="8">
        <f>SUM('High-fructose corn syrup'!F27,Glucose!F27,Dextrose!F27)</f>
        <v>59.478067803629379</v>
      </c>
      <c r="E27" s="8">
        <f>SUM('High-fructose corn syrup'!H27,Glucose!H27,Dextrose!H27)</f>
        <v>59.478067803629379</v>
      </c>
      <c r="F27" s="8">
        <f t="shared" si="0"/>
        <v>41.260000000000005</v>
      </c>
      <c r="G27" s="8">
        <f>SUM('High-fructose corn syrup'!K27,Glucose!K27,Dextrose!K27)</f>
        <v>39.255524750395388</v>
      </c>
      <c r="H27" s="8">
        <f>SUM('High-fructose corn syrup'!L27,Glucose!L27,Dextrose!L27)</f>
        <v>1.7207901260447296</v>
      </c>
      <c r="I27" s="8">
        <f>SUM('High-fructose corn syrup'!M27,Glucose!M27,Dextrose!M27)</f>
        <v>48.783539678305061</v>
      </c>
      <c r="J27" s="8">
        <f>SUM('High-fructose corn syrup'!P27,Glucose!P27,Dextrose!P27)</f>
        <v>185.84205591735258</v>
      </c>
      <c r="K27" s="8">
        <f>SUM('High-fructose corn syrup'!Q27,Glucose!Q27,Dextrose!Q27)</f>
        <v>11.615128494834536</v>
      </c>
      <c r="L27" s="6"/>
      <c r="M27" s="6"/>
      <c r="N27" s="6"/>
      <c r="O27" s="6"/>
      <c r="P27" s="6"/>
      <c r="Q27" s="6"/>
      <c r="R27" s="6"/>
      <c r="S27" s="6"/>
      <c r="T27" s="6"/>
      <c r="U27" s="6"/>
      <c r="V27" s="6"/>
      <c r="W27" s="6"/>
      <c r="X27" s="6"/>
      <c r="Y27" s="6"/>
      <c r="Z27" s="6"/>
      <c r="AA27" s="6"/>
    </row>
    <row r="28" spans="1:27" ht="12" customHeight="1" x14ac:dyDescent="0.2">
      <c r="A28" s="11">
        <v>1991</v>
      </c>
      <c r="B28" s="12">
        <f>SUM('High-fructose corn syrup'!B28,Glucose!B28,Dextrose!B28)</f>
        <v>67.969976377848027</v>
      </c>
      <c r="C28" s="12">
        <f>SUM('High-fructose corn syrup'!D28,Glucose!D28,Dextrose!D28)</f>
        <v>67.969976377848027</v>
      </c>
      <c r="D28" s="12">
        <f>SUM('High-fructose corn syrup'!F28,Glucose!F28,Dextrose!F28)</f>
        <v>60.493278976284742</v>
      </c>
      <c r="E28" s="32">
        <f>SUM('High-fructose corn syrup'!H28,Glucose!H28,Dextrose!H28)</f>
        <v>60.493278976284742</v>
      </c>
      <c r="F28" s="12">
        <f t="shared" si="0"/>
        <v>41.260000000000005</v>
      </c>
      <c r="G28" s="12">
        <f>SUM('High-fructose corn syrup'!K28,Glucose!K28,Dextrose!K28)</f>
        <v>39.925564124347929</v>
      </c>
      <c r="H28" s="12">
        <f>SUM('High-fructose corn syrup'!L28,Glucose!L28,Dextrose!L28)</f>
        <v>1.7501617150399091</v>
      </c>
      <c r="I28" s="12">
        <f>SUM('High-fructose corn syrup'!M28,Glucose!M28,Dextrose!M28)</f>
        <v>49.616209540523904</v>
      </c>
      <c r="J28" s="12">
        <f>SUM('High-fructose corn syrup'!P28,Glucose!P28,Dextrose!P28)</f>
        <v>189.01413158294818</v>
      </c>
      <c r="K28" s="12">
        <f>SUM('High-fructose corn syrup'!Q28,Glucose!Q28,Dextrose!Q28)</f>
        <v>11.813383223934261</v>
      </c>
      <c r="L28" s="6"/>
      <c r="M28" s="6"/>
      <c r="N28" s="6"/>
      <c r="O28" s="6"/>
      <c r="P28" s="6"/>
      <c r="Q28" s="6"/>
      <c r="R28" s="6"/>
      <c r="S28" s="6"/>
      <c r="T28" s="6"/>
      <c r="U28" s="6"/>
      <c r="V28" s="6"/>
      <c r="W28" s="6"/>
      <c r="X28" s="6"/>
      <c r="Y28" s="6"/>
      <c r="Z28" s="6"/>
      <c r="AA28" s="6"/>
    </row>
    <row r="29" spans="1:27" ht="12" customHeight="1" x14ac:dyDescent="0.2">
      <c r="A29" s="11">
        <v>1992</v>
      </c>
      <c r="B29" s="12">
        <f>SUM('High-fructose corn syrup'!B29,Glucose!B29,Dextrose!B29)</f>
        <v>69.928519890697956</v>
      </c>
      <c r="C29" s="12">
        <f>SUM('High-fructose corn syrup'!D29,Glucose!D29,Dextrose!D29)</f>
        <v>69.928519890697956</v>
      </c>
      <c r="D29" s="12">
        <f>SUM('High-fructose corn syrup'!F29,Glucose!F29,Dextrose!F29)</f>
        <v>62.236382702721187</v>
      </c>
      <c r="E29" s="32">
        <f>SUM('High-fructose corn syrup'!H29,Glucose!H29,Dextrose!H29)</f>
        <v>62.236382702721187</v>
      </c>
      <c r="F29" s="12">
        <f t="shared" si="0"/>
        <v>41.259999999999984</v>
      </c>
      <c r="G29" s="12">
        <f>SUM('High-fructose corn syrup'!K29,Glucose!K29,Dextrose!K29)</f>
        <v>41.076012583795986</v>
      </c>
      <c r="H29" s="12">
        <f>SUM('High-fructose corn syrup'!L29,Glucose!L29,Dextrose!L29)</f>
        <v>1.8005923324403719</v>
      </c>
      <c r="I29" s="12">
        <f>SUM('High-fructose corn syrup'!M29,Glucose!M29,Dextrose!M29)</f>
        <v>51.04589232851832</v>
      </c>
      <c r="J29" s="12">
        <f>SUM('High-fructose corn syrup'!P29,Glucose!P29,Dextrose!P29)</f>
        <v>194.4605422038793</v>
      </c>
      <c r="K29" s="12">
        <f>SUM('High-fructose corn syrup'!Q29,Glucose!Q29,Dextrose!Q29)</f>
        <v>12.153783887742456</v>
      </c>
      <c r="L29" s="6"/>
      <c r="M29" s="6"/>
      <c r="N29" s="6"/>
      <c r="O29" s="6"/>
      <c r="P29" s="6"/>
      <c r="Q29" s="6"/>
      <c r="R29" s="6"/>
      <c r="S29" s="6"/>
      <c r="T29" s="6"/>
      <c r="U29" s="6"/>
      <c r="V29" s="6"/>
      <c r="W29" s="6"/>
      <c r="X29" s="6"/>
      <c r="Y29" s="6"/>
      <c r="Z29" s="6"/>
      <c r="AA29" s="6"/>
    </row>
    <row r="30" spans="1:27" ht="12" customHeight="1" x14ac:dyDescent="0.2">
      <c r="A30" s="11">
        <v>1993</v>
      </c>
      <c r="B30" s="12">
        <f>SUM('High-fructose corn syrup'!B30,Glucose!B30,Dextrose!B30)</f>
        <v>73.129179152249279</v>
      </c>
      <c r="C30" s="12">
        <f>SUM('High-fructose corn syrup'!D30,Glucose!D30,Dextrose!D30)</f>
        <v>73.129179152249279</v>
      </c>
      <c r="D30" s="12">
        <f>SUM('High-fructose corn syrup'!F30,Glucose!F30,Dextrose!F30)</f>
        <v>65.084969445501869</v>
      </c>
      <c r="E30" s="32">
        <f>SUM('High-fructose corn syrup'!H30,Glucose!H30,Dextrose!H30)</f>
        <v>65.084969445501869</v>
      </c>
      <c r="F30" s="12">
        <f t="shared" si="0"/>
        <v>41.259999999999984</v>
      </c>
      <c r="G30" s="12">
        <f>SUM('High-fructose corn syrup'!K30,Glucose!K30,Dextrose!K30)</f>
        <v>42.956079834031236</v>
      </c>
      <c r="H30" s="12">
        <f>SUM('High-fructose corn syrup'!L30,Glucose!L30,Dextrose!L30)</f>
        <v>1.8830062392999993</v>
      </c>
      <c r="I30" s="12">
        <f>SUM('High-fructose corn syrup'!M30,Glucose!M30,Dextrose!M30)</f>
        <v>53.382285381035324</v>
      </c>
      <c r="J30" s="12">
        <f>SUM('High-fructose corn syrup'!P30,Glucose!P30,Dextrose!P30)</f>
        <v>203.36108716584883</v>
      </c>
      <c r="K30" s="12">
        <f>SUM('High-fructose corn syrup'!Q30,Glucose!Q30,Dextrose!Q30)</f>
        <v>12.710067947865552</v>
      </c>
      <c r="L30" s="6"/>
      <c r="M30" s="6"/>
      <c r="N30" s="6"/>
      <c r="O30" s="6"/>
      <c r="P30" s="6"/>
      <c r="Q30" s="6"/>
      <c r="R30" s="6"/>
      <c r="S30" s="6"/>
      <c r="T30" s="6"/>
      <c r="U30" s="6"/>
      <c r="V30" s="6"/>
      <c r="W30" s="6"/>
      <c r="X30" s="6"/>
      <c r="Y30" s="6"/>
      <c r="Z30" s="6"/>
      <c r="AA30" s="6"/>
    </row>
    <row r="31" spans="1:27" ht="12" customHeight="1" x14ac:dyDescent="0.2">
      <c r="A31" s="11">
        <v>1994</v>
      </c>
      <c r="B31" s="12">
        <f>SUM('High-fructose corn syrup'!B31,Glucose!B31,Dextrose!B31)</f>
        <v>76.223914928738623</v>
      </c>
      <c r="C31" s="12">
        <f>SUM('High-fructose corn syrup'!D31,Glucose!D31,Dextrose!D31)</f>
        <v>76.223914928738623</v>
      </c>
      <c r="D31" s="12">
        <f>SUM('High-fructose corn syrup'!F31,Glucose!F31,Dextrose!F31)</f>
        <v>67.839284286577367</v>
      </c>
      <c r="E31" s="32">
        <f>SUM('High-fructose corn syrup'!H31,Glucose!H31,Dextrose!H31)</f>
        <v>67.839284286577367</v>
      </c>
      <c r="F31" s="12">
        <f t="shared" si="0"/>
        <v>41.26</v>
      </c>
      <c r="G31" s="12">
        <f>SUM('High-fructose corn syrup'!K31,Glucose!K31,Dextrose!K31)</f>
        <v>44.77392762914107</v>
      </c>
      <c r="H31" s="12">
        <f>SUM('High-fructose corn syrup'!L31,Glucose!L31,Dextrose!L31)</f>
        <v>1.9626927179897451</v>
      </c>
      <c r="I31" s="12">
        <f>SUM('High-fructose corn syrup'!M31,Glucose!M31,Dextrose!M31)</f>
        <v>55.641357208650277</v>
      </c>
      <c r="J31" s="12">
        <f>SUM('High-fructose corn syrup'!P31,Glucose!P31,Dextrose!P31)</f>
        <v>211.9670750805725</v>
      </c>
      <c r="K31" s="12">
        <f>SUM('High-fructose corn syrup'!Q31,Glucose!Q31,Dextrose!Q31)</f>
        <v>13.247942192535781</v>
      </c>
      <c r="L31" s="6"/>
      <c r="M31" s="6"/>
      <c r="N31" s="6"/>
      <c r="O31" s="6"/>
      <c r="P31" s="6"/>
      <c r="Q31" s="6"/>
      <c r="R31" s="6"/>
      <c r="S31" s="6"/>
      <c r="T31" s="6"/>
      <c r="U31" s="6"/>
      <c r="V31" s="6"/>
      <c r="W31" s="6"/>
      <c r="X31" s="6"/>
      <c r="Y31" s="6"/>
      <c r="Z31" s="6"/>
      <c r="AA31" s="6"/>
    </row>
    <row r="32" spans="1:27" ht="12" customHeight="1" x14ac:dyDescent="0.2">
      <c r="A32" s="11">
        <v>1995</v>
      </c>
      <c r="B32" s="12">
        <f>SUM('High-fructose corn syrup'!B32,Glucose!B32,Dextrose!B32)</f>
        <v>78.678499389171108</v>
      </c>
      <c r="C32" s="12">
        <f>SUM('High-fructose corn syrup'!D32,Glucose!D32,Dextrose!D32)</f>
        <v>78.678499389171108</v>
      </c>
      <c r="D32" s="12">
        <f>SUM('High-fructose corn syrup'!F32,Glucose!F32,Dextrose!F32)</f>
        <v>70.023864456362276</v>
      </c>
      <c r="E32" s="32">
        <f>SUM('High-fructose corn syrup'!H32,Glucose!H32,Dextrose!H32)</f>
        <v>70.023864456362276</v>
      </c>
      <c r="F32" s="12">
        <f t="shared" si="0"/>
        <v>41.26</v>
      </c>
      <c r="G32" s="12">
        <f>SUM('High-fructose corn syrup'!K32,Glucose!K32,Dextrose!K32)</f>
        <v>46.215750541199114</v>
      </c>
      <c r="H32" s="12">
        <f>SUM('High-fructose corn syrup'!L32,Glucose!L32,Dextrose!L32)</f>
        <v>2.0258959141347557</v>
      </c>
      <c r="I32" s="12">
        <f>SUM('High-fructose corn syrup'!M32,Glucose!M32,Dextrose!M32)</f>
        <v>57.433136217763256</v>
      </c>
      <c r="J32" s="12">
        <f>SUM('High-fructose corn syrup'!P32,Glucose!P32,Dextrose!P32)</f>
        <v>218.79289987719332</v>
      </c>
      <c r="K32" s="12">
        <f>SUM('High-fructose corn syrup'!Q32,Glucose!Q32,Dextrose!Q32)</f>
        <v>13.674556242324583</v>
      </c>
      <c r="L32" s="6"/>
      <c r="M32" s="6"/>
      <c r="N32" s="6"/>
      <c r="O32" s="6"/>
      <c r="P32" s="6"/>
      <c r="Q32" s="6"/>
      <c r="R32" s="6"/>
      <c r="S32" s="6"/>
      <c r="T32" s="6"/>
      <c r="U32" s="6"/>
      <c r="V32" s="6"/>
      <c r="W32" s="6"/>
      <c r="X32" s="6"/>
      <c r="Y32" s="6"/>
      <c r="Z32" s="6"/>
      <c r="AA32" s="6"/>
    </row>
    <row r="33" spans="1:27" ht="12" customHeight="1" x14ac:dyDescent="0.2">
      <c r="A33" s="7">
        <v>1996</v>
      </c>
      <c r="B33" s="8">
        <f>SUM('High-fructose corn syrup'!B33,Glucose!B33,Dextrose!B33)</f>
        <v>80.122846077866285</v>
      </c>
      <c r="C33" s="8">
        <f>SUM('High-fructose corn syrup'!D33,Glucose!D33,Dextrose!D33)</f>
        <v>80.122846077866285</v>
      </c>
      <c r="D33" s="8">
        <f>SUM('High-fructose corn syrup'!F33,Glucose!F33,Dextrose!F33)</f>
        <v>71.309333009300985</v>
      </c>
      <c r="E33" s="8">
        <f>SUM('High-fructose corn syrup'!H33,Glucose!H33,Dextrose!H33)</f>
        <v>71.309333009300985</v>
      </c>
      <c r="F33" s="8">
        <f t="shared" si="0"/>
        <v>41.260000000000005</v>
      </c>
      <c r="G33" s="8">
        <f>SUM('High-fructose corn syrup'!K33,Glucose!K33,Dextrose!K33)</f>
        <v>47.064159786138653</v>
      </c>
      <c r="H33" s="8">
        <f>SUM('High-fructose corn syrup'!L33,Glucose!L33,Dextrose!L33)</f>
        <v>2.0630864563786804</v>
      </c>
      <c r="I33" s="8">
        <f>SUM('High-fructose corn syrup'!M33,Glucose!M33,Dextrose!M33)</f>
        <v>58.487469495107405</v>
      </c>
      <c r="J33" s="8">
        <f>SUM('High-fructose corn syrup'!P33,Glucose!P33,Dextrose!P33)</f>
        <v>222.80940760040914</v>
      </c>
      <c r="K33" s="8">
        <f>SUM('High-fructose corn syrup'!Q33,Glucose!Q33,Dextrose!Q33)</f>
        <v>13.925587975025572</v>
      </c>
      <c r="L33" s="6"/>
      <c r="M33" s="6"/>
      <c r="N33" s="6"/>
      <c r="O33" s="6"/>
      <c r="P33" s="6"/>
      <c r="Q33" s="6"/>
      <c r="R33" s="6"/>
      <c r="S33" s="6"/>
      <c r="T33" s="6"/>
      <c r="U33" s="6"/>
      <c r="V33" s="6"/>
      <c r="W33" s="6"/>
      <c r="X33" s="6"/>
      <c r="Y33" s="6"/>
      <c r="Z33" s="6"/>
      <c r="AA33" s="6"/>
    </row>
    <row r="34" spans="1:27" ht="12" customHeight="1" x14ac:dyDescent="0.2">
      <c r="A34" s="7">
        <v>1997</v>
      </c>
      <c r="B34" s="8">
        <f>SUM('High-fructose corn syrup'!B34,Glucose!B34,Dextrose!B34)</f>
        <v>83.765427391367979</v>
      </c>
      <c r="C34" s="8">
        <f>SUM('High-fructose corn syrup'!D34,Glucose!D34,Dextrose!D34)</f>
        <v>83.765427391367979</v>
      </c>
      <c r="D34" s="8">
        <f>SUM('High-fructose corn syrup'!F34,Glucose!F34,Dextrose!F34)</f>
        <v>74.551230378317499</v>
      </c>
      <c r="E34" s="8">
        <f>SUM('High-fructose corn syrup'!H34,Glucose!H34,Dextrose!H34)</f>
        <v>74.551230378317499</v>
      </c>
      <c r="F34" s="8">
        <f t="shared" si="0"/>
        <v>41.26</v>
      </c>
      <c r="G34" s="8">
        <f>SUM('High-fructose corn syrup'!K34,Glucose!K34,Dextrose!K34)</f>
        <v>49.203812049689553</v>
      </c>
      <c r="H34" s="8">
        <f>SUM('High-fructose corn syrup'!L34,Glucose!L34,Dextrose!L34)</f>
        <v>2.1568794323151583</v>
      </c>
      <c r="I34" s="8">
        <f>SUM('High-fructose corn syrup'!M34,Glucose!M34,Dextrose!M34)</f>
        <v>61.146453466418578</v>
      </c>
      <c r="J34" s="8">
        <f>SUM('High-fructose corn syrup'!P34,Glucose!P34,Dextrose!P34)</f>
        <v>232.93887034826125</v>
      </c>
      <c r="K34" s="8">
        <f>SUM('High-fructose corn syrup'!Q34,Glucose!Q34,Dextrose!Q34)</f>
        <v>14.558679396766328</v>
      </c>
      <c r="L34" s="6"/>
      <c r="M34" s="6"/>
      <c r="N34" s="6"/>
      <c r="O34" s="6"/>
      <c r="P34" s="6"/>
      <c r="Q34" s="6"/>
      <c r="R34" s="6"/>
      <c r="S34" s="6"/>
      <c r="T34" s="6"/>
      <c r="U34" s="6"/>
      <c r="V34" s="6"/>
      <c r="W34" s="6"/>
      <c r="X34" s="6"/>
      <c r="Y34" s="6"/>
      <c r="Z34" s="6"/>
      <c r="AA34" s="6"/>
    </row>
    <row r="35" spans="1:27" ht="12" customHeight="1" x14ac:dyDescent="0.2">
      <c r="A35" s="7">
        <v>1998</v>
      </c>
      <c r="B35" s="8">
        <f>SUM('High-fructose corn syrup'!B35,Glucose!B35,Dextrose!B35)</f>
        <v>85.070055512193079</v>
      </c>
      <c r="C35" s="8">
        <f>SUM('High-fructose corn syrup'!D35,Glucose!D35,Dextrose!D35)</f>
        <v>85.070055512193079</v>
      </c>
      <c r="D35" s="8">
        <f>SUM('High-fructose corn syrup'!F35,Glucose!F35,Dextrose!F35)</f>
        <v>75.712349405851839</v>
      </c>
      <c r="E35" s="8">
        <f>SUM('High-fructose corn syrup'!H35,Glucose!H35,Dextrose!H35)</f>
        <v>75.712349405851839</v>
      </c>
      <c r="F35" s="8">
        <f t="shared" si="0"/>
        <v>41.259999999999984</v>
      </c>
      <c r="G35" s="8">
        <f>SUM('High-fructose corn syrup'!K35,Glucose!K35,Dextrose!K35)</f>
        <v>49.970150607862223</v>
      </c>
      <c r="H35" s="8">
        <f>SUM('High-fructose corn syrup'!L35,Glucose!L35,Dextrose!L35)</f>
        <v>2.1904723554131382</v>
      </c>
      <c r="I35" s="8">
        <f>SUM('High-fructose corn syrup'!M35,Glucose!M35,Dextrose!M35)</f>
        <v>62.098796039784773</v>
      </c>
      <c r="J35" s="8">
        <f>SUM('High-fructose corn syrup'!P35,Glucose!P35,Dextrose!P35)</f>
        <v>236.56684205632291</v>
      </c>
      <c r="K35" s="8">
        <f>SUM('High-fructose corn syrup'!Q35,Glucose!Q35,Dextrose!Q35)</f>
        <v>14.785427628520182</v>
      </c>
      <c r="L35" s="6"/>
      <c r="M35" s="6"/>
      <c r="N35" s="6"/>
      <c r="O35" s="6"/>
      <c r="P35" s="6"/>
      <c r="Q35" s="6"/>
      <c r="R35" s="6"/>
      <c r="S35" s="6"/>
      <c r="T35" s="6"/>
      <c r="U35" s="6"/>
      <c r="V35" s="6"/>
      <c r="W35" s="6"/>
      <c r="X35" s="6"/>
      <c r="Y35" s="6"/>
      <c r="Z35" s="6"/>
      <c r="AA35" s="6"/>
    </row>
    <row r="36" spans="1:27" ht="12" customHeight="1" x14ac:dyDescent="0.2">
      <c r="A36" s="7">
        <v>1999</v>
      </c>
      <c r="B36" s="8">
        <f>SUM('High-fructose corn syrup'!B36,Glucose!B36,Dextrose!B36)</f>
        <v>85.689649922124204</v>
      </c>
      <c r="C36" s="8">
        <f>SUM('High-fructose corn syrup'!D36,Glucose!D36,Dextrose!D36)</f>
        <v>85.689649922124204</v>
      </c>
      <c r="D36" s="8">
        <f>SUM('High-fructose corn syrup'!F36,Glucose!F36,Dextrose!F36)</f>
        <v>76.263788430690553</v>
      </c>
      <c r="E36" s="8">
        <f>SUM('High-fructose corn syrup'!H36,Glucose!H36,Dextrose!H36)</f>
        <v>76.263788430690553</v>
      </c>
      <c r="F36" s="8">
        <f t="shared" si="0"/>
        <v>41.26</v>
      </c>
      <c r="G36" s="8">
        <f>SUM('High-fructose corn syrup'!K36,Glucose!K36,Dextrose!K36)</f>
        <v>50.334100364255761</v>
      </c>
      <c r="H36" s="8">
        <f>SUM('High-fructose corn syrup'!L36,Glucose!L36,Dextrose!L36)</f>
        <v>2.2064263173372387</v>
      </c>
      <c r="I36" s="8">
        <f>SUM('High-fructose corn syrup'!M36,Glucose!M36,Dextrose!M36)</f>
        <v>62.551082883352052</v>
      </c>
      <c r="J36" s="8">
        <f>SUM('High-fructose corn syrup'!P36,Glucose!P36,Dextrose!P36)</f>
        <v>238.28983955562686</v>
      </c>
      <c r="K36" s="8">
        <f>SUM('High-fructose corn syrup'!Q36,Glucose!Q36,Dextrose!Q36)</f>
        <v>14.893114972226678</v>
      </c>
      <c r="L36" s="6"/>
      <c r="M36" s="6"/>
      <c r="N36" s="6"/>
      <c r="O36" s="6"/>
      <c r="P36" s="6"/>
      <c r="Q36" s="6"/>
      <c r="R36" s="6"/>
      <c r="S36" s="6"/>
      <c r="T36" s="6"/>
      <c r="U36" s="6"/>
      <c r="V36" s="6"/>
      <c r="W36" s="6"/>
      <c r="X36" s="6"/>
      <c r="Y36" s="6"/>
      <c r="Z36" s="6"/>
      <c r="AA36" s="6"/>
    </row>
    <row r="37" spans="1:27" ht="12" customHeight="1" x14ac:dyDescent="0.2">
      <c r="A37" s="7">
        <v>2000</v>
      </c>
      <c r="B37" s="8">
        <f>SUM('High-fructose corn syrup'!B37,Glucose!B37,Dextrose!B37)</f>
        <v>83.55007185624018</v>
      </c>
      <c r="C37" s="8">
        <f>SUM('High-fructose corn syrup'!D37,Glucose!D37,Dextrose!D37)</f>
        <v>83.55007185624018</v>
      </c>
      <c r="D37" s="8">
        <f>SUM('High-fructose corn syrup'!F37,Glucose!F37,Dextrose!F37)</f>
        <v>74.359563952053762</v>
      </c>
      <c r="E37" s="8">
        <f>SUM('High-fructose corn syrup'!H37,Glucose!H37,Dextrose!H37)</f>
        <v>74.359563952053762</v>
      </c>
      <c r="F37" s="8">
        <f t="shared" si="0"/>
        <v>41.26</v>
      </c>
      <c r="G37" s="8">
        <f>SUM('High-fructose corn syrup'!K37,Glucose!K37,Dextrose!K37)</f>
        <v>49.077312208355487</v>
      </c>
      <c r="H37" s="8">
        <f>SUM('High-fructose corn syrup'!L37,Glucose!L37,Dextrose!L37)</f>
        <v>2.1513342337909256</v>
      </c>
      <c r="I37" s="8">
        <f>SUM('High-fructose corn syrup'!M37,Glucose!M37,Dextrose!M37)</f>
        <v>60.989249860855836</v>
      </c>
      <c r="J37" s="8">
        <f>SUM('High-fructose corn syrup'!P37,Glucose!P37,Dextrose!P37)</f>
        <v>232.33999946992699</v>
      </c>
      <c r="K37" s="8">
        <f>SUM('High-fructose corn syrup'!Q37,Glucose!Q37,Dextrose!Q37)</f>
        <v>14.521249966870437</v>
      </c>
      <c r="L37" s="6"/>
      <c r="M37" s="6"/>
      <c r="N37" s="6"/>
      <c r="O37" s="6"/>
      <c r="P37" s="6"/>
      <c r="Q37" s="6"/>
      <c r="R37" s="6"/>
      <c r="S37" s="6"/>
      <c r="T37" s="6"/>
      <c r="U37" s="6"/>
      <c r="V37" s="6"/>
      <c r="W37" s="6"/>
      <c r="X37" s="6"/>
      <c r="Y37" s="6"/>
      <c r="Z37" s="6"/>
      <c r="AA37" s="6"/>
    </row>
    <row r="38" spans="1:27" ht="12" customHeight="1" x14ac:dyDescent="0.2">
      <c r="A38" s="11">
        <v>2001</v>
      </c>
      <c r="B38" s="12">
        <f>SUM('High-fructose corn syrup'!B38,Glucose!B38,Dextrose!B38)</f>
        <v>82.526478651159124</v>
      </c>
      <c r="C38" s="12">
        <f>SUM('High-fructose corn syrup'!D38,Glucose!D38,Dextrose!D38)</f>
        <v>82.526478651159124</v>
      </c>
      <c r="D38" s="12">
        <f>SUM('High-fructose corn syrup'!F38,Glucose!F38,Dextrose!F38)</f>
        <v>73.448565999531624</v>
      </c>
      <c r="E38" s="32">
        <f>SUM('High-fructose corn syrup'!H38,Glucose!H38,Dextrose!H38)</f>
        <v>73.448565999531624</v>
      </c>
      <c r="F38" s="12">
        <f t="shared" si="0"/>
        <v>41.26</v>
      </c>
      <c r="G38" s="12">
        <f>SUM('High-fructose corn syrup'!K38,Glucose!K38,Dextrose!K38)</f>
        <v>48.476053559690868</v>
      </c>
      <c r="H38" s="12">
        <f>SUM('High-fructose corn syrup'!L38,Glucose!L38,Dextrose!L38)</f>
        <v>2.1249776902878192</v>
      </c>
      <c r="I38" s="12">
        <f>SUM('High-fructose corn syrup'!M38,Glucose!M38,Dextrose!M38)</f>
        <v>60.242055030814527</v>
      </c>
      <c r="J38" s="12">
        <f>SUM('High-fructose corn syrup'!P38,Glucose!P38,Dextrose!P38)</f>
        <v>229.49354297453152</v>
      </c>
      <c r="K38" s="12">
        <f>SUM('High-fructose corn syrup'!Q38,Glucose!Q38,Dextrose!Q38)</f>
        <v>14.34334643590822</v>
      </c>
      <c r="L38" s="6"/>
      <c r="M38" s="6"/>
      <c r="N38" s="6"/>
      <c r="O38" s="6"/>
      <c r="P38" s="6"/>
      <c r="Q38" s="6"/>
      <c r="R38" s="6"/>
      <c r="S38" s="6"/>
      <c r="T38" s="6"/>
      <c r="U38" s="6"/>
      <c r="V38" s="6"/>
      <c r="W38" s="6"/>
      <c r="X38" s="6"/>
      <c r="Y38" s="6"/>
      <c r="Z38" s="6"/>
      <c r="AA38" s="6"/>
    </row>
    <row r="39" spans="1:27" ht="12" customHeight="1" x14ac:dyDescent="0.2">
      <c r="A39" s="11">
        <v>2002</v>
      </c>
      <c r="B39" s="12">
        <f>SUM('High-fructose corn syrup'!B39,Glucose!B39,Dextrose!B39)</f>
        <v>82.901409101625973</v>
      </c>
      <c r="C39" s="12">
        <f>SUM('High-fructose corn syrup'!D39,Glucose!D39,Dextrose!D39)</f>
        <v>82.901409101625973</v>
      </c>
      <c r="D39" s="12">
        <f>SUM('High-fructose corn syrup'!F39,Glucose!F39,Dextrose!F39)</f>
        <v>73.782254100447105</v>
      </c>
      <c r="E39" s="32">
        <f>SUM('High-fructose corn syrup'!H39,Glucose!H39,Dextrose!H39)</f>
        <v>73.782254100447105</v>
      </c>
      <c r="F39" s="12">
        <f t="shared" si="0"/>
        <v>41.260000000000005</v>
      </c>
      <c r="G39" s="12">
        <f>SUM('High-fructose corn syrup'!K39,Glucose!K39,Dextrose!K39)</f>
        <v>48.696287706295088</v>
      </c>
      <c r="H39" s="12">
        <f>SUM('High-fructose corn syrup'!L39,Glucose!L39,Dextrose!L39)</f>
        <v>2.1346317898649905</v>
      </c>
      <c r="I39" s="12">
        <f>SUM('High-fructose corn syrup'!M39,Glucose!M39,Dextrose!M39)</f>
        <v>60.515743926777539</v>
      </c>
      <c r="J39" s="12">
        <f>SUM('High-fructose corn syrup'!P39,Glucose!P39,Dextrose!P39)</f>
        <v>230.5361673401049</v>
      </c>
      <c r="K39" s="12">
        <f>SUM('High-fructose corn syrup'!Q39,Glucose!Q39,Dextrose!Q39)</f>
        <v>14.408510458756556</v>
      </c>
      <c r="L39" s="6"/>
      <c r="M39" s="6"/>
      <c r="N39" s="6"/>
      <c r="O39" s="6"/>
      <c r="P39" s="6"/>
      <c r="Q39" s="6"/>
      <c r="R39" s="6"/>
      <c r="S39" s="6"/>
      <c r="T39" s="6"/>
      <c r="U39" s="6"/>
      <c r="V39" s="6"/>
      <c r="W39" s="6"/>
      <c r="X39" s="6"/>
      <c r="Y39" s="6"/>
      <c r="Z39" s="6"/>
      <c r="AA39" s="6"/>
    </row>
    <row r="40" spans="1:27" ht="12" customHeight="1" x14ac:dyDescent="0.2">
      <c r="A40" s="11">
        <v>2003</v>
      </c>
      <c r="B40" s="12">
        <f>SUM('High-fructose corn syrup'!B40,Glucose!B40,Dextrose!B40)</f>
        <v>80.711829457185814</v>
      </c>
      <c r="C40" s="12">
        <f>SUM('High-fructose corn syrup'!D40,Glucose!D40,Dextrose!D40)</f>
        <v>80.711829457185814</v>
      </c>
      <c r="D40" s="12">
        <f>SUM('High-fructose corn syrup'!F40,Glucose!F40,Dextrose!F40)</f>
        <v>71.833528216895374</v>
      </c>
      <c r="E40" s="32">
        <f>SUM('High-fructose corn syrup'!H40,Glucose!H40,Dextrose!H40)</f>
        <v>71.833528216895374</v>
      </c>
      <c r="F40" s="12">
        <f t="shared" si="0"/>
        <v>41.26</v>
      </c>
      <c r="G40" s="12">
        <f>SUM('High-fructose corn syrup'!K40,Glucose!K40,Dextrose!K40)</f>
        <v>47.410128623150953</v>
      </c>
      <c r="H40" s="12">
        <f>SUM('High-fructose corn syrup'!L40,Glucose!L40,Dextrose!L40)</f>
        <v>2.0782522136175761</v>
      </c>
      <c r="I40" s="12">
        <f>SUM('High-fructose corn syrup'!M40,Glucose!M40,Dextrose!M40)</f>
        <v>58.917411129951468</v>
      </c>
      <c r="J40" s="12">
        <f>SUM('High-fructose corn syrup'!P40,Glucose!P40,Dextrose!P40)</f>
        <v>224.44728049505321</v>
      </c>
      <c r="K40" s="12">
        <f>SUM('High-fructose corn syrup'!Q40,Glucose!Q40,Dextrose!Q40)</f>
        <v>14.027955030940825</v>
      </c>
      <c r="L40" s="6"/>
      <c r="M40" s="6"/>
      <c r="N40" s="6"/>
      <c r="O40" s="6"/>
      <c r="P40" s="6"/>
      <c r="Q40" s="6"/>
      <c r="R40" s="6"/>
      <c r="S40" s="6"/>
      <c r="T40" s="6"/>
      <c r="U40" s="6"/>
      <c r="V40" s="6"/>
      <c r="W40" s="6"/>
      <c r="X40" s="6"/>
      <c r="Y40" s="6"/>
      <c r="Z40" s="6"/>
      <c r="AA40" s="6"/>
    </row>
    <row r="41" spans="1:27" ht="12" customHeight="1" x14ac:dyDescent="0.2">
      <c r="A41" s="11">
        <v>2004</v>
      </c>
      <c r="B41" s="12">
        <f>SUM('High-fructose corn syrup'!B41,Glucose!B41,Dextrose!B41)</f>
        <v>80.390507827066401</v>
      </c>
      <c r="C41" s="12">
        <f>SUM('High-fructose corn syrup'!D41,Glucose!D41,Dextrose!D41)</f>
        <v>80.390507827066401</v>
      </c>
      <c r="D41" s="12">
        <f>SUM('High-fructose corn syrup'!F41,Glucose!F41,Dextrose!F41)</f>
        <v>71.547551966089088</v>
      </c>
      <c r="E41" s="32">
        <f>SUM('High-fructose corn syrup'!H41,Glucose!H41,Dextrose!H41)</f>
        <v>71.547551966089088</v>
      </c>
      <c r="F41" s="12">
        <f t="shared" si="0"/>
        <v>41.260000000000005</v>
      </c>
      <c r="G41" s="12">
        <f>SUM('High-fructose corn syrup'!K41,Glucose!K41,Dextrose!K41)</f>
        <v>47.221384297618798</v>
      </c>
      <c r="H41" s="12">
        <f>SUM('High-fructose corn syrup'!L41,Glucose!L41,Dextrose!L41)</f>
        <v>2.0699784897586322</v>
      </c>
      <c r="I41" s="12">
        <f>SUM('High-fructose corn syrup'!M41,Glucose!M41,Dextrose!M41)</f>
        <v>58.682855195412344</v>
      </c>
      <c r="J41" s="12">
        <f>SUM('High-fructose corn syrup'!P41,Glucose!P41,Dextrose!P41)</f>
        <v>223.55373407776128</v>
      </c>
      <c r="K41" s="12">
        <f>SUM('High-fructose corn syrup'!Q41,Glucose!Q41,Dextrose!Q41)</f>
        <v>13.97210837986008</v>
      </c>
      <c r="L41" s="6"/>
      <c r="M41" s="6"/>
      <c r="N41" s="6"/>
      <c r="O41" s="6"/>
      <c r="P41" s="6"/>
      <c r="Q41" s="6"/>
      <c r="R41" s="6"/>
      <c r="S41" s="6"/>
      <c r="T41" s="6"/>
      <c r="U41" s="6"/>
      <c r="V41" s="6"/>
      <c r="W41" s="6"/>
      <c r="X41" s="6"/>
      <c r="Y41" s="6"/>
      <c r="Z41" s="6"/>
      <c r="AA41" s="6"/>
    </row>
    <row r="42" spans="1:27" ht="12" customHeight="1" x14ac:dyDescent="0.2">
      <c r="A42" s="11">
        <v>2005</v>
      </c>
      <c r="B42" s="12">
        <f>SUM('High-fructose corn syrup'!B42,Glucose!B42,Dextrose!B42)</f>
        <v>79.340911869506186</v>
      </c>
      <c r="C42" s="12">
        <f>SUM('High-fructose corn syrup'!D42,Glucose!D42,Dextrose!D42)</f>
        <v>79.340911869506186</v>
      </c>
      <c r="D42" s="12">
        <f>SUM('High-fructose corn syrup'!F42,Glucose!F42,Dextrose!F42)</f>
        <v>70.613411563860524</v>
      </c>
      <c r="E42" s="32">
        <f>SUM('High-fructose corn syrup'!H42,Glucose!H42,Dextrose!H42)</f>
        <v>70.613411563860524</v>
      </c>
      <c r="F42" s="12">
        <f t="shared" si="0"/>
        <v>41.259999999999984</v>
      </c>
      <c r="G42" s="12">
        <f>SUM('High-fructose corn syrup'!K42,Glucose!K42,Dextrose!K42)</f>
        <v>46.604851632147941</v>
      </c>
      <c r="H42" s="12">
        <f>SUM('High-fructose corn syrup'!L42,Glucose!L42,Dextrose!L42)</f>
        <v>2.0429524003133341</v>
      </c>
      <c r="I42" s="12">
        <f>SUM('High-fructose corn syrup'!M42,Glucose!M42,Dextrose!M42)</f>
        <v>57.916679072682868</v>
      </c>
      <c r="J42" s="12">
        <f>SUM('High-fructose corn syrup'!P42,Glucose!P42,Dextrose!P42)</f>
        <v>220.63496789593475</v>
      </c>
      <c r="K42" s="12">
        <f>SUM('High-fructose corn syrup'!Q42,Glucose!Q42,Dextrose!Q42)</f>
        <v>13.789685493495922</v>
      </c>
      <c r="L42" s="6"/>
      <c r="M42" s="6"/>
      <c r="N42" s="6"/>
      <c r="O42" s="6"/>
      <c r="P42" s="6"/>
      <c r="Q42" s="6"/>
      <c r="R42" s="6"/>
      <c r="S42" s="6"/>
      <c r="T42" s="6"/>
      <c r="U42" s="6"/>
      <c r="V42" s="6"/>
      <c r="W42" s="6"/>
      <c r="X42" s="6"/>
      <c r="Y42" s="6"/>
      <c r="Z42" s="6"/>
      <c r="AA42" s="6"/>
    </row>
    <row r="43" spans="1:27" ht="12" customHeight="1" x14ac:dyDescent="0.2">
      <c r="A43" s="7">
        <v>2006</v>
      </c>
      <c r="B43" s="8">
        <f>SUM('High-fructose corn syrup'!B43,Glucose!B43,Dextrose!B43)</f>
        <v>76.93010891737201</v>
      </c>
      <c r="C43" s="8">
        <f>SUM('High-fructose corn syrup'!D43,Glucose!D43,Dextrose!D43)</f>
        <v>76.93010891737201</v>
      </c>
      <c r="D43" s="8">
        <f>SUM('High-fructose corn syrup'!F43,Glucose!F43,Dextrose!F43)</f>
        <v>68.467796936461099</v>
      </c>
      <c r="E43" s="8">
        <f>SUM('High-fructose corn syrup'!H43,Glucose!H43,Dextrose!H43)</f>
        <v>68.467796936461099</v>
      </c>
      <c r="F43" s="8">
        <f t="shared" si="0"/>
        <v>41.26</v>
      </c>
      <c r="G43" s="8">
        <f>SUM('High-fructose corn syrup'!K43,Glucose!K43,Dextrose!K43)</f>
        <v>45.188745978064318</v>
      </c>
      <c r="H43" s="8">
        <f>SUM('High-fructose corn syrup'!L43,Glucose!L43,Dextrose!L43)</f>
        <v>1.9808765360247373</v>
      </c>
      <c r="I43" s="8">
        <f>SUM('High-fructose corn syrup'!M43,Glucose!M43,Dextrose!M43)</f>
        <v>56.156859358033294</v>
      </c>
      <c r="J43" s="8">
        <f>SUM('High-fructose corn syrup'!P43,Glucose!P43,Dextrose!P43)</f>
        <v>213.93089279250776</v>
      </c>
      <c r="K43" s="8">
        <f>SUM('High-fructose corn syrup'!Q43,Glucose!Q43,Dextrose!Q43)</f>
        <v>13.370680799531735</v>
      </c>
      <c r="L43" s="6"/>
      <c r="M43" s="6"/>
      <c r="N43" s="6"/>
      <c r="O43" s="6"/>
      <c r="P43" s="6"/>
      <c r="Q43" s="6"/>
      <c r="R43" s="6"/>
      <c r="S43" s="6"/>
      <c r="T43" s="6"/>
      <c r="U43" s="6"/>
      <c r="V43" s="6"/>
      <c r="W43" s="6"/>
      <c r="X43" s="6"/>
      <c r="Y43" s="6"/>
      <c r="Z43" s="6"/>
      <c r="AA43" s="6"/>
    </row>
    <row r="44" spans="1:27" ht="12" customHeight="1" x14ac:dyDescent="0.2">
      <c r="A44" s="7">
        <v>2007</v>
      </c>
      <c r="B44" s="8">
        <f>SUM('High-fructose corn syrup'!B44,Glucose!B44,Dextrose!B44)</f>
        <v>74.387727239576861</v>
      </c>
      <c r="C44" s="8">
        <f>SUM('High-fructose corn syrup'!D44,Glucose!D44,Dextrose!D44)</f>
        <v>74.387727239576861</v>
      </c>
      <c r="D44" s="8">
        <f>SUM('High-fructose corn syrup'!F44,Glucose!F44,Dextrose!F44)</f>
        <v>66.2050772432234</v>
      </c>
      <c r="E44" s="8">
        <f>SUM('High-fructose corn syrup'!H44,Glucose!H44,Dextrose!H44)</f>
        <v>66.2050772432234</v>
      </c>
      <c r="F44" s="8">
        <f t="shared" si="0"/>
        <v>41.26</v>
      </c>
      <c r="G44" s="8">
        <f>SUM('High-fructose corn syrup'!K44,Glucose!K44,Dextrose!K44)</f>
        <v>43.695350980527451</v>
      </c>
      <c r="H44" s="8">
        <f>SUM('High-fructose corn syrup'!L44,Glucose!L44,Dextrose!L44)</f>
        <v>1.9154126457217513</v>
      </c>
      <c r="I44" s="8">
        <f>SUM('High-fructose corn syrup'!M44,Glucose!M44,Dextrose!M44)</f>
        <v>54.30099079988878</v>
      </c>
      <c r="J44" s="8">
        <f>SUM('High-fructose corn syrup'!P44,Glucose!P44,Dextrose!P44)</f>
        <v>206.86091733290965</v>
      </c>
      <c r="K44" s="8">
        <f>SUM('High-fructose corn syrup'!Q44,Glucose!Q44,Dextrose!Q44)</f>
        <v>12.928807333306853</v>
      </c>
      <c r="L44" s="6"/>
      <c r="M44" s="6"/>
      <c r="N44" s="6"/>
      <c r="O44" s="6"/>
      <c r="P44" s="6"/>
      <c r="Q44" s="6"/>
      <c r="R44" s="6"/>
      <c r="S44" s="6"/>
      <c r="T44" s="6"/>
      <c r="U44" s="6"/>
      <c r="V44" s="6"/>
      <c r="W44" s="6"/>
      <c r="X44" s="6"/>
      <c r="Y44" s="6"/>
      <c r="Z44" s="6"/>
      <c r="AA44" s="6"/>
    </row>
    <row r="45" spans="1:27" ht="12" customHeight="1" x14ac:dyDescent="0.2">
      <c r="A45" s="7">
        <v>2008</v>
      </c>
      <c r="B45" s="8">
        <f>SUM('High-fructose corn syrup'!B45,Glucose!B45,Dextrose!B45)</f>
        <v>70.57583447437429</v>
      </c>
      <c r="C45" s="8">
        <f>SUM('High-fructose corn syrup'!D45,Glucose!D45,Dextrose!D45)</f>
        <v>70.57583447437429</v>
      </c>
      <c r="D45" s="8">
        <f>SUM('High-fructose corn syrup'!F45,Glucose!F45,Dextrose!F45)</f>
        <v>62.812492682193131</v>
      </c>
      <c r="E45" s="8">
        <f>SUM('High-fructose corn syrup'!H45,Glucose!H45,Dextrose!H45)</f>
        <v>62.812492682193131</v>
      </c>
      <c r="F45" s="8">
        <f t="shared" si="0"/>
        <v>41.26</v>
      </c>
      <c r="G45" s="8">
        <f>SUM('High-fructose corn syrup'!K45,Glucose!K45,Dextrose!K45)</f>
        <v>41.456245170247463</v>
      </c>
      <c r="H45" s="8">
        <f>SUM('High-fructose corn syrup'!L45,Glucose!L45,Dextrose!L45)</f>
        <v>1.8172600622574229</v>
      </c>
      <c r="I45" s="8">
        <f>SUM('High-fructose corn syrup'!M45,Glucose!M45,Dextrose!M45)</f>
        <v>51.518414134966818</v>
      </c>
      <c r="J45" s="8">
        <f>SUM('High-fructose corn syrup'!P45,Glucose!P45,Dextrose!P45)</f>
        <v>196.26062527606405</v>
      </c>
      <c r="K45" s="8">
        <f>SUM('High-fructose corn syrup'!Q45,Glucose!Q45,Dextrose!Q45)</f>
        <v>12.266289079754003</v>
      </c>
      <c r="L45" s="6"/>
      <c r="M45" s="6"/>
      <c r="N45" s="6"/>
      <c r="O45" s="6"/>
      <c r="P45" s="6"/>
      <c r="Q45" s="6"/>
      <c r="R45" s="6"/>
      <c r="S45" s="6"/>
      <c r="T45" s="6"/>
      <c r="U45" s="6"/>
      <c r="V45" s="6"/>
      <c r="W45" s="6"/>
      <c r="X45" s="6"/>
      <c r="Y45" s="6"/>
      <c r="Z45" s="6"/>
      <c r="AA45" s="6"/>
    </row>
    <row r="46" spans="1:27" ht="12" customHeight="1" x14ac:dyDescent="0.2">
      <c r="A46" s="7">
        <v>2009</v>
      </c>
      <c r="B46" s="8">
        <f>SUM('High-fructose corn syrup'!B46,Glucose!B46,Dextrose!B46)</f>
        <v>67.427372242917485</v>
      </c>
      <c r="C46" s="8">
        <f>SUM('High-fructose corn syrup'!D46,Glucose!D46,Dextrose!D46)</f>
        <v>67.427372242917485</v>
      </c>
      <c r="D46" s="8">
        <f>SUM('High-fructose corn syrup'!F46,Glucose!F46,Dextrose!F46)</f>
        <v>60.010361296196557</v>
      </c>
      <c r="E46" s="8">
        <f>SUM('High-fructose corn syrup'!H46,Glucose!H46,Dextrose!H46)</f>
        <v>60.010361296196557</v>
      </c>
      <c r="F46" s="8">
        <f t="shared" si="0"/>
        <v>41.26</v>
      </c>
      <c r="G46" s="8">
        <f>SUM('High-fructose corn syrup'!K46,Glucose!K46,Dextrose!K46)</f>
        <v>39.606838455489736</v>
      </c>
      <c r="H46" s="8">
        <f>SUM('High-fructose corn syrup'!L46,Glucose!L46,Dextrose!L46)</f>
        <v>1.7361901788707828</v>
      </c>
      <c r="I46" s="8">
        <f>SUM('High-fructose corn syrup'!M46,Glucose!M46,Dextrose!M46)</f>
        <v>49.22012347589726</v>
      </c>
      <c r="J46" s="8">
        <f>SUM('High-fructose corn syrup'!P46,Glucose!P46,Dextrose!P46)</f>
        <v>187.50523228913241</v>
      </c>
      <c r="K46" s="8">
        <f>SUM('High-fructose corn syrup'!Q46,Glucose!Q46,Dextrose!Q46)</f>
        <v>11.719077018070776</v>
      </c>
      <c r="L46" s="6"/>
      <c r="M46" s="6"/>
      <c r="N46" s="6"/>
      <c r="O46" s="6"/>
      <c r="P46" s="6"/>
      <c r="Q46" s="6"/>
      <c r="R46" s="6"/>
      <c r="S46" s="6"/>
      <c r="T46" s="6"/>
      <c r="U46" s="6"/>
      <c r="V46" s="6"/>
      <c r="W46" s="6"/>
      <c r="X46" s="6"/>
      <c r="Y46" s="6"/>
      <c r="Z46" s="6"/>
      <c r="AA46" s="6"/>
    </row>
    <row r="47" spans="1:27" ht="12" customHeight="1" x14ac:dyDescent="0.2">
      <c r="A47" s="7">
        <v>2010</v>
      </c>
      <c r="B47" s="8">
        <f>SUM('High-fructose corn syrup'!B47,Glucose!B47,Dextrose!B47)</f>
        <v>66.099424851960109</v>
      </c>
      <c r="C47" s="8">
        <f>SUM('High-fructose corn syrup'!D47,Glucose!D47,Dextrose!D47)</f>
        <v>66.099424851960109</v>
      </c>
      <c r="D47" s="8">
        <f>SUM('High-fructose corn syrup'!F47,Glucose!F47,Dextrose!F47)</f>
        <v>58.828488118244501</v>
      </c>
      <c r="E47" s="8">
        <f>SUM('High-fructose corn syrup'!H47,Glucose!H47,Dextrose!H47)</f>
        <v>58.828488118244501</v>
      </c>
      <c r="F47" s="8">
        <f t="shared" si="0"/>
        <v>41.26</v>
      </c>
      <c r="G47" s="8">
        <f>SUM('High-fructose corn syrup'!K47,Glucose!K47,Dextrose!K47)</f>
        <v>38.826802158041367</v>
      </c>
      <c r="H47" s="8">
        <f>SUM('High-fructose corn syrup'!L47,Glucose!L47,Dextrose!L47)</f>
        <v>1.7019968069278408</v>
      </c>
      <c r="I47" s="8">
        <f>SUM('High-fructose corn syrup'!M47,Glucose!M47,Dextrose!M47)</f>
        <v>48.250758478000826</v>
      </c>
      <c r="J47" s="8">
        <f>SUM('High-fructose corn syrup'!P47,Glucose!P47,Dextrose!P47)</f>
        <v>183.81241324952694</v>
      </c>
      <c r="K47" s="8">
        <f>SUM('High-fructose corn syrup'!Q47,Glucose!Q47,Dextrose!Q47)</f>
        <v>11.488275828095434</v>
      </c>
      <c r="L47" s="6"/>
      <c r="M47" s="6"/>
      <c r="N47" s="6"/>
      <c r="O47" s="6"/>
      <c r="P47" s="6"/>
      <c r="Q47" s="6"/>
      <c r="R47" s="6"/>
      <c r="S47" s="6"/>
      <c r="T47" s="6"/>
      <c r="U47" s="6"/>
      <c r="V47" s="6"/>
    </row>
    <row r="48" spans="1:27" ht="12" customHeight="1" x14ac:dyDescent="0.2">
      <c r="A48" s="31">
        <v>2011</v>
      </c>
      <c r="B48" s="32">
        <f>SUM('High-fructose corn syrup'!B48,Glucose!B48,Dextrose!B48)</f>
        <v>63.673616885293463</v>
      </c>
      <c r="C48" s="32">
        <f>SUM('High-fructose corn syrup'!D48,Glucose!D48,Dextrose!D48)</f>
        <v>63.673616885293463</v>
      </c>
      <c r="D48" s="32">
        <f>SUM('High-fructose corn syrup'!F48,Glucose!F48,Dextrose!F48)</f>
        <v>56.669519027911186</v>
      </c>
      <c r="E48" s="32">
        <f>SUM('High-fructose corn syrup'!H48,Glucose!H48,Dextrose!H48)</f>
        <v>56.669519027911186</v>
      </c>
      <c r="F48" s="32">
        <f t="shared" si="0"/>
        <v>41.260000000000005</v>
      </c>
      <c r="G48" s="32">
        <f>SUM('High-fructose corn syrup'!K48,Glucose!K48,Dextrose!K48)</f>
        <v>37.401882558421377</v>
      </c>
      <c r="H48" s="32">
        <f>SUM('High-fructose corn syrup'!L48,Glucose!L48,Dextrose!L48)</f>
        <v>1.639534577903403</v>
      </c>
      <c r="I48" s="32">
        <f>SUM('High-fructose corn syrup'!M48,Glucose!M48,Dextrose!M48)</f>
        <v>46.479985516272521</v>
      </c>
      <c r="J48" s="32">
        <f>SUM('High-fructose corn syrup'!P48,Glucose!P48,Dextrose!P48)</f>
        <v>177.06661149056197</v>
      </c>
      <c r="K48" s="32">
        <f>SUM('High-fructose corn syrup'!Q48,Glucose!Q48,Dextrose!Q48)</f>
        <v>11.066663218160123</v>
      </c>
      <c r="L48" s="6"/>
      <c r="M48" s="6"/>
      <c r="N48" s="6"/>
      <c r="O48" s="6"/>
      <c r="P48" s="6"/>
      <c r="Q48" s="6"/>
      <c r="R48" s="6"/>
      <c r="S48" s="6"/>
      <c r="T48" s="6"/>
      <c r="U48" s="6"/>
      <c r="V48" s="6"/>
    </row>
    <row r="49" spans="1:23" ht="12" customHeight="1" x14ac:dyDescent="0.2">
      <c r="A49" s="31">
        <v>2012</v>
      </c>
      <c r="B49" s="32">
        <f>SUM('High-fructose corn syrup'!B49,Glucose!B49,Dextrose!B49)</f>
        <v>62.921677687431405</v>
      </c>
      <c r="C49" s="32">
        <f>SUM('High-fructose corn syrup'!D49,Glucose!D49,Dextrose!D49)</f>
        <v>62.921677687431405</v>
      </c>
      <c r="D49" s="32">
        <f>SUM('High-fructose corn syrup'!F49,Glucose!F49,Dextrose!F49)</f>
        <v>56.000293141813955</v>
      </c>
      <c r="E49" s="32">
        <f>SUM('High-fructose corn syrup'!H49,Glucose!H49,Dextrose!H49)</f>
        <v>56.000293141813955</v>
      </c>
      <c r="F49" s="32">
        <f t="shared" ref="F49:F58" si="1">100-(G49/B49*100)</f>
        <v>41.26</v>
      </c>
      <c r="G49" s="32">
        <f>SUM('High-fructose corn syrup'!K49,Glucose!K49,Dextrose!K49)</f>
        <v>36.960193473597208</v>
      </c>
      <c r="H49" s="32">
        <f>SUM('High-fructose corn syrup'!L49,Glucose!L49,Dextrose!L49)</f>
        <v>1.620172864596042</v>
      </c>
      <c r="I49" s="32">
        <f>SUM('High-fructose corn syrup'!M49,Glucose!M49,Dextrose!M49)</f>
        <v>45.931090624865497</v>
      </c>
      <c r="J49" s="32">
        <f>SUM('High-fructose corn syrup'!P49,Glucose!P49,Dextrose!P49)</f>
        <v>174.97558333282095</v>
      </c>
      <c r="K49" s="32">
        <f>SUM('High-fructose corn syrup'!Q49,Glucose!Q49,Dextrose!Q49)</f>
        <v>10.935973958301309</v>
      </c>
      <c r="L49" s="6"/>
      <c r="M49" s="6"/>
      <c r="N49" s="6"/>
      <c r="O49" s="6"/>
      <c r="P49" s="6"/>
      <c r="Q49" s="6"/>
      <c r="R49" s="6"/>
      <c r="S49" s="6"/>
      <c r="T49" s="6"/>
      <c r="U49" s="6"/>
      <c r="V49" s="6"/>
    </row>
    <row r="50" spans="1:23" ht="12" customHeight="1" x14ac:dyDescent="0.2">
      <c r="A50" s="31">
        <v>2013</v>
      </c>
      <c r="B50" s="32">
        <f>SUM('High-fructose corn syrup'!B50,Glucose!B50,Dextrose!B50)</f>
        <v>60.455168177205451</v>
      </c>
      <c r="C50" s="32">
        <f>SUM('High-fructose corn syrup'!D50,Glucose!D50,Dextrose!D50)</f>
        <v>60.455168177205451</v>
      </c>
      <c r="D50" s="32">
        <f>SUM('High-fructose corn syrup'!F50,Glucose!F50,Dextrose!F50)</f>
        <v>53.805099677712853</v>
      </c>
      <c r="E50" s="32">
        <f>SUM('High-fructose corn syrup'!H50,Glucose!H50,Dextrose!H50)</f>
        <v>53.805099677712853</v>
      </c>
      <c r="F50" s="32">
        <f t="shared" si="1"/>
        <v>41.26</v>
      </c>
      <c r="G50" s="32">
        <f>SUM('High-fructose corn syrup'!K50,Glucose!K50,Dextrose!K50)</f>
        <v>35.511365787290487</v>
      </c>
      <c r="H50" s="32">
        <f>SUM('High-fructose corn syrup'!L50,Glucose!L50,Dextrose!L50)</f>
        <v>1.5566626098538294</v>
      </c>
      <c r="I50" s="32">
        <f>SUM('High-fructose corn syrup'!M50,Glucose!M50,Dextrose!M50)</f>
        <v>44.130606658051143</v>
      </c>
      <c r="J50" s="32">
        <f>SUM('High-fructose corn syrup'!P50,Glucose!P50,Dextrose!P50)</f>
        <v>168.11659679257576</v>
      </c>
      <c r="K50" s="32">
        <f>SUM('High-fructose corn syrup'!Q50,Glucose!Q50,Dextrose!Q50)</f>
        <v>10.507287299535985</v>
      </c>
      <c r="L50" s="6"/>
      <c r="M50" s="6"/>
      <c r="N50" s="6"/>
      <c r="O50" s="6"/>
      <c r="P50" s="6"/>
      <c r="Q50" s="6"/>
      <c r="R50" s="6"/>
      <c r="S50" s="6"/>
      <c r="T50" s="6"/>
      <c r="U50" s="6"/>
      <c r="V50" s="6"/>
    </row>
    <row r="51" spans="1:23" ht="12" customHeight="1" x14ac:dyDescent="0.2">
      <c r="A51" s="31">
        <v>2014</v>
      </c>
      <c r="B51" s="32">
        <f>SUM('High-fructose corn syrup'!B51,Glucose!B51,Dextrose!B51)</f>
        <v>61.177509959348079</v>
      </c>
      <c r="C51" s="32">
        <f>SUM('High-fructose corn syrup'!D51,Glucose!D51,Dextrose!D51)</f>
        <v>61.177509959348079</v>
      </c>
      <c r="D51" s="32">
        <f>SUM('High-fructose corn syrup'!F51,Glucose!F51,Dextrose!F51)</f>
        <v>54.447983863819786</v>
      </c>
      <c r="E51" s="32">
        <f>SUM('High-fructose corn syrup'!H51,Glucose!H51,Dextrose!H51)</f>
        <v>54.447983863819786</v>
      </c>
      <c r="F51" s="32">
        <f t="shared" si="1"/>
        <v>41.260000000000005</v>
      </c>
      <c r="G51" s="32">
        <f>SUM('High-fructose corn syrup'!K51,Glucose!K51,Dextrose!K51)</f>
        <v>35.93566935012106</v>
      </c>
      <c r="H51" s="32">
        <f>SUM('High-fructose corn syrup'!L51,Glucose!L51,Dextrose!L51)</f>
        <v>1.5752622180874984</v>
      </c>
      <c r="I51" s="32">
        <f>SUM('High-fructose corn syrup'!M51,Glucose!M51,Dextrose!M51)</f>
        <v>44.657896251671531</v>
      </c>
      <c r="J51" s="32">
        <f>SUM('High-fructose corn syrup'!P51,Glucose!P51,Dextrose!P51)</f>
        <v>170.12531905398677</v>
      </c>
      <c r="K51" s="32">
        <f>SUM('High-fructose corn syrup'!Q51,Glucose!Q51,Dextrose!Q51)</f>
        <v>10.632832440874173</v>
      </c>
      <c r="L51" s="6"/>
      <c r="M51" s="6"/>
      <c r="N51" s="6"/>
      <c r="O51" s="6"/>
      <c r="P51" s="6"/>
      <c r="Q51" s="6"/>
      <c r="R51" s="6"/>
      <c r="S51" s="6"/>
      <c r="T51" s="6"/>
      <c r="U51" s="6"/>
      <c r="V51" s="6"/>
    </row>
    <row r="52" spans="1:23" ht="12" customHeight="1" x14ac:dyDescent="0.2">
      <c r="A52" s="36">
        <v>2015</v>
      </c>
      <c r="B52" s="32">
        <f>SUM('High-fructose corn syrup'!B52,Glucose!B52,Dextrose!B52)</f>
        <v>60.033236778189213</v>
      </c>
      <c r="C52" s="37">
        <f>SUM('High-fructose corn syrup'!D52,Glucose!D52,Dextrose!D52)</f>
        <v>60.033236778189213</v>
      </c>
      <c r="D52" s="37">
        <f>SUM('High-fructose corn syrup'!F52,Glucose!F52,Dextrose!F52)</f>
        <v>53.429580732588406</v>
      </c>
      <c r="E52" s="32">
        <f>SUM('High-fructose corn syrup'!H52,Glucose!H52,Dextrose!H52)</f>
        <v>53.429580732588406</v>
      </c>
      <c r="F52" s="37">
        <f t="shared" si="1"/>
        <v>41.260000000000005</v>
      </c>
      <c r="G52" s="37">
        <f>SUM('High-fructose corn syrup'!K52,Glucose!K52,Dextrose!K52)</f>
        <v>35.263523283508341</v>
      </c>
      <c r="H52" s="37">
        <f>SUM('High-fructose corn syrup'!L52,Glucose!L52,Dextrose!L52)</f>
        <v>1.5457982809209136</v>
      </c>
      <c r="I52" s="37">
        <f>SUM('High-fructose corn syrup'!M52,Glucose!M52,Dextrose!M52)</f>
        <v>43.822608364967444</v>
      </c>
      <c r="J52" s="37">
        <f>SUM('High-fructose corn syrup'!P52,Glucose!P52,Dextrose!P52)</f>
        <v>166.94326996178074</v>
      </c>
      <c r="K52" s="37">
        <f>SUM('High-fructose corn syrup'!Q52,Glucose!Q52,Dextrose!Q52)</f>
        <v>10.433954372611296</v>
      </c>
      <c r="L52" s="6"/>
      <c r="M52" s="6"/>
      <c r="N52" s="6"/>
      <c r="O52" s="6"/>
      <c r="P52" s="6"/>
      <c r="Q52" s="6"/>
      <c r="R52" s="6"/>
      <c r="S52" s="6"/>
      <c r="T52" s="6"/>
      <c r="U52" s="6"/>
      <c r="V52" s="6"/>
    </row>
    <row r="53" spans="1:23" ht="12" customHeight="1" x14ac:dyDescent="0.2">
      <c r="A53" s="42">
        <v>2016</v>
      </c>
      <c r="B53" s="43">
        <f>SUM('High-fructose corn syrup'!B53,Glucose!B53,Dextrose!B53)</f>
        <v>58.670642018806269</v>
      </c>
      <c r="C53" s="43">
        <f>SUM('High-fructose corn syrup'!D53,Glucose!D53,Dextrose!D53)</f>
        <v>58.670642018806269</v>
      </c>
      <c r="D53" s="43">
        <f>SUM('High-fructose corn syrup'!F53,Glucose!F53,Dextrose!F53)</f>
        <v>52.216871396737588</v>
      </c>
      <c r="E53" s="8">
        <f>SUM('High-fructose corn syrup'!H53,Glucose!H53,Dextrose!H53)</f>
        <v>52.216871396737588</v>
      </c>
      <c r="F53" s="43">
        <f t="shared" si="1"/>
        <v>41.26</v>
      </c>
      <c r="G53" s="43">
        <f>SUM('High-fructose corn syrup'!K53,Glucose!K53,Dextrose!K53)</f>
        <v>34.463135121846804</v>
      </c>
      <c r="H53" s="43">
        <f>SUM('High-fructose corn syrup'!L53,Glucose!L53,Dextrose!L53)</f>
        <v>1.5107127724645173</v>
      </c>
      <c r="I53" s="43">
        <f>SUM('High-fructose corn syrup'!M53,Glucose!M53,Dextrose!M53)</f>
        <v>42.827951742982833</v>
      </c>
      <c r="J53" s="43">
        <f>SUM('High-fructose corn syrup'!P53,Glucose!P53,Dextrose!P53)</f>
        <v>163.15410187802985</v>
      </c>
      <c r="K53" s="43">
        <f>SUM('High-fructose corn syrup'!Q53,Glucose!Q53,Dextrose!Q53)</f>
        <v>10.197131367376866</v>
      </c>
      <c r="L53" s="6"/>
      <c r="M53" s="6"/>
      <c r="N53" s="6"/>
      <c r="O53" s="6"/>
      <c r="P53" s="6"/>
      <c r="Q53" s="6"/>
      <c r="R53" s="6"/>
      <c r="S53" s="6"/>
      <c r="T53" s="6"/>
      <c r="U53" s="6"/>
      <c r="V53" s="6"/>
    </row>
    <row r="54" spans="1:23" ht="12" customHeight="1" x14ac:dyDescent="0.2">
      <c r="A54" s="49">
        <v>2017</v>
      </c>
      <c r="B54" s="51">
        <f>SUM('High-fructose corn syrup'!B54,Glucose!B54,Dextrose!B54)</f>
        <v>58.38311879283895</v>
      </c>
      <c r="C54" s="51">
        <f>SUM('High-fructose corn syrup'!D54,Glucose!D54,Dextrose!D54)</f>
        <v>58.38311879283895</v>
      </c>
      <c r="D54" s="51">
        <f>SUM('High-fructose corn syrup'!F54,Glucose!F54,Dextrose!F54)</f>
        <v>51.960975725626675</v>
      </c>
      <c r="E54" s="52">
        <f>SUM('High-fructose corn syrup'!H54,Glucose!H54,Dextrose!H54)</f>
        <v>51.960975725626675</v>
      </c>
      <c r="F54" s="51">
        <f t="shared" si="1"/>
        <v>41.26</v>
      </c>
      <c r="G54" s="51">
        <f>SUM('High-fructose corn syrup'!K54,Glucose!K54,Dextrose!K54)</f>
        <v>34.294243978913599</v>
      </c>
      <c r="H54" s="51">
        <f>SUM('High-fructose corn syrup'!L54,Glucose!L54,Dextrose!L54)</f>
        <v>1.503309325103062</v>
      </c>
      <c r="I54" s="51">
        <f>SUM('High-fructose corn syrup'!M54,Glucose!M54,Dextrose!M54)</f>
        <v>42.61806771200925</v>
      </c>
      <c r="J54" s="51">
        <f>SUM('High-fructose corn syrup'!P54,Glucose!P54,Dextrose!P54)</f>
        <v>162.35454366479715</v>
      </c>
      <c r="K54" s="51">
        <f>SUM('High-fructose corn syrup'!Q54,Glucose!Q54,Dextrose!Q54)</f>
        <v>10.147158979049822</v>
      </c>
      <c r="L54" s="6"/>
      <c r="M54" s="6"/>
      <c r="N54" s="6"/>
      <c r="O54" s="6"/>
      <c r="P54" s="6"/>
      <c r="Q54" s="6"/>
      <c r="R54" s="6"/>
      <c r="S54" s="6"/>
      <c r="T54" s="6"/>
      <c r="U54" s="6"/>
      <c r="V54" s="6"/>
    </row>
    <row r="55" spans="1:23" ht="12" customHeight="1" x14ac:dyDescent="0.2">
      <c r="A55" s="42">
        <v>2018</v>
      </c>
      <c r="B55" s="43">
        <f>SUM('High-fructose corn syrup'!B55,Glucose!B55,Dextrose!B55)</f>
        <v>57.092772825327209</v>
      </c>
      <c r="C55" s="43">
        <f>SUM('High-fructose corn syrup'!D55,Glucose!D55,Dextrose!D55)</f>
        <v>57.092772825327209</v>
      </c>
      <c r="D55" s="43">
        <f>SUM('High-fructose corn syrup'!F55,Glucose!F55,Dextrose!F55)</f>
        <v>50.812567814541211</v>
      </c>
      <c r="E55" s="8">
        <f>SUM('High-fructose corn syrup'!H55,Glucose!H55,Dextrose!H55)</f>
        <v>50.812567814541211</v>
      </c>
      <c r="F55" s="43">
        <f t="shared" si="1"/>
        <v>41.26</v>
      </c>
      <c r="G55" s="43">
        <f>SUM('High-fructose corn syrup'!K55,Glucose!K55,Dextrose!K55)</f>
        <v>33.536294757597204</v>
      </c>
      <c r="H55" s="43">
        <f>SUM('High-fructose corn syrup'!L55,Glucose!L55,Dextrose!L55)</f>
        <v>1.4700841537576856</v>
      </c>
      <c r="I55" s="43">
        <f>SUM('High-fructose corn syrup'!M55,Glucose!M55,Dextrose!M55)</f>
        <v>41.676150716953508</v>
      </c>
      <c r="J55" s="43">
        <f>SUM('High-fructose corn syrup'!P55,Glucose!P55,Dextrose!P55)</f>
        <v>158.76628844553716</v>
      </c>
      <c r="K55" s="43">
        <f>SUM('High-fructose corn syrup'!Q55,Glucose!Q55,Dextrose!Q55)</f>
        <v>9.9228930278460723</v>
      </c>
      <c r="L55" s="6"/>
      <c r="M55" s="6"/>
      <c r="N55" s="6"/>
      <c r="O55" s="6"/>
      <c r="P55" s="6"/>
      <c r="Q55" s="6"/>
      <c r="R55" s="6"/>
      <c r="S55" s="6"/>
      <c r="T55" s="6"/>
      <c r="U55" s="6"/>
      <c r="V55" s="6"/>
    </row>
    <row r="56" spans="1:23" ht="12" customHeight="1" x14ac:dyDescent="0.2">
      <c r="A56" s="56">
        <v>2019</v>
      </c>
      <c r="B56" s="57">
        <f>SUM('High-fructose corn syrup'!B56,Glucose!B56,Dextrose!B56)</f>
        <v>56.02866593125642</v>
      </c>
      <c r="C56" s="57">
        <f>SUM('High-fructose corn syrup'!D56,Glucose!D56,Dextrose!D56)</f>
        <v>56.02866593125642</v>
      </c>
      <c r="D56" s="57">
        <f>SUM('High-fructose corn syrup'!F56,Glucose!F56,Dextrose!F56)</f>
        <v>49.865512678818213</v>
      </c>
      <c r="E56" s="58">
        <f>SUM('High-fructose corn syrup'!H56,Glucose!H56,Dextrose!H56)</f>
        <v>49.865512678818213</v>
      </c>
      <c r="F56" s="57">
        <f t="shared" si="1"/>
        <v>41.26</v>
      </c>
      <c r="G56" s="57">
        <f>SUM('High-fructose corn syrup'!K56,Glucose!K56,Dextrose!K56)</f>
        <v>32.911238368020022</v>
      </c>
      <c r="H56" s="57">
        <f>SUM('High-fructose corn syrup'!L56,Glucose!L56,Dextrose!L56)</f>
        <v>1.4426844216118366</v>
      </c>
      <c r="I56" s="57">
        <f>SUM('High-fructose corn syrup'!M56,Glucose!M56,Dextrose!M56)</f>
        <v>40.899382010484764</v>
      </c>
      <c r="J56" s="57">
        <f>SUM('High-fructose corn syrup'!P56,Glucose!P56,Dextrose!P56)</f>
        <v>155.80716956375147</v>
      </c>
      <c r="K56" s="57">
        <f>SUM('High-fructose corn syrup'!Q56,Glucose!Q56,Dextrose!Q56)</f>
        <v>9.737948097734467</v>
      </c>
      <c r="L56" s="6"/>
      <c r="M56" s="6"/>
      <c r="N56" s="6"/>
      <c r="O56" s="6"/>
      <c r="P56" s="6"/>
      <c r="Q56" s="6"/>
      <c r="R56" s="6"/>
      <c r="S56" s="6"/>
      <c r="T56" s="6"/>
      <c r="U56" s="6"/>
      <c r="V56" s="6"/>
    </row>
    <row r="57" spans="1:23" ht="12" customHeight="1" x14ac:dyDescent="0.2">
      <c r="A57" s="42">
        <v>2020</v>
      </c>
      <c r="B57" s="43">
        <f>SUM('High-fructose corn syrup'!B57,Glucose!B57,Dextrose!B57)</f>
        <v>55.859759142475625</v>
      </c>
      <c r="C57" s="43">
        <f>SUM('High-fructose corn syrup'!D57,Glucose!D57,Dextrose!D57)</f>
        <v>55.859759142475625</v>
      </c>
      <c r="D57" s="43">
        <f>SUM('High-fructose corn syrup'!F57,Glucose!F57,Dextrose!F57)</f>
        <v>49.715185636803305</v>
      </c>
      <c r="E57" s="8">
        <f>SUM('High-fructose corn syrup'!H57,Glucose!H57,Dextrose!H57)</f>
        <v>49.715185636803305</v>
      </c>
      <c r="F57" s="43">
        <f t="shared" si="1"/>
        <v>41.260000000000005</v>
      </c>
      <c r="G57" s="43">
        <f>SUM('High-fructose corn syrup'!K57,Glucose!K57,Dextrose!K57)</f>
        <v>32.812022520290178</v>
      </c>
      <c r="H57" s="43">
        <f>SUM('High-fructose corn syrup'!L57,Glucose!L57,Dextrose!L57)</f>
        <v>1.438335233766145</v>
      </c>
      <c r="I57" s="43">
        <f>SUM('High-fructose corn syrup'!M57,Glucose!M57,Dextrose!M57)</f>
        <v>40.776084709653325</v>
      </c>
      <c r="J57" s="43">
        <f>SUM('High-fructose corn syrup'!P57,Glucose!P57,Dextrose!P57)</f>
        <v>155.33746556058409</v>
      </c>
      <c r="K57" s="43">
        <f>SUM('High-fructose corn syrup'!Q57,Glucose!Q57,Dextrose!Q57)</f>
        <v>9.7085915975365058</v>
      </c>
      <c r="L57" s="6"/>
      <c r="M57" s="6"/>
      <c r="N57" s="6"/>
      <c r="O57" s="6"/>
      <c r="P57" s="6"/>
      <c r="Q57" s="6"/>
      <c r="R57" s="6"/>
      <c r="S57" s="6"/>
      <c r="T57" s="6"/>
      <c r="U57" s="6"/>
      <c r="V57" s="6"/>
    </row>
    <row r="58" spans="1:23" ht="12" customHeight="1" thickBot="1" x14ac:dyDescent="0.25">
      <c r="A58" s="62">
        <v>2021</v>
      </c>
      <c r="B58" s="63">
        <f>SUM('High-fructose corn syrup'!B58,Glucose!B58,Dextrose!B58)</f>
        <v>55.255184480142134</v>
      </c>
      <c r="C58" s="63">
        <f>SUM('High-fructose corn syrup'!D58,Glucose!D58,Dextrose!D58)</f>
        <v>55.255184480142134</v>
      </c>
      <c r="D58" s="63">
        <f>SUM('High-fructose corn syrup'!F58,Glucose!F58,Dextrose!F58)</f>
        <v>49.177114187326495</v>
      </c>
      <c r="E58" s="63">
        <f>SUM('High-fructose corn syrup'!H58,Glucose!H58,Dextrose!H58)</f>
        <v>49.177114187326495</v>
      </c>
      <c r="F58" s="63">
        <f t="shared" si="1"/>
        <v>41.26</v>
      </c>
      <c r="G58" s="63">
        <f>SUM('High-fructose corn syrup'!K58,Glucose!K58,Dextrose!K58)</f>
        <v>32.456895363635489</v>
      </c>
      <c r="H58" s="63">
        <f>SUM('High-fructose corn syrup'!L58,Glucose!L58,Dextrose!L58)</f>
        <v>1.4227680159401856</v>
      </c>
      <c r="I58" s="63">
        <f>SUM('High-fructose corn syrup'!M58,Glucose!M58,Dextrose!M58)</f>
        <v>40.33476186789629</v>
      </c>
      <c r="J58" s="63">
        <f>SUM('High-fructose corn syrup'!P58,Glucose!P58,Dextrose!P58)</f>
        <v>153.65623568722395</v>
      </c>
      <c r="K58" s="63">
        <f>SUM('High-fructose corn syrup'!Q58,Glucose!Q58,Dextrose!Q58)</f>
        <v>9.6035147304514972</v>
      </c>
      <c r="L58" s="6"/>
      <c r="M58" s="6"/>
      <c r="N58" s="6"/>
      <c r="O58" s="6"/>
      <c r="P58" s="6"/>
      <c r="Q58" s="6"/>
      <c r="R58" s="6"/>
      <c r="S58" s="6"/>
      <c r="T58" s="6"/>
      <c r="U58" s="6"/>
      <c r="V58" s="6"/>
    </row>
    <row r="59" spans="1:23" ht="12" customHeight="1" thickTop="1" x14ac:dyDescent="0.2">
      <c r="A59" s="81" t="s">
        <v>52</v>
      </c>
      <c r="B59" s="81"/>
      <c r="C59" s="81"/>
      <c r="L59" s="6"/>
      <c r="M59" s="6"/>
      <c r="N59" s="6"/>
      <c r="O59" s="6"/>
      <c r="P59" s="6"/>
      <c r="Q59" s="6"/>
      <c r="R59" s="6"/>
      <c r="S59" s="6"/>
      <c r="T59" s="6"/>
      <c r="U59" s="6"/>
      <c r="V59" s="6"/>
    </row>
    <row r="60" spans="1:23" ht="12" customHeight="1" x14ac:dyDescent="0.2">
      <c r="A60" s="80"/>
      <c r="B60" s="80"/>
      <c r="C60" s="80"/>
      <c r="L60" s="80"/>
      <c r="M60" s="80"/>
      <c r="N60" s="80"/>
      <c r="O60" s="80"/>
      <c r="P60" s="80"/>
      <c r="Q60" s="80"/>
      <c r="R60" s="80"/>
      <c r="S60" s="80"/>
      <c r="T60" s="80"/>
      <c r="U60" s="80"/>
      <c r="V60" s="80"/>
    </row>
    <row r="61" spans="1:23" ht="12" customHeight="1" x14ac:dyDescent="0.2">
      <c r="A61" s="93" t="s">
        <v>47</v>
      </c>
      <c r="B61" s="94"/>
      <c r="C61" s="94"/>
      <c r="D61" s="94"/>
      <c r="E61" s="94"/>
      <c r="F61" s="94"/>
      <c r="G61" s="94"/>
      <c r="H61" s="94"/>
      <c r="I61" s="94"/>
      <c r="J61" s="94"/>
      <c r="K61" s="95"/>
      <c r="L61" s="30"/>
      <c r="M61" s="30"/>
      <c r="N61" s="30"/>
      <c r="O61" s="30"/>
      <c r="P61" s="30"/>
      <c r="Q61" s="30"/>
      <c r="R61" s="30"/>
      <c r="S61" s="30"/>
      <c r="T61" s="30"/>
      <c r="U61" s="30"/>
      <c r="V61" s="30"/>
      <c r="W61" s="30"/>
    </row>
    <row r="62" spans="1:23" ht="12" customHeight="1" x14ac:dyDescent="0.2">
      <c r="A62" s="93"/>
      <c r="B62" s="94"/>
      <c r="C62" s="94"/>
      <c r="D62" s="94"/>
      <c r="E62" s="94"/>
      <c r="F62" s="94"/>
      <c r="G62" s="94"/>
      <c r="H62" s="94"/>
      <c r="I62" s="94"/>
      <c r="J62" s="94"/>
      <c r="K62" s="95"/>
      <c r="L62" s="30"/>
      <c r="M62" s="30"/>
      <c r="N62" s="30"/>
      <c r="O62" s="30"/>
      <c r="P62" s="30"/>
      <c r="Q62" s="30"/>
      <c r="R62" s="30"/>
      <c r="S62" s="30"/>
      <c r="T62" s="30"/>
      <c r="U62" s="30"/>
      <c r="V62" s="30"/>
      <c r="W62" s="30"/>
    </row>
    <row r="63" spans="1:23" ht="12" customHeight="1" x14ac:dyDescent="0.2">
      <c r="A63" s="96" t="s">
        <v>36</v>
      </c>
      <c r="B63" s="97"/>
      <c r="C63" s="97"/>
      <c r="D63" s="97"/>
      <c r="E63" s="97"/>
      <c r="F63" s="97"/>
      <c r="G63" s="97"/>
      <c r="H63" s="97"/>
      <c r="I63" s="97"/>
      <c r="J63" s="97"/>
      <c r="K63" s="98"/>
      <c r="L63" s="30"/>
      <c r="M63" s="30"/>
      <c r="N63" s="30"/>
      <c r="O63" s="30"/>
      <c r="P63" s="30"/>
      <c r="Q63" s="30"/>
      <c r="R63" s="30"/>
      <c r="S63" s="30"/>
      <c r="T63" s="30"/>
      <c r="U63" s="30"/>
      <c r="V63" s="30"/>
      <c r="W63" s="30"/>
    </row>
    <row r="64" spans="1:23" ht="12" customHeight="1" x14ac:dyDescent="0.2">
      <c r="A64" s="99"/>
      <c r="B64" s="97"/>
      <c r="C64" s="97"/>
      <c r="D64" s="97"/>
      <c r="E64" s="97"/>
      <c r="F64" s="97"/>
      <c r="G64" s="97"/>
      <c r="H64" s="97"/>
      <c r="I64" s="97"/>
      <c r="J64" s="97"/>
      <c r="K64" s="98"/>
      <c r="L64" s="30"/>
      <c r="M64" s="30"/>
      <c r="N64" s="30"/>
      <c r="O64" s="30"/>
      <c r="P64" s="30"/>
      <c r="Q64" s="30"/>
      <c r="R64" s="30"/>
      <c r="S64" s="30"/>
      <c r="T64" s="30"/>
      <c r="U64" s="30"/>
      <c r="V64" s="30"/>
      <c r="W64" s="30"/>
    </row>
    <row r="65" spans="1:23" s="85" customFormat="1" ht="12" customHeight="1" x14ac:dyDescent="0.25">
      <c r="A65" s="71" t="s">
        <v>57</v>
      </c>
      <c r="B65" s="97"/>
      <c r="C65" s="97"/>
      <c r="D65" s="97"/>
      <c r="E65" s="97"/>
      <c r="F65" s="97"/>
      <c r="G65" s="97"/>
      <c r="H65" s="97"/>
      <c r="I65" s="97"/>
      <c r="J65" s="97"/>
      <c r="K65" s="98"/>
      <c r="L65" s="100"/>
      <c r="M65" s="100"/>
      <c r="N65" s="100"/>
      <c r="O65" s="100"/>
      <c r="P65" s="100"/>
      <c r="Q65" s="100"/>
      <c r="R65" s="100"/>
      <c r="S65" s="100"/>
      <c r="T65" s="100"/>
      <c r="U65" s="100"/>
      <c r="V65" s="100"/>
      <c r="W65" s="100"/>
    </row>
  </sheetData>
  <mergeCells count="10">
    <mergeCell ref="K2:K5"/>
    <mergeCell ref="C2:C5"/>
    <mergeCell ref="A1:K1"/>
    <mergeCell ref="F2:F5"/>
    <mergeCell ref="J2:J5"/>
    <mergeCell ref="D2:D5"/>
    <mergeCell ref="A2:A5"/>
    <mergeCell ref="E2:E5"/>
    <mergeCell ref="B2:B5"/>
    <mergeCell ref="G2:I5"/>
  </mergeCells>
  <phoneticPr fontId="0" type="noConversion"/>
  <printOptions horizontalCentered="1"/>
  <pageMargins left="0.34" right="0.3" top="0.61" bottom="0.56000000000000005" header="0.5" footer="0.5"/>
  <pageSetup scale="7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65"/>
  <sheetViews>
    <sheetView zoomScaleNormal="100" workbookViewId="0">
      <pane ySplit="6" topLeftCell="A7" activePane="bottomLeft" state="frozen"/>
      <selection pane="bottomLeft" sqref="A1:K1"/>
    </sheetView>
  </sheetViews>
  <sheetFormatPr defaultColWidth="10.77734375" defaultRowHeight="12" customHeight="1" x14ac:dyDescent="0.2"/>
  <cols>
    <col min="1" max="10" width="10.77734375" style="1"/>
    <col min="11" max="11" width="11.77734375" style="1" customWidth="1"/>
    <col min="12" max="16384" width="10.77734375" style="1"/>
  </cols>
  <sheetData>
    <row r="1" spans="1:27" ht="12" customHeight="1" thickBot="1" x14ac:dyDescent="0.25">
      <c r="A1" s="108" t="s">
        <v>44</v>
      </c>
      <c r="B1" s="108"/>
      <c r="C1" s="108"/>
      <c r="D1" s="108"/>
      <c r="E1" s="108"/>
      <c r="F1" s="108"/>
      <c r="G1" s="108"/>
      <c r="H1" s="108"/>
      <c r="I1" s="108"/>
      <c r="J1" s="108"/>
      <c r="K1" s="108"/>
    </row>
    <row r="2" spans="1:27" ht="12" customHeight="1" thickTop="1" x14ac:dyDescent="0.2">
      <c r="A2" s="111" t="s">
        <v>0</v>
      </c>
      <c r="B2" s="109" t="s">
        <v>7</v>
      </c>
      <c r="C2" s="109" t="s">
        <v>1</v>
      </c>
      <c r="D2" s="109" t="s">
        <v>8</v>
      </c>
      <c r="E2" s="113" t="s">
        <v>49</v>
      </c>
      <c r="F2" s="109" t="s">
        <v>9</v>
      </c>
      <c r="G2" s="103" t="s">
        <v>19</v>
      </c>
      <c r="H2" s="104"/>
      <c r="I2" s="104"/>
      <c r="J2" s="103" t="s">
        <v>26</v>
      </c>
      <c r="K2" s="103" t="s">
        <v>27</v>
      </c>
    </row>
    <row r="3" spans="1:27" ht="12" customHeight="1" x14ac:dyDescent="0.2">
      <c r="A3" s="111"/>
      <c r="B3" s="109"/>
      <c r="C3" s="109"/>
      <c r="D3" s="109"/>
      <c r="E3" s="114"/>
      <c r="F3" s="109"/>
      <c r="G3" s="105"/>
      <c r="H3" s="104"/>
      <c r="I3" s="104"/>
      <c r="J3" s="105"/>
      <c r="K3" s="105"/>
    </row>
    <row r="4" spans="1:27" ht="12" customHeight="1" x14ac:dyDescent="0.2">
      <c r="A4" s="111"/>
      <c r="B4" s="109"/>
      <c r="C4" s="109"/>
      <c r="D4" s="109"/>
      <c r="E4" s="114"/>
      <c r="F4" s="109"/>
      <c r="G4" s="105"/>
      <c r="H4" s="104"/>
      <c r="I4" s="104"/>
      <c r="J4" s="105"/>
      <c r="K4" s="105"/>
    </row>
    <row r="5" spans="1:27" ht="12" customHeight="1" x14ac:dyDescent="0.2">
      <c r="A5" s="112"/>
      <c r="B5" s="110"/>
      <c r="C5" s="110"/>
      <c r="D5" s="110"/>
      <c r="E5" s="115"/>
      <c r="F5" s="110"/>
      <c r="G5" s="106"/>
      <c r="H5" s="107"/>
      <c r="I5" s="107"/>
      <c r="J5" s="106"/>
      <c r="K5" s="106"/>
    </row>
    <row r="6" spans="1:27" ht="12" customHeight="1" x14ac:dyDescent="0.25">
      <c r="A6" s="20"/>
      <c r="B6" s="34" t="s">
        <v>29</v>
      </c>
      <c r="C6" s="34" t="s">
        <v>29</v>
      </c>
      <c r="D6" s="34" t="s">
        <v>29</v>
      </c>
      <c r="E6" s="34" t="s">
        <v>29</v>
      </c>
      <c r="F6" s="34" t="s">
        <v>30</v>
      </c>
      <c r="G6" s="34" t="s">
        <v>29</v>
      </c>
      <c r="H6" s="34" t="s">
        <v>31</v>
      </c>
      <c r="I6" s="34" t="s">
        <v>32</v>
      </c>
      <c r="J6" s="34" t="s">
        <v>33</v>
      </c>
      <c r="K6" s="34" t="s">
        <v>35</v>
      </c>
      <c r="L6" s="19"/>
      <c r="M6" s="19"/>
      <c r="N6" s="19"/>
      <c r="O6" s="19"/>
      <c r="P6" s="19"/>
      <c r="Q6" s="19"/>
      <c r="R6" s="19"/>
      <c r="S6" s="19"/>
      <c r="T6" s="19"/>
      <c r="U6" s="19"/>
      <c r="V6" s="19"/>
      <c r="W6" s="19"/>
      <c r="X6" s="19"/>
      <c r="Y6" s="19"/>
      <c r="Z6" s="19"/>
      <c r="AA6" s="19"/>
    </row>
    <row r="7" spans="1:27" ht="12" customHeight="1" x14ac:dyDescent="0.2">
      <c r="A7" s="7">
        <v>1970</v>
      </c>
      <c r="B7" s="8">
        <f>SUM('Corn sweeteners'!B7,'Total honey and syrup'!B7,'Cane and beet sugar'!B7)</f>
        <v>119.14964249583284</v>
      </c>
      <c r="C7" s="8">
        <f>SUM('Corn sweeteners'!C7,'Total honey and syrup'!C7,'Cane and beet sugar'!D7)</f>
        <v>119.14964249583284</v>
      </c>
      <c r="D7" s="8">
        <f>SUM('Corn sweeteners'!D7,'Total honey and syrup'!D7,'Cane and beet sugar'!F7)</f>
        <v>106.04318182129123</v>
      </c>
      <c r="E7" s="8">
        <f>SUM('Corn sweeteners'!E7,'Total honey and syrup'!E7,'Cane and beet sugar'!H7)</f>
        <v>106.04318182129123</v>
      </c>
      <c r="F7" s="8">
        <f t="shared" ref="F7:F48" si="0">100-(G7/B7*100)</f>
        <v>41.046824362255471</v>
      </c>
      <c r="G7" s="8">
        <f>SUM('Corn sweeteners'!G7,'Total honey and syrup'!G7,'Cane and beet sugar'!K7)</f>
        <v>70.242498012313021</v>
      </c>
      <c r="H7" s="8">
        <f>SUM('Corn sweeteners'!H7,'Total honey and syrup'!H7,'Cane and beet sugar'!L7)</f>
        <v>3.0791232005397489</v>
      </c>
      <c r="I7" s="8">
        <f>SUM('Corn sweeteners'!I7,'Total honey and syrup'!I7,'Cane and beet sugar'!M7)</f>
        <v>87.291603173701603</v>
      </c>
      <c r="J7" s="8">
        <f>SUM('Corn sweeteners'!J7,'Total honey and syrup'!J7,'Cane and beet sugar'!P7)</f>
        <v>332.53944066172039</v>
      </c>
      <c r="K7" s="8">
        <f>SUM('Corn sweeteners'!K7,'Total honey and syrup'!K7,'Cane and beet sugar'!Q7)</f>
        <v>20.783715041357524</v>
      </c>
      <c r="L7" s="6"/>
      <c r="M7" s="6"/>
      <c r="N7" s="6"/>
      <c r="O7" s="6"/>
      <c r="P7" s="6"/>
      <c r="Q7" s="6"/>
      <c r="R7" s="6"/>
      <c r="S7" s="6"/>
      <c r="T7" s="6"/>
      <c r="U7" s="6"/>
      <c r="V7" s="6"/>
      <c r="W7" s="6"/>
      <c r="X7" s="6"/>
      <c r="Y7" s="6"/>
      <c r="Z7" s="6"/>
      <c r="AA7" s="6"/>
    </row>
    <row r="8" spans="1:27" ht="12" customHeight="1" x14ac:dyDescent="0.2">
      <c r="A8" s="11">
        <v>1971</v>
      </c>
      <c r="B8" s="12">
        <f>SUM('Corn sweeteners'!B8,'Total honey and syrup'!B8,'Cane and beet sugar'!B8)</f>
        <v>120.17966888313443</v>
      </c>
      <c r="C8" s="12">
        <f>SUM('Corn sweeteners'!C8,'Total honey and syrup'!C8,'Cane and beet sugar'!D8)</f>
        <v>120.17966888313443</v>
      </c>
      <c r="D8" s="12">
        <f>SUM('Corn sweeteners'!D8,'Total honey and syrup'!D8,'Cane and beet sugar'!F8)</f>
        <v>106.95990530598964</v>
      </c>
      <c r="E8" s="32">
        <f>SUM('Corn sweeteners'!E8,'Total honey and syrup'!E8,'Cane and beet sugar'!H8)</f>
        <v>106.95990530598964</v>
      </c>
      <c r="F8" s="12">
        <f t="shared" si="0"/>
        <v>41.063503118939451</v>
      </c>
      <c r="G8" s="12">
        <f>SUM('Corn sweeteners'!G8,'Total honey and syrup'!G8,'Cane and beet sugar'!K8)</f>
        <v>70.82968680297742</v>
      </c>
      <c r="H8" s="12">
        <f>SUM('Corn sweeteners'!H8,'Total honey and syrup'!H8,'Cane and beet sugar'!L8)</f>
        <v>3.1048629831442156</v>
      </c>
      <c r="I8" s="12">
        <f>SUM('Corn sweeteners'!I8,'Total honey and syrup'!I8,'Cane and beet sugar'!M8)</f>
        <v>88.021313140646953</v>
      </c>
      <c r="J8" s="12">
        <f>SUM('Corn sweeteners'!J8,'Total honey and syrup'!J8,'Cane and beet sugar'!P8)</f>
        <v>335.31928815484548</v>
      </c>
      <c r="K8" s="12">
        <f>SUM('Corn sweeteners'!K8,'Total honey and syrup'!K8,'Cane and beet sugar'!Q8)</f>
        <v>20.957455509677843</v>
      </c>
      <c r="L8" s="6"/>
      <c r="M8" s="6"/>
      <c r="N8" s="6"/>
      <c r="O8" s="6"/>
      <c r="P8" s="6"/>
      <c r="Q8" s="6"/>
      <c r="R8" s="6"/>
      <c r="S8" s="6"/>
      <c r="T8" s="6"/>
      <c r="U8" s="6"/>
      <c r="V8" s="6"/>
      <c r="W8" s="6"/>
      <c r="X8" s="6"/>
      <c r="Y8" s="6"/>
      <c r="Z8" s="6"/>
      <c r="AA8" s="6"/>
    </row>
    <row r="9" spans="1:27" ht="12" customHeight="1" x14ac:dyDescent="0.2">
      <c r="A9" s="11">
        <v>1972</v>
      </c>
      <c r="B9" s="12">
        <f>SUM('Corn sweeteners'!B9,'Total honey and syrup'!B9,'Cane and beet sugar'!B9)</f>
        <v>121.54124713538846</v>
      </c>
      <c r="C9" s="12">
        <f>SUM('Corn sweeteners'!C9,'Total honey and syrup'!C9,'Cane and beet sugar'!D9)</f>
        <v>121.54124713538846</v>
      </c>
      <c r="D9" s="12">
        <f>SUM('Corn sweeteners'!D9,'Total honey and syrup'!D9,'Cane and beet sugar'!F9)</f>
        <v>108.17170995049572</v>
      </c>
      <c r="E9" s="32">
        <f>SUM('Corn sweeteners'!E9,'Total honey and syrup'!E9,'Cane and beet sugar'!H9)</f>
        <v>108.17170995049572</v>
      </c>
      <c r="F9" s="12">
        <f t="shared" si="0"/>
        <v>41.051864862119714</v>
      </c>
      <c r="G9" s="12">
        <f>SUM('Corn sweeteners'!G9,'Total honey and syrup'!G9,'Cane and beet sugar'!K9)</f>
        <v>71.646298609633845</v>
      </c>
      <c r="H9" s="12">
        <f>SUM('Corn sweeteners'!H9,'Total honey and syrup'!H9,'Cane and beet sugar'!L9)</f>
        <v>3.1406596650798395</v>
      </c>
      <c r="I9" s="12">
        <f>SUM('Corn sweeteners'!I9,'Total honey and syrup'!I9,'Cane and beet sugar'!M9)</f>
        <v>89.036131175180913</v>
      </c>
      <c r="J9" s="12">
        <f>SUM('Corn sweeteners'!J9,'Total honey and syrup'!J9,'Cane and beet sugar'!P9)</f>
        <v>339.18526161973676</v>
      </c>
      <c r="K9" s="12">
        <f>SUM('Corn sweeteners'!K9,'Total honey and syrup'!K9,'Cane and beet sugar'!Q9)</f>
        <v>21.199078851233548</v>
      </c>
      <c r="L9" s="6"/>
      <c r="M9" s="6"/>
      <c r="N9" s="6"/>
      <c r="O9" s="6"/>
      <c r="P9" s="6"/>
      <c r="Q9" s="6"/>
      <c r="R9" s="6"/>
      <c r="S9" s="6"/>
      <c r="T9" s="6"/>
      <c r="U9" s="6"/>
      <c r="V9" s="6"/>
      <c r="W9" s="6"/>
      <c r="X9" s="6"/>
      <c r="Y9" s="6"/>
      <c r="Z9" s="6"/>
      <c r="AA9" s="6"/>
    </row>
    <row r="10" spans="1:27" ht="12" customHeight="1" x14ac:dyDescent="0.2">
      <c r="A10" s="11">
        <v>1973</v>
      </c>
      <c r="B10" s="12">
        <f>SUM('Corn sweeteners'!B10,'Total honey and syrup'!B10,'Cane and beet sugar'!B10)</f>
        <v>121.95520074484192</v>
      </c>
      <c r="C10" s="12">
        <f>SUM('Corn sweeteners'!C10,'Total honey and syrup'!C10,'Cane and beet sugar'!D10)</f>
        <v>121.95520074484192</v>
      </c>
      <c r="D10" s="12">
        <f>SUM('Corn sweeteners'!D10,'Total honey and syrup'!D10,'Cane and beet sugar'!F10)</f>
        <v>108.5401286629093</v>
      </c>
      <c r="E10" s="32">
        <f>SUM('Corn sweeteners'!E10,'Total honey and syrup'!E10,'Cane and beet sugar'!H10)</f>
        <v>108.5401286629093</v>
      </c>
      <c r="F10" s="12">
        <f t="shared" si="0"/>
        <v>41.066319636643733</v>
      </c>
      <c r="G10" s="12">
        <f>SUM('Corn sweeteners'!G10,'Total honey and syrup'!G10,'Cane and beet sugar'!K10)</f>
        <v>71.872688193454621</v>
      </c>
      <c r="H10" s="12">
        <f>SUM('Corn sweeteners'!H10,'Total honey and syrup'!H10,'Cane and beet sugar'!L10)</f>
        <v>3.1505835920418459</v>
      </c>
      <c r="I10" s="12">
        <f>SUM('Corn sweeteners'!I10,'Total honey and syrup'!I10,'Cane and beet sugar'!M10)</f>
        <v>89.317469542590302</v>
      </c>
      <c r="J10" s="12">
        <f>SUM('Corn sweeteners'!J10,'Total honey and syrup'!J10,'Cane and beet sugar'!P10)</f>
        <v>340.25702682891546</v>
      </c>
      <c r="K10" s="12">
        <f>SUM('Corn sweeteners'!K10,'Total honey and syrup'!K10,'Cane and beet sugar'!Q10)</f>
        <v>21.266064176807216</v>
      </c>
      <c r="L10" s="6"/>
      <c r="M10" s="6"/>
      <c r="N10" s="6"/>
      <c r="O10" s="6"/>
      <c r="P10" s="6"/>
      <c r="Q10" s="6"/>
      <c r="R10" s="6"/>
      <c r="S10" s="6"/>
      <c r="T10" s="6"/>
      <c r="U10" s="6"/>
      <c r="V10" s="6"/>
      <c r="W10" s="6"/>
      <c r="X10" s="6"/>
      <c r="Y10" s="6"/>
      <c r="Z10" s="6"/>
      <c r="AA10" s="6"/>
    </row>
    <row r="11" spans="1:27" ht="12" customHeight="1" x14ac:dyDescent="0.2">
      <c r="A11" s="11">
        <v>1974</v>
      </c>
      <c r="B11" s="12">
        <f>SUM('Corn sweeteners'!B11,'Total honey and syrup'!B11,'Cane and beet sugar'!B11)</f>
        <v>117.92343352950363</v>
      </c>
      <c r="C11" s="12">
        <f>SUM('Corn sweeteners'!C11,'Total honey and syrup'!C11,'Cane and beet sugar'!D11)</f>
        <v>117.92343352950363</v>
      </c>
      <c r="D11" s="12">
        <f>SUM('Corn sweeteners'!D11,'Total honey and syrup'!D11,'Cane and beet sugar'!F11)</f>
        <v>104.95185584125824</v>
      </c>
      <c r="E11" s="32">
        <f>SUM('Corn sweeteners'!E11,'Total honey and syrup'!E11,'Cane and beet sugar'!H11)</f>
        <v>104.95185584125824</v>
      </c>
      <c r="F11" s="12">
        <f t="shared" si="0"/>
        <v>41.101752041217033</v>
      </c>
      <c r="G11" s="12">
        <f>SUM('Corn sweeteners'!G11,'Total honey and syrup'!G11,'Cane and beet sugar'!K11)</f>
        <v>69.454836281717661</v>
      </c>
      <c r="H11" s="12">
        <f>SUM('Corn sweeteners'!H11,'Total honey and syrup'!H11,'Cane and beet sugar'!L11)</f>
        <v>3.044595563034199</v>
      </c>
      <c r="I11" s="12">
        <f>SUM('Corn sweeteners'!I11,'Total honey and syrup'!I11,'Cane and beet sugar'!M11)</f>
        <v>86.312761914238024</v>
      </c>
      <c r="J11" s="12">
        <f>SUM('Corn sweeteners'!J11,'Total honey and syrup'!J11,'Cane and beet sugar'!P11)</f>
        <v>328.81052157804959</v>
      </c>
      <c r="K11" s="12">
        <f>SUM('Corn sweeteners'!K11,'Total honey and syrup'!K11,'Cane and beet sugar'!Q11)</f>
        <v>20.550657598628099</v>
      </c>
      <c r="L11" s="6"/>
      <c r="M11" s="6"/>
      <c r="N11" s="6"/>
      <c r="O11" s="6"/>
      <c r="P11" s="6"/>
      <c r="Q11" s="6"/>
      <c r="R11" s="6"/>
      <c r="S11" s="6"/>
      <c r="T11" s="6"/>
      <c r="U11" s="6"/>
      <c r="V11" s="6"/>
      <c r="W11" s="6"/>
      <c r="X11" s="6"/>
      <c r="Y11" s="6"/>
      <c r="Z11" s="6"/>
      <c r="AA11" s="6"/>
    </row>
    <row r="12" spans="1:27" ht="12" customHeight="1" x14ac:dyDescent="0.2">
      <c r="A12" s="11">
        <v>1975</v>
      </c>
      <c r="B12" s="12">
        <f>SUM('Corn sweeteners'!B12,'Total honey and syrup'!B12,'Cane and beet sugar'!B12)</f>
        <v>113.84389838709069</v>
      </c>
      <c r="C12" s="12">
        <f>SUM('Corn sweeteners'!C12,'Total honey and syrup'!C12,'Cane and beet sugar'!D12)</f>
        <v>113.84389838709069</v>
      </c>
      <c r="D12" s="12">
        <f>SUM('Corn sweeteners'!D12,'Total honey and syrup'!D12,'Cane and beet sugar'!F12)</f>
        <v>101.32106956451071</v>
      </c>
      <c r="E12" s="32">
        <f>SUM('Corn sweeteners'!E12,'Total honey and syrup'!E12,'Cane and beet sugar'!H12)</f>
        <v>101.32106956451071</v>
      </c>
      <c r="F12" s="12">
        <f t="shared" si="0"/>
        <v>41.052297688103614</v>
      </c>
      <c r="G12" s="12">
        <f>SUM('Corn sweeteners'!G12,'Total honey and syrup'!G12,'Cane and beet sugar'!K12)</f>
        <v>67.10836232148003</v>
      </c>
      <c r="H12" s="12">
        <f>SUM('Corn sweeteners'!H12,'Total honey and syrup'!H12,'Cane and beet sugar'!L12)</f>
        <v>2.9417364305306317</v>
      </c>
      <c r="I12" s="12">
        <f>SUM('Corn sweeteners'!I12,'Total honey and syrup'!I12,'Cane and beet sugar'!M12)</f>
        <v>83.396756937328149</v>
      </c>
      <c r="J12" s="12">
        <f>SUM('Corn sweeteners'!J12,'Total honey and syrup'!J12,'Cane and beet sugar'!P12)</f>
        <v>317.70193118982149</v>
      </c>
      <c r="K12" s="12">
        <f>SUM('Corn sweeteners'!K12,'Total honey and syrup'!K12,'Cane and beet sugar'!Q12)</f>
        <v>19.856370699363843</v>
      </c>
      <c r="L12" s="6"/>
      <c r="M12" s="6"/>
      <c r="N12" s="6"/>
      <c r="O12" s="6"/>
      <c r="P12" s="6"/>
      <c r="Q12" s="6"/>
      <c r="R12" s="6"/>
      <c r="S12" s="6"/>
      <c r="T12" s="6"/>
      <c r="U12" s="6"/>
      <c r="V12" s="6"/>
      <c r="W12" s="6"/>
      <c r="X12" s="6"/>
      <c r="Y12" s="6"/>
      <c r="Z12" s="6"/>
      <c r="AA12" s="6"/>
    </row>
    <row r="13" spans="1:27" ht="12" customHeight="1" x14ac:dyDescent="0.2">
      <c r="A13" s="7">
        <v>1976</v>
      </c>
      <c r="B13" s="8">
        <f>SUM('Corn sweeteners'!B13,'Total honey and syrup'!B13,'Cane and beet sugar'!B13)</f>
        <v>119.91030084482321</v>
      </c>
      <c r="C13" s="8">
        <f>SUM('Corn sweeteners'!C13,'Total honey and syrup'!C13,'Cane and beet sugar'!D13)</f>
        <v>119.91030084482321</v>
      </c>
      <c r="D13" s="8">
        <f>SUM('Corn sweeteners'!D13,'Total honey and syrup'!D13,'Cane and beet sugar'!F13)</f>
        <v>106.72016775189267</v>
      </c>
      <c r="E13" s="8">
        <f>SUM('Corn sweeteners'!E13,'Total honey and syrup'!E13,'Cane and beet sugar'!H13)</f>
        <v>106.72016775189267</v>
      </c>
      <c r="F13" s="8">
        <f t="shared" si="0"/>
        <v>41.073725507614014</v>
      </c>
      <c r="G13" s="8">
        <f>SUM('Corn sweeteners'!G13,'Total honey and syrup'!G13,'Cane and beet sugar'!K13)</f>
        <v>70.658673020466367</v>
      </c>
      <c r="H13" s="8">
        <f>SUM('Corn sweeteners'!H13,'Total honey and syrup'!H13,'Cane and beet sugar'!L13)</f>
        <v>3.0973664885683885</v>
      </c>
      <c r="I13" s="8">
        <f>SUM('Corn sweeteners'!I13,'Total honey and syrup'!I13,'Cane and beet sugar'!M13)</f>
        <v>87.808791267669534</v>
      </c>
      <c r="J13" s="8">
        <f>SUM('Corn sweeteners'!J13,'Total honey and syrup'!J13,'Cane and beet sugar'!P13)</f>
        <v>334.50968101969346</v>
      </c>
      <c r="K13" s="8">
        <f>SUM('Corn sweeteners'!K13,'Total honey and syrup'!K13,'Cane and beet sugar'!Q13)</f>
        <v>20.906855063730841</v>
      </c>
      <c r="L13" s="6"/>
      <c r="M13" s="6"/>
      <c r="N13" s="6"/>
      <c r="O13" s="6"/>
      <c r="P13" s="6"/>
      <c r="Q13" s="6"/>
      <c r="R13" s="6"/>
      <c r="S13" s="6"/>
      <c r="T13" s="6"/>
      <c r="U13" s="6"/>
      <c r="V13" s="6"/>
      <c r="W13" s="6"/>
      <c r="X13" s="6"/>
      <c r="Y13" s="6"/>
      <c r="Z13" s="6"/>
      <c r="AA13" s="6"/>
    </row>
    <row r="14" spans="1:27" ht="12" customHeight="1" x14ac:dyDescent="0.2">
      <c r="A14" s="7">
        <v>1977</v>
      </c>
      <c r="B14" s="8">
        <f>SUM('Corn sweeteners'!B14,'Total honey and syrup'!B14,'Cane and beet sugar'!B14)</f>
        <v>122.77105175088741</v>
      </c>
      <c r="C14" s="8">
        <f>SUM('Corn sweeteners'!C14,'Total honey and syrup'!C14,'Cane and beet sugar'!D14)</f>
        <v>122.77105175088741</v>
      </c>
      <c r="D14" s="8">
        <f>SUM('Corn sweeteners'!D14,'Total honey and syrup'!D14,'Cane and beet sugar'!F14)</f>
        <v>109.26623605828981</v>
      </c>
      <c r="E14" s="8">
        <f>SUM('Corn sweeteners'!E14,'Total honey and syrup'!E14,'Cane and beet sugar'!H14)</f>
        <v>109.26623605828981</v>
      </c>
      <c r="F14" s="8">
        <f t="shared" si="0"/>
        <v>41.079886654720831</v>
      </c>
      <c r="G14" s="8">
        <f>SUM('Corn sweeteners'!G14,'Total honey and syrup'!G14,'Cane and beet sugar'!K14)</f>
        <v>72.336842846814207</v>
      </c>
      <c r="H14" s="8">
        <f>SUM('Corn sweeteners'!H14,'Total honey and syrup'!H14,'Cane and beet sugar'!L14)</f>
        <v>3.1709300973945953</v>
      </c>
      <c r="I14" s="8">
        <f>SUM('Corn sweeteners'!I14,'Total honey and syrup'!I14,'Cane and beet sugar'!M14)</f>
        <v>89.894282796088078</v>
      </c>
      <c r="J14" s="8">
        <f>SUM('Corn sweeteners'!J14,'Total honey and syrup'!J14,'Cane and beet sugar'!P14)</f>
        <v>342.45441065176408</v>
      </c>
      <c r="K14" s="8">
        <f>SUM('Corn sweeteners'!K14,'Total honey and syrup'!K14,'Cane and beet sugar'!Q14)</f>
        <v>21.403400665735255</v>
      </c>
      <c r="L14" s="6"/>
      <c r="M14" s="6"/>
      <c r="N14" s="6"/>
      <c r="O14" s="6"/>
      <c r="P14" s="6"/>
      <c r="Q14" s="6"/>
      <c r="R14" s="6"/>
      <c r="S14" s="6"/>
      <c r="T14" s="6"/>
      <c r="U14" s="6"/>
      <c r="V14" s="6"/>
      <c r="W14" s="6"/>
      <c r="X14" s="6"/>
      <c r="Y14" s="6"/>
      <c r="Z14" s="6"/>
      <c r="AA14" s="6"/>
    </row>
    <row r="15" spans="1:27" ht="12" customHeight="1" x14ac:dyDescent="0.2">
      <c r="A15" s="7">
        <v>1978</v>
      </c>
      <c r="B15" s="8">
        <f>SUM('Corn sweeteners'!B15,'Total honey and syrup'!B15,'Cane and beet sugar'!B15)</f>
        <v>121.31214846194429</v>
      </c>
      <c r="C15" s="8">
        <f>SUM('Corn sweeteners'!C15,'Total honey and syrup'!C15,'Cane and beet sugar'!D15)</f>
        <v>121.31214846194429</v>
      </c>
      <c r="D15" s="8">
        <f>SUM('Corn sweeteners'!D15,'Total honey and syrup'!D15,'Cane and beet sugar'!F15)</f>
        <v>107.96781213113043</v>
      </c>
      <c r="E15" s="8">
        <f>SUM('Corn sweeteners'!E15,'Total honey and syrup'!E15,'Cane and beet sugar'!H15)</f>
        <v>107.96781213113043</v>
      </c>
      <c r="F15" s="8">
        <f t="shared" si="0"/>
        <v>41.05333955541083</v>
      </c>
      <c r="G15" s="8">
        <f>SUM('Corn sweeteners'!G15,'Total honey and syrup'!G15,'Cane and beet sugar'!K15)</f>
        <v>71.509460231898203</v>
      </c>
      <c r="H15" s="8">
        <f>SUM('Corn sweeteners'!H15,'Total honey and syrup'!H15,'Cane and beet sugar'!L15)</f>
        <v>3.1346612704393726</v>
      </c>
      <c r="I15" s="8">
        <f>SUM('Corn sweeteners'!I15,'Total honey and syrup'!I15,'Cane and beet sugar'!M15)</f>
        <v>88.866079686320987</v>
      </c>
      <c r="J15" s="8">
        <f>SUM('Corn sweeteners'!J15,'Total honey and syrup'!J15,'Cane and beet sugar'!P15)</f>
        <v>338.53744642407992</v>
      </c>
      <c r="K15" s="8">
        <f>SUM('Corn sweeteners'!K15,'Total honey and syrup'!K15,'Cane and beet sugar'!Q15)</f>
        <v>21.158590401504995</v>
      </c>
      <c r="L15" s="6"/>
      <c r="M15" s="6"/>
      <c r="N15" s="6"/>
      <c r="O15" s="6"/>
      <c r="P15" s="6"/>
      <c r="Q15" s="6"/>
      <c r="R15" s="6"/>
      <c r="S15" s="6"/>
      <c r="T15" s="6"/>
      <c r="U15" s="6"/>
      <c r="V15" s="6"/>
      <c r="W15" s="6"/>
      <c r="X15" s="6"/>
      <c r="Y15" s="6"/>
      <c r="Z15" s="6"/>
      <c r="AA15" s="6"/>
    </row>
    <row r="16" spans="1:27" ht="12" customHeight="1" x14ac:dyDescent="0.2">
      <c r="A16" s="7">
        <v>1979</v>
      </c>
      <c r="B16" s="8">
        <f>SUM('Corn sweeteners'!B16,'Total honey and syrup'!B16,'Cane and beet sugar'!B16)</f>
        <v>122.55762013072122</v>
      </c>
      <c r="C16" s="8">
        <f>SUM('Corn sweeteners'!C16,'Total honey and syrup'!C16,'Cane and beet sugar'!D16)</f>
        <v>122.55762013072122</v>
      </c>
      <c r="D16" s="8">
        <f>SUM('Corn sweeteners'!D16,'Total honey and syrup'!D16,'Cane and beet sugar'!F16)</f>
        <v>109.07628191634188</v>
      </c>
      <c r="E16" s="8">
        <f>SUM('Corn sweeteners'!E16,'Total honey and syrup'!E16,'Cane and beet sugar'!H16)</f>
        <v>109.07628191634188</v>
      </c>
      <c r="F16" s="8">
        <f t="shared" si="0"/>
        <v>41.062589388309959</v>
      </c>
      <c r="G16" s="8">
        <f>SUM('Corn sweeteners'!G16,'Total honey and syrup'!G16,'Cane and beet sugar'!K16)</f>
        <v>72.232287812358464</v>
      </c>
      <c r="H16" s="8">
        <f>SUM('Corn sweeteners'!H16,'Total honey and syrup'!H16,'Cane and beet sugar'!L16)</f>
        <v>3.1663468630074942</v>
      </c>
      <c r="I16" s="8">
        <f>SUM('Corn sweeteners'!I16,'Total honey and syrup'!I16,'Cane and beet sugar'!M16)</f>
        <v>89.764350392830963</v>
      </c>
      <c r="J16" s="8">
        <f>SUM('Corn sweeteners'!J16,'Total honey and syrup'!J16,'Cane and beet sugar'!P16)</f>
        <v>341.95943006792749</v>
      </c>
      <c r="K16" s="8">
        <f>SUM('Corn sweeteners'!K16,'Total honey and syrup'!K16,'Cane and beet sugar'!Q16)</f>
        <v>21.372464379245468</v>
      </c>
      <c r="L16" s="6"/>
      <c r="M16" s="6"/>
      <c r="N16" s="6"/>
      <c r="O16" s="6"/>
      <c r="P16" s="6"/>
      <c r="Q16" s="6"/>
      <c r="R16" s="6"/>
      <c r="S16" s="6"/>
      <c r="T16" s="6"/>
      <c r="U16" s="6"/>
      <c r="V16" s="6"/>
      <c r="W16" s="6"/>
      <c r="X16" s="6"/>
      <c r="Y16" s="6"/>
      <c r="Z16" s="6"/>
      <c r="AA16" s="6"/>
    </row>
    <row r="17" spans="1:27" ht="12" customHeight="1" x14ac:dyDescent="0.2">
      <c r="A17" s="7">
        <v>1980</v>
      </c>
      <c r="B17" s="8">
        <f>SUM('Corn sweeteners'!B17,'Total honey and syrup'!B17,'Cane and beet sugar'!B17)</f>
        <v>120.23124460859252</v>
      </c>
      <c r="C17" s="8">
        <f>SUM('Corn sweeteners'!C17,'Total honey and syrup'!C17,'Cane and beet sugar'!D17)</f>
        <v>120.23124460859252</v>
      </c>
      <c r="D17" s="8">
        <f>SUM('Corn sweeteners'!D17,'Total honey and syrup'!D17,'Cane and beet sugar'!F17)</f>
        <v>107.00580770164734</v>
      </c>
      <c r="E17" s="8">
        <f>SUM('Corn sweeteners'!E17,'Total honey and syrup'!E17,'Cane and beet sugar'!H17)</f>
        <v>107.00580770164734</v>
      </c>
      <c r="F17" s="8">
        <f t="shared" si="0"/>
        <v>41.082285468064974</v>
      </c>
      <c r="G17" s="8">
        <f>SUM('Corn sweeteners'!G17,'Total honey and syrup'!G17,'Cane and beet sugar'!K17)</f>
        <v>70.837501476683059</v>
      </c>
      <c r="H17" s="8">
        <f>SUM('Corn sweeteners'!H17,'Total honey and syrup'!H17,'Cane and beet sugar'!L17)</f>
        <v>3.1052055441833666</v>
      </c>
      <c r="I17" s="8">
        <f>SUM('Corn sweeteners'!I17,'Total honey and syrup'!I17,'Cane and beet sugar'!M17)</f>
        <v>88.031024574826347</v>
      </c>
      <c r="J17" s="8">
        <f>SUM('Corn sweeteners'!J17,'Total honey and syrup'!J17,'Cane and beet sugar'!P17)</f>
        <v>335.35628409457655</v>
      </c>
      <c r="K17" s="8">
        <f>SUM('Corn sweeteners'!K17,'Total honey and syrup'!K17,'Cane and beet sugar'!Q17)</f>
        <v>20.959767755911034</v>
      </c>
      <c r="L17" s="6"/>
      <c r="M17" s="6"/>
      <c r="N17" s="6"/>
      <c r="O17" s="6"/>
      <c r="P17" s="6"/>
      <c r="Q17" s="6"/>
      <c r="R17" s="6"/>
      <c r="S17" s="6"/>
      <c r="T17" s="6"/>
      <c r="U17" s="6"/>
      <c r="V17" s="6"/>
      <c r="W17" s="6"/>
      <c r="X17" s="6"/>
      <c r="Y17" s="6"/>
      <c r="Z17" s="6"/>
      <c r="AA17" s="6"/>
    </row>
    <row r="18" spans="1:27" ht="12" customHeight="1" x14ac:dyDescent="0.2">
      <c r="A18" s="11">
        <v>1981</v>
      </c>
      <c r="B18" s="12">
        <f>SUM('Corn sweeteners'!B18,'Total honey and syrup'!B18,'Cane and beet sugar'!B18)</f>
        <v>119.78573306336571</v>
      </c>
      <c r="C18" s="12">
        <f>SUM('Corn sweeteners'!C18,'Total honey and syrup'!C18,'Cane and beet sugar'!D18)</f>
        <v>119.78573306336571</v>
      </c>
      <c r="D18" s="12">
        <f>SUM('Corn sweeteners'!D18,'Total honey and syrup'!D18,'Cane and beet sugar'!F18)</f>
        <v>106.60930242639549</v>
      </c>
      <c r="E18" s="32">
        <f>SUM('Corn sweeteners'!E18,'Total honey and syrup'!E18,'Cane and beet sugar'!H18)</f>
        <v>106.60930242639549</v>
      </c>
      <c r="F18" s="12">
        <f t="shared" si="0"/>
        <v>41.08531776756864</v>
      </c>
      <c r="G18" s="12">
        <f>SUM('Corn sweeteners'!G18,'Total honey and syrup'!G18,'Cane and beet sugar'!K18)</f>
        <v>70.571383994070374</v>
      </c>
      <c r="H18" s="12">
        <f>SUM('Corn sweeteners'!H18,'Total honey and syrup'!H18,'Cane and beet sugar'!L18)</f>
        <v>3.0935401202880164</v>
      </c>
      <c r="I18" s="12">
        <f>SUM('Corn sweeteners'!I18,'Total honey and syrup'!I18,'Cane and beet sugar'!M18)</f>
        <v>87.700315640105117</v>
      </c>
      <c r="J18" s="12">
        <f>SUM('Corn sweeteners'!J18,'Total honey and syrup'!J18,'Cane and beet sugar'!P18)</f>
        <v>334.09644053373381</v>
      </c>
      <c r="K18" s="12">
        <f>SUM('Corn sweeteners'!K18,'Total honey and syrup'!K18,'Cane and beet sugar'!Q18)</f>
        <v>20.881027533358363</v>
      </c>
      <c r="L18" s="6"/>
      <c r="M18" s="6"/>
      <c r="N18" s="6"/>
      <c r="O18" s="6"/>
      <c r="P18" s="6"/>
      <c r="Q18" s="6"/>
      <c r="R18" s="6"/>
      <c r="S18" s="6"/>
      <c r="T18" s="6"/>
      <c r="U18" s="6"/>
      <c r="V18" s="6"/>
      <c r="W18" s="6"/>
      <c r="X18" s="6"/>
      <c r="Y18" s="6"/>
      <c r="Z18" s="6"/>
      <c r="AA18" s="6"/>
    </row>
    <row r="19" spans="1:27" ht="12" customHeight="1" x14ac:dyDescent="0.2">
      <c r="A19" s="11">
        <v>1982</v>
      </c>
      <c r="B19" s="12">
        <f>SUM('Corn sweeteners'!B19,'Total honey and syrup'!B19,'Cane and beet sugar'!B19)</f>
        <v>117.70935090306135</v>
      </c>
      <c r="C19" s="12">
        <f>SUM('Corn sweeteners'!C19,'Total honey and syrup'!C19,'Cane and beet sugar'!D19)</f>
        <v>117.70935090306135</v>
      </c>
      <c r="D19" s="12">
        <f>SUM('Corn sweeteners'!D19,'Total honey and syrup'!D19,'Cane and beet sugar'!F19)</f>
        <v>104.7613223037246</v>
      </c>
      <c r="E19" s="32">
        <f>SUM('Corn sweeteners'!E19,'Total honey and syrup'!E19,'Cane and beet sugar'!H19)</f>
        <v>104.7613223037246</v>
      </c>
      <c r="F19" s="12">
        <f t="shared" si="0"/>
        <v>41.074283078409998</v>
      </c>
      <c r="G19" s="12">
        <f>SUM('Corn sweeteners'!G19,'Total honey and syrup'!G19,'Cane and beet sugar'!K19)</f>
        <v>69.361078903378967</v>
      </c>
      <c r="H19" s="12">
        <f>SUM('Corn sweeteners'!H19,'Total honey and syrup'!H19,'Cane and beet sugar'!L19)</f>
        <v>3.040485650559078</v>
      </c>
      <c r="I19" s="12">
        <f>SUM('Corn sweeteners'!I19,'Total honey and syrup'!I19,'Cane and beet sugar'!M19)</f>
        <v>86.196247950524594</v>
      </c>
      <c r="J19" s="12">
        <f>SUM('Corn sweeteners'!J19,'Total honey and syrup'!J19,'Cane and beet sugar'!P19)</f>
        <v>328.3666588591413</v>
      </c>
      <c r="K19" s="12">
        <f>SUM('Corn sweeteners'!K19,'Total honey and syrup'!K19,'Cane and beet sugar'!Q19)</f>
        <v>20.522916178696331</v>
      </c>
      <c r="L19" s="6"/>
      <c r="M19" s="6"/>
      <c r="N19" s="6"/>
      <c r="O19" s="6"/>
      <c r="P19" s="6"/>
      <c r="Q19" s="6"/>
      <c r="R19" s="6"/>
      <c r="S19" s="6"/>
      <c r="T19" s="6"/>
      <c r="U19" s="6"/>
      <c r="V19" s="6"/>
      <c r="W19" s="6"/>
      <c r="X19" s="6"/>
      <c r="Y19" s="6"/>
      <c r="Z19" s="6"/>
      <c r="AA19" s="6"/>
    </row>
    <row r="20" spans="1:27" ht="12" customHeight="1" x14ac:dyDescent="0.2">
      <c r="A20" s="11">
        <v>1983</v>
      </c>
      <c r="B20" s="12">
        <f>SUM('Corn sweeteners'!B20,'Total honey and syrup'!B20,'Cane and beet sugar'!B20)</f>
        <v>119.29182029296257</v>
      </c>
      <c r="C20" s="12">
        <f>SUM('Corn sweeteners'!C20,'Total honey and syrup'!C20,'Cane and beet sugar'!D20)</f>
        <v>119.29182029296257</v>
      </c>
      <c r="D20" s="12">
        <f>SUM('Corn sweeteners'!D20,'Total honey and syrup'!D20,'Cane and beet sugar'!F20)</f>
        <v>106.16972006073668</v>
      </c>
      <c r="E20" s="32">
        <f>SUM('Corn sweeteners'!E20,'Total honey and syrup'!E20,'Cane and beet sugar'!H20)</f>
        <v>106.16972006073668</v>
      </c>
      <c r="F20" s="12">
        <f t="shared" si="0"/>
        <v>41.062841858874478</v>
      </c>
      <c r="G20" s="12">
        <f>SUM('Corn sweeteners'!G20,'Total honey and syrup'!G20,'Cane and beet sugar'!K20)</f>
        <v>70.307208775490622</v>
      </c>
      <c r="H20" s="12">
        <f>SUM('Corn sweeteners'!H20,'Total honey and syrup'!H20,'Cane and beet sugar'!L20)</f>
        <v>3.0819598367338354</v>
      </c>
      <c r="I20" s="12">
        <f>SUM('Corn sweeteners'!I20,'Total honey and syrup'!I20,'Cane and beet sugar'!M20)</f>
        <v>87.372020391485876</v>
      </c>
      <c r="J20" s="12">
        <f>SUM('Corn sweeteners'!J20,'Total honey and syrup'!J20,'Cane and beet sugar'!P20)</f>
        <v>332.84579196756516</v>
      </c>
      <c r="K20" s="12">
        <f>SUM('Corn sweeteners'!K20,'Total honey and syrup'!K20,'Cane and beet sugar'!Q20)</f>
        <v>20.802861997972823</v>
      </c>
      <c r="L20" s="6"/>
      <c r="M20" s="6"/>
      <c r="N20" s="6"/>
      <c r="O20" s="6"/>
      <c r="P20" s="6"/>
      <c r="Q20" s="6"/>
      <c r="R20" s="6"/>
      <c r="S20" s="6"/>
      <c r="T20" s="6"/>
      <c r="U20" s="6"/>
      <c r="V20" s="6"/>
      <c r="W20" s="6"/>
      <c r="X20" s="6"/>
      <c r="Y20" s="6"/>
      <c r="Z20" s="6"/>
      <c r="AA20" s="6"/>
    </row>
    <row r="21" spans="1:27" ht="12" customHeight="1" x14ac:dyDescent="0.2">
      <c r="A21" s="11">
        <v>1984</v>
      </c>
      <c r="B21" s="12">
        <f>SUM('Corn sweeteners'!B21,'Total honey and syrup'!B21,'Cane and beet sugar'!B21)</f>
        <v>121.77723326635885</v>
      </c>
      <c r="C21" s="12">
        <f>SUM('Corn sweeteners'!C21,'Total honey and syrup'!C21,'Cane and beet sugar'!D21)</f>
        <v>121.77723326635885</v>
      </c>
      <c r="D21" s="12">
        <f>SUM('Corn sweeteners'!D21,'Total honey and syrup'!D21,'Cane and beet sugar'!F21)</f>
        <v>108.38173760705936</v>
      </c>
      <c r="E21" s="32">
        <f>SUM('Corn sweeteners'!E21,'Total honey and syrup'!E21,'Cane and beet sugar'!H21)</f>
        <v>108.38173760705936</v>
      </c>
      <c r="F21" s="12">
        <f t="shared" si="0"/>
        <v>41.077838787601685</v>
      </c>
      <c r="G21" s="12">
        <f>SUM('Corn sweeteners'!G21,'Total honey and syrup'!G21,'Cane and beet sugar'!K21)</f>
        <v>71.75377770520231</v>
      </c>
      <c r="H21" s="12">
        <f>SUM('Corn sweeteners'!H21,'Total honey and syrup'!H21,'Cane and beet sugar'!L21)</f>
        <v>3.1453710774883206</v>
      </c>
      <c r="I21" s="12">
        <f>SUM('Corn sweeteners'!I21,'Total honey and syrup'!I21,'Cane and beet sugar'!M21)</f>
        <v>89.169697361255146</v>
      </c>
      <c r="J21" s="12">
        <f>SUM('Corn sweeteners'!J21,'Total honey and syrup'!J21,'Cane and beet sugar'!P21)</f>
        <v>339.69408518573391</v>
      </c>
      <c r="K21" s="12">
        <f>SUM('Corn sweeteners'!K21,'Total honey and syrup'!K21,'Cane and beet sugar'!Q21)</f>
        <v>21.230880324108369</v>
      </c>
      <c r="L21" s="6"/>
      <c r="M21" s="6"/>
      <c r="N21" s="6"/>
      <c r="O21" s="6"/>
      <c r="P21" s="6"/>
      <c r="Q21" s="6"/>
      <c r="R21" s="6"/>
      <c r="S21" s="6"/>
      <c r="T21" s="6"/>
      <c r="U21" s="6"/>
      <c r="V21" s="6"/>
      <c r="W21" s="6"/>
      <c r="X21" s="6"/>
      <c r="Y21" s="6"/>
      <c r="Z21" s="6"/>
      <c r="AA21" s="6"/>
    </row>
    <row r="22" spans="1:27" ht="12" customHeight="1" x14ac:dyDescent="0.2">
      <c r="A22" s="11">
        <v>1985</v>
      </c>
      <c r="B22" s="12">
        <f>SUM('Corn sweeteners'!B22,'Total honey and syrup'!B22,'Cane and beet sugar'!B22)</f>
        <v>126.16574112899823</v>
      </c>
      <c r="C22" s="12">
        <f>SUM('Corn sweeteners'!C22,'Total honey and syrup'!C22,'Cane and beet sugar'!D22)</f>
        <v>126.16574112899823</v>
      </c>
      <c r="D22" s="12">
        <f>SUM('Corn sweeteners'!D22,'Total honey and syrup'!D22,'Cane and beet sugar'!F22)</f>
        <v>112.28750960480843</v>
      </c>
      <c r="E22" s="32">
        <f>SUM('Corn sweeteners'!E22,'Total honey and syrup'!E22,'Cane and beet sugar'!H22)</f>
        <v>112.28750960480843</v>
      </c>
      <c r="F22" s="12">
        <f t="shared" si="0"/>
        <v>41.088534483091763</v>
      </c>
      <c r="G22" s="12">
        <f>SUM('Corn sweeteners'!G22,'Total honey and syrup'!G22,'Cane and beet sugar'!K22)</f>
        <v>74.3260870793615</v>
      </c>
      <c r="H22" s="12">
        <f>SUM('Corn sweeteners'!H22,'Total honey and syrup'!H22,'Cane and beet sugar'!L22)</f>
        <v>3.2581298445747509</v>
      </c>
      <c r="I22" s="12">
        <f>SUM('Corn sweeteners'!I22,'Total honey and syrup'!I22,'Cane and beet sugar'!M22)</f>
        <v>92.3663520287719</v>
      </c>
      <c r="J22" s="12">
        <f>SUM('Corn sweeteners'!J22,'Total honey and syrup'!J22,'Cane and beet sugar'!P22)</f>
        <v>351.87181725246433</v>
      </c>
      <c r="K22" s="12">
        <f>SUM('Corn sweeteners'!K22,'Total honey and syrup'!K22,'Cane and beet sugar'!Q22)</f>
        <v>21.99198857827902</v>
      </c>
      <c r="L22" s="6"/>
      <c r="M22" s="6"/>
      <c r="N22" s="6"/>
      <c r="O22" s="6"/>
      <c r="P22" s="6"/>
      <c r="Q22" s="6"/>
      <c r="R22" s="6"/>
      <c r="S22" s="6"/>
      <c r="T22" s="6"/>
      <c r="U22" s="6"/>
      <c r="V22" s="6"/>
      <c r="W22" s="6"/>
      <c r="X22" s="6"/>
      <c r="Y22" s="6"/>
      <c r="Z22" s="6"/>
      <c r="AA22" s="6"/>
    </row>
    <row r="23" spans="1:27" ht="12" customHeight="1" x14ac:dyDescent="0.2">
      <c r="A23" s="7">
        <v>1986</v>
      </c>
      <c r="B23" s="8">
        <f>SUM('Corn sweeteners'!B23,'Total honey and syrup'!B23,'Cane and beet sugar'!B23)</f>
        <v>124.3058719674339</v>
      </c>
      <c r="C23" s="8">
        <f>SUM('Corn sweeteners'!C23,'Total honey and syrup'!C23,'Cane and beet sugar'!D23)</f>
        <v>124.3058719674339</v>
      </c>
      <c r="D23" s="8">
        <f>SUM('Corn sweeteners'!D23,'Total honey and syrup'!D23,'Cane and beet sugar'!F23)</f>
        <v>110.63222605101616</v>
      </c>
      <c r="E23" s="8">
        <f>SUM('Corn sweeteners'!E23,'Total honey and syrup'!E23,'Cane and beet sugar'!H23)</f>
        <v>110.63222605101616</v>
      </c>
      <c r="F23" s="8">
        <f t="shared" si="0"/>
        <v>41.066863250322868</v>
      </c>
      <c r="G23" s="8">
        <f>SUM('Corn sweeteners'!G23,'Total honey and syrup'!G23,'Cane and beet sugar'!K23)</f>
        <v>73.257349514446389</v>
      </c>
      <c r="H23" s="8">
        <f>SUM('Corn sweeteners'!H23,'Total honey and syrup'!H23,'Cane and beet sugar'!L23)</f>
        <v>3.2112810746058695</v>
      </c>
      <c r="I23" s="8">
        <f>SUM('Corn sweeteners'!I23,'Total honey and syrup'!I23,'Cane and beet sugar'!M23)</f>
        <v>91.038212824539102</v>
      </c>
      <c r="J23" s="8">
        <f>SUM('Corn sweeteners'!J23,'Total honey and syrup'!J23,'Cane and beet sugar'!P23)</f>
        <v>346.81223933157753</v>
      </c>
      <c r="K23" s="8">
        <f>SUM('Corn sweeteners'!K23,'Total honey and syrup'!K23,'Cane and beet sugar'!Q23)</f>
        <v>21.675764958223596</v>
      </c>
      <c r="L23" s="6"/>
      <c r="M23" s="6"/>
      <c r="N23" s="6"/>
      <c r="O23" s="6"/>
      <c r="P23" s="6"/>
      <c r="Q23" s="6"/>
      <c r="R23" s="6"/>
      <c r="S23" s="6"/>
      <c r="T23" s="6"/>
      <c r="U23" s="6"/>
      <c r="V23" s="6"/>
      <c r="W23" s="6"/>
      <c r="X23" s="6"/>
      <c r="Y23" s="6"/>
      <c r="Z23" s="6"/>
      <c r="AA23" s="6"/>
    </row>
    <row r="24" spans="1:27" ht="12" customHeight="1" x14ac:dyDescent="0.2">
      <c r="A24" s="7">
        <v>1987</v>
      </c>
      <c r="B24" s="8">
        <f>SUM('Corn sweeteners'!B24,'Total honey and syrup'!B24,'Cane and beet sugar'!B24)</f>
        <v>128.8839622525868</v>
      </c>
      <c r="C24" s="8">
        <f>SUM('Corn sweeteners'!C24,'Total honey and syrup'!C24,'Cane and beet sugar'!D24)</f>
        <v>128.8839622525868</v>
      </c>
      <c r="D24" s="8">
        <f>SUM('Corn sweeteners'!D24,'Total honey and syrup'!D24,'Cane and beet sugar'!F24)</f>
        <v>114.70672640480225</v>
      </c>
      <c r="E24" s="8">
        <f>SUM('Corn sweeteners'!E24,'Total honey and syrup'!E24,'Cane and beet sugar'!H24)</f>
        <v>114.70672640480225</v>
      </c>
      <c r="F24" s="8">
        <f t="shared" si="0"/>
        <v>41.085230596802177</v>
      </c>
      <c r="G24" s="8">
        <f>SUM('Corn sweeteners'!G24,'Total honey and syrup'!G24,'Cane and beet sugar'!K24)</f>
        <v>75.931689158816027</v>
      </c>
      <c r="H24" s="8">
        <f>SUM('Corn sweeteners'!H24,'Total honey and syrup'!H24,'Cane and beet sugar'!L24)</f>
        <v>3.328512401482346</v>
      </c>
      <c r="I24" s="8">
        <f>SUM('Corn sweeteners'!I24,'Total honey and syrup'!I24,'Cane and beet sugar'!M24)</f>
        <v>94.361662325823772</v>
      </c>
      <c r="J24" s="8">
        <f>SUM('Corn sweeteners'!J24,'Total honey and syrup'!J24,'Cane and beet sugar'!P24)</f>
        <v>359.4729993364715</v>
      </c>
      <c r="K24" s="8">
        <f>SUM('Corn sweeteners'!K24,'Total honey and syrup'!K24,'Cane and beet sugar'!Q24)</f>
        <v>22.467062458529469</v>
      </c>
      <c r="L24" s="6"/>
      <c r="M24" s="6"/>
      <c r="N24" s="6"/>
      <c r="O24" s="6"/>
      <c r="P24" s="6"/>
      <c r="Q24" s="6"/>
      <c r="R24" s="6"/>
      <c r="S24" s="6"/>
      <c r="T24" s="6"/>
      <c r="U24" s="6"/>
      <c r="V24" s="6"/>
      <c r="W24" s="6"/>
      <c r="X24" s="6"/>
      <c r="Y24" s="6"/>
      <c r="Z24" s="6"/>
      <c r="AA24" s="6"/>
    </row>
    <row r="25" spans="1:27" ht="12" customHeight="1" x14ac:dyDescent="0.2">
      <c r="A25" s="7">
        <v>1988</v>
      </c>
      <c r="B25" s="8">
        <f>SUM('Corn sweeteners'!B25,'Total honey and syrup'!B25,'Cane and beet sugar'!B25)</f>
        <v>130.25664117371227</v>
      </c>
      <c r="C25" s="8">
        <f>SUM('Corn sweeteners'!C25,'Total honey and syrup'!C25,'Cane and beet sugar'!D25)</f>
        <v>130.25664117371227</v>
      </c>
      <c r="D25" s="8">
        <f>SUM('Corn sweeteners'!D25,'Total honey and syrup'!D25,'Cane and beet sugar'!F25)</f>
        <v>115.92841064460393</v>
      </c>
      <c r="E25" s="8">
        <f>SUM('Corn sweeteners'!E25,'Total honey and syrup'!E25,'Cane and beet sugar'!H25)</f>
        <v>115.92841064460393</v>
      </c>
      <c r="F25" s="8">
        <f t="shared" si="0"/>
        <v>41.093321229891288</v>
      </c>
      <c r="G25" s="8">
        <f>SUM('Corn sweeteners'!G25,'Total honey and syrup'!G25,'Cane and beet sugar'!K25)</f>
        <v>76.72986119293185</v>
      </c>
      <c r="H25" s="8">
        <f>SUM('Corn sweeteners'!H25,'Total honey and syrup'!H25,'Cane and beet sugar'!L25)</f>
        <v>3.3635007646216697</v>
      </c>
      <c r="I25" s="8">
        <f>SUM('Corn sweeteners'!I25,'Total honey and syrup'!I25,'Cane and beet sugar'!M25)</f>
        <v>95.353564926642036</v>
      </c>
      <c r="J25" s="8">
        <f>SUM('Corn sweeteners'!J25,'Total honey and syrup'!J25,'Cane and beet sugar'!P25)</f>
        <v>363.25167591101717</v>
      </c>
      <c r="K25" s="8">
        <f>SUM('Corn sweeteners'!K25,'Total honey and syrup'!K25,'Cane and beet sugar'!Q25)</f>
        <v>22.703229744438573</v>
      </c>
      <c r="L25" s="6"/>
      <c r="M25" s="6"/>
      <c r="N25" s="6"/>
      <c r="O25" s="6"/>
      <c r="P25" s="6"/>
      <c r="Q25" s="6"/>
      <c r="R25" s="6"/>
      <c r="S25" s="6"/>
      <c r="T25" s="6"/>
      <c r="U25" s="6"/>
      <c r="V25" s="6"/>
      <c r="W25" s="6"/>
      <c r="X25" s="6"/>
      <c r="Y25" s="6"/>
      <c r="Z25" s="6"/>
      <c r="AA25" s="6"/>
    </row>
    <row r="26" spans="1:27" ht="12" customHeight="1" x14ac:dyDescent="0.2">
      <c r="A26" s="7">
        <v>1989</v>
      </c>
      <c r="B26" s="8">
        <f>SUM('Corn sweeteners'!B26,'Total honey and syrup'!B26,'Cane and beet sugar'!B26)</f>
        <v>128.52517132131828</v>
      </c>
      <c r="C26" s="8">
        <f>SUM('Corn sweeteners'!C26,'Total honey and syrup'!C26,'Cane and beet sugar'!D26)</f>
        <v>128.52517132131828</v>
      </c>
      <c r="D26" s="8">
        <f>SUM('Corn sweeteners'!D26,'Total honey and syrup'!D26,'Cane and beet sugar'!F26)</f>
        <v>114.38740247597326</v>
      </c>
      <c r="E26" s="8">
        <f>SUM('Corn sweeteners'!E26,'Total honey and syrup'!E26,'Cane and beet sugar'!H26)</f>
        <v>114.38740247597326</v>
      </c>
      <c r="F26" s="8">
        <f t="shared" si="0"/>
        <v>41.101574293910559</v>
      </c>
      <c r="G26" s="8">
        <f>SUM('Corn sweeteners'!G26,'Total honey and syrup'!G26,'Cane and beet sugar'!K26)</f>
        <v>75.699302544310825</v>
      </c>
      <c r="H26" s="8">
        <f>SUM('Corn sweeteners'!H26,'Total honey and syrup'!H26,'Cane and beet sugar'!L26)</f>
        <v>3.3183255909834886</v>
      </c>
      <c r="I26" s="8">
        <f>SUM('Corn sweeteners'!I26,'Total honey and syrup'!I26,'Cane and beet sugar'!M26)</f>
        <v>94.072871341586406</v>
      </c>
      <c r="J26" s="8">
        <f>SUM('Corn sweeteners'!J26,'Total honey and syrup'!J26,'Cane and beet sugar'!P26)</f>
        <v>358.3728432060434</v>
      </c>
      <c r="K26" s="8">
        <f>SUM('Corn sweeteners'!K26,'Total honey and syrup'!K26,'Cane and beet sugar'!Q26)</f>
        <v>22.398302700377712</v>
      </c>
      <c r="L26" s="6"/>
      <c r="M26" s="6"/>
      <c r="N26" s="6"/>
      <c r="O26" s="6"/>
      <c r="P26" s="6"/>
      <c r="Q26" s="6"/>
      <c r="R26" s="6"/>
      <c r="S26" s="6"/>
      <c r="T26" s="6"/>
      <c r="U26" s="6"/>
      <c r="V26" s="6"/>
      <c r="W26" s="6"/>
      <c r="X26" s="6"/>
      <c r="Y26" s="6"/>
      <c r="Z26" s="6"/>
      <c r="AA26" s="6"/>
    </row>
    <row r="27" spans="1:27" ht="12" customHeight="1" x14ac:dyDescent="0.2">
      <c r="A27" s="7">
        <v>1990</v>
      </c>
      <c r="B27" s="8">
        <f>SUM('Corn sweeteners'!B27,'Total honey and syrup'!B27,'Cane and beet sugar'!B27)</f>
        <v>132.4544368435586</v>
      </c>
      <c r="C27" s="8">
        <f>SUM('Corn sweeteners'!C27,'Total honey and syrup'!C27,'Cane and beet sugar'!D27)</f>
        <v>132.4544368435586</v>
      </c>
      <c r="D27" s="8">
        <f>SUM('Corn sweeteners'!D27,'Total honey and syrup'!D27,'Cane and beet sugar'!F27)</f>
        <v>117.88444879076714</v>
      </c>
      <c r="E27" s="8">
        <f>SUM('Corn sweeteners'!E27,'Total honey and syrup'!E27,'Cane and beet sugar'!H27)</f>
        <v>117.88444879076714</v>
      </c>
      <c r="F27" s="8">
        <f t="shared" si="0"/>
        <v>41.100681934454983</v>
      </c>
      <c r="G27" s="8">
        <f>SUM('Corn sweeteners'!G27,'Total honey and syrup'!G27,'Cane and beet sugar'!K27)</f>
        <v>78.014760048414018</v>
      </c>
      <c r="H27" s="8">
        <f>SUM('Corn sweeteners'!H27,'Total honey and syrup'!H27,'Cane and beet sugar'!L27)</f>
        <v>3.4198250980126699</v>
      </c>
      <c r="I27" s="8">
        <f>SUM('Corn sweeteners'!I27,'Total honey and syrup'!I27,'Cane and beet sugar'!M27)</f>
        <v>96.950331616110191</v>
      </c>
      <c r="J27" s="8">
        <f>SUM('Corn sweeteners'!J27,'Total honey and syrup'!J27,'Cane and beet sugar'!P27)</f>
        <v>369.33459663280064</v>
      </c>
      <c r="K27" s="8">
        <f>SUM('Corn sweeteners'!K27,'Total honey and syrup'!K27,'Cane and beet sugar'!Q27)</f>
        <v>23.08341228955004</v>
      </c>
      <c r="L27" s="6"/>
      <c r="M27" s="6"/>
      <c r="N27" s="6"/>
      <c r="O27" s="6"/>
      <c r="P27" s="6"/>
      <c r="Q27" s="6"/>
      <c r="R27" s="6"/>
      <c r="S27" s="6"/>
      <c r="T27" s="6"/>
      <c r="U27" s="6"/>
      <c r="V27" s="6"/>
      <c r="W27" s="6"/>
      <c r="X27" s="6"/>
      <c r="Y27" s="6"/>
      <c r="Z27" s="6"/>
      <c r="AA27" s="6"/>
    </row>
    <row r="28" spans="1:27" ht="12" customHeight="1" x14ac:dyDescent="0.2">
      <c r="A28" s="11">
        <v>1991</v>
      </c>
      <c r="B28" s="12">
        <f>SUM('Corn sweeteners'!B28,'Total honey and syrup'!B28,'Cane and beet sugar'!B28)</f>
        <v>132.88158126205272</v>
      </c>
      <c r="C28" s="12">
        <f>SUM('Corn sweeteners'!C28,'Total honey and syrup'!C28,'Cane and beet sugar'!D28)</f>
        <v>132.88158126205272</v>
      </c>
      <c r="D28" s="12">
        <f>SUM('Corn sweeteners'!D28,'Total honey and syrup'!D28,'Cane and beet sugar'!F28)</f>
        <v>118.26460732322693</v>
      </c>
      <c r="E28" s="32">
        <f>SUM('Corn sweeteners'!E28,'Total honey and syrup'!E28,'Cane and beet sugar'!H28)</f>
        <v>118.26460732322693</v>
      </c>
      <c r="F28" s="12">
        <f t="shared" si="0"/>
        <v>41.089944121873941</v>
      </c>
      <c r="G28" s="12">
        <f>SUM('Corn sweeteners'!G28,'Total honey and syrup'!G28,'Cane and beet sugar'!K28)</f>
        <v>78.280613773212735</v>
      </c>
      <c r="H28" s="12">
        <f>SUM('Corn sweeteners'!H28,'Total honey and syrup'!H28,'Cane and beet sugar'!L28)</f>
        <v>3.4314789599216535</v>
      </c>
      <c r="I28" s="12">
        <f>SUM('Corn sweeteners'!I28,'Total honey and syrup'!I28,'Cane and beet sugar'!M28)</f>
        <v>97.280712774298919</v>
      </c>
      <c r="J28" s="12">
        <f>SUM('Corn sweeteners'!J28,'Total honey and syrup'!J28,'Cane and beet sugar'!P28)</f>
        <v>370.59319152113869</v>
      </c>
      <c r="K28" s="12">
        <f>SUM('Corn sweeteners'!K28,'Total honey and syrup'!K28,'Cane and beet sugar'!Q28)</f>
        <v>23.162074470071168</v>
      </c>
      <c r="L28" s="6"/>
      <c r="M28" s="6"/>
      <c r="N28" s="6"/>
      <c r="O28" s="6"/>
      <c r="P28" s="6"/>
      <c r="Q28" s="6"/>
      <c r="R28" s="6"/>
      <c r="S28" s="6"/>
      <c r="T28" s="6"/>
      <c r="U28" s="6"/>
      <c r="V28" s="6"/>
      <c r="W28" s="6"/>
      <c r="X28" s="6"/>
      <c r="Y28" s="6"/>
      <c r="Z28" s="6"/>
      <c r="AA28" s="6"/>
    </row>
    <row r="29" spans="1:27" ht="12" customHeight="1" x14ac:dyDescent="0.2">
      <c r="A29" s="11">
        <v>1992</v>
      </c>
      <c r="B29" s="12">
        <f>SUM('Corn sweeteners'!B29,'Total honey and syrup'!B29,'Cane and beet sugar'!B29)</f>
        <v>135.28334474196453</v>
      </c>
      <c r="C29" s="12">
        <f>SUM('Corn sweeteners'!C29,'Total honey and syrup'!C29,'Cane and beet sugar'!D29)</f>
        <v>135.28334474196453</v>
      </c>
      <c r="D29" s="12">
        <f>SUM('Corn sweeteners'!D29,'Total honey and syrup'!D29,'Cane and beet sugar'!F29)</f>
        <v>120.40217682034843</v>
      </c>
      <c r="E29" s="32">
        <f>SUM('Corn sweeteners'!E29,'Total honey and syrup'!E29,'Cane and beet sugar'!H29)</f>
        <v>120.40217682034843</v>
      </c>
      <c r="F29" s="12">
        <f t="shared" si="0"/>
        <v>41.117889395711913</v>
      </c>
      <c r="G29" s="12">
        <f>SUM('Corn sweeteners'!G29,'Total honey and syrup'!G29,'Cane and beet sugar'!K29)</f>
        <v>79.657688680143906</v>
      </c>
      <c r="H29" s="12">
        <f>SUM('Corn sweeteners'!H29,'Total honey and syrup'!H29,'Cane and beet sugar'!L29)</f>
        <v>3.4918438873487743</v>
      </c>
      <c r="I29" s="12">
        <f>SUM('Corn sweeteners'!I29,'Total honey and syrup'!I29,'Cane and beet sugar'!M29)</f>
        <v>98.992028284394067</v>
      </c>
      <c r="J29" s="12">
        <f>SUM('Corn sweeteners'!J29,'Total honey and syrup'!J29,'Cane and beet sugar'!P29)</f>
        <v>377.11248870245356</v>
      </c>
      <c r="K29" s="12">
        <f>SUM('Corn sweeteners'!K29,'Total honey and syrup'!K29,'Cane and beet sugar'!Q29)</f>
        <v>23.569530543903348</v>
      </c>
      <c r="L29" s="6"/>
      <c r="M29" s="6"/>
      <c r="N29" s="6"/>
      <c r="O29" s="6"/>
      <c r="P29" s="6"/>
      <c r="Q29" s="6"/>
      <c r="R29" s="6"/>
      <c r="S29" s="6"/>
      <c r="T29" s="6"/>
      <c r="U29" s="6"/>
      <c r="V29" s="6"/>
      <c r="W29" s="6"/>
      <c r="X29" s="6"/>
      <c r="Y29" s="6"/>
      <c r="Z29" s="6"/>
      <c r="AA29" s="6"/>
    </row>
    <row r="30" spans="1:27" ht="12" customHeight="1" x14ac:dyDescent="0.2">
      <c r="A30" s="11">
        <v>1993</v>
      </c>
      <c r="B30" s="12">
        <f>SUM('Corn sweeteners'!B30,'Total honey and syrup'!B30,'Cane and beet sugar'!B30)</f>
        <v>138.13708645983263</v>
      </c>
      <c r="C30" s="12">
        <f>SUM('Corn sweeteners'!C30,'Total honey and syrup'!C30,'Cane and beet sugar'!D30)</f>
        <v>138.13708645983263</v>
      </c>
      <c r="D30" s="12">
        <f>SUM('Corn sweeteners'!D30,'Total honey and syrup'!D30,'Cane and beet sugar'!F30)</f>
        <v>122.94200694925107</v>
      </c>
      <c r="E30" s="32">
        <f>SUM('Corn sweeteners'!E30,'Total honey and syrup'!E30,'Cane and beet sugar'!H30)</f>
        <v>122.94200694925107</v>
      </c>
      <c r="F30" s="12">
        <f t="shared" si="0"/>
        <v>41.11452241892988</v>
      </c>
      <c r="G30" s="12">
        <f>SUM('Corn sweeteners'!G30,'Total honey and syrup'!G30,'Cane and beet sugar'!K30)</f>
        <v>81.342683078448189</v>
      </c>
      <c r="H30" s="12">
        <f>SUM('Corn sweeteners'!H30,'Total honey and syrup'!H30,'Cane and beet sugar'!L30)</f>
        <v>3.565706655493619</v>
      </c>
      <c r="I30" s="12">
        <f>SUM('Corn sweeteners'!I30,'Total honey and syrup'!I30,'Cane and beet sugar'!M30)</f>
        <v>101.08600082991634</v>
      </c>
      <c r="J30" s="12">
        <f>SUM('Corn sweeteners'!J30,'Total honey and syrup'!J30,'Cane and beet sugar'!P30)</f>
        <v>385.08952697110988</v>
      </c>
      <c r="K30" s="12">
        <f>SUM('Corn sweeteners'!K30,'Total honey and syrup'!K30,'Cane and beet sugar'!Q30)</f>
        <v>24.068095435694367</v>
      </c>
      <c r="L30" s="6"/>
      <c r="M30" s="6"/>
      <c r="N30" s="6"/>
      <c r="O30" s="6"/>
      <c r="P30" s="6"/>
      <c r="Q30" s="6"/>
      <c r="R30" s="6"/>
      <c r="S30" s="6"/>
      <c r="T30" s="6"/>
      <c r="U30" s="6"/>
      <c r="V30" s="6"/>
      <c r="W30" s="6"/>
      <c r="X30" s="6"/>
      <c r="Y30" s="6"/>
      <c r="Z30" s="6"/>
      <c r="AA30" s="6"/>
    </row>
    <row r="31" spans="1:27" ht="12" customHeight="1" x14ac:dyDescent="0.2">
      <c r="A31" s="11">
        <v>1994</v>
      </c>
      <c r="B31" s="12">
        <f>SUM('Corn sweeteners'!B31,'Total honey and syrup'!B31,'Cane and beet sugar'!B31)</f>
        <v>141.68381437831295</v>
      </c>
      <c r="C31" s="12">
        <f>SUM('Corn sweeteners'!C31,'Total honey and syrup'!C31,'Cane and beet sugar'!D31)</f>
        <v>141.68381437831295</v>
      </c>
      <c r="D31" s="12">
        <f>SUM('Corn sweeteners'!D31,'Total honey and syrup'!D31,'Cane and beet sugar'!F31)</f>
        <v>126.09859479669849</v>
      </c>
      <c r="E31" s="32">
        <f>SUM('Corn sweeteners'!E31,'Total honey and syrup'!E31,'Cane and beet sugar'!H31)</f>
        <v>126.09859479669849</v>
      </c>
      <c r="F31" s="12">
        <f t="shared" si="0"/>
        <v>41.129567475586128</v>
      </c>
      <c r="G31" s="12">
        <f>SUM('Corn sweeteners'!G31,'Total honey and syrup'!G31,'Cane and beet sugar'!K31)</f>
        <v>83.409874341600528</v>
      </c>
      <c r="H31" s="12">
        <f>SUM('Corn sweeteners'!H31,'Total honey and syrup'!H31,'Cane and beet sugar'!L31)</f>
        <v>3.656323258809886</v>
      </c>
      <c r="I31" s="12">
        <f>SUM('Corn sweeteners'!I31,'Total honey and syrup'!I31,'Cane and beet sugar'!M31)</f>
        <v>103.65493622563085</v>
      </c>
      <c r="J31" s="12">
        <f>SUM('Corn sweeteners'!J31,'Total honey and syrup'!J31,'Cane and beet sugar'!P31)</f>
        <v>394.87594752621277</v>
      </c>
      <c r="K31" s="12">
        <f>SUM('Corn sweeteners'!K31,'Total honey and syrup'!K31,'Cane and beet sugar'!Q31)</f>
        <v>24.679746720388298</v>
      </c>
      <c r="L31" s="6"/>
      <c r="M31" s="6"/>
      <c r="N31" s="6"/>
      <c r="O31" s="6"/>
      <c r="P31" s="6"/>
      <c r="Q31" s="6"/>
      <c r="R31" s="6"/>
      <c r="S31" s="6"/>
      <c r="T31" s="6"/>
      <c r="U31" s="6"/>
      <c r="V31" s="6"/>
      <c r="W31" s="6"/>
      <c r="X31" s="6"/>
      <c r="Y31" s="6"/>
      <c r="Z31" s="6"/>
      <c r="AA31" s="6"/>
    </row>
    <row r="32" spans="1:27" ht="12" customHeight="1" x14ac:dyDescent="0.2">
      <c r="A32" s="11">
        <v>1995</v>
      </c>
      <c r="B32" s="12">
        <f>SUM('Corn sweeteners'!B32,'Total honey and syrup'!B32,'Cane and beet sugar'!B32)</f>
        <v>144.76774048475914</v>
      </c>
      <c r="C32" s="12">
        <f>SUM('Corn sweeteners'!C32,'Total honey and syrup'!C32,'Cane and beet sugar'!D32)</f>
        <v>144.76774048475914</v>
      </c>
      <c r="D32" s="12">
        <f>SUM('Corn sweeteners'!D32,'Total honey and syrup'!D32,'Cane and beet sugar'!F32)</f>
        <v>128.84328903143563</v>
      </c>
      <c r="E32" s="32">
        <f>SUM('Corn sweeteners'!E32,'Total honey and syrup'!E32,'Cane and beet sugar'!H32)</f>
        <v>128.84328903143563</v>
      </c>
      <c r="F32" s="12">
        <f t="shared" si="0"/>
        <v>41.123428980938684</v>
      </c>
      <c r="G32" s="12">
        <f>SUM('Corn sweeteners'!G32,'Total honey and syrup'!G32,'Cane and beet sugar'!K32)</f>
        <v>85.2342815391996</v>
      </c>
      <c r="H32" s="12">
        <f>SUM('Corn sweeteners'!H32,'Total honey and syrup'!H32,'Cane and beet sugar'!L32)</f>
        <v>3.7362972729512149</v>
      </c>
      <c r="I32" s="12">
        <f>SUM('Corn sweeteners'!I32,'Total honey and syrup'!I32,'Cane and beet sugar'!M32)</f>
        <v>105.92215953953047</v>
      </c>
      <c r="J32" s="12">
        <f>SUM('Corn sweeteners'!J32,'Total honey and syrup'!J32,'Cane and beet sugar'!P32)</f>
        <v>403.51298872202079</v>
      </c>
      <c r="K32" s="12">
        <f>SUM('Corn sweeteners'!K32,'Total honey and syrup'!K32,'Cane and beet sugar'!Q32)</f>
        <v>25.2195617951263</v>
      </c>
      <c r="L32" s="6"/>
      <c r="M32" s="6"/>
      <c r="N32" s="6"/>
      <c r="O32" s="6"/>
      <c r="P32" s="6"/>
      <c r="Q32" s="6"/>
      <c r="R32" s="6"/>
      <c r="S32" s="6"/>
      <c r="T32" s="6"/>
      <c r="U32" s="6"/>
      <c r="V32" s="6"/>
      <c r="W32" s="6"/>
      <c r="X32" s="6"/>
      <c r="Y32" s="6"/>
      <c r="Z32" s="6"/>
      <c r="AA32" s="6"/>
    </row>
    <row r="33" spans="1:27" ht="12" customHeight="1" x14ac:dyDescent="0.2">
      <c r="A33" s="7">
        <v>1996</v>
      </c>
      <c r="B33" s="8">
        <f>SUM('Corn sweeteners'!B33,'Total honey and syrup'!B33,'Cane and beet sugar'!B33)</f>
        <v>146.81568973067618</v>
      </c>
      <c r="C33" s="8">
        <f>SUM('Corn sweeteners'!C33,'Total honey and syrup'!C33,'Cane and beet sugar'!D33)</f>
        <v>146.81568973067618</v>
      </c>
      <c r="D33" s="8">
        <f>SUM('Corn sweeteners'!D33,'Total honey and syrup'!D33,'Cane and beet sugar'!F33)</f>
        <v>130.66596386030182</v>
      </c>
      <c r="E33" s="8">
        <f>SUM('Corn sweeteners'!E33,'Total honey and syrup'!E33,'Cane and beet sugar'!H33)</f>
        <v>130.66596386030182</v>
      </c>
      <c r="F33" s="8">
        <f t="shared" si="0"/>
        <v>41.067615183287607</v>
      </c>
      <c r="G33" s="8">
        <f>SUM('Corn sweeteners'!G33,'Total honey and syrup'!G33,'Cane and beet sugar'!K33)</f>
        <v>86.521987243392587</v>
      </c>
      <c r="H33" s="8">
        <f>SUM('Corn sweeteners'!H33,'Total honey and syrup'!H33,'Cane and beet sugar'!L33)</f>
        <v>3.7927446462857022</v>
      </c>
      <c r="I33" s="8">
        <f>SUM('Corn sweeteners'!I33,'Total honey and syrup'!I33,'Cane and beet sugar'!M33)</f>
        <v>107.52241434987653</v>
      </c>
      <c r="J33" s="8">
        <f>SUM('Corn sweeteners'!J33,'Total honey and syrup'!J33,'Cane and beet sugar'!P33)</f>
        <v>409.60919752333911</v>
      </c>
      <c r="K33" s="8">
        <f>SUM('Corn sweeteners'!K33,'Total honey and syrup'!K33,'Cane and beet sugar'!Q33)</f>
        <v>25.600574845208694</v>
      </c>
      <c r="L33" s="6"/>
      <c r="M33" s="6"/>
      <c r="N33" s="6"/>
      <c r="O33" s="6"/>
      <c r="P33" s="6"/>
      <c r="Q33" s="6"/>
      <c r="R33" s="6"/>
      <c r="S33" s="6"/>
      <c r="T33" s="6"/>
      <c r="U33" s="6"/>
      <c r="V33" s="6"/>
      <c r="W33" s="6"/>
      <c r="X33" s="6"/>
      <c r="Y33" s="6"/>
      <c r="Z33" s="6"/>
      <c r="AA33" s="6"/>
    </row>
    <row r="34" spans="1:27" ht="12" customHeight="1" x14ac:dyDescent="0.2">
      <c r="A34" s="7">
        <v>1997</v>
      </c>
      <c r="B34" s="8">
        <f>SUM('Corn sweeteners'!B34,'Total honey and syrup'!B34,'Cane and beet sugar'!B34)</f>
        <v>150.18854212821782</v>
      </c>
      <c r="C34" s="8">
        <f>SUM('Corn sweeteners'!C34,'Total honey and syrup'!C34,'Cane and beet sugar'!D34)</f>
        <v>150.18854212821782</v>
      </c>
      <c r="D34" s="8">
        <f>SUM('Corn sweeteners'!D34,'Total honey and syrup'!D34,'Cane and beet sugar'!F34)</f>
        <v>133.66780249411386</v>
      </c>
      <c r="E34" s="8">
        <f>SUM('Corn sweeteners'!E34,'Total honey and syrup'!E34,'Cane and beet sugar'!H34)</f>
        <v>133.66780249411386</v>
      </c>
      <c r="F34" s="8">
        <f t="shared" si="0"/>
        <v>41.086099604313517</v>
      </c>
      <c r="G34" s="8">
        <f>SUM('Corn sweeteners'!G34,'Total honey and syrup'!G34,'Cane and beet sugar'!K34)</f>
        <v>88.481928115151874</v>
      </c>
      <c r="H34" s="8">
        <f>SUM('Corn sweeteners'!H34,'Total honey and syrup'!H34,'Cane and beet sugar'!L34)</f>
        <v>3.8786598625819995</v>
      </c>
      <c r="I34" s="8">
        <f>SUM('Corn sweeteners'!I34,'Total honey and syrup'!I34,'Cane and beet sugar'!M34)</f>
        <v>109.95806777426839</v>
      </c>
      <c r="J34" s="8">
        <f>SUM('Corn sweeteners'!J34,'Total honey and syrup'!J34,'Cane and beet sugar'!P34)</f>
        <v>418.88787723530811</v>
      </c>
      <c r="K34" s="8">
        <f>SUM('Corn sweeteners'!K34,'Total honey and syrup'!K34,'Cane and beet sugar'!Q34)</f>
        <v>26.180492327206757</v>
      </c>
      <c r="L34" s="6"/>
      <c r="M34" s="6"/>
      <c r="N34" s="6"/>
      <c r="O34" s="6"/>
      <c r="P34" s="6"/>
      <c r="Q34" s="6"/>
      <c r="R34" s="6"/>
      <c r="S34" s="6"/>
      <c r="T34" s="6"/>
      <c r="U34" s="6"/>
      <c r="V34" s="6"/>
      <c r="W34" s="6"/>
      <c r="X34" s="6"/>
      <c r="Y34" s="6"/>
      <c r="Z34" s="6"/>
      <c r="AA34" s="6"/>
    </row>
    <row r="35" spans="1:27" ht="12" customHeight="1" x14ac:dyDescent="0.2">
      <c r="A35" s="7">
        <v>1998</v>
      </c>
      <c r="B35" s="8">
        <f>SUM('Corn sweeteners'!B35,'Total honey and syrup'!B35,'Cane and beet sugar'!B35)</f>
        <v>151.5228187160906</v>
      </c>
      <c r="C35" s="8">
        <f>SUM('Corn sweeteners'!C35,'Total honey and syrup'!C35,'Cane and beet sugar'!D35)</f>
        <v>151.5228187160906</v>
      </c>
      <c r="D35" s="8">
        <f>SUM('Corn sweeteners'!D35,'Total honey and syrup'!D35,'Cane and beet sugar'!F35)</f>
        <v>134.85530865732062</v>
      </c>
      <c r="E35" s="8">
        <f>SUM('Corn sweeteners'!E35,'Total honey and syrup'!E35,'Cane and beet sugar'!H35)</f>
        <v>134.85530865732062</v>
      </c>
      <c r="F35" s="8">
        <f t="shared" si="0"/>
        <v>41.090078722976919</v>
      </c>
      <c r="G35" s="8">
        <f>SUM('Corn sweeteners'!G35,'Total honey and syrup'!G35,'Cane and beet sugar'!K35)</f>
        <v>89.26197322237536</v>
      </c>
      <c r="H35" s="8">
        <f>SUM('Corn sweeteners'!H35,'Total honey and syrup'!H35,'Cane and beet sugar'!L35)</f>
        <v>3.9128536207068647</v>
      </c>
      <c r="I35" s="8">
        <f>SUM('Corn sweeteners'!I35,'Total honey and syrup'!I35,'Cane and beet sugar'!M35)</f>
        <v>110.92744372022926</v>
      </c>
      <c r="J35" s="8">
        <f>SUM('Corn sweeteners'!J35,'Total honey and syrup'!J35,'Cane and beet sugar'!P35)</f>
        <v>422.58073798182579</v>
      </c>
      <c r="K35" s="8">
        <f>SUM('Corn sweeteners'!K35,'Total honey and syrup'!K35,'Cane and beet sugar'!Q35)</f>
        <v>26.411296123864112</v>
      </c>
      <c r="L35" s="6"/>
      <c r="M35" s="6"/>
      <c r="N35" s="6"/>
      <c r="O35" s="6"/>
      <c r="P35" s="6"/>
      <c r="Q35" s="6"/>
      <c r="R35" s="6"/>
      <c r="S35" s="6"/>
      <c r="T35" s="6"/>
      <c r="U35" s="6"/>
      <c r="V35" s="6"/>
      <c r="W35" s="6"/>
      <c r="X35" s="6"/>
      <c r="Y35" s="6"/>
      <c r="Z35" s="6"/>
      <c r="AA35" s="6"/>
    </row>
    <row r="36" spans="1:27" ht="12" customHeight="1" x14ac:dyDescent="0.2">
      <c r="A36" s="7">
        <v>1999</v>
      </c>
      <c r="B36" s="8">
        <f>SUM('Corn sweeteners'!B36,'Total honey and syrup'!B36,'Cane and beet sugar'!B36)</f>
        <v>153.58710617155131</v>
      </c>
      <c r="C36" s="8">
        <f>SUM('Corn sweeteners'!C36,'Total honey and syrup'!C36,'Cane and beet sugar'!D36)</f>
        <v>153.58710617155131</v>
      </c>
      <c r="D36" s="8">
        <f>SUM('Corn sweeteners'!D36,'Total honey and syrup'!D36,'Cane and beet sugar'!F36)</f>
        <v>136.69252449268066</v>
      </c>
      <c r="E36" s="8">
        <f>SUM('Corn sweeteners'!E36,'Total honey and syrup'!E36,'Cane and beet sugar'!H36)</f>
        <v>136.69252449268066</v>
      </c>
      <c r="F36" s="8">
        <f t="shared" si="0"/>
        <v>41.083001594936697</v>
      </c>
      <c r="G36" s="8">
        <f>SUM('Corn sweeteners'!G36,'Total honey and syrup'!G36,'Cane and beet sugar'!K36)</f>
        <v>90.488912893475771</v>
      </c>
      <c r="H36" s="8">
        <f>SUM('Corn sweeteners'!H36,'Total honey and syrup'!H36,'Cane and beet sugar'!L36)</f>
        <v>3.9666372775222252</v>
      </c>
      <c r="I36" s="8">
        <f>SUM('Corn sweeteners'!I36,'Total honey and syrup'!I36,'Cane and beet sugar'!M36)</f>
        <v>112.45218349911633</v>
      </c>
      <c r="J36" s="8">
        <f>SUM('Corn sweeteners'!J36,'Total honey and syrup'!J36,'Cane and beet sugar'!P36)</f>
        <v>428.38927047282414</v>
      </c>
      <c r="K36" s="8">
        <f>SUM('Corn sweeteners'!K36,'Total honey and syrup'!K36,'Cane and beet sugar'!Q36)</f>
        <v>26.774329404551509</v>
      </c>
      <c r="L36" s="6"/>
      <c r="M36" s="6"/>
      <c r="N36" s="6"/>
      <c r="O36" s="6"/>
      <c r="P36" s="6"/>
      <c r="Q36" s="6"/>
      <c r="R36" s="6"/>
      <c r="S36" s="6"/>
      <c r="T36" s="6"/>
      <c r="U36" s="6"/>
      <c r="V36" s="6"/>
      <c r="W36" s="6"/>
      <c r="X36" s="6"/>
      <c r="Y36" s="6"/>
      <c r="Z36" s="6"/>
      <c r="AA36" s="6"/>
    </row>
    <row r="37" spans="1:27" ht="12" customHeight="1" x14ac:dyDescent="0.2">
      <c r="A37" s="7">
        <v>2000</v>
      </c>
      <c r="B37" s="8">
        <f>SUM('Corn sweeteners'!B37,'Total honey and syrup'!B37,'Cane and beet sugar'!B37)</f>
        <v>150.77884380212811</v>
      </c>
      <c r="C37" s="8">
        <f>SUM('Corn sweeteners'!C37,'Total honey and syrup'!C37,'Cane and beet sugar'!D37)</f>
        <v>150.77884380212811</v>
      </c>
      <c r="D37" s="8">
        <f>SUM('Corn sweeteners'!D37,'Total honey and syrup'!D37,'Cane and beet sugar'!F37)</f>
        <v>134.19317098389402</v>
      </c>
      <c r="E37" s="8">
        <f>SUM('Corn sweeteners'!E37,'Total honey and syrup'!E37,'Cane and beet sugar'!H37)</f>
        <v>134.19317098389402</v>
      </c>
      <c r="F37" s="8">
        <f t="shared" si="0"/>
        <v>41.068977927435071</v>
      </c>
      <c r="G37" s="8">
        <f>SUM('Corn sweeteners'!G37,'Total honey and syrup'!G37,'Cane and beet sugar'!K37)</f>
        <v>88.855513721790317</v>
      </c>
      <c r="H37" s="8">
        <f>SUM('Corn sweeteners'!H37,'Total honey and syrup'!H37,'Cane and beet sugar'!L37)</f>
        <v>3.8950362179414935</v>
      </c>
      <c r="I37" s="8">
        <f>SUM('Corn sweeteners'!I37,'Total honey and syrup'!I37,'Cane and beet sugar'!M37)</f>
        <v>110.42232926053235</v>
      </c>
      <c r="J37" s="8">
        <f>SUM('Corn sweeteners'!J37,'Total honey and syrup'!J37,'Cane and beet sugar'!P37)</f>
        <v>420.65649242107565</v>
      </c>
      <c r="K37" s="8">
        <f>SUM('Corn sweeteners'!K37,'Total honey and syrup'!K37,'Cane and beet sugar'!Q37)</f>
        <v>26.291030776317228</v>
      </c>
      <c r="L37" s="6"/>
      <c r="M37" s="6"/>
      <c r="N37" s="6"/>
      <c r="O37" s="6"/>
      <c r="P37" s="6"/>
      <c r="Q37" s="6"/>
      <c r="R37" s="6"/>
      <c r="S37" s="6"/>
      <c r="T37" s="6"/>
      <c r="U37" s="6"/>
      <c r="V37" s="6"/>
      <c r="W37" s="6"/>
      <c r="X37" s="6"/>
      <c r="Y37" s="6"/>
      <c r="Z37" s="6"/>
      <c r="AA37" s="6"/>
    </row>
    <row r="38" spans="1:27" ht="12" customHeight="1" x14ac:dyDescent="0.2">
      <c r="A38" s="11">
        <v>2001</v>
      </c>
      <c r="B38" s="12">
        <f>SUM('Corn sweeteners'!B38,'Total honey and syrup'!B38,'Cane and beet sugar'!B38)</f>
        <v>148.92148242388248</v>
      </c>
      <c r="C38" s="12">
        <f>SUM('Corn sweeteners'!C38,'Total honey and syrup'!C38,'Cane and beet sugar'!D38)</f>
        <v>148.92148242388248</v>
      </c>
      <c r="D38" s="12">
        <f>SUM('Corn sweeteners'!D38,'Total honey and syrup'!D38,'Cane and beet sugar'!F38)</f>
        <v>132.54011935725541</v>
      </c>
      <c r="E38" s="32">
        <f>SUM('Corn sweeteners'!E38,'Total honey and syrup'!E38,'Cane and beet sugar'!H38)</f>
        <v>132.54011935725541</v>
      </c>
      <c r="F38" s="12">
        <f t="shared" si="0"/>
        <v>41.039977377745828</v>
      </c>
      <c r="G38" s="12">
        <f>SUM('Corn sweeteners'!G38,'Total honey and syrup'!G38,'Cane and beet sugar'!K38)</f>
        <v>87.804139726517377</v>
      </c>
      <c r="H38" s="12">
        <f>SUM('Corn sweeteners'!H38,'Total honey and syrup'!H38,'Cane and beet sugar'!L38)</f>
        <v>3.8489485907514469</v>
      </c>
      <c r="I38" s="12">
        <f>SUM('Corn sweeteners'!I38,'Total honey and syrup'!I38,'Cane and beet sugar'!M38)</f>
        <v>109.11576807350815</v>
      </c>
      <c r="J38" s="12">
        <f>SUM('Corn sweeteners'!J38,'Total honey and syrup'!J38,'Cane and beet sugar'!P38)</f>
        <v>415.67911647050721</v>
      </c>
      <c r="K38" s="12">
        <f>SUM('Corn sweeteners'!K38,'Total honey and syrup'!K38,'Cane and beet sugar'!Q38)</f>
        <v>25.979944779406701</v>
      </c>
      <c r="L38" s="6"/>
      <c r="M38" s="6"/>
      <c r="N38" s="6"/>
      <c r="O38" s="6"/>
      <c r="P38" s="6"/>
      <c r="Q38" s="6"/>
      <c r="R38" s="6"/>
      <c r="S38" s="6"/>
      <c r="T38" s="6"/>
      <c r="U38" s="6"/>
      <c r="V38" s="6"/>
      <c r="W38" s="6"/>
      <c r="X38" s="6"/>
      <c r="Y38" s="6"/>
      <c r="Z38" s="6"/>
      <c r="AA38" s="6"/>
    </row>
    <row r="39" spans="1:27" ht="12" customHeight="1" x14ac:dyDescent="0.2">
      <c r="A39" s="11">
        <v>2002</v>
      </c>
      <c r="B39" s="12">
        <f>SUM('Corn sweeteners'!B39,'Total honey and syrup'!B39,'Cane and beet sugar'!B39)</f>
        <v>148.12931800976963</v>
      </c>
      <c r="C39" s="12">
        <f>SUM('Corn sweeteners'!C39,'Total honey and syrup'!C39,'Cane and beet sugar'!D39)</f>
        <v>148.12931800976963</v>
      </c>
      <c r="D39" s="12">
        <f>SUM('Corn sweeteners'!D39,'Total honey and syrup'!D39,'Cane and beet sugar'!F39)</f>
        <v>131.83509302869498</v>
      </c>
      <c r="E39" s="32">
        <f>SUM('Corn sweeteners'!E39,'Total honey and syrup'!E39,'Cane and beet sugar'!H39)</f>
        <v>131.83509302869498</v>
      </c>
      <c r="F39" s="12">
        <f t="shared" si="0"/>
        <v>41.029030310836902</v>
      </c>
      <c r="G39" s="12">
        <f>SUM('Corn sweeteners'!G39,'Total honey and syrup'!G39,'Cane and beet sugar'!K39)</f>
        <v>87.35329522430527</v>
      </c>
      <c r="H39" s="12">
        <f>SUM('Corn sweeteners'!H39,'Total honey and syrup'!H39,'Cane and beet sugar'!L39)</f>
        <v>3.8291855440791354</v>
      </c>
      <c r="I39" s="12">
        <f>SUM('Corn sweeteners'!I39,'Total honey and syrup'!I39,'Cane and beet sugar'!M39)</f>
        <v>108.55549558187143</v>
      </c>
      <c r="J39" s="12">
        <f>SUM('Corn sweeteners'!J39,'Total honey and syrup'!J39,'Cane and beet sugar'!P39)</f>
        <v>413.54474507379587</v>
      </c>
      <c r="K39" s="12">
        <f>SUM('Corn sweeteners'!K39,'Total honey and syrup'!K39,'Cane and beet sugar'!Q39)</f>
        <v>25.846546567112242</v>
      </c>
      <c r="L39" s="6"/>
      <c r="M39" s="6"/>
      <c r="N39" s="6"/>
      <c r="O39" s="6"/>
      <c r="P39" s="6"/>
      <c r="Q39" s="6"/>
      <c r="R39" s="6"/>
      <c r="S39" s="6"/>
      <c r="T39" s="6"/>
      <c r="U39" s="6"/>
      <c r="V39" s="6"/>
      <c r="W39" s="6"/>
      <c r="X39" s="6"/>
      <c r="Y39" s="6"/>
      <c r="Z39" s="6"/>
      <c r="AA39" s="6"/>
    </row>
    <row r="40" spans="1:27" ht="12" customHeight="1" x14ac:dyDescent="0.2">
      <c r="A40" s="11">
        <v>2003</v>
      </c>
      <c r="B40" s="12">
        <f>SUM('Corn sweeteners'!B40,'Total honey and syrup'!B40,'Cane and beet sugar'!B40)</f>
        <v>143.33349356098077</v>
      </c>
      <c r="C40" s="12">
        <f>SUM('Corn sweeteners'!C40,'Total honey and syrup'!C40,'Cane and beet sugar'!D40)</f>
        <v>143.33349356098077</v>
      </c>
      <c r="D40" s="12">
        <f>SUM('Corn sweeteners'!D40,'Total honey and syrup'!D40,'Cane and beet sugar'!F40)</f>
        <v>127.56680926927288</v>
      </c>
      <c r="E40" s="32">
        <f>SUM('Corn sweeteners'!E40,'Total honey and syrup'!E40,'Cane and beet sugar'!H40)</f>
        <v>127.56680926927288</v>
      </c>
      <c r="F40" s="12">
        <f t="shared" si="0"/>
        <v>41.05094514832107</v>
      </c>
      <c r="G40" s="12">
        <f>SUM('Corn sweeteners'!G40,'Total honey and syrup'!G40,'Cane and beet sugar'!K40)</f>
        <v>84.493739740090234</v>
      </c>
      <c r="H40" s="12">
        <f>SUM('Corn sweeteners'!H40,'Total honey and syrup'!H40,'Cane and beet sugar'!L40)</f>
        <v>3.7038351666888869</v>
      </c>
      <c r="I40" s="12">
        <f>SUM('Corn sweeteners'!I40,'Total honey and syrup'!I40,'Cane and beet sugar'!M40)</f>
        <v>105.00187505804658</v>
      </c>
      <c r="J40" s="12">
        <f>SUM('Corn sweeteners'!J40,'Total honey and syrup'!J40,'Cane and beet sugar'!P40)</f>
        <v>400.00714307827269</v>
      </c>
      <c r="K40" s="12">
        <f>SUM('Corn sweeteners'!K40,'Total honey and syrup'!K40,'Cane and beet sugar'!Q40)</f>
        <v>25.000446442392043</v>
      </c>
      <c r="L40" s="6"/>
      <c r="M40" s="6"/>
      <c r="N40" s="6"/>
      <c r="O40" s="6"/>
      <c r="P40" s="6"/>
      <c r="Q40" s="6"/>
      <c r="R40" s="6"/>
      <c r="S40" s="6"/>
      <c r="T40" s="6"/>
      <c r="U40" s="6"/>
      <c r="V40" s="6"/>
      <c r="W40" s="6"/>
      <c r="X40" s="6"/>
      <c r="Y40" s="6"/>
      <c r="Z40" s="6"/>
      <c r="AA40" s="6"/>
    </row>
    <row r="41" spans="1:27" ht="12" customHeight="1" x14ac:dyDescent="0.2">
      <c r="A41" s="11">
        <v>2004</v>
      </c>
      <c r="B41" s="12">
        <f>SUM('Corn sweeteners'!B41,'Total honey and syrup'!B41,'Cane and beet sugar'!B41)</f>
        <v>143.46545118741207</v>
      </c>
      <c r="C41" s="12">
        <f>SUM('Corn sweeteners'!C41,'Total honey and syrup'!C41,'Cane and beet sugar'!D41)</f>
        <v>143.46545118741207</v>
      </c>
      <c r="D41" s="12">
        <f>SUM('Corn sweeteners'!D41,'Total honey and syrup'!D41,'Cane and beet sugar'!F41)</f>
        <v>127.68425155679674</v>
      </c>
      <c r="E41" s="32">
        <f>SUM('Corn sweeteners'!E41,'Total honey and syrup'!E41,'Cane and beet sugar'!H41)</f>
        <v>127.68425155679674</v>
      </c>
      <c r="F41" s="12">
        <f t="shared" si="0"/>
        <v>41.078226012062267</v>
      </c>
      <c r="G41" s="12">
        <f>SUM('Corn sweeteners'!G41,'Total honey and syrup'!G41,'Cane and beet sugar'!K41)</f>
        <v>84.532388899422074</v>
      </c>
      <c r="H41" s="12">
        <f>SUM('Corn sweeteners'!H41,'Total honey and syrup'!H41,'Cane and beet sugar'!L41)</f>
        <v>3.7055293764130228</v>
      </c>
      <c r="I41" s="12">
        <f>SUM('Corn sweeteners'!I41,'Total honey and syrup'!I41,'Cane and beet sugar'!M41)</f>
        <v>105.04990505662097</v>
      </c>
      <c r="J41" s="12">
        <f>SUM('Corn sweeteners'!J41,'Total honey and syrup'!J41,'Cane and beet sugar'!P41)</f>
        <v>400.19011450141318</v>
      </c>
      <c r="K41" s="12">
        <f>SUM('Corn sweeteners'!K41,'Total honey and syrup'!K41,'Cane and beet sugar'!Q41)</f>
        <v>25.011882156338324</v>
      </c>
      <c r="L41" s="6"/>
      <c r="M41" s="6"/>
      <c r="N41" s="6"/>
      <c r="O41" s="6"/>
      <c r="P41" s="6"/>
      <c r="Q41" s="6"/>
      <c r="R41" s="6"/>
      <c r="S41" s="6"/>
      <c r="T41" s="6"/>
      <c r="U41" s="6"/>
      <c r="V41" s="6"/>
      <c r="W41" s="6"/>
      <c r="X41" s="6"/>
      <c r="Y41" s="6"/>
      <c r="Z41" s="6"/>
      <c r="AA41" s="6"/>
    </row>
    <row r="42" spans="1:27" ht="12" customHeight="1" x14ac:dyDescent="0.2">
      <c r="A42" s="11">
        <v>2005</v>
      </c>
      <c r="B42" s="12">
        <f>SUM('Corn sweeteners'!B42,'Total honey and syrup'!B42,'Cane and beet sugar'!B42)</f>
        <v>143.98409203269063</v>
      </c>
      <c r="C42" s="12">
        <f>SUM('Corn sweeteners'!C42,'Total honey and syrup'!C42,'Cane and beet sugar'!D42)</f>
        <v>143.98409203269063</v>
      </c>
      <c r="D42" s="12">
        <f>SUM('Corn sweeteners'!D42,'Total honey and syrup'!D42,'Cane and beet sugar'!F42)</f>
        <v>128.14584190909468</v>
      </c>
      <c r="E42" s="32">
        <f>SUM('Corn sweeteners'!E42,'Total honey and syrup'!E42,'Cane and beet sugar'!H42)</f>
        <v>128.14584190909468</v>
      </c>
      <c r="F42" s="12">
        <f t="shared" si="0"/>
        <v>41.062249521336838</v>
      </c>
      <c r="G42" s="12">
        <f>SUM('Corn sweeteners'!G42,'Total honey and syrup'!G42,'Cane and beet sugar'!K42)</f>
        <v>84.860984891195926</v>
      </c>
      <c r="H42" s="12">
        <f>SUM('Corn sweeteners'!H42,'Total honey and syrup'!H42,'Cane and beet sugar'!L42)</f>
        <v>3.7199335842716019</v>
      </c>
      <c r="I42" s="12">
        <f>SUM('Corn sweeteners'!I42,'Total honey and syrup'!I42,'Cane and beet sugar'!M42)</f>
        <v>105.45825714730779</v>
      </c>
      <c r="J42" s="12">
        <f>SUM('Corn sweeteners'!J42,'Total honey and syrup'!J42,'Cane and beet sugar'!P42)</f>
        <v>401.74574151355347</v>
      </c>
      <c r="K42" s="12">
        <f>SUM('Corn sweeteners'!K42,'Total honey and syrup'!K42,'Cane and beet sugar'!Q42)</f>
        <v>25.109108844597092</v>
      </c>
      <c r="L42" s="6"/>
      <c r="M42" s="6"/>
      <c r="N42" s="6"/>
      <c r="O42" s="6"/>
      <c r="P42" s="6"/>
      <c r="Q42" s="6"/>
      <c r="R42" s="6"/>
      <c r="S42" s="6"/>
      <c r="T42" s="6"/>
      <c r="U42" s="6"/>
      <c r="V42" s="6"/>
      <c r="W42" s="6"/>
      <c r="X42" s="6"/>
      <c r="Y42" s="6"/>
      <c r="Z42" s="6"/>
      <c r="AA42" s="6"/>
    </row>
    <row r="43" spans="1:27" ht="12" customHeight="1" x14ac:dyDescent="0.2">
      <c r="A43" s="7">
        <v>2006</v>
      </c>
      <c r="B43" s="8">
        <f>SUM('Corn sweeteners'!B43,'Total honey and syrup'!B43,'Cane and beet sugar'!B43)</f>
        <v>140.81766325672547</v>
      </c>
      <c r="C43" s="8">
        <f>SUM('Corn sweeteners'!C43,'Total honey and syrup'!C43,'Cane and beet sugar'!D43)</f>
        <v>140.81766325672547</v>
      </c>
      <c r="D43" s="8">
        <f>SUM('Corn sweeteners'!D43,'Total honey and syrup'!D43,'Cane and beet sugar'!F43)</f>
        <v>125.32772029848567</v>
      </c>
      <c r="E43" s="8">
        <f>SUM('Corn sweeteners'!E43,'Total honey and syrup'!E43,'Cane and beet sugar'!H43)</f>
        <v>125.32772029848567</v>
      </c>
      <c r="F43" s="8">
        <f t="shared" si="0"/>
        <v>41.047085462435199</v>
      </c>
      <c r="G43" s="8">
        <f>SUM('Corn sweeteners'!G43,'Total honey and syrup'!G43,'Cane and beet sugar'!K43)</f>
        <v>83.016116673533162</v>
      </c>
      <c r="H43" s="8">
        <f>SUM('Corn sweeteners'!H43,'Total honey and syrup'!H43,'Cane and beet sugar'!L43)</f>
        <v>3.6390626487028239</v>
      </c>
      <c r="I43" s="8">
        <f>SUM('Corn sweeteners'!I43,'Total honey and syrup'!I43,'Cane and beet sugar'!M43)</f>
        <v>103.1656065594007</v>
      </c>
      <c r="J43" s="8">
        <f>SUM('Corn sweeteners'!J43,'Total honey and syrup'!J43,'Cane and beet sugar'!P43)</f>
        <v>393.01183451200268</v>
      </c>
      <c r="K43" s="8">
        <f>SUM('Corn sweeteners'!K43,'Total honey and syrup'!K43,'Cane and beet sugar'!Q43)</f>
        <v>24.563239657000167</v>
      </c>
      <c r="L43" s="6"/>
      <c r="M43" s="6"/>
      <c r="N43" s="6"/>
      <c r="O43" s="6"/>
      <c r="P43" s="6"/>
      <c r="Q43" s="6"/>
      <c r="R43" s="6"/>
      <c r="S43" s="6"/>
      <c r="T43" s="6"/>
      <c r="U43" s="6"/>
      <c r="V43" s="6"/>
      <c r="W43" s="6"/>
      <c r="X43" s="6"/>
      <c r="Y43" s="6"/>
      <c r="Z43" s="6"/>
      <c r="AA43" s="6"/>
    </row>
    <row r="44" spans="1:27" ht="12" customHeight="1" x14ac:dyDescent="0.2">
      <c r="A44" s="7">
        <v>2007</v>
      </c>
      <c r="B44" s="8">
        <f>SUM('Corn sweeteners'!B44,'Total honey and syrup'!B44,'Cane and beet sugar'!B44)</f>
        <v>137.11541171214949</v>
      </c>
      <c r="C44" s="8">
        <f>SUM('Corn sweeteners'!C44,'Total honey and syrup'!C44,'Cane and beet sugar'!D44)</f>
        <v>137.11541171214949</v>
      </c>
      <c r="D44" s="8">
        <f>SUM('Corn sweeteners'!D44,'Total honey and syrup'!D44,'Cane and beet sugar'!F44)</f>
        <v>122.03271642381304</v>
      </c>
      <c r="E44" s="8">
        <f>SUM('Corn sweeteners'!E44,'Total honey and syrup'!E44,'Cane and beet sugar'!H44)</f>
        <v>122.03271642381304</v>
      </c>
      <c r="F44" s="8">
        <f t="shared" si="0"/>
        <v>41.062209102597805</v>
      </c>
      <c r="G44" s="8">
        <f>SUM('Corn sweeteners'!G44,'Total honey and syrup'!G44,'Cane and beet sugar'!K44)</f>
        <v>80.81279464301879</v>
      </c>
      <c r="H44" s="8">
        <f>SUM('Corn sweeteners'!H44,'Total honey and syrup'!H44,'Cane and beet sugar'!L44)</f>
        <v>3.5424786692830157</v>
      </c>
      <c r="I44" s="8">
        <f>SUM('Corn sweeteners'!I44,'Total honey and syrup'!I44,'Cane and beet sugar'!M44)</f>
        <v>100.42749903483883</v>
      </c>
      <c r="J44" s="8">
        <f>SUM('Corn sweeteners'!J44,'Total honey and syrup'!J44,'Cane and beet sugar'!P44)</f>
        <v>382.580948704148</v>
      </c>
      <c r="K44" s="8">
        <f>SUM('Corn sweeteners'!K44,'Total honey and syrup'!K44,'Cane and beet sugar'!Q44)</f>
        <v>23.91130929400925</v>
      </c>
      <c r="L44" s="6"/>
      <c r="M44" s="6"/>
      <c r="N44" s="6"/>
      <c r="O44" s="6"/>
      <c r="P44" s="6"/>
      <c r="Q44" s="6"/>
      <c r="R44" s="6"/>
      <c r="S44" s="6"/>
      <c r="T44" s="6"/>
      <c r="U44" s="6"/>
      <c r="V44" s="6"/>
      <c r="W44" s="6"/>
      <c r="X44" s="6"/>
      <c r="Y44" s="6"/>
      <c r="Z44" s="6"/>
      <c r="AA44" s="6"/>
    </row>
    <row r="45" spans="1:27" ht="12" customHeight="1" x14ac:dyDescent="0.2">
      <c r="A45" s="7">
        <v>2008</v>
      </c>
      <c r="B45" s="8">
        <f>SUM('Corn sweeteners'!B45,'Total honey and syrup'!B45,'Cane and beet sugar'!B45)</f>
        <v>137.21148689613887</v>
      </c>
      <c r="C45" s="8">
        <f>SUM('Corn sweeteners'!C45,'Total honey and syrup'!C45,'Cane and beet sugar'!D45)</f>
        <v>137.21148689613887</v>
      </c>
      <c r="D45" s="8">
        <f>SUM('Corn sweeteners'!D45,'Total honey and syrup'!D45,'Cane and beet sugar'!F45)</f>
        <v>122.11822333756359</v>
      </c>
      <c r="E45" s="8">
        <f>SUM('Corn sweeteners'!E45,'Total honey and syrup'!E45,'Cane and beet sugar'!H45)</f>
        <v>122.11822333756359</v>
      </c>
      <c r="F45" s="8">
        <f t="shared" si="0"/>
        <v>41.062707966198474</v>
      </c>
      <c r="G45" s="8">
        <f>SUM('Corn sweeteners'!G45,'Total honey and syrup'!G45,'Cane and beet sugar'!K45)</f>
        <v>80.86873473589867</v>
      </c>
      <c r="H45" s="8">
        <f>SUM('Corn sweeteners'!H45,'Total honey and syrup'!H45,'Cane and beet sugar'!L45)</f>
        <v>3.5449308377380238</v>
      </c>
      <c r="I45" s="8">
        <f>SUM('Corn sweeteners'!I45,'Total honey and syrup'!I45,'Cane and beet sugar'!M45)</f>
        <v>100.4970167844541</v>
      </c>
      <c r="J45" s="8">
        <f>SUM('Corn sweeteners'!J45,'Total honey and syrup'!J45,'Cane and beet sugar'!P45)</f>
        <v>382.8457782264918</v>
      </c>
      <c r="K45" s="8">
        <f>SUM('Corn sweeteners'!K45,'Total honey and syrup'!K45,'Cane and beet sugar'!Q45)</f>
        <v>23.927861139155738</v>
      </c>
      <c r="L45" s="6"/>
      <c r="M45" s="6"/>
      <c r="N45" s="6"/>
      <c r="O45" s="6"/>
      <c r="P45" s="6"/>
      <c r="Q45" s="6"/>
      <c r="R45" s="6"/>
      <c r="S45" s="6"/>
      <c r="T45" s="6"/>
      <c r="U45" s="6"/>
      <c r="V45" s="6"/>
      <c r="W45" s="6"/>
      <c r="X45" s="6"/>
      <c r="Y45" s="6"/>
      <c r="Z45" s="6"/>
      <c r="AA45" s="6"/>
    </row>
    <row r="46" spans="1:27" ht="12" customHeight="1" x14ac:dyDescent="0.2">
      <c r="A46" s="7">
        <v>2009</v>
      </c>
      <c r="B46" s="8">
        <f>SUM('Corn sweeteners'!B46,'Total honey and syrup'!B46,'Cane and beet sugar'!B46)</f>
        <v>132.29352702765371</v>
      </c>
      <c r="C46" s="8">
        <f>SUM('Corn sweeteners'!C46,'Total honey and syrup'!C46,'Cane and beet sugar'!D46)</f>
        <v>132.29352702765371</v>
      </c>
      <c r="D46" s="8">
        <f>SUM('Corn sweeteners'!D46,'Total honey and syrup'!D46,'Cane and beet sugar'!F46)</f>
        <v>117.74123905461178</v>
      </c>
      <c r="E46" s="8">
        <f>SUM('Corn sweeteners'!E46,'Total honey and syrup'!E46,'Cane and beet sugar'!H46)</f>
        <v>117.74123905461178</v>
      </c>
      <c r="F46" s="8">
        <f t="shared" si="0"/>
        <v>41.067839792223417</v>
      </c>
      <c r="G46" s="8">
        <f>SUM('Corn sweeteners'!G46,'Total honey and syrup'!G46,'Cane and beet sugar'!K46)</f>
        <v>77.963433292455107</v>
      </c>
      <c r="H46" s="8">
        <f>SUM('Corn sweeteners'!H46,'Total honey and syrup'!H46,'Cane and beet sugar'!L46)</f>
        <v>3.4175751580254294</v>
      </c>
      <c r="I46" s="8">
        <f>SUM('Corn sweeteners'!I46,'Total honey and syrup'!I46,'Cane and beet sugar'!M46)</f>
        <v>96.886546942441896</v>
      </c>
      <c r="J46" s="8">
        <f>SUM('Corn sweeteners'!J46,'Total honey and syrup'!J46,'Cane and beet sugar'!P46)</f>
        <v>369.0916073997787</v>
      </c>
      <c r="K46" s="8">
        <f>SUM('Corn sweeteners'!K46,'Total honey and syrup'!K46,'Cane and beet sugar'!Q46)</f>
        <v>23.068225462486168</v>
      </c>
      <c r="L46" s="6"/>
      <c r="M46" s="6"/>
      <c r="N46" s="6"/>
      <c r="O46" s="6"/>
      <c r="P46" s="6"/>
      <c r="Q46" s="6"/>
      <c r="R46" s="6"/>
      <c r="S46" s="6"/>
      <c r="T46" s="6"/>
      <c r="U46" s="6"/>
      <c r="V46" s="6"/>
      <c r="W46" s="6"/>
      <c r="X46" s="6"/>
      <c r="Y46" s="6"/>
      <c r="Z46" s="6"/>
      <c r="AA46" s="6"/>
    </row>
    <row r="47" spans="1:27" ht="12" customHeight="1" x14ac:dyDescent="0.2">
      <c r="A47" s="7">
        <v>2010</v>
      </c>
      <c r="B47" s="8">
        <f>SUM('Corn sweeteners'!B47,'Total honey and syrup'!B47,'Cane and beet sugar'!B47)</f>
        <v>133.7601960893667</v>
      </c>
      <c r="C47" s="8">
        <f>SUM('Corn sweeteners'!C47,'Total honey and syrup'!C47,'Cane and beet sugar'!D47)</f>
        <v>133.7601960893667</v>
      </c>
      <c r="D47" s="8">
        <f>SUM('Corn sweeteners'!D47,'Total honey and syrup'!D47,'Cane and beet sugar'!F47)</f>
        <v>119.04657451953636</v>
      </c>
      <c r="E47" s="8">
        <f>SUM('Corn sweeteners'!E47,'Total honey and syrup'!E47,'Cane and beet sugar'!H47)</f>
        <v>119.04657451953636</v>
      </c>
      <c r="F47" s="8">
        <f t="shared" si="0"/>
        <v>41.039304819551845</v>
      </c>
      <c r="G47" s="8">
        <f>SUM('Corn sweeteners'!G47,'Total honey and syrup'!G47,'Cane and beet sugar'!K47)</f>
        <v>78.865941489021225</v>
      </c>
      <c r="H47" s="8">
        <f>SUM('Corn sweeteners'!H47,'Total honey and syrup'!H47,'Cane and beet sugar'!L47)</f>
        <v>3.4571371611625743</v>
      </c>
      <c r="I47" s="8">
        <f>SUM('Corn sweeteners'!I47,'Total honey and syrup'!I47,'Cane and beet sugar'!M47)</f>
        <v>98.008109950378412</v>
      </c>
      <c r="J47" s="8">
        <f>SUM('Corn sweeteners'!J47,'Total honey and syrup'!J47,'Cane and beet sugar'!P47)</f>
        <v>373.36422838239389</v>
      </c>
      <c r="K47" s="8">
        <f>SUM('Corn sweeteners'!K47,'Total honey and syrup'!K47,'Cane and beet sugar'!Q47)</f>
        <v>23.335264273899618</v>
      </c>
      <c r="L47" s="6"/>
      <c r="M47" s="6"/>
      <c r="N47" s="6"/>
      <c r="O47" s="6"/>
      <c r="P47" s="6"/>
      <c r="Q47" s="6"/>
      <c r="R47" s="6"/>
      <c r="S47" s="6"/>
      <c r="T47" s="6"/>
      <c r="U47" s="6"/>
      <c r="V47" s="6"/>
    </row>
    <row r="48" spans="1:27" ht="12" customHeight="1" x14ac:dyDescent="0.2">
      <c r="A48" s="31">
        <v>2011</v>
      </c>
      <c r="B48" s="32">
        <f>SUM('Corn sweeteners'!B48,'Total honey and syrup'!B48,'Cane and beet sugar'!B48)</f>
        <v>131.28958336359639</v>
      </c>
      <c r="C48" s="32">
        <f>SUM('Corn sweeteners'!C48,'Total honey and syrup'!C48,'Cane and beet sugar'!D48)</f>
        <v>131.28958336359639</v>
      </c>
      <c r="D48" s="32">
        <f>SUM('Corn sweeteners'!D48,'Total honey and syrup'!D48,'Cane and beet sugar'!F48)</f>
        <v>116.8477291936008</v>
      </c>
      <c r="E48" s="32">
        <f>SUM('Corn sweeteners'!E48,'Total honey and syrup'!E48,'Cane and beet sugar'!H48)</f>
        <v>116.8477291936008</v>
      </c>
      <c r="F48" s="32">
        <f t="shared" si="0"/>
        <v>41.036226796095029</v>
      </c>
      <c r="G48" s="32">
        <f>SUM('Corn sweeteners'!G48,'Total honey and syrup'!G48,'Cane and beet sugar'!K48)</f>
        <v>77.413292174862718</v>
      </c>
      <c r="H48" s="32">
        <f>SUM('Corn sweeteners'!H48,'Total honey and syrup'!H48,'Cane and beet sugar'!L48)</f>
        <v>3.3934593830076807</v>
      </c>
      <c r="I48" s="32">
        <f>SUM('Corn sweeteners'!I48,'Total honey and syrup'!I48,'Cane and beet sugar'!M48)</f>
        <v>96.20287677857624</v>
      </c>
      <c r="J48" s="32">
        <f>SUM('Corn sweeteners'!J48,'Total honey and syrup'!J48,'Cane and beet sugar'!P48)</f>
        <v>366.48714963267139</v>
      </c>
      <c r="K48" s="32">
        <f>SUM('Corn sweeteners'!K48,'Total honey and syrup'!K48,'Cane and beet sugar'!Q48)</f>
        <v>22.905446852041962</v>
      </c>
      <c r="L48" s="6"/>
      <c r="M48" s="6"/>
      <c r="N48" s="6"/>
      <c r="O48" s="6"/>
      <c r="P48" s="6"/>
      <c r="Q48" s="6"/>
      <c r="R48" s="6"/>
      <c r="S48" s="6"/>
      <c r="T48" s="6"/>
      <c r="U48" s="6"/>
      <c r="V48" s="6"/>
    </row>
    <row r="49" spans="1:23" ht="12" customHeight="1" x14ac:dyDescent="0.2">
      <c r="A49" s="31">
        <v>2012</v>
      </c>
      <c r="B49" s="32">
        <f>SUM('Corn sweeteners'!B49,'Total honey and syrup'!B49,'Cane and beet sugar'!B49)</f>
        <v>131.31694432798383</v>
      </c>
      <c r="C49" s="32">
        <f>SUM('Corn sweeteners'!C49,'Total honey and syrup'!C49,'Cane and beet sugar'!D49)</f>
        <v>131.31694432798383</v>
      </c>
      <c r="D49" s="32">
        <f>SUM('Corn sweeteners'!D49,'Total honey and syrup'!D49,'Cane and beet sugar'!F49)</f>
        <v>116.87208045190563</v>
      </c>
      <c r="E49" s="32">
        <f>SUM('Corn sweeteners'!E49,'Total honey and syrup'!E49,'Cane and beet sugar'!H49)</f>
        <v>116.87208045190563</v>
      </c>
      <c r="F49" s="32">
        <f t="shared" ref="F49:F58" si="1">100-(G49/B49*100)</f>
        <v>41.032376746653263</v>
      </c>
      <c r="G49" s="32">
        <f>SUM('Corn sweeteners'!G49,'Total honey and syrup'!G49,'Cane and beet sugar'!K49)</f>
        <v>77.434480999132575</v>
      </c>
      <c r="H49" s="32">
        <f>SUM('Corn sweeteners'!H49,'Total honey and syrup'!H49,'Cane and beet sugar'!L49)</f>
        <v>3.3943882081811543</v>
      </c>
      <c r="I49" s="32">
        <f>SUM('Corn sweeteners'!I49,'Total honey and syrup'!I49,'Cane and beet sugar'!M49)</f>
        <v>96.229208507831643</v>
      </c>
      <c r="J49" s="32">
        <f>SUM('Corn sweeteners'!J49,'Total honey and syrup'!J49,'Cane and beet sugar'!P49)</f>
        <v>366.58746098221582</v>
      </c>
      <c r="K49" s="32">
        <f>SUM('Corn sweeteners'!K49,'Total honey and syrup'!K49,'Cane and beet sugar'!Q49)</f>
        <v>22.911716311388489</v>
      </c>
      <c r="L49" s="6"/>
      <c r="M49" s="6"/>
      <c r="N49" s="6"/>
      <c r="O49" s="6"/>
      <c r="P49" s="6"/>
      <c r="Q49" s="6"/>
      <c r="R49" s="6"/>
      <c r="S49" s="6"/>
      <c r="T49" s="6"/>
      <c r="U49" s="6"/>
      <c r="V49" s="6"/>
    </row>
    <row r="50" spans="1:23" ht="12" customHeight="1" x14ac:dyDescent="0.2">
      <c r="A50" s="31">
        <v>2013</v>
      </c>
      <c r="B50" s="32">
        <f>SUM('Corn sweeteners'!B50,'Total honey and syrup'!B50,'Cane and beet sugar'!B50)</f>
        <v>130.30833817548873</v>
      </c>
      <c r="C50" s="32">
        <f>SUM('Corn sweeteners'!C50,'Total honey and syrup'!C50,'Cane and beet sugar'!D50)</f>
        <v>130.30833817548873</v>
      </c>
      <c r="D50" s="32">
        <f>SUM('Corn sweeteners'!D50,'Total honey and syrup'!D50,'Cane and beet sugar'!F50)</f>
        <v>115.97442097618497</v>
      </c>
      <c r="E50" s="32">
        <f>SUM('Corn sweeteners'!E50,'Total honey and syrup'!E50,'Cane and beet sugar'!H50)</f>
        <v>115.97442097618497</v>
      </c>
      <c r="F50" s="32">
        <f t="shared" si="1"/>
        <v>41.019109952860063</v>
      </c>
      <c r="G50" s="32">
        <f>SUM('Corn sweeteners'!G50,'Total honey and syrup'!G50,'Cane and beet sugar'!K50)</f>
        <v>76.857017661540283</v>
      </c>
      <c r="H50" s="32">
        <f>SUM('Corn sweeteners'!H50,'Total honey and syrup'!H50,'Cane and beet sugar'!L50)</f>
        <v>3.3690747468072453</v>
      </c>
      <c r="I50" s="32">
        <f>SUM('Corn sweeteners'!I50,'Total honey and syrup'!I50,'Cane and beet sugar'!M50)</f>
        <v>95.511584534612012</v>
      </c>
      <c r="J50" s="32">
        <f>SUM('Corn sweeteners'!J50,'Total honey and syrup'!J50,'Cane and beet sugar'!P50)</f>
        <v>363.8536553699505</v>
      </c>
      <c r="K50" s="32">
        <f>SUM('Corn sweeteners'!K50,'Total honey and syrup'!K50,'Cane and beet sugar'!Q50)</f>
        <v>22.740853460621906</v>
      </c>
      <c r="L50" s="6"/>
      <c r="M50" s="6"/>
      <c r="N50" s="6"/>
      <c r="O50" s="6"/>
      <c r="P50" s="6"/>
      <c r="Q50" s="6"/>
      <c r="R50" s="6"/>
      <c r="S50" s="6"/>
      <c r="T50" s="6"/>
      <c r="U50" s="6"/>
      <c r="V50" s="6"/>
    </row>
    <row r="51" spans="1:23" ht="12" customHeight="1" x14ac:dyDescent="0.2">
      <c r="A51" s="31">
        <v>2014</v>
      </c>
      <c r="B51" s="32">
        <f>SUM('Corn sweeteners'!B51,'Total honey and syrup'!B51,'Cane and beet sugar'!B51)</f>
        <v>131.70438485420874</v>
      </c>
      <c r="C51" s="32">
        <f>SUM('Corn sweeteners'!C51,'Total honey and syrup'!C51,'Cane and beet sugar'!D51)</f>
        <v>131.70438485420874</v>
      </c>
      <c r="D51" s="32">
        <f>SUM('Corn sweeteners'!D51,'Total honey and syrup'!D51,'Cane and beet sugar'!F51)</f>
        <v>117.21690252024578</v>
      </c>
      <c r="E51" s="32">
        <f>SUM('Corn sweeteners'!E51,'Total honey and syrup'!E51,'Cane and beet sugar'!H51)</f>
        <v>117.21690252024578</v>
      </c>
      <c r="F51" s="32">
        <f t="shared" si="1"/>
        <v>40.990820154102124</v>
      </c>
      <c r="G51" s="32">
        <f>SUM('Corn sweeteners'!G51,'Total honey and syrup'!G51,'Cane and beet sugar'!K51)</f>
        <v>77.717677323553517</v>
      </c>
      <c r="H51" s="32">
        <f>SUM('Corn sweeteners'!H51,'Total honey and syrup'!H51,'Cane and beet sugar'!L51)</f>
        <v>3.4068022936352227</v>
      </c>
      <c r="I51" s="32">
        <f>SUM('Corn sweeteners'!I51,'Total honey and syrup'!I51,'Cane and beet sugar'!M51)</f>
        <v>96.581141623411739</v>
      </c>
      <c r="J51" s="32">
        <f>SUM('Corn sweeteners'!J51,'Total honey and syrup'!J51,'Cane and beet sugar'!P51)</f>
        <v>367.92815856537806</v>
      </c>
      <c r="K51" s="32">
        <f>SUM('Corn sweeteners'!K51,'Total honey and syrup'!K51,'Cane and beet sugar'!Q51)</f>
        <v>22.995509910336128</v>
      </c>
      <c r="L51" s="6"/>
      <c r="M51" s="6"/>
      <c r="N51" s="6"/>
      <c r="O51" s="6"/>
      <c r="P51" s="6"/>
      <c r="Q51" s="6"/>
      <c r="R51" s="6"/>
      <c r="S51" s="6"/>
      <c r="T51" s="6"/>
      <c r="U51" s="6"/>
      <c r="V51" s="6"/>
    </row>
    <row r="52" spans="1:23" ht="12" customHeight="1" x14ac:dyDescent="0.2">
      <c r="A52" s="36">
        <v>2015</v>
      </c>
      <c r="B52" s="32">
        <f>SUM('Corn sweeteners'!B52,'Total honey and syrup'!B52,'Cane and beet sugar'!B52)</f>
        <v>131.41432494115895</v>
      </c>
      <c r="C52" s="37">
        <f>SUM('Corn sweeteners'!C52,'Total honey and syrup'!C52,'Cane and beet sugar'!D52)</f>
        <v>131.41432494115895</v>
      </c>
      <c r="D52" s="37">
        <f>SUM('Corn sweeteners'!D52,'Total honey and syrup'!D52,'Cane and beet sugar'!F52)</f>
        <v>116.95874919763146</v>
      </c>
      <c r="E52" s="32">
        <f>SUM('Corn sweeteners'!E52,'Total honey and syrup'!E52,'Cane and beet sugar'!H52)</f>
        <v>116.95874919763146</v>
      </c>
      <c r="F52" s="37">
        <f t="shared" si="1"/>
        <v>40.984301378366752</v>
      </c>
      <c r="G52" s="37">
        <f>SUM('Corn sweeteners'!G52,'Total honey and syrup'!G52,'Cane and beet sugar'!K52)</f>
        <v>77.555081952928191</v>
      </c>
      <c r="H52" s="37">
        <f>SUM('Corn sweeteners'!H52,'Total honey and syrup'!H52,'Cane and beet sugar'!L52)</f>
        <v>3.3996748253338382</v>
      </c>
      <c r="I52" s="37">
        <f>SUM('Corn sweeteners'!I52,'Total honey and syrup'!I52,'Cane and beet sugar'!M52)</f>
        <v>96.379081460801643</v>
      </c>
      <c r="J52" s="37">
        <f>SUM('Corn sweeteners'!J52,'Total honey and syrup'!J52,'Cane and beet sugar'!P52)</f>
        <v>367.15840556495868</v>
      </c>
      <c r="K52" s="37">
        <f>SUM('Corn sweeteners'!K52,'Total honey and syrup'!K52,'Cane and beet sugar'!Q52)</f>
        <v>22.947400347809918</v>
      </c>
      <c r="L52" s="6"/>
      <c r="M52" s="6"/>
      <c r="N52" s="6"/>
      <c r="O52" s="6"/>
      <c r="P52" s="6"/>
      <c r="Q52" s="6"/>
      <c r="R52" s="6"/>
      <c r="S52" s="6"/>
      <c r="T52" s="6"/>
      <c r="U52" s="6"/>
      <c r="V52" s="6"/>
    </row>
    <row r="53" spans="1:23" ht="12" customHeight="1" x14ac:dyDescent="0.2">
      <c r="A53" s="42">
        <v>2016</v>
      </c>
      <c r="B53" s="43">
        <f>SUM('Corn sweeteners'!B53,'Total honey and syrup'!B53,'Cane and beet sugar'!B53)</f>
        <v>130.37435154593737</v>
      </c>
      <c r="C53" s="43">
        <f>SUM('Corn sweeteners'!C53,'Total honey and syrup'!C53,'Cane and beet sugar'!D53)</f>
        <v>130.37435154593737</v>
      </c>
      <c r="D53" s="43">
        <f>SUM('Corn sweeteners'!D53,'Total honey and syrup'!D53,'Cane and beet sugar'!F53)</f>
        <v>116.03317287588428</v>
      </c>
      <c r="E53" s="8">
        <f>SUM('Corn sweeteners'!E53,'Total honey and syrup'!E53,'Cane and beet sugar'!H53)</f>
        <v>116.03317287588428</v>
      </c>
      <c r="F53" s="43">
        <f t="shared" si="1"/>
        <v>41.01294759130235</v>
      </c>
      <c r="G53" s="43">
        <f>SUM('Corn sweeteners'!G53,'Total honey and syrup'!G53,'Cane and beet sugar'!K53)</f>
        <v>76.903987073901789</v>
      </c>
      <c r="H53" s="43">
        <f>SUM('Corn sweeteners'!H53,'Total honey and syrup'!H53,'Cane and beet sugar'!L53)</f>
        <v>3.3711336799518596</v>
      </c>
      <c r="I53" s="43">
        <f>SUM('Corn sweeteners'!I53,'Total honey and syrup'!I53,'Cane and beet sugar'!M53)</f>
        <v>95.569954259795239</v>
      </c>
      <c r="J53" s="43">
        <f>SUM('Corn sweeteners'!J53,'Total honey and syrup'!J53,'Cane and beet sugar'!P53)</f>
        <v>364.07601622779134</v>
      </c>
      <c r="K53" s="43">
        <f>SUM('Corn sweeteners'!K53,'Total honey and syrup'!K53,'Cane and beet sugar'!Q53)</f>
        <v>22.754751014236959</v>
      </c>
      <c r="L53" s="6"/>
      <c r="M53" s="6"/>
      <c r="N53" s="6"/>
      <c r="O53" s="6"/>
      <c r="P53" s="6"/>
      <c r="Q53" s="6"/>
      <c r="R53" s="6"/>
      <c r="S53" s="6"/>
      <c r="T53" s="6"/>
      <c r="U53" s="6"/>
      <c r="V53" s="6"/>
    </row>
    <row r="54" spans="1:23" ht="12" customHeight="1" x14ac:dyDescent="0.2">
      <c r="A54" s="49">
        <v>2017</v>
      </c>
      <c r="B54" s="51">
        <f>SUM('Corn sweeteners'!B54,'Total honey and syrup'!B54,'Cane and beet sugar'!B54)</f>
        <v>129.74957156010788</v>
      </c>
      <c r="C54" s="51">
        <f>SUM('Corn sweeteners'!C54,'Total honey and syrup'!C54,'Cane and beet sugar'!D54)</f>
        <v>129.74957156010788</v>
      </c>
      <c r="D54" s="51">
        <f>SUM('Corn sweeteners'!D54,'Total honey and syrup'!D54,'Cane and beet sugar'!F54)</f>
        <v>115.47711868849601</v>
      </c>
      <c r="E54" s="52">
        <f>SUM('Corn sweeteners'!E54,'Total honey and syrup'!E54,'Cane and beet sugar'!H54)</f>
        <v>115.47711868849601</v>
      </c>
      <c r="F54" s="51">
        <f t="shared" si="1"/>
        <v>40.985944501063813</v>
      </c>
      <c r="G54" s="51">
        <f>SUM('Corn sweeteners'!G54,'Total honey and syrup'!G54,'Cane and beet sugar'!K54)</f>
        <v>76.570484170114</v>
      </c>
      <c r="H54" s="51">
        <f>SUM('Corn sweeteners'!H54,'Total honey and syrup'!H54,'Cane and beet sugar'!L54)</f>
        <v>3.3565143745803399</v>
      </c>
      <c r="I54" s="51">
        <f>SUM('Corn sweeteners'!I54,'Total honey and syrup'!I54,'Cane and beet sugar'!M54)</f>
        <v>95.155504262165337</v>
      </c>
      <c r="J54" s="51">
        <f>SUM('Corn sweeteners'!J54,'Total honey and syrup'!J54,'Cane and beet sugar'!P54)</f>
        <v>362.49715909396321</v>
      </c>
      <c r="K54" s="51">
        <f>SUM('Corn sweeteners'!K54,'Total honey and syrup'!K54,'Cane and beet sugar'!Q54)</f>
        <v>22.6560724433727</v>
      </c>
      <c r="L54" s="6"/>
      <c r="M54" s="6"/>
      <c r="N54" s="6"/>
      <c r="O54" s="6"/>
      <c r="P54" s="6"/>
      <c r="Q54" s="6"/>
      <c r="R54" s="6"/>
      <c r="S54" s="6"/>
      <c r="T54" s="6"/>
      <c r="U54" s="6"/>
      <c r="V54" s="6"/>
    </row>
    <row r="55" spans="1:23" ht="12" customHeight="1" x14ac:dyDescent="0.2">
      <c r="A55" s="42">
        <v>2018</v>
      </c>
      <c r="B55" s="43">
        <f>SUM('Corn sweeteners'!B55,'Total honey and syrup'!B55,'Cane and beet sugar'!B55)</f>
        <v>127.79404532905895</v>
      </c>
      <c r="C55" s="43">
        <f>SUM('Corn sweeteners'!C55,'Total honey and syrup'!C55,'Cane and beet sugar'!D55)</f>
        <v>127.79404532905895</v>
      </c>
      <c r="D55" s="43">
        <f>SUM('Corn sweeteners'!D55,'Total honey and syrup'!D55,'Cane and beet sugar'!F55)</f>
        <v>113.73670034286246</v>
      </c>
      <c r="E55" s="8">
        <f>SUM('Corn sweeteners'!E55,'Total honey and syrup'!E55,'Cane and beet sugar'!H55)</f>
        <v>113.73670034286246</v>
      </c>
      <c r="F55" s="43">
        <f t="shared" si="1"/>
        <v>40.990397378043554</v>
      </c>
      <c r="G55" s="43">
        <f>SUM('Corn sweeteners'!G55,'Total honey and syrup'!G55,'Cane and beet sugar'!K55)</f>
        <v>75.410758323200582</v>
      </c>
      <c r="H55" s="43">
        <f>SUM('Corn sweeteners'!H55,'Total honey and syrup'!H55,'Cane and beet sugar'!L55)</f>
        <v>3.3056770771813953</v>
      </c>
      <c r="I55" s="43">
        <f>SUM('Corn sweeteners'!I55,'Total honey and syrup'!I55,'Cane and beet sugar'!M55)</f>
        <v>93.714292299553961</v>
      </c>
      <c r="J55" s="43">
        <f>SUM('Corn sweeteners'!J55,'Total honey and syrup'!J55,'Cane and beet sugar'!P55)</f>
        <v>357.00682780782461</v>
      </c>
      <c r="K55" s="43">
        <f>SUM('Corn sweeteners'!K55,'Total honey and syrup'!K55,'Cane and beet sugar'!Q55)</f>
        <v>22.312926737989038</v>
      </c>
      <c r="L55" s="6"/>
      <c r="M55" s="6"/>
      <c r="N55" s="6"/>
      <c r="O55" s="6"/>
      <c r="P55" s="6"/>
      <c r="Q55" s="6"/>
      <c r="R55" s="6"/>
      <c r="S55" s="6"/>
      <c r="T55" s="6"/>
      <c r="U55" s="6"/>
      <c r="V55" s="6"/>
    </row>
    <row r="56" spans="1:23" ht="12" customHeight="1" x14ac:dyDescent="0.2">
      <c r="A56" s="56">
        <v>2019</v>
      </c>
      <c r="B56" s="57">
        <f>SUM('Corn sweeteners'!B56,'Total honey and syrup'!B56,'Cane and beet sugar'!B56)</f>
        <v>126.48920897923615</v>
      </c>
      <c r="C56" s="57">
        <f>SUM('Corn sweeteners'!C56,'Total honey and syrup'!C56,'Cane and beet sugar'!D56)</f>
        <v>126.48920897923615</v>
      </c>
      <c r="D56" s="57">
        <f>SUM('Corn sweeteners'!D56,'Total honey and syrup'!D56,'Cane and beet sugar'!F56)</f>
        <v>112.57539599152018</v>
      </c>
      <c r="E56" s="58">
        <f>SUM('Corn sweeteners'!E56,'Total honey and syrup'!E56,'Cane and beet sugar'!H56)</f>
        <v>112.57539599152018</v>
      </c>
      <c r="F56" s="57">
        <f t="shared" si="1"/>
        <v>40.989544918436827</v>
      </c>
      <c r="G56" s="57">
        <f>SUM('Corn sweeteners'!G56,'Total honey and syrup'!G56,'Cane and beet sugar'!K56)</f>
        <v>74.641857847716722</v>
      </c>
      <c r="H56" s="57">
        <f>SUM('Corn sweeteners'!H56,'Total honey and syrup'!H56,'Cane and beet sugar'!L56)</f>
        <v>3.2719718508588151</v>
      </c>
      <c r="I56" s="57">
        <f>SUM('Corn sweeteners'!I56,'Total honey and syrup'!I56,'Cane and beet sugar'!M56)</f>
        <v>92.758765985921968</v>
      </c>
      <c r="J56" s="57">
        <f>SUM('Corn sweeteners'!J56,'Total honey and syrup'!J56,'Cane and beet sugar'!P56)</f>
        <v>353.36672756541702</v>
      </c>
      <c r="K56" s="57">
        <f>SUM('Corn sweeteners'!K56,'Total honey and syrup'!K56,'Cane and beet sugar'!Q56)</f>
        <v>22.085420472838564</v>
      </c>
      <c r="L56" s="6"/>
      <c r="M56" s="6"/>
      <c r="N56" s="6"/>
      <c r="O56" s="6"/>
      <c r="P56" s="6"/>
      <c r="Q56" s="6"/>
      <c r="R56" s="6"/>
      <c r="S56" s="6"/>
      <c r="T56" s="6"/>
      <c r="U56" s="6"/>
      <c r="V56" s="6"/>
    </row>
    <row r="57" spans="1:23" ht="12" customHeight="1" x14ac:dyDescent="0.2">
      <c r="A57" s="42">
        <v>2020</v>
      </c>
      <c r="B57" s="43">
        <f>SUM('Corn sweeteners'!B57,'Total honey and syrup'!B57,'Cane and beet sugar'!B57)</f>
        <v>126.71441441270713</v>
      </c>
      <c r="C57" s="43">
        <f>SUM('Corn sweeteners'!C57,'Total honey and syrup'!C57,'Cane and beet sugar'!D57)</f>
        <v>126.71441441270713</v>
      </c>
      <c r="D57" s="43">
        <f>SUM('Corn sweeteners'!D57,'Total honey and syrup'!D57,'Cane and beet sugar'!F57)</f>
        <v>112.77582882730934</v>
      </c>
      <c r="E57" s="8">
        <f>SUM('Corn sweeteners'!E57,'Total honey and syrup'!E57,'Cane and beet sugar'!H57)</f>
        <v>112.77582882730934</v>
      </c>
      <c r="F57" s="43">
        <f t="shared" si="1"/>
        <v>40.982881343057542</v>
      </c>
      <c r="G57" s="43">
        <f>SUM('Corn sweeteners'!G57,'Total honey and syrup'!G57,'Cane and beet sugar'!K57)</f>
        <v>74.783196309397155</v>
      </c>
      <c r="H57" s="43">
        <f>SUM('Corn sweeteners'!H57,'Total honey and syrup'!H57,'Cane and beet sugar'!L57)</f>
        <v>3.2781675094530263</v>
      </c>
      <c r="I57" s="43">
        <f>SUM('Corn sweeteners'!I57,'Total honey and syrup'!I57,'Cane and beet sugar'!M57)</f>
        <v>92.934409809238559</v>
      </c>
      <c r="J57" s="43">
        <f>SUM('Corn sweeteners'!J57,'Total honey and syrup'!J57,'Cane and beet sugar'!P57)</f>
        <v>354.03584689233742</v>
      </c>
      <c r="K57" s="43">
        <f>SUM('Corn sweeteners'!K57,'Total honey and syrup'!K57,'Cane and beet sugar'!Q57)</f>
        <v>22.127240430771089</v>
      </c>
      <c r="L57" s="6"/>
      <c r="M57" s="6"/>
      <c r="N57" s="6"/>
      <c r="O57" s="6"/>
      <c r="P57" s="6"/>
      <c r="Q57" s="6"/>
      <c r="R57" s="6"/>
      <c r="S57" s="6"/>
      <c r="T57" s="6"/>
      <c r="U57" s="6"/>
      <c r="V57" s="6"/>
    </row>
    <row r="58" spans="1:23" ht="12" customHeight="1" thickBot="1" x14ac:dyDescent="0.25">
      <c r="A58" s="62">
        <v>2021</v>
      </c>
      <c r="B58" s="63">
        <f>SUM('Corn sweeteners'!B58,'Total honey and syrup'!B58,'Cane and beet sugar'!B58)</f>
        <v>127.32680049327584</v>
      </c>
      <c r="C58" s="63">
        <f>SUM('Corn sweeteners'!C58,'Total honey and syrup'!C58,'Cane and beet sugar'!D58)</f>
        <v>127.32680049327584</v>
      </c>
      <c r="D58" s="63">
        <f>SUM('Corn sweeteners'!D58,'Total honey and syrup'!D58,'Cane and beet sugar'!F58)</f>
        <v>113.3208524390155</v>
      </c>
      <c r="E58" s="63">
        <f>SUM('Corn sweeteners'!E58,'Total honey and syrup'!E58,'Cane and beet sugar'!H58)</f>
        <v>113.3208524390155</v>
      </c>
      <c r="F58" s="63">
        <f t="shared" si="1"/>
        <v>40.950826941496786</v>
      </c>
      <c r="G58" s="63">
        <f>SUM('Corn sweeteners'!G58,'Total honey and syrup'!G58,'Cane and beet sugar'!K58)</f>
        <v>75.185422773129574</v>
      </c>
      <c r="H58" s="63">
        <f>SUM('Corn sweeteners'!H58,'Total honey and syrup'!H58,'Cane and beet sugar'!L58)</f>
        <v>3.2957993544385564</v>
      </c>
      <c r="I58" s="63">
        <f>SUM('Corn sweeteners'!I58,'Total honey and syrup'!I58,'Cane and beet sugar'!M58)</f>
        <v>93.434263798655863</v>
      </c>
      <c r="J58" s="63">
        <f>SUM('Corn sweeteners'!J58,'Total honey and syrup'!J58,'Cane and beet sugar'!P58)</f>
        <v>355.94005256630805</v>
      </c>
      <c r="K58" s="63">
        <f>SUM('Corn sweeteners'!K58,'Total honey and syrup'!K58,'Cane and beet sugar'!Q58)</f>
        <v>22.246253285394253</v>
      </c>
      <c r="L58" s="6"/>
      <c r="M58" s="6"/>
      <c r="N58" s="6"/>
      <c r="O58" s="6"/>
      <c r="P58" s="6"/>
      <c r="Q58" s="6"/>
      <c r="R58" s="6"/>
      <c r="S58" s="6"/>
      <c r="T58" s="6"/>
      <c r="U58" s="6"/>
      <c r="V58" s="6"/>
    </row>
    <row r="59" spans="1:23" ht="12" customHeight="1" thickTop="1" x14ac:dyDescent="0.2">
      <c r="A59" s="81" t="s">
        <v>52</v>
      </c>
      <c r="B59" s="81"/>
      <c r="C59" s="81"/>
      <c r="L59" s="6"/>
      <c r="M59" s="6"/>
      <c r="N59" s="6"/>
      <c r="O59" s="6"/>
      <c r="P59" s="6"/>
      <c r="Q59" s="6"/>
      <c r="R59" s="6"/>
      <c r="S59" s="6"/>
      <c r="T59" s="6"/>
      <c r="U59" s="6"/>
      <c r="V59" s="6"/>
    </row>
    <row r="60" spans="1:23" ht="12" customHeight="1" x14ac:dyDescent="0.2">
      <c r="A60" s="80"/>
      <c r="B60" s="80"/>
      <c r="C60" s="80"/>
      <c r="L60" s="80"/>
      <c r="M60" s="80"/>
      <c r="N60" s="80"/>
      <c r="O60" s="80"/>
      <c r="P60" s="80"/>
      <c r="Q60" s="80"/>
      <c r="R60" s="80"/>
      <c r="S60" s="80"/>
      <c r="T60" s="80"/>
      <c r="U60" s="80"/>
      <c r="V60" s="80"/>
    </row>
    <row r="61" spans="1:23" ht="12" customHeight="1" x14ac:dyDescent="0.2">
      <c r="A61" s="82" t="s">
        <v>56</v>
      </c>
      <c r="B61" s="77"/>
      <c r="C61" s="77"/>
      <c r="D61" s="77"/>
      <c r="E61" s="77"/>
      <c r="F61" s="77"/>
      <c r="G61" s="77"/>
      <c r="H61" s="77"/>
      <c r="I61" s="77"/>
      <c r="J61" s="77"/>
      <c r="K61" s="78"/>
      <c r="L61" s="25"/>
      <c r="M61" s="25"/>
      <c r="N61" s="25"/>
      <c r="O61" s="25"/>
      <c r="P61" s="25"/>
      <c r="Q61" s="25"/>
      <c r="R61" s="25"/>
      <c r="S61" s="25"/>
      <c r="T61" s="25"/>
      <c r="U61" s="25"/>
      <c r="V61" s="25"/>
      <c r="W61" s="25"/>
    </row>
    <row r="62" spans="1:23" ht="12" customHeight="1" x14ac:dyDescent="0.2">
      <c r="A62" s="82"/>
      <c r="B62" s="77"/>
      <c r="C62" s="77"/>
      <c r="D62" s="77"/>
      <c r="E62" s="77"/>
      <c r="F62" s="77"/>
      <c r="G62" s="77"/>
      <c r="H62" s="77"/>
      <c r="I62" s="77"/>
      <c r="J62" s="77"/>
      <c r="K62" s="78"/>
      <c r="L62" s="25"/>
      <c r="M62" s="25"/>
      <c r="N62" s="25"/>
      <c r="O62" s="25"/>
      <c r="P62" s="25"/>
      <c r="Q62" s="25"/>
      <c r="R62" s="25"/>
      <c r="S62" s="25"/>
      <c r="T62" s="25"/>
      <c r="U62" s="25"/>
      <c r="V62" s="25"/>
      <c r="W62" s="25"/>
    </row>
    <row r="63" spans="1:23" ht="12" customHeight="1" x14ac:dyDescent="0.2">
      <c r="A63" s="83" t="s">
        <v>48</v>
      </c>
      <c r="B63" s="74"/>
      <c r="C63" s="74"/>
      <c r="D63" s="74"/>
      <c r="E63" s="74"/>
      <c r="F63" s="74"/>
      <c r="G63" s="74"/>
      <c r="H63" s="74"/>
      <c r="I63" s="74"/>
      <c r="J63" s="74"/>
      <c r="K63" s="75"/>
      <c r="L63" s="25"/>
      <c r="M63" s="25"/>
      <c r="N63" s="25"/>
      <c r="O63" s="25"/>
      <c r="P63" s="25"/>
      <c r="Q63" s="25"/>
      <c r="R63" s="25"/>
      <c r="S63" s="25"/>
      <c r="T63" s="25"/>
      <c r="U63" s="25"/>
      <c r="V63" s="25"/>
      <c r="W63" s="25"/>
    </row>
    <row r="64" spans="1:23" ht="12" customHeight="1" x14ac:dyDescent="0.2">
      <c r="A64" s="83"/>
      <c r="B64" s="74"/>
      <c r="C64" s="74"/>
      <c r="D64" s="74"/>
      <c r="E64" s="74"/>
      <c r="F64" s="74"/>
      <c r="G64" s="74"/>
      <c r="H64" s="74"/>
      <c r="I64" s="74"/>
      <c r="J64" s="74"/>
      <c r="K64" s="75"/>
      <c r="L64" s="25"/>
      <c r="M64" s="25"/>
      <c r="N64" s="25"/>
      <c r="O64" s="25"/>
      <c r="P64" s="25"/>
      <c r="Q64" s="25"/>
      <c r="R64" s="25"/>
      <c r="S64" s="25"/>
      <c r="T64" s="25"/>
      <c r="U64" s="25"/>
      <c r="V64" s="25"/>
      <c r="W64" s="25"/>
    </row>
    <row r="65" spans="1:23" s="85" customFormat="1" ht="12" customHeight="1" x14ac:dyDescent="0.25">
      <c r="A65" s="71" t="s">
        <v>57</v>
      </c>
      <c r="B65" s="72"/>
      <c r="C65" s="72"/>
      <c r="D65" s="72"/>
      <c r="E65" s="72"/>
      <c r="F65" s="72"/>
      <c r="G65" s="72"/>
      <c r="H65" s="72"/>
      <c r="I65" s="72"/>
      <c r="J65" s="72"/>
      <c r="K65" s="73"/>
      <c r="L65" s="84"/>
      <c r="M65" s="84"/>
      <c r="N65" s="84"/>
      <c r="O65" s="84"/>
      <c r="P65" s="84"/>
      <c r="Q65" s="84"/>
      <c r="R65" s="84"/>
      <c r="S65" s="84"/>
      <c r="T65" s="84"/>
      <c r="U65" s="84"/>
      <c r="V65" s="84"/>
      <c r="W65" s="84"/>
    </row>
  </sheetData>
  <mergeCells count="10">
    <mergeCell ref="G2:I5"/>
    <mergeCell ref="K2:K5"/>
    <mergeCell ref="A1:K1"/>
    <mergeCell ref="C2:C5"/>
    <mergeCell ref="F2:F5"/>
    <mergeCell ref="J2:J5"/>
    <mergeCell ref="D2:D5"/>
    <mergeCell ref="A2:A5"/>
    <mergeCell ref="B2:B5"/>
    <mergeCell ref="E2:E5"/>
  </mergeCells>
  <phoneticPr fontId="0" type="noConversion"/>
  <printOptions horizontalCentered="1"/>
  <pageMargins left="0.34" right="0.3" top="0.61" bottom="0.56000000000000005" header="0.5" footer="0.5"/>
  <pageSetup scale="77"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63"/>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 width="10.77734375" style="1"/>
    <col min="17" max="17" width="12.21875" style="1" customWidth="1"/>
    <col min="18" max="16384" width="10.77734375" style="1"/>
  </cols>
  <sheetData>
    <row r="1" spans="1:21" ht="12" customHeight="1" thickBot="1" x14ac:dyDescent="0.25">
      <c r="A1" s="108" t="s">
        <v>38</v>
      </c>
      <c r="B1" s="108"/>
      <c r="C1" s="108"/>
      <c r="D1" s="108"/>
      <c r="E1" s="108"/>
      <c r="F1" s="108"/>
      <c r="G1" s="108"/>
      <c r="H1" s="108"/>
      <c r="I1" s="108"/>
      <c r="J1" s="108"/>
      <c r="K1" s="108"/>
      <c r="L1" s="108"/>
      <c r="M1" s="108"/>
      <c r="N1" s="108"/>
      <c r="O1" s="108"/>
      <c r="P1" s="108"/>
      <c r="Q1" s="108"/>
    </row>
    <row r="2" spans="1:21" ht="12" customHeight="1" thickTop="1" x14ac:dyDescent="0.2">
      <c r="A2" s="111" t="s">
        <v>0</v>
      </c>
      <c r="B2" s="109" t="s">
        <v>7</v>
      </c>
      <c r="C2" s="103" t="s">
        <v>3</v>
      </c>
      <c r="D2" s="109" t="s">
        <v>1</v>
      </c>
      <c r="E2" s="109" t="s">
        <v>5</v>
      </c>
      <c r="F2" s="109" t="s">
        <v>8</v>
      </c>
      <c r="G2" s="117" t="s">
        <v>4</v>
      </c>
      <c r="H2" s="118"/>
      <c r="I2" s="118"/>
      <c r="J2" s="109" t="s">
        <v>9</v>
      </c>
      <c r="K2" s="103" t="s">
        <v>19</v>
      </c>
      <c r="L2" s="104"/>
      <c r="M2" s="104"/>
      <c r="N2" s="109" t="s">
        <v>22</v>
      </c>
      <c r="O2" s="109" t="s">
        <v>21</v>
      </c>
      <c r="P2" s="103" t="s">
        <v>23</v>
      </c>
      <c r="Q2" s="103" t="s">
        <v>24</v>
      </c>
    </row>
    <row r="3" spans="1:21" ht="12" customHeight="1" x14ac:dyDescent="0.2">
      <c r="A3" s="111"/>
      <c r="B3" s="109"/>
      <c r="C3" s="109"/>
      <c r="D3" s="109"/>
      <c r="E3" s="109"/>
      <c r="F3" s="109"/>
      <c r="G3" s="116" t="s">
        <v>2</v>
      </c>
      <c r="H3" s="119" t="s">
        <v>49</v>
      </c>
      <c r="I3" s="116" t="s">
        <v>6</v>
      </c>
      <c r="J3" s="109"/>
      <c r="K3" s="105"/>
      <c r="L3" s="104"/>
      <c r="M3" s="104"/>
      <c r="N3" s="105"/>
      <c r="O3" s="105"/>
      <c r="P3" s="105"/>
      <c r="Q3" s="105"/>
    </row>
    <row r="4" spans="1:21" ht="12" customHeight="1" x14ac:dyDescent="0.2">
      <c r="A4" s="111"/>
      <c r="B4" s="109"/>
      <c r="C4" s="109"/>
      <c r="D4" s="109"/>
      <c r="E4" s="109"/>
      <c r="F4" s="109"/>
      <c r="G4" s="109"/>
      <c r="H4" s="114"/>
      <c r="I4" s="109"/>
      <c r="J4" s="109"/>
      <c r="K4" s="105"/>
      <c r="L4" s="104"/>
      <c r="M4" s="104"/>
      <c r="N4" s="105"/>
      <c r="O4" s="105"/>
      <c r="P4" s="105"/>
      <c r="Q4" s="105"/>
    </row>
    <row r="5" spans="1:21" ht="18.75" customHeight="1" x14ac:dyDescent="0.2">
      <c r="A5" s="112"/>
      <c r="B5" s="110"/>
      <c r="C5" s="110"/>
      <c r="D5" s="110"/>
      <c r="E5" s="110"/>
      <c r="F5" s="110"/>
      <c r="G5" s="110"/>
      <c r="H5" s="115"/>
      <c r="I5" s="110"/>
      <c r="J5" s="110"/>
      <c r="K5" s="106"/>
      <c r="L5" s="107"/>
      <c r="M5" s="107"/>
      <c r="N5" s="106"/>
      <c r="O5" s="106"/>
      <c r="P5" s="106"/>
      <c r="Q5" s="106"/>
    </row>
    <row r="6" spans="1:21" ht="12" customHeight="1" x14ac:dyDescent="0.25">
      <c r="A6" s="20"/>
      <c r="B6" s="21" t="s">
        <v>29</v>
      </c>
      <c r="C6" s="21" t="s">
        <v>30</v>
      </c>
      <c r="D6" s="21" t="s">
        <v>29</v>
      </c>
      <c r="E6" s="21" t="s">
        <v>30</v>
      </c>
      <c r="F6" s="21" t="s">
        <v>29</v>
      </c>
      <c r="G6" s="21" t="s">
        <v>30</v>
      </c>
      <c r="H6" s="34" t="s">
        <v>29</v>
      </c>
      <c r="I6" s="21" t="s">
        <v>30</v>
      </c>
      <c r="J6" s="21" t="s">
        <v>30</v>
      </c>
      <c r="K6" s="21" t="s">
        <v>29</v>
      </c>
      <c r="L6" s="21" t="s">
        <v>31</v>
      </c>
      <c r="M6" s="21" t="s">
        <v>32</v>
      </c>
      <c r="N6" s="21" t="s">
        <v>33</v>
      </c>
      <c r="O6" s="21" t="s">
        <v>34</v>
      </c>
      <c r="P6" s="21" t="s">
        <v>33</v>
      </c>
      <c r="Q6" s="34" t="s">
        <v>35</v>
      </c>
      <c r="R6" s="19"/>
      <c r="S6" s="19"/>
      <c r="T6" s="19"/>
      <c r="U6" s="19"/>
    </row>
    <row r="7" spans="1:21" ht="12" customHeight="1" x14ac:dyDescent="0.2">
      <c r="A7" s="7">
        <v>1970</v>
      </c>
      <c r="B7" s="8">
        <v>101.75672785804412</v>
      </c>
      <c r="C7" s="8">
        <v>0</v>
      </c>
      <c r="D7" s="8">
        <f t="shared" ref="D7:D48" si="0">+B7-B7*(C7/100)</f>
        <v>101.75672785804412</v>
      </c>
      <c r="E7" s="8">
        <v>11</v>
      </c>
      <c r="F7" s="8">
        <f t="shared" ref="F7:F48" si="1">+(D7-D7*(E7)/100)</f>
        <v>90.563487793659263</v>
      </c>
      <c r="G7" s="8">
        <v>0</v>
      </c>
      <c r="H7" s="8">
        <f>F7-(F7*G7/100)</f>
        <v>90.563487793659263</v>
      </c>
      <c r="I7" s="8">
        <v>34</v>
      </c>
      <c r="J7" s="9">
        <f t="shared" ref="J7:J48" si="2">100-(K7/B7*100)</f>
        <v>41.260000000000005</v>
      </c>
      <c r="K7" s="8">
        <f>+H7-H7*I7/100</f>
        <v>59.771901943815109</v>
      </c>
      <c r="L7" s="10">
        <f t="shared" ref="L7:L48" si="3">+(K7/365)*16</f>
        <v>2.6201381674001145</v>
      </c>
      <c r="M7" s="8">
        <f t="shared" ref="M7:M48" si="4">+L7*28.3495</f>
        <v>74.279606976709545</v>
      </c>
      <c r="N7" s="8">
        <v>16</v>
      </c>
      <c r="O7" s="8">
        <v>4.2</v>
      </c>
      <c r="P7" s="8">
        <f t="shared" ref="P7:P48" si="5">+Q7*N7</f>
        <v>282.96993133984586</v>
      </c>
      <c r="Q7" s="8">
        <f t="shared" ref="Q7:Q48" si="6">+M7/O7</f>
        <v>17.685620708740366</v>
      </c>
      <c r="R7" s="6"/>
      <c r="S7" s="6"/>
      <c r="T7" s="6"/>
      <c r="U7" s="6"/>
    </row>
    <row r="8" spans="1:21" ht="12" customHeight="1" x14ac:dyDescent="0.2">
      <c r="A8" s="11">
        <v>1971</v>
      </c>
      <c r="B8" s="32">
        <v>102.11646614740135</v>
      </c>
      <c r="C8" s="12">
        <v>0</v>
      </c>
      <c r="D8" s="12">
        <f t="shared" si="0"/>
        <v>102.11646614740135</v>
      </c>
      <c r="E8" s="12">
        <v>11</v>
      </c>
      <c r="F8" s="12">
        <f t="shared" si="1"/>
        <v>90.883654871187204</v>
      </c>
      <c r="G8" s="12">
        <v>0</v>
      </c>
      <c r="H8" s="32">
        <f t="shared" ref="H8:H53" si="7">F8-(F8*G8/100)</f>
        <v>90.883654871187204</v>
      </c>
      <c r="I8" s="12">
        <v>34</v>
      </c>
      <c r="J8" s="13">
        <f t="shared" si="2"/>
        <v>41.260000000000005</v>
      </c>
      <c r="K8" s="32">
        <f t="shared" ref="K8:K58" si="8">+H8-H8*I8/100</f>
        <v>59.983212214983553</v>
      </c>
      <c r="L8" s="14">
        <f t="shared" si="3"/>
        <v>2.6294010833965391</v>
      </c>
      <c r="M8" s="12">
        <f t="shared" si="4"/>
        <v>74.542206013750189</v>
      </c>
      <c r="N8" s="12">
        <v>16</v>
      </c>
      <c r="O8" s="12">
        <v>4.2</v>
      </c>
      <c r="P8" s="12">
        <f t="shared" si="5"/>
        <v>283.97030862381024</v>
      </c>
      <c r="Q8" s="12">
        <f t="shared" si="6"/>
        <v>17.74814428898814</v>
      </c>
      <c r="R8" s="6"/>
      <c r="S8" s="6"/>
      <c r="T8" s="6"/>
      <c r="U8" s="6"/>
    </row>
    <row r="9" spans="1:21" ht="12" customHeight="1" x14ac:dyDescent="0.2">
      <c r="A9" s="11">
        <v>1972</v>
      </c>
      <c r="B9" s="32">
        <v>102.2936503667682</v>
      </c>
      <c r="C9" s="12">
        <v>0</v>
      </c>
      <c r="D9" s="12">
        <f t="shared" si="0"/>
        <v>102.2936503667682</v>
      </c>
      <c r="E9" s="12">
        <v>11</v>
      </c>
      <c r="F9" s="12">
        <f t="shared" si="1"/>
        <v>91.0413488264237</v>
      </c>
      <c r="G9" s="12">
        <v>0</v>
      </c>
      <c r="H9" s="32">
        <f t="shared" si="7"/>
        <v>91.0413488264237</v>
      </c>
      <c r="I9" s="12">
        <v>34</v>
      </c>
      <c r="J9" s="13">
        <f t="shared" si="2"/>
        <v>41.26</v>
      </c>
      <c r="K9" s="32">
        <f t="shared" si="8"/>
        <v>60.087290225439645</v>
      </c>
      <c r="L9" s="14">
        <f t="shared" si="3"/>
        <v>2.6339634071425597</v>
      </c>
      <c r="M9" s="12">
        <f t="shared" si="4"/>
        <v>74.671545610787987</v>
      </c>
      <c r="N9" s="12">
        <v>16</v>
      </c>
      <c r="O9" s="12">
        <v>4.2</v>
      </c>
      <c r="P9" s="12">
        <f t="shared" si="5"/>
        <v>284.46303089823994</v>
      </c>
      <c r="Q9" s="12">
        <f t="shared" si="6"/>
        <v>17.778939431139996</v>
      </c>
      <c r="R9" s="6"/>
      <c r="S9" s="6"/>
      <c r="T9" s="6"/>
      <c r="U9" s="6"/>
    </row>
    <row r="10" spans="1:21" ht="12" customHeight="1" x14ac:dyDescent="0.2">
      <c r="A10" s="11">
        <v>1973</v>
      </c>
      <c r="B10" s="32">
        <v>100.81033284301235</v>
      </c>
      <c r="C10" s="12">
        <v>0</v>
      </c>
      <c r="D10" s="12">
        <f t="shared" si="0"/>
        <v>100.81033284301235</v>
      </c>
      <c r="E10" s="12">
        <v>11</v>
      </c>
      <c r="F10" s="12">
        <f t="shared" si="1"/>
        <v>89.721196230280981</v>
      </c>
      <c r="G10" s="12">
        <v>0</v>
      </c>
      <c r="H10" s="32">
        <f t="shared" si="7"/>
        <v>89.721196230280981</v>
      </c>
      <c r="I10" s="12">
        <v>34</v>
      </c>
      <c r="J10" s="13">
        <f t="shared" si="2"/>
        <v>41.260000000000005</v>
      </c>
      <c r="K10" s="32">
        <f t="shared" si="8"/>
        <v>59.215989511985441</v>
      </c>
      <c r="L10" s="14">
        <f t="shared" si="3"/>
        <v>2.5957694032651153</v>
      </c>
      <c r="M10" s="12">
        <f t="shared" si="4"/>
        <v>73.588764697864377</v>
      </c>
      <c r="N10" s="12">
        <v>16</v>
      </c>
      <c r="O10" s="12">
        <v>4.2</v>
      </c>
      <c r="P10" s="12">
        <f t="shared" si="5"/>
        <v>280.33815122995952</v>
      </c>
      <c r="Q10" s="12">
        <f t="shared" si="6"/>
        <v>17.52113445187247</v>
      </c>
      <c r="R10" s="6"/>
      <c r="S10" s="6"/>
      <c r="T10" s="6"/>
      <c r="U10" s="6"/>
    </row>
    <row r="11" spans="1:21" ht="12" customHeight="1" x14ac:dyDescent="0.2">
      <c r="A11" s="11">
        <v>1974</v>
      </c>
      <c r="B11" s="32">
        <v>95.663134312351616</v>
      </c>
      <c r="C11" s="12">
        <v>0</v>
      </c>
      <c r="D11" s="12">
        <f t="shared" si="0"/>
        <v>95.663134312351616</v>
      </c>
      <c r="E11" s="12">
        <v>11</v>
      </c>
      <c r="F11" s="12">
        <f t="shared" si="1"/>
        <v>85.140189537992939</v>
      </c>
      <c r="G11" s="12">
        <v>0</v>
      </c>
      <c r="H11" s="32">
        <f t="shared" si="7"/>
        <v>85.140189537992939</v>
      </c>
      <c r="I11" s="12">
        <v>34</v>
      </c>
      <c r="J11" s="13">
        <f t="shared" si="2"/>
        <v>41.26</v>
      </c>
      <c r="K11" s="32">
        <f t="shared" si="8"/>
        <v>56.192525095075339</v>
      </c>
      <c r="L11" s="14">
        <f t="shared" si="3"/>
        <v>2.4632339767704257</v>
      </c>
      <c r="M11" s="12">
        <f t="shared" si="4"/>
        <v>69.83145162445318</v>
      </c>
      <c r="N11" s="12">
        <v>16</v>
      </c>
      <c r="O11" s="12">
        <v>4.2</v>
      </c>
      <c r="P11" s="12">
        <f t="shared" si="5"/>
        <v>266.02457761696451</v>
      </c>
      <c r="Q11" s="12">
        <f t="shared" si="6"/>
        <v>16.626536101060282</v>
      </c>
      <c r="R11" s="6"/>
      <c r="S11" s="6"/>
      <c r="T11" s="6"/>
      <c r="U11" s="6"/>
    </row>
    <row r="12" spans="1:21" ht="12" customHeight="1" x14ac:dyDescent="0.2">
      <c r="A12" s="11">
        <v>1975</v>
      </c>
      <c r="B12" s="32">
        <v>89.159639243586639</v>
      </c>
      <c r="C12" s="12">
        <v>0</v>
      </c>
      <c r="D12" s="12">
        <f t="shared" si="0"/>
        <v>89.159639243586639</v>
      </c>
      <c r="E12" s="12">
        <v>11</v>
      </c>
      <c r="F12" s="12">
        <f t="shared" si="1"/>
        <v>79.352078926792103</v>
      </c>
      <c r="G12" s="12">
        <v>0</v>
      </c>
      <c r="H12" s="32">
        <f t="shared" si="7"/>
        <v>79.352078926792103</v>
      </c>
      <c r="I12" s="12">
        <v>34</v>
      </c>
      <c r="J12" s="13">
        <f t="shared" si="2"/>
        <v>41.26</v>
      </c>
      <c r="K12" s="32">
        <f t="shared" si="8"/>
        <v>52.372372091682792</v>
      </c>
      <c r="L12" s="14">
        <f t="shared" si="3"/>
        <v>2.2957752149778758</v>
      </c>
      <c r="M12" s="12">
        <f t="shared" si="4"/>
        <v>65.084079457015292</v>
      </c>
      <c r="N12" s="12">
        <v>16</v>
      </c>
      <c r="O12" s="12">
        <v>4.2</v>
      </c>
      <c r="P12" s="12">
        <f t="shared" si="5"/>
        <v>247.93935031243919</v>
      </c>
      <c r="Q12" s="12">
        <f t="shared" si="6"/>
        <v>15.496209394527449</v>
      </c>
      <c r="R12" s="6"/>
      <c r="S12" s="6"/>
      <c r="T12" s="6"/>
      <c r="U12" s="6"/>
    </row>
    <row r="13" spans="1:21" ht="12" customHeight="1" x14ac:dyDescent="0.2">
      <c r="A13" s="7">
        <v>1976</v>
      </c>
      <c r="B13" s="8">
        <v>93.382932389531035</v>
      </c>
      <c r="C13" s="8">
        <v>0</v>
      </c>
      <c r="D13" s="8">
        <f t="shared" si="0"/>
        <v>93.382932389531035</v>
      </c>
      <c r="E13" s="8">
        <v>11</v>
      </c>
      <c r="F13" s="8">
        <f t="shared" si="1"/>
        <v>83.110809826682626</v>
      </c>
      <c r="G13" s="8">
        <v>0</v>
      </c>
      <c r="H13" s="8">
        <f t="shared" si="7"/>
        <v>83.110809826682626</v>
      </c>
      <c r="I13" s="8">
        <v>34</v>
      </c>
      <c r="J13" s="9">
        <f t="shared" si="2"/>
        <v>41.26</v>
      </c>
      <c r="K13" s="8">
        <f t="shared" si="8"/>
        <v>54.853134485610532</v>
      </c>
      <c r="L13" s="10">
        <f t="shared" si="3"/>
        <v>2.4045209637527902</v>
      </c>
      <c r="M13" s="8">
        <f t="shared" si="4"/>
        <v>68.16696706190973</v>
      </c>
      <c r="N13" s="8">
        <v>16</v>
      </c>
      <c r="O13" s="8">
        <v>4.2</v>
      </c>
      <c r="P13" s="8">
        <f t="shared" si="5"/>
        <v>259.6836840453704</v>
      </c>
      <c r="Q13" s="8">
        <f t="shared" si="6"/>
        <v>16.23023025283565</v>
      </c>
      <c r="R13" s="6"/>
      <c r="S13" s="6"/>
      <c r="T13" s="6"/>
      <c r="U13" s="6"/>
    </row>
    <row r="14" spans="1:21" ht="12" customHeight="1" x14ac:dyDescent="0.2">
      <c r="A14" s="7">
        <v>1977</v>
      </c>
      <c r="B14" s="8">
        <v>94.196733514606251</v>
      </c>
      <c r="C14" s="8">
        <v>0</v>
      </c>
      <c r="D14" s="8">
        <f t="shared" si="0"/>
        <v>94.196733514606251</v>
      </c>
      <c r="E14" s="8">
        <v>11</v>
      </c>
      <c r="F14" s="8">
        <f t="shared" si="1"/>
        <v>83.83509282799956</v>
      </c>
      <c r="G14" s="8">
        <v>0</v>
      </c>
      <c r="H14" s="8">
        <f t="shared" si="7"/>
        <v>83.83509282799956</v>
      </c>
      <c r="I14" s="8">
        <v>34</v>
      </c>
      <c r="J14" s="9">
        <f t="shared" si="2"/>
        <v>41.26</v>
      </c>
      <c r="K14" s="8">
        <f t="shared" si="8"/>
        <v>55.331161266479711</v>
      </c>
      <c r="L14" s="10">
        <f t="shared" si="3"/>
        <v>2.4254755623662341</v>
      </c>
      <c r="M14" s="8">
        <f t="shared" si="4"/>
        <v>68.76101945530155</v>
      </c>
      <c r="N14" s="8">
        <v>16</v>
      </c>
      <c r="O14" s="8">
        <v>4.2</v>
      </c>
      <c r="P14" s="8">
        <f t="shared" si="5"/>
        <v>261.94674078210113</v>
      </c>
      <c r="Q14" s="8">
        <f t="shared" si="6"/>
        <v>16.371671298881321</v>
      </c>
      <c r="R14" s="6"/>
      <c r="S14" s="6"/>
      <c r="T14" s="6"/>
      <c r="U14" s="6"/>
    </row>
    <row r="15" spans="1:21" ht="12" customHeight="1" x14ac:dyDescent="0.2">
      <c r="A15" s="7">
        <v>1978</v>
      </c>
      <c r="B15" s="8">
        <v>91.440443102802888</v>
      </c>
      <c r="C15" s="8">
        <v>0</v>
      </c>
      <c r="D15" s="8">
        <f t="shared" si="0"/>
        <v>91.440443102802888</v>
      </c>
      <c r="E15" s="8">
        <v>11</v>
      </c>
      <c r="F15" s="8">
        <f t="shared" si="1"/>
        <v>81.381994361494577</v>
      </c>
      <c r="G15" s="8">
        <v>0</v>
      </c>
      <c r="H15" s="8">
        <f t="shared" si="7"/>
        <v>81.381994361494577</v>
      </c>
      <c r="I15" s="8">
        <v>34</v>
      </c>
      <c r="J15" s="9">
        <f t="shared" si="2"/>
        <v>41.26</v>
      </c>
      <c r="K15" s="8">
        <f t="shared" si="8"/>
        <v>53.712116278586421</v>
      </c>
      <c r="L15" s="10">
        <f t="shared" si="3"/>
        <v>2.3545037272805005</v>
      </c>
      <c r="M15" s="8">
        <f t="shared" si="4"/>
        <v>66.749003416538542</v>
      </c>
      <c r="N15" s="8">
        <v>16</v>
      </c>
      <c r="O15" s="8">
        <v>4.2</v>
      </c>
      <c r="P15" s="8">
        <f t="shared" si="5"/>
        <v>254.28191777728966</v>
      </c>
      <c r="Q15" s="8">
        <f t="shared" si="6"/>
        <v>15.892619861080604</v>
      </c>
      <c r="R15" s="6"/>
      <c r="S15" s="6"/>
      <c r="T15" s="6"/>
      <c r="U15" s="6"/>
    </row>
    <row r="16" spans="1:21" ht="12" customHeight="1" x14ac:dyDescent="0.2">
      <c r="A16" s="7">
        <v>1979</v>
      </c>
      <c r="B16" s="8">
        <v>89.332264989430413</v>
      </c>
      <c r="C16" s="8">
        <v>0</v>
      </c>
      <c r="D16" s="8">
        <f t="shared" si="0"/>
        <v>89.332264989430413</v>
      </c>
      <c r="E16" s="8">
        <v>11</v>
      </c>
      <c r="F16" s="8">
        <f t="shared" si="1"/>
        <v>79.505715840593069</v>
      </c>
      <c r="G16" s="8">
        <v>0</v>
      </c>
      <c r="H16" s="8">
        <f t="shared" si="7"/>
        <v>79.505715840593069</v>
      </c>
      <c r="I16" s="8">
        <v>34</v>
      </c>
      <c r="J16" s="9">
        <f t="shared" si="2"/>
        <v>41.26</v>
      </c>
      <c r="K16" s="8">
        <f t="shared" si="8"/>
        <v>52.47377245479143</v>
      </c>
      <c r="L16" s="10">
        <f t="shared" si="3"/>
        <v>2.3002201624018159</v>
      </c>
      <c r="M16" s="8">
        <f t="shared" si="4"/>
        <v>65.210091494010285</v>
      </c>
      <c r="N16" s="8">
        <v>16</v>
      </c>
      <c r="O16" s="8">
        <v>4.2</v>
      </c>
      <c r="P16" s="8">
        <f t="shared" si="5"/>
        <v>248.41939616765822</v>
      </c>
      <c r="Q16" s="8">
        <f t="shared" si="6"/>
        <v>15.526212260478639</v>
      </c>
      <c r="R16" s="6"/>
      <c r="S16" s="6"/>
      <c r="T16" s="6"/>
      <c r="U16" s="6"/>
    </row>
    <row r="17" spans="1:21" ht="12" customHeight="1" x14ac:dyDescent="0.2">
      <c r="A17" s="7">
        <v>1980</v>
      </c>
      <c r="B17" s="8">
        <v>83.630590328219498</v>
      </c>
      <c r="C17" s="8">
        <v>0</v>
      </c>
      <c r="D17" s="8">
        <f t="shared" si="0"/>
        <v>83.630590328219498</v>
      </c>
      <c r="E17" s="8">
        <v>11</v>
      </c>
      <c r="F17" s="8">
        <f t="shared" si="1"/>
        <v>74.431225392115351</v>
      </c>
      <c r="G17" s="8">
        <v>0</v>
      </c>
      <c r="H17" s="8">
        <f t="shared" si="7"/>
        <v>74.431225392115351</v>
      </c>
      <c r="I17" s="8">
        <v>34</v>
      </c>
      <c r="J17" s="9">
        <f t="shared" si="2"/>
        <v>41.260000000000005</v>
      </c>
      <c r="K17" s="8">
        <f t="shared" si="8"/>
        <v>49.124608758796128</v>
      </c>
      <c r="L17" s="10">
        <f t="shared" si="3"/>
        <v>2.1534075072348986</v>
      </c>
      <c r="M17" s="8">
        <f t="shared" si="4"/>
        <v>61.048026126355758</v>
      </c>
      <c r="N17" s="8">
        <v>16</v>
      </c>
      <c r="O17" s="8">
        <v>4.2</v>
      </c>
      <c r="P17" s="8">
        <f t="shared" si="5"/>
        <v>232.56390905278383</v>
      </c>
      <c r="Q17" s="8">
        <f t="shared" si="6"/>
        <v>14.535244315798989</v>
      </c>
      <c r="R17" s="6"/>
      <c r="S17" s="6"/>
      <c r="T17" s="6"/>
      <c r="U17" s="6"/>
    </row>
    <row r="18" spans="1:21" ht="12" customHeight="1" x14ac:dyDescent="0.2">
      <c r="A18" s="11">
        <v>1981</v>
      </c>
      <c r="B18" s="32">
        <v>79.402229390919302</v>
      </c>
      <c r="C18" s="12">
        <v>0</v>
      </c>
      <c r="D18" s="12">
        <f t="shared" si="0"/>
        <v>79.402229390919302</v>
      </c>
      <c r="E18" s="12">
        <v>11</v>
      </c>
      <c r="F18" s="12">
        <f t="shared" si="1"/>
        <v>70.667984157918184</v>
      </c>
      <c r="G18" s="12">
        <v>0</v>
      </c>
      <c r="H18" s="32">
        <f t="shared" si="7"/>
        <v>70.667984157918184</v>
      </c>
      <c r="I18" s="12">
        <v>34</v>
      </c>
      <c r="J18" s="13">
        <f t="shared" si="2"/>
        <v>41.26</v>
      </c>
      <c r="K18" s="32">
        <f t="shared" si="8"/>
        <v>46.640869544226</v>
      </c>
      <c r="L18" s="14">
        <f t="shared" si="3"/>
        <v>2.0445312676920988</v>
      </c>
      <c r="M18" s="12">
        <f t="shared" si="4"/>
        <v>57.961439173437157</v>
      </c>
      <c r="N18" s="12">
        <v>16</v>
      </c>
      <c r="O18" s="12">
        <v>4.2</v>
      </c>
      <c r="P18" s="12">
        <f t="shared" si="5"/>
        <v>220.80548256547488</v>
      </c>
      <c r="Q18" s="12">
        <f t="shared" si="6"/>
        <v>13.80034266034218</v>
      </c>
      <c r="R18" s="6"/>
      <c r="S18" s="6"/>
      <c r="T18" s="6"/>
      <c r="U18" s="6"/>
    </row>
    <row r="19" spans="1:21" ht="12" customHeight="1" x14ac:dyDescent="0.2">
      <c r="A19" s="11">
        <v>1982</v>
      </c>
      <c r="B19" s="32">
        <v>73.683442791846574</v>
      </c>
      <c r="C19" s="12">
        <v>0</v>
      </c>
      <c r="D19" s="12">
        <f t="shared" si="0"/>
        <v>73.683442791846574</v>
      </c>
      <c r="E19" s="12">
        <v>11</v>
      </c>
      <c r="F19" s="12">
        <f t="shared" si="1"/>
        <v>65.578264084743452</v>
      </c>
      <c r="G19" s="12">
        <v>0</v>
      </c>
      <c r="H19" s="32">
        <f t="shared" si="7"/>
        <v>65.578264084743452</v>
      </c>
      <c r="I19" s="12">
        <v>34</v>
      </c>
      <c r="J19" s="13">
        <f t="shared" si="2"/>
        <v>41.26</v>
      </c>
      <c r="K19" s="32">
        <f t="shared" si="8"/>
        <v>43.281654295930679</v>
      </c>
      <c r="L19" s="14">
        <f t="shared" si="3"/>
        <v>1.8972779965339475</v>
      </c>
      <c r="M19" s="12">
        <f t="shared" si="4"/>
        <v>53.786882562739144</v>
      </c>
      <c r="N19" s="12">
        <v>16</v>
      </c>
      <c r="O19" s="12">
        <v>4.2</v>
      </c>
      <c r="P19" s="12">
        <f t="shared" si="5"/>
        <v>204.90240976281578</v>
      </c>
      <c r="Q19" s="12">
        <f t="shared" si="6"/>
        <v>12.806400610175986</v>
      </c>
      <c r="R19" s="6"/>
      <c r="S19" s="6"/>
      <c r="T19" s="6"/>
      <c r="U19" s="6"/>
    </row>
    <row r="20" spans="1:21" ht="12" customHeight="1" x14ac:dyDescent="0.2">
      <c r="A20" s="11">
        <v>1983</v>
      </c>
      <c r="B20" s="32">
        <v>70.296781732441531</v>
      </c>
      <c r="C20" s="12">
        <v>0</v>
      </c>
      <c r="D20" s="12">
        <f t="shared" si="0"/>
        <v>70.296781732441531</v>
      </c>
      <c r="E20" s="12">
        <v>11</v>
      </c>
      <c r="F20" s="12">
        <f t="shared" si="1"/>
        <v>62.56413574187296</v>
      </c>
      <c r="G20" s="12">
        <v>0</v>
      </c>
      <c r="H20" s="32">
        <f t="shared" si="7"/>
        <v>62.56413574187296</v>
      </c>
      <c r="I20" s="12">
        <v>34</v>
      </c>
      <c r="J20" s="13">
        <f t="shared" si="2"/>
        <v>41.26</v>
      </c>
      <c r="K20" s="32">
        <f t="shared" si="8"/>
        <v>41.292329589636154</v>
      </c>
      <c r="L20" s="14">
        <f t="shared" si="3"/>
        <v>1.8100747217374753</v>
      </c>
      <c r="M20" s="12">
        <f t="shared" si="4"/>
        <v>51.314713323896555</v>
      </c>
      <c r="N20" s="12">
        <v>16</v>
      </c>
      <c r="O20" s="12">
        <v>4.2</v>
      </c>
      <c r="P20" s="12">
        <f t="shared" si="5"/>
        <v>195.48462218627259</v>
      </c>
      <c r="Q20" s="12">
        <f t="shared" si="6"/>
        <v>12.217788886642037</v>
      </c>
      <c r="R20" s="6"/>
      <c r="S20" s="6"/>
      <c r="T20" s="6"/>
      <c r="U20" s="6"/>
    </row>
    <row r="21" spans="1:21" ht="12" customHeight="1" x14ac:dyDescent="0.2">
      <c r="A21" s="11">
        <v>1984</v>
      </c>
      <c r="B21" s="32">
        <v>66.652863692679361</v>
      </c>
      <c r="C21" s="12">
        <v>0</v>
      </c>
      <c r="D21" s="12">
        <f t="shared" si="0"/>
        <v>66.652863692679361</v>
      </c>
      <c r="E21" s="12">
        <v>11</v>
      </c>
      <c r="F21" s="12">
        <f t="shared" si="1"/>
        <v>59.32104868648463</v>
      </c>
      <c r="G21" s="12">
        <v>0</v>
      </c>
      <c r="H21" s="32">
        <f t="shared" si="7"/>
        <v>59.32104868648463</v>
      </c>
      <c r="I21" s="12">
        <v>34</v>
      </c>
      <c r="J21" s="13">
        <f t="shared" si="2"/>
        <v>41.260000000000005</v>
      </c>
      <c r="K21" s="32">
        <f t="shared" si="8"/>
        <v>39.151892133079855</v>
      </c>
      <c r="L21" s="14">
        <f t="shared" si="3"/>
        <v>1.7162473263815827</v>
      </c>
      <c r="M21" s="12">
        <f t="shared" si="4"/>
        <v>48.654753579254681</v>
      </c>
      <c r="N21" s="12">
        <v>16</v>
      </c>
      <c r="O21" s="12">
        <v>4.2</v>
      </c>
      <c r="P21" s="12">
        <f t="shared" si="5"/>
        <v>185.35144220668448</v>
      </c>
      <c r="Q21" s="12">
        <f t="shared" si="6"/>
        <v>11.58446513791778</v>
      </c>
      <c r="R21" s="6"/>
      <c r="S21" s="6"/>
      <c r="T21" s="6"/>
      <c r="U21" s="6"/>
    </row>
    <row r="22" spans="1:21" ht="12" customHeight="1" x14ac:dyDescent="0.2">
      <c r="A22" s="11">
        <v>1985</v>
      </c>
      <c r="B22" s="32">
        <v>62.729607175332738</v>
      </c>
      <c r="C22" s="12">
        <v>0</v>
      </c>
      <c r="D22" s="12">
        <f t="shared" si="0"/>
        <v>62.729607175332738</v>
      </c>
      <c r="E22" s="12">
        <v>11</v>
      </c>
      <c r="F22" s="12">
        <f t="shared" si="1"/>
        <v>55.829350386046137</v>
      </c>
      <c r="G22" s="12">
        <v>0</v>
      </c>
      <c r="H22" s="32">
        <f t="shared" si="7"/>
        <v>55.829350386046137</v>
      </c>
      <c r="I22" s="12">
        <v>34</v>
      </c>
      <c r="J22" s="13">
        <f t="shared" si="2"/>
        <v>41.260000000000005</v>
      </c>
      <c r="K22" s="32">
        <f t="shared" si="8"/>
        <v>36.847371254790446</v>
      </c>
      <c r="L22" s="14">
        <f t="shared" si="3"/>
        <v>1.6152272330867044</v>
      </c>
      <c r="M22" s="12">
        <f t="shared" si="4"/>
        <v>45.790884444391523</v>
      </c>
      <c r="N22" s="12">
        <v>16</v>
      </c>
      <c r="O22" s="12">
        <v>4.2</v>
      </c>
      <c r="P22" s="12">
        <f t="shared" si="5"/>
        <v>174.44146455006293</v>
      </c>
      <c r="Q22" s="12">
        <f t="shared" si="6"/>
        <v>10.902591534378933</v>
      </c>
      <c r="R22" s="6"/>
      <c r="S22" s="6"/>
      <c r="T22" s="6"/>
      <c r="U22" s="6"/>
    </row>
    <row r="23" spans="1:21" ht="12" customHeight="1" x14ac:dyDescent="0.2">
      <c r="A23" s="7">
        <v>1986</v>
      </c>
      <c r="B23" s="8">
        <v>60.047401796458871</v>
      </c>
      <c r="C23" s="8">
        <v>0</v>
      </c>
      <c r="D23" s="8">
        <f t="shared" si="0"/>
        <v>60.047401796458871</v>
      </c>
      <c r="E23" s="8">
        <v>11</v>
      </c>
      <c r="F23" s="8">
        <f t="shared" si="1"/>
        <v>53.442187598848392</v>
      </c>
      <c r="G23" s="8">
        <v>0</v>
      </c>
      <c r="H23" s="8">
        <f t="shared" si="7"/>
        <v>53.442187598848392</v>
      </c>
      <c r="I23" s="8">
        <v>34</v>
      </c>
      <c r="J23" s="9">
        <f t="shared" si="2"/>
        <v>41.26</v>
      </c>
      <c r="K23" s="8">
        <f t="shared" si="8"/>
        <v>35.27184381523994</v>
      </c>
      <c r="L23" s="10">
        <f t="shared" si="3"/>
        <v>1.5461630165584632</v>
      </c>
      <c r="M23" s="8">
        <f t="shared" si="4"/>
        <v>43.832948437924152</v>
      </c>
      <c r="N23" s="8">
        <v>16</v>
      </c>
      <c r="O23" s="8">
        <v>4.2</v>
      </c>
      <c r="P23" s="8">
        <f t="shared" si="5"/>
        <v>166.98266071590152</v>
      </c>
      <c r="Q23" s="8">
        <f t="shared" si="6"/>
        <v>10.436416294743845</v>
      </c>
      <c r="R23" s="6"/>
      <c r="S23" s="6"/>
      <c r="T23" s="6"/>
      <c r="U23" s="6"/>
    </row>
    <row r="24" spans="1:21" ht="12" customHeight="1" x14ac:dyDescent="0.2">
      <c r="A24" s="7">
        <v>1987</v>
      </c>
      <c r="B24" s="8">
        <v>62.378685658075497</v>
      </c>
      <c r="C24" s="8">
        <v>0</v>
      </c>
      <c r="D24" s="8">
        <f t="shared" si="0"/>
        <v>62.378685658075497</v>
      </c>
      <c r="E24" s="8">
        <v>11</v>
      </c>
      <c r="F24" s="8">
        <f t="shared" si="1"/>
        <v>55.517030235687194</v>
      </c>
      <c r="G24" s="8">
        <v>0</v>
      </c>
      <c r="H24" s="8">
        <f t="shared" si="7"/>
        <v>55.517030235687194</v>
      </c>
      <c r="I24" s="8">
        <v>34</v>
      </c>
      <c r="J24" s="9">
        <f t="shared" si="2"/>
        <v>41.260000000000005</v>
      </c>
      <c r="K24" s="8">
        <f t="shared" si="8"/>
        <v>36.641239955553544</v>
      </c>
      <c r="L24" s="10">
        <f t="shared" si="3"/>
        <v>1.6061913405174157</v>
      </c>
      <c r="M24" s="8">
        <f t="shared" si="4"/>
        <v>45.534721407998475</v>
      </c>
      <c r="N24" s="8">
        <v>16</v>
      </c>
      <c r="O24" s="8">
        <v>4.2</v>
      </c>
      <c r="P24" s="8">
        <f t="shared" si="5"/>
        <v>173.46560536380372</v>
      </c>
      <c r="Q24" s="8">
        <f t="shared" si="6"/>
        <v>10.841600335237732</v>
      </c>
      <c r="R24" s="6"/>
      <c r="S24" s="6"/>
      <c r="T24" s="6"/>
      <c r="U24" s="6"/>
    </row>
    <row r="25" spans="1:21" ht="12" customHeight="1" x14ac:dyDescent="0.2">
      <c r="A25" s="7">
        <v>1988</v>
      </c>
      <c r="B25" s="8">
        <v>62.06601326218577</v>
      </c>
      <c r="C25" s="8">
        <v>0</v>
      </c>
      <c r="D25" s="8">
        <f t="shared" si="0"/>
        <v>62.06601326218577</v>
      </c>
      <c r="E25" s="8">
        <v>11</v>
      </c>
      <c r="F25" s="8">
        <f t="shared" si="1"/>
        <v>55.238751803345338</v>
      </c>
      <c r="G25" s="8">
        <v>0</v>
      </c>
      <c r="H25" s="8">
        <f t="shared" si="7"/>
        <v>55.238751803345338</v>
      </c>
      <c r="I25" s="8">
        <v>34</v>
      </c>
      <c r="J25" s="9">
        <f t="shared" si="2"/>
        <v>41.260000000000005</v>
      </c>
      <c r="K25" s="8">
        <f t="shared" si="8"/>
        <v>36.457576190207917</v>
      </c>
      <c r="L25" s="10">
        <f t="shared" si="3"/>
        <v>1.5981403261461005</v>
      </c>
      <c r="M25" s="8">
        <f t="shared" si="4"/>
        <v>45.306479176078874</v>
      </c>
      <c r="N25" s="8">
        <v>16</v>
      </c>
      <c r="O25" s="8">
        <v>4.2</v>
      </c>
      <c r="P25" s="8">
        <f t="shared" si="5"/>
        <v>172.59611114696713</v>
      </c>
      <c r="Q25" s="8">
        <f t="shared" si="6"/>
        <v>10.787256946685446</v>
      </c>
      <c r="R25" s="6"/>
      <c r="S25" s="6"/>
      <c r="T25" s="6"/>
      <c r="U25" s="6"/>
    </row>
    <row r="26" spans="1:21" ht="12" customHeight="1" x14ac:dyDescent="0.2">
      <c r="A26" s="7">
        <v>1989</v>
      </c>
      <c r="B26" s="8">
        <v>62.753173044217327</v>
      </c>
      <c r="C26" s="8">
        <v>0</v>
      </c>
      <c r="D26" s="8">
        <f t="shared" si="0"/>
        <v>62.753173044217327</v>
      </c>
      <c r="E26" s="8">
        <v>11</v>
      </c>
      <c r="F26" s="8">
        <f t="shared" si="1"/>
        <v>55.850324009353422</v>
      </c>
      <c r="G26" s="8">
        <v>0</v>
      </c>
      <c r="H26" s="8">
        <f t="shared" si="7"/>
        <v>55.850324009353422</v>
      </c>
      <c r="I26" s="8">
        <v>34</v>
      </c>
      <c r="J26" s="9">
        <f t="shared" si="2"/>
        <v>41.26</v>
      </c>
      <c r="K26" s="8">
        <f t="shared" si="8"/>
        <v>36.861213846173257</v>
      </c>
      <c r="L26" s="10">
        <f t="shared" si="3"/>
        <v>1.6158340316130744</v>
      </c>
      <c r="M26" s="8">
        <f t="shared" si="4"/>
        <v>45.808086879214848</v>
      </c>
      <c r="N26" s="8">
        <v>16</v>
      </c>
      <c r="O26" s="8">
        <v>4.2</v>
      </c>
      <c r="P26" s="8">
        <f t="shared" si="5"/>
        <v>174.50699763510417</v>
      </c>
      <c r="Q26" s="8">
        <f t="shared" si="6"/>
        <v>10.906687352194011</v>
      </c>
      <c r="R26" s="6"/>
      <c r="S26" s="6"/>
      <c r="T26" s="6"/>
      <c r="U26" s="6"/>
    </row>
    <row r="27" spans="1:21" ht="12" customHeight="1" x14ac:dyDescent="0.2">
      <c r="A27" s="7">
        <v>1990</v>
      </c>
      <c r="B27" s="8">
        <v>64.377223779115653</v>
      </c>
      <c r="C27" s="8">
        <v>0</v>
      </c>
      <c r="D27" s="8">
        <f t="shared" si="0"/>
        <v>64.377223779115653</v>
      </c>
      <c r="E27" s="8">
        <v>11</v>
      </c>
      <c r="F27" s="8">
        <f t="shared" si="1"/>
        <v>57.295729163412929</v>
      </c>
      <c r="G27" s="8">
        <v>0</v>
      </c>
      <c r="H27" s="8">
        <f t="shared" si="7"/>
        <v>57.295729163412929</v>
      </c>
      <c r="I27" s="8">
        <v>34</v>
      </c>
      <c r="J27" s="9">
        <f t="shared" si="2"/>
        <v>41.26</v>
      </c>
      <c r="K27" s="8">
        <f t="shared" si="8"/>
        <v>37.815181247852536</v>
      </c>
      <c r="L27" s="10">
        <f t="shared" si="3"/>
        <v>1.6576517807277824</v>
      </c>
      <c r="M27" s="8">
        <f t="shared" si="4"/>
        <v>46.993599157742267</v>
      </c>
      <c r="N27" s="8">
        <v>16</v>
      </c>
      <c r="O27" s="8">
        <v>4.2</v>
      </c>
      <c r="P27" s="8">
        <f t="shared" si="5"/>
        <v>179.0232348866372</v>
      </c>
      <c r="Q27" s="8">
        <f t="shared" si="6"/>
        <v>11.188952180414825</v>
      </c>
      <c r="R27" s="6"/>
      <c r="S27" s="6"/>
      <c r="T27" s="6"/>
      <c r="U27" s="6"/>
    </row>
    <row r="28" spans="1:21" ht="12" customHeight="1" x14ac:dyDescent="0.2">
      <c r="A28" s="11">
        <v>1991</v>
      </c>
      <c r="B28" s="32">
        <v>63.575277622921696</v>
      </c>
      <c r="C28" s="12">
        <v>0</v>
      </c>
      <c r="D28" s="12">
        <f t="shared" si="0"/>
        <v>63.575277622921696</v>
      </c>
      <c r="E28" s="12">
        <v>11</v>
      </c>
      <c r="F28" s="12">
        <f t="shared" si="1"/>
        <v>56.581997084400314</v>
      </c>
      <c r="G28" s="12">
        <v>0</v>
      </c>
      <c r="H28" s="32">
        <f t="shared" si="7"/>
        <v>56.581997084400314</v>
      </c>
      <c r="I28" s="12">
        <v>34</v>
      </c>
      <c r="J28" s="13">
        <f t="shared" si="2"/>
        <v>41.260000000000005</v>
      </c>
      <c r="K28" s="32">
        <f t="shared" si="8"/>
        <v>37.344118075704202</v>
      </c>
      <c r="L28" s="14">
        <f t="shared" si="3"/>
        <v>1.6370024361952527</v>
      </c>
      <c r="M28" s="12">
        <f t="shared" si="4"/>
        <v>46.408200564917315</v>
      </c>
      <c r="N28" s="12">
        <v>16</v>
      </c>
      <c r="O28" s="12">
        <v>4.2</v>
      </c>
      <c r="P28" s="12">
        <f t="shared" si="5"/>
        <v>176.79314500920881</v>
      </c>
      <c r="Q28" s="12">
        <f t="shared" si="6"/>
        <v>11.049571563075551</v>
      </c>
      <c r="R28" s="6"/>
      <c r="S28" s="6"/>
      <c r="T28" s="6"/>
      <c r="U28" s="6"/>
    </row>
    <row r="29" spans="1:21" ht="12" customHeight="1" x14ac:dyDescent="0.2">
      <c r="A29" s="11">
        <v>1992</v>
      </c>
      <c r="B29" s="32">
        <v>64.217911907955198</v>
      </c>
      <c r="C29" s="12">
        <v>0</v>
      </c>
      <c r="D29" s="12">
        <f t="shared" si="0"/>
        <v>64.217911907955198</v>
      </c>
      <c r="E29" s="12">
        <v>11</v>
      </c>
      <c r="F29" s="12">
        <f t="shared" si="1"/>
        <v>57.153941598080124</v>
      </c>
      <c r="G29" s="12">
        <v>0</v>
      </c>
      <c r="H29" s="32">
        <f t="shared" si="7"/>
        <v>57.153941598080124</v>
      </c>
      <c r="I29" s="12">
        <v>34</v>
      </c>
      <c r="J29" s="13">
        <f t="shared" si="2"/>
        <v>41.260000000000005</v>
      </c>
      <c r="K29" s="32">
        <f t="shared" si="8"/>
        <v>37.721601454732877</v>
      </c>
      <c r="L29" s="14">
        <f t="shared" si="3"/>
        <v>1.6535496528102083</v>
      </c>
      <c r="M29" s="12">
        <f t="shared" si="4"/>
        <v>46.877305882342995</v>
      </c>
      <c r="N29" s="12">
        <v>16</v>
      </c>
      <c r="O29" s="12">
        <v>4.2</v>
      </c>
      <c r="P29" s="12">
        <f t="shared" si="5"/>
        <v>178.58021288511617</v>
      </c>
      <c r="Q29" s="12">
        <f t="shared" si="6"/>
        <v>11.161263305319761</v>
      </c>
      <c r="R29" s="6"/>
      <c r="S29" s="6"/>
      <c r="T29" s="6"/>
      <c r="U29" s="6"/>
    </row>
    <row r="30" spans="1:21" ht="12" customHeight="1" x14ac:dyDescent="0.2">
      <c r="A30" s="11">
        <v>1993</v>
      </c>
      <c r="B30" s="32">
        <v>63.819507000413154</v>
      </c>
      <c r="C30" s="12">
        <v>0</v>
      </c>
      <c r="D30" s="12">
        <f t="shared" si="0"/>
        <v>63.819507000413154</v>
      </c>
      <c r="E30" s="12">
        <v>11</v>
      </c>
      <c r="F30" s="12">
        <f t="shared" si="1"/>
        <v>56.799361230367708</v>
      </c>
      <c r="G30" s="12">
        <v>0</v>
      </c>
      <c r="H30" s="32">
        <f t="shared" si="7"/>
        <v>56.799361230367708</v>
      </c>
      <c r="I30" s="12">
        <v>34</v>
      </c>
      <c r="J30" s="13">
        <f t="shared" si="2"/>
        <v>41.26</v>
      </c>
      <c r="K30" s="32">
        <f t="shared" si="8"/>
        <v>37.487578412042687</v>
      </c>
      <c r="L30" s="14">
        <f t="shared" si="3"/>
        <v>1.6432911084731041</v>
      </c>
      <c r="M30" s="12">
        <f t="shared" si="4"/>
        <v>46.586481279658265</v>
      </c>
      <c r="N30" s="12">
        <v>16</v>
      </c>
      <c r="O30" s="12">
        <v>4.2</v>
      </c>
      <c r="P30" s="12">
        <f t="shared" si="5"/>
        <v>177.4723096367934</v>
      </c>
      <c r="Q30" s="12">
        <f t="shared" si="6"/>
        <v>11.092019352299587</v>
      </c>
      <c r="R30" s="6"/>
      <c r="S30" s="6"/>
      <c r="T30" s="6"/>
      <c r="U30" s="6"/>
    </row>
    <row r="31" spans="1:21" ht="12" customHeight="1" x14ac:dyDescent="0.2">
      <c r="A31" s="11">
        <v>1994</v>
      </c>
      <c r="B31" s="32">
        <v>64.367044477489642</v>
      </c>
      <c r="C31" s="12">
        <v>0</v>
      </c>
      <c r="D31" s="12">
        <f t="shared" si="0"/>
        <v>64.367044477489642</v>
      </c>
      <c r="E31" s="12">
        <v>11</v>
      </c>
      <c r="F31" s="12">
        <f t="shared" si="1"/>
        <v>57.286669584965779</v>
      </c>
      <c r="G31" s="12">
        <v>0</v>
      </c>
      <c r="H31" s="32">
        <f t="shared" si="7"/>
        <v>57.286669584965779</v>
      </c>
      <c r="I31" s="12">
        <v>34</v>
      </c>
      <c r="J31" s="13">
        <f t="shared" si="2"/>
        <v>41.260000000000005</v>
      </c>
      <c r="K31" s="32">
        <f t="shared" si="8"/>
        <v>37.809201926077414</v>
      </c>
      <c r="L31" s="14">
        <f t="shared" si="3"/>
        <v>1.6573896734718867</v>
      </c>
      <c r="M31" s="12">
        <f t="shared" si="4"/>
        <v>46.98616854809125</v>
      </c>
      <c r="N31" s="12">
        <v>16</v>
      </c>
      <c r="O31" s="12">
        <v>4.2</v>
      </c>
      <c r="P31" s="12">
        <f t="shared" si="5"/>
        <v>178.99492780225236</v>
      </c>
      <c r="Q31" s="12">
        <f t="shared" si="6"/>
        <v>11.187182987640773</v>
      </c>
      <c r="R31" s="6"/>
      <c r="S31" s="6"/>
      <c r="T31" s="6"/>
      <c r="U31" s="6"/>
    </row>
    <row r="32" spans="1:21" ht="12" customHeight="1" x14ac:dyDescent="0.2">
      <c r="A32" s="11">
        <v>1995</v>
      </c>
      <c r="B32" s="32">
        <v>64.920046663582909</v>
      </c>
      <c r="C32" s="12">
        <v>0</v>
      </c>
      <c r="D32" s="12">
        <f t="shared" si="0"/>
        <v>64.920046663582909</v>
      </c>
      <c r="E32" s="12">
        <v>11</v>
      </c>
      <c r="F32" s="12">
        <f t="shared" si="1"/>
        <v>57.778841530588792</v>
      </c>
      <c r="G32" s="12">
        <v>0</v>
      </c>
      <c r="H32" s="32">
        <f t="shared" si="7"/>
        <v>57.778841530588792</v>
      </c>
      <c r="I32" s="12">
        <v>34</v>
      </c>
      <c r="J32" s="13">
        <f t="shared" si="2"/>
        <v>41.26</v>
      </c>
      <c r="K32" s="32">
        <f t="shared" si="8"/>
        <v>38.134035410188602</v>
      </c>
      <c r="L32" s="14">
        <f t="shared" si="3"/>
        <v>1.6716289494877195</v>
      </c>
      <c r="M32" s="12">
        <f t="shared" si="4"/>
        <v>47.389844903502102</v>
      </c>
      <c r="N32" s="12">
        <v>16</v>
      </c>
      <c r="O32" s="12">
        <v>4.2</v>
      </c>
      <c r="P32" s="12">
        <f t="shared" si="5"/>
        <v>180.53274248953181</v>
      </c>
      <c r="Q32" s="12">
        <f t="shared" si="6"/>
        <v>11.283296405595738</v>
      </c>
      <c r="R32" s="6"/>
      <c r="S32" s="6"/>
      <c r="T32" s="6"/>
      <c r="U32" s="6"/>
    </row>
    <row r="33" spans="1:21" ht="12" customHeight="1" x14ac:dyDescent="0.2">
      <c r="A33" s="7">
        <v>1996</v>
      </c>
      <c r="B33" s="8">
        <v>65.022523749833042</v>
      </c>
      <c r="C33" s="8">
        <v>0</v>
      </c>
      <c r="D33" s="8">
        <f t="shared" si="0"/>
        <v>65.022523749833042</v>
      </c>
      <c r="E33" s="8">
        <v>11</v>
      </c>
      <c r="F33" s="8">
        <f t="shared" si="1"/>
        <v>57.870046137351409</v>
      </c>
      <c r="G33" s="8">
        <v>0</v>
      </c>
      <c r="H33" s="8">
        <f t="shared" si="7"/>
        <v>57.870046137351409</v>
      </c>
      <c r="I33" s="8">
        <v>34</v>
      </c>
      <c r="J33" s="9">
        <f t="shared" si="2"/>
        <v>41.26</v>
      </c>
      <c r="K33" s="8">
        <f t="shared" si="8"/>
        <v>38.194230450651929</v>
      </c>
      <c r="L33" s="10">
        <f t="shared" si="3"/>
        <v>1.6742676361929614</v>
      </c>
      <c r="M33" s="8">
        <f t="shared" si="4"/>
        <v>47.464650352252356</v>
      </c>
      <c r="N33" s="8">
        <v>16</v>
      </c>
      <c r="O33" s="8">
        <v>4.2</v>
      </c>
      <c r="P33" s="8">
        <f t="shared" si="5"/>
        <v>180.81771562762802</v>
      </c>
      <c r="Q33" s="8">
        <f t="shared" si="6"/>
        <v>11.301107226726751</v>
      </c>
      <c r="R33" s="6"/>
      <c r="S33" s="6"/>
      <c r="T33" s="6"/>
      <c r="U33" s="6"/>
    </row>
    <row r="34" spans="1:21" ht="12" customHeight="1" x14ac:dyDescent="0.2">
      <c r="A34" s="7">
        <v>1997</v>
      </c>
      <c r="B34" s="8">
        <v>64.878593926461306</v>
      </c>
      <c r="C34" s="8">
        <v>0</v>
      </c>
      <c r="D34" s="8">
        <f t="shared" si="0"/>
        <v>64.878593926461306</v>
      </c>
      <c r="E34" s="8">
        <v>11</v>
      </c>
      <c r="F34" s="8">
        <f t="shared" si="1"/>
        <v>57.741948594550564</v>
      </c>
      <c r="G34" s="8">
        <v>0</v>
      </c>
      <c r="H34" s="8">
        <f t="shared" si="7"/>
        <v>57.741948594550564</v>
      </c>
      <c r="I34" s="8">
        <v>34</v>
      </c>
      <c r="J34" s="9">
        <f t="shared" si="2"/>
        <v>41.259999999999984</v>
      </c>
      <c r="K34" s="8">
        <f t="shared" si="8"/>
        <v>38.109686072403377</v>
      </c>
      <c r="L34" s="10">
        <f t="shared" si="3"/>
        <v>1.6705615812560384</v>
      </c>
      <c r="M34" s="8">
        <f t="shared" si="4"/>
        <v>47.359585547818057</v>
      </c>
      <c r="N34" s="8">
        <v>16</v>
      </c>
      <c r="O34" s="8">
        <v>4.2</v>
      </c>
      <c r="P34" s="8">
        <f t="shared" si="5"/>
        <v>180.4174687535926</v>
      </c>
      <c r="Q34" s="8">
        <f t="shared" si="6"/>
        <v>11.276091797099538</v>
      </c>
      <c r="R34" s="6"/>
      <c r="S34" s="6"/>
      <c r="T34" s="6"/>
      <c r="U34" s="6"/>
    </row>
    <row r="35" spans="1:21" ht="12" customHeight="1" x14ac:dyDescent="0.2">
      <c r="A35" s="7">
        <v>1998</v>
      </c>
      <c r="B35" s="8">
        <v>64.930175926879571</v>
      </c>
      <c r="C35" s="8">
        <v>0</v>
      </c>
      <c r="D35" s="8">
        <f t="shared" si="0"/>
        <v>64.930175926879571</v>
      </c>
      <c r="E35" s="8">
        <v>11</v>
      </c>
      <c r="F35" s="8">
        <f t="shared" si="1"/>
        <v>57.78785657492282</v>
      </c>
      <c r="G35" s="8">
        <v>0</v>
      </c>
      <c r="H35" s="8">
        <f t="shared" si="7"/>
        <v>57.78785657492282</v>
      </c>
      <c r="I35" s="8">
        <v>34</v>
      </c>
      <c r="J35" s="9">
        <f t="shared" si="2"/>
        <v>41.26</v>
      </c>
      <c r="K35" s="8">
        <f t="shared" si="8"/>
        <v>38.139985339449062</v>
      </c>
      <c r="L35" s="10">
        <f t="shared" si="3"/>
        <v>1.6718897683046163</v>
      </c>
      <c r="M35" s="8">
        <f t="shared" si="4"/>
        <v>47.39723898655172</v>
      </c>
      <c r="N35" s="8">
        <v>16</v>
      </c>
      <c r="O35" s="8">
        <v>4.2</v>
      </c>
      <c r="P35" s="8">
        <f t="shared" si="5"/>
        <v>180.56091042495893</v>
      </c>
      <c r="Q35" s="8">
        <f t="shared" si="6"/>
        <v>11.285056901559933</v>
      </c>
      <c r="R35" s="6"/>
      <c r="S35" s="6"/>
      <c r="T35" s="6"/>
      <c r="U35" s="6"/>
    </row>
    <row r="36" spans="1:21" ht="12" customHeight="1" x14ac:dyDescent="0.2">
      <c r="A36" s="7">
        <v>1999</v>
      </c>
      <c r="B36" s="8">
        <v>66.289846974994674</v>
      </c>
      <c r="C36" s="8">
        <v>0</v>
      </c>
      <c r="D36" s="8">
        <f t="shared" si="0"/>
        <v>66.289846974994674</v>
      </c>
      <c r="E36" s="8">
        <v>11</v>
      </c>
      <c r="F36" s="8">
        <f t="shared" si="1"/>
        <v>58.997963807745258</v>
      </c>
      <c r="G36" s="8">
        <v>0</v>
      </c>
      <c r="H36" s="8">
        <f t="shared" si="7"/>
        <v>58.997963807745258</v>
      </c>
      <c r="I36" s="8">
        <v>34</v>
      </c>
      <c r="J36" s="9">
        <f t="shared" si="2"/>
        <v>41.26</v>
      </c>
      <c r="K36" s="8">
        <f t="shared" si="8"/>
        <v>38.938656113111875</v>
      </c>
      <c r="L36" s="10">
        <f t="shared" si="3"/>
        <v>1.7068999939994247</v>
      </c>
      <c r="M36" s="8">
        <f t="shared" si="4"/>
        <v>48.389761379886693</v>
      </c>
      <c r="N36" s="8">
        <v>16</v>
      </c>
      <c r="O36" s="8">
        <v>4.2</v>
      </c>
      <c r="P36" s="8">
        <f t="shared" si="5"/>
        <v>184.34194811385407</v>
      </c>
      <c r="Q36" s="8">
        <f t="shared" si="6"/>
        <v>11.52137175711588</v>
      </c>
      <c r="R36" s="6"/>
      <c r="S36" s="6"/>
      <c r="T36" s="6"/>
      <c r="U36" s="6"/>
    </row>
    <row r="37" spans="1:21" ht="12" customHeight="1" x14ac:dyDescent="0.2">
      <c r="A37" s="7">
        <v>2000</v>
      </c>
      <c r="B37" s="8">
        <v>65.525514273384957</v>
      </c>
      <c r="C37" s="8">
        <v>0</v>
      </c>
      <c r="D37" s="8">
        <f t="shared" si="0"/>
        <v>65.525514273384957</v>
      </c>
      <c r="E37" s="8">
        <v>11</v>
      </c>
      <c r="F37" s="8">
        <f t="shared" si="1"/>
        <v>58.317707703312614</v>
      </c>
      <c r="G37" s="8">
        <v>0</v>
      </c>
      <c r="H37" s="8">
        <f t="shared" si="7"/>
        <v>58.317707703312614</v>
      </c>
      <c r="I37" s="8">
        <v>34</v>
      </c>
      <c r="J37" s="9">
        <f t="shared" si="2"/>
        <v>41.26</v>
      </c>
      <c r="K37" s="8">
        <f t="shared" si="8"/>
        <v>38.489687084186329</v>
      </c>
      <c r="L37" s="10">
        <f t="shared" si="3"/>
        <v>1.6872191598547432</v>
      </c>
      <c r="M37" s="8">
        <f t="shared" si="4"/>
        <v>47.831819572302045</v>
      </c>
      <c r="N37" s="8">
        <v>16</v>
      </c>
      <c r="O37" s="8">
        <v>4.2</v>
      </c>
      <c r="P37" s="8">
        <f t="shared" si="5"/>
        <v>182.2164555135316</v>
      </c>
      <c r="Q37" s="8">
        <f t="shared" si="6"/>
        <v>11.388528469595725</v>
      </c>
      <c r="R37" s="6"/>
      <c r="S37" s="6"/>
      <c r="T37" s="6"/>
      <c r="U37" s="6"/>
    </row>
    <row r="38" spans="1:21" ht="12" customHeight="1" x14ac:dyDescent="0.2">
      <c r="A38" s="11">
        <v>2001</v>
      </c>
      <c r="B38" s="32">
        <v>64.457328132694883</v>
      </c>
      <c r="C38" s="12">
        <v>0</v>
      </c>
      <c r="D38" s="12">
        <f t="shared" si="0"/>
        <v>64.457328132694883</v>
      </c>
      <c r="E38" s="12">
        <v>11</v>
      </c>
      <c r="F38" s="12">
        <f t="shared" si="1"/>
        <v>57.367022038098447</v>
      </c>
      <c r="G38" s="12">
        <v>0</v>
      </c>
      <c r="H38" s="32">
        <f t="shared" si="7"/>
        <v>57.367022038098447</v>
      </c>
      <c r="I38" s="12">
        <v>34</v>
      </c>
      <c r="J38" s="13">
        <f t="shared" si="2"/>
        <v>41.260000000000005</v>
      </c>
      <c r="K38" s="32">
        <f t="shared" si="8"/>
        <v>37.862234545144972</v>
      </c>
      <c r="L38" s="14">
        <f t="shared" si="3"/>
        <v>1.6597143910200536</v>
      </c>
      <c r="M38" s="12">
        <f t="shared" si="4"/>
        <v>47.052073128223007</v>
      </c>
      <c r="N38" s="12">
        <v>16</v>
      </c>
      <c r="O38" s="12">
        <v>4.2</v>
      </c>
      <c r="P38" s="12">
        <f t="shared" si="5"/>
        <v>179.24599286942097</v>
      </c>
      <c r="Q38" s="12">
        <f t="shared" si="6"/>
        <v>11.202874554338811</v>
      </c>
      <c r="R38" s="6"/>
      <c r="S38" s="6"/>
      <c r="T38" s="6"/>
      <c r="U38" s="6"/>
    </row>
    <row r="39" spans="1:21" ht="12" customHeight="1" x14ac:dyDescent="0.2">
      <c r="A39" s="11">
        <v>2002</v>
      </c>
      <c r="B39" s="32">
        <v>63.204645600239594</v>
      </c>
      <c r="C39" s="12">
        <v>0</v>
      </c>
      <c r="D39" s="12">
        <f t="shared" si="0"/>
        <v>63.204645600239594</v>
      </c>
      <c r="E39" s="12">
        <v>11</v>
      </c>
      <c r="F39" s="12">
        <f t="shared" si="1"/>
        <v>56.252134584213238</v>
      </c>
      <c r="G39" s="12">
        <v>0</v>
      </c>
      <c r="H39" s="32">
        <f t="shared" si="7"/>
        <v>56.252134584213238</v>
      </c>
      <c r="I39" s="12">
        <v>34</v>
      </c>
      <c r="J39" s="13">
        <f t="shared" si="2"/>
        <v>41.26</v>
      </c>
      <c r="K39" s="32">
        <f t="shared" si="8"/>
        <v>37.126408825580739</v>
      </c>
      <c r="L39" s="14">
        <f t="shared" si="3"/>
        <v>1.6274590170117584</v>
      </c>
      <c r="M39" s="12">
        <f t="shared" si="4"/>
        <v>46.137649402774841</v>
      </c>
      <c r="N39" s="12">
        <v>16</v>
      </c>
      <c r="O39" s="12">
        <v>4.2</v>
      </c>
      <c r="P39" s="12">
        <f t="shared" si="5"/>
        <v>175.76247391533272</v>
      </c>
      <c r="Q39" s="12">
        <f t="shared" si="6"/>
        <v>10.985154619708295</v>
      </c>
      <c r="R39" s="6"/>
      <c r="S39" s="6"/>
      <c r="T39" s="6"/>
      <c r="U39" s="6"/>
    </row>
    <row r="40" spans="1:21" ht="12" customHeight="1" x14ac:dyDescent="0.2">
      <c r="A40" s="11">
        <v>2003</v>
      </c>
      <c r="B40" s="32">
        <v>60.84966160604143</v>
      </c>
      <c r="C40" s="12">
        <v>0</v>
      </c>
      <c r="D40" s="12">
        <f t="shared" si="0"/>
        <v>60.84966160604143</v>
      </c>
      <c r="E40" s="12">
        <v>11</v>
      </c>
      <c r="F40" s="12">
        <f t="shared" si="1"/>
        <v>54.156198829376869</v>
      </c>
      <c r="G40" s="12">
        <v>0</v>
      </c>
      <c r="H40" s="32">
        <f t="shared" si="7"/>
        <v>54.156198829376869</v>
      </c>
      <c r="I40" s="12">
        <v>34</v>
      </c>
      <c r="J40" s="13">
        <f t="shared" si="2"/>
        <v>41.260000000000005</v>
      </c>
      <c r="K40" s="32">
        <f t="shared" si="8"/>
        <v>35.743091227388732</v>
      </c>
      <c r="L40" s="14">
        <f t="shared" si="3"/>
        <v>1.5668204373649854</v>
      </c>
      <c r="M40" s="12">
        <f t="shared" si="4"/>
        <v>44.418575989078654</v>
      </c>
      <c r="N40" s="12">
        <v>16</v>
      </c>
      <c r="O40" s="12">
        <v>4.2</v>
      </c>
      <c r="P40" s="12">
        <f t="shared" si="5"/>
        <v>169.21362281553772</v>
      </c>
      <c r="Q40" s="12">
        <f t="shared" si="6"/>
        <v>10.575851425971107</v>
      </c>
      <c r="R40" s="6"/>
      <c r="S40" s="6"/>
      <c r="T40" s="6"/>
      <c r="U40" s="6"/>
    </row>
    <row r="41" spans="1:21" ht="12" customHeight="1" x14ac:dyDescent="0.2">
      <c r="A41" s="11">
        <v>2004</v>
      </c>
      <c r="B41" s="32">
        <v>61.532761976926274</v>
      </c>
      <c r="C41" s="12">
        <v>0</v>
      </c>
      <c r="D41" s="12">
        <f t="shared" si="0"/>
        <v>61.532761976926274</v>
      </c>
      <c r="E41" s="12">
        <v>11</v>
      </c>
      <c r="F41" s="12">
        <f t="shared" si="1"/>
        <v>54.764158159464387</v>
      </c>
      <c r="G41" s="12">
        <v>0</v>
      </c>
      <c r="H41" s="32">
        <f t="shared" si="7"/>
        <v>54.764158159464387</v>
      </c>
      <c r="I41" s="12">
        <v>34</v>
      </c>
      <c r="J41" s="13">
        <f t="shared" si="2"/>
        <v>41.26</v>
      </c>
      <c r="K41" s="32">
        <f t="shared" si="8"/>
        <v>36.144344385246498</v>
      </c>
      <c r="L41" s="14">
        <f t="shared" si="3"/>
        <v>1.5844096168875177</v>
      </c>
      <c r="M41" s="12">
        <f t="shared" si="4"/>
        <v>44.917220433952679</v>
      </c>
      <c r="N41" s="12">
        <v>16</v>
      </c>
      <c r="O41" s="12">
        <v>4.2</v>
      </c>
      <c r="P41" s="12">
        <f t="shared" si="5"/>
        <v>171.1132207007721</v>
      </c>
      <c r="Q41" s="12">
        <f t="shared" si="6"/>
        <v>10.694576293798256</v>
      </c>
      <c r="R41" s="6"/>
      <c r="S41" s="6"/>
      <c r="T41" s="6"/>
      <c r="U41" s="6"/>
    </row>
    <row r="42" spans="1:21" ht="12" customHeight="1" x14ac:dyDescent="0.2">
      <c r="A42" s="11">
        <v>2005</v>
      </c>
      <c r="B42" s="32">
        <v>62.959388139568631</v>
      </c>
      <c r="C42" s="12">
        <v>0</v>
      </c>
      <c r="D42" s="12">
        <f t="shared" si="0"/>
        <v>62.959388139568631</v>
      </c>
      <c r="E42" s="12">
        <v>11</v>
      </c>
      <c r="F42" s="12">
        <f t="shared" si="1"/>
        <v>56.03385544421608</v>
      </c>
      <c r="G42" s="12">
        <v>0</v>
      </c>
      <c r="H42" s="32">
        <f t="shared" si="7"/>
        <v>56.03385544421608</v>
      </c>
      <c r="I42" s="12">
        <v>34</v>
      </c>
      <c r="J42" s="13">
        <f t="shared" si="2"/>
        <v>41.26</v>
      </c>
      <c r="K42" s="32">
        <f t="shared" si="8"/>
        <v>36.982344593182617</v>
      </c>
      <c r="L42" s="14">
        <f t="shared" si="3"/>
        <v>1.6211438725778682</v>
      </c>
      <c r="M42" s="12">
        <f t="shared" si="4"/>
        <v>45.958618215646275</v>
      </c>
      <c r="N42" s="12">
        <v>16</v>
      </c>
      <c r="O42" s="12">
        <v>4.2</v>
      </c>
      <c r="P42" s="12">
        <f t="shared" si="5"/>
        <v>175.08045034531915</v>
      </c>
      <c r="Q42" s="12">
        <f t="shared" si="6"/>
        <v>10.942528146582447</v>
      </c>
      <c r="R42" s="6"/>
      <c r="S42" s="6"/>
      <c r="T42" s="6"/>
      <c r="U42" s="6"/>
    </row>
    <row r="43" spans="1:21" ht="12" customHeight="1" x14ac:dyDescent="0.2">
      <c r="A43" s="7">
        <v>2006</v>
      </c>
      <c r="B43" s="8">
        <v>62.114513082507628</v>
      </c>
      <c r="C43" s="8">
        <v>0</v>
      </c>
      <c r="D43" s="8">
        <f t="shared" si="0"/>
        <v>62.114513082507628</v>
      </c>
      <c r="E43" s="8">
        <v>11</v>
      </c>
      <c r="F43" s="8">
        <f t="shared" si="1"/>
        <v>55.281916643431785</v>
      </c>
      <c r="G43" s="8">
        <v>0</v>
      </c>
      <c r="H43" s="8">
        <f t="shared" si="7"/>
        <v>55.281916643431785</v>
      </c>
      <c r="I43" s="8">
        <v>34</v>
      </c>
      <c r="J43" s="9">
        <f t="shared" si="2"/>
        <v>41.260000000000005</v>
      </c>
      <c r="K43" s="8">
        <f t="shared" si="8"/>
        <v>36.486064984664978</v>
      </c>
      <c r="L43" s="10">
        <f t="shared" si="3"/>
        <v>1.5993891500127113</v>
      </c>
      <c r="M43" s="8">
        <f t="shared" si="4"/>
        <v>45.341882708285361</v>
      </c>
      <c r="N43" s="8">
        <v>16</v>
      </c>
      <c r="O43" s="8">
        <v>4.2</v>
      </c>
      <c r="P43" s="8">
        <f t="shared" si="5"/>
        <v>172.73098174584899</v>
      </c>
      <c r="Q43" s="8">
        <f t="shared" si="6"/>
        <v>10.795686359115562</v>
      </c>
      <c r="R43" s="6"/>
      <c r="S43" s="6"/>
      <c r="T43" s="6"/>
      <c r="U43" s="6"/>
    </row>
    <row r="44" spans="1:21" ht="12" customHeight="1" x14ac:dyDescent="0.2">
      <c r="A44" s="7">
        <v>2007</v>
      </c>
      <c r="B44" s="8">
        <v>61.123889065699963</v>
      </c>
      <c r="C44" s="8">
        <v>0</v>
      </c>
      <c r="D44" s="8">
        <f t="shared" si="0"/>
        <v>61.123889065699963</v>
      </c>
      <c r="E44" s="8">
        <v>11</v>
      </c>
      <c r="F44" s="8">
        <f t="shared" si="1"/>
        <v>54.400261268472967</v>
      </c>
      <c r="G44" s="8">
        <v>0</v>
      </c>
      <c r="H44" s="8">
        <f t="shared" si="7"/>
        <v>54.400261268472967</v>
      </c>
      <c r="I44" s="8">
        <v>34</v>
      </c>
      <c r="J44" s="9">
        <f t="shared" si="2"/>
        <v>41.26</v>
      </c>
      <c r="K44" s="8">
        <f t="shared" si="8"/>
        <v>35.904172437192159</v>
      </c>
      <c r="L44" s="10">
        <f t="shared" si="3"/>
        <v>1.573881531493355</v>
      </c>
      <c r="M44" s="8">
        <f t="shared" si="4"/>
        <v>44.618754477070866</v>
      </c>
      <c r="N44" s="8">
        <v>16</v>
      </c>
      <c r="O44" s="8">
        <v>4.2</v>
      </c>
      <c r="P44" s="8">
        <f t="shared" si="5"/>
        <v>169.97620753169852</v>
      </c>
      <c r="Q44" s="8">
        <f t="shared" si="6"/>
        <v>10.623512970731158</v>
      </c>
      <c r="R44" s="6"/>
      <c r="S44" s="6"/>
      <c r="T44" s="6"/>
      <c r="U44" s="6"/>
    </row>
    <row r="45" spans="1:21" ht="12" customHeight="1" x14ac:dyDescent="0.2">
      <c r="A45" s="7">
        <v>2008</v>
      </c>
      <c r="B45" s="8">
        <v>65.034781143782894</v>
      </c>
      <c r="C45" s="8">
        <v>0</v>
      </c>
      <c r="D45" s="8">
        <f t="shared" si="0"/>
        <v>65.034781143782894</v>
      </c>
      <c r="E45" s="8">
        <v>11</v>
      </c>
      <c r="F45" s="8">
        <f t="shared" si="1"/>
        <v>57.880955217966772</v>
      </c>
      <c r="G45" s="8">
        <v>0</v>
      </c>
      <c r="H45" s="8">
        <f t="shared" si="7"/>
        <v>57.880955217966772</v>
      </c>
      <c r="I45" s="8">
        <v>34</v>
      </c>
      <c r="J45" s="9">
        <f t="shared" si="2"/>
        <v>41.26</v>
      </c>
      <c r="K45" s="8">
        <f t="shared" si="8"/>
        <v>38.201430443858072</v>
      </c>
      <c r="L45" s="10">
        <f t="shared" si="3"/>
        <v>1.6745832523335045</v>
      </c>
      <c r="M45" s="8">
        <f t="shared" si="4"/>
        <v>47.47359791202868</v>
      </c>
      <c r="N45" s="8">
        <v>16</v>
      </c>
      <c r="O45" s="8">
        <v>4.2</v>
      </c>
      <c r="P45" s="8">
        <f t="shared" si="5"/>
        <v>180.85180156963307</v>
      </c>
      <c r="Q45" s="8">
        <f t="shared" si="6"/>
        <v>11.303237598102067</v>
      </c>
      <c r="R45" s="6"/>
      <c r="S45" s="6"/>
      <c r="T45" s="6"/>
      <c r="U45" s="6"/>
    </row>
    <row r="46" spans="1:21" ht="12" customHeight="1" x14ac:dyDescent="0.2">
      <c r="A46" s="7">
        <v>2009</v>
      </c>
      <c r="B46" s="8">
        <v>63.362810512640884</v>
      </c>
      <c r="C46" s="8">
        <v>0</v>
      </c>
      <c r="D46" s="8">
        <f t="shared" si="0"/>
        <v>63.362810512640884</v>
      </c>
      <c r="E46" s="8">
        <v>11</v>
      </c>
      <c r="F46" s="8">
        <f t="shared" si="1"/>
        <v>56.392901356250384</v>
      </c>
      <c r="G46" s="8">
        <v>0</v>
      </c>
      <c r="H46" s="8">
        <f t="shared" si="7"/>
        <v>56.392901356250384</v>
      </c>
      <c r="I46" s="8">
        <v>34</v>
      </c>
      <c r="J46" s="9">
        <f t="shared" si="2"/>
        <v>41.260000000000005</v>
      </c>
      <c r="K46" s="8">
        <f t="shared" si="8"/>
        <v>37.219314895125251</v>
      </c>
      <c r="L46" s="10">
        <f t="shared" si="3"/>
        <v>1.631531611841107</v>
      </c>
      <c r="M46" s="8">
        <f t="shared" si="4"/>
        <v>46.253105429889459</v>
      </c>
      <c r="N46" s="8">
        <v>16</v>
      </c>
      <c r="O46" s="8">
        <v>4.2</v>
      </c>
      <c r="P46" s="8">
        <f t="shared" si="5"/>
        <v>176.20230639957887</v>
      </c>
      <c r="Q46" s="8">
        <f t="shared" si="6"/>
        <v>11.01264414997368</v>
      </c>
      <c r="R46" s="6"/>
      <c r="S46" s="6"/>
      <c r="T46" s="6"/>
      <c r="U46" s="6"/>
    </row>
    <row r="47" spans="1:21" ht="12" customHeight="1" x14ac:dyDescent="0.2">
      <c r="A47" s="7">
        <v>2010</v>
      </c>
      <c r="B47" s="8">
        <v>65.915045003656004</v>
      </c>
      <c r="C47" s="8">
        <v>0</v>
      </c>
      <c r="D47" s="8">
        <f t="shared" si="0"/>
        <v>65.915045003656004</v>
      </c>
      <c r="E47" s="8">
        <v>11</v>
      </c>
      <c r="F47" s="8">
        <f t="shared" si="1"/>
        <v>58.66439005325384</v>
      </c>
      <c r="G47" s="8">
        <v>0</v>
      </c>
      <c r="H47" s="8">
        <f t="shared" si="7"/>
        <v>58.66439005325384</v>
      </c>
      <c r="I47" s="8">
        <v>34</v>
      </c>
      <c r="J47" s="9">
        <f t="shared" si="2"/>
        <v>41.26</v>
      </c>
      <c r="K47" s="8">
        <f t="shared" si="8"/>
        <v>38.71849743514754</v>
      </c>
      <c r="L47" s="10">
        <f t="shared" si="3"/>
        <v>1.6972492026366046</v>
      </c>
      <c r="M47" s="8">
        <f t="shared" si="4"/>
        <v>48.116166270146422</v>
      </c>
      <c r="N47" s="8">
        <v>16</v>
      </c>
      <c r="O47" s="8">
        <v>4.2</v>
      </c>
      <c r="P47" s="8">
        <f t="shared" si="5"/>
        <v>183.29968102912923</v>
      </c>
      <c r="Q47" s="8">
        <f t="shared" si="6"/>
        <v>11.456230064320577</v>
      </c>
    </row>
    <row r="48" spans="1:21" ht="12" customHeight="1" x14ac:dyDescent="0.2">
      <c r="A48" s="11">
        <v>2011</v>
      </c>
      <c r="B48" s="32">
        <v>65.878586779389849</v>
      </c>
      <c r="C48" s="12">
        <v>0</v>
      </c>
      <c r="D48" s="12">
        <f t="shared" si="0"/>
        <v>65.878586779389849</v>
      </c>
      <c r="E48" s="12">
        <v>11</v>
      </c>
      <c r="F48" s="12">
        <f t="shared" si="1"/>
        <v>58.631942233656964</v>
      </c>
      <c r="G48" s="12">
        <v>0</v>
      </c>
      <c r="H48" s="32">
        <f t="shared" si="7"/>
        <v>58.631942233656964</v>
      </c>
      <c r="I48" s="12">
        <v>34</v>
      </c>
      <c r="J48" s="13">
        <f t="shared" si="2"/>
        <v>41.260000000000005</v>
      </c>
      <c r="K48" s="32">
        <f t="shared" si="8"/>
        <v>38.697081874213595</v>
      </c>
      <c r="L48" s="14">
        <f t="shared" si="3"/>
        <v>1.6963104383216918</v>
      </c>
      <c r="M48" s="12">
        <f t="shared" si="4"/>
        <v>48.0895527712008</v>
      </c>
      <c r="N48" s="12">
        <v>16</v>
      </c>
      <c r="O48" s="12">
        <v>4.2</v>
      </c>
      <c r="P48" s="12">
        <f t="shared" si="5"/>
        <v>183.19829627124113</v>
      </c>
      <c r="Q48" s="12">
        <f t="shared" si="6"/>
        <v>11.449893516952571</v>
      </c>
    </row>
    <row r="49" spans="1:17" ht="12" customHeight="1" x14ac:dyDescent="0.2">
      <c r="A49" s="31">
        <v>2012</v>
      </c>
      <c r="B49" s="32">
        <v>66.627626777306631</v>
      </c>
      <c r="C49" s="32">
        <v>0</v>
      </c>
      <c r="D49" s="32">
        <f t="shared" ref="D49:D58" si="9">+B49-B49*(C49/100)</f>
        <v>66.627626777306631</v>
      </c>
      <c r="E49" s="32">
        <v>11</v>
      </c>
      <c r="F49" s="32">
        <f t="shared" ref="F49:F58" si="10">+(D49-D49*(E49)/100)</f>
        <v>59.298587831802905</v>
      </c>
      <c r="G49" s="32">
        <v>0</v>
      </c>
      <c r="H49" s="32">
        <f t="shared" si="7"/>
        <v>59.298587831802905</v>
      </c>
      <c r="I49" s="32">
        <v>34</v>
      </c>
      <c r="J49" s="13">
        <f t="shared" ref="J49:J58" si="11">100-(K49/B49*100)</f>
        <v>41.26</v>
      </c>
      <c r="K49" s="32">
        <f t="shared" si="8"/>
        <v>39.137067968989918</v>
      </c>
      <c r="L49" s="14">
        <f t="shared" ref="L49:L58" si="12">+(K49/365)*16</f>
        <v>1.715597500010517</v>
      </c>
      <c r="M49" s="32">
        <f t="shared" ref="M49:M58" si="13">+L49*28.3495</f>
        <v>48.636331326548152</v>
      </c>
      <c r="N49" s="32">
        <v>16</v>
      </c>
      <c r="O49" s="32">
        <v>4.2</v>
      </c>
      <c r="P49" s="32">
        <f t="shared" ref="P49:P58" si="14">+Q49*N49</f>
        <v>185.28126219637392</v>
      </c>
      <c r="Q49" s="32">
        <f t="shared" ref="Q49:Q58" si="15">+M49/O49</f>
        <v>11.58007888727337</v>
      </c>
    </row>
    <row r="50" spans="1:17" ht="12" customHeight="1" x14ac:dyDescent="0.2">
      <c r="A50" s="31">
        <v>2013</v>
      </c>
      <c r="B50" s="32">
        <v>67.996873030464215</v>
      </c>
      <c r="C50" s="32">
        <v>0</v>
      </c>
      <c r="D50" s="32">
        <f t="shared" si="9"/>
        <v>67.996873030464215</v>
      </c>
      <c r="E50" s="32">
        <v>11</v>
      </c>
      <c r="F50" s="32">
        <f t="shared" si="10"/>
        <v>60.517216997113152</v>
      </c>
      <c r="G50" s="32">
        <v>0</v>
      </c>
      <c r="H50" s="32">
        <f t="shared" si="7"/>
        <v>60.517216997113152</v>
      </c>
      <c r="I50" s="32">
        <v>34</v>
      </c>
      <c r="J50" s="13">
        <f t="shared" si="11"/>
        <v>41.26</v>
      </c>
      <c r="K50" s="32">
        <f t="shared" si="8"/>
        <v>39.941363218094679</v>
      </c>
      <c r="L50" s="14">
        <f t="shared" si="12"/>
        <v>1.7508542780534655</v>
      </c>
      <c r="M50" s="32">
        <f t="shared" si="13"/>
        <v>49.63584335567672</v>
      </c>
      <c r="N50" s="32">
        <v>16</v>
      </c>
      <c r="O50" s="32">
        <v>4.2</v>
      </c>
      <c r="P50" s="32">
        <f t="shared" si="14"/>
        <v>189.08892706924465</v>
      </c>
      <c r="Q50" s="32">
        <f t="shared" si="15"/>
        <v>11.81805794182779</v>
      </c>
    </row>
    <row r="51" spans="1:17" ht="12" customHeight="1" x14ac:dyDescent="0.2">
      <c r="A51" s="31">
        <v>2014</v>
      </c>
      <c r="B51" s="32">
        <v>68.430354136780821</v>
      </c>
      <c r="C51" s="32">
        <v>0</v>
      </c>
      <c r="D51" s="32">
        <f t="shared" si="9"/>
        <v>68.430354136780821</v>
      </c>
      <c r="E51" s="32">
        <v>11</v>
      </c>
      <c r="F51" s="32">
        <f t="shared" si="10"/>
        <v>60.903015181734929</v>
      </c>
      <c r="G51" s="32">
        <v>0</v>
      </c>
      <c r="H51" s="32">
        <f t="shared" si="7"/>
        <v>60.903015181734929</v>
      </c>
      <c r="I51" s="32">
        <v>34</v>
      </c>
      <c r="J51" s="13">
        <f t="shared" si="11"/>
        <v>41.26</v>
      </c>
      <c r="K51" s="32">
        <f t="shared" si="8"/>
        <v>40.195990019945057</v>
      </c>
      <c r="L51" s="14">
        <f t="shared" si="12"/>
        <v>1.762016000874304</v>
      </c>
      <c r="M51" s="32">
        <f t="shared" si="13"/>
        <v>49.952272616786082</v>
      </c>
      <c r="N51" s="32">
        <v>16</v>
      </c>
      <c r="O51" s="32">
        <v>4.2</v>
      </c>
      <c r="P51" s="32">
        <f t="shared" si="14"/>
        <v>190.29437187347079</v>
      </c>
      <c r="Q51" s="32">
        <f t="shared" si="15"/>
        <v>11.893398242091925</v>
      </c>
    </row>
    <row r="52" spans="1:17" ht="12" customHeight="1" x14ac:dyDescent="0.2">
      <c r="A52" s="36">
        <v>2015</v>
      </c>
      <c r="B52" s="32">
        <v>69.238524694658523</v>
      </c>
      <c r="C52" s="37">
        <v>0</v>
      </c>
      <c r="D52" s="37">
        <f t="shared" si="9"/>
        <v>69.238524694658523</v>
      </c>
      <c r="E52" s="37">
        <v>11</v>
      </c>
      <c r="F52" s="37">
        <f t="shared" si="10"/>
        <v>61.622286978246088</v>
      </c>
      <c r="G52" s="37">
        <v>0</v>
      </c>
      <c r="H52" s="32">
        <f t="shared" si="7"/>
        <v>61.622286978246088</v>
      </c>
      <c r="I52" s="37">
        <v>34</v>
      </c>
      <c r="J52" s="38">
        <f t="shared" si="11"/>
        <v>41.26</v>
      </c>
      <c r="K52" s="32">
        <f t="shared" si="8"/>
        <v>40.67070940564242</v>
      </c>
      <c r="L52" s="39">
        <f t="shared" si="12"/>
        <v>1.7828256177815855</v>
      </c>
      <c r="M52" s="37">
        <f t="shared" si="13"/>
        <v>50.542214851299057</v>
      </c>
      <c r="N52" s="37">
        <v>16</v>
      </c>
      <c r="O52" s="37">
        <v>4.2</v>
      </c>
      <c r="P52" s="37">
        <f t="shared" si="14"/>
        <v>192.54177086209165</v>
      </c>
      <c r="Q52" s="37">
        <f t="shared" si="15"/>
        <v>12.033860678880728</v>
      </c>
    </row>
    <row r="53" spans="1:17" ht="12" customHeight="1" x14ac:dyDescent="0.2">
      <c r="A53" s="42">
        <v>2016</v>
      </c>
      <c r="B53" s="8">
        <v>69.798961000707848</v>
      </c>
      <c r="C53" s="43">
        <v>0</v>
      </c>
      <c r="D53" s="43">
        <f t="shared" si="9"/>
        <v>69.798961000707848</v>
      </c>
      <c r="E53" s="43">
        <v>11</v>
      </c>
      <c r="F53" s="43">
        <f t="shared" si="10"/>
        <v>62.121075290629989</v>
      </c>
      <c r="G53" s="43">
        <v>0</v>
      </c>
      <c r="H53" s="8">
        <f t="shared" si="7"/>
        <v>62.121075290629989</v>
      </c>
      <c r="I53" s="43">
        <v>34</v>
      </c>
      <c r="J53" s="44">
        <f t="shared" si="11"/>
        <v>41.26</v>
      </c>
      <c r="K53" s="48">
        <f t="shared" si="8"/>
        <v>40.999909691815795</v>
      </c>
      <c r="L53" s="45">
        <f t="shared" si="12"/>
        <v>1.7972563152576786</v>
      </c>
      <c r="M53" s="43">
        <f t="shared" si="13"/>
        <v>50.951317909397559</v>
      </c>
      <c r="N53" s="43">
        <v>16</v>
      </c>
      <c r="O53" s="43">
        <v>4.2</v>
      </c>
      <c r="P53" s="43">
        <f t="shared" si="14"/>
        <v>194.10025870246687</v>
      </c>
      <c r="Q53" s="43">
        <f t="shared" si="15"/>
        <v>12.13126616890418</v>
      </c>
    </row>
    <row r="54" spans="1:17" ht="12" customHeight="1" x14ac:dyDescent="0.2">
      <c r="A54" s="49">
        <v>2017</v>
      </c>
      <c r="B54" s="8">
        <v>69.263638836419474</v>
      </c>
      <c r="C54" s="51">
        <v>0</v>
      </c>
      <c r="D54" s="51">
        <f t="shared" si="9"/>
        <v>69.263638836419474</v>
      </c>
      <c r="E54" s="51">
        <v>11</v>
      </c>
      <c r="F54" s="51">
        <f t="shared" si="10"/>
        <v>61.644638564413334</v>
      </c>
      <c r="G54" s="51">
        <v>0</v>
      </c>
      <c r="H54" s="52">
        <f>F54-(F54*G54/100)</f>
        <v>61.644638564413334</v>
      </c>
      <c r="I54" s="51">
        <v>34</v>
      </c>
      <c r="J54" s="53">
        <f t="shared" si="11"/>
        <v>41.260000000000005</v>
      </c>
      <c r="K54" s="50">
        <f t="shared" si="8"/>
        <v>40.685461452512797</v>
      </c>
      <c r="L54" s="54">
        <f t="shared" si="12"/>
        <v>1.7834722828498761</v>
      </c>
      <c r="M54" s="51">
        <f t="shared" si="13"/>
        <v>50.560547482652559</v>
      </c>
      <c r="N54" s="51">
        <v>16</v>
      </c>
      <c r="O54" s="51">
        <v>4.2</v>
      </c>
      <c r="P54" s="51">
        <f t="shared" si="14"/>
        <v>192.61160945772403</v>
      </c>
      <c r="Q54" s="51">
        <f t="shared" si="15"/>
        <v>12.038225591107752</v>
      </c>
    </row>
    <row r="55" spans="1:17" ht="12" customHeight="1" x14ac:dyDescent="0.2">
      <c r="A55" s="42">
        <v>2018</v>
      </c>
      <c r="B55" s="8">
        <v>68.663802977348809</v>
      </c>
      <c r="C55" s="43">
        <v>0</v>
      </c>
      <c r="D55" s="43">
        <f t="shared" si="9"/>
        <v>68.663802977348809</v>
      </c>
      <c r="E55" s="43">
        <v>11</v>
      </c>
      <c r="F55" s="43">
        <f t="shared" si="10"/>
        <v>61.11078464984044</v>
      </c>
      <c r="G55" s="43">
        <v>0</v>
      </c>
      <c r="H55" s="8">
        <f>F55-(F55*G55/100)</f>
        <v>61.11078464984044</v>
      </c>
      <c r="I55" s="43">
        <v>34</v>
      </c>
      <c r="J55" s="44">
        <f t="shared" si="11"/>
        <v>41.26</v>
      </c>
      <c r="K55" s="48">
        <f t="shared" si="8"/>
        <v>40.333117868894689</v>
      </c>
      <c r="L55" s="45">
        <f t="shared" si="12"/>
        <v>1.7680270846638768</v>
      </c>
      <c r="M55" s="43">
        <f t="shared" si="13"/>
        <v>50.122683836678576</v>
      </c>
      <c r="N55" s="43">
        <v>16</v>
      </c>
      <c r="O55" s="43">
        <v>4.2</v>
      </c>
      <c r="P55" s="43">
        <f t="shared" si="14"/>
        <v>190.94355747306122</v>
      </c>
      <c r="Q55" s="43">
        <f t="shared" si="15"/>
        <v>11.933972342066326</v>
      </c>
    </row>
    <row r="56" spans="1:17" ht="12" customHeight="1" x14ac:dyDescent="0.2">
      <c r="A56" s="56">
        <v>2019</v>
      </c>
      <c r="B56" s="8">
        <v>68.437500509166057</v>
      </c>
      <c r="C56" s="57">
        <v>0</v>
      </c>
      <c r="D56" s="57">
        <f t="shared" si="9"/>
        <v>68.437500509166057</v>
      </c>
      <c r="E56" s="57">
        <v>11</v>
      </c>
      <c r="F56" s="57">
        <f t="shared" si="10"/>
        <v>60.909375453157793</v>
      </c>
      <c r="G56" s="57">
        <v>0</v>
      </c>
      <c r="H56" s="58">
        <f>F56-(F56*G56/100)</f>
        <v>60.909375453157793</v>
      </c>
      <c r="I56" s="57">
        <v>34</v>
      </c>
      <c r="J56" s="59">
        <f t="shared" si="11"/>
        <v>41.26</v>
      </c>
      <c r="K56" s="60">
        <f t="shared" si="8"/>
        <v>40.200187799084148</v>
      </c>
      <c r="L56" s="61">
        <f t="shared" si="12"/>
        <v>1.762200013110538</v>
      </c>
      <c r="M56" s="57">
        <f t="shared" si="13"/>
        <v>49.957489271677197</v>
      </c>
      <c r="N56" s="57">
        <v>16</v>
      </c>
      <c r="O56" s="57">
        <v>4.2</v>
      </c>
      <c r="P56" s="57">
        <f t="shared" si="14"/>
        <v>190.31424484448456</v>
      </c>
      <c r="Q56" s="57">
        <f t="shared" si="15"/>
        <v>11.894640302780285</v>
      </c>
    </row>
    <row r="57" spans="1:17" ht="12" customHeight="1" x14ac:dyDescent="0.2">
      <c r="A57" s="42">
        <v>2020</v>
      </c>
      <c r="B57" s="8">
        <v>68.778077603921645</v>
      </c>
      <c r="C57" s="43">
        <v>0</v>
      </c>
      <c r="D57" s="43">
        <f t="shared" si="9"/>
        <v>68.778077603921645</v>
      </c>
      <c r="E57" s="43">
        <v>11</v>
      </c>
      <c r="F57" s="43">
        <f t="shared" si="10"/>
        <v>61.212489067490267</v>
      </c>
      <c r="G57" s="43">
        <v>0</v>
      </c>
      <c r="H57" s="8">
        <f t="shared" ref="H57:H58" si="16">F57-(F57*G57/100)</f>
        <v>61.212489067490267</v>
      </c>
      <c r="I57" s="43">
        <v>34</v>
      </c>
      <c r="J57" s="44">
        <f t="shared" si="11"/>
        <v>41.26</v>
      </c>
      <c r="K57" s="48">
        <f t="shared" si="8"/>
        <v>40.400242784543579</v>
      </c>
      <c r="L57" s="45">
        <f t="shared" si="12"/>
        <v>1.7709695467197186</v>
      </c>
      <c r="M57" s="43">
        <f t="shared" si="13"/>
        <v>50.206101164730661</v>
      </c>
      <c r="N57" s="43">
        <v>16</v>
      </c>
      <c r="O57" s="43">
        <v>4.2</v>
      </c>
      <c r="P57" s="43">
        <f t="shared" si="14"/>
        <v>191.26133777040252</v>
      </c>
      <c r="Q57" s="43">
        <f t="shared" si="15"/>
        <v>11.953833610650157</v>
      </c>
    </row>
    <row r="58" spans="1:17" ht="12" customHeight="1" thickBot="1" x14ac:dyDescent="0.25">
      <c r="A58" s="62">
        <v>2021</v>
      </c>
      <c r="B58" s="63">
        <v>69.743643432534355</v>
      </c>
      <c r="C58" s="63">
        <v>0</v>
      </c>
      <c r="D58" s="63">
        <f t="shared" si="9"/>
        <v>69.743643432534355</v>
      </c>
      <c r="E58" s="63">
        <v>11</v>
      </c>
      <c r="F58" s="63">
        <f t="shared" si="10"/>
        <v>62.071842654955574</v>
      </c>
      <c r="G58" s="63">
        <v>0</v>
      </c>
      <c r="H58" s="63">
        <f t="shared" si="16"/>
        <v>62.071842654955574</v>
      </c>
      <c r="I58" s="63">
        <v>34</v>
      </c>
      <c r="J58" s="64">
        <f t="shared" si="11"/>
        <v>41.26</v>
      </c>
      <c r="K58" s="63">
        <f t="shared" si="8"/>
        <v>40.96741615227068</v>
      </c>
      <c r="L58" s="65">
        <f t="shared" si="12"/>
        <v>1.7958319409214545</v>
      </c>
      <c r="M58" s="63">
        <f t="shared" si="13"/>
        <v>50.910937609152775</v>
      </c>
      <c r="N58" s="63">
        <v>16</v>
      </c>
      <c r="O58" s="63">
        <v>4.2</v>
      </c>
      <c r="P58" s="63">
        <f t="shared" si="14"/>
        <v>193.94642898724865</v>
      </c>
      <c r="Q58" s="63">
        <f t="shared" si="15"/>
        <v>12.121651811703041</v>
      </c>
    </row>
    <row r="59" spans="1:17" ht="12" customHeight="1" thickTop="1" x14ac:dyDescent="0.2">
      <c r="A59" s="79" t="s">
        <v>52</v>
      </c>
      <c r="B59" s="79"/>
      <c r="C59" s="79"/>
    </row>
    <row r="60" spans="1:17" ht="12" customHeight="1" x14ac:dyDescent="0.2">
      <c r="A60" s="80"/>
      <c r="B60" s="80"/>
      <c r="C60" s="80"/>
    </row>
    <row r="61" spans="1:17" ht="11.25" customHeight="1" x14ac:dyDescent="0.2">
      <c r="A61" s="82" t="s">
        <v>50</v>
      </c>
      <c r="B61" s="77"/>
      <c r="C61" s="77"/>
      <c r="D61" s="77"/>
      <c r="E61" s="77"/>
      <c r="F61" s="77"/>
      <c r="G61" s="77"/>
      <c r="H61" s="77"/>
      <c r="I61" s="77"/>
      <c r="J61" s="77"/>
      <c r="K61" s="77"/>
      <c r="L61" s="77"/>
      <c r="M61" s="77"/>
      <c r="N61" s="77"/>
      <c r="O61" s="77"/>
      <c r="P61" s="77"/>
      <c r="Q61" s="78"/>
    </row>
    <row r="62" spans="1:17" ht="11.25" customHeight="1" x14ac:dyDescent="0.2">
      <c r="A62" s="82"/>
      <c r="B62" s="77"/>
      <c r="C62" s="77"/>
      <c r="D62" s="77"/>
      <c r="E62" s="77"/>
      <c r="F62" s="77"/>
      <c r="G62" s="77"/>
      <c r="H62" s="77"/>
      <c r="I62" s="77"/>
      <c r="J62" s="77"/>
      <c r="K62" s="77"/>
      <c r="L62" s="77"/>
      <c r="M62" s="77"/>
      <c r="N62" s="77"/>
      <c r="O62" s="77"/>
      <c r="P62" s="77"/>
      <c r="Q62" s="78"/>
    </row>
    <row r="63" spans="1:17" s="85" customFormat="1" ht="12" customHeight="1" x14ac:dyDescent="0.2">
      <c r="A63" s="71" t="s">
        <v>57</v>
      </c>
      <c r="B63" s="72"/>
      <c r="C63" s="72"/>
      <c r="D63" s="72"/>
      <c r="E63" s="72"/>
      <c r="F63" s="72"/>
      <c r="G63" s="72"/>
      <c r="H63" s="72"/>
      <c r="I63" s="72"/>
      <c r="J63" s="72"/>
      <c r="K63" s="72"/>
      <c r="L63" s="72"/>
      <c r="M63" s="72"/>
      <c r="N63" s="72"/>
      <c r="O63" s="72"/>
      <c r="P63" s="72"/>
      <c r="Q63" s="73"/>
    </row>
  </sheetData>
  <mergeCells count="17">
    <mergeCell ref="F2:F5"/>
    <mergeCell ref="J2:J5"/>
    <mergeCell ref="G3:G5"/>
    <mergeCell ref="A1:Q1"/>
    <mergeCell ref="C2:C5"/>
    <mergeCell ref="D2:D5"/>
    <mergeCell ref="E2:E5"/>
    <mergeCell ref="N2:N5"/>
    <mergeCell ref="O2:O5"/>
    <mergeCell ref="G2:I2"/>
    <mergeCell ref="H3:H5"/>
    <mergeCell ref="Q2:Q5"/>
    <mergeCell ref="A2:A5"/>
    <mergeCell ref="B2:B5"/>
    <mergeCell ref="K2:M5"/>
    <mergeCell ref="I3:I5"/>
    <mergeCell ref="P2:P5"/>
  </mergeCells>
  <phoneticPr fontId="0" type="noConversion"/>
  <printOptions horizontalCentered="1"/>
  <pageMargins left="0.34" right="0.3" top="0.61" bottom="0.56000000000000005" header="0.5" footer="0.5"/>
  <pageSetup scale="7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63"/>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 width="10.77734375" style="1"/>
    <col min="17" max="17" width="11.77734375" style="1" customWidth="1"/>
    <col min="18" max="16384" width="10.77734375" style="1"/>
  </cols>
  <sheetData>
    <row r="1" spans="1:21" ht="12" customHeight="1" thickBot="1" x14ac:dyDescent="0.25">
      <c r="A1" s="108" t="s">
        <v>39</v>
      </c>
      <c r="B1" s="108"/>
      <c r="C1" s="108"/>
      <c r="D1" s="108"/>
      <c r="E1" s="108"/>
      <c r="F1" s="108"/>
      <c r="G1" s="108"/>
      <c r="H1" s="108"/>
      <c r="I1" s="108"/>
      <c r="J1" s="108"/>
      <c r="K1" s="108"/>
      <c r="L1" s="108"/>
      <c r="M1" s="108"/>
      <c r="N1" s="108"/>
      <c r="O1" s="108"/>
      <c r="P1" s="108"/>
      <c r="Q1" s="108"/>
    </row>
    <row r="2" spans="1:21" ht="12" customHeight="1" thickTop="1" x14ac:dyDescent="0.2">
      <c r="A2" s="111" t="s">
        <v>0</v>
      </c>
      <c r="B2" s="109" t="s">
        <v>7</v>
      </c>
      <c r="C2" s="103" t="s">
        <v>3</v>
      </c>
      <c r="D2" s="109" t="s">
        <v>1</v>
      </c>
      <c r="E2" s="109" t="s">
        <v>5</v>
      </c>
      <c r="F2" s="109" t="s">
        <v>8</v>
      </c>
      <c r="G2" s="117" t="s">
        <v>4</v>
      </c>
      <c r="H2" s="118"/>
      <c r="I2" s="118"/>
      <c r="J2" s="109" t="s">
        <v>9</v>
      </c>
      <c r="K2" s="103" t="s">
        <v>19</v>
      </c>
      <c r="L2" s="104"/>
      <c r="M2" s="104"/>
      <c r="N2" s="109" t="s">
        <v>22</v>
      </c>
      <c r="O2" s="109" t="s">
        <v>28</v>
      </c>
      <c r="P2" s="103" t="s">
        <v>23</v>
      </c>
      <c r="Q2" s="103" t="s">
        <v>24</v>
      </c>
    </row>
    <row r="3" spans="1:21" ht="12" customHeight="1" x14ac:dyDescent="0.2">
      <c r="A3" s="111"/>
      <c r="B3" s="109"/>
      <c r="C3" s="103"/>
      <c r="D3" s="109"/>
      <c r="E3" s="109"/>
      <c r="F3" s="109"/>
      <c r="G3" s="116" t="s">
        <v>2</v>
      </c>
      <c r="H3" s="119" t="s">
        <v>49</v>
      </c>
      <c r="I3" s="116" t="s">
        <v>6</v>
      </c>
      <c r="J3" s="109"/>
      <c r="K3" s="105"/>
      <c r="L3" s="104"/>
      <c r="M3" s="104"/>
      <c r="N3" s="105"/>
      <c r="O3" s="105"/>
      <c r="P3" s="105"/>
      <c r="Q3" s="105"/>
    </row>
    <row r="4" spans="1:21" ht="12" customHeight="1" x14ac:dyDescent="0.2">
      <c r="A4" s="111"/>
      <c r="B4" s="109"/>
      <c r="C4" s="103"/>
      <c r="D4" s="109"/>
      <c r="E4" s="109"/>
      <c r="F4" s="109"/>
      <c r="G4" s="109"/>
      <c r="H4" s="114"/>
      <c r="I4" s="109"/>
      <c r="J4" s="109"/>
      <c r="K4" s="105"/>
      <c r="L4" s="104"/>
      <c r="M4" s="104"/>
      <c r="N4" s="105"/>
      <c r="O4" s="105"/>
      <c r="P4" s="105"/>
      <c r="Q4" s="105"/>
    </row>
    <row r="5" spans="1:21" ht="18.75" customHeight="1" x14ac:dyDescent="0.2">
      <c r="A5" s="112"/>
      <c r="B5" s="110"/>
      <c r="C5" s="120"/>
      <c r="D5" s="110"/>
      <c r="E5" s="110"/>
      <c r="F5" s="110"/>
      <c r="G5" s="110"/>
      <c r="H5" s="115"/>
      <c r="I5" s="110"/>
      <c r="J5" s="110"/>
      <c r="K5" s="106"/>
      <c r="L5" s="107"/>
      <c r="M5" s="107"/>
      <c r="N5" s="106"/>
      <c r="O5" s="106"/>
      <c r="P5" s="106"/>
      <c r="Q5" s="106"/>
    </row>
    <row r="6" spans="1:21" ht="12" customHeight="1" x14ac:dyDescent="0.25">
      <c r="A6" s="20"/>
      <c r="B6" s="22" t="s">
        <v>29</v>
      </c>
      <c r="C6" s="22" t="s">
        <v>30</v>
      </c>
      <c r="D6" s="22" t="s">
        <v>29</v>
      </c>
      <c r="E6" s="22" t="s">
        <v>30</v>
      </c>
      <c r="F6" s="22" t="s">
        <v>29</v>
      </c>
      <c r="G6" s="22" t="s">
        <v>30</v>
      </c>
      <c r="H6" s="34" t="s">
        <v>29</v>
      </c>
      <c r="I6" s="22" t="s">
        <v>30</v>
      </c>
      <c r="J6" s="22" t="s">
        <v>30</v>
      </c>
      <c r="K6" s="22" t="s">
        <v>29</v>
      </c>
      <c r="L6" s="22" t="s">
        <v>31</v>
      </c>
      <c r="M6" s="22" t="s">
        <v>32</v>
      </c>
      <c r="N6" s="22" t="s">
        <v>33</v>
      </c>
      <c r="O6" s="22" t="s">
        <v>34</v>
      </c>
      <c r="P6" s="22" t="s">
        <v>33</v>
      </c>
      <c r="Q6" s="22" t="s">
        <v>35</v>
      </c>
      <c r="R6" s="19"/>
      <c r="S6" s="19"/>
      <c r="T6" s="19"/>
      <c r="U6" s="19"/>
    </row>
    <row r="7" spans="1:21" ht="12" customHeight="1" x14ac:dyDescent="0.2">
      <c r="A7" s="7">
        <v>1970</v>
      </c>
      <c r="B7" s="8">
        <v>0.49743479702709559</v>
      </c>
      <c r="C7" s="8">
        <v>0</v>
      </c>
      <c r="D7" s="8">
        <f t="shared" ref="D7:D48" si="0">+B7-B7*(C7/100)</f>
        <v>0.49743479702709559</v>
      </c>
      <c r="E7" s="8">
        <v>11</v>
      </c>
      <c r="F7" s="8">
        <f t="shared" ref="F7:F48" si="1">+(D7-D7*(E7)/100)</f>
        <v>0.44271696935411509</v>
      </c>
      <c r="G7" s="8">
        <v>0</v>
      </c>
      <c r="H7" s="8">
        <f>F7-(F7*G7/100)</f>
        <v>0.44271696935411509</v>
      </c>
      <c r="I7" s="8">
        <v>15</v>
      </c>
      <c r="J7" s="9">
        <f t="shared" ref="J7:J48" si="2">100-(K7/B7*100)</f>
        <v>24.350000000000009</v>
      </c>
      <c r="K7" s="8">
        <f>+H7-H7*I7/100</f>
        <v>0.37630942395099781</v>
      </c>
      <c r="L7" s="10">
        <f t="shared" ref="L7:L48" si="3">+(K7/365)*16</f>
        <v>1.6495755570454698E-2</v>
      </c>
      <c r="M7" s="8">
        <f t="shared" ref="M7:M48" si="4">+L7*28.3495</f>
        <v>0.46764642254460548</v>
      </c>
      <c r="N7" s="8">
        <v>16</v>
      </c>
      <c r="O7" s="8">
        <v>4.2</v>
      </c>
      <c r="P7" s="8">
        <f t="shared" ref="P7:P48" si="5">+Q7*N7</f>
        <v>1.7815101811223064</v>
      </c>
      <c r="Q7" s="15">
        <f t="shared" ref="Q7:Q48" si="6">+M7/O7</f>
        <v>0.11134438632014415</v>
      </c>
      <c r="R7" s="6"/>
      <c r="S7" s="6"/>
      <c r="T7" s="6"/>
      <c r="U7" s="6"/>
    </row>
    <row r="8" spans="1:21" ht="12" customHeight="1" x14ac:dyDescent="0.2">
      <c r="A8" s="11">
        <v>1971</v>
      </c>
      <c r="B8" s="32">
        <v>0.50081623415085164</v>
      </c>
      <c r="C8" s="12">
        <v>0</v>
      </c>
      <c r="D8" s="12">
        <f t="shared" si="0"/>
        <v>0.50081623415085164</v>
      </c>
      <c r="E8" s="12">
        <v>11</v>
      </c>
      <c r="F8" s="12">
        <f t="shared" si="1"/>
        <v>0.44572644839425796</v>
      </c>
      <c r="G8" s="12">
        <v>0</v>
      </c>
      <c r="H8" s="32">
        <f t="shared" ref="H8:H53" si="7">F8-(F8*G8/100)</f>
        <v>0.44572644839425796</v>
      </c>
      <c r="I8" s="32">
        <v>15</v>
      </c>
      <c r="J8" s="13">
        <f t="shared" si="2"/>
        <v>24.350000000000009</v>
      </c>
      <c r="K8" s="32">
        <f t="shared" ref="K8:K53" si="8">+H8-H8*I8/100</f>
        <v>0.37886748113511926</v>
      </c>
      <c r="L8" s="14">
        <f t="shared" si="3"/>
        <v>1.6607889584005227E-2</v>
      </c>
      <c r="M8" s="12">
        <f t="shared" si="4"/>
        <v>0.47082536576175615</v>
      </c>
      <c r="N8" s="12">
        <v>16</v>
      </c>
      <c r="O8" s="12">
        <v>4.2</v>
      </c>
      <c r="P8" s="12">
        <f t="shared" si="5"/>
        <v>1.7936204409971663</v>
      </c>
      <c r="Q8" s="16">
        <f t="shared" si="6"/>
        <v>0.1121012775623229</v>
      </c>
      <c r="R8" s="6"/>
      <c r="S8" s="6"/>
      <c r="T8" s="6"/>
      <c r="U8" s="6"/>
    </row>
    <row r="9" spans="1:21" ht="12" customHeight="1" x14ac:dyDescent="0.2">
      <c r="A9" s="11">
        <v>1972</v>
      </c>
      <c r="B9" s="32">
        <v>0.49548347753173005</v>
      </c>
      <c r="C9" s="12">
        <v>0</v>
      </c>
      <c r="D9" s="12">
        <f t="shared" si="0"/>
        <v>0.49548347753173005</v>
      </c>
      <c r="E9" s="12">
        <v>11</v>
      </c>
      <c r="F9" s="12">
        <f t="shared" si="1"/>
        <v>0.44098029500323976</v>
      </c>
      <c r="G9" s="12">
        <v>0</v>
      </c>
      <c r="H9" s="32">
        <f t="shared" si="7"/>
        <v>0.44098029500323976</v>
      </c>
      <c r="I9" s="32">
        <v>15</v>
      </c>
      <c r="J9" s="13">
        <f t="shared" si="2"/>
        <v>24.349999999999994</v>
      </c>
      <c r="K9" s="32">
        <f t="shared" si="8"/>
        <v>0.37483325075275381</v>
      </c>
      <c r="L9" s="14">
        <f t="shared" si="3"/>
        <v>1.6431046608339894E-2</v>
      </c>
      <c r="M9" s="12">
        <f t="shared" si="4"/>
        <v>0.46581195582313178</v>
      </c>
      <c r="N9" s="12">
        <v>16</v>
      </c>
      <c r="O9" s="12">
        <v>4.2</v>
      </c>
      <c r="P9" s="12">
        <f t="shared" si="5"/>
        <v>1.7745217364690733</v>
      </c>
      <c r="Q9" s="16">
        <f t="shared" si="6"/>
        <v>0.11090760852931708</v>
      </c>
      <c r="R9" s="6"/>
      <c r="S9" s="6"/>
      <c r="T9" s="6"/>
      <c r="U9" s="6"/>
    </row>
    <row r="10" spans="1:21" ht="12" customHeight="1" x14ac:dyDescent="0.2">
      <c r="A10" s="11">
        <v>1973</v>
      </c>
      <c r="B10" s="32">
        <v>0.50021471480682744</v>
      </c>
      <c r="C10" s="12">
        <v>0</v>
      </c>
      <c r="D10" s="12">
        <f t="shared" si="0"/>
        <v>0.50021471480682744</v>
      </c>
      <c r="E10" s="12">
        <v>11</v>
      </c>
      <c r="F10" s="12">
        <f t="shared" si="1"/>
        <v>0.4451910961780764</v>
      </c>
      <c r="G10" s="12">
        <v>0</v>
      </c>
      <c r="H10" s="32">
        <f t="shared" si="7"/>
        <v>0.4451910961780764</v>
      </c>
      <c r="I10" s="32">
        <v>15</v>
      </c>
      <c r="J10" s="13">
        <f t="shared" si="2"/>
        <v>24.349999999999994</v>
      </c>
      <c r="K10" s="32">
        <f t="shared" si="8"/>
        <v>0.37841243175136496</v>
      </c>
      <c r="L10" s="14">
        <f t="shared" si="3"/>
        <v>1.6587942213758464E-2</v>
      </c>
      <c r="M10" s="12">
        <f t="shared" si="4"/>
        <v>0.47025986778894557</v>
      </c>
      <c r="N10" s="12">
        <v>16</v>
      </c>
      <c r="O10" s="12">
        <v>4.2</v>
      </c>
      <c r="P10" s="12">
        <f t="shared" si="5"/>
        <v>1.7914661630055069</v>
      </c>
      <c r="Q10" s="16">
        <f t="shared" si="6"/>
        <v>0.11196663518784418</v>
      </c>
      <c r="R10" s="6"/>
      <c r="S10" s="6"/>
      <c r="T10" s="6"/>
      <c r="U10" s="6"/>
    </row>
    <row r="11" spans="1:21" ht="12" customHeight="1" x14ac:dyDescent="0.2">
      <c r="A11" s="11">
        <v>1974</v>
      </c>
      <c r="B11" s="32">
        <v>0.4021435184752214</v>
      </c>
      <c r="C11" s="12">
        <v>0</v>
      </c>
      <c r="D11" s="12">
        <f t="shared" si="0"/>
        <v>0.4021435184752214</v>
      </c>
      <c r="E11" s="12">
        <v>11</v>
      </c>
      <c r="F11" s="12">
        <f t="shared" si="1"/>
        <v>0.35790773144294702</v>
      </c>
      <c r="G11" s="12">
        <v>0</v>
      </c>
      <c r="H11" s="32">
        <f t="shared" si="7"/>
        <v>0.35790773144294702</v>
      </c>
      <c r="I11" s="32">
        <v>15</v>
      </c>
      <c r="J11" s="13">
        <f t="shared" si="2"/>
        <v>24.349999999999994</v>
      </c>
      <c r="K11" s="32">
        <f t="shared" si="8"/>
        <v>0.30422157172650499</v>
      </c>
      <c r="L11" s="14">
        <f t="shared" si="3"/>
        <v>1.3335740130476932E-2</v>
      </c>
      <c r="M11" s="12">
        <f t="shared" si="4"/>
        <v>0.37806156482895575</v>
      </c>
      <c r="N11" s="12">
        <v>16</v>
      </c>
      <c r="O11" s="12">
        <v>4.2</v>
      </c>
      <c r="P11" s="12">
        <f t="shared" si="5"/>
        <v>1.4402345326817361</v>
      </c>
      <c r="Q11" s="16">
        <f t="shared" si="6"/>
        <v>9.0014658292608504E-2</v>
      </c>
      <c r="R11" s="6"/>
      <c r="S11" s="6"/>
      <c r="T11" s="6"/>
      <c r="U11" s="6"/>
    </row>
    <row r="12" spans="1:21" ht="12" customHeight="1" x14ac:dyDescent="0.2">
      <c r="A12" s="11">
        <v>1975</v>
      </c>
      <c r="B12" s="32">
        <v>0.39819792288850919</v>
      </c>
      <c r="C12" s="12">
        <v>0</v>
      </c>
      <c r="D12" s="12">
        <f t="shared" si="0"/>
        <v>0.39819792288850919</v>
      </c>
      <c r="E12" s="12">
        <v>11</v>
      </c>
      <c r="F12" s="12">
        <f t="shared" si="1"/>
        <v>0.35439615137077318</v>
      </c>
      <c r="G12" s="12">
        <v>0</v>
      </c>
      <c r="H12" s="32">
        <f t="shared" si="7"/>
        <v>0.35439615137077318</v>
      </c>
      <c r="I12" s="32">
        <v>15</v>
      </c>
      <c r="J12" s="13">
        <f t="shared" si="2"/>
        <v>24.349999999999994</v>
      </c>
      <c r="K12" s="32">
        <f t="shared" si="8"/>
        <v>0.30123672866515722</v>
      </c>
      <c r="L12" s="14">
        <f t="shared" si="3"/>
        <v>1.3204897694911E-2</v>
      </c>
      <c r="M12" s="12">
        <f t="shared" si="4"/>
        <v>0.37435224720187937</v>
      </c>
      <c r="N12" s="12">
        <v>16</v>
      </c>
      <c r="O12" s="12">
        <v>4.2</v>
      </c>
      <c r="P12" s="12">
        <f t="shared" si="5"/>
        <v>1.4261037988643024</v>
      </c>
      <c r="Q12" s="16">
        <f t="shared" si="6"/>
        <v>8.9131487429018899E-2</v>
      </c>
      <c r="R12" s="6"/>
      <c r="S12" s="6"/>
      <c r="T12" s="6"/>
      <c r="U12" s="6"/>
    </row>
    <row r="13" spans="1:21" ht="12" customHeight="1" x14ac:dyDescent="0.2">
      <c r="A13" s="7">
        <v>1976</v>
      </c>
      <c r="B13" s="8">
        <v>0.40360492581466278</v>
      </c>
      <c r="C13" s="8">
        <v>0</v>
      </c>
      <c r="D13" s="8">
        <f t="shared" si="0"/>
        <v>0.40360492581466278</v>
      </c>
      <c r="E13" s="8">
        <v>11</v>
      </c>
      <c r="F13" s="8">
        <f t="shared" si="1"/>
        <v>0.35920838397504989</v>
      </c>
      <c r="G13" s="8">
        <v>0</v>
      </c>
      <c r="H13" s="8">
        <f t="shared" si="7"/>
        <v>0.35920838397504989</v>
      </c>
      <c r="I13" s="8">
        <v>15</v>
      </c>
      <c r="J13" s="9">
        <f t="shared" si="2"/>
        <v>24.350000000000009</v>
      </c>
      <c r="K13" s="8">
        <f t="shared" si="8"/>
        <v>0.30532712637879239</v>
      </c>
      <c r="L13" s="10">
        <f t="shared" si="3"/>
        <v>1.3384202800166242E-2</v>
      </c>
      <c r="M13" s="8">
        <f t="shared" si="4"/>
        <v>0.37943545728331285</v>
      </c>
      <c r="N13" s="8">
        <v>16</v>
      </c>
      <c r="O13" s="8">
        <v>4.2</v>
      </c>
      <c r="P13" s="8">
        <f t="shared" si="5"/>
        <v>1.4454684086983347</v>
      </c>
      <c r="Q13" s="15">
        <f t="shared" si="6"/>
        <v>9.0341775543645919E-2</v>
      </c>
      <c r="R13" s="6"/>
      <c r="S13" s="6"/>
      <c r="T13" s="6"/>
      <c r="U13" s="6"/>
    </row>
    <row r="14" spans="1:21" ht="12" customHeight="1" x14ac:dyDescent="0.2">
      <c r="A14" s="7">
        <v>1977</v>
      </c>
      <c r="B14" s="8">
        <v>0.39956592610754682</v>
      </c>
      <c r="C14" s="8">
        <v>0</v>
      </c>
      <c r="D14" s="8">
        <f t="shared" si="0"/>
        <v>0.39956592610754682</v>
      </c>
      <c r="E14" s="8">
        <v>11</v>
      </c>
      <c r="F14" s="8">
        <f t="shared" si="1"/>
        <v>0.35561367423571666</v>
      </c>
      <c r="G14" s="8">
        <v>0</v>
      </c>
      <c r="H14" s="8">
        <f t="shared" si="7"/>
        <v>0.35561367423571666</v>
      </c>
      <c r="I14" s="8">
        <v>15</v>
      </c>
      <c r="J14" s="9">
        <f t="shared" si="2"/>
        <v>24.350000000000009</v>
      </c>
      <c r="K14" s="8">
        <f t="shared" si="8"/>
        <v>0.30227162310035915</v>
      </c>
      <c r="L14" s="10">
        <f t="shared" si="3"/>
        <v>1.3250262930426703E-2</v>
      </c>
      <c r="M14" s="8">
        <f t="shared" si="4"/>
        <v>0.37563832894613181</v>
      </c>
      <c r="N14" s="8">
        <v>16</v>
      </c>
      <c r="O14" s="8">
        <v>4.2</v>
      </c>
      <c r="P14" s="8">
        <f t="shared" si="5"/>
        <v>1.431003157890026</v>
      </c>
      <c r="Q14" s="15">
        <f t="shared" si="6"/>
        <v>8.9437697368126623E-2</v>
      </c>
      <c r="R14" s="6"/>
      <c r="S14" s="6"/>
      <c r="T14" s="6"/>
      <c r="U14" s="6"/>
    </row>
    <row r="15" spans="1:21" ht="12" customHeight="1" x14ac:dyDescent="0.2">
      <c r="A15" s="7">
        <v>1978</v>
      </c>
      <c r="B15" s="8">
        <v>0.40433991508861783</v>
      </c>
      <c r="C15" s="8">
        <v>0</v>
      </c>
      <c r="D15" s="8">
        <f t="shared" si="0"/>
        <v>0.40433991508861783</v>
      </c>
      <c r="E15" s="8">
        <v>11</v>
      </c>
      <c r="F15" s="8">
        <f t="shared" si="1"/>
        <v>0.3598625244288699</v>
      </c>
      <c r="G15" s="8">
        <v>0</v>
      </c>
      <c r="H15" s="8">
        <f t="shared" si="7"/>
        <v>0.3598625244288699</v>
      </c>
      <c r="I15" s="8">
        <v>15</v>
      </c>
      <c r="J15" s="9">
        <f t="shared" si="2"/>
        <v>24.349999999999994</v>
      </c>
      <c r="K15" s="8">
        <f t="shared" si="8"/>
        <v>0.3058831457645394</v>
      </c>
      <c r="L15" s="10">
        <f t="shared" si="3"/>
        <v>1.3408576252692138E-2</v>
      </c>
      <c r="M15" s="8">
        <f t="shared" si="4"/>
        <v>0.38012643247569577</v>
      </c>
      <c r="N15" s="8">
        <v>16</v>
      </c>
      <c r="O15" s="8">
        <v>4.2</v>
      </c>
      <c r="P15" s="8">
        <f t="shared" si="5"/>
        <v>1.4481006951455075</v>
      </c>
      <c r="Q15" s="15">
        <f t="shared" si="6"/>
        <v>9.0506293446594221E-2</v>
      </c>
      <c r="R15" s="6"/>
      <c r="S15" s="6"/>
      <c r="T15" s="6"/>
      <c r="U15" s="6"/>
    </row>
    <row r="16" spans="1:21" ht="12" customHeight="1" x14ac:dyDescent="0.2">
      <c r="A16" s="7">
        <v>1979</v>
      </c>
      <c r="B16" s="8">
        <v>0.39101552953722424</v>
      </c>
      <c r="C16" s="8">
        <v>0</v>
      </c>
      <c r="D16" s="8">
        <f t="shared" si="0"/>
        <v>0.39101552953722424</v>
      </c>
      <c r="E16" s="8">
        <v>11</v>
      </c>
      <c r="F16" s="8">
        <f t="shared" si="1"/>
        <v>0.34800382128812957</v>
      </c>
      <c r="G16" s="8">
        <v>0</v>
      </c>
      <c r="H16" s="8">
        <f t="shared" si="7"/>
        <v>0.34800382128812957</v>
      </c>
      <c r="I16" s="8">
        <v>15</v>
      </c>
      <c r="J16" s="9">
        <f t="shared" si="2"/>
        <v>24.350000000000009</v>
      </c>
      <c r="K16" s="8">
        <f t="shared" si="8"/>
        <v>0.2958032480949101</v>
      </c>
      <c r="L16" s="10">
        <f t="shared" si="3"/>
        <v>1.2966717724708388E-2</v>
      </c>
      <c r="M16" s="8">
        <f t="shared" si="4"/>
        <v>0.36759996413662044</v>
      </c>
      <c r="N16" s="8">
        <v>16</v>
      </c>
      <c r="O16" s="8">
        <v>4.2</v>
      </c>
      <c r="P16" s="8">
        <f t="shared" si="5"/>
        <v>1.400380815758554</v>
      </c>
      <c r="Q16" s="15">
        <f t="shared" si="6"/>
        <v>8.7523800984909625E-2</v>
      </c>
      <c r="R16" s="6"/>
      <c r="S16" s="6"/>
      <c r="T16" s="6"/>
      <c r="U16" s="6"/>
    </row>
    <row r="17" spans="1:21" ht="12" customHeight="1" x14ac:dyDescent="0.2">
      <c r="A17" s="7">
        <v>1980</v>
      </c>
      <c r="B17" s="8">
        <v>0.4391242106742313</v>
      </c>
      <c r="C17" s="8">
        <v>0</v>
      </c>
      <c r="D17" s="8">
        <f t="shared" si="0"/>
        <v>0.4391242106742313</v>
      </c>
      <c r="E17" s="8">
        <v>11</v>
      </c>
      <c r="F17" s="8">
        <f t="shared" si="1"/>
        <v>0.39082054750006584</v>
      </c>
      <c r="G17" s="8">
        <v>0</v>
      </c>
      <c r="H17" s="8">
        <f t="shared" si="7"/>
        <v>0.39082054750006584</v>
      </c>
      <c r="I17" s="8">
        <v>15</v>
      </c>
      <c r="J17" s="9">
        <f t="shared" si="2"/>
        <v>24.350000000000009</v>
      </c>
      <c r="K17" s="8">
        <f t="shared" si="8"/>
        <v>0.33219746537505596</v>
      </c>
      <c r="L17" s="10">
        <f t="shared" si="3"/>
        <v>1.4562080673975056E-2</v>
      </c>
      <c r="M17" s="8">
        <f t="shared" si="4"/>
        <v>0.41282770606685582</v>
      </c>
      <c r="N17" s="8">
        <v>16</v>
      </c>
      <c r="O17" s="8">
        <v>4.2</v>
      </c>
      <c r="P17" s="8">
        <f t="shared" si="5"/>
        <v>1.5726769754927841</v>
      </c>
      <c r="Q17" s="15">
        <f t="shared" si="6"/>
        <v>9.8292310968299004E-2</v>
      </c>
      <c r="R17" s="6"/>
      <c r="S17" s="6"/>
      <c r="T17" s="6"/>
      <c r="U17" s="6"/>
    </row>
    <row r="18" spans="1:21" ht="12" customHeight="1" x14ac:dyDescent="0.2">
      <c r="A18" s="11">
        <v>1981</v>
      </c>
      <c r="B18" s="32">
        <v>0.40005913917709574</v>
      </c>
      <c r="C18" s="12">
        <v>0</v>
      </c>
      <c r="D18" s="12">
        <f t="shared" si="0"/>
        <v>0.40005913917709574</v>
      </c>
      <c r="E18" s="12">
        <v>11</v>
      </c>
      <c r="F18" s="12">
        <f t="shared" si="1"/>
        <v>0.35605263386761521</v>
      </c>
      <c r="G18" s="12">
        <v>0</v>
      </c>
      <c r="H18" s="32">
        <f t="shared" si="7"/>
        <v>0.35605263386761521</v>
      </c>
      <c r="I18" s="32">
        <v>15</v>
      </c>
      <c r="J18" s="13">
        <f t="shared" si="2"/>
        <v>24.349999999999994</v>
      </c>
      <c r="K18" s="32">
        <f t="shared" si="8"/>
        <v>0.30264473878747294</v>
      </c>
      <c r="L18" s="14">
        <f t="shared" si="3"/>
        <v>1.3266618686574156E-2</v>
      </c>
      <c r="M18" s="12">
        <f t="shared" si="4"/>
        <v>0.376102006455034</v>
      </c>
      <c r="N18" s="12">
        <v>16</v>
      </c>
      <c r="O18" s="12">
        <v>4.2</v>
      </c>
      <c r="P18" s="12">
        <f t="shared" si="5"/>
        <v>1.4327695484001295</v>
      </c>
      <c r="Q18" s="16">
        <f t="shared" si="6"/>
        <v>8.9548096775008093E-2</v>
      </c>
      <c r="R18" s="6"/>
      <c r="S18" s="6"/>
      <c r="T18" s="6"/>
      <c r="U18" s="6"/>
    </row>
    <row r="19" spans="1:21" ht="12" customHeight="1" x14ac:dyDescent="0.2">
      <c r="A19" s="11">
        <v>1982</v>
      </c>
      <c r="B19" s="32">
        <v>0.39623064068771857</v>
      </c>
      <c r="C19" s="12">
        <v>0</v>
      </c>
      <c r="D19" s="12">
        <f t="shared" si="0"/>
        <v>0.39623064068771857</v>
      </c>
      <c r="E19" s="12">
        <v>11</v>
      </c>
      <c r="F19" s="12">
        <f t="shared" si="1"/>
        <v>0.35264527021206954</v>
      </c>
      <c r="G19" s="12">
        <v>0</v>
      </c>
      <c r="H19" s="32">
        <f t="shared" si="7"/>
        <v>0.35264527021206954</v>
      </c>
      <c r="I19" s="32">
        <v>15</v>
      </c>
      <c r="J19" s="13">
        <f t="shared" si="2"/>
        <v>24.350000000000009</v>
      </c>
      <c r="K19" s="32">
        <f t="shared" si="8"/>
        <v>0.29974847968025908</v>
      </c>
      <c r="L19" s="14">
        <f t="shared" si="3"/>
        <v>1.3139659383244233E-2</v>
      </c>
      <c r="M19" s="12">
        <f t="shared" si="4"/>
        <v>0.3725027736852824</v>
      </c>
      <c r="N19" s="12">
        <v>16</v>
      </c>
      <c r="O19" s="12">
        <v>4.2</v>
      </c>
      <c r="P19" s="12">
        <f t="shared" si="5"/>
        <v>1.4190581854677424</v>
      </c>
      <c r="Q19" s="16">
        <f t="shared" si="6"/>
        <v>8.8691136591733902E-2</v>
      </c>
      <c r="R19" s="6"/>
      <c r="S19" s="6"/>
      <c r="T19" s="6"/>
      <c r="U19" s="6"/>
    </row>
    <row r="20" spans="1:21" ht="12" customHeight="1" x14ac:dyDescent="0.2">
      <c r="A20" s="11">
        <v>1983</v>
      </c>
      <c r="B20" s="32">
        <v>0.40289022521734308</v>
      </c>
      <c r="C20" s="12">
        <v>0</v>
      </c>
      <c r="D20" s="12">
        <f t="shared" si="0"/>
        <v>0.40289022521734308</v>
      </c>
      <c r="E20" s="12">
        <v>11</v>
      </c>
      <c r="F20" s="12">
        <f t="shared" si="1"/>
        <v>0.35857230044343535</v>
      </c>
      <c r="G20" s="12">
        <v>0</v>
      </c>
      <c r="H20" s="32">
        <f t="shared" si="7"/>
        <v>0.35857230044343535</v>
      </c>
      <c r="I20" s="32">
        <v>15</v>
      </c>
      <c r="J20" s="13">
        <f t="shared" si="2"/>
        <v>24.349999999999994</v>
      </c>
      <c r="K20" s="32">
        <f t="shared" si="8"/>
        <v>0.30478645537692006</v>
      </c>
      <c r="L20" s="14">
        <f t="shared" si="3"/>
        <v>1.3360502153508825E-2</v>
      </c>
      <c r="M20" s="12">
        <f t="shared" si="4"/>
        <v>0.37876355580089843</v>
      </c>
      <c r="N20" s="12">
        <v>16</v>
      </c>
      <c r="O20" s="12">
        <v>4.2</v>
      </c>
      <c r="P20" s="12">
        <f t="shared" si="5"/>
        <v>1.4429087840034225</v>
      </c>
      <c r="Q20" s="16">
        <f t="shared" si="6"/>
        <v>9.0181799000213905E-2</v>
      </c>
      <c r="R20" s="6"/>
      <c r="S20" s="6"/>
      <c r="T20" s="6"/>
      <c r="U20" s="6"/>
    </row>
    <row r="21" spans="1:21" ht="12" customHeight="1" x14ac:dyDescent="0.2">
      <c r="A21" s="11">
        <v>1984</v>
      </c>
      <c r="B21" s="32">
        <v>0.39771861830859578</v>
      </c>
      <c r="C21" s="12">
        <v>0</v>
      </c>
      <c r="D21" s="12">
        <f t="shared" si="0"/>
        <v>0.39771861830859578</v>
      </c>
      <c r="E21" s="12">
        <v>11</v>
      </c>
      <c r="F21" s="12">
        <f t="shared" si="1"/>
        <v>0.35396957029465026</v>
      </c>
      <c r="G21" s="12">
        <v>0</v>
      </c>
      <c r="H21" s="32">
        <f t="shared" si="7"/>
        <v>0.35396957029465026</v>
      </c>
      <c r="I21" s="32">
        <v>15</v>
      </c>
      <c r="J21" s="13">
        <f t="shared" si="2"/>
        <v>24.349999999999994</v>
      </c>
      <c r="K21" s="32">
        <f t="shared" si="8"/>
        <v>0.30087413475045272</v>
      </c>
      <c r="L21" s="14">
        <f t="shared" si="3"/>
        <v>1.3189003167143132E-2</v>
      </c>
      <c r="M21" s="12">
        <f t="shared" si="4"/>
        <v>0.37390164528692421</v>
      </c>
      <c r="N21" s="12">
        <v>16</v>
      </c>
      <c r="O21" s="12">
        <v>4.2</v>
      </c>
      <c r="P21" s="12">
        <f t="shared" si="5"/>
        <v>1.4243872201406635</v>
      </c>
      <c r="Q21" s="16">
        <f t="shared" si="6"/>
        <v>8.9024201258791472E-2</v>
      </c>
      <c r="R21" s="6"/>
      <c r="S21" s="6"/>
      <c r="T21" s="6"/>
      <c r="U21" s="6"/>
    </row>
    <row r="22" spans="1:21" ht="12" customHeight="1" x14ac:dyDescent="0.2">
      <c r="A22" s="11">
        <v>1985</v>
      </c>
      <c r="B22" s="32">
        <v>0.40324456901526501</v>
      </c>
      <c r="C22" s="12">
        <v>0</v>
      </c>
      <c r="D22" s="12">
        <f t="shared" si="0"/>
        <v>0.40324456901526501</v>
      </c>
      <c r="E22" s="12">
        <v>11</v>
      </c>
      <c r="F22" s="12">
        <f t="shared" si="1"/>
        <v>0.35888766642358588</v>
      </c>
      <c r="G22" s="12">
        <v>0</v>
      </c>
      <c r="H22" s="32">
        <f t="shared" si="7"/>
        <v>0.35888766642358588</v>
      </c>
      <c r="I22" s="32">
        <v>15</v>
      </c>
      <c r="J22" s="13">
        <f t="shared" si="2"/>
        <v>24.349999999999994</v>
      </c>
      <c r="K22" s="32">
        <f t="shared" si="8"/>
        <v>0.305054516460048</v>
      </c>
      <c r="L22" s="14">
        <f t="shared" si="3"/>
        <v>1.3372252776330871E-2</v>
      </c>
      <c r="M22" s="12">
        <f t="shared" si="4"/>
        <v>0.37909668008259201</v>
      </c>
      <c r="N22" s="12">
        <v>16</v>
      </c>
      <c r="O22" s="12">
        <v>4.2</v>
      </c>
      <c r="P22" s="12">
        <f t="shared" si="5"/>
        <v>1.4441778288860647</v>
      </c>
      <c r="Q22" s="16">
        <f t="shared" si="6"/>
        <v>9.0261114305379045E-2</v>
      </c>
      <c r="R22" s="6"/>
      <c r="S22" s="6"/>
      <c r="T22" s="6"/>
      <c r="U22" s="6"/>
    </row>
    <row r="23" spans="1:21" ht="12" customHeight="1" x14ac:dyDescent="0.2">
      <c r="A23" s="7">
        <v>1986</v>
      </c>
      <c r="B23" s="8">
        <v>0.4147213396799207</v>
      </c>
      <c r="C23" s="8">
        <v>0</v>
      </c>
      <c r="D23" s="8">
        <f t="shared" si="0"/>
        <v>0.4147213396799207</v>
      </c>
      <c r="E23" s="8">
        <v>11</v>
      </c>
      <c r="F23" s="8">
        <f t="shared" si="1"/>
        <v>0.36910199231512941</v>
      </c>
      <c r="G23" s="8">
        <v>0</v>
      </c>
      <c r="H23" s="8">
        <f t="shared" si="7"/>
        <v>0.36910199231512941</v>
      </c>
      <c r="I23" s="8">
        <v>15</v>
      </c>
      <c r="J23" s="9">
        <f t="shared" si="2"/>
        <v>24.350000000000009</v>
      </c>
      <c r="K23" s="8">
        <f t="shared" si="8"/>
        <v>0.31373669346785998</v>
      </c>
      <c r="L23" s="10">
        <f t="shared" si="3"/>
        <v>1.3752841357495231E-2</v>
      </c>
      <c r="M23" s="8">
        <f t="shared" si="4"/>
        <v>0.38988617606431103</v>
      </c>
      <c r="N23" s="8">
        <v>16</v>
      </c>
      <c r="O23" s="8">
        <v>4.2</v>
      </c>
      <c r="P23" s="8">
        <f t="shared" si="5"/>
        <v>1.4852806707211847</v>
      </c>
      <c r="Q23" s="15">
        <f t="shared" si="6"/>
        <v>9.2830041920074047E-2</v>
      </c>
      <c r="R23" s="6"/>
      <c r="S23" s="6"/>
      <c r="T23" s="6"/>
      <c r="U23" s="6"/>
    </row>
    <row r="24" spans="1:21" ht="12" customHeight="1" x14ac:dyDescent="0.2">
      <c r="A24" s="7">
        <v>1987</v>
      </c>
      <c r="B24" s="8">
        <v>0.44878246756117607</v>
      </c>
      <c r="C24" s="8">
        <v>0</v>
      </c>
      <c r="D24" s="8">
        <f t="shared" si="0"/>
        <v>0.44878246756117607</v>
      </c>
      <c r="E24" s="8">
        <v>11</v>
      </c>
      <c r="F24" s="8">
        <f t="shared" si="1"/>
        <v>0.39941639612944668</v>
      </c>
      <c r="G24" s="8">
        <v>0</v>
      </c>
      <c r="H24" s="8">
        <f t="shared" si="7"/>
        <v>0.39941639612944668</v>
      </c>
      <c r="I24" s="8">
        <v>15</v>
      </c>
      <c r="J24" s="9">
        <f t="shared" si="2"/>
        <v>24.350000000000009</v>
      </c>
      <c r="K24" s="8">
        <f t="shared" si="8"/>
        <v>0.33950393671002965</v>
      </c>
      <c r="L24" s="10">
        <f t="shared" si="3"/>
        <v>1.4882364348932807E-2</v>
      </c>
      <c r="M24" s="8">
        <f t="shared" si="4"/>
        <v>0.42190758811007056</v>
      </c>
      <c r="N24" s="8">
        <v>16</v>
      </c>
      <c r="O24" s="8">
        <v>4.2</v>
      </c>
      <c r="P24" s="8">
        <f t="shared" si="5"/>
        <v>1.6072670023240783</v>
      </c>
      <c r="Q24" s="15">
        <f t="shared" si="6"/>
        <v>0.10045418764525489</v>
      </c>
      <c r="R24" s="6"/>
      <c r="S24" s="6"/>
      <c r="T24" s="6"/>
      <c r="U24" s="6"/>
    </row>
    <row r="25" spans="1:21" ht="12" customHeight="1" x14ac:dyDescent="0.2">
      <c r="A25" s="7">
        <v>1988</v>
      </c>
      <c r="B25" s="8">
        <v>0.43693390162531376</v>
      </c>
      <c r="C25" s="8">
        <v>0</v>
      </c>
      <c r="D25" s="8">
        <f t="shared" si="0"/>
        <v>0.43693390162531376</v>
      </c>
      <c r="E25" s="8">
        <v>11</v>
      </c>
      <c r="F25" s="8">
        <f t="shared" si="1"/>
        <v>0.38887117244652925</v>
      </c>
      <c r="G25" s="8">
        <v>0</v>
      </c>
      <c r="H25" s="8">
        <f t="shared" si="7"/>
        <v>0.38887117244652925</v>
      </c>
      <c r="I25" s="8">
        <v>15</v>
      </c>
      <c r="J25" s="9">
        <f t="shared" si="2"/>
        <v>24.349999999999994</v>
      </c>
      <c r="K25" s="8">
        <f t="shared" si="8"/>
        <v>0.33054049657954987</v>
      </c>
      <c r="L25" s="10">
        <f t="shared" si="3"/>
        <v>1.4489446425404926E-2</v>
      </c>
      <c r="M25" s="8">
        <f t="shared" si="4"/>
        <v>0.41076856143701695</v>
      </c>
      <c r="N25" s="8">
        <v>16</v>
      </c>
      <c r="O25" s="8">
        <v>4.2</v>
      </c>
      <c r="P25" s="8">
        <f t="shared" si="5"/>
        <v>1.5648326149981597</v>
      </c>
      <c r="Q25" s="15">
        <f t="shared" si="6"/>
        <v>9.7802038437384983E-2</v>
      </c>
      <c r="R25" s="6"/>
      <c r="S25" s="6"/>
      <c r="T25" s="6"/>
      <c r="U25" s="6"/>
    </row>
    <row r="26" spans="1:21" ht="12" customHeight="1" x14ac:dyDescent="0.2">
      <c r="A26" s="7">
        <v>1989</v>
      </c>
      <c r="B26" s="8">
        <v>0.42378542120212576</v>
      </c>
      <c r="C26" s="8">
        <v>0</v>
      </c>
      <c r="D26" s="8">
        <f t="shared" si="0"/>
        <v>0.42378542120212576</v>
      </c>
      <c r="E26" s="8">
        <v>11</v>
      </c>
      <c r="F26" s="8">
        <f t="shared" si="1"/>
        <v>0.3771690248698919</v>
      </c>
      <c r="G26" s="8">
        <v>0</v>
      </c>
      <c r="H26" s="8">
        <f t="shared" si="7"/>
        <v>0.3771690248698919</v>
      </c>
      <c r="I26" s="8">
        <v>15</v>
      </c>
      <c r="J26" s="9">
        <f t="shared" si="2"/>
        <v>24.350000000000009</v>
      </c>
      <c r="K26" s="8">
        <f t="shared" si="8"/>
        <v>0.32059367113940812</v>
      </c>
      <c r="L26" s="10">
        <f t="shared" si="3"/>
        <v>1.4053421200631589E-2</v>
      </c>
      <c r="M26" s="8">
        <f t="shared" si="4"/>
        <v>0.39840746432730523</v>
      </c>
      <c r="N26" s="8">
        <v>16</v>
      </c>
      <c r="O26" s="8">
        <v>4.2</v>
      </c>
      <c r="P26" s="8">
        <f t="shared" si="5"/>
        <v>1.517742721246877</v>
      </c>
      <c r="Q26" s="15">
        <f t="shared" si="6"/>
        <v>9.4858920077929815E-2</v>
      </c>
      <c r="R26" s="6"/>
      <c r="S26" s="6"/>
      <c r="T26" s="6"/>
      <c r="U26" s="6"/>
    </row>
    <row r="27" spans="1:21" ht="12" customHeight="1" x14ac:dyDescent="0.2">
      <c r="A27" s="7">
        <v>1990</v>
      </c>
      <c r="B27" s="8">
        <v>0.42037485869525926</v>
      </c>
      <c r="C27" s="8">
        <v>0</v>
      </c>
      <c r="D27" s="8">
        <f t="shared" si="0"/>
        <v>0.42037485869525926</v>
      </c>
      <c r="E27" s="8">
        <v>11</v>
      </c>
      <c r="F27" s="8">
        <f t="shared" si="1"/>
        <v>0.37413362423878072</v>
      </c>
      <c r="G27" s="8">
        <v>0</v>
      </c>
      <c r="H27" s="8">
        <f t="shared" si="7"/>
        <v>0.37413362423878072</v>
      </c>
      <c r="I27" s="8">
        <v>15</v>
      </c>
      <c r="J27" s="9">
        <f t="shared" si="2"/>
        <v>24.350000000000009</v>
      </c>
      <c r="K27" s="8">
        <f t="shared" si="8"/>
        <v>0.31801358060296359</v>
      </c>
      <c r="L27" s="10">
        <f t="shared" si="3"/>
        <v>1.3940321341499773E-2</v>
      </c>
      <c r="M27" s="8">
        <f t="shared" si="4"/>
        <v>0.39520113987084782</v>
      </c>
      <c r="N27" s="8">
        <v>16</v>
      </c>
      <c r="O27" s="8">
        <v>4.2</v>
      </c>
      <c r="P27" s="8">
        <f t="shared" si="5"/>
        <v>1.5055281518889441</v>
      </c>
      <c r="Q27" s="15">
        <f t="shared" si="6"/>
        <v>9.4095509493059004E-2</v>
      </c>
      <c r="R27" s="6"/>
      <c r="S27" s="6"/>
      <c r="T27" s="6"/>
      <c r="U27" s="6"/>
    </row>
    <row r="28" spans="1:21" ht="12" customHeight="1" x14ac:dyDescent="0.2">
      <c r="A28" s="11">
        <v>1991</v>
      </c>
      <c r="B28" s="32">
        <v>0.41850750955340382</v>
      </c>
      <c r="C28" s="12">
        <v>0</v>
      </c>
      <c r="D28" s="12">
        <f t="shared" si="0"/>
        <v>0.41850750955340382</v>
      </c>
      <c r="E28" s="12">
        <v>11</v>
      </c>
      <c r="F28" s="12">
        <f t="shared" si="1"/>
        <v>0.3724716835025294</v>
      </c>
      <c r="G28" s="12">
        <v>0</v>
      </c>
      <c r="H28" s="32">
        <f t="shared" si="7"/>
        <v>0.3724716835025294</v>
      </c>
      <c r="I28" s="32">
        <v>15</v>
      </c>
      <c r="J28" s="13">
        <f t="shared" si="2"/>
        <v>24.350000000000009</v>
      </c>
      <c r="K28" s="32">
        <f t="shared" si="8"/>
        <v>0.31660093097714997</v>
      </c>
      <c r="L28" s="14">
        <f t="shared" si="3"/>
        <v>1.3878396974340821E-2</v>
      </c>
      <c r="M28" s="12">
        <f t="shared" si="4"/>
        <v>0.3934456150240751</v>
      </c>
      <c r="N28" s="12">
        <v>16</v>
      </c>
      <c r="O28" s="12">
        <v>4.2</v>
      </c>
      <c r="P28" s="12">
        <f t="shared" si="5"/>
        <v>1.4988404381869527</v>
      </c>
      <c r="Q28" s="16">
        <f t="shared" si="6"/>
        <v>9.3677527386684542E-2</v>
      </c>
      <c r="R28" s="6"/>
      <c r="S28" s="6"/>
      <c r="T28" s="6"/>
      <c r="U28" s="6"/>
    </row>
    <row r="29" spans="1:21" ht="12" customHeight="1" x14ac:dyDescent="0.2">
      <c r="A29" s="11">
        <v>1992</v>
      </c>
      <c r="B29" s="32">
        <v>0.1554742897387314</v>
      </c>
      <c r="C29" s="12">
        <v>0</v>
      </c>
      <c r="D29" s="12">
        <f t="shared" si="0"/>
        <v>0.1554742897387314</v>
      </c>
      <c r="E29" s="12">
        <v>11</v>
      </c>
      <c r="F29" s="12">
        <f t="shared" si="1"/>
        <v>0.13837211786747095</v>
      </c>
      <c r="G29" s="12">
        <v>0</v>
      </c>
      <c r="H29" s="32">
        <f t="shared" si="7"/>
        <v>0.13837211786747095</v>
      </c>
      <c r="I29" s="32">
        <v>15</v>
      </c>
      <c r="J29" s="13">
        <f t="shared" si="2"/>
        <v>24.349999999999994</v>
      </c>
      <c r="K29" s="32">
        <f t="shared" si="8"/>
        <v>0.11761630018735031</v>
      </c>
      <c r="L29" s="14">
        <f t="shared" si="3"/>
        <v>5.1557830219112468E-3</v>
      </c>
      <c r="M29" s="12">
        <f t="shared" si="4"/>
        <v>0.14616387077967288</v>
      </c>
      <c r="N29" s="12">
        <v>16</v>
      </c>
      <c r="O29" s="12">
        <v>4.2</v>
      </c>
      <c r="P29" s="12">
        <f t="shared" si="5"/>
        <v>0.55681474582732526</v>
      </c>
      <c r="Q29" s="16">
        <f t="shared" si="6"/>
        <v>3.4800921614207829E-2</v>
      </c>
      <c r="R29" s="6"/>
      <c r="S29" s="6"/>
      <c r="T29" s="6"/>
      <c r="U29" s="6"/>
    </row>
    <row r="30" spans="1:21" ht="12" customHeight="1" x14ac:dyDescent="0.2">
      <c r="A30" s="11">
        <v>1993</v>
      </c>
      <c r="B30" s="32">
        <v>0.1523591593345755</v>
      </c>
      <c r="C30" s="12">
        <v>0</v>
      </c>
      <c r="D30" s="12">
        <f t="shared" si="0"/>
        <v>0.1523591593345755</v>
      </c>
      <c r="E30" s="12">
        <v>11</v>
      </c>
      <c r="F30" s="12">
        <f t="shared" si="1"/>
        <v>0.1355996518077722</v>
      </c>
      <c r="G30" s="12">
        <v>0</v>
      </c>
      <c r="H30" s="32">
        <f t="shared" si="7"/>
        <v>0.1355996518077722</v>
      </c>
      <c r="I30" s="32">
        <v>15</v>
      </c>
      <c r="J30" s="13">
        <f t="shared" si="2"/>
        <v>24.349999999999994</v>
      </c>
      <c r="K30" s="32">
        <f t="shared" si="8"/>
        <v>0.11525970403660638</v>
      </c>
      <c r="L30" s="14">
        <f t="shared" si="3"/>
        <v>5.0524801769471286E-3</v>
      </c>
      <c r="M30" s="12">
        <f t="shared" si="4"/>
        <v>0.14323528677636263</v>
      </c>
      <c r="N30" s="12">
        <v>16</v>
      </c>
      <c r="O30" s="12">
        <v>4.2</v>
      </c>
      <c r="P30" s="12">
        <f t="shared" si="5"/>
        <v>0.54565823533852431</v>
      </c>
      <c r="Q30" s="16">
        <f t="shared" si="6"/>
        <v>3.4103639708657769E-2</v>
      </c>
      <c r="R30" s="6"/>
      <c r="S30" s="6"/>
      <c r="T30" s="6"/>
      <c r="U30" s="6"/>
    </row>
    <row r="31" spans="1:21" ht="12" customHeight="1" x14ac:dyDescent="0.2">
      <c r="A31" s="11">
        <v>1994</v>
      </c>
      <c r="B31" s="32">
        <v>0.13874193476466928</v>
      </c>
      <c r="C31" s="12">
        <v>0</v>
      </c>
      <c r="D31" s="12">
        <f t="shared" si="0"/>
        <v>0.13874193476466928</v>
      </c>
      <c r="E31" s="12">
        <v>11</v>
      </c>
      <c r="F31" s="12">
        <f t="shared" si="1"/>
        <v>0.12348032194055567</v>
      </c>
      <c r="G31" s="12">
        <v>0</v>
      </c>
      <c r="H31" s="32">
        <f t="shared" si="7"/>
        <v>0.12348032194055567</v>
      </c>
      <c r="I31" s="32">
        <v>15</v>
      </c>
      <c r="J31" s="13">
        <f t="shared" si="2"/>
        <v>24.349999999999994</v>
      </c>
      <c r="K31" s="32">
        <f t="shared" si="8"/>
        <v>0.10495827364947231</v>
      </c>
      <c r="L31" s="14">
        <f t="shared" si="3"/>
        <v>4.6009106257302928E-3</v>
      </c>
      <c r="M31" s="12">
        <f t="shared" si="4"/>
        <v>0.13043351578414092</v>
      </c>
      <c r="N31" s="12">
        <v>16</v>
      </c>
      <c r="O31" s="12">
        <v>4.2</v>
      </c>
      <c r="P31" s="12">
        <f t="shared" si="5"/>
        <v>0.49688958393958443</v>
      </c>
      <c r="Q31" s="16">
        <f t="shared" si="6"/>
        <v>3.1055598996224027E-2</v>
      </c>
      <c r="R31" s="6"/>
      <c r="S31" s="6"/>
      <c r="T31" s="6"/>
      <c r="U31" s="6"/>
    </row>
    <row r="32" spans="1:21" ht="12" customHeight="1" x14ac:dyDescent="0.2">
      <c r="A32" s="11">
        <v>1995</v>
      </c>
      <c r="B32" s="32">
        <v>0.26822202617094737</v>
      </c>
      <c r="C32" s="12">
        <v>0</v>
      </c>
      <c r="D32" s="12">
        <f t="shared" si="0"/>
        <v>0.26822202617094737</v>
      </c>
      <c r="E32" s="12">
        <v>11</v>
      </c>
      <c r="F32" s="12">
        <f t="shared" si="1"/>
        <v>0.23871760329214314</v>
      </c>
      <c r="G32" s="12">
        <v>0</v>
      </c>
      <c r="H32" s="32">
        <f t="shared" si="7"/>
        <v>0.23871760329214314</v>
      </c>
      <c r="I32" s="32">
        <v>15</v>
      </c>
      <c r="J32" s="13">
        <f t="shared" si="2"/>
        <v>24.350000000000009</v>
      </c>
      <c r="K32" s="32">
        <f t="shared" si="8"/>
        <v>0.20290996279832169</v>
      </c>
      <c r="L32" s="14">
        <f t="shared" si="3"/>
        <v>8.8946833007483486E-3</v>
      </c>
      <c r="M32" s="12">
        <f t="shared" si="4"/>
        <v>0.25215982423456529</v>
      </c>
      <c r="N32" s="12">
        <v>16</v>
      </c>
      <c r="O32" s="12">
        <v>4.2</v>
      </c>
      <c r="P32" s="12">
        <f t="shared" si="5"/>
        <v>0.96060885422691533</v>
      </c>
      <c r="Q32" s="16">
        <f t="shared" si="6"/>
        <v>6.0038053389182208E-2</v>
      </c>
      <c r="R32" s="6"/>
      <c r="S32" s="6"/>
      <c r="T32" s="6"/>
      <c r="U32" s="6"/>
    </row>
    <row r="33" spans="1:21" ht="12" customHeight="1" x14ac:dyDescent="0.2">
      <c r="A33" s="7">
        <v>1996</v>
      </c>
      <c r="B33" s="8">
        <v>0.70040316205112096</v>
      </c>
      <c r="C33" s="8">
        <v>0</v>
      </c>
      <c r="D33" s="8">
        <f t="shared" si="0"/>
        <v>0.70040316205112096</v>
      </c>
      <c r="E33" s="8">
        <v>11</v>
      </c>
      <c r="F33" s="8">
        <f t="shared" si="1"/>
        <v>0.62335881422549766</v>
      </c>
      <c r="G33" s="8">
        <v>0</v>
      </c>
      <c r="H33" s="8">
        <f t="shared" si="7"/>
        <v>0.62335881422549766</v>
      </c>
      <c r="I33" s="8">
        <v>15</v>
      </c>
      <c r="J33" s="9">
        <f t="shared" si="2"/>
        <v>24.350000000000009</v>
      </c>
      <c r="K33" s="8">
        <f t="shared" si="8"/>
        <v>0.52985499209167297</v>
      </c>
      <c r="L33" s="10">
        <f t="shared" si="3"/>
        <v>2.3226520201278814E-2</v>
      </c>
      <c r="M33" s="8">
        <f t="shared" si="4"/>
        <v>0.65846023444615365</v>
      </c>
      <c r="N33" s="8">
        <v>16</v>
      </c>
      <c r="O33" s="8">
        <v>4.2</v>
      </c>
      <c r="P33" s="8">
        <f t="shared" si="5"/>
        <v>2.5084199407472521</v>
      </c>
      <c r="Q33" s="15">
        <f t="shared" si="6"/>
        <v>0.15677624629670325</v>
      </c>
      <c r="R33" s="6"/>
      <c r="S33" s="6"/>
      <c r="T33" s="6"/>
      <c r="U33" s="6"/>
    </row>
    <row r="34" spans="1:21" ht="12" customHeight="1" x14ac:dyDescent="0.2">
      <c r="A34" s="7">
        <v>1997</v>
      </c>
      <c r="B34" s="8">
        <v>0.59681906586566136</v>
      </c>
      <c r="C34" s="8">
        <v>0</v>
      </c>
      <c r="D34" s="8">
        <f t="shared" si="0"/>
        <v>0.59681906586566136</v>
      </c>
      <c r="E34" s="8">
        <v>11</v>
      </c>
      <c r="F34" s="8">
        <f t="shared" si="1"/>
        <v>0.53116896862043861</v>
      </c>
      <c r="G34" s="8">
        <v>0</v>
      </c>
      <c r="H34" s="8">
        <f t="shared" si="7"/>
        <v>0.53116896862043861</v>
      </c>
      <c r="I34" s="8">
        <v>15</v>
      </c>
      <c r="J34" s="9">
        <f t="shared" si="2"/>
        <v>24.350000000000009</v>
      </c>
      <c r="K34" s="8">
        <f t="shared" si="8"/>
        <v>0.45149362332737281</v>
      </c>
      <c r="L34" s="10">
        <f t="shared" si="3"/>
        <v>1.979150129654237E-2</v>
      </c>
      <c r="M34" s="8">
        <f t="shared" si="4"/>
        <v>0.5610791660063279</v>
      </c>
      <c r="N34" s="8">
        <v>16</v>
      </c>
      <c r="O34" s="8">
        <v>4.2</v>
      </c>
      <c r="P34" s="8">
        <f t="shared" si="5"/>
        <v>2.1374444419288681</v>
      </c>
      <c r="Q34" s="15">
        <f t="shared" si="6"/>
        <v>0.13359027762055425</v>
      </c>
      <c r="R34" s="6"/>
      <c r="S34" s="6"/>
      <c r="T34" s="6"/>
      <c r="U34" s="6"/>
    </row>
    <row r="35" spans="1:21" ht="12" customHeight="1" x14ac:dyDescent="0.2">
      <c r="A35" s="7">
        <v>1998</v>
      </c>
      <c r="B35" s="8">
        <v>0.58431149766096979</v>
      </c>
      <c r="C35" s="8">
        <v>0</v>
      </c>
      <c r="D35" s="8">
        <f t="shared" si="0"/>
        <v>0.58431149766096979</v>
      </c>
      <c r="E35" s="8">
        <v>11</v>
      </c>
      <c r="F35" s="8">
        <f t="shared" si="1"/>
        <v>0.52003723291826309</v>
      </c>
      <c r="G35" s="8">
        <v>0</v>
      </c>
      <c r="H35" s="8">
        <f t="shared" si="7"/>
        <v>0.52003723291826309</v>
      </c>
      <c r="I35" s="8">
        <v>15</v>
      </c>
      <c r="J35" s="9">
        <f t="shared" si="2"/>
        <v>24.350000000000009</v>
      </c>
      <c r="K35" s="8">
        <f t="shared" si="8"/>
        <v>0.44203164798052363</v>
      </c>
      <c r="L35" s="10">
        <f t="shared" si="3"/>
        <v>1.9376729774488708E-2</v>
      </c>
      <c r="M35" s="8">
        <f t="shared" si="4"/>
        <v>0.54932060074186762</v>
      </c>
      <c r="N35" s="8">
        <v>16</v>
      </c>
      <c r="O35" s="8">
        <v>4.2</v>
      </c>
      <c r="P35" s="8">
        <f t="shared" si="5"/>
        <v>2.0926499075880671</v>
      </c>
      <c r="Q35" s="15">
        <f t="shared" si="6"/>
        <v>0.1307906192242542</v>
      </c>
      <c r="R35" s="6"/>
      <c r="S35" s="6"/>
      <c r="T35" s="6"/>
      <c r="U35" s="6"/>
    </row>
    <row r="36" spans="1:21" ht="12" customHeight="1" x14ac:dyDescent="0.2">
      <c r="A36" s="7">
        <v>1999</v>
      </c>
      <c r="B36" s="8">
        <v>0.55517509670525145</v>
      </c>
      <c r="C36" s="8">
        <v>0</v>
      </c>
      <c r="D36" s="8">
        <f t="shared" si="0"/>
        <v>0.55517509670525145</v>
      </c>
      <c r="E36" s="8">
        <v>11</v>
      </c>
      <c r="F36" s="8">
        <f t="shared" si="1"/>
        <v>0.49410583606767378</v>
      </c>
      <c r="G36" s="8">
        <v>0</v>
      </c>
      <c r="H36" s="8">
        <f t="shared" si="7"/>
        <v>0.49410583606767378</v>
      </c>
      <c r="I36" s="8">
        <v>15</v>
      </c>
      <c r="J36" s="9">
        <f t="shared" si="2"/>
        <v>24.350000000000009</v>
      </c>
      <c r="K36" s="8">
        <f t="shared" si="8"/>
        <v>0.4199899606575227</v>
      </c>
      <c r="L36" s="10">
        <f t="shared" si="3"/>
        <v>1.841051882334346E-2</v>
      </c>
      <c r="M36" s="8">
        <f t="shared" si="4"/>
        <v>0.52192900338237536</v>
      </c>
      <c r="N36" s="8">
        <v>16</v>
      </c>
      <c r="O36" s="8">
        <v>4.2</v>
      </c>
      <c r="P36" s="8">
        <f t="shared" si="5"/>
        <v>1.9883009652661918</v>
      </c>
      <c r="Q36" s="15">
        <f t="shared" si="6"/>
        <v>0.12426881032913699</v>
      </c>
      <c r="R36" s="6"/>
      <c r="S36" s="6"/>
      <c r="T36" s="6"/>
      <c r="U36" s="6"/>
    </row>
    <row r="37" spans="1:21" ht="12" customHeight="1" x14ac:dyDescent="0.2">
      <c r="A37" s="7">
        <v>2000</v>
      </c>
      <c r="B37" s="8">
        <v>0.59198399197879503</v>
      </c>
      <c r="C37" s="8">
        <v>0</v>
      </c>
      <c r="D37" s="8">
        <f t="shared" si="0"/>
        <v>0.59198399197879503</v>
      </c>
      <c r="E37" s="8">
        <v>11</v>
      </c>
      <c r="F37" s="8">
        <f t="shared" si="1"/>
        <v>0.52686575286112758</v>
      </c>
      <c r="G37" s="8">
        <v>0</v>
      </c>
      <c r="H37" s="8">
        <f t="shared" si="7"/>
        <v>0.52686575286112758</v>
      </c>
      <c r="I37" s="8">
        <v>15</v>
      </c>
      <c r="J37" s="9">
        <f t="shared" si="2"/>
        <v>24.350000000000009</v>
      </c>
      <c r="K37" s="8">
        <f t="shared" si="8"/>
        <v>0.44783588993195844</v>
      </c>
      <c r="L37" s="10">
        <f t="shared" si="3"/>
        <v>1.9631162298387218E-2</v>
      </c>
      <c r="M37" s="8">
        <f t="shared" si="4"/>
        <v>0.55653363557812841</v>
      </c>
      <c r="N37" s="8">
        <v>16</v>
      </c>
      <c r="O37" s="8">
        <v>4.2</v>
      </c>
      <c r="P37" s="8">
        <f t="shared" si="5"/>
        <v>2.1201281355357273</v>
      </c>
      <c r="Q37" s="15">
        <f t="shared" si="6"/>
        <v>0.13250800847098296</v>
      </c>
      <c r="R37" s="6"/>
      <c r="S37" s="6"/>
      <c r="T37" s="6"/>
      <c r="U37" s="6"/>
    </row>
    <row r="38" spans="1:21" ht="12" customHeight="1" x14ac:dyDescent="0.2">
      <c r="A38" s="11">
        <v>2001</v>
      </c>
      <c r="B38" s="32">
        <v>0.99756971242365244</v>
      </c>
      <c r="C38" s="12">
        <v>0</v>
      </c>
      <c r="D38" s="12">
        <f t="shared" si="0"/>
        <v>0.99756971242365244</v>
      </c>
      <c r="E38" s="12">
        <v>11</v>
      </c>
      <c r="F38" s="12">
        <f t="shared" si="1"/>
        <v>0.88783704405705066</v>
      </c>
      <c r="G38" s="12">
        <v>0</v>
      </c>
      <c r="H38" s="32">
        <f t="shared" si="7"/>
        <v>0.88783704405705066</v>
      </c>
      <c r="I38" s="32">
        <v>15</v>
      </c>
      <c r="J38" s="13">
        <f t="shared" si="2"/>
        <v>24.350000000000009</v>
      </c>
      <c r="K38" s="32">
        <f t="shared" si="8"/>
        <v>0.75466148744849304</v>
      </c>
      <c r="L38" s="14">
        <f t="shared" si="3"/>
        <v>3.3081051504591473E-2</v>
      </c>
      <c r="M38" s="12">
        <f t="shared" si="4"/>
        <v>0.93783126962941599</v>
      </c>
      <c r="N38" s="12">
        <v>16</v>
      </c>
      <c r="O38" s="12">
        <v>4.2</v>
      </c>
      <c r="P38" s="12">
        <f t="shared" si="5"/>
        <v>3.5726905509692037</v>
      </c>
      <c r="Q38" s="16">
        <f t="shared" si="6"/>
        <v>0.22329315943557523</v>
      </c>
      <c r="R38" s="6"/>
      <c r="S38" s="6"/>
      <c r="T38" s="6"/>
      <c r="U38" s="6"/>
    </row>
    <row r="39" spans="1:21" ht="12" customHeight="1" x14ac:dyDescent="0.2">
      <c r="A39" s="11">
        <v>2002</v>
      </c>
      <c r="B39" s="32">
        <v>0.95938386562766731</v>
      </c>
      <c r="C39" s="12">
        <v>0</v>
      </c>
      <c r="D39" s="12">
        <f t="shared" si="0"/>
        <v>0.95938386562766731</v>
      </c>
      <c r="E39" s="12">
        <v>11</v>
      </c>
      <c r="F39" s="12">
        <f t="shared" si="1"/>
        <v>0.85385164040862394</v>
      </c>
      <c r="G39" s="12">
        <v>0</v>
      </c>
      <c r="H39" s="32">
        <f t="shared" si="7"/>
        <v>0.85385164040862394</v>
      </c>
      <c r="I39" s="32">
        <v>15</v>
      </c>
      <c r="J39" s="13">
        <f t="shared" si="2"/>
        <v>24.349999999999994</v>
      </c>
      <c r="K39" s="32">
        <f t="shared" si="8"/>
        <v>0.72577389434733042</v>
      </c>
      <c r="L39" s="14">
        <f t="shared" si="3"/>
        <v>3.1814746053581609E-2</v>
      </c>
      <c r="M39" s="12">
        <f t="shared" si="4"/>
        <v>0.90193214324601179</v>
      </c>
      <c r="N39" s="12">
        <v>16</v>
      </c>
      <c r="O39" s="12">
        <v>4.2</v>
      </c>
      <c r="P39" s="12">
        <f t="shared" si="5"/>
        <v>3.4359319742705208</v>
      </c>
      <c r="Q39" s="16">
        <f t="shared" si="6"/>
        <v>0.21474574839190755</v>
      </c>
      <c r="R39" s="6"/>
      <c r="S39" s="6"/>
      <c r="T39" s="6"/>
      <c r="U39" s="6"/>
    </row>
    <row r="40" spans="1:21" ht="12" customHeight="1" x14ac:dyDescent="0.2">
      <c r="A40" s="11">
        <v>2003</v>
      </c>
      <c r="B40" s="32">
        <v>0.76924042431120676</v>
      </c>
      <c r="C40" s="12">
        <v>0</v>
      </c>
      <c r="D40" s="12">
        <f t="shared" si="0"/>
        <v>0.76924042431120676</v>
      </c>
      <c r="E40" s="12">
        <v>11</v>
      </c>
      <c r="F40" s="12">
        <f t="shared" si="1"/>
        <v>0.68462397763697402</v>
      </c>
      <c r="G40" s="12">
        <v>0</v>
      </c>
      <c r="H40" s="32">
        <f t="shared" si="7"/>
        <v>0.68462397763697402</v>
      </c>
      <c r="I40" s="32">
        <v>15</v>
      </c>
      <c r="J40" s="13">
        <f t="shared" si="2"/>
        <v>24.350000000000009</v>
      </c>
      <c r="K40" s="32">
        <f t="shared" si="8"/>
        <v>0.58193038099142791</v>
      </c>
      <c r="L40" s="14">
        <f t="shared" si="3"/>
        <v>2.5509276974966702E-2</v>
      </c>
      <c r="M40" s="12">
        <f t="shared" si="4"/>
        <v>0.7231752476018185</v>
      </c>
      <c r="N40" s="12">
        <v>16</v>
      </c>
      <c r="O40" s="12">
        <v>4.2</v>
      </c>
      <c r="P40" s="12">
        <f t="shared" si="5"/>
        <v>2.7549533241974036</v>
      </c>
      <c r="Q40" s="16">
        <f t="shared" si="6"/>
        <v>0.17218458276233772</v>
      </c>
      <c r="R40" s="6"/>
      <c r="S40" s="6"/>
      <c r="T40" s="6"/>
      <c r="U40" s="6"/>
    </row>
    <row r="41" spans="1:21" ht="12" customHeight="1" x14ac:dyDescent="0.2">
      <c r="A41" s="11">
        <v>2004</v>
      </c>
      <c r="B41" s="32">
        <v>0.65490394431429599</v>
      </c>
      <c r="C41" s="12">
        <v>0</v>
      </c>
      <c r="D41" s="12">
        <f t="shared" si="0"/>
        <v>0.65490394431429599</v>
      </c>
      <c r="E41" s="12">
        <v>11</v>
      </c>
      <c r="F41" s="12">
        <f t="shared" si="1"/>
        <v>0.58286451043972343</v>
      </c>
      <c r="G41" s="12">
        <v>0</v>
      </c>
      <c r="H41" s="32">
        <f t="shared" si="7"/>
        <v>0.58286451043972343</v>
      </c>
      <c r="I41" s="32">
        <v>15</v>
      </c>
      <c r="J41" s="13">
        <f t="shared" si="2"/>
        <v>24.350000000000009</v>
      </c>
      <c r="K41" s="32">
        <f t="shared" si="8"/>
        <v>0.49543483387376491</v>
      </c>
      <c r="L41" s="14">
        <f t="shared" si="3"/>
        <v>2.1717691347891064E-2</v>
      </c>
      <c r="M41" s="12">
        <f t="shared" si="4"/>
        <v>0.61568569086703773</v>
      </c>
      <c r="N41" s="12">
        <v>16</v>
      </c>
      <c r="O41" s="12">
        <v>4.2</v>
      </c>
      <c r="P41" s="12">
        <f t="shared" si="5"/>
        <v>2.3454692985410959</v>
      </c>
      <c r="Q41" s="16">
        <f t="shared" si="6"/>
        <v>0.14659183115881849</v>
      </c>
      <c r="R41" s="6"/>
      <c r="S41" s="6"/>
      <c r="T41" s="6"/>
      <c r="U41" s="6"/>
    </row>
    <row r="42" spans="1:21" ht="12" customHeight="1" x14ac:dyDescent="0.2">
      <c r="A42" s="11">
        <v>2005</v>
      </c>
      <c r="B42" s="32">
        <v>0.63383136931949779</v>
      </c>
      <c r="C42" s="12">
        <v>0</v>
      </c>
      <c r="D42" s="12">
        <f t="shared" si="0"/>
        <v>0.63383136931949779</v>
      </c>
      <c r="E42" s="12">
        <v>11</v>
      </c>
      <c r="F42" s="12">
        <f t="shared" si="1"/>
        <v>0.56410991869435301</v>
      </c>
      <c r="G42" s="12">
        <v>0</v>
      </c>
      <c r="H42" s="32">
        <f t="shared" si="7"/>
        <v>0.56410991869435301</v>
      </c>
      <c r="I42" s="32">
        <v>15</v>
      </c>
      <c r="J42" s="13">
        <f t="shared" si="2"/>
        <v>24.350000000000009</v>
      </c>
      <c r="K42" s="32">
        <f t="shared" si="8"/>
        <v>0.47949343089020002</v>
      </c>
      <c r="L42" s="14">
        <f t="shared" si="3"/>
        <v>2.1018890121214249E-2</v>
      </c>
      <c r="M42" s="12">
        <f t="shared" si="4"/>
        <v>0.59587502549136329</v>
      </c>
      <c r="N42" s="12">
        <v>16</v>
      </c>
      <c r="O42" s="12">
        <v>4.2</v>
      </c>
      <c r="P42" s="12">
        <f t="shared" si="5"/>
        <v>2.2700000971099552</v>
      </c>
      <c r="Q42" s="16">
        <f t="shared" si="6"/>
        <v>0.1418750060693722</v>
      </c>
      <c r="R42" s="6"/>
      <c r="S42" s="6"/>
      <c r="T42" s="6"/>
      <c r="U42" s="6"/>
    </row>
    <row r="43" spans="1:21" ht="12" customHeight="1" x14ac:dyDescent="0.2">
      <c r="A43" s="7">
        <v>2006</v>
      </c>
      <c r="B43" s="8">
        <v>0.65774095658047338</v>
      </c>
      <c r="C43" s="8">
        <v>0</v>
      </c>
      <c r="D43" s="8">
        <f t="shared" si="0"/>
        <v>0.65774095658047338</v>
      </c>
      <c r="E43" s="8">
        <v>11</v>
      </c>
      <c r="F43" s="8">
        <f t="shared" si="1"/>
        <v>0.58538945135662135</v>
      </c>
      <c r="G43" s="8">
        <v>0</v>
      </c>
      <c r="H43" s="8">
        <f t="shared" si="7"/>
        <v>0.58538945135662135</v>
      </c>
      <c r="I43" s="8">
        <v>15</v>
      </c>
      <c r="J43" s="9">
        <f t="shared" si="2"/>
        <v>24.350000000000009</v>
      </c>
      <c r="K43" s="8">
        <f t="shared" si="8"/>
        <v>0.49758103365312811</v>
      </c>
      <c r="L43" s="10">
        <f t="shared" si="3"/>
        <v>2.1811771338219314E-2</v>
      </c>
      <c r="M43" s="8">
        <f t="shared" si="4"/>
        <v>0.61835281155284838</v>
      </c>
      <c r="N43" s="8">
        <v>16</v>
      </c>
      <c r="O43" s="8">
        <v>4.2</v>
      </c>
      <c r="P43" s="8">
        <f t="shared" si="5"/>
        <v>2.3556297582965651</v>
      </c>
      <c r="Q43" s="15">
        <f t="shared" si="6"/>
        <v>0.14722685989353532</v>
      </c>
      <c r="R43" s="6"/>
      <c r="S43" s="6"/>
      <c r="T43" s="6"/>
      <c r="U43" s="6"/>
    </row>
    <row r="44" spans="1:21" ht="12" customHeight="1" x14ac:dyDescent="0.2">
      <c r="A44" s="7">
        <v>2007</v>
      </c>
      <c r="B44" s="8">
        <v>0.62021700147268288</v>
      </c>
      <c r="C44" s="8">
        <v>0</v>
      </c>
      <c r="D44" s="8">
        <f t="shared" si="0"/>
        <v>0.62021700147268288</v>
      </c>
      <c r="E44" s="8">
        <v>11</v>
      </c>
      <c r="F44" s="8">
        <f t="shared" si="1"/>
        <v>0.55199313131068772</v>
      </c>
      <c r="G44" s="8">
        <v>0</v>
      </c>
      <c r="H44" s="8">
        <f t="shared" si="7"/>
        <v>0.55199313131068772</v>
      </c>
      <c r="I44" s="8">
        <v>15</v>
      </c>
      <c r="J44" s="9">
        <f t="shared" si="2"/>
        <v>24.350000000000009</v>
      </c>
      <c r="K44" s="8">
        <f t="shared" si="8"/>
        <v>0.46919416161408456</v>
      </c>
      <c r="L44" s="10">
        <f t="shared" si="3"/>
        <v>2.0567415303631105E-2</v>
      </c>
      <c r="M44" s="8">
        <f t="shared" si="4"/>
        <v>0.58307594015028996</v>
      </c>
      <c r="N44" s="8">
        <v>16</v>
      </c>
      <c r="O44" s="8">
        <v>4.2</v>
      </c>
      <c r="P44" s="8">
        <f t="shared" si="5"/>
        <v>2.2212416767630092</v>
      </c>
      <c r="Q44" s="15">
        <f t="shared" si="6"/>
        <v>0.13882760479768808</v>
      </c>
      <c r="R44" s="6"/>
      <c r="S44" s="6"/>
      <c r="T44" s="6"/>
      <c r="U44" s="6"/>
    </row>
    <row r="45" spans="1:21" ht="12" customHeight="1" x14ac:dyDescent="0.2">
      <c r="A45" s="7">
        <v>2008</v>
      </c>
      <c r="B45" s="8">
        <v>0.61144589617532741</v>
      </c>
      <c r="C45" s="8">
        <v>0</v>
      </c>
      <c r="D45" s="8">
        <f t="shared" si="0"/>
        <v>0.61144589617532741</v>
      </c>
      <c r="E45" s="8">
        <v>11</v>
      </c>
      <c r="F45" s="8">
        <f t="shared" si="1"/>
        <v>0.54418684759604141</v>
      </c>
      <c r="G45" s="8">
        <v>0</v>
      </c>
      <c r="H45" s="8">
        <f t="shared" si="7"/>
        <v>0.54418684759604141</v>
      </c>
      <c r="I45" s="8">
        <v>15</v>
      </c>
      <c r="J45" s="9">
        <f t="shared" si="2"/>
        <v>24.349999999999994</v>
      </c>
      <c r="K45" s="8">
        <f t="shared" si="8"/>
        <v>0.46255882045663521</v>
      </c>
      <c r="L45" s="10">
        <f t="shared" si="3"/>
        <v>2.0276551033715517E-2</v>
      </c>
      <c r="M45" s="8">
        <f t="shared" si="4"/>
        <v>0.57483008353031806</v>
      </c>
      <c r="N45" s="8">
        <v>16</v>
      </c>
      <c r="O45" s="8">
        <v>4.2</v>
      </c>
      <c r="P45" s="8">
        <f t="shared" si="5"/>
        <v>2.189828889639307</v>
      </c>
      <c r="Q45" s="15">
        <f t="shared" si="6"/>
        <v>0.13686430560245669</v>
      </c>
      <c r="R45" s="6"/>
      <c r="S45" s="6"/>
      <c r="T45" s="6"/>
      <c r="U45" s="6"/>
    </row>
    <row r="46" spans="1:21" ht="12" customHeight="1" x14ac:dyDescent="0.2">
      <c r="A46" s="7">
        <v>2009</v>
      </c>
      <c r="B46" s="8">
        <v>0.58774900692576004</v>
      </c>
      <c r="C46" s="8">
        <v>0</v>
      </c>
      <c r="D46" s="8">
        <f t="shared" si="0"/>
        <v>0.58774900692576004</v>
      </c>
      <c r="E46" s="8">
        <v>11</v>
      </c>
      <c r="F46" s="8">
        <f t="shared" si="1"/>
        <v>0.52309661616392644</v>
      </c>
      <c r="G46" s="8">
        <v>0</v>
      </c>
      <c r="H46" s="8">
        <f t="shared" si="7"/>
        <v>0.52309661616392644</v>
      </c>
      <c r="I46" s="8">
        <v>15</v>
      </c>
      <c r="J46" s="9">
        <f t="shared" si="2"/>
        <v>24.350000000000009</v>
      </c>
      <c r="K46" s="8">
        <f t="shared" si="8"/>
        <v>0.44463212373933747</v>
      </c>
      <c r="L46" s="10">
        <f t="shared" si="3"/>
        <v>1.9490723232409315E-2</v>
      </c>
      <c r="M46" s="8">
        <f t="shared" si="4"/>
        <v>0.5525522582771879</v>
      </c>
      <c r="N46" s="8">
        <v>16</v>
      </c>
      <c r="O46" s="8">
        <v>4.2</v>
      </c>
      <c r="P46" s="8">
        <f t="shared" si="5"/>
        <v>2.1049609839130965</v>
      </c>
      <c r="Q46" s="15">
        <f t="shared" si="6"/>
        <v>0.13156006149456853</v>
      </c>
      <c r="R46" s="6"/>
      <c r="S46" s="6"/>
      <c r="T46" s="6"/>
      <c r="U46" s="6"/>
    </row>
    <row r="47" spans="1:21" ht="12" customHeight="1" x14ac:dyDescent="0.2">
      <c r="A47" s="7">
        <v>2010</v>
      </c>
      <c r="B47" s="8">
        <v>0.71177392340924084</v>
      </c>
      <c r="C47" s="8">
        <v>0</v>
      </c>
      <c r="D47" s="8">
        <f t="shared" si="0"/>
        <v>0.71177392340924084</v>
      </c>
      <c r="E47" s="8">
        <v>11</v>
      </c>
      <c r="F47" s="8">
        <f t="shared" si="1"/>
        <v>0.6334787918342244</v>
      </c>
      <c r="G47" s="8">
        <v>0</v>
      </c>
      <c r="H47" s="8">
        <f t="shared" si="7"/>
        <v>0.6334787918342244</v>
      </c>
      <c r="I47" s="8">
        <v>15</v>
      </c>
      <c r="J47" s="9">
        <f t="shared" si="2"/>
        <v>24.350000000000009</v>
      </c>
      <c r="K47" s="8">
        <f t="shared" si="8"/>
        <v>0.53845697305909068</v>
      </c>
      <c r="L47" s="10">
        <f t="shared" si="3"/>
        <v>2.3603593339576578E-2</v>
      </c>
      <c r="M47" s="8">
        <f t="shared" si="4"/>
        <v>0.66915006938032617</v>
      </c>
      <c r="N47" s="8">
        <v>16</v>
      </c>
      <c r="O47" s="8">
        <v>4.2</v>
      </c>
      <c r="P47" s="8">
        <f t="shared" si="5"/>
        <v>2.5491431214488616</v>
      </c>
      <c r="Q47" s="15">
        <f t="shared" si="6"/>
        <v>0.15932144509055385</v>
      </c>
    </row>
    <row r="48" spans="1:21" ht="12" customHeight="1" x14ac:dyDescent="0.2">
      <c r="A48" s="11">
        <v>2011</v>
      </c>
      <c r="B48" s="32">
        <v>0.65476834125349082</v>
      </c>
      <c r="C48" s="12">
        <v>0</v>
      </c>
      <c r="D48" s="12">
        <f t="shared" si="0"/>
        <v>0.65476834125349082</v>
      </c>
      <c r="E48" s="12">
        <v>11</v>
      </c>
      <c r="F48" s="12">
        <f t="shared" si="1"/>
        <v>0.58274382371560685</v>
      </c>
      <c r="G48" s="12">
        <v>0</v>
      </c>
      <c r="H48" s="32">
        <f t="shared" si="7"/>
        <v>0.58274382371560685</v>
      </c>
      <c r="I48" s="32">
        <v>15</v>
      </c>
      <c r="J48" s="13">
        <f t="shared" si="2"/>
        <v>24.349999999999994</v>
      </c>
      <c r="K48" s="32">
        <f t="shared" si="8"/>
        <v>0.49533225015826582</v>
      </c>
      <c r="L48" s="14">
        <f t="shared" si="3"/>
        <v>2.1713194527485626E-2</v>
      </c>
      <c r="M48" s="12">
        <f t="shared" si="4"/>
        <v>0.61555820825695373</v>
      </c>
      <c r="N48" s="12">
        <v>16</v>
      </c>
      <c r="O48" s="12">
        <v>4.2</v>
      </c>
      <c r="P48" s="12">
        <f t="shared" si="5"/>
        <v>2.3449836505026806</v>
      </c>
      <c r="Q48" s="16">
        <f t="shared" si="6"/>
        <v>0.14656147815641754</v>
      </c>
    </row>
    <row r="49" spans="1:17" ht="12" customHeight="1" x14ac:dyDescent="0.2">
      <c r="A49" s="31">
        <v>2012</v>
      </c>
      <c r="B49" s="32">
        <v>0.66076518135523965</v>
      </c>
      <c r="C49" s="32">
        <v>0</v>
      </c>
      <c r="D49" s="32">
        <f t="shared" ref="D49:D58" si="9">+B49-B49*(C49/100)</f>
        <v>0.66076518135523965</v>
      </c>
      <c r="E49" s="32">
        <v>11</v>
      </c>
      <c r="F49" s="32">
        <f t="shared" ref="F49:F58" si="10">+(D49-D49*(E49)/100)</f>
        <v>0.58808101140616331</v>
      </c>
      <c r="G49" s="32">
        <v>0</v>
      </c>
      <c r="H49" s="32">
        <f t="shared" si="7"/>
        <v>0.58808101140616331</v>
      </c>
      <c r="I49" s="32">
        <v>15</v>
      </c>
      <c r="J49" s="13">
        <f t="shared" ref="J49:J58" si="11">100-(K49/B49*100)</f>
        <v>24.349999999999994</v>
      </c>
      <c r="K49" s="32">
        <f t="shared" si="8"/>
        <v>0.49986885969523881</v>
      </c>
      <c r="L49" s="14">
        <f t="shared" ref="L49:L58" si="12">+(K49/365)*16</f>
        <v>2.1912059603078963E-2</v>
      </c>
      <c r="M49" s="32">
        <f t="shared" ref="M49:M58" si="13">+L49*28.3495</f>
        <v>0.62119593371748705</v>
      </c>
      <c r="N49" s="32">
        <v>16</v>
      </c>
      <c r="O49" s="32">
        <v>4.2</v>
      </c>
      <c r="P49" s="32">
        <f t="shared" ref="P49:P58" si="14">+Q49*N49</f>
        <v>2.366460699876141</v>
      </c>
      <c r="Q49" s="16">
        <f t="shared" ref="Q49:Q58" si="15">+M49/O49</f>
        <v>0.14790379374225882</v>
      </c>
    </row>
    <row r="50" spans="1:17" ht="12" customHeight="1" x14ac:dyDescent="0.2">
      <c r="A50" s="31">
        <v>2013</v>
      </c>
      <c r="B50" s="32">
        <v>0.70025933671771867</v>
      </c>
      <c r="C50" s="32">
        <v>0</v>
      </c>
      <c r="D50" s="32">
        <f t="shared" si="9"/>
        <v>0.70025933671771867</v>
      </c>
      <c r="E50" s="32">
        <v>11</v>
      </c>
      <c r="F50" s="32">
        <f t="shared" si="10"/>
        <v>0.62323080967876965</v>
      </c>
      <c r="G50" s="32">
        <v>0</v>
      </c>
      <c r="H50" s="32">
        <f t="shared" si="7"/>
        <v>0.62323080967876965</v>
      </c>
      <c r="I50" s="32">
        <v>15</v>
      </c>
      <c r="J50" s="13">
        <f t="shared" si="11"/>
        <v>24.349999999999994</v>
      </c>
      <c r="K50" s="32">
        <f t="shared" si="8"/>
        <v>0.52974618822695418</v>
      </c>
      <c r="L50" s="14">
        <f t="shared" si="12"/>
        <v>2.3221750716797992E-2</v>
      </c>
      <c r="M50" s="32">
        <f t="shared" si="13"/>
        <v>0.65832502194586462</v>
      </c>
      <c r="N50" s="32">
        <v>16</v>
      </c>
      <c r="O50" s="32">
        <v>4.2</v>
      </c>
      <c r="P50" s="32">
        <f t="shared" si="14"/>
        <v>2.5079048455080555</v>
      </c>
      <c r="Q50" s="16">
        <f t="shared" si="15"/>
        <v>0.15674405284425347</v>
      </c>
    </row>
    <row r="51" spans="1:17" ht="12" customHeight="1" x14ac:dyDescent="0.2">
      <c r="A51" s="31">
        <v>2014</v>
      </c>
      <c r="B51" s="32">
        <v>0.79933383570738092</v>
      </c>
      <c r="C51" s="32">
        <v>0</v>
      </c>
      <c r="D51" s="32">
        <f t="shared" si="9"/>
        <v>0.79933383570738092</v>
      </c>
      <c r="E51" s="32">
        <v>11</v>
      </c>
      <c r="F51" s="32">
        <f t="shared" si="10"/>
        <v>0.711407113779569</v>
      </c>
      <c r="G51" s="32">
        <v>0</v>
      </c>
      <c r="H51" s="32">
        <f t="shared" si="7"/>
        <v>0.711407113779569</v>
      </c>
      <c r="I51" s="32">
        <v>15</v>
      </c>
      <c r="J51" s="13">
        <f t="shared" si="11"/>
        <v>24.350000000000009</v>
      </c>
      <c r="K51" s="32">
        <f t="shared" si="8"/>
        <v>0.60469604671263366</v>
      </c>
      <c r="L51" s="14">
        <f t="shared" si="12"/>
        <v>2.650722396548531E-2</v>
      </c>
      <c r="M51" s="32">
        <f t="shared" si="13"/>
        <v>0.75146654580952577</v>
      </c>
      <c r="N51" s="32">
        <v>16</v>
      </c>
      <c r="O51" s="32">
        <v>4.2</v>
      </c>
      <c r="P51" s="32">
        <f t="shared" si="14"/>
        <v>2.8627296983220027</v>
      </c>
      <c r="Q51" s="16">
        <f t="shared" si="15"/>
        <v>0.17892060614512517</v>
      </c>
    </row>
    <row r="52" spans="1:17" ht="12" customHeight="1" x14ac:dyDescent="0.2">
      <c r="A52" s="36">
        <v>2015</v>
      </c>
      <c r="B52" s="32">
        <v>0.85227619412628808</v>
      </c>
      <c r="C52" s="37">
        <v>0</v>
      </c>
      <c r="D52" s="37">
        <f t="shared" si="9"/>
        <v>0.85227619412628808</v>
      </c>
      <c r="E52" s="37">
        <v>11</v>
      </c>
      <c r="F52" s="37">
        <f t="shared" si="10"/>
        <v>0.75852581277239639</v>
      </c>
      <c r="G52" s="37">
        <v>0</v>
      </c>
      <c r="H52" s="32">
        <f t="shared" si="7"/>
        <v>0.75852581277239639</v>
      </c>
      <c r="I52" s="37">
        <v>15</v>
      </c>
      <c r="J52" s="38">
        <f t="shared" si="11"/>
        <v>24.349999999999994</v>
      </c>
      <c r="K52" s="32">
        <f t="shared" si="8"/>
        <v>0.64474694085653694</v>
      </c>
      <c r="L52" s="39">
        <f t="shared" si="12"/>
        <v>2.826287959919066E-2</v>
      </c>
      <c r="M52" s="37">
        <f t="shared" si="13"/>
        <v>0.80123850519725559</v>
      </c>
      <c r="N52" s="37">
        <v>16</v>
      </c>
      <c r="O52" s="37">
        <v>4.2</v>
      </c>
      <c r="P52" s="37">
        <f t="shared" si="14"/>
        <v>3.0523371626562117</v>
      </c>
      <c r="Q52" s="40">
        <f t="shared" si="15"/>
        <v>0.19077107266601323</v>
      </c>
    </row>
    <row r="53" spans="1:17" ht="12" customHeight="1" x14ac:dyDescent="0.2">
      <c r="A53" s="42">
        <v>2016</v>
      </c>
      <c r="B53" s="8">
        <v>0.65218544825157965</v>
      </c>
      <c r="C53" s="43">
        <v>0</v>
      </c>
      <c r="D53" s="43">
        <f t="shared" si="9"/>
        <v>0.65218544825157965</v>
      </c>
      <c r="E53" s="43">
        <v>11</v>
      </c>
      <c r="F53" s="43">
        <f t="shared" si="10"/>
        <v>0.58044504894390592</v>
      </c>
      <c r="G53" s="43">
        <v>0</v>
      </c>
      <c r="H53" s="8">
        <f t="shared" si="7"/>
        <v>0.58044504894390592</v>
      </c>
      <c r="I53" s="43">
        <v>15</v>
      </c>
      <c r="J53" s="44">
        <f t="shared" si="11"/>
        <v>24.349999999999994</v>
      </c>
      <c r="K53" s="8">
        <f t="shared" si="8"/>
        <v>0.49337829160232005</v>
      </c>
      <c r="L53" s="45">
        <f t="shared" si="12"/>
        <v>2.1627541549690741E-2</v>
      </c>
      <c r="M53" s="43">
        <f t="shared" si="13"/>
        <v>0.61312998916295769</v>
      </c>
      <c r="N53" s="43">
        <v>16</v>
      </c>
      <c r="O53" s="43">
        <v>4.2</v>
      </c>
      <c r="P53" s="43">
        <f t="shared" si="14"/>
        <v>2.3357332920493623</v>
      </c>
      <c r="Q53" s="46">
        <f t="shared" si="15"/>
        <v>0.14598333075308514</v>
      </c>
    </row>
    <row r="54" spans="1:17" ht="12" customHeight="1" x14ac:dyDescent="0.2">
      <c r="A54" s="49">
        <v>2017</v>
      </c>
      <c r="B54" s="8">
        <v>0.67322543839606741</v>
      </c>
      <c r="C54" s="51">
        <v>0</v>
      </c>
      <c r="D54" s="51">
        <f t="shared" si="9"/>
        <v>0.67322543839606741</v>
      </c>
      <c r="E54" s="51">
        <v>11</v>
      </c>
      <c r="F54" s="51">
        <f t="shared" si="10"/>
        <v>0.59917064017249999</v>
      </c>
      <c r="G54" s="51">
        <v>0</v>
      </c>
      <c r="H54" s="52">
        <f>F54-(F54*G54/100)</f>
        <v>0.59917064017249999</v>
      </c>
      <c r="I54" s="51">
        <v>15</v>
      </c>
      <c r="J54" s="53">
        <f t="shared" si="11"/>
        <v>24.350000000000009</v>
      </c>
      <c r="K54" s="52">
        <f>+H54-H54*I54/100</f>
        <v>0.50929504414662496</v>
      </c>
      <c r="L54" s="54">
        <f t="shared" si="12"/>
        <v>2.2325262209167123E-2</v>
      </c>
      <c r="M54" s="51">
        <f t="shared" si="13"/>
        <v>0.63291002099878335</v>
      </c>
      <c r="N54" s="51">
        <v>16</v>
      </c>
      <c r="O54" s="51">
        <v>4.2</v>
      </c>
      <c r="P54" s="51">
        <f t="shared" si="14"/>
        <v>2.4110857942810795</v>
      </c>
      <c r="Q54" s="55">
        <f t="shared" si="15"/>
        <v>0.15069286214256747</v>
      </c>
    </row>
    <row r="55" spans="1:17" ht="12" customHeight="1" x14ac:dyDescent="0.2">
      <c r="A55" s="42">
        <v>2018</v>
      </c>
      <c r="B55" s="8">
        <v>0.70665617200083541</v>
      </c>
      <c r="C55" s="43">
        <v>0</v>
      </c>
      <c r="D55" s="43">
        <f t="shared" si="9"/>
        <v>0.70665617200083541</v>
      </c>
      <c r="E55" s="43">
        <v>11</v>
      </c>
      <c r="F55" s="43">
        <f t="shared" si="10"/>
        <v>0.62892399308074354</v>
      </c>
      <c r="G55" s="43">
        <v>0</v>
      </c>
      <c r="H55" s="8">
        <f>F55-(F55*G55/100)</f>
        <v>0.62892399308074354</v>
      </c>
      <c r="I55" s="43">
        <v>15</v>
      </c>
      <c r="J55" s="44">
        <f t="shared" si="11"/>
        <v>24.349999999999994</v>
      </c>
      <c r="K55" s="8">
        <f>+H55-H55*I55/100</f>
        <v>0.53458539411863204</v>
      </c>
      <c r="L55" s="45">
        <f t="shared" si="12"/>
        <v>2.3433880290131815E-2</v>
      </c>
      <c r="M55" s="43">
        <f t="shared" si="13"/>
        <v>0.66433878928509182</v>
      </c>
      <c r="N55" s="43">
        <v>16</v>
      </c>
      <c r="O55" s="43">
        <v>4.2</v>
      </c>
      <c r="P55" s="43">
        <f t="shared" si="14"/>
        <v>2.5308144353717781</v>
      </c>
      <c r="Q55" s="46">
        <f t="shared" si="15"/>
        <v>0.15817590221073613</v>
      </c>
    </row>
    <row r="56" spans="1:17" ht="12" customHeight="1" x14ac:dyDescent="0.2">
      <c r="A56" s="56">
        <v>2019</v>
      </c>
      <c r="B56" s="8">
        <v>0.76371357390146677</v>
      </c>
      <c r="C56" s="57">
        <v>0</v>
      </c>
      <c r="D56" s="57">
        <f t="shared" si="9"/>
        <v>0.76371357390146677</v>
      </c>
      <c r="E56" s="57">
        <v>11</v>
      </c>
      <c r="F56" s="57">
        <f t="shared" si="10"/>
        <v>0.6797050807723054</v>
      </c>
      <c r="G56" s="57">
        <v>0</v>
      </c>
      <c r="H56" s="58">
        <f>F56-(F56*G56/100)</f>
        <v>0.6797050807723054</v>
      </c>
      <c r="I56" s="57">
        <v>15</v>
      </c>
      <c r="J56" s="59">
        <f t="shared" si="11"/>
        <v>24.349999999999994</v>
      </c>
      <c r="K56" s="58">
        <f>+H56-H56*I56/100</f>
        <v>0.57774931865645962</v>
      </c>
      <c r="L56" s="61">
        <f t="shared" si="12"/>
        <v>2.5325997530146176E-2</v>
      </c>
      <c r="M56" s="57">
        <f t="shared" si="13"/>
        <v>0.71797936698087905</v>
      </c>
      <c r="N56" s="57">
        <v>16</v>
      </c>
      <c r="O56" s="57">
        <v>4.2</v>
      </c>
      <c r="P56" s="57">
        <f t="shared" si="14"/>
        <v>2.7351594932604915</v>
      </c>
      <c r="Q56" s="66">
        <f t="shared" si="15"/>
        <v>0.17094746832878072</v>
      </c>
    </row>
    <row r="57" spans="1:17" ht="12" customHeight="1" x14ac:dyDescent="0.2">
      <c r="A57" s="42">
        <v>2020</v>
      </c>
      <c r="B57" s="8">
        <v>0.72879764796974533</v>
      </c>
      <c r="C57" s="43">
        <v>0</v>
      </c>
      <c r="D57" s="43">
        <f t="shared" si="9"/>
        <v>0.72879764796974533</v>
      </c>
      <c r="E57" s="43">
        <v>11</v>
      </c>
      <c r="F57" s="43">
        <f t="shared" si="10"/>
        <v>0.6486299066930733</v>
      </c>
      <c r="G57" s="43">
        <v>0</v>
      </c>
      <c r="H57" s="8">
        <f t="shared" ref="H57:H58" si="16">F57-(F57*G57/100)</f>
        <v>0.6486299066930733</v>
      </c>
      <c r="I57" s="43">
        <v>15</v>
      </c>
      <c r="J57" s="44">
        <f t="shared" si="11"/>
        <v>24.350000000000009</v>
      </c>
      <c r="K57" s="8">
        <f t="shared" ref="K57:K58" si="17">+H57-H57*I57/100</f>
        <v>0.55133542068911234</v>
      </c>
      <c r="L57" s="45">
        <f t="shared" si="12"/>
        <v>2.4168128030207663E-2</v>
      </c>
      <c r="M57" s="43">
        <f t="shared" si="13"/>
        <v>0.68515434559237209</v>
      </c>
      <c r="N57" s="43">
        <v>16</v>
      </c>
      <c r="O57" s="43">
        <v>4.2</v>
      </c>
      <c r="P57" s="43">
        <f t="shared" si="14"/>
        <v>2.6101117927328459</v>
      </c>
      <c r="Q57" s="46">
        <f t="shared" si="15"/>
        <v>0.16313198704580287</v>
      </c>
    </row>
    <row r="58" spans="1:17" ht="12" customHeight="1" thickBot="1" x14ac:dyDescent="0.25">
      <c r="A58" s="62">
        <v>2021</v>
      </c>
      <c r="B58" s="63">
        <v>0.87649373377509388</v>
      </c>
      <c r="C58" s="63">
        <v>0</v>
      </c>
      <c r="D58" s="63">
        <f t="shared" si="9"/>
        <v>0.87649373377509388</v>
      </c>
      <c r="E58" s="63">
        <v>11</v>
      </c>
      <c r="F58" s="63">
        <f t="shared" si="10"/>
        <v>0.78007942305983358</v>
      </c>
      <c r="G58" s="63">
        <v>0</v>
      </c>
      <c r="H58" s="63">
        <f t="shared" si="16"/>
        <v>0.78007942305983358</v>
      </c>
      <c r="I58" s="63">
        <v>15</v>
      </c>
      <c r="J58" s="64">
        <f t="shared" si="11"/>
        <v>24.350000000000009</v>
      </c>
      <c r="K58" s="63">
        <f t="shared" si="17"/>
        <v>0.66306750960085847</v>
      </c>
      <c r="L58" s="65">
        <f t="shared" si="12"/>
        <v>2.9065973023599277E-2</v>
      </c>
      <c r="M58" s="63">
        <f t="shared" si="13"/>
        <v>0.82400580223252773</v>
      </c>
      <c r="N58" s="63">
        <v>16</v>
      </c>
      <c r="O58" s="63">
        <v>4.2</v>
      </c>
      <c r="P58" s="63">
        <f t="shared" si="14"/>
        <v>3.1390697227905817</v>
      </c>
      <c r="Q58" s="67">
        <f t="shared" si="15"/>
        <v>0.19619185767441136</v>
      </c>
    </row>
    <row r="59" spans="1:17" ht="12" customHeight="1" thickTop="1" x14ac:dyDescent="0.2">
      <c r="A59" s="79" t="s">
        <v>52</v>
      </c>
      <c r="B59" s="79"/>
      <c r="C59" s="79"/>
    </row>
    <row r="60" spans="1:17" ht="12" customHeight="1" x14ac:dyDescent="0.2">
      <c r="A60" s="80"/>
      <c r="B60" s="80"/>
      <c r="C60" s="80"/>
    </row>
    <row r="61" spans="1:17" ht="12" customHeight="1" x14ac:dyDescent="0.2">
      <c r="A61" s="86" t="s">
        <v>51</v>
      </c>
      <c r="B61" s="87"/>
      <c r="C61" s="87"/>
      <c r="D61" s="87"/>
      <c r="E61" s="87"/>
      <c r="F61" s="87"/>
      <c r="G61" s="87"/>
      <c r="H61" s="87"/>
      <c r="I61" s="87"/>
      <c r="J61" s="87"/>
      <c r="K61" s="87"/>
      <c r="L61" s="87"/>
      <c r="M61" s="87"/>
      <c r="N61" s="87"/>
      <c r="O61" s="87"/>
      <c r="P61" s="87"/>
      <c r="Q61" s="88"/>
    </row>
    <row r="62" spans="1:17" ht="12" customHeight="1" x14ac:dyDescent="0.2">
      <c r="A62" s="86"/>
      <c r="B62" s="87"/>
      <c r="C62" s="87"/>
      <c r="D62" s="87"/>
      <c r="E62" s="87"/>
      <c r="F62" s="87"/>
      <c r="G62" s="87"/>
      <c r="H62" s="87"/>
      <c r="I62" s="87"/>
      <c r="J62" s="87"/>
      <c r="K62" s="87"/>
      <c r="L62" s="87"/>
      <c r="M62" s="87"/>
      <c r="N62" s="87"/>
      <c r="O62" s="87"/>
      <c r="P62" s="87"/>
      <c r="Q62" s="88"/>
    </row>
    <row r="63" spans="1:17" s="85" customFormat="1" ht="12" customHeight="1" x14ac:dyDescent="0.2">
      <c r="A63" s="71" t="s">
        <v>57</v>
      </c>
      <c r="B63" s="72"/>
      <c r="C63" s="72"/>
      <c r="D63" s="72"/>
      <c r="E63" s="72"/>
      <c r="F63" s="72"/>
      <c r="G63" s="72"/>
      <c r="H63" s="72"/>
      <c r="I63" s="72"/>
      <c r="J63" s="72"/>
      <c r="K63" s="72"/>
      <c r="L63" s="72"/>
      <c r="M63" s="72"/>
      <c r="N63" s="72"/>
      <c r="O63" s="72"/>
      <c r="P63" s="72"/>
      <c r="Q63" s="73"/>
    </row>
  </sheetData>
  <mergeCells count="17">
    <mergeCell ref="G3:G5"/>
    <mergeCell ref="H3:H5"/>
    <mergeCell ref="A1:Q1"/>
    <mergeCell ref="D2:D5"/>
    <mergeCell ref="I3:I5"/>
    <mergeCell ref="E2:E5"/>
    <mergeCell ref="F2:F5"/>
    <mergeCell ref="Q2:Q5"/>
    <mergeCell ref="A2:A5"/>
    <mergeCell ref="G2:I2"/>
    <mergeCell ref="B2:B5"/>
    <mergeCell ref="C2:C5"/>
    <mergeCell ref="K2:M5"/>
    <mergeCell ref="O2:O5"/>
    <mergeCell ref="P2:P5"/>
    <mergeCell ref="J2:J5"/>
    <mergeCell ref="N2:N5"/>
  </mergeCells>
  <phoneticPr fontId="0" type="noConversion"/>
  <printOptions horizontalCentered="1"/>
  <pageMargins left="0.34" right="0.3" top="0.61" bottom="0.56000000000000005" header="0.5" footer="0.5"/>
  <pageSetup scale="77"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63"/>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 width="10.77734375" style="1"/>
    <col min="17" max="17" width="12" style="1" customWidth="1"/>
    <col min="18" max="16384" width="10.77734375" style="1"/>
  </cols>
  <sheetData>
    <row r="1" spans="1:21" ht="12" customHeight="1" thickBot="1" x14ac:dyDescent="0.25">
      <c r="A1" s="108" t="s">
        <v>37</v>
      </c>
      <c r="B1" s="108"/>
      <c r="C1" s="108"/>
      <c r="D1" s="108"/>
      <c r="E1" s="108"/>
      <c r="F1" s="108"/>
      <c r="G1" s="108"/>
      <c r="H1" s="108"/>
      <c r="I1" s="108"/>
      <c r="J1" s="108"/>
      <c r="K1" s="108"/>
      <c r="L1" s="108"/>
      <c r="M1" s="108"/>
      <c r="N1" s="108"/>
      <c r="O1" s="108"/>
      <c r="P1" s="108"/>
      <c r="Q1" s="108"/>
    </row>
    <row r="2" spans="1:21" ht="12" customHeight="1" thickTop="1" x14ac:dyDescent="0.2">
      <c r="A2" s="111" t="s">
        <v>0</v>
      </c>
      <c r="B2" s="109" t="s">
        <v>7</v>
      </c>
      <c r="C2" s="103" t="s">
        <v>3</v>
      </c>
      <c r="D2" s="109" t="s">
        <v>1</v>
      </c>
      <c r="E2" s="109" t="s">
        <v>5</v>
      </c>
      <c r="F2" s="109" t="s">
        <v>8</v>
      </c>
      <c r="G2" s="117" t="s">
        <v>4</v>
      </c>
      <c r="H2" s="118"/>
      <c r="I2" s="118"/>
      <c r="J2" s="109" t="s">
        <v>9</v>
      </c>
      <c r="K2" s="103" t="s">
        <v>19</v>
      </c>
      <c r="L2" s="104"/>
      <c r="M2" s="104"/>
      <c r="N2" s="109" t="s">
        <v>22</v>
      </c>
      <c r="O2" s="109" t="s">
        <v>20</v>
      </c>
      <c r="P2" s="103" t="s">
        <v>23</v>
      </c>
      <c r="Q2" s="103" t="s">
        <v>24</v>
      </c>
    </row>
    <row r="3" spans="1:21" ht="12" customHeight="1" x14ac:dyDescent="0.2">
      <c r="A3" s="111"/>
      <c r="B3" s="109"/>
      <c r="C3" s="109"/>
      <c r="D3" s="109"/>
      <c r="E3" s="109"/>
      <c r="F3" s="109"/>
      <c r="G3" s="116" t="s">
        <v>2</v>
      </c>
      <c r="H3" s="119" t="s">
        <v>49</v>
      </c>
      <c r="I3" s="116" t="s">
        <v>6</v>
      </c>
      <c r="J3" s="109"/>
      <c r="K3" s="105"/>
      <c r="L3" s="104"/>
      <c r="M3" s="104"/>
      <c r="N3" s="105"/>
      <c r="O3" s="105"/>
      <c r="P3" s="105"/>
      <c r="Q3" s="105"/>
    </row>
    <row r="4" spans="1:21" ht="12" customHeight="1" x14ac:dyDescent="0.2">
      <c r="A4" s="111"/>
      <c r="B4" s="109"/>
      <c r="C4" s="109"/>
      <c r="D4" s="109"/>
      <c r="E4" s="109"/>
      <c r="F4" s="109"/>
      <c r="G4" s="109"/>
      <c r="H4" s="114"/>
      <c r="I4" s="109"/>
      <c r="J4" s="109"/>
      <c r="K4" s="105"/>
      <c r="L4" s="104"/>
      <c r="M4" s="104"/>
      <c r="N4" s="105"/>
      <c r="O4" s="105"/>
      <c r="P4" s="105"/>
      <c r="Q4" s="105"/>
    </row>
    <row r="5" spans="1:21" ht="18.75" customHeight="1" x14ac:dyDescent="0.2">
      <c r="A5" s="112"/>
      <c r="B5" s="110"/>
      <c r="C5" s="110"/>
      <c r="D5" s="110"/>
      <c r="E5" s="110"/>
      <c r="F5" s="110"/>
      <c r="G5" s="110"/>
      <c r="H5" s="115"/>
      <c r="I5" s="110"/>
      <c r="J5" s="110"/>
      <c r="K5" s="106"/>
      <c r="L5" s="107"/>
      <c r="M5" s="107"/>
      <c r="N5" s="106"/>
      <c r="O5" s="106"/>
      <c r="P5" s="106"/>
      <c r="Q5" s="106"/>
    </row>
    <row r="6" spans="1:21" ht="12" customHeight="1" x14ac:dyDescent="0.25">
      <c r="A6" s="20"/>
      <c r="B6" s="23" t="s">
        <v>29</v>
      </c>
      <c r="C6" s="23" t="s">
        <v>30</v>
      </c>
      <c r="D6" s="23" t="s">
        <v>29</v>
      </c>
      <c r="E6" s="23" t="s">
        <v>30</v>
      </c>
      <c r="F6" s="23" t="s">
        <v>29</v>
      </c>
      <c r="G6" s="23" t="s">
        <v>30</v>
      </c>
      <c r="H6" s="34" t="s">
        <v>29</v>
      </c>
      <c r="I6" s="23" t="s">
        <v>30</v>
      </c>
      <c r="J6" s="23" t="s">
        <v>30</v>
      </c>
      <c r="K6" s="23" t="s">
        <v>29</v>
      </c>
      <c r="L6" s="23" t="s">
        <v>31</v>
      </c>
      <c r="M6" s="23" t="s">
        <v>32</v>
      </c>
      <c r="N6" s="23" t="s">
        <v>33</v>
      </c>
      <c r="O6" s="23" t="s">
        <v>33</v>
      </c>
      <c r="P6" s="23" t="s">
        <v>33</v>
      </c>
      <c r="Q6" s="23" t="s">
        <v>35</v>
      </c>
      <c r="R6" s="19"/>
      <c r="S6" s="19"/>
      <c r="T6" s="19"/>
      <c r="U6" s="19"/>
    </row>
    <row r="7" spans="1:21" ht="12" customHeight="1" x14ac:dyDescent="0.2">
      <c r="A7" s="7">
        <v>1970</v>
      </c>
      <c r="B7" s="8">
        <v>1.0046232175253107</v>
      </c>
      <c r="C7" s="8">
        <v>0</v>
      </c>
      <c r="D7" s="8">
        <f t="shared" ref="D7:D48" si="0">+B7-B7*(C7/100)</f>
        <v>1.0046232175253107</v>
      </c>
      <c r="E7" s="8">
        <v>11</v>
      </c>
      <c r="F7" s="8">
        <f t="shared" ref="F7:F48" si="1">+(D7-D7*(E7)/100)</f>
        <v>0.89411466359752656</v>
      </c>
      <c r="G7" s="8">
        <v>0</v>
      </c>
      <c r="H7" s="8">
        <f>F7-(F7*G7/100)</f>
        <v>0.89411466359752656</v>
      </c>
      <c r="I7" s="8">
        <v>15</v>
      </c>
      <c r="J7" s="9">
        <f t="shared" ref="J7:J48" si="2">100-(K7/B7*100)</f>
        <v>24.349999999999994</v>
      </c>
      <c r="K7" s="8">
        <f>+H7-H7*I7/100</f>
        <v>0.75999746405789759</v>
      </c>
      <c r="L7" s="10">
        <f t="shared" ref="L7:L48" si="3">+(K7/365)*16</f>
        <v>3.3314957328565376E-2</v>
      </c>
      <c r="M7" s="8">
        <f t="shared" ref="M7:M48" si="4">+L7*28.3495</f>
        <v>0.94446238278616412</v>
      </c>
      <c r="N7" s="8">
        <v>16</v>
      </c>
      <c r="O7" s="8">
        <v>4.2</v>
      </c>
      <c r="P7" s="8">
        <f t="shared" ref="P7:P48" si="5">+Q7*N7</f>
        <v>3.5979519344234823</v>
      </c>
      <c r="Q7" s="15">
        <f t="shared" ref="Q7:Q48" si="6">+M7/O7</f>
        <v>0.22487199590146764</v>
      </c>
      <c r="R7" s="6"/>
      <c r="S7" s="6"/>
      <c r="T7" s="6"/>
      <c r="U7" s="6"/>
    </row>
    <row r="8" spans="1:21" ht="12" customHeight="1" x14ac:dyDescent="0.2">
      <c r="A8" s="11">
        <v>1971</v>
      </c>
      <c r="B8" s="32">
        <v>0.8956905726159462</v>
      </c>
      <c r="C8" s="12">
        <v>0</v>
      </c>
      <c r="D8" s="12">
        <f t="shared" si="0"/>
        <v>0.8956905726159462</v>
      </c>
      <c r="E8" s="12">
        <v>11</v>
      </c>
      <c r="F8" s="12">
        <f t="shared" si="1"/>
        <v>0.79716460962819213</v>
      </c>
      <c r="G8" s="12">
        <v>0</v>
      </c>
      <c r="H8" s="32">
        <f t="shared" ref="H8:H55" si="7">F8-(F8*G8/100)</f>
        <v>0.79716460962819213</v>
      </c>
      <c r="I8" s="32">
        <v>15</v>
      </c>
      <c r="J8" s="13">
        <f t="shared" si="2"/>
        <v>24.350000000000009</v>
      </c>
      <c r="K8" s="32">
        <f t="shared" ref="K8:K55" si="8">+H8-H8*I8/100</f>
        <v>0.6775899181839633</v>
      </c>
      <c r="L8" s="14">
        <f t="shared" si="3"/>
        <v>2.9702571756009349E-2</v>
      </c>
      <c r="M8" s="12">
        <f t="shared" si="4"/>
        <v>0.84205305799698704</v>
      </c>
      <c r="N8" s="12">
        <v>16</v>
      </c>
      <c r="O8" s="12">
        <v>4.2</v>
      </c>
      <c r="P8" s="12">
        <f t="shared" si="5"/>
        <v>3.2078211733218551</v>
      </c>
      <c r="Q8" s="16">
        <f t="shared" si="6"/>
        <v>0.20048882333261595</v>
      </c>
      <c r="R8" s="6"/>
      <c r="S8" s="6"/>
      <c r="T8" s="6"/>
      <c r="U8" s="6"/>
    </row>
    <row r="9" spans="1:21" ht="12" customHeight="1" x14ac:dyDescent="0.2">
      <c r="A9" s="11">
        <v>1972</v>
      </c>
      <c r="B9" s="32">
        <v>1.0004954834775317</v>
      </c>
      <c r="C9" s="12">
        <v>0</v>
      </c>
      <c r="D9" s="12">
        <f t="shared" si="0"/>
        <v>1.0004954834775317</v>
      </c>
      <c r="E9" s="12">
        <v>11</v>
      </c>
      <c r="F9" s="12">
        <f t="shared" si="1"/>
        <v>0.89044098029500318</v>
      </c>
      <c r="G9" s="12">
        <v>0</v>
      </c>
      <c r="H9" s="32">
        <f t="shared" si="7"/>
        <v>0.89044098029500318</v>
      </c>
      <c r="I9" s="32">
        <v>15</v>
      </c>
      <c r="J9" s="13">
        <f t="shared" si="2"/>
        <v>24.350000000000009</v>
      </c>
      <c r="K9" s="32">
        <f t="shared" si="8"/>
        <v>0.75687483325075267</v>
      </c>
      <c r="L9" s="14">
        <f t="shared" si="3"/>
        <v>3.3178074882224774E-2</v>
      </c>
      <c r="M9" s="12">
        <f t="shared" si="4"/>
        <v>0.94058183387363126</v>
      </c>
      <c r="N9" s="12">
        <v>16</v>
      </c>
      <c r="O9" s="12">
        <v>4.2</v>
      </c>
      <c r="P9" s="12">
        <f t="shared" si="5"/>
        <v>3.5831688909471664</v>
      </c>
      <c r="Q9" s="16">
        <f t="shared" si="6"/>
        <v>0.2239480556841979</v>
      </c>
      <c r="R9" s="6"/>
      <c r="S9" s="6"/>
      <c r="T9" s="6"/>
      <c r="U9" s="6"/>
    </row>
    <row r="10" spans="1:21" ht="12" customHeight="1" x14ac:dyDescent="0.2">
      <c r="A10" s="11">
        <v>1973</v>
      </c>
      <c r="B10" s="32">
        <v>0.89661128125752099</v>
      </c>
      <c r="C10" s="12">
        <v>0</v>
      </c>
      <c r="D10" s="12">
        <f t="shared" si="0"/>
        <v>0.89661128125752099</v>
      </c>
      <c r="E10" s="12">
        <v>11</v>
      </c>
      <c r="F10" s="12">
        <f t="shared" si="1"/>
        <v>0.79798404031919368</v>
      </c>
      <c r="G10" s="12">
        <v>0</v>
      </c>
      <c r="H10" s="32">
        <f t="shared" si="7"/>
        <v>0.79798404031919368</v>
      </c>
      <c r="I10" s="32">
        <v>15</v>
      </c>
      <c r="J10" s="13">
        <f t="shared" si="2"/>
        <v>24.350000000000009</v>
      </c>
      <c r="K10" s="32">
        <f t="shared" si="8"/>
        <v>0.67828643427131463</v>
      </c>
      <c r="L10" s="14">
        <f t="shared" si="3"/>
        <v>2.9733103968057627E-2</v>
      </c>
      <c r="M10" s="12">
        <f t="shared" si="4"/>
        <v>0.84291863094244968</v>
      </c>
      <c r="N10" s="12">
        <v>16</v>
      </c>
      <c r="O10" s="12">
        <v>4.2</v>
      </c>
      <c r="P10" s="12">
        <f t="shared" si="5"/>
        <v>3.211118594066475</v>
      </c>
      <c r="Q10" s="16">
        <f t="shared" si="6"/>
        <v>0.20069491212915469</v>
      </c>
      <c r="R10" s="6"/>
      <c r="S10" s="6"/>
      <c r="T10" s="6"/>
      <c r="U10" s="6"/>
    </row>
    <row r="11" spans="1:21" ht="12" customHeight="1" x14ac:dyDescent="0.2">
      <c r="A11" s="11">
        <v>1974</v>
      </c>
      <c r="B11" s="32">
        <v>0.70141311361957215</v>
      </c>
      <c r="C11" s="12">
        <v>0</v>
      </c>
      <c r="D11" s="12">
        <f t="shared" si="0"/>
        <v>0.70141311361957215</v>
      </c>
      <c r="E11" s="12">
        <v>11</v>
      </c>
      <c r="F11" s="12">
        <f t="shared" si="1"/>
        <v>0.62425767112141917</v>
      </c>
      <c r="G11" s="12">
        <v>0</v>
      </c>
      <c r="H11" s="32">
        <f t="shared" si="7"/>
        <v>0.62425767112141917</v>
      </c>
      <c r="I11" s="32">
        <v>15</v>
      </c>
      <c r="J11" s="13">
        <f t="shared" si="2"/>
        <v>24.350000000000009</v>
      </c>
      <c r="K11" s="32">
        <f t="shared" si="8"/>
        <v>0.5306190204532063</v>
      </c>
      <c r="L11" s="14">
        <f t="shared" si="3"/>
        <v>2.3260011855483015E-2</v>
      </c>
      <c r="M11" s="12">
        <f t="shared" si="4"/>
        <v>0.65940970609701566</v>
      </c>
      <c r="N11" s="12">
        <v>16</v>
      </c>
      <c r="O11" s="12">
        <v>4.2</v>
      </c>
      <c r="P11" s="12">
        <f t="shared" si="5"/>
        <v>2.5120369756076788</v>
      </c>
      <c r="Q11" s="16">
        <f t="shared" si="6"/>
        <v>0.15700231097547993</v>
      </c>
      <c r="R11" s="6"/>
      <c r="S11" s="6"/>
      <c r="T11" s="6"/>
      <c r="U11" s="6"/>
    </row>
    <row r="12" spans="1:21" ht="12" customHeight="1" x14ac:dyDescent="0.2">
      <c r="A12" s="11">
        <v>1975</v>
      </c>
      <c r="B12" s="32">
        <v>1.0001250156269532</v>
      </c>
      <c r="C12" s="12">
        <v>0</v>
      </c>
      <c r="D12" s="12">
        <f t="shared" si="0"/>
        <v>1.0001250156269532</v>
      </c>
      <c r="E12" s="12">
        <v>11</v>
      </c>
      <c r="F12" s="12">
        <f t="shared" si="1"/>
        <v>0.89011126390798834</v>
      </c>
      <c r="G12" s="12">
        <v>0</v>
      </c>
      <c r="H12" s="32">
        <f t="shared" si="7"/>
        <v>0.89011126390798834</v>
      </c>
      <c r="I12" s="32">
        <v>15</v>
      </c>
      <c r="J12" s="13">
        <f t="shared" si="2"/>
        <v>24.350000000000009</v>
      </c>
      <c r="K12" s="32">
        <f t="shared" si="8"/>
        <v>0.75659457432179011</v>
      </c>
      <c r="L12" s="14">
        <f t="shared" si="3"/>
        <v>3.3165789559311348E-2</v>
      </c>
      <c r="M12" s="12">
        <f t="shared" si="4"/>
        <v>0.94023355111169704</v>
      </c>
      <c r="N12" s="12">
        <v>16</v>
      </c>
      <c r="O12" s="12">
        <v>4.2</v>
      </c>
      <c r="P12" s="12">
        <f t="shared" si="5"/>
        <v>3.5818420994731315</v>
      </c>
      <c r="Q12" s="16">
        <f t="shared" si="6"/>
        <v>0.22386513121707072</v>
      </c>
      <c r="R12" s="6"/>
      <c r="S12" s="6"/>
      <c r="T12" s="6"/>
      <c r="U12" s="6"/>
    </row>
    <row r="13" spans="1:21" ht="12" customHeight="1" x14ac:dyDescent="0.2">
      <c r="A13" s="7">
        <v>1976</v>
      </c>
      <c r="B13" s="8">
        <v>0.91728392230605182</v>
      </c>
      <c r="C13" s="8">
        <v>0</v>
      </c>
      <c r="D13" s="8">
        <f t="shared" si="0"/>
        <v>0.91728392230605182</v>
      </c>
      <c r="E13" s="8">
        <v>11</v>
      </c>
      <c r="F13" s="8">
        <f t="shared" si="1"/>
        <v>0.81638269085238613</v>
      </c>
      <c r="G13" s="8">
        <v>0</v>
      </c>
      <c r="H13" s="8">
        <f t="shared" si="7"/>
        <v>0.81638269085238613</v>
      </c>
      <c r="I13" s="8">
        <v>15</v>
      </c>
      <c r="J13" s="9">
        <f t="shared" si="2"/>
        <v>24.350000000000009</v>
      </c>
      <c r="K13" s="8">
        <f t="shared" si="8"/>
        <v>0.69392528722452818</v>
      </c>
      <c r="L13" s="10">
        <f t="shared" si="3"/>
        <v>3.041864272765055E-2</v>
      </c>
      <c r="M13" s="8">
        <f t="shared" si="4"/>
        <v>0.86235331200752929</v>
      </c>
      <c r="N13" s="8">
        <v>16</v>
      </c>
      <c r="O13" s="8">
        <v>4.2</v>
      </c>
      <c r="P13" s="8">
        <f t="shared" si="5"/>
        <v>3.2851554743143971</v>
      </c>
      <c r="Q13" s="15">
        <f t="shared" si="6"/>
        <v>0.20532221714464982</v>
      </c>
      <c r="R13" s="6"/>
      <c r="S13" s="6"/>
      <c r="T13" s="6"/>
      <c r="U13" s="6"/>
    </row>
    <row r="14" spans="1:21" ht="12" customHeight="1" x14ac:dyDescent="0.2">
      <c r="A14" s="7">
        <v>1977</v>
      </c>
      <c r="B14" s="8">
        <v>0.9081043775171519</v>
      </c>
      <c r="C14" s="8">
        <v>0</v>
      </c>
      <c r="D14" s="8">
        <f t="shared" si="0"/>
        <v>0.9081043775171519</v>
      </c>
      <c r="E14" s="8">
        <v>11</v>
      </c>
      <c r="F14" s="8">
        <f t="shared" si="1"/>
        <v>0.80821289599026525</v>
      </c>
      <c r="G14" s="8">
        <v>0</v>
      </c>
      <c r="H14" s="8">
        <f t="shared" si="7"/>
        <v>0.80821289599026525</v>
      </c>
      <c r="I14" s="8">
        <v>15</v>
      </c>
      <c r="J14" s="9">
        <f t="shared" si="2"/>
        <v>24.349999999999994</v>
      </c>
      <c r="K14" s="8">
        <f t="shared" si="8"/>
        <v>0.6869809615917255</v>
      </c>
      <c r="L14" s="10">
        <f t="shared" si="3"/>
        <v>3.0114233932787966E-2</v>
      </c>
      <c r="M14" s="8">
        <f t="shared" si="4"/>
        <v>0.85372347487757239</v>
      </c>
      <c r="N14" s="8">
        <v>16</v>
      </c>
      <c r="O14" s="8">
        <v>4.2</v>
      </c>
      <c r="P14" s="8">
        <f t="shared" si="5"/>
        <v>3.2522799042955137</v>
      </c>
      <c r="Q14" s="15">
        <f t="shared" si="6"/>
        <v>0.20326749401846961</v>
      </c>
      <c r="R14" s="6"/>
      <c r="S14" s="6"/>
      <c r="T14" s="6"/>
      <c r="U14" s="6"/>
    </row>
    <row r="15" spans="1:21" ht="12" customHeight="1" x14ac:dyDescent="0.2">
      <c r="A15" s="7">
        <v>1978</v>
      </c>
      <c r="B15" s="8">
        <v>1.0782397735696476</v>
      </c>
      <c r="C15" s="8">
        <v>0</v>
      </c>
      <c r="D15" s="8">
        <f t="shared" si="0"/>
        <v>1.0782397735696476</v>
      </c>
      <c r="E15" s="8">
        <v>11</v>
      </c>
      <c r="F15" s="8">
        <f t="shared" si="1"/>
        <v>0.95963339847698637</v>
      </c>
      <c r="G15" s="8">
        <v>0</v>
      </c>
      <c r="H15" s="8">
        <f t="shared" si="7"/>
        <v>0.95963339847698637</v>
      </c>
      <c r="I15" s="8">
        <v>15</v>
      </c>
      <c r="J15" s="9">
        <f t="shared" si="2"/>
        <v>24.349999999999994</v>
      </c>
      <c r="K15" s="8">
        <f t="shared" si="8"/>
        <v>0.81568838870543847</v>
      </c>
      <c r="L15" s="10">
        <f t="shared" si="3"/>
        <v>3.5756203340512369E-2</v>
      </c>
      <c r="M15" s="8">
        <f t="shared" si="4"/>
        <v>1.0136704866018553</v>
      </c>
      <c r="N15" s="8">
        <v>16</v>
      </c>
      <c r="O15" s="8">
        <v>4.2</v>
      </c>
      <c r="P15" s="8">
        <f t="shared" si="5"/>
        <v>3.8616018537213535</v>
      </c>
      <c r="Q15" s="15">
        <f t="shared" si="6"/>
        <v>0.24135011585758459</v>
      </c>
      <c r="R15" s="6"/>
      <c r="S15" s="6"/>
      <c r="T15" s="6"/>
      <c r="U15" s="6"/>
    </row>
    <row r="16" spans="1:21" ht="12" customHeight="1" x14ac:dyDescent="0.2">
      <c r="A16" s="7">
        <v>1979</v>
      </c>
      <c r="B16" s="8">
        <v>1.0397458399058008</v>
      </c>
      <c r="C16" s="8">
        <v>0</v>
      </c>
      <c r="D16" s="8">
        <f t="shared" si="0"/>
        <v>1.0397458399058008</v>
      </c>
      <c r="E16" s="8">
        <v>11</v>
      </c>
      <c r="F16" s="8">
        <f t="shared" si="1"/>
        <v>0.92537379751616278</v>
      </c>
      <c r="G16" s="8">
        <v>0</v>
      </c>
      <c r="H16" s="8">
        <f t="shared" si="7"/>
        <v>0.92537379751616278</v>
      </c>
      <c r="I16" s="8">
        <v>15</v>
      </c>
      <c r="J16" s="9">
        <f t="shared" si="2"/>
        <v>24.349999999999994</v>
      </c>
      <c r="K16" s="8">
        <f t="shared" si="8"/>
        <v>0.78656772788873841</v>
      </c>
      <c r="L16" s="10">
        <f t="shared" si="3"/>
        <v>3.4479681222520042E-2</v>
      </c>
      <c r="M16" s="8">
        <f t="shared" si="4"/>
        <v>0.97748172281783186</v>
      </c>
      <c r="N16" s="8">
        <v>16</v>
      </c>
      <c r="O16" s="8">
        <v>4.2</v>
      </c>
      <c r="P16" s="8">
        <f t="shared" si="5"/>
        <v>3.7237398964488833</v>
      </c>
      <c r="Q16" s="15">
        <f t="shared" si="6"/>
        <v>0.2327337435280552</v>
      </c>
      <c r="R16" s="6"/>
      <c r="S16" s="6"/>
      <c r="T16" s="6"/>
      <c r="U16" s="6"/>
    </row>
    <row r="17" spans="1:21" ht="12" customHeight="1" x14ac:dyDescent="0.2">
      <c r="A17" s="7">
        <v>1980</v>
      </c>
      <c r="B17" s="8">
        <v>0.82443814057244236</v>
      </c>
      <c r="C17" s="8">
        <v>0</v>
      </c>
      <c r="D17" s="8">
        <f t="shared" si="0"/>
        <v>0.82443814057244236</v>
      </c>
      <c r="E17" s="8">
        <v>11</v>
      </c>
      <c r="F17" s="8">
        <f t="shared" si="1"/>
        <v>0.73374994510947367</v>
      </c>
      <c r="G17" s="8">
        <v>0</v>
      </c>
      <c r="H17" s="8">
        <f t="shared" si="7"/>
        <v>0.73374994510947367</v>
      </c>
      <c r="I17" s="8">
        <v>15</v>
      </c>
      <c r="J17" s="9">
        <f t="shared" si="2"/>
        <v>24.350000000000009</v>
      </c>
      <c r="K17" s="8">
        <f t="shared" si="8"/>
        <v>0.62368745334305264</v>
      </c>
      <c r="L17" s="10">
        <f t="shared" si="3"/>
        <v>2.7339723982161213E-2</v>
      </c>
      <c r="M17" s="8">
        <f t="shared" si="4"/>
        <v>0.77506750503227928</v>
      </c>
      <c r="N17" s="8">
        <v>16</v>
      </c>
      <c r="O17" s="8">
        <v>4.2</v>
      </c>
      <c r="P17" s="8">
        <f t="shared" si="5"/>
        <v>2.9526381144086828</v>
      </c>
      <c r="Q17" s="15">
        <f t="shared" si="6"/>
        <v>0.18453988215054268</v>
      </c>
      <c r="R17" s="6"/>
      <c r="S17" s="6"/>
      <c r="T17" s="6"/>
      <c r="U17" s="6"/>
    </row>
    <row r="18" spans="1:21" ht="12" customHeight="1" x14ac:dyDescent="0.2">
      <c r="A18" s="11">
        <v>1981</v>
      </c>
      <c r="B18" s="32">
        <v>0.83734117217327775</v>
      </c>
      <c r="C18" s="12">
        <v>0</v>
      </c>
      <c r="D18" s="12">
        <f t="shared" si="0"/>
        <v>0.83734117217327775</v>
      </c>
      <c r="E18" s="12">
        <v>11</v>
      </c>
      <c r="F18" s="12">
        <f t="shared" si="1"/>
        <v>0.74523364323421726</v>
      </c>
      <c r="G18" s="12">
        <v>0</v>
      </c>
      <c r="H18" s="32">
        <f t="shared" si="7"/>
        <v>0.74523364323421726</v>
      </c>
      <c r="I18" s="32">
        <v>15</v>
      </c>
      <c r="J18" s="13">
        <f t="shared" si="2"/>
        <v>24.350000000000009</v>
      </c>
      <c r="K18" s="32">
        <f t="shared" si="8"/>
        <v>0.6334485967490846</v>
      </c>
      <c r="L18" s="14">
        <f t="shared" si="3"/>
        <v>2.7767609720507819E-2</v>
      </c>
      <c r="M18" s="12">
        <f t="shared" si="4"/>
        <v>0.78719785177153634</v>
      </c>
      <c r="N18" s="12">
        <v>16</v>
      </c>
      <c r="O18" s="12">
        <v>4.2</v>
      </c>
      <c r="P18" s="12">
        <f t="shared" si="5"/>
        <v>2.9988489591296621</v>
      </c>
      <c r="Q18" s="16">
        <f t="shared" si="6"/>
        <v>0.18742805994560388</v>
      </c>
      <c r="R18" s="6"/>
      <c r="S18" s="6"/>
      <c r="T18" s="6"/>
      <c r="U18" s="6"/>
    </row>
    <row r="19" spans="1:21" ht="12" customHeight="1" x14ac:dyDescent="0.2">
      <c r="A19" s="11">
        <v>1982</v>
      </c>
      <c r="B19" s="32">
        <v>0.89653212052302445</v>
      </c>
      <c r="C19" s="12">
        <v>0</v>
      </c>
      <c r="D19" s="12">
        <f t="shared" si="0"/>
        <v>0.89653212052302445</v>
      </c>
      <c r="E19" s="12">
        <v>11</v>
      </c>
      <c r="F19" s="12">
        <f t="shared" si="1"/>
        <v>0.79791358726549177</v>
      </c>
      <c r="G19" s="12">
        <v>0</v>
      </c>
      <c r="H19" s="32">
        <f t="shared" si="7"/>
        <v>0.79791358726549177</v>
      </c>
      <c r="I19" s="32">
        <v>15</v>
      </c>
      <c r="J19" s="13">
        <f t="shared" si="2"/>
        <v>24.349999999999994</v>
      </c>
      <c r="K19" s="32">
        <f t="shared" si="8"/>
        <v>0.67822654917566805</v>
      </c>
      <c r="L19" s="14">
        <f t="shared" si="3"/>
        <v>2.9730478867974489E-2</v>
      </c>
      <c r="M19" s="12">
        <f t="shared" si="4"/>
        <v>0.8428442106676427</v>
      </c>
      <c r="N19" s="12">
        <v>16</v>
      </c>
      <c r="O19" s="12">
        <v>4.2</v>
      </c>
      <c r="P19" s="12">
        <f t="shared" si="5"/>
        <v>3.2108350882576864</v>
      </c>
      <c r="Q19" s="16">
        <f t="shared" si="6"/>
        <v>0.2006771930161054</v>
      </c>
      <c r="R19" s="6"/>
      <c r="S19" s="6"/>
      <c r="T19" s="6"/>
      <c r="U19" s="6"/>
    </row>
    <row r="20" spans="1:21" ht="12" customHeight="1" x14ac:dyDescent="0.2">
      <c r="A20" s="11">
        <v>1983</v>
      </c>
      <c r="B20" s="32">
        <v>0.98796450810261749</v>
      </c>
      <c r="C20" s="12">
        <v>0</v>
      </c>
      <c r="D20" s="12">
        <f t="shared" si="0"/>
        <v>0.98796450810261749</v>
      </c>
      <c r="E20" s="12">
        <v>11</v>
      </c>
      <c r="F20" s="12">
        <f t="shared" si="1"/>
        <v>0.87928841221132958</v>
      </c>
      <c r="G20" s="12">
        <v>0</v>
      </c>
      <c r="H20" s="32">
        <f t="shared" si="7"/>
        <v>0.87928841221132958</v>
      </c>
      <c r="I20" s="32">
        <v>15</v>
      </c>
      <c r="J20" s="13">
        <f t="shared" si="2"/>
        <v>24.350000000000009</v>
      </c>
      <c r="K20" s="32">
        <f t="shared" si="8"/>
        <v>0.74739515037963011</v>
      </c>
      <c r="L20" s="14">
        <f t="shared" si="3"/>
        <v>3.2762527139928992E-2</v>
      </c>
      <c r="M20" s="12">
        <f t="shared" si="4"/>
        <v>0.92880126315341693</v>
      </c>
      <c r="N20" s="12">
        <v>16</v>
      </c>
      <c r="O20" s="12">
        <v>4.2</v>
      </c>
      <c r="P20" s="12">
        <f t="shared" si="5"/>
        <v>3.5382905262987312</v>
      </c>
      <c r="Q20" s="16">
        <f t="shared" si="6"/>
        <v>0.2211431578936707</v>
      </c>
      <c r="R20" s="6"/>
      <c r="S20" s="6"/>
      <c r="T20" s="6"/>
      <c r="U20" s="6"/>
    </row>
    <row r="21" spans="1:21" ht="12" customHeight="1" x14ac:dyDescent="0.2">
      <c r="A21" s="11">
        <v>1984</v>
      </c>
      <c r="B21" s="32">
        <v>0.91411393369099803</v>
      </c>
      <c r="C21" s="12">
        <v>0</v>
      </c>
      <c r="D21" s="12">
        <f t="shared" si="0"/>
        <v>0.91411393369099803</v>
      </c>
      <c r="E21" s="12">
        <v>11</v>
      </c>
      <c r="F21" s="12">
        <f t="shared" si="1"/>
        <v>0.8135614009849883</v>
      </c>
      <c r="G21" s="12">
        <v>0</v>
      </c>
      <c r="H21" s="32">
        <f t="shared" si="7"/>
        <v>0.8135614009849883</v>
      </c>
      <c r="I21" s="32">
        <v>15</v>
      </c>
      <c r="J21" s="13">
        <f t="shared" si="2"/>
        <v>24.349999999999994</v>
      </c>
      <c r="K21" s="32">
        <f t="shared" si="8"/>
        <v>0.69152719083724001</v>
      </c>
      <c r="L21" s="14">
        <f t="shared" si="3"/>
        <v>3.031352069423518E-2</v>
      </c>
      <c r="M21" s="12">
        <f t="shared" si="4"/>
        <v>0.85937315492122024</v>
      </c>
      <c r="N21" s="12">
        <v>16</v>
      </c>
      <c r="O21" s="12">
        <v>4.2</v>
      </c>
      <c r="P21" s="12">
        <f t="shared" si="5"/>
        <v>3.2738024949379816</v>
      </c>
      <c r="Q21" s="16">
        <f t="shared" si="6"/>
        <v>0.20461265593362385</v>
      </c>
      <c r="R21" s="6"/>
      <c r="S21" s="6"/>
      <c r="T21" s="6"/>
      <c r="U21" s="6"/>
    </row>
    <row r="22" spans="1:21" ht="12" customHeight="1" x14ac:dyDescent="0.2">
      <c r="A22" s="11">
        <v>1985</v>
      </c>
      <c r="B22" s="32">
        <v>0.87606199625942482</v>
      </c>
      <c r="C22" s="12">
        <v>0</v>
      </c>
      <c r="D22" s="12">
        <f t="shared" si="0"/>
        <v>0.87606199625942482</v>
      </c>
      <c r="E22" s="12">
        <v>11</v>
      </c>
      <c r="F22" s="12">
        <f t="shared" si="1"/>
        <v>0.77969517667088806</v>
      </c>
      <c r="G22" s="12">
        <v>0</v>
      </c>
      <c r="H22" s="32">
        <f t="shared" si="7"/>
        <v>0.77969517667088806</v>
      </c>
      <c r="I22" s="32">
        <v>15</v>
      </c>
      <c r="J22" s="13">
        <f t="shared" si="2"/>
        <v>24.349999999999994</v>
      </c>
      <c r="K22" s="32">
        <f t="shared" si="8"/>
        <v>0.66274090017025489</v>
      </c>
      <c r="L22" s="14">
        <f t="shared" si="3"/>
        <v>2.9051655897874187E-2</v>
      </c>
      <c r="M22" s="12">
        <f t="shared" si="4"/>
        <v>0.8235999188767843</v>
      </c>
      <c r="N22" s="12">
        <v>16</v>
      </c>
      <c r="O22" s="12">
        <v>4.2</v>
      </c>
      <c r="P22" s="12">
        <f t="shared" si="5"/>
        <v>3.1375235004829878</v>
      </c>
      <c r="Q22" s="16">
        <f t="shared" si="6"/>
        <v>0.19609521878018674</v>
      </c>
      <c r="R22" s="6"/>
      <c r="S22" s="6"/>
      <c r="T22" s="6"/>
      <c r="U22" s="6"/>
    </row>
    <row r="23" spans="1:21" ht="12" customHeight="1" x14ac:dyDescent="0.2">
      <c r="A23" s="7">
        <v>1986</v>
      </c>
      <c r="B23" s="8">
        <v>1.0050321835354932</v>
      </c>
      <c r="C23" s="8">
        <v>0</v>
      </c>
      <c r="D23" s="8">
        <f t="shared" si="0"/>
        <v>1.0050321835354932</v>
      </c>
      <c r="E23" s="8">
        <v>11</v>
      </c>
      <c r="F23" s="8">
        <f t="shared" si="1"/>
        <v>0.89447864334658889</v>
      </c>
      <c r="G23" s="8">
        <v>0</v>
      </c>
      <c r="H23" s="8">
        <f t="shared" si="7"/>
        <v>0.89447864334658889</v>
      </c>
      <c r="I23" s="8">
        <v>15</v>
      </c>
      <c r="J23" s="9">
        <f t="shared" si="2"/>
        <v>24.349999999999994</v>
      </c>
      <c r="K23" s="8">
        <f t="shared" si="8"/>
        <v>0.76030684684460059</v>
      </c>
      <c r="L23" s="10">
        <f t="shared" si="3"/>
        <v>3.3328519313735913E-2</v>
      </c>
      <c r="M23" s="8">
        <f t="shared" si="4"/>
        <v>0.94484685828475623</v>
      </c>
      <c r="N23" s="8">
        <v>16</v>
      </c>
      <c r="O23" s="8">
        <v>4.2</v>
      </c>
      <c r="P23" s="8">
        <f t="shared" si="5"/>
        <v>3.5994166029895474</v>
      </c>
      <c r="Q23" s="15">
        <f t="shared" si="6"/>
        <v>0.22496353768684671</v>
      </c>
      <c r="R23" s="6"/>
      <c r="S23" s="6"/>
      <c r="T23" s="6"/>
      <c r="U23" s="6"/>
    </row>
    <row r="24" spans="1:21" ht="12" customHeight="1" x14ac:dyDescent="0.2">
      <c r="A24" s="7">
        <v>1987</v>
      </c>
      <c r="B24" s="8">
        <v>0.88326798570040044</v>
      </c>
      <c r="C24" s="8">
        <v>0</v>
      </c>
      <c r="D24" s="8">
        <f t="shared" si="0"/>
        <v>0.88326798570040044</v>
      </c>
      <c r="E24" s="8">
        <v>11</v>
      </c>
      <c r="F24" s="8">
        <f t="shared" si="1"/>
        <v>0.78610850727335635</v>
      </c>
      <c r="G24" s="8">
        <v>0</v>
      </c>
      <c r="H24" s="8">
        <f t="shared" si="7"/>
        <v>0.78610850727335635</v>
      </c>
      <c r="I24" s="8">
        <v>15</v>
      </c>
      <c r="J24" s="9">
        <f t="shared" si="2"/>
        <v>24.350000000000009</v>
      </c>
      <c r="K24" s="8">
        <f t="shared" si="8"/>
        <v>0.66819223118235294</v>
      </c>
      <c r="L24" s="10">
        <f t="shared" si="3"/>
        <v>2.9290618353199033E-2</v>
      </c>
      <c r="M24" s="8">
        <f t="shared" si="4"/>
        <v>0.83037438500401595</v>
      </c>
      <c r="N24" s="8">
        <v>16</v>
      </c>
      <c r="O24" s="8">
        <v>4.2</v>
      </c>
      <c r="P24" s="8">
        <f t="shared" si="5"/>
        <v>3.163330990491489</v>
      </c>
      <c r="Q24" s="15">
        <f t="shared" si="6"/>
        <v>0.19770818690571806</v>
      </c>
      <c r="R24" s="6"/>
      <c r="S24" s="6"/>
      <c r="T24" s="6"/>
      <c r="U24" s="6"/>
    </row>
    <row r="25" spans="1:21" ht="12" customHeight="1" x14ac:dyDescent="0.2">
      <c r="A25" s="7">
        <v>1988</v>
      </c>
      <c r="B25" s="8">
        <v>0.84698193216091677</v>
      </c>
      <c r="C25" s="8">
        <v>0</v>
      </c>
      <c r="D25" s="8">
        <f t="shared" si="0"/>
        <v>0.84698193216091677</v>
      </c>
      <c r="E25" s="8">
        <v>11</v>
      </c>
      <c r="F25" s="8">
        <f t="shared" si="1"/>
        <v>0.75381391962321598</v>
      </c>
      <c r="G25" s="8">
        <v>0</v>
      </c>
      <c r="H25" s="8">
        <f t="shared" si="7"/>
        <v>0.75381391962321598</v>
      </c>
      <c r="I25" s="8">
        <v>15</v>
      </c>
      <c r="J25" s="9">
        <f t="shared" si="2"/>
        <v>24.350000000000009</v>
      </c>
      <c r="K25" s="8">
        <f t="shared" si="8"/>
        <v>0.64074183167973353</v>
      </c>
      <c r="L25" s="10">
        <f t="shared" si="3"/>
        <v>2.8087313169522565E-2</v>
      </c>
      <c r="M25" s="8">
        <f t="shared" si="4"/>
        <v>0.79626128469937996</v>
      </c>
      <c r="N25" s="8">
        <v>16</v>
      </c>
      <c r="O25" s="8">
        <v>4.2</v>
      </c>
      <c r="P25" s="8">
        <f t="shared" si="5"/>
        <v>3.0333763226643047</v>
      </c>
      <c r="Q25" s="15">
        <f t="shared" si="6"/>
        <v>0.18958602016651904</v>
      </c>
      <c r="R25" s="6"/>
      <c r="S25" s="6"/>
      <c r="T25" s="6"/>
      <c r="U25" s="6"/>
    </row>
    <row r="26" spans="1:21" ht="12" customHeight="1" x14ac:dyDescent="0.2">
      <c r="A26" s="7">
        <v>1989</v>
      </c>
      <c r="B26" s="8">
        <v>0.78033586897221319</v>
      </c>
      <c r="C26" s="8">
        <v>0</v>
      </c>
      <c r="D26" s="8">
        <f t="shared" si="0"/>
        <v>0.78033586897221319</v>
      </c>
      <c r="E26" s="8">
        <v>11</v>
      </c>
      <c r="F26" s="8">
        <f t="shared" si="1"/>
        <v>0.69449892338526975</v>
      </c>
      <c r="G26" s="8">
        <v>0</v>
      </c>
      <c r="H26" s="8">
        <f t="shared" si="7"/>
        <v>0.69449892338526975</v>
      </c>
      <c r="I26" s="8">
        <v>15</v>
      </c>
      <c r="J26" s="9">
        <f t="shared" si="2"/>
        <v>24.349999999999994</v>
      </c>
      <c r="K26" s="8">
        <f t="shared" si="8"/>
        <v>0.59032408487747934</v>
      </c>
      <c r="L26" s="10">
        <f t="shared" si="3"/>
        <v>2.5877220159012792E-2</v>
      </c>
      <c r="M26" s="8">
        <f t="shared" si="4"/>
        <v>0.73360625289793313</v>
      </c>
      <c r="N26" s="8">
        <v>16</v>
      </c>
      <c r="O26" s="8">
        <v>4.2</v>
      </c>
      <c r="P26" s="8">
        <f t="shared" si="5"/>
        <v>2.7946904872302212</v>
      </c>
      <c r="Q26" s="15">
        <f t="shared" si="6"/>
        <v>0.17466815545188882</v>
      </c>
      <c r="R26" s="6"/>
      <c r="S26" s="6"/>
      <c r="T26" s="6"/>
      <c r="U26" s="6"/>
    </row>
    <row r="27" spans="1:21" ht="12" customHeight="1" x14ac:dyDescent="0.2">
      <c r="A27" s="7">
        <v>1990</v>
      </c>
      <c r="B27" s="8">
        <v>0.82754853874836765</v>
      </c>
      <c r="C27" s="8">
        <v>0</v>
      </c>
      <c r="D27" s="8">
        <f t="shared" si="0"/>
        <v>0.82754853874836765</v>
      </c>
      <c r="E27" s="8">
        <v>11</v>
      </c>
      <c r="F27" s="8">
        <f t="shared" si="1"/>
        <v>0.73651819948604724</v>
      </c>
      <c r="G27" s="8">
        <v>0</v>
      </c>
      <c r="H27" s="8">
        <f t="shared" si="7"/>
        <v>0.73651819948604724</v>
      </c>
      <c r="I27" s="8">
        <v>15</v>
      </c>
      <c r="J27" s="9">
        <f t="shared" si="2"/>
        <v>24.349999999999994</v>
      </c>
      <c r="K27" s="8">
        <f t="shared" si="8"/>
        <v>0.62604046956314019</v>
      </c>
      <c r="L27" s="10">
        <f t="shared" si="3"/>
        <v>2.7442869898658202E-2</v>
      </c>
      <c r="M27" s="8">
        <f t="shared" si="4"/>
        <v>0.77799164019201061</v>
      </c>
      <c r="N27" s="8">
        <v>16</v>
      </c>
      <c r="O27" s="8">
        <v>4.2</v>
      </c>
      <c r="P27" s="8">
        <f t="shared" si="5"/>
        <v>2.963777676921945</v>
      </c>
      <c r="Q27" s="15">
        <f t="shared" si="6"/>
        <v>0.18523610480762157</v>
      </c>
      <c r="R27" s="6"/>
      <c r="S27" s="6"/>
      <c r="T27" s="6"/>
      <c r="U27" s="6"/>
    </row>
    <row r="28" spans="1:21" ht="12" customHeight="1" x14ac:dyDescent="0.2">
      <c r="A28" s="11">
        <v>1991</v>
      </c>
      <c r="B28" s="32">
        <v>0.91781975172960606</v>
      </c>
      <c r="C28" s="12">
        <v>0</v>
      </c>
      <c r="D28" s="12">
        <f t="shared" si="0"/>
        <v>0.91781975172960606</v>
      </c>
      <c r="E28" s="12">
        <v>11</v>
      </c>
      <c r="F28" s="12">
        <f t="shared" si="1"/>
        <v>0.81685957903934936</v>
      </c>
      <c r="G28" s="12">
        <v>0</v>
      </c>
      <c r="H28" s="32">
        <f t="shared" si="7"/>
        <v>0.81685957903934936</v>
      </c>
      <c r="I28" s="32">
        <v>15</v>
      </c>
      <c r="J28" s="13">
        <f t="shared" si="2"/>
        <v>24.350000000000009</v>
      </c>
      <c r="K28" s="32">
        <f t="shared" si="8"/>
        <v>0.69433064218344698</v>
      </c>
      <c r="L28" s="14">
        <f t="shared" si="3"/>
        <v>3.0436411712151102E-2</v>
      </c>
      <c r="M28" s="12">
        <f t="shared" si="4"/>
        <v>0.86285705383362765</v>
      </c>
      <c r="N28" s="12">
        <v>16</v>
      </c>
      <c r="O28" s="12">
        <v>4.2</v>
      </c>
      <c r="P28" s="12">
        <f t="shared" si="5"/>
        <v>3.287074490794772</v>
      </c>
      <c r="Q28" s="16">
        <f t="shared" si="6"/>
        <v>0.20544215567467325</v>
      </c>
      <c r="R28" s="6"/>
      <c r="S28" s="6"/>
      <c r="T28" s="6"/>
      <c r="U28" s="6"/>
    </row>
    <row r="29" spans="1:21" ht="12" customHeight="1" x14ac:dyDescent="0.2">
      <c r="A29" s="11">
        <v>1992</v>
      </c>
      <c r="B29" s="32">
        <v>0.98143865357264093</v>
      </c>
      <c r="C29" s="12">
        <v>0</v>
      </c>
      <c r="D29" s="12">
        <f t="shared" si="0"/>
        <v>0.98143865357264093</v>
      </c>
      <c r="E29" s="12">
        <v>11</v>
      </c>
      <c r="F29" s="12">
        <f t="shared" si="1"/>
        <v>0.87348040167965046</v>
      </c>
      <c r="G29" s="12">
        <v>0</v>
      </c>
      <c r="H29" s="32">
        <f t="shared" si="7"/>
        <v>0.87348040167965046</v>
      </c>
      <c r="I29" s="32">
        <v>15</v>
      </c>
      <c r="J29" s="13">
        <f t="shared" si="2"/>
        <v>24.350000000000009</v>
      </c>
      <c r="K29" s="32">
        <f t="shared" si="8"/>
        <v>0.74245834142770284</v>
      </c>
      <c r="L29" s="14">
        <f t="shared" si="3"/>
        <v>3.2546119076282867E-2</v>
      </c>
      <c r="M29" s="12">
        <f t="shared" si="4"/>
        <v>0.92266620275308109</v>
      </c>
      <c r="N29" s="12">
        <v>16</v>
      </c>
      <c r="O29" s="12">
        <v>4.2</v>
      </c>
      <c r="P29" s="12">
        <f t="shared" si="5"/>
        <v>3.5149188676307848</v>
      </c>
      <c r="Q29" s="16">
        <f t="shared" si="6"/>
        <v>0.21968242922692405</v>
      </c>
      <c r="R29" s="6"/>
      <c r="S29" s="6"/>
      <c r="T29" s="6"/>
      <c r="U29" s="6"/>
    </row>
    <row r="30" spans="1:21" ht="12" customHeight="1" x14ac:dyDescent="0.2">
      <c r="A30" s="11">
        <v>1993</v>
      </c>
      <c r="B30" s="32">
        <v>1.0360411478356375</v>
      </c>
      <c r="C30" s="12">
        <v>0</v>
      </c>
      <c r="D30" s="12">
        <f t="shared" si="0"/>
        <v>1.0360411478356375</v>
      </c>
      <c r="E30" s="12">
        <v>11</v>
      </c>
      <c r="F30" s="12">
        <f t="shared" si="1"/>
        <v>0.92207662157371739</v>
      </c>
      <c r="G30" s="12">
        <v>0</v>
      </c>
      <c r="H30" s="32">
        <f t="shared" si="7"/>
        <v>0.92207662157371739</v>
      </c>
      <c r="I30" s="32">
        <v>15</v>
      </c>
      <c r="J30" s="13">
        <f t="shared" si="2"/>
        <v>24.350000000000009</v>
      </c>
      <c r="K30" s="32">
        <f t="shared" si="8"/>
        <v>0.78376512833765977</v>
      </c>
      <c r="L30" s="14">
        <f t="shared" si="3"/>
        <v>3.4356827543568648E-2</v>
      </c>
      <c r="M30" s="12">
        <f t="shared" si="4"/>
        <v>0.97399888244639932</v>
      </c>
      <c r="N30" s="12">
        <v>16</v>
      </c>
      <c r="O30" s="12">
        <v>4.2</v>
      </c>
      <c r="P30" s="12">
        <f t="shared" si="5"/>
        <v>3.7104719331291403</v>
      </c>
      <c r="Q30" s="16">
        <f t="shared" si="6"/>
        <v>0.23190449582057127</v>
      </c>
      <c r="R30" s="6"/>
      <c r="S30" s="6"/>
      <c r="T30" s="6"/>
      <c r="U30" s="6"/>
    </row>
    <row r="31" spans="1:21" ht="12" customHeight="1" x14ac:dyDescent="0.2">
      <c r="A31" s="11">
        <v>1994</v>
      </c>
      <c r="B31" s="32">
        <v>0.95411303731999042</v>
      </c>
      <c r="C31" s="12">
        <v>0</v>
      </c>
      <c r="D31" s="12">
        <f t="shared" si="0"/>
        <v>0.95411303731999042</v>
      </c>
      <c r="E31" s="12">
        <v>11</v>
      </c>
      <c r="F31" s="12">
        <f t="shared" si="1"/>
        <v>0.84916060321479148</v>
      </c>
      <c r="G31" s="12">
        <v>0</v>
      </c>
      <c r="H31" s="32">
        <f t="shared" si="7"/>
        <v>0.84916060321479148</v>
      </c>
      <c r="I31" s="32">
        <v>15</v>
      </c>
      <c r="J31" s="13">
        <f t="shared" si="2"/>
        <v>24.349999999999994</v>
      </c>
      <c r="K31" s="32">
        <f t="shared" si="8"/>
        <v>0.72178651273257277</v>
      </c>
      <c r="L31" s="14">
        <f t="shared" si="3"/>
        <v>3.1639956722523739E-2</v>
      </c>
      <c r="M31" s="12">
        <f t="shared" si="4"/>
        <v>0.89697695310518666</v>
      </c>
      <c r="N31" s="12">
        <v>16</v>
      </c>
      <c r="O31" s="12">
        <v>4.2</v>
      </c>
      <c r="P31" s="12">
        <f t="shared" si="5"/>
        <v>3.4170550594483298</v>
      </c>
      <c r="Q31" s="16">
        <f t="shared" si="6"/>
        <v>0.21356594121552061</v>
      </c>
      <c r="R31" s="6"/>
      <c r="S31" s="6"/>
      <c r="T31" s="6"/>
      <c r="U31" s="6"/>
    </row>
    <row r="32" spans="1:21" ht="12" customHeight="1" x14ac:dyDescent="0.2">
      <c r="A32" s="11">
        <v>1995</v>
      </c>
      <c r="B32" s="32">
        <v>0.90097240583417759</v>
      </c>
      <c r="C32" s="12">
        <v>0</v>
      </c>
      <c r="D32" s="12">
        <f t="shared" si="0"/>
        <v>0.90097240583417759</v>
      </c>
      <c r="E32" s="12">
        <v>11</v>
      </c>
      <c r="F32" s="12">
        <f t="shared" si="1"/>
        <v>0.80186544119241809</v>
      </c>
      <c r="G32" s="12">
        <v>0</v>
      </c>
      <c r="H32" s="32">
        <f t="shared" si="7"/>
        <v>0.80186544119241809</v>
      </c>
      <c r="I32" s="32">
        <v>15</v>
      </c>
      <c r="J32" s="13">
        <f t="shared" si="2"/>
        <v>24.350000000000009</v>
      </c>
      <c r="K32" s="32">
        <f t="shared" si="8"/>
        <v>0.68158562501355535</v>
      </c>
      <c r="L32" s="14">
        <f t="shared" si="3"/>
        <v>2.9877726027991467E-2</v>
      </c>
      <c r="M32" s="12">
        <f t="shared" si="4"/>
        <v>0.84701859403054403</v>
      </c>
      <c r="N32" s="12">
        <v>16</v>
      </c>
      <c r="O32" s="12">
        <v>4.2</v>
      </c>
      <c r="P32" s="12">
        <f t="shared" si="5"/>
        <v>3.2267375010687389</v>
      </c>
      <c r="Q32" s="16">
        <f t="shared" si="6"/>
        <v>0.20167109381679618</v>
      </c>
      <c r="R32" s="6"/>
      <c r="S32" s="6"/>
      <c r="T32" s="6"/>
      <c r="U32" s="6"/>
    </row>
    <row r="33" spans="1:21" ht="12" customHeight="1" x14ac:dyDescent="0.2">
      <c r="A33" s="7">
        <v>1996</v>
      </c>
      <c r="B33" s="8">
        <v>0.96991674092575342</v>
      </c>
      <c r="C33" s="8">
        <v>0</v>
      </c>
      <c r="D33" s="8">
        <f t="shared" si="0"/>
        <v>0.96991674092575342</v>
      </c>
      <c r="E33" s="8">
        <v>11</v>
      </c>
      <c r="F33" s="8">
        <f t="shared" si="1"/>
        <v>0.86322589942392058</v>
      </c>
      <c r="G33" s="8">
        <v>0</v>
      </c>
      <c r="H33" s="8">
        <f t="shared" si="7"/>
        <v>0.86322589942392058</v>
      </c>
      <c r="I33" s="8">
        <v>15</v>
      </c>
      <c r="J33" s="9">
        <f t="shared" si="2"/>
        <v>24.349999999999994</v>
      </c>
      <c r="K33" s="8">
        <f t="shared" si="8"/>
        <v>0.7337420145103325</v>
      </c>
      <c r="L33" s="10">
        <f t="shared" si="3"/>
        <v>3.2164033512781701E-2</v>
      </c>
      <c r="M33" s="8">
        <f t="shared" si="4"/>
        <v>0.91183426807060475</v>
      </c>
      <c r="N33" s="8">
        <v>16</v>
      </c>
      <c r="O33" s="8">
        <v>4.2</v>
      </c>
      <c r="P33" s="8">
        <f t="shared" si="5"/>
        <v>3.4736543545546845</v>
      </c>
      <c r="Q33" s="15">
        <f t="shared" si="6"/>
        <v>0.21710339715966778</v>
      </c>
      <c r="R33" s="6"/>
      <c r="S33" s="6"/>
      <c r="T33" s="6"/>
      <c r="U33" s="6"/>
    </row>
    <row r="34" spans="1:21" ht="12" customHeight="1" x14ac:dyDescent="0.2">
      <c r="A34" s="7">
        <v>1997</v>
      </c>
      <c r="B34" s="8">
        <v>0.94770174452288858</v>
      </c>
      <c r="C34" s="8">
        <v>0</v>
      </c>
      <c r="D34" s="8">
        <f t="shared" si="0"/>
        <v>0.94770174452288858</v>
      </c>
      <c r="E34" s="8">
        <v>11</v>
      </c>
      <c r="F34" s="8">
        <f t="shared" si="1"/>
        <v>0.84345455262537083</v>
      </c>
      <c r="G34" s="8">
        <v>0</v>
      </c>
      <c r="H34" s="8">
        <f t="shared" si="7"/>
        <v>0.84345455262537083</v>
      </c>
      <c r="I34" s="8">
        <v>15</v>
      </c>
      <c r="J34" s="9">
        <f t="shared" si="2"/>
        <v>24.350000000000009</v>
      </c>
      <c r="K34" s="8">
        <f t="shared" si="8"/>
        <v>0.71693636973156516</v>
      </c>
      <c r="L34" s="10">
        <f t="shared" si="3"/>
        <v>3.1427347714260388E-2</v>
      </c>
      <c r="M34" s="8">
        <f t="shared" si="4"/>
        <v>0.89094959402542484</v>
      </c>
      <c r="N34" s="8">
        <v>16</v>
      </c>
      <c r="O34" s="8">
        <v>4.2</v>
      </c>
      <c r="P34" s="8">
        <f t="shared" si="5"/>
        <v>3.3940936915254278</v>
      </c>
      <c r="Q34" s="15">
        <f t="shared" si="6"/>
        <v>0.21213085572033924</v>
      </c>
      <c r="R34" s="6"/>
      <c r="S34" s="6"/>
      <c r="T34" s="6"/>
      <c r="U34" s="6"/>
    </row>
    <row r="35" spans="1:21" ht="12" customHeight="1" x14ac:dyDescent="0.2">
      <c r="A35" s="7">
        <v>1998</v>
      </c>
      <c r="B35" s="8">
        <v>0.93827577935697548</v>
      </c>
      <c r="C35" s="8">
        <v>0</v>
      </c>
      <c r="D35" s="8">
        <f t="shared" si="0"/>
        <v>0.93827577935697548</v>
      </c>
      <c r="E35" s="8">
        <v>11</v>
      </c>
      <c r="F35" s="8">
        <f t="shared" si="1"/>
        <v>0.83506544362770818</v>
      </c>
      <c r="G35" s="8">
        <v>0</v>
      </c>
      <c r="H35" s="8">
        <f t="shared" si="7"/>
        <v>0.83506544362770818</v>
      </c>
      <c r="I35" s="8">
        <v>15</v>
      </c>
      <c r="J35" s="9">
        <f t="shared" si="2"/>
        <v>24.349999999999994</v>
      </c>
      <c r="K35" s="8">
        <f t="shared" si="8"/>
        <v>0.70980562708355199</v>
      </c>
      <c r="L35" s="10">
        <f t="shared" si="3"/>
        <v>3.1114767214621458E-2</v>
      </c>
      <c r="M35" s="8">
        <f t="shared" si="4"/>
        <v>0.88208809315091097</v>
      </c>
      <c r="N35" s="8">
        <v>16</v>
      </c>
      <c r="O35" s="8">
        <v>4.2</v>
      </c>
      <c r="P35" s="8">
        <f t="shared" si="5"/>
        <v>3.3603355929558512</v>
      </c>
      <c r="Q35" s="15">
        <f t="shared" si="6"/>
        <v>0.2100209745597407</v>
      </c>
      <c r="R35" s="6"/>
      <c r="S35" s="6"/>
      <c r="T35" s="6"/>
      <c r="U35" s="6"/>
    </row>
    <row r="36" spans="1:21" ht="12" customHeight="1" x14ac:dyDescent="0.2">
      <c r="A36" s="7">
        <v>1999</v>
      </c>
      <c r="B36" s="8">
        <v>1.0524341777271782</v>
      </c>
      <c r="C36" s="8">
        <v>0</v>
      </c>
      <c r="D36" s="8">
        <f t="shared" si="0"/>
        <v>1.0524341777271782</v>
      </c>
      <c r="E36" s="8">
        <v>11</v>
      </c>
      <c r="F36" s="8">
        <f t="shared" si="1"/>
        <v>0.93666641817718854</v>
      </c>
      <c r="G36" s="8">
        <v>0</v>
      </c>
      <c r="H36" s="8">
        <f t="shared" si="7"/>
        <v>0.93666641817718854</v>
      </c>
      <c r="I36" s="8">
        <v>15</v>
      </c>
      <c r="J36" s="9">
        <f t="shared" si="2"/>
        <v>24.350000000000009</v>
      </c>
      <c r="K36" s="8">
        <f t="shared" si="8"/>
        <v>0.79616645545061027</v>
      </c>
      <c r="L36" s="10">
        <f t="shared" si="3"/>
        <v>3.4900447362218534E-2</v>
      </c>
      <c r="M36" s="8">
        <f t="shared" si="4"/>
        <v>0.98941023249521431</v>
      </c>
      <c r="N36" s="8">
        <v>16</v>
      </c>
      <c r="O36" s="8">
        <v>4.2</v>
      </c>
      <c r="P36" s="8">
        <f t="shared" si="5"/>
        <v>3.7691818380770066</v>
      </c>
      <c r="Q36" s="15">
        <f t="shared" si="6"/>
        <v>0.23557386487981291</v>
      </c>
      <c r="R36" s="6"/>
      <c r="S36" s="6"/>
      <c r="T36" s="6"/>
      <c r="U36" s="6"/>
    </row>
    <row r="37" spans="1:21" ht="12" customHeight="1" x14ac:dyDescent="0.2">
      <c r="A37" s="7">
        <v>2000</v>
      </c>
      <c r="B37" s="8">
        <v>1.1112736805241692</v>
      </c>
      <c r="C37" s="8">
        <v>0</v>
      </c>
      <c r="D37" s="8">
        <f t="shared" si="0"/>
        <v>1.1112736805241692</v>
      </c>
      <c r="E37" s="8">
        <v>11</v>
      </c>
      <c r="F37" s="8">
        <f t="shared" si="1"/>
        <v>0.98903357566651062</v>
      </c>
      <c r="G37" s="8">
        <v>0</v>
      </c>
      <c r="H37" s="8">
        <f t="shared" si="7"/>
        <v>0.98903357566651062</v>
      </c>
      <c r="I37" s="8">
        <v>15</v>
      </c>
      <c r="J37" s="9">
        <f t="shared" si="2"/>
        <v>24.349999999999994</v>
      </c>
      <c r="K37" s="8">
        <f t="shared" si="8"/>
        <v>0.84067853931653402</v>
      </c>
      <c r="L37" s="10">
        <f t="shared" si="3"/>
        <v>3.6851661997437106E-2</v>
      </c>
      <c r="M37" s="8">
        <f t="shared" si="4"/>
        <v>1.0447261917963433</v>
      </c>
      <c r="N37" s="8">
        <v>16</v>
      </c>
      <c r="O37" s="8">
        <v>4.2</v>
      </c>
      <c r="P37" s="8">
        <f t="shared" si="5"/>
        <v>3.9799093020813077</v>
      </c>
      <c r="Q37" s="15">
        <f t="shared" si="6"/>
        <v>0.24874433138008173</v>
      </c>
      <c r="R37" s="6"/>
      <c r="S37" s="6"/>
      <c r="T37" s="6"/>
      <c r="U37" s="6"/>
    </row>
    <row r="38" spans="1:21" ht="12" customHeight="1" x14ac:dyDescent="0.2">
      <c r="A38" s="11">
        <v>2001</v>
      </c>
      <c r="B38" s="32">
        <v>0.94010592760481915</v>
      </c>
      <c r="C38" s="12">
        <v>0</v>
      </c>
      <c r="D38" s="12">
        <f t="shared" si="0"/>
        <v>0.94010592760481915</v>
      </c>
      <c r="E38" s="12">
        <v>11</v>
      </c>
      <c r="F38" s="12">
        <f t="shared" si="1"/>
        <v>0.83669427556828901</v>
      </c>
      <c r="G38" s="12">
        <v>0</v>
      </c>
      <c r="H38" s="32">
        <f t="shared" si="7"/>
        <v>0.83669427556828901</v>
      </c>
      <c r="I38" s="32">
        <v>15</v>
      </c>
      <c r="J38" s="13">
        <f t="shared" si="2"/>
        <v>24.350000000000009</v>
      </c>
      <c r="K38" s="32">
        <f t="shared" si="8"/>
        <v>0.71119013423304567</v>
      </c>
      <c r="L38" s="14">
        <f t="shared" si="3"/>
        <v>3.1175457938982822E-2</v>
      </c>
      <c r="M38" s="12">
        <f t="shared" si="4"/>
        <v>0.88380864484119348</v>
      </c>
      <c r="N38" s="12">
        <v>16</v>
      </c>
      <c r="O38" s="12">
        <v>4.2</v>
      </c>
      <c r="P38" s="12">
        <f t="shared" si="5"/>
        <v>3.3668900755854989</v>
      </c>
      <c r="Q38" s="16">
        <f t="shared" si="6"/>
        <v>0.21043062972409368</v>
      </c>
      <c r="R38" s="6"/>
      <c r="S38" s="6"/>
      <c r="T38" s="6"/>
      <c r="U38" s="6"/>
    </row>
    <row r="39" spans="1:21" ht="12" customHeight="1" x14ac:dyDescent="0.2">
      <c r="A39" s="11">
        <v>2002</v>
      </c>
      <c r="B39" s="32">
        <v>1.0638794422764117</v>
      </c>
      <c r="C39" s="12">
        <v>0</v>
      </c>
      <c r="D39" s="12">
        <f t="shared" si="0"/>
        <v>1.0638794422764117</v>
      </c>
      <c r="E39" s="12">
        <v>11</v>
      </c>
      <c r="F39" s="12">
        <f t="shared" si="1"/>
        <v>0.94685270362600649</v>
      </c>
      <c r="G39" s="12">
        <v>0</v>
      </c>
      <c r="H39" s="32">
        <f t="shared" si="7"/>
        <v>0.94685270362600649</v>
      </c>
      <c r="I39" s="32">
        <v>15</v>
      </c>
      <c r="J39" s="13">
        <f t="shared" si="2"/>
        <v>24.349999999999994</v>
      </c>
      <c r="K39" s="32">
        <f t="shared" si="8"/>
        <v>0.8048247980821055</v>
      </c>
      <c r="L39" s="14">
        <f t="shared" si="3"/>
        <v>3.5279991148804625E-2</v>
      </c>
      <c r="M39" s="12">
        <f t="shared" si="4"/>
        <v>1.0001701090730366</v>
      </c>
      <c r="N39" s="12">
        <v>16</v>
      </c>
      <c r="O39" s="12">
        <v>4.2</v>
      </c>
      <c r="P39" s="12">
        <f t="shared" si="5"/>
        <v>3.8101718440877583</v>
      </c>
      <c r="Q39" s="16">
        <f t="shared" si="6"/>
        <v>0.2381357402554849</v>
      </c>
      <c r="R39" s="6"/>
      <c r="S39" s="6"/>
      <c r="T39" s="6"/>
      <c r="U39" s="6"/>
    </row>
    <row r="40" spans="1:21" ht="12" customHeight="1" x14ac:dyDescent="0.2">
      <c r="A40" s="11">
        <v>2003</v>
      </c>
      <c r="B40" s="32">
        <v>1.0027620734423217</v>
      </c>
      <c r="C40" s="12">
        <v>0</v>
      </c>
      <c r="D40" s="12">
        <f t="shared" si="0"/>
        <v>1.0027620734423217</v>
      </c>
      <c r="E40" s="12">
        <v>11</v>
      </c>
      <c r="F40" s="12">
        <f t="shared" si="1"/>
        <v>0.89245824536366636</v>
      </c>
      <c r="G40" s="12">
        <v>0</v>
      </c>
      <c r="H40" s="32">
        <f t="shared" si="7"/>
        <v>0.89245824536366636</v>
      </c>
      <c r="I40" s="32">
        <v>15</v>
      </c>
      <c r="J40" s="13">
        <f t="shared" si="2"/>
        <v>24.349999999999994</v>
      </c>
      <c r="K40" s="32">
        <f t="shared" si="8"/>
        <v>0.75858950855911644</v>
      </c>
      <c r="L40" s="14">
        <f t="shared" si="3"/>
        <v>3.3253238731358527E-2</v>
      </c>
      <c r="M40" s="12">
        <f t="shared" si="4"/>
        <v>0.94271269141464853</v>
      </c>
      <c r="N40" s="12">
        <v>16</v>
      </c>
      <c r="O40" s="12">
        <v>4.2</v>
      </c>
      <c r="P40" s="12">
        <f t="shared" si="5"/>
        <v>3.5912864434843752</v>
      </c>
      <c r="Q40" s="16">
        <f t="shared" si="6"/>
        <v>0.22445540271777345</v>
      </c>
      <c r="R40" s="6"/>
      <c r="S40" s="6"/>
      <c r="T40" s="6"/>
      <c r="U40" s="6"/>
    </row>
    <row r="41" spans="1:21" ht="12" customHeight="1" x14ac:dyDescent="0.2">
      <c r="A41" s="11">
        <v>2004</v>
      </c>
      <c r="B41" s="32">
        <v>0.88727743910510837</v>
      </c>
      <c r="C41" s="12">
        <v>0</v>
      </c>
      <c r="D41" s="12">
        <f t="shared" si="0"/>
        <v>0.88727743910510837</v>
      </c>
      <c r="E41" s="12">
        <v>11</v>
      </c>
      <c r="F41" s="12">
        <f t="shared" si="1"/>
        <v>0.78967692080354646</v>
      </c>
      <c r="G41" s="12">
        <v>0</v>
      </c>
      <c r="H41" s="32">
        <f t="shared" si="7"/>
        <v>0.78967692080354646</v>
      </c>
      <c r="I41" s="32">
        <v>15</v>
      </c>
      <c r="J41" s="13">
        <f t="shared" si="2"/>
        <v>24.350000000000009</v>
      </c>
      <c r="K41" s="32">
        <f t="shared" si="8"/>
        <v>0.67122538268301446</v>
      </c>
      <c r="L41" s="14">
        <f t="shared" si="3"/>
        <v>2.9423578418981456E-2</v>
      </c>
      <c r="M41" s="12">
        <f t="shared" si="4"/>
        <v>0.83414373638891481</v>
      </c>
      <c r="N41" s="12">
        <v>16</v>
      </c>
      <c r="O41" s="12">
        <v>4.2</v>
      </c>
      <c r="P41" s="12">
        <f t="shared" si="5"/>
        <v>3.177690424338723</v>
      </c>
      <c r="Q41" s="16">
        <f t="shared" si="6"/>
        <v>0.19860565152117018</v>
      </c>
      <c r="R41" s="6"/>
      <c r="S41" s="6"/>
      <c r="T41" s="6"/>
      <c r="U41" s="6"/>
    </row>
    <row r="42" spans="1:21" ht="12" customHeight="1" x14ac:dyDescent="0.2">
      <c r="A42" s="11">
        <v>2005</v>
      </c>
      <c r="B42" s="32">
        <v>1.0499606542963178</v>
      </c>
      <c r="C42" s="12">
        <v>0</v>
      </c>
      <c r="D42" s="12">
        <f t="shared" si="0"/>
        <v>1.0499606542963178</v>
      </c>
      <c r="E42" s="12">
        <v>11</v>
      </c>
      <c r="F42" s="12">
        <f t="shared" si="1"/>
        <v>0.93446498232372288</v>
      </c>
      <c r="G42" s="12">
        <v>0</v>
      </c>
      <c r="H42" s="32">
        <f t="shared" si="7"/>
        <v>0.93446498232372288</v>
      </c>
      <c r="I42" s="32">
        <v>15</v>
      </c>
      <c r="J42" s="13">
        <f t="shared" si="2"/>
        <v>24.350000000000009</v>
      </c>
      <c r="K42" s="32">
        <f t="shared" si="8"/>
        <v>0.79429523497516441</v>
      </c>
      <c r="L42" s="14">
        <f t="shared" si="3"/>
        <v>3.4818421259185287E-2</v>
      </c>
      <c r="M42" s="12">
        <f t="shared" si="4"/>
        <v>0.98708483348727327</v>
      </c>
      <c r="N42" s="12">
        <v>16</v>
      </c>
      <c r="O42" s="12">
        <v>4.2</v>
      </c>
      <c r="P42" s="12">
        <f t="shared" si="5"/>
        <v>3.7603231751896122</v>
      </c>
      <c r="Q42" s="16">
        <f t="shared" si="6"/>
        <v>0.23502019844935076</v>
      </c>
      <c r="R42" s="6"/>
      <c r="S42" s="6"/>
      <c r="T42" s="6"/>
      <c r="U42" s="6"/>
    </row>
    <row r="43" spans="1:21" ht="12" customHeight="1" x14ac:dyDescent="0.2">
      <c r="A43" s="7">
        <v>2006</v>
      </c>
      <c r="B43" s="8">
        <v>1.1153003002653514</v>
      </c>
      <c r="C43" s="8">
        <v>0</v>
      </c>
      <c r="D43" s="8">
        <f t="shared" si="0"/>
        <v>1.1153003002653514</v>
      </c>
      <c r="E43" s="8">
        <v>11</v>
      </c>
      <c r="F43" s="8">
        <f t="shared" si="1"/>
        <v>0.99261726723616273</v>
      </c>
      <c r="G43" s="8">
        <v>0</v>
      </c>
      <c r="H43" s="8">
        <f t="shared" si="7"/>
        <v>0.99261726723616273</v>
      </c>
      <c r="I43" s="8">
        <v>15</v>
      </c>
      <c r="J43" s="9">
        <f t="shared" si="2"/>
        <v>24.350000000000009</v>
      </c>
      <c r="K43" s="8">
        <f t="shared" si="8"/>
        <v>0.84372467715073829</v>
      </c>
      <c r="L43" s="10">
        <f t="shared" si="3"/>
        <v>3.698519132715565E-2</v>
      </c>
      <c r="M43" s="8">
        <f t="shared" si="4"/>
        <v>1.048511681529199</v>
      </c>
      <c r="N43" s="8">
        <v>16</v>
      </c>
      <c r="O43" s="8">
        <v>4.2</v>
      </c>
      <c r="P43" s="8">
        <f t="shared" si="5"/>
        <v>3.9943302153493296</v>
      </c>
      <c r="Q43" s="15">
        <f t="shared" si="6"/>
        <v>0.2496456384593331</v>
      </c>
      <c r="R43" s="6"/>
      <c r="S43" s="6"/>
      <c r="T43" s="6"/>
      <c r="U43" s="6"/>
    </row>
    <row r="44" spans="1:21" ht="12" customHeight="1" x14ac:dyDescent="0.2">
      <c r="A44" s="7">
        <v>2007</v>
      </c>
      <c r="B44" s="8">
        <v>0.98357840539999697</v>
      </c>
      <c r="C44" s="8">
        <v>0</v>
      </c>
      <c r="D44" s="8">
        <f t="shared" si="0"/>
        <v>0.98357840539999697</v>
      </c>
      <c r="E44" s="8">
        <v>11</v>
      </c>
      <c r="F44" s="8">
        <f t="shared" si="1"/>
        <v>0.87538478080599735</v>
      </c>
      <c r="G44" s="8">
        <v>0</v>
      </c>
      <c r="H44" s="8">
        <f t="shared" si="7"/>
        <v>0.87538478080599735</v>
      </c>
      <c r="I44" s="8">
        <v>15</v>
      </c>
      <c r="J44" s="9">
        <f t="shared" si="2"/>
        <v>24.349999999999994</v>
      </c>
      <c r="K44" s="8">
        <f t="shared" si="8"/>
        <v>0.74407706368509774</v>
      </c>
      <c r="L44" s="10">
        <f t="shared" si="3"/>
        <v>3.2617076764278261E-2</v>
      </c>
      <c r="M44" s="8">
        <f t="shared" si="4"/>
        <v>0.92467781772890656</v>
      </c>
      <c r="N44" s="8">
        <v>16</v>
      </c>
      <c r="O44" s="8">
        <v>4.2</v>
      </c>
      <c r="P44" s="8">
        <f t="shared" si="5"/>
        <v>3.5225821627767866</v>
      </c>
      <c r="Q44" s="15">
        <f t="shared" si="6"/>
        <v>0.22016138517354916</v>
      </c>
      <c r="R44" s="6"/>
      <c r="S44" s="6"/>
      <c r="T44" s="6"/>
      <c r="U44" s="6"/>
    </row>
    <row r="45" spans="1:21" ht="12" customHeight="1" x14ac:dyDescent="0.2">
      <c r="A45" s="7">
        <v>2008</v>
      </c>
      <c r="B45" s="8">
        <v>0.98942538180635109</v>
      </c>
      <c r="C45" s="8">
        <v>0</v>
      </c>
      <c r="D45" s="8">
        <f t="shared" si="0"/>
        <v>0.98942538180635109</v>
      </c>
      <c r="E45" s="8">
        <v>11</v>
      </c>
      <c r="F45" s="8">
        <f t="shared" si="1"/>
        <v>0.88058858980765242</v>
      </c>
      <c r="G45" s="8">
        <v>0</v>
      </c>
      <c r="H45" s="8">
        <f t="shared" si="7"/>
        <v>0.88058858980765242</v>
      </c>
      <c r="I45" s="8">
        <v>15</v>
      </c>
      <c r="J45" s="9">
        <f t="shared" si="2"/>
        <v>24.350000000000009</v>
      </c>
      <c r="K45" s="8">
        <f t="shared" si="8"/>
        <v>0.74850030133650458</v>
      </c>
      <c r="L45" s="10">
        <f t="shared" si="3"/>
        <v>3.2810972113381021E-2</v>
      </c>
      <c r="M45" s="8">
        <f t="shared" si="4"/>
        <v>0.93017465392829524</v>
      </c>
      <c r="N45" s="8">
        <v>16</v>
      </c>
      <c r="O45" s="8">
        <v>4.2</v>
      </c>
      <c r="P45" s="8">
        <f t="shared" si="5"/>
        <v>3.5435224911554104</v>
      </c>
      <c r="Q45" s="15">
        <f t="shared" si="6"/>
        <v>0.22147015569721315</v>
      </c>
      <c r="R45" s="6"/>
      <c r="S45" s="6"/>
      <c r="T45" s="6"/>
      <c r="U45" s="6"/>
    </row>
    <row r="46" spans="1:21" ht="12" customHeight="1" x14ac:dyDescent="0.2">
      <c r="A46" s="7">
        <v>2009</v>
      </c>
      <c r="B46" s="8">
        <v>0.91559526516957113</v>
      </c>
      <c r="C46" s="8">
        <v>0</v>
      </c>
      <c r="D46" s="8">
        <f t="shared" si="0"/>
        <v>0.91559526516957113</v>
      </c>
      <c r="E46" s="8">
        <v>11</v>
      </c>
      <c r="F46" s="8">
        <f t="shared" si="1"/>
        <v>0.81487978600091826</v>
      </c>
      <c r="G46" s="8">
        <v>0</v>
      </c>
      <c r="H46" s="8">
        <f t="shared" si="7"/>
        <v>0.81487978600091826</v>
      </c>
      <c r="I46" s="8">
        <v>15</v>
      </c>
      <c r="J46" s="9">
        <f t="shared" si="2"/>
        <v>24.350000000000009</v>
      </c>
      <c r="K46" s="8">
        <f t="shared" si="8"/>
        <v>0.69264781810078047</v>
      </c>
      <c r="L46" s="10">
        <f t="shared" si="3"/>
        <v>3.0362644081130104E-2</v>
      </c>
      <c r="M46" s="8">
        <f t="shared" si="4"/>
        <v>0.86076577837799784</v>
      </c>
      <c r="N46" s="8">
        <v>16</v>
      </c>
      <c r="O46" s="8">
        <v>4.2</v>
      </c>
      <c r="P46" s="8">
        <f t="shared" si="5"/>
        <v>3.2791077271542775</v>
      </c>
      <c r="Q46" s="15">
        <f t="shared" si="6"/>
        <v>0.20494423294714234</v>
      </c>
      <c r="R46" s="6"/>
      <c r="S46" s="6"/>
      <c r="T46" s="6"/>
      <c r="U46" s="6"/>
    </row>
    <row r="47" spans="1:21" ht="12" customHeight="1" x14ac:dyDescent="0.2">
      <c r="A47" s="7">
        <v>2010</v>
      </c>
      <c r="B47" s="8">
        <v>1.0339523103413428</v>
      </c>
      <c r="C47" s="8">
        <v>0</v>
      </c>
      <c r="D47" s="8">
        <f t="shared" si="0"/>
        <v>1.0339523103413428</v>
      </c>
      <c r="E47" s="8">
        <v>11</v>
      </c>
      <c r="F47" s="8">
        <f t="shared" si="1"/>
        <v>0.92021755620379508</v>
      </c>
      <c r="G47" s="8">
        <v>0</v>
      </c>
      <c r="H47" s="8">
        <f t="shared" si="7"/>
        <v>0.92021755620379508</v>
      </c>
      <c r="I47" s="8">
        <v>15</v>
      </c>
      <c r="J47" s="9">
        <f t="shared" si="2"/>
        <v>24.350000000000009</v>
      </c>
      <c r="K47" s="8">
        <f t="shared" si="8"/>
        <v>0.78218492277322582</v>
      </c>
      <c r="L47" s="10">
        <f t="shared" si="3"/>
        <v>3.4287558258552363E-2</v>
      </c>
      <c r="M47" s="8">
        <f t="shared" si="4"/>
        <v>0.97203513285083021</v>
      </c>
      <c r="N47" s="8">
        <v>16</v>
      </c>
      <c r="O47" s="8">
        <v>4.2</v>
      </c>
      <c r="P47" s="8">
        <f t="shared" si="5"/>
        <v>3.7029909822888767</v>
      </c>
      <c r="Q47" s="15">
        <f t="shared" si="6"/>
        <v>0.23143693639305479</v>
      </c>
    </row>
    <row r="48" spans="1:21" ht="12" customHeight="1" x14ac:dyDescent="0.2">
      <c r="A48" s="11">
        <v>2011</v>
      </c>
      <c r="B48" s="32">
        <v>1.082611357659591</v>
      </c>
      <c r="C48" s="12">
        <v>0</v>
      </c>
      <c r="D48" s="12">
        <f t="shared" si="0"/>
        <v>1.082611357659591</v>
      </c>
      <c r="E48" s="12">
        <v>11</v>
      </c>
      <c r="F48" s="12">
        <f t="shared" si="1"/>
        <v>0.96352410831703605</v>
      </c>
      <c r="G48" s="12">
        <v>0</v>
      </c>
      <c r="H48" s="32">
        <f t="shared" si="7"/>
        <v>0.96352410831703605</v>
      </c>
      <c r="I48" s="32">
        <v>15</v>
      </c>
      <c r="J48" s="13">
        <f t="shared" si="2"/>
        <v>24.349999999999994</v>
      </c>
      <c r="K48" s="32">
        <f t="shared" si="8"/>
        <v>0.81899549206948064</v>
      </c>
      <c r="L48" s="14">
        <f t="shared" si="3"/>
        <v>3.5901172255100519E-2</v>
      </c>
      <c r="M48" s="12">
        <f t="shared" si="4"/>
        <v>1.0177802828459721</v>
      </c>
      <c r="N48" s="12">
        <v>16</v>
      </c>
      <c r="O48" s="12">
        <v>4.2</v>
      </c>
      <c r="P48" s="12">
        <f t="shared" si="5"/>
        <v>3.8772582203656079</v>
      </c>
      <c r="Q48" s="16">
        <f t="shared" si="6"/>
        <v>0.24232863877285049</v>
      </c>
    </row>
    <row r="49" spans="1:17" ht="12" customHeight="1" x14ac:dyDescent="0.2">
      <c r="A49" s="31">
        <v>2012</v>
      </c>
      <c r="B49" s="32">
        <v>1.1068746818905728</v>
      </c>
      <c r="C49" s="32">
        <v>0</v>
      </c>
      <c r="D49" s="32">
        <f t="shared" ref="D49:D58" si="9">+B49-B49*(C49/100)</f>
        <v>1.1068746818905728</v>
      </c>
      <c r="E49" s="32">
        <v>11</v>
      </c>
      <c r="F49" s="32">
        <f t="shared" ref="F49:F58" si="10">+(D49-D49*(E49)/100)</f>
        <v>0.98511846688260984</v>
      </c>
      <c r="G49" s="32">
        <v>0</v>
      </c>
      <c r="H49" s="32">
        <f t="shared" si="7"/>
        <v>0.98511846688260984</v>
      </c>
      <c r="I49" s="32">
        <v>15</v>
      </c>
      <c r="J49" s="13">
        <f t="shared" ref="J49:J58" si="11">100-(K49/B49*100)</f>
        <v>24.349999999999994</v>
      </c>
      <c r="K49" s="32">
        <f t="shared" si="8"/>
        <v>0.83735069685021835</v>
      </c>
      <c r="L49" s="14">
        <f t="shared" ref="L49:L58" si="12">+(K49/365)*16</f>
        <v>3.6705783971516422E-2</v>
      </c>
      <c r="M49" s="32">
        <f t="shared" ref="M49:M58" si="13">+L49*28.3495</f>
        <v>1.0405906227005048</v>
      </c>
      <c r="N49" s="32">
        <v>16</v>
      </c>
      <c r="O49" s="32">
        <v>4.2</v>
      </c>
      <c r="P49" s="32">
        <f t="shared" ref="P49:P58" si="14">+Q49*N49</f>
        <v>3.9641547531447801</v>
      </c>
      <c r="Q49" s="16">
        <f t="shared" ref="Q49:Q58" si="15">+M49/O49</f>
        <v>0.24775967207154875</v>
      </c>
    </row>
    <row r="50" spans="1:17" ht="12" customHeight="1" x14ac:dyDescent="0.2">
      <c r="A50" s="31">
        <v>2013</v>
      </c>
      <c r="B50" s="32">
        <v>1.1560376311013365</v>
      </c>
      <c r="C50" s="32">
        <v>0</v>
      </c>
      <c r="D50" s="32">
        <f t="shared" si="9"/>
        <v>1.1560376311013365</v>
      </c>
      <c r="E50" s="32">
        <v>11</v>
      </c>
      <c r="F50" s="32">
        <f t="shared" si="10"/>
        <v>1.0288734916801894</v>
      </c>
      <c r="G50" s="32">
        <v>0</v>
      </c>
      <c r="H50" s="32">
        <f t="shared" si="7"/>
        <v>1.0288734916801894</v>
      </c>
      <c r="I50" s="32">
        <v>15</v>
      </c>
      <c r="J50" s="13">
        <f t="shared" si="11"/>
        <v>24.350000000000023</v>
      </c>
      <c r="K50" s="32">
        <f t="shared" si="8"/>
        <v>0.87454246792816093</v>
      </c>
      <c r="L50" s="14">
        <f t="shared" si="12"/>
        <v>3.8336108183152258E-2</v>
      </c>
      <c r="M50" s="32">
        <f t="shared" si="13"/>
        <v>1.0868094989382748</v>
      </c>
      <c r="N50" s="32">
        <v>16</v>
      </c>
      <c r="O50" s="32">
        <v>4.2</v>
      </c>
      <c r="P50" s="32">
        <f t="shared" si="14"/>
        <v>4.1402266626219992</v>
      </c>
      <c r="Q50" s="16">
        <f t="shared" si="15"/>
        <v>0.25876416641387495</v>
      </c>
    </row>
    <row r="51" spans="1:17" ht="12" customHeight="1" x14ac:dyDescent="0.2">
      <c r="A51" s="31">
        <v>2014</v>
      </c>
      <c r="B51" s="32">
        <v>1.2971869223724597</v>
      </c>
      <c r="C51" s="32">
        <v>0</v>
      </c>
      <c r="D51" s="32">
        <f t="shared" si="9"/>
        <v>1.2971869223724597</v>
      </c>
      <c r="E51" s="32">
        <v>11</v>
      </c>
      <c r="F51" s="32">
        <f t="shared" si="10"/>
        <v>1.1544963609114891</v>
      </c>
      <c r="G51" s="32">
        <v>0</v>
      </c>
      <c r="H51" s="32">
        <f t="shared" si="7"/>
        <v>1.1544963609114891</v>
      </c>
      <c r="I51" s="32">
        <v>15</v>
      </c>
      <c r="J51" s="13">
        <f t="shared" si="11"/>
        <v>24.350000000000009</v>
      </c>
      <c r="K51" s="32">
        <f t="shared" si="8"/>
        <v>0.98132190677476572</v>
      </c>
      <c r="L51" s="14">
        <f t="shared" si="12"/>
        <v>4.3016850707934935E-2</v>
      </c>
      <c r="M51" s="32">
        <f t="shared" si="13"/>
        <v>1.2195062091446014</v>
      </c>
      <c r="N51" s="32">
        <v>16</v>
      </c>
      <c r="O51" s="32">
        <v>4.2</v>
      </c>
      <c r="P51" s="32">
        <f t="shared" si="14"/>
        <v>4.6457379395984812</v>
      </c>
      <c r="Q51" s="16">
        <f t="shared" si="15"/>
        <v>0.29035862122490508</v>
      </c>
    </row>
    <row r="52" spans="1:17" ht="12" customHeight="1" x14ac:dyDescent="0.2">
      <c r="A52" s="36">
        <v>2015</v>
      </c>
      <c r="B52" s="32">
        <v>1.2902872741849134</v>
      </c>
      <c r="C52" s="37">
        <v>0</v>
      </c>
      <c r="D52" s="37">
        <f t="shared" si="9"/>
        <v>1.2902872741849134</v>
      </c>
      <c r="E52" s="37">
        <v>11</v>
      </c>
      <c r="F52" s="37">
        <f t="shared" si="10"/>
        <v>1.1483556740245728</v>
      </c>
      <c r="G52" s="37">
        <v>0</v>
      </c>
      <c r="H52" s="32">
        <f t="shared" si="7"/>
        <v>1.1483556740245728</v>
      </c>
      <c r="I52" s="37">
        <v>15</v>
      </c>
      <c r="J52" s="38">
        <f t="shared" si="11"/>
        <v>24.350000000000009</v>
      </c>
      <c r="K52" s="32">
        <f t="shared" si="8"/>
        <v>0.97610232292088694</v>
      </c>
      <c r="L52" s="39">
        <f t="shared" si="12"/>
        <v>4.2788047032148467E-2</v>
      </c>
      <c r="M52" s="37">
        <f t="shared" si="13"/>
        <v>1.213019739337893</v>
      </c>
      <c r="N52" s="37">
        <v>16</v>
      </c>
      <c r="O52" s="37">
        <v>4.2</v>
      </c>
      <c r="P52" s="37">
        <f t="shared" si="14"/>
        <v>4.6210275784300681</v>
      </c>
      <c r="Q52" s="40">
        <f t="shared" si="15"/>
        <v>0.28881422365187925</v>
      </c>
    </row>
    <row r="53" spans="1:17" ht="12" customHeight="1" x14ac:dyDescent="0.2">
      <c r="A53" s="42">
        <v>2016</v>
      </c>
      <c r="B53" s="8">
        <v>1.2525630781716819</v>
      </c>
      <c r="C53" s="43">
        <v>0</v>
      </c>
      <c r="D53" s="43">
        <f t="shared" si="9"/>
        <v>1.2525630781716819</v>
      </c>
      <c r="E53" s="43">
        <v>11</v>
      </c>
      <c r="F53" s="43">
        <f t="shared" si="10"/>
        <v>1.1147811395727969</v>
      </c>
      <c r="G53" s="43">
        <v>0</v>
      </c>
      <c r="H53" s="8">
        <f t="shared" si="7"/>
        <v>1.1147811395727969</v>
      </c>
      <c r="I53" s="43">
        <v>15</v>
      </c>
      <c r="J53" s="44">
        <f t="shared" si="11"/>
        <v>24.349999999999994</v>
      </c>
      <c r="K53" s="8">
        <f t="shared" si="8"/>
        <v>0.94756396863687742</v>
      </c>
      <c r="L53" s="45">
        <f t="shared" si="12"/>
        <v>4.1537050679972709E-2</v>
      </c>
      <c r="M53" s="43">
        <f t="shared" si="13"/>
        <v>1.1775546182518863</v>
      </c>
      <c r="N53" s="43">
        <v>16</v>
      </c>
      <c r="O53" s="43">
        <v>4.2</v>
      </c>
      <c r="P53" s="43">
        <f t="shared" si="14"/>
        <v>4.4859223552452807</v>
      </c>
      <c r="Q53" s="46">
        <f t="shared" si="15"/>
        <v>0.28037014720283004</v>
      </c>
    </row>
    <row r="54" spans="1:17" ht="12" customHeight="1" x14ac:dyDescent="0.2">
      <c r="A54" s="42">
        <v>2017</v>
      </c>
      <c r="B54" s="8">
        <v>1.4295884924533766</v>
      </c>
      <c r="C54" s="43">
        <v>0</v>
      </c>
      <c r="D54" s="43">
        <f t="shared" si="9"/>
        <v>1.4295884924533766</v>
      </c>
      <c r="E54" s="43">
        <v>11</v>
      </c>
      <c r="F54" s="43">
        <f t="shared" si="10"/>
        <v>1.2723337582835053</v>
      </c>
      <c r="G54" s="43">
        <v>0</v>
      </c>
      <c r="H54" s="8">
        <f t="shared" si="7"/>
        <v>1.2723337582835053</v>
      </c>
      <c r="I54" s="43">
        <v>15</v>
      </c>
      <c r="J54" s="44">
        <f t="shared" si="11"/>
        <v>24.350000000000009</v>
      </c>
      <c r="K54" s="8">
        <f t="shared" si="8"/>
        <v>1.0814836945409794</v>
      </c>
      <c r="L54" s="45">
        <f t="shared" si="12"/>
        <v>4.7407504418234714E-2</v>
      </c>
      <c r="M54" s="43">
        <f t="shared" si="13"/>
        <v>1.343979046504745</v>
      </c>
      <c r="N54" s="43">
        <v>16</v>
      </c>
      <c r="O54" s="43">
        <v>4.2</v>
      </c>
      <c r="P54" s="43">
        <f t="shared" si="14"/>
        <v>5.1199201771609326</v>
      </c>
      <c r="Q54" s="46">
        <f t="shared" si="15"/>
        <v>0.31999501107255829</v>
      </c>
    </row>
    <row r="55" spans="1:17" ht="12" customHeight="1" x14ac:dyDescent="0.2">
      <c r="A55" s="42">
        <v>2018</v>
      </c>
      <c r="B55" s="8">
        <v>1.3308133543820955</v>
      </c>
      <c r="C55" s="43">
        <v>0</v>
      </c>
      <c r="D55" s="43">
        <f t="shared" si="9"/>
        <v>1.3308133543820955</v>
      </c>
      <c r="E55" s="43">
        <v>11</v>
      </c>
      <c r="F55" s="43">
        <f t="shared" si="10"/>
        <v>1.184423885400065</v>
      </c>
      <c r="G55" s="43">
        <v>0</v>
      </c>
      <c r="H55" s="8">
        <f t="shared" si="7"/>
        <v>1.184423885400065</v>
      </c>
      <c r="I55" s="43">
        <v>15</v>
      </c>
      <c r="J55" s="44">
        <f t="shared" si="11"/>
        <v>24.349999999999994</v>
      </c>
      <c r="K55" s="8">
        <f t="shared" si="8"/>
        <v>1.0067603025900553</v>
      </c>
      <c r="L55" s="45">
        <f t="shared" si="12"/>
        <v>4.4131958469701055E-2</v>
      </c>
      <c r="M55" s="43">
        <f t="shared" si="13"/>
        <v>1.25111895663679</v>
      </c>
      <c r="N55" s="43">
        <v>16</v>
      </c>
      <c r="O55" s="43">
        <v>4.2</v>
      </c>
      <c r="P55" s="43">
        <f t="shared" si="14"/>
        <v>4.7661674538544379</v>
      </c>
      <c r="Q55" s="46">
        <f t="shared" si="15"/>
        <v>0.29788546586590237</v>
      </c>
    </row>
    <row r="56" spans="1:17" ht="12" customHeight="1" x14ac:dyDescent="0.2">
      <c r="A56" s="49">
        <v>2019</v>
      </c>
      <c r="B56" s="8">
        <v>1.2593289649122104</v>
      </c>
      <c r="C56" s="51">
        <v>0</v>
      </c>
      <c r="D56" s="51">
        <f t="shared" si="9"/>
        <v>1.2593289649122104</v>
      </c>
      <c r="E56" s="51">
        <v>11</v>
      </c>
      <c r="F56" s="51">
        <f t="shared" si="10"/>
        <v>1.1208027787718673</v>
      </c>
      <c r="G56" s="51">
        <v>0</v>
      </c>
      <c r="H56" s="52">
        <f>F56-(F56*G56/100)</f>
        <v>1.1208027787718673</v>
      </c>
      <c r="I56" s="51">
        <v>15</v>
      </c>
      <c r="J56" s="53">
        <f t="shared" si="11"/>
        <v>24.349999999999994</v>
      </c>
      <c r="K56" s="52">
        <f>+H56-H56*I56/100</f>
        <v>0.95268236195608724</v>
      </c>
      <c r="L56" s="54">
        <f t="shared" si="12"/>
        <v>4.1761418606294239E-2</v>
      </c>
      <c r="M56" s="51">
        <f t="shared" si="13"/>
        <v>1.1839153367791384</v>
      </c>
      <c r="N56" s="51">
        <v>16</v>
      </c>
      <c r="O56" s="51">
        <v>4.2</v>
      </c>
      <c r="P56" s="51">
        <f t="shared" si="14"/>
        <v>4.5101536639205273</v>
      </c>
      <c r="Q56" s="55">
        <f t="shared" si="15"/>
        <v>0.28188460399503296</v>
      </c>
    </row>
    <row r="57" spans="1:17" ht="12" customHeight="1" x14ac:dyDescent="0.2">
      <c r="A57" s="42">
        <v>2020</v>
      </c>
      <c r="B57" s="8">
        <v>1.3477800183401036</v>
      </c>
      <c r="C57" s="43">
        <v>0</v>
      </c>
      <c r="D57" s="43">
        <f t="shared" si="9"/>
        <v>1.3477800183401036</v>
      </c>
      <c r="E57" s="43">
        <v>11</v>
      </c>
      <c r="F57" s="43">
        <f t="shared" si="10"/>
        <v>1.1995242163226922</v>
      </c>
      <c r="G57" s="43">
        <v>0</v>
      </c>
      <c r="H57" s="8">
        <f t="shared" ref="H57:H58" si="16">F57-(F57*G57/100)</f>
        <v>1.1995242163226922</v>
      </c>
      <c r="I57" s="43">
        <v>15</v>
      </c>
      <c r="J57" s="44">
        <f t="shared" si="11"/>
        <v>24.349999999999994</v>
      </c>
      <c r="K57" s="8">
        <f t="shared" ref="K57:K58" si="17">+H57-H57*I57/100</f>
        <v>1.0195955838742885</v>
      </c>
      <c r="L57" s="45">
        <f t="shared" si="12"/>
        <v>4.4694600936955112E-2</v>
      </c>
      <c r="M57" s="43">
        <f t="shared" si="13"/>
        <v>1.2670695892622088</v>
      </c>
      <c r="N57" s="43">
        <v>16</v>
      </c>
      <c r="O57" s="43">
        <v>4.2</v>
      </c>
      <c r="P57" s="43">
        <f t="shared" si="14"/>
        <v>4.8269317686179383</v>
      </c>
      <c r="Q57" s="46">
        <f t="shared" si="15"/>
        <v>0.30168323553862114</v>
      </c>
    </row>
    <row r="58" spans="1:17" ht="12" customHeight="1" thickBot="1" x14ac:dyDescent="0.25">
      <c r="A58" s="62">
        <v>2021</v>
      </c>
      <c r="B58" s="63">
        <v>1.4514788468242577</v>
      </c>
      <c r="C58" s="63">
        <v>0</v>
      </c>
      <c r="D58" s="63">
        <f t="shared" si="9"/>
        <v>1.4514788468242577</v>
      </c>
      <c r="E58" s="63">
        <v>11</v>
      </c>
      <c r="F58" s="63">
        <f t="shared" si="10"/>
        <v>1.2918161736735894</v>
      </c>
      <c r="G58" s="63">
        <v>0</v>
      </c>
      <c r="H58" s="63">
        <f t="shared" si="16"/>
        <v>1.2918161736735894</v>
      </c>
      <c r="I58" s="63">
        <v>15</v>
      </c>
      <c r="J58" s="64">
        <f t="shared" si="11"/>
        <v>24.350000000000009</v>
      </c>
      <c r="K58" s="63">
        <f t="shared" si="17"/>
        <v>1.0980437476225509</v>
      </c>
      <c r="L58" s="65">
        <f t="shared" si="12"/>
        <v>4.8133424553317296E-2</v>
      </c>
      <c r="M58" s="63">
        <f t="shared" si="13"/>
        <v>1.3645585193742686</v>
      </c>
      <c r="N58" s="63">
        <v>16</v>
      </c>
      <c r="O58" s="63">
        <v>4.2</v>
      </c>
      <c r="P58" s="63">
        <f t="shared" si="14"/>
        <v>5.1983181690448328</v>
      </c>
      <c r="Q58" s="67">
        <f t="shared" si="15"/>
        <v>0.32489488556530205</v>
      </c>
    </row>
    <row r="59" spans="1:17" ht="12" customHeight="1" thickTop="1" x14ac:dyDescent="0.2">
      <c r="A59" s="79" t="s">
        <v>52</v>
      </c>
      <c r="B59" s="79"/>
      <c r="C59" s="79"/>
    </row>
    <row r="60" spans="1:17" ht="12" customHeight="1" x14ac:dyDescent="0.2">
      <c r="A60" s="80"/>
      <c r="B60" s="80"/>
      <c r="C60" s="80"/>
    </row>
    <row r="61" spans="1:17" ht="11.25" customHeight="1" x14ac:dyDescent="0.2">
      <c r="A61" s="83" t="s">
        <v>51</v>
      </c>
      <c r="B61" s="72"/>
      <c r="C61" s="72"/>
      <c r="D61" s="72"/>
      <c r="E61" s="87"/>
      <c r="F61" s="87"/>
      <c r="G61" s="72"/>
      <c r="H61" s="87"/>
      <c r="I61" s="87"/>
      <c r="J61" s="87"/>
      <c r="K61" s="87"/>
      <c r="L61" s="72"/>
      <c r="M61" s="72"/>
      <c r="N61" s="72"/>
      <c r="O61" s="72"/>
      <c r="P61" s="72"/>
      <c r="Q61" s="73"/>
    </row>
    <row r="62" spans="1:17" ht="11.25" customHeight="1" x14ac:dyDescent="0.2">
      <c r="A62" s="83"/>
      <c r="B62" s="72"/>
      <c r="C62" s="72"/>
      <c r="D62" s="72"/>
      <c r="E62" s="87"/>
      <c r="F62" s="87"/>
      <c r="G62" s="72"/>
      <c r="H62" s="87"/>
      <c r="I62" s="87"/>
      <c r="J62" s="87"/>
      <c r="K62" s="87"/>
      <c r="L62" s="72"/>
      <c r="M62" s="72"/>
      <c r="N62" s="72"/>
      <c r="O62" s="72"/>
      <c r="P62" s="72"/>
      <c r="Q62" s="73"/>
    </row>
    <row r="63" spans="1:17" s="85" customFormat="1" ht="12" customHeight="1" x14ac:dyDescent="0.2">
      <c r="A63" s="71" t="s">
        <v>57</v>
      </c>
      <c r="B63" s="72"/>
      <c r="C63" s="72"/>
      <c r="D63" s="72"/>
      <c r="E63" s="72"/>
      <c r="F63" s="72"/>
      <c r="G63" s="72"/>
      <c r="H63" s="72"/>
      <c r="I63" s="72"/>
      <c r="J63" s="72"/>
      <c r="K63" s="72"/>
      <c r="L63" s="72"/>
      <c r="M63" s="72"/>
      <c r="N63" s="72"/>
      <c r="O63" s="72"/>
      <c r="P63" s="72"/>
      <c r="Q63" s="73"/>
    </row>
  </sheetData>
  <mergeCells count="17">
    <mergeCell ref="H3:H5"/>
    <mergeCell ref="A1:Q1"/>
    <mergeCell ref="A2:A5"/>
    <mergeCell ref="G2:I2"/>
    <mergeCell ref="I3:I5"/>
    <mergeCell ref="D2:D5"/>
    <mergeCell ref="O2:O5"/>
    <mergeCell ref="E2:E5"/>
    <mergeCell ref="B2:B5"/>
    <mergeCell ref="P2:P5"/>
    <mergeCell ref="Q2:Q5"/>
    <mergeCell ref="C2:C5"/>
    <mergeCell ref="K2:M5"/>
    <mergeCell ref="N2:N5"/>
    <mergeCell ref="J2:J5"/>
    <mergeCell ref="G3:G5"/>
    <mergeCell ref="F2:F5"/>
  </mergeCells>
  <phoneticPr fontId="0" type="noConversion"/>
  <printOptions horizontalCentered="1"/>
  <pageMargins left="0.34" right="0.3" top="0.61" bottom="0.56000000000000005" header="0.5" footer="0.5"/>
  <pageSetup scale="77"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63"/>
  <sheetViews>
    <sheetView zoomScaleNormal="100" workbookViewId="0">
      <pane ySplit="6" topLeftCell="A7" activePane="bottomLeft" state="frozen"/>
      <selection pane="bottomLeft" sqref="A1:K1"/>
    </sheetView>
  </sheetViews>
  <sheetFormatPr defaultColWidth="10.77734375" defaultRowHeight="12" customHeight="1" x14ac:dyDescent="0.2"/>
  <cols>
    <col min="1" max="10" width="10.77734375" style="1"/>
    <col min="11" max="11" width="11.5546875" style="1" customWidth="1"/>
    <col min="12" max="16384" width="10.77734375" style="1"/>
  </cols>
  <sheetData>
    <row r="1" spans="1:27" ht="12" customHeight="1" thickBot="1" x14ac:dyDescent="0.25">
      <c r="A1" s="108" t="s">
        <v>40</v>
      </c>
      <c r="B1" s="108"/>
      <c r="C1" s="108"/>
      <c r="D1" s="108"/>
      <c r="E1" s="108"/>
      <c r="F1" s="108"/>
      <c r="G1" s="108"/>
      <c r="H1" s="108"/>
      <c r="I1" s="108"/>
      <c r="J1" s="108"/>
      <c r="K1" s="108"/>
    </row>
    <row r="2" spans="1:27" ht="12" customHeight="1" thickTop="1" x14ac:dyDescent="0.2">
      <c r="A2" s="111" t="s">
        <v>0</v>
      </c>
      <c r="B2" s="109" t="s">
        <v>7</v>
      </c>
      <c r="C2" s="109" t="s">
        <v>25</v>
      </c>
      <c r="D2" s="109" t="s">
        <v>8</v>
      </c>
      <c r="E2" s="113" t="s">
        <v>49</v>
      </c>
      <c r="F2" s="113" t="s">
        <v>9</v>
      </c>
      <c r="G2" s="103" t="s">
        <v>19</v>
      </c>
      <c r="H2" s="104"/>
      <c r="I2" s="104"/>
      <c r="J2" s="103" t="s">
        <v>26</v>
      </c>
      <c r="K2" s="103" t="s">
        <v>27</v>
      </c>
    </row>
    <row r="3" spans="1:27" ht="12" customHeight="1" x14ac:dyDescent="0.2">
      <c r="A3" s="111"/>
      <c r="B3" s="109"/>
      <c r="C3" s="109"/>
      <c r="D3" s="109"/>
      <c r="E3" s="114"/>
      <c r="F3" s="114"/>
      <c r="G3" s="105"/>
      <c r="H3" s="104"/>
      <c r="I3" s="104"/>
      <c r="J3" s="105"/>
      <c r="K3" s="105"/>
    </row>
    <row r="4" spans="1:27" ht="12" customHeight="1" x14ac:dyDescent="0.2">
      <c r="A4" s="111"/>
      <c r="B4" s="109"/>
      <c r="C4" s="109"/>
      <c r="D4" s="109"/>
      <c r="E4" s="114"/>
      <c r="F4" s="114"/>
      <c r="G4" s="105"/>
      <c r="H4" s="104"/>
      <c r="I4" s="104"/>
      <c r="J4" s="105"/>
      <c r="K4" s="105"/>
    </row>
    <row r="5" spans="1:27" ht="12" customHeight="1" x14ac:dyDescent="0.2">
      <c r="A5" s="112"/>
      <c r="B5" s="110"/>
      <c r="C5" s="110"/>
      <c r="D5" s="110"/>
      <c r="E5" s="115"/>
      <c r="F5" s="115"/>
      <c r="G5" s="106"/>
      <c r="H5" s="107"/>
      <c r="I5" s="107"/>
      <c r="J5" s="106"/>
      <c r="K5" s="106"/>
    </row>
    <row r="6" spans="1:27" ht="12" customHeight="1" x14ac:dyDescent="0.25">
      <c r="A6" s="20"/>
      <c r="B6" s="24" t="s">
        <v>29</v>
      </c>
      <c r="C6" s="24" t="s">
        <v>29</v>
      </c>
      <c r="D6" s="24" t="s">
        <v>29</v>
      </c>
      <c r="E6" s="34" t="s">
        <v>29</v>
      </c>
      <c r="F6" s="24" t="s">
        <v>30</v>
      </c>
      <c r="G6" s="24" t="s">
        <v>29</v>
      </c>
      <c r="H6" s="24" t="s">
        <v>31</v>
      </c>
      <c r="I6" s="24" t="s">
        <v>32</v>
      </c>
      <c r="J6" s="24" t="s">
        <v>33</v>
      </c>
      <c r="K6" s="24" t="s">
        <v>35</v>
      </c>
      <c r="L6" s="19"/>
      <c r="M6" s="19"/>
      <c r="N6" s="19"/>
      <c r="O6" s="19"/>
      <c r="P6" s="19"/>
      <c r="Q6" s="19"/>
      <c r="R6" s="19"/>
      <c r="S6" s="19"/>
      <c r="T6" s="19"/>
      <c r="U6" s="19"/>
      <c r="V6" s="19"/>
      <c r="W6" s="19"/>
      <c r="X6" s="19"/>
      <c r="Y6" s="19"/>
      <c r="Z6" s="19"/>
      <c r="AA6" s="19"/>
    </row>
    <row r="7" spans="1:27" ht="12" customHeight="1" x14ac:dyDescent="0.2">
      <c r="A7" s="7">
        <v>1970</v>
      </c>
      <c r="B7" s="8">
        <f>SUM('Edible syrups'!B7,Honey!B7)</f>
        <v>1.5020580145524063</v>
      </c>
      <c r="C7" s="8">
        <f>SUM('Edible syrups'!D7,Honey!D7)</f>
        <v>1.5020580145524063</v>
      </c>
      <c r="D7" s="8">
        <f>SUM('Edible syrups'!F7,Honey!F7)</f>
        <v>1.3368316329516416</v>
      </c>
      <c r="E7" s="8">
        <f>SUM('Edible syrups'!H7,Honey!H7)</f>
        <v>1.3368316329516416</v>
      </c>
      <c r="F7" s="8">
        <f t="shared" ref="F7:F48" si="0">100-(G7/B7*100)</f>
        <v>24.350000000000009</v>
      </c>
      <c r="G7" s="8">
        <f>SUM('Edible syrups'!K7,Honey!K7)</f>
        <v>1.1363068880088953</v>
      </c>
      <c r="H7" s="17">
        <f>SUM('Edible syrups'!L7,Honey!L7)</f>
        <v>4.9810712899020074E-2</v>
      </c>
      <c r="I7" s="8">
        <f>SUM('Edible syrups'!M7,Honey!M7)</f>
        <v>1.4121088053307695</v>
      </c>
      <c r="J7" s="8">
        <f>SUM('Edible syrups'!P7,Honey!P7)</f>
        <v>5.3794621155457882</v>
      </c>
      <c r="K7" s="15">
        <f>SUM('Edible syrups'!Q7,Honey!Q7)</f>
        <v>0.33621638222161176</v>
      </c>
      <c r="L7" s="6"/>
      <c r="M7" s="6"/>
      <c r="N7" s="6"/>
      <c r="O7" s="6"/>
      <c r="P7" s="6"/>
      <c r="Q7" s="6"/>
      <c r="R7" s="6"/>
      <c r="S7" s="6"/>
      <c r="T7" s="6"/>
      <c r="U7" s="6"/>
      <c r="V7" s="6"/>
      <c r="W7" s="6"/>
      <c r="X7" s="6"/>
      <c r="Y7" s="6"/>
      <c r="Z7" s="6"/>
      <c r="AA7" s="6"/>
    </row>
    <row r="8" spans="1:27" ht="12" customHeight="1" x14ac:dyDescent="0.2">
      <c r="A8" s="11">
        <v>1971</v>
      </c>
      <c r="B8" s="12">
        <f>SUM('Edible syrups'!B8,Honey!B8)</f>
        <v>1.3965068067667978</v>
      </c>
      <c r="C8" s="12">
        <f>SUM('Edible syrups'!D8,Honey!D8)</f>
        <v>1.3965068067667978</v>
      </c>
      <c r="D8" s="12">
        <f>SUM('Edible syrups'!F8,Honey!F8)</f>
        <v>1.2428910580224501</v>
      </c>
      <c r="E8" s="32">
        <f>SUM('Edible syrups'!H8,Honey!H8)</f>
        <v>1.2428910580224501</v>
      </c>
      <c r="F8" s="12">
        <f t="shared" si="0"/>
        <v>24.349999999999994</v>
      </c>
      <c r="G8" s="12">
        <f>SUM('Edible syrups'!K8,Honey!K8)</f>
        <v>1.0564573993190827</v>
      </c>
      <c r="H8" s="18">
        <f>SUM('Edible syrups'!L8,Honey!L8)</f>
        <v>4.6310461340014576E-2</v>
      </c>
      <c r="I8" s="12">
        <f>SUM('Edible syrups'!M8,Honey!M8)</f>
        <v>1.3128784237587432</v>
      </c>
      <c r="J8" s="12">
        <f>SUM('Edible syrups'!P8,Honey!P8)</f>
        <v>5.0014416143190212</v>
      </c>
      <c r="K8" s="16">
        <f>SUM('Edible syrups'!Q8,Honey!Q8)</f>
        <v>0.31259010089493883</v>
      </c>
      <c r="L8" s="6"/>
      <c r="M8" s="6"/>
      <c r="N8" s="6"/>
      <c r="O8" s="6"/>
      <c r="P8" s="6"/>
      <c r="Q8" s="6"/>
      <c r="R8" s="6"/>
      <c r="S8" s="6"/>
      <c r="T8" s="6"/>
      <c r="U8" s="6"/>
      <c r="V8" s="6"/>
      <c r="W8" s="6"/>
      <c r="X8" s="6"/>
      <c r="Y8" s="6"/>
      <c r="Z8" s="6"/>
      <c r="AA8" s="6"/>
    </row>
    <row r="9" spans="1:27" ht="12" customHeight="1" x14ac:dyDescent="0.2">
      <c r="A9" s="11">
        <v>1972</v>
      </c>
      <c r="B9" s="12">
        <f>SUM('Edible syrups'!B9,Honey!B9)</f>
        <v>1.4959789610092618</v>
      </c>
      <c r="C9" s="12">
        <f>SUM('Edible syrups'!D9,Honey!D9)</f>
        <v>1.4959789610092618</v>
      </c>
      <c r="D9" s="12">
        <f>SUM('Edible syrups'!F9,Honey!F9)</f>
        <v>1.3314212752982431</v>
      </c>
      <c r="E9" s="32">
        <f>SUM('Edible syrups'!H9,Honey!H9)</f>
        <v>1.3314212752982431</v>
      </c>
      <c r="F9" s="12">
        <f t="shared" si="0"/>
        <v>24.349999999999994</v>
      </c>
      <c r="G9" s="12">
        <f>SUM('Edible syrups'!K9,Honey!K9)</f>
        <v>1.1317080840035065</v>
      </c>
      <c r="H9" s="18">
        <f>SUM('Edible syrups'!L9,Honey!L9)</f>
        <v>4.9609121490564664E-2</v>
      </c>
      <c r="I9" s="12">
        <f>SUM('Edible syrups'!M9,Honey!M9)</f>
        <v>1.4063937896967631</v>
      </c>
      <c r="J9" s="12">
        <f>SUM('Edible syrups'!P9,Honey!P9)</f>
        <v>5.3576906274162397</v>
      </c>
      <c r="K9" s="16">
        <f>SUM('Edible syrups'!Q9,Honey!Q9)</f>
        <v>0.33485566421351498</v>
      </c>
      <c r="L9" s="6"/>
      <c r="M9" s="6"/>
      <c r="N9" s="6"/>
      <c r="O9" s="6"/>
      <c r="P9" s="6"/>
      <c r="Q9" s="6"/>
      <c r="R9" s="6"/>
      <c r="S9" s="6"/>
      <c r="T9" s="6"/>
      <c r="U9" s="6"/>
      <c r="V9" s="6"/>
      <c r="W9" s="6"/>
      <c r="X9" s="6"/>
      <c r="Y9" s="6"/>
      <c r="Z9" s="6"/>
      <c r="AA9" s="6"/>
    </row>
    <row r="10" spans="1:27" ht="12" customHeight="1" x14ac:dyDescent="0.2">
      <c r="A10" s="11">
        <v>1973</v>
      </c>
      <c r="B10" s="12">
        <f>SUM('Edible syrups'!B10,Honey!B10)</f>
        <v>1.3968259960643485</v>
      </c>
      <c r="C10" s="12">
        <f>SUM('Edible syrups'!D10,Honey!D10)</f>
        <v>1.3968259960643485</v>
      </c>
      <c r="D10" s="12">
        <f>SUM('Edible syrups'!F10,Honey!F10)</f>
        <v>1.2431751364972701</v>
      </c>
      <c r="E10" s="32">
        <f>SUM('Edible syrups'!H10,Honey!H10)</f>
        <v>1.2431751364972701</v>
      </c>
      <c r="F10" s="12">
        <f t="shared" si="0"/>
        <v>24.349999999999994</v>
      </c>
      <c r="G10" s="12">
        <f>SUM('Edible syrups'!K10,Honey!K10)</f>
        <v>1.0566988660226797</v>
      </c>
      <c r="H10" s="18">
        <f>SUM('Edible syrups'!L10,Honey!L10)</f>
        <v>4.6321046181816095E-2</v>
      </c>
      <c r="I10" s="12">
        <f>SUM('Edible syrups'!M10,Honey!M10)</f>
        <v>1.3131784987313952</v>
      </c>
      <c r="J10" s="12">
        <f>SUM('Edible syrups'!P10,Honey!P10)</f>
        <v>5.0025847570719817</v>
      </c>
      <c r="K10" s="16">
        <f>SUM('Edible syrups'!Q10,Honey!Q10)</f>
        <v>0.31266154731699886</v>
      </c>
      <c r="L10" s="6"/>
      <c r="M10" s="6"/>
      <c r="N10" s="6"/>
      <c r="O10" s="6"/>
      <c r="P10" s="6"/>
      <c r="Q10" s="6"/>
      <c r="R10" s="6"/>
      <c r="S10" s="6"/>
      <c r="T10" s="6"/>
      <c r="U10" s="6"/>
      <c r="V10" s="6"/>
      <c r="W10" s="6"/>
      <c r="X10" s="6"/>
      <c r="Y10" s="6"/>
      <c r="Z10" s="6"/>
      <c r="AA10" s="6"/>
    </row>
    <row r="11" spans="1:27" ht="12" customHeight="1" x14ac:dyDescent="0.2">
      <c r="A11" s="11">
        <v>1974</v>
      </c>
      <c r="B11" s="12">
        <f>SUM('Edible syrups'!B11,Honey!B11)</f>
        <v>1.1035566320947936</v>
      </c>
      <c r="C11" s="12">
        <f>SUM('Edible syrups'!D11,Honey!D11)</f>
        <v>1.1035566320947936</v>
      </c>
      <c r="D11" s="12">
        <f>SUM('Edible syrups'!F11,Honey!F11)</f>
        <v>0.98216540256436624</v>
      </c>
      <c r="E11" s="32">
        <f>SUM('Edible syrups'!H11,Honey!H11)</f>
        <v>0.98216540256436624</v>
      </c>
      <c r="F11" s="12">
        <f t="shared" si="0"/>
        <v>24.350000000000009</v>
      </c>
      <c r="G11" s="12">
        <f>SUM('Edible syrups'!K11,Honey!K11)</f>
        <v>0.83484059217971129</v>
      </c>
      <c r="H11" s="18">
        <f>SUM('Edible syrups'!L11,Honey!L11)</f>
        <v>3.6595751985959948E-2</v>
      </c>
      <c r="I11" s="12">
        <f>SUM('Edible syrups'!M11,Honey!M11)</f>
        <v>1.0374712709259715</v>
      </c>
      <c r="J11" s="12">
        <f>SUM('Edible syrups'!P11,Honey!P11)</f>
        <v>3.9522715082894146</v>
      </c>
      <c r="K11" s="16">
        <f>SUM('Edible syrups'!Q11,Honey!Q11)</f>
        <v>0.24701696926808842</v>
      </c>
      <c r="L11" s="6"/>
      <c r="M11" s="6"/>
      <c r="N11" s="6"/>
      <c r="O11" s="6"/>
      <c r="P11" s="6"/>
      <c r="Q11" s="6"/>
      <c r="R11" s="6"/>
      <c r="S11" s="6"/>
      <c r="T11" s="6"/>
      <c r="U11" s="6"/>
      <c r="V11" s="6"/>
      <c r="W11" s="6"/>
      <c r="X11" s="6"/>
      <c r="Y11" s="6"/>
      <c r="Z11" s="6"/>
      <c r="AA11" s="6"/>
    </row>
    <row r="12" spans="1:27" ht="12" customHeight="1" x14ac:dyDescent="0.2">
      <c r="A12" s="11">
        <v>1975</v>
      </c>
      <c r="B12" s="12">
        <f>SUM('Edible syrups'!B12,Honey!B12)</f>
        <v>1.3983229385154625</v>
      </c>
      <c r="C12" s="12">
        <f>SUM('Edible syrups'!D12,Honey!D12)</f>
        <v>1.3983229385154625</v>
      </c>
      <c r="D12" s="12">
        <f>SUM('Edible syrups'!F12,Honey!F12)</f>
        <v>1.2445074152787616</v>
      </c>
      <c r="E12" s="32">
        <f>SUM('Edible syrups'!H12,Honey!H12)</f>
        <v>1.2445074152787616</v>
      </c>
      <c r="F12" s="12">
        <f t="shared" si="0"/>
        <v>24.350000000000009</v>
      </c>
      <c r="G12" s="12">
        <f>SUM('Edible syrups'!K12,Honey!K12)</f>
        <v>1.0578313029869473</v>
      </c>
      <c r="H12" s="18">
        <f>SUM('Edible syrups'!L12,Honey!L12)</f>
        <v>4.6370687254222345E-2</v>
      </c>
      <c r="I12" s="12">
        <f>SUM('Edible syrups'!M12,Honey!M12)</f>
        <v>1.3145857983135765</v>
      </c>
      <c r="J12" s="12">
        <f>SUM('Edible syrups'!P12,Honey!P12)</f>
        <v>5.0079458983374341</v>
      </c>
      <c r="K12" s="16">
        <f>SUM('Edible syrups'!Q12,Honey!Q12)</f>
        <v>0.31299661864608963</v>
      </c>
      <c r="L12" s="6"/>
      <c r="M12" s="6"/>
      <c r="N12" s="6"/>
      <c r="O12" s="6"/>
      <c r="P12" s="6"/>
      <c r="Q12" s="6"/>
      <c r="R12" s="6"/>
      <c r="S12" s="6"/>
      <c r="T12" s="6"/>
      <c r="U12" s="6"/>
      <c r="V12" s="6"/>
      <c r="W12" s="6"/>
      <c r="X12" s="6"/>
      <c r="Y12" s="6"/>
      <c r="Z12" s="6"/>
      <c r="AA12" s="6"/>
    </row>
    <row r="13" spans="1:27" ht="12" customHeight="1" x14ac:dyDescent="0.2">
      <c r="A13" s="7">
        <v>1976</v>
      </c>
      <c r="B13" s="8">
        <f>SUM('Edible syrups'!B13,Honey!B13)</f>
        <v>1.3208888481207146</v>
      </c>
      <c r="C13" s="8">
        <f>SUM('Edible syrups'!D13,Honey!D13)</f>
        <v>1.3208888481207146</v>
      </c>
      <c r="D13" s="8">
        <f>SUM('Edible syrups'!F13,Honey!F13)</f>
        <v>1.1755910748274361</v>
      </c>
      <c r="E13" s="8">
        <f>SUM('Edible syrups'!H13,Honey!H13)</f>
        <v>1.1755910748274361</v>
      </c>
      <c r="F13" s="8">
        <f t="shared" si="0"/>
        <v>24.350000000000009</v>
      </c>
      <c r="G13" s="8">
        <f>SUM('Edible syrups'!K13,Honey!K13)</f>
        <v>0.99925241360332051</v>
      </c>
      <c r="H13" s="17">
        <f>SUM('Edible syrups'!L13,Honey!L13)</f>
        <v>4.380284552781679E-2</v>
      </c>
      <c r="I13" s="8">
        <f>SUM('Edible syrups'!M13,Honey!M13)</f>
        <v>1.2417887692908423</v>
      </c>
      <c r="J13" s="8">
        <f>SUM('Edible syrups'!P13,Honey!P13)</f>
        <v>4.7306238830127318</v>
      </c>
      <c r="K13" s="15">
        <f>SUM('Edible syrups'!Q13,Honey!Q13)</f>
        <v>0.29566399268829574</v>
      </c>
      <c r="L13" s="6"/>
      <c r="M13" s="6"/>
      <c r="N13" s="6"/>
      <c r="O13" s="6"/>
      <c r="P13" s="6"/>
      <c r="Q13" s="6"/>
      <c r="R13" s="6"/>
      <c r="S13" s="6"/>
      <c r="T13" s="6"/>
      <c r="U13" s="6"/>
      <c r="V13" s="6"/>
      <c r="W13" s="6"/>
      <c r="X13" s="6"/>
      <c r="Y13" s="6"/>
      <c r="Z13" s="6"/>
      <c r="AA13" s="6"/>
    </row>
    <row r="14" spans="1:27" ht="12" customHeight="1" x14ac:dyDescent="0.2">
      <c r="A14" s="7">
        <v>1977</v>
      </c>
      <c r="B14" s="8">
        <f>SUM('Edible syrups'!B14,Honey!B14)</f>
        <v>1.3076703036246986</v>
      </c>
      <c r="C14" s="8">
        <f>SUM('Edible syrups'!D14,Honey!D14)</f>
        <v>1.3076703036246986</v>
      </c>
      <c r="D14" s="8">
        <f>SUM('Edible syrups'!F14,Honey!F14)</f>
        <v>1.1638265702259818</v>
      </c>
      <c r="E14" s="8">
        <f>SUM('Edible syrups'!H14,Honey!H14)</f>
        <v>1.1638265702259818</v>
      </c>
      <c r="F14" s="8">
        <f t="shared" si="0"/>
        <v>24.34999999999998</v>
      </c>
      <c r="G14" s="8">
        <f>SUM('Edible syrups'!K14,Honey!K14)</f>
        <v>0.98925258469208466</v>
      </c>
      <c r="H14" s="17">
        <f>SUM('Edible syrups'!L14,Honey!L14)</f>
        <v>4.3364496863214669E-2</v>
      </c>
      <c r="I14" s="8">
        <f>SUM('Edible syrups'!M14,Honey!M14)</f>
        <v>1.2293618038237042</v>
      </c>
      <c r="J14" s="8">
        <f>SUM('Edible syrups'!P14,Honey!P14)</f>
        <v>4.6832830621855397</v>
      </c>
      <c r="K14" s="15">
        <f>SUM('Edible syrups'!Q14,Honey!Q14)</f>
        <v>0.29270519138659623</v>
      </c>
      <c r="L14" s="6"/>
      <c r="M14" s="6"/>
      <c r="N14" s="6"/>
      <c r="O14" s="6"/>
      <c r="P14" s="6"/>
      <c r="Q14" s="6"/>
      <c r="R14" s="6"/>
      <c r="S14" s="6"/>
      <c r="T14" s="6"/>
      <c r="U14" s="6"/>
      <c r="V14" s="6"/>
      <c r="W14" s="6"/>
      <c r="X14" s="6"/>
      <c r="Y14" s="6"/>
      <c r="Z14" s="6"/>
      <c r="AA14" s="6"/>
    </row>
    <row r="15" spans="1:27" ht="12" customHeight="1" x14ac:dyDescent="0.2">
      <c r="A15" s="7">
        <v>1978</v>
      </c>
      <c r="B15" s="8">
        <f>SUM('Edible syrups'!B15,Honey!B15)</f>
        <v>1.4825796886582654</v>
      </c>
      <c r="C15" s="8">
        <f>SUM('Edible syrups'!D15,Honey!D15)</f>
        <v>1.4825796886582654</v>
      </c>
      <c r="D15" s="8">
        <f>SUM('Edible syrups'!F15,Honey!F15)</f>
        <v>1.3194959229058563</v>
      </c>
      <c r="E15" s="8">
        <f>SUM('Edible syrups'!H15,Honey!H15)</f>
        <v>1.3194959229058563</v>
      </c>
      <c r="F15" s="8">
        <f t="shared" si="0"/>
        <v>24.349999999999994</v>
      </c>
      <c r="G15" s="8">
        <f>SUM('Edible syrups'!K15,Honey!K15)</f>
        <v>1.1215715344699779</v>
      </c>
      <c r="H15" s="17">
        <f>SUM('Edible syrups'!L15,Honey!L15)</f>
        <v>4.9164779593204505E-2</v>
      </c>
      <c r="I15" s="8">
        <f>SUM('Edible syrups'!M15,Honey!M15)</f>
        <v>1.393796919077551</v>
      </c>
      <c r="J15" s="8">
        <f>SUM('Edible syrups'!P15,Honey!P15)</f>
        <v>5.309702548866861</v>
      </c>
      <c r="K15" s="15">
        <f>SUM('Edible syrups'!Q15,Honey!Q15)</f>
        <v>0.33185640930417881</v>
      </c>
      <c r="L15" s="6"/>
      <c r="M15" s="6"/>
      <c r="N15" s="6"/>
      <c r="O15" s="6"/>
      <c r="P15" s="6"/>
      <c r="Q15" s="6"/>
      <c r="R15" s="6"/>
      <c r="S15" s="6"/>
      <c r="T15" s="6"/>
      <c r="U15" s="6"/>
      <c r="V15" s="6"/>
      <c r="W15" s="6"/>
      <c r="X15" s="6"/>
      <c r="Y15" s="6"/>
      <c r="Z15" s="6"/>
      <c r="AA15" s="6"/>
    </row>
    <row r="16" spans="1:27" ht="12" customHeight="1" x14ac:dyDescent="0.2">
      <c r="A16" s="7">
        <v>1979</v>
      </c>
      <c r="B16" s="8">
        <f>SUM('Edible syrups'!B16,Honey!B16)</f>
        <v>1.430761369443025</v>
      </c>
      <c r="C16" s="8">
        <f>SUM('Edible syrups'!D16,Honey!D16)</f>
        <v>1.430761369443025</v>
      </c>
      <c r="D16" s="8">
        <f>SUM('Edible syrups'!F16,Honey!F16)</f>
        <v>1.2733776188042922</v>
      </c>
      <c r="E16" s="8">
        <f>SUM('Edible syrups'!H16,Honey!H16)</f>
        <v>1.2733776188042922</v>
      </c>
      <c r="F16" s="8">
        <f t="shared" si="0"/>
        <v>24.34999999999998</v>
      </c>
      <c r="G16" s="8">
        <f>SUM('Edible syrups'!K16,Honey!K16)</f>
        <v>1.0823709759836486</v>
      </c>
      <c r="H16" s="17">
        <f>SUM('Edible syrups'!L16,Honey!L16)</f>
        <v>4.7446398947228428E-2</v>
      </c>
      <c r="I16" s="8">
        <f>SUM('Edible syrups'!M16,Honey!M16)</f>
        <v>1.3450816869544524</v>
      </c>
      <c r="J16" s="8">
        <f>SUM('Edible syrups'!P16,Honey!P16)</f>
        <v>5.1241207122074375</v>
      </c>
      <c r="K16" s="15">
        <f>SUM('Edible syrups'!Q16,Honey!Q16)</f>
        <v>0.32025754451296484</v>
      </c>
      <c r="L16" s="6"/>
      <c r="M16" s="6"/>
      <c r="N16" s="6"/>
      <c r="O16" s="6"/>
      <c r="P16" s="6"/>
      <c r="Q16" s="6"/>
      <c r="R16" s="6"/>
      <c r="S16" s="6"/>
      <c r="T16" s="6"/>
      <c r="U16" s="6"/>
      <c r="V16" s="6"/>
      <c r="W16" s="6"/>
      <c r="X16" s="6"/>
      <c r="Y16" s="6"/>
      <c r="Z16" s="6"/>
      <c r="AA16" s="6"/>
    </row>
    <row r="17" spans="1:27" ht="12" customHeight="1" x14ac:dyDescent="0.2">
      <c r="A17" s="7">
        <v>1980</v>
      </c>
      <c r="B17" s="8">
        <f>SUM('Edible syrups'!B17,Honey!B17)</f>
        <v>1.2635623512466736</v>
      </c>
      <c r="C17" s="8">
        <f>SUM('Edible syrups'!D17,Honey!D17)</f>
        <v>1.2635623512466736</v>
      </c>
      <c r="D17" s="8">
        <f>SUM('Edible syrups'!F17,Honey!F17)</f>
        <v>1.1245704926095395</v>
      </c>
      <c r="E17" s="8">
        <f>SUM('Edible syrups'!H17,Honey!H17)</f>
        <v>1.1245704926095395</v>
      </c>
      <c r="F17" s="8">
        <f t="shared" si="0"/>
        <v>24.349999999999994</v>
      </c>
      <c r="G17" s="8">
        <f>SUM('Edible syrups'!K17,Honey!K17)</f>
        <v>0.95588491871810866</v>
      </c>
      <c r="H17" s="17">
        <f>SUM('Edible syrups'!L17,Honey!L17)</f>
        <v>4.1901804656136271E-2</v>
      </c>
      <c r="I17" s="8">
        <f>SUM('Edible syrups'!M17,Honey!M17)</f>
        <v>1.1878952110991352</v>
      </c>
      <c r="J17" s="8">
        <f>SUM('Edible syrups'!P17,Honey!P17)</f>
        <v>4.5253150899014667</v>
      </c>
      <c r="K17" s="15">
        <f>SUM('Edible syrups'!Q17,Honey!Q17)</f>
        <v>0.28283219311884167</v>
      </c>
      <c r="L17" s="6"/>
      <c r="M17" s="6"/>
      <c r="N17" s="6"/>
      <c r="O17" s="6"/>
      <c r="P17" s="6"/>
      <c r="Q17" s="6"/>
      <c r="R17" s="6"/>
      <c r="S17" s="6"/>
      <c r="T17" s="6"/>
      <c r="U17" s="6"/>
      <c r="V17" s="6"/>
      <c r="W17" s="6"/>
      <c r="X17" s="6"/>
      <c r="Y17" s="6"/>
      <c r="Z17" s="6"/>
      <c r="AA17" s="6"/>
    </row>
    <row r="18" spans="1:27" ht="12" customHeight="1" x14ac:dyDescent="0.2">
      <c r="A18" s="11">
        <v>1981</v>
      </c>
      <c r="B18" s="12">
        <f>SUM('Edible syrups'!B18,Honey!B18)</f>
        <v>1.2374003113503735</v>
      </c>
      <c r="C18" s="12">
        <f>SUM('Edible syrups'!D18,Honey!D18)</f>
        <v>1.2374003113503735</v>
      </c>
      <c r="D18" s="12">
        <f>SUM('Edible syrups'!F18,Honey!F18)</f>
        <v>1.1012862771018326</v>
      </c>
      <c r="E18" s="32">
        <f>SUM('Edible syrups'!H18,Honey!H18)</f>
        <v>1.1012862771018326</v>
      </c>
      <c r="F18" s="12">
        <f t="shared" si="0"/>
        <v>24.350000000000009</v>
      </c>
      <c r="G18" s="12">
        <f>SUM('Edible syrups'!K18,Honey!K18)</f>
        <v>0.93609333553655749</v>
      </c>
      <c r="H18" s="18">
        <f>SUM('Edible syrups'!L18,Honey!L18)</f>
        <v>4.1034228407081971E-2</v>
      </c>
      <c r="I18" s="12">
        <f>SUM('Edible syrups'!M18,Honey!M18)</f>
        <v>1.1632998582265703</v>
      </c>
      <c r="J18" s="12">
        <f>SUM('Edible syrups'!P18,Honey!P18)</f>
        <v>4.4316185075297918</v>
      </c>
      <c r="K18" s="16">
        <f>SUM('Edible syrups'!Q18,Honey!Q18)</f>
        <v>0.27697615672061199</v>
      </c>
      <c r="L18" s="6"/>
      <c r="M18" s="6"/>
      <c r="N18" s="6"/>
      <c r="O18" s="6"/>
      <c r="P18" s="6"/>
      <c r="Q18" s="6"/>
      <c r="R18" s="6"/>
      <c r="S18" s="6"/>
      <c r="T18" s="6"/>
      <c r="U18" s="6"/>
      <c r="V18" s="6"/>
      <c r="W18" s="6"/>
      <c r="X18" s="6"/>
      <c r="Y18" s="6"/>
      <c r="Z18" s="6"/>
      <c r="AA18" s="6"/>
    </row>
    <row r="19" spans="1:27" ht="12" customHeight="1" x14ac:dyDescent="0.2">
      <c r="A19" s="11">
        <v>1982</v>
      </c>
      <c r="B19" s="12">
        <f>SUM('Edible syrups'!B19,Honey!B19)</f>
        <v>1.2927627612107431</v>
      </c>
      <c r="C19" s="12">
        <f>SUM('Edible syrups'!D19,Honey!D19)</f>
        <v>1.2927627612107431</v>
      </c>
      <c r="D19" s="12">
        <f>SUM('Edible syrups'!F19,Honey!F19)</f>
        <v>1.1505588574775614</v>
      </c>
      <c r="E19" s="32">
        <f>SUM('Edible syrups'!H19,Honey!H19)</f>
        <v>1.1505588574775614</v>
      </c>
      <c r="F19" s="12">
        <f t="shared" si="0"/>
        <v>24.350000000000009</v>
      </c>
      <c r="G19" s="12">
        <f>SUM('Edible syrups'!K19,Honey!K19)</f>
        <v>0.97797502885592713</v>
      </c>
      <c r="H19" s="18">
        <f>SUM('Edible syrups'!L19,Honey!L19)</f>
        <v>4.2870138251218722E-2</v>
      </c>
      <c r="I19" s="12">
        <f>SUM('Edible syrups'!M19,Honey!M19)</f>
        <v>1.2153469843529252</v>
      </c>
      <c r="J19" s="12">
        <f>SUM('Edible syrups'!P19,Honey!P19)</f>
        <v>4.629893273725429</v>
      </c>
      <c r="K19" s="16">
        <f>SUM('Edible syrups'!Q19,Honey!Q19)</f>
        <v>0.28936832960783931</v>
      </c>
      <c r="L19" s="6"/>
      <c r="M19" s="6"/>
      <c r="N19" s="6"/>
      <c r="O19" s="6"/>
      <c r="P19" s="6"/>
      <c r="Q19" s="6"/>
      <c r="R19" s="6"/>
      <c r="S19" s="6"/>
      <c r="T19" s="6"/>
      <c r="U19" s="6"/>
      <c r="V19" s="6"/>
      <c r="W19" s="6"/>
      <c r="X19" s="6"/>
      <c r="Y19" s="6"/>
      <c r="Z19" s="6"/>
      <c r="AA19" s="6"/>
    </row>
    <row r="20" spans="1:27" ht="12" customHeight="1" x14ac:dyDescent="0.2">
      <c r="A20" s="11">
        <v>1983</v>
      </c>
      <c r="B20" s="12">
        <f>SUM('Edible syrups'!B20,Honey!B20)</f>
        <v>1.3908547333199606</v>
      </c>
      <c r="C20" s="12">
        <f>SUM('Edible syrups'!D20,Honey!D20)</f>
        <v>1.3908547333199606</v>
      </c>
      <c r="D20" s="12">
        <f>SUM('Edible syrups'!F20,Honey!F20)</f>
        <v>1.2378607126547649</v>
      </c>
      <c r="E20" s="32">
        <f>SUM('Edible syrups'!H20,Honey!H20)</f>
        <v>1.2378607126547649</v>
      </c>
      <c r="F20" s="12">
        <f t="shared" si="0"/>
        <v>24.349999999999994</v>
      </c>
      <c r="G20" s="12">
        <f>SUM('Edible syrups'!K20,Honey!K20)</f>
        <v>1.0521816057565503</v>
      </c>
      <c r="H20" s="18">
        <f>SUM('Edible syrups'!L20,Honey!L20)</f>
        <v>4.6123029293437819E-2</v>
      </c>
      <c r="I20" s="12">
        <f>SUM('Edible syrups'!M20,Honey!M20)</f>
        <v>1.3075648189543154</v>
      </c>
      <c r="J20" s="12">
        <f>SUM('Edible syrups'!P20,Honey!P20)</f>
        <v>4.9811993103021539</v>
      </c>
      <c r="K20" s="16">
        <f>SUM('Edible syrups'!Q20,Honey!Q20)</f>
        <v>0.31132495689388462</v>
      </c>
      <c r="L20" s="6"/>
      <c r="M20" s="6"/>
      <c r="N20" s="6"/>
      <c r="O20" s="6"/>
      <c r="P20" s="6"/>
      <c r="Q20" s="6"/>
      <c r="R20" s="6"/>
      <c r="S20" s="6"/>
      <c r="T20" s="6"/>
      <c r="U20" s="6"/>
      <c r="V20" s="6"/>
      <c r="W20" s="6"/>
      <c r="X20" s="6"/>
      <c r="Y20" s="6"/>
      <c r="Z20" s="6"/>
      <c r="AA20" s="6"/>
    </row>
    <row r="21" spans="1:27" ht="12" customHeight="1" x14ac:dyDescent="0.2">
      <c r="A21" s="11">
        <v>1984</v>
      </c>
      <c r="B21" s="12">
        <f>SUM('Edible syrups'!B21,Honey!B21)</f>
        <v>1.3118325519995939</v>
      </c>
      <c r="C21" s="12">
        <f>SUM('Edible syrups'!D21,Honey!D21)</f>
        <v>1.3118325519995939</v>
      </c>
      <c r="D21" s="12">
        <f>SUM('Edible syrups'!F21,Honey!F21)</f>
        <v>1.1675309712796387</v>
      </c>
      <c r="E21" s="32">
        <f>SUM('Edible syrups'!H21,Honey!H21)</f>
        <v>1.1675309712796387</v>
      </c>
      <c r="F21" s="12">
        <f t="shared" si="0"/>
        <v>24.350000000000009</v>
      </c>
      <c r="G21" s="12">
        <f>SUM('Edible syrups'!K21,Honey!K21)</f>
        <v>0.99240132558769267</v>
      </c>
      <c r="H21" s="18">
        <f>SUM('Edible syrups'!L21,Honey!L21)</f>
        <v>4.350252386137831E-2</v>
      </c>
      <c r="I21" s="12">
        <f>SUM('Edible syrups'!M21,Honey!M21)</f>
        <v>1.2332748002081444</v>
      </c>
      <c r="J21" s="12">
        <f>SUM('Edible syrups'!P21,Honey!P21)</f>
        <v>4.6981897150786454</v>
      </c>
      <c r="K21" s="16">
        <f>SUM('Edible syrups'!Q21,Honey!Q21)</f>
        <v>0.29363685719241533</v>
      </c>
      <c r="L21" s="6"/>
      <c r="M21" s="6"/>
      <c r="N21" s="6"/>
      <c r="O21" s="6"/>
      <c r="P21" s="6"/>
      <c r="Q21" s="6"/>
      <c r="R21" s="6"/>
      <c r="S21" s="6"/>
      <c r="T21" s="6"/>
      <c r="U21" s="6"/>
      <c r="V21" s="6"/>
      <c r="W21" s="6"/>
      <c r="X21" s="6"/>
      <c r="Y21" s="6"/>
      <c r="Z21" s="6"/>
      <c r="AA21" s="6"/>
    </row>
    <row r="22" spans="1:27" ht="12" customHeight="1" x14ac:dyDescent="0.2">
      <c r="A22" s="11">
        <v>1985</v>
      </c>
      <c r="B22" s="12">
        <f>SUM('Edible syrups'!B22,Honey!B22)</f>
        <v>1.2793065652746898</v>
      </c>
      <c r="C22" s="12">
        <f>SUM('Edible syrups'!D22,Honey!D22)</f>
        <v>1.2793065652746898</v>
      </c>
      <c r="D22" s="12">
        <f>SUM('Edible syrups'!F22,Honey!F22)</f>
        <v>1.138582843094474</v>
      </c>
      <c r="E22" s="32">
        <f>SUM('Edible syrups'!H22,Honey!H22)</f>
        <v>1.138582843094474</v>
      </c>
      <c r="F22" s="12">
        <f t="shared" si="0"/>
        <v>24.349999999999994</v>
      </c>
      <c r="G22" s="12">
        <f>SUM('Edible syrups'!K22,Honey!K22)</f>
        <v>0.96779541663030288</v>
      </c>
      <c r="H22" s="18">
        <f>SUM('Edible syrups'!L22,Honey!L22)</f>
        <v>4.2423908674205056E-2</v>
      </c>
      <c r="I22" s="12">
        <f>SUM('Edible syrups'!M22,Honey!M22)</f>
        <v>1.2026965989593763</v>
      </c>
      <c r="J22" s="12">
        <f>SUM('Edible syrups'!P22,Honey!P22)</f>
        <v>4.5817013293690527</v>
      </c>
      <c r="K22" s="16">
        <f>SUM('Edible syrups'!Q22,Honey!Q22)</f>
        <v>0.2863563330855658</v>
      </c>
      <c r="L22" s="6"/>
      <c r="M22" s="6"/>
      <c r="N22" s="6"/>
      <c r="O22" s="6"/>
      <c r="P22" s="6"/>
      <c r="Q22" s="6"/>
      <c r="R22" s="6"/>
      <c r="S22" s="6"/>
      <c r="T22" s="6"/>
      <c r="U22" s="6"/>
      <c r="V22" s="6"/>
      <c r="W22" s="6"/>
      <c r="X22" s="6"/>
      <c r="Y22" s="6"/>
      <c r="Z22" s="6"/>
      <c r="AA22" s="6"/>
    </row>
    <row r="23" spans="1:27" ht="12" customHeight="1" x14ac:dyDescent="0.2">
      <c r="A23" s="7">
        <v>1986</v>
      </c>
      <c r="B23" s="8">
        <f>SUM('Edible syrups'!B23,Honey!B23)</f>
        <v>1.4197535232154139</v>
      </c>
      <c r="C23" s="8">
        <f>SUM('Edible syrups'!D23,Honey!D23)</f>
        <v>1.4197535232154139</v>
      </c>
      <c r="D23" s="8">
        <f>SUM('Edible syrups'!F23,Honey!F23)</f>
        <v>1.2635806356617183</v>
      </c>
      <c r="E23" s="8">
        <f>SUM('Edible syrups'!H23,Honey!H23)</f>
        <v>1.2635806356617183</v>
      </c>
      <c r="F23" s="8">
        <f t="shared" si="0"/>
        <v>24.350000000000009</v>
      </c>
      <c r="G23" s="8">
        <f>SUM('Edible syrups'!K23,Honey!K23)</f>
        <v>1.0740435403124606</v>
      </c>
      <c r="H23" s="17">
        <f>SUM('Edible syrups'!L23,Honey!L23)</f>
        <v>4.7081360671231143E-2</v>
      </c>
      <c r="I23" s="8">
        <f>SUM('Edible syrups'!M23,Honey!M23)</f>
        <v>1.3347330343490673</v>
      </c>
      <c r="J23" s="8">
        <f>SUM('Edible syrups'!P23,Honey!P23)</f>
        <v>5.0846972737107325</v>
      </c>
      <c r="K23" s="15">
        <f>SUM('Edible syrups'!Q23,Honey!Q23)</f>
        <v>0.31779357960692078</v>
      </c>
      <c r="L23" s="6"/>
      <c r="M23" s="6"/>
      <c r="N23" s="6"/>
      <c r="O23" s="6"/>
      <c r="P23" s="6"/>
      <c r="Q23" s="6"/>
      <c r="R23" s="6"/>
      <c r="S23" s="6"/>
      <c r="T23" s="6"/>
      <c r="U23" s="6"/>
      <c r="V23" s="6"/>
      <c r="W23" s="6"/>
      <c r="X23" s="6"/>
      <c r="Y23" s="6"/>
      <c r="Z23" s="6"/>
      <c r="AA23" s="6"/>
    </row>
    <row r="24" spans="1:27" ht="12" customHeight="1" x14ac:dyDescent="0.2">
      <c r="A24" s="7">
        <v>1987</v>
      </c>
      <c r="B24" s="8">
        <f>SUM('Edible syrups'!B24,Honey!B24)</f>
        <v>1.3320504532615765</v>
      </c>
      <c r="C24" s="8">
        <f>SUM('Edible syrups'!D24,Honey!D24)</f>
        <v>1.3320504532615765</v>
      </c>
      <c r="D24" s="8">
        <f>SUM('Edible syrups'!F24,Honey!F24)</f>
        <v>1.185524903402803</v>
      </c>
      <c r="E24" s="8">
        <f>SUM('Edible syrups'!H24,Honey!H24)</f>
        <v>1.185524903402803</v>
      </c>
      <c r="F24" s="8">
        <f t="shared" si="0"/>
        <v>24.350000000000009</v>
      </c>
      <c r="G24" s="8">
        <f>SUM('Edible syrups'!K24,Honey!K24)</f>
        <v>1.0076961678923826</v>
      </c>
      <c r="H24" s="17">
        <f>SUM('Edible syrups'!L24,Honey!L24)</f>
        <v>4.4172982702131838E-2</v>
      </c>
      <c r="I24" s="8">
        <f>SUM('Edible syrups'!M24,Honey!M24)</f>
        <v>1.2522819731140866</v>
      </c>
      <c r="J24" s="8">
        <f>SUM('Edible syrups'!P24,Honey!P24)</f>
        <v>4.7705979928155671</v>
      </c>
      <c r="K24" s="15">
        <f>SUM('Edible syrups'!Q24,Honey!Q24)</f>
        <v>0.29816237455097294</v>
      </c>
      <c r="L24" s="6"/>
      <c r="M24" s="6"/>
      <c r="N24" s="6"/>
      <c r="O24" s="6"/>
      <c r="P24" s="6"/>
      <c r="Q24" s="6"/>
      <c r="R24" s="6"/>
      <c r="S24" s="6"/>
      <c r="T24" s="6"/>
      <c r="U24" s="6"/>
      <c r="V24" s="6"/>
      <c r="W24" s="6"/>
      <c r="X24" s="6"/>
      <c r="Y24" s="6"/>
      <c r="Z24" s="6"/>
      <c r="AA24" s="6"/>
    </row>
    <row r="25" spans="1:27" ht="12" customHeight="1" x14ac:dyDescent="0.2">
      <c r="A25" s="7">
        <v>1988</v>
      </c>
      <c r="B25" s="8">
        <f>SUM('Edible syrups'!B25,Honey!B25)</f>
        <v>1.2839158337862306</v>
      </c>
      <c r="C25" s="8">
        <f>SUM('Edible syrups'!D25,Honey!D25)</f>
        <v>1.2839158337862306</v>
      </c>
      <c r="D25" s="8">
        <f>SUM('Edible syrups'!F25,Honey!F25)</f>
        <v>1.1426850920697453</v>
      </c>
      <c r="E25" s="8">
        <f>SUM('Edible syrups'!H25,Honey!H25)</f>
        <v>1.1426850920697453</v>
      </c>
      <c r="F25" s="8">
        <f t="shared" si="0"/>
        <v>24.350000000000009</v>
      </c>
      <c r="G25" s="8">
        <f>SUM('Edible syrups'!K25,Honey!K25)</f>
        <v>0.9712823282592834</v>
      </c>
      <c r="H25" s="17">
        <f>SUM('Edible syrups'!L25,Honey!L25)</f>
        <v>4.2576759594927488E-2</v>
      </c>
      <c r="I25" s="8">
        <f>SUM('Edible syrups'!M25,Honey!M25)</f>
        <v>1.2070298461363969</v>
      </c>
      <c r="J25" s="8">
        <f>SUM('Edible syrups'!P25,Honey!P25)</f>
        <v>4.5982089376624646</v>
      </c>
      <c r="K25" s="15">
        <f>SUM('Edible syrups'!Q25,Honey!Q25)</f>
        <v>0.28738805860390404</v>
      </c>
      <c r="L25" s="6"/>
      <c r="M25" s="6"/>
      <c r="N25" s="6"/>
      <c r="O25" s="6"/>
      <c r="P25" s="6"/>
      <c r="Q25" s="6"/>
      <c r="R25" s="6"/>
      <c r="S25" s="6"/>
      <c r="T25" s="6"/>
      <c r="U25" s="6"/>
      <c r="V25" s="6"/>
      <c r="W25" s="6"/>
      <c r="X25" s="6"/>
      <c r="Y25" s="6"/>
      <c r="Z25" s="6"/>
      <c r="AA25" s="6"/>
    </row>
    <row r="26" spans="1:27" ht="12" customHeight="1" x14ac:dyDescent="0.2">
      <c r="A26" s="7">
        <v>1989</v>
      </c>
      <c r="B26" s="8">
        <f>SUM('Edible syrups'!B26,Honey!B26)</f>
        <v>1.204121290174339</v>
      </c>
      <c r="C26" s="8">
        <f>SUM('Edible syrups'!D26,Honey!D26)</f>
        <v>1.204121290174339</v>
      </c>
      <c r="D26" s="8">
        <f>SUM('Edible syrups'!F26,Honey!F26)</f>
        <v>1.0716679482551617</v>
      </c>
      <c r="E26" s="8">
        <f>SUM('Edible syrups'!H26,Honey!H26)</f>
        <v>1.0716679482551617</v>
      </c>
      <c r="F26" s="8">
        <f t="shared" si="0"/>
        <v>24.349999999999994</v>
      </c>
      <c r="G26" s="8">
        <f>SUM('Edible syrups'!K26,Honey!K26)</f>
        <v>0.91091775601688751</v>
      </c>
      <c r="H26" s="17">
        <f>SUM('Edible syrups'!L26,Honey!L26)</f>
        <v>3.993064135964438E-2</v>
      </c>
      <c r="I26" s="8">
        <f>SUM('Edible syrups'!M26,Honey!M26)</f>
        <v>1.1320137172252385</v>
      </c>
      <c r="J26" s="8">
        <f>SUM('Edible syrups'!P26,Honey!P26)</f>
        <v>4.3124332084770982</v>
      </c>
      <c r="K26" s="15">
        <f>SUM('Edible syrups'!Q26,Honey!Q26)</f>
        <v>0.26952707552981864</v>
      </c>
      <c r="L26" s="6"/>
      <c r="M26" s="6"/>
      <c r="N26" s="6"/>
      <c r="O26" s="6"/>
      <c r="P26" s="6"/>
      <c r="Q26" s="6"/>
      <c r="R26" s="6"/>
      <c r="S26" s="6"/>
      <c r="T26" s="6"/>
      <c r="U26" s="6"/>
      <c r="V26" s="6"/>
      <c r="W26" s="6"/>
      <c r="X26" s="6"/>
      <c r="Y26" s="6"/>
      <c r="Z26" s="6"/>
      <c r="AA26" s="6"/>
    </row>
    <row r="27" spans="1:27" ht="12" customHeight="1" x14ac:dyDescent="0.2">
      <c r="A27" s="7">
        <v>1990</v>
      </c>
      <c r="B27" s="8">
        <f>SUM('Edible syrups'!B27,Honey!B27)</f>
        <v>1.247923397443627</v>
      </c>
      <c r="C27" s="8">
        <f>SUM('Edible syrups'!D27,Honey!D27)</f>
        <v>1.247923397443627</v>
      </c>
      <c r="D27" s="8">
        <f>SUM('Edible syrups'!F27,Honey!F27)</f>
        <v>1.110651823724828</v>
      </c>
      <c r="E27" s="8">
        <f>SUM('Edible syrups'!H27,Honey!H27)</f>
        <v>1.110651823724828</v>
      </c>
      <c r="F27" s="8">
        <f t="shared" si="0"/>
        <v>24.350000000000009</v>
      </c>
      <c r="G27" s="8">
        <f>SUM('Edible syrups'!K27,Honey!K27)</f>
        <v>0.94405405016610378</v>
      </c>
      <c r="H27" s="17">
        <f>SUM('Edible syrups'!L27,Honey!L27)</f>
        <v>4.1383191240157977E-2</v>
      </c>
      <c r="I27" s="8">
        <f>SUM('Edible syrups'!M27,Honey!M27)</f>
        <v>1.1731927800628585</v>
      </c>
      <c r="J27" s="8">
        <f>SUM('Edible syrups'!P27,Honey!P27)</f>
        <v>4.4693058288108887</v>
      </c>
      <c r="K27" s="15">
        <f>SUM('Edible syrups'!Q27,Honey!Q27)</f>
        <v>0.27933161430068054</v>
      </c>
      <c r="L27" s="6"/>
      <c r="M27" s="6"/>
      <c r="N27" s="6"/>
      <c r="O27" s="6"/>
      <c r="P27" s="6"/>
      <c r="Q27" s="6"/>
      <c r="R27" s="6"/>
      <c r="S27" s="6"/>
      <c r="T27" s="6"/>
      <c r="U27" s="6"/>
      <c r="V27" s="6"/>
      <c r="W27" s="6"/>
      <c r="X27" s="6"/>
      <c r="Y27" s="6"/>
      <c r="Z27" s="6"/>
      <c r="AA27" s="6"/>
    </row>
    <row r="28" spans="1:27" ht="12" customHeight="1" x14ac:dyDescent="0.2">
      <c r="A28" s="11">
        <v>1991</v>
      </c>
      <c r="B28" s="12">
        <f>SUM('Edible syrups'!B28,Honey!B28)</f>
        <v>1.3363272612830099</v>
      </c>
      <c r="C28" s="12">
        <f>SUM('Edible syrups'!D28,Honey!D28)</f>
        <v>1.3363272612830099</v>
      </c>
      <c r="D28" s="12">
        <f>SUM('Edible syrups'!F28,Honey!F28)</f>
        <v>1.1893312625418788</v>
      </c>
      <c r="E28" s="32">
        <f>SUM('Edible syrups'!H28,Honey!H28)</f>
        <v>1.1893312625418788</v>
      </c>
      <c r="F28" s="12">
        <f t="shared" si="0"/>
        <v>24.350000000000009</v>
      </c>
      <c r="G28" s="12">
        <f>SUM('Edible syrups'!K28,Honey!K28)</f>
        <v>1.010931573160597</v>
      </c>
      <c r="H28" s="18">
        <f>SUM('Edible syrups'!L28,Honey!L28)</f>
        <v>4.4314808686491923E-2</v>
      </c>
      <c r="I28" s="12">
        <f>SUM('Edible syrups'!M28,Honey!M28)</f>
        <v>1.2563026688577028</v>
      </c>
      <c r="J28" s="12">
        <f>SUM('Edible syrups'!P28,Honey!P28)</f>
        <v>4.7859149289817244</v>
      </c>
      <c r="K28" s="16">
        <f>SUM('Edible syrups'!Q28,Honey!Q28)</f>
        <v>0.29911968306135778</v>
      </c>
      <c r="L28" s="6"/>
      <c r="M28" s="6"/>
      <c r="N28" s="6"/>
      <c r="O28" s="6"/>
      <c r="P28" s="6"/>
      <c r="Q28" s="6"/>
      <c r="R28" s="6"/>
      <c r="S28" s="6"/>
      <c r="T28" s="6"/>
      <c r="U28" s="6"/>
      <c r="V28" s="6"/>
      <c r="W28" s="6"/>
      <c r="X28" s="6"/>
      <c r="Y28" s="6"/>
      <c r="Z28" s="6"/>
      <c r="AA28" s="6"/>
    </row>
    <row r="29" spans="1:27" ht="12" customHeight="1" x14ac:dyDescent="0.2">
      <c r="A29" s="11">
        <v>1992</v>
      </c>
      <c r="B29" s="12">
        <f>SUM('Edible syrups'!B29,Honey!B29)</f>
        <v>1.1369129433113723</v>
      </c>
      <c r="C29" s="12">
        <f>SUM('Edible syrups'!D29,Honey!D29)</f>
        <v>1.1369129433113723</v>
      </c>
      <c r="D29" s="12">
        <f>SUM('Edible syrups'!F29,Honey!F29)</f>
        <v>1.0118525195471215</v>
      </c>
      <c r="E29" s="32">
        <f>SUM('Edible syrups'!H29,Honey!H29)</f>
        <v>1.0118525195471215</v>
      </c>
      <c r="F29" s="12">
        <f t="shared" si="0"/>
        <v>24.350000000000009</v>
      </c>
      <c r="G29" s="12">
        <f>SUM('Edible syrups'!K29,Honey!K29)</f>
        <v>0.86007464161505309</v>
      </c>
      <c r="H29" s="18">
        <f>SUM('Edible syrups'!L29,Honey!L29)</f>
        <v>3.7701902098194115E-2</v>
      </c>
      <c r="I29" s="12">
        <f>SUM('Edible syrups'!M29,Honey!M29)</f>
        <v>1.0688300735327541</v>
      </c>
      <c r="J29" s="12">
        <f>SUM('Edible syrups'!P29,Honey!P29)</f>
        <v>4.0717336134581101</v>
      </c>
      <c r="K29" s="16">
        <f>SUM('Edible syrups'!Q29,Honey!Q29)</f>
        <v>0.25448335084113188</v>
      </c>
      <c r="L29" s="6"/>
      <c r="M29" s="6"/>
      <c r="N29" s="6"/>
      <c r="O29" s="6"/>
      <c r="P29" s="6"/>
      <c r="Q29" s="6"/>
      <c r="R29" s="6"/>
      <c r="S29" s="6"/>
      <c r="T29" s="6"/>
      <c r="U29" s="6"/>
      <c r="V29" s="6"/>
      <c r="W29" s="6"/>
      <c r="X29" s="6"/>
      <c r="Y29" s="6"/>
      <c r="Z29" s="6"/>
      <c r="AA29" s="6"/>
    </row>
    <row r="30" spans="1:27" ht="12" customHeight="1" x14ac:dyDescent="0.2">
      <c r="A30" s="11">
        <v>1993</v>
      </c>
      <c r="B30" s="12">
        <f>SUM('Edible syrups'!B30,Honey!B30)</f>
        <v>1.1884003071702129</v>
      </c>
      <c r="C30" s="12">
        <f>SUM('Edible syrups'!D30,Honey!D30)</f>
        <v>1.1884003071702129</v>
      </c>
      <c r="D30" s="12">
        <f>SUM('Edible syrups'!F30,Honey!F30)</f>
        <v>1.0576762733814895</v>
      </c>
      <c r="E30" s="32">
        <f>SUM('Edible syrups'!H30,Honey!H30)</f>
        <v>1.0576762733814895</v>
      </c>
      <c r="F30" s="12">
        <f t="shared" si="0"/>
        <v>24.349999999999994</v>
      </c>
      <c r="G30" s="12">
        <f>SUM('Edible syrups'!K30,Honey!K30)</f>
        <v>0.89902483237426611</v>
      </c>
      <c r="H30" s="18">
        <f>SUM('Edible syrups'!L30,Honey!L30)</f>
        <v>3.9409307720515777E-2</v>
      </c>
      <c r="I30" s="12">
        <f>SUM('Edible syrups'!M30,Honey!M30)</f>
        <v>1.1172341692227619</v>
      </c>
      <c r="J30" s="12">
        <f>SUM('Edible syrups'!P30,Honey!P30)</f>
        <v>4.2561301684676645</v>
      </c>
      <c r="K30" s="16">
        <f>SUM('Edible syrups'!Q30,Honey!Q30)</f>
        <v>0.26600813552922903</v>
      </c>
      <c r="L30" s="6"/>
      <c r="M30" s="6"/>
      <c r="N30" s="6"/>
      <c r="O30" s="6"/>
      <c r="P30" s="6"/>
      <c r="Q30" s="6"/>
      <c r="R30" s="6"/>
      <c r="S30" s="6"/>
      <c r="T30" s="6"/>
      <c r="U30" s="6"/>
      <c r="V30" s="6"/>
      <c r="W30" s="6"/>
      <c r="X30" s="6"/>
      <c r="Y30" s="6"/>
      <c r="Z30" s="6"/>
      <c r="AA30" s="6"/>
    </row>
    <row r="31" spans="1:27" ht="12" customHeight="1" x14ac:dyDescent="0.2">
      <c r="A31" s="11">
        <v>1994</v>
      </c>
      <c r="B31" s="12">
        <f>SUM('Edible syrups'!B31,Honey!B31)</f>
        <v>1.0928549720846596</v>
      </c>
      <c r="C31" s="12">
        <f>SUM('Edible syrups'!D31,Honey!D31)</f>
        <v>1.0928549720846596</v>
      </c>
      <c r="D31" s="12">
        <f>SUM('Edible syrups'!F31,Honey!F31)</f>
        <v>0.97264092515534717</v>
      </c>
      <c r="E31" s="32">
        <f>SUM('Edible syrups'!H31,Honey!H31)</f>
        <v>0.97264092515534717</v>
      </c>
      <c r="F31" s="12">
        <f t="shared" si="0"/>
        <v>24.349999999999994</v>
      </c>
      <c r="G31" s="12">
        <f>SUM('Edible syrups'!K31,Honey!K31)</f>
        <v>0.82674478638204507</v>
      </c>
      <c r="H31" s="18">
        <f>SUM('Edible syrups'!L31,Honey!L31)</f>
        <v>3.6240867348254033E-2</v>
      </c>
      <c r="I31" s="12">
        <f>SUM('Edible syrups'!M31,Honey!M31)</f>
        <v>1.0274104688893275</v>
      </c>
      <c r="J31" s="12">
        <f>SUM('Edible syrups'!P31,Honey!P31)</f>
        <v>3.9139446433879144</v>
      </c>
      <c r="K31" s="16">
        <f>SUM('Edible syrups'!Q31,Honey!Q31)</f>
        <v>0.24462154021174465</v>
      </c>
      <c r="L31" s="6"/>
      <c r="M31" s="6"/>
      <c r="N31" s="6"/>
      <c r="O31" s="6"/>
      <c r="P31" s="6"/>
      <c r="Q31" s="6"/>
      <c r="R31" s="6"/>
      <c r="S31" s="6"/>
      <c r="T31" s="6"/>
      <c r="U31" s="6"/>
      <c r="V31" s="6"/>
      <c r="W31" s="6"/>
      <c r="X31" s="6"/>
      <c r="Y31" s="6"/>
      <c r="Z31" s="6"/>
      <c r="AA31" s="6"/>
    </row>
    <row r="32" spans="1:27" ht="12" customHeight="1" x14ac:dyDescent="0.2">
      <c r="A32" s="11">
        <v>1995</v>
      </c>
      <c r="B32" s="12">
        <f>SUM('Edible syrups'!B32,Honey!B32)</f>
        <v>1.1691944320051251</v>
      </c>
      <c r="C32" s="12">
        <f>SUM('Edible syrups'!D32,Honey!D32)</f>
        <v>1.1691944320051251</v>
      </c>
      <c r="D32" s="12">
        <f>SUM('Edible syrups'!F32,Honey!F32)</f>
        <v>1.0405830444845612</v>
      </c>
      <c r="E32" s="32">
        <f>SUM('Edible syrups'!H32,Honey!H32)</f>
        <v>1.0405830444845612</v>
      </c>
      <c r="F32" s="12">
        <f t="shared" si="0"/>
        <v>24.350000000000023</v>
      </c>
      <c r="G32" s="12">
        <f>SUM('Edible syrups'!K32,Honey!K32)</f>
        <v>0.88449558781187698</v>
      </c>
      <c r="H32" s="18">
        <f>SUM('Edible syrups'!L32,Honey!L32)</f>
        <v>3.8772409328739814E-2</v>
      </c>
      <c r="I32" s="12">
        <f>SUM('Edible syrups'!M32,Honey!M32)</f>
        <v>1.0991784182651094</v>
      </c>
      <c r="J32" s="12">
        <f>SUM('Edible syrups'!P32,Honey!P32)</f>
        <v>4.187346355295654</v>
      </c>
      <c r="K32" s="16">
        <f>SUM('Edible syrups'!Q32,Honey!Q32)</f>
        <v>0.26170914720597838</v>
      </c>
      <c r="L32" s="6"/>
      <c r="M32" s="6"/>
      <c r="N32" s="6"/>
      <c r="O32" s="6"/>
      <c r="P32" s="6"/>
      <c r="Q32" s="6"/>
      <c r="R32" s="6"/>
      <c r="S32" s="6"/>
      <c r="T32" s="6"/>
      <c r="U32" s="6"/>
      <c r="V32" s="6"/>
      <c r="W32" s="6"/>
      <c r="X32" s="6"/>
      <c r="Y32" s="6"/>
      <c r="Z32" s="6"/>
      <c r="AA32" s="6"/>
    </row>
    <row r="33" spans="1:27" ht="12" customHeight="1" x14ac:dyDescent="0.2">
      <c r="A33" s="7">
        <v>1996</v>
      </c>
      <c r="B33" s="8">
        <f>SUM('Edible syrups'!B33,Honey!B33)</f>
        <v>1.6703199029768743</v>
      </c>
      <c r="C33" s="8">
        <f>SUM('Edible syrups'!D33,Honey!D33)</f>
        <v>1.6703199029768743</v>
      </c>
      <c r="D33" s="8">
        <f>SUM('Edible syrups'!F33,Honey!F33)</f>
        <v>1.4865847136494184</v>
      </c>
      <c r="E33" s="8">
        <f>SUM('Edible syrups'!H33,Honey!H33)</f>
        <v>1.4865847136494184</v>
      </c>
      <c r="F33" s="8">
        <f t="shared" si="0"/>
        <v>24.349999999999994</v>
      </c>
      <c r="G33" s="8">
        <f>SUM('Edible syrups'!K33,Honey!K33)</f>
        <v>1.2635970066020055</v>
      </c>
      <c r="H33" s="17">
        <f>SUM('Edible syrups'!L33,Honey!L33)</f>
        <v>5.5390553714060514E-2</v>
      </c>
      <c r="I33" s="8">
        <f>SUM('Edible syrups'!M33,Honey!M33)</f>
        <v>1.5702945025167585</v>
      </c>
      <c r="J33" s="8">
        <f>SUM('Edible syrups'!P33,Honey!P33)</f>
        <v>5.9820742953019366</v>
      </c>
      <c r="K33" s="15">
        <f>SUM('Edible syrups'!Q33,Honey!Q33)</f>
        <v>0.37387964345637104</v>
      </c>
      <c r="L33" s="6"/>
      <c r="M33" s="6"/>
      <c r="N33" s="6"/>
      <c r="O33" s="6"/>
      <c r="P33" s="6"/>
      <c r="Q33" s="6"/>
      <c r="R33" s="6"/>
      <c r="S33" s="6"/>
      <c r="T33" s="6"/>
      <c r="U33" s="6"/>
      <c r="V33" s="6"/>
      <c r="W33" s="6"/>
      <c r="X33" s="6"/>
      <c r="Y33" s="6"/>
      <c r="Z33" s="6"/>
      <c r="AA33" s="6"/>
    </row>
    <row r="34" spans="1:27" ht="12" customHeight="1" x14ac:dyDescent="0.2">
      <c r="A34" s="7">
        <v>1997</v>
      </c>
      <c r="B34" s="8">
        <f>SUM('Edible syrups'!B34,Honey!B34)</f>
        <v>1.5445208103885499</v>
      </c>
      <c r="C34" s="8">
        <f>SUM('Edible syrups'!D34,Honey!D34)</f>
        <v>1.5445208103885499</v>
      </c>
      <c r="D34" s="8">
        <f>SUM('Edible syrups'!F34,Honey!F34)</f>
        <v>1.3746235212458093</v>
      </c>
      <c r="E34" s="8">
        <f>SUM('Edible syrups'!H34,Honey!H34)</f>
        <v>1.3746235212458093</v>
      </c>
      <c r="F34" s="8">
        <f t="shared" si="0"/>
        <v>24.350000000000009</v>
      </c>
      <c r="G34" s="8">
        <f>SUM('Edible syrups'!K34,Honey!K34)</f>
        <v>1.1684299930589379</v>
      </c>
      <c r="H34" s="17">
        <f>SUM('Edible syrups'!L34,Honey!L34)</f>
        <v>5.1218849010802758E-2</v>
      </c>
      <c r="I34" s="8">
        <f>SUM('Edible syrups'!M34,Honey!M34)</f>
        <v>1.4520287600317527</v>
      </c>
      <c r="J34" s="8">
        <f>SUM('Edible syrups'!P34,Honey!P34)</f>
        <v>5.5315381334542959</v>
      </c>
      <c r="K34" s="15">
        <f>SUM('Edible syrups'!Q34,Honey!Q34)</f>
        <v>0.34572113334089349</v>
      </c>
      <c r="L34" s="6"/>
      <c r="M34" s="6"/>
      <c r="N34" s="6"/>
      <c r="O34" s="6"/>
      <c r="P34" s="6"/>
      <c r="Q34" s="6"/>
      <c r="R34" s="6"/>
      <c r="S34" s="6"/>
      <c r="T34" s="6"/>
      <c r="U34" s="6"/>
      <c r="V34" s="6"/>
      <c r="W34" s="6"/>
      <c r="X34" s="6"/>
      <c r="Y34" s="6"/>
      <c r="Z34" s="6"/>
      <c r="AA34" s="6"/>
    </row>
    <row r="35" spans="1:27" ht="12" customHeight="1" x14ac:dyDescent="0.2">
      <c r="A35" s="7">
        <v>1998</v>
      </c>
      <c r="B35" s="8">
        <f>SUM('Edible syrups'!B35,Honey!B35)</f>
        <v>1.5225872770179452</v>
      </c>
      <c r="C35" s="8">
        <f>SUM('Edible syrups'!D35,Honey!D35)</f>
        <v>1.5225872770179452</v>
      </c>
      <c r="D35" s="8">
        <f>SUM('Edible syrups'!F35,Honey!F35)</f>
        <v>1.3551026765459713</v>
      </c>
      <c r="E35" s="8">
        <f>SUM('Edible syrups'!H35,Honey!H35)</f>
        <v>1.3551026765459713</v>
      </c>
      <c r="F35" s="8">
        <f t="shared" si="0"/>
        <v>24.350000000000009</v>
      </c>
      <c r="G35" s="8">
        <f>SUM('Edible syrups'!K35,Honey!K35)</f>
        <v>1.1518372750640755</v>
      </c>
      <c r="H35" s="17">
        <f>SUM('Edible syrups'!L35,Honey!L35)</f>
        <v>5.0491496989110166E-2</v>
      </c>
      <c r="I35" s="8">
        <f>SUM('Edible syrups'!M35,Honey!M35)</f>
        <v>1.4314086938927786</v>
      </c>
      <c r="J35" s="8">
        <f>SUM('Edible syrups'!P35,Honey!P35)</f>
        <v>5.4529855005439183</v>
      </c>
      <c r="K35" s="15">
        <f>SUM('Edible syrups'!Q35,Honey!Q35)</f>
        <v>0.34081159378399489</v>
      </c>
      <c r="L35" s="6"/>
      <c r="M35" s="6"/>
      <c r="N35" s="6"/>
      <c r="O35" s="6"/>
      <c r="P35" s="6"/>
      <c r="Q35" s="6"/>
      <c r="R35" s="6"/>
      <c r="S35" s="6"/>
      <c r="T35" s="6"/>
      <c r="U35" s="6"/>
      <c r="V35" s="6"/>
      <c r="W35" s="6"/>
      <c r="X35" s="6"/>
      <c r="Y35" s="6"/>
      <c r="Z35" s="6"/>
      <c r="AA35" s="6"/>
    </row>
    <row r="36" spans="1:27" ht="12" customHeight="1" x14ac:dyDescent="0.2">
      <c r="A36" s="7">
        <v>1999</v>
      </c>
      <c r="B36" s="8">
        <f>SUM('Edible syrups'!B36,Honey!B36)</f>
        <v>1.6076092744324297</v>
      </c>
      <c r="C36" s="8">
        <f>SUM('Edible syrups'!D36,Honey!D36)</f>
        <v>1.6076092744324297</v>
      </c>
      <c r="D36" s="8">
        <f>SUM('Edible syrups'!F36,Honey!F36)</f>
        <v>1.4307722542448622</v>
      </c>
      <c r="E36" s="8">
        <f>SUM('Edible syrups'!H36,Honey!H36)</f>
        <v>1.4307722542448622</v>
      </c>
      <c r="F36" s="8">
        <f t="shared" si="0"/>
        <v>24.350000000000009</v>
      </c>
      <c r="G36" s="8">
        <f>SUM('Edible syrups'!K36,Honey!K36)</f>
        <v>1.2161564161081331</v>
      </c>
      <c r="H36" s="17">
        <f>SUM('Edible syrups'!L36,Honey!L36)</f>
        <v>5.3310966185561998E-2</v>
      </c>
      <c r="I36" s="8">
        <f>SUM('Edible syrups'!M36,Honey!M36)</f>
        <v>1.5113392358775897</v>
      </c>
      <c r="J36" s="8">
        <f>SUM('Edible syrups'!P36,Honey!P36)</f>
        <v>5.7574828033431986</v>
      </c>
      <c r="K36" s="15">
        <f>SUM('Edible syrups'!Q36,Honey!Q36)</f>
        <v>0.35984267520894991</v>
      </c>
      <c r="L36" s="6"/>
      <c r="M36" s="6"/>
      <c r="N36" s="6"/>
      <c r="O36" s="6"/>
      <c r="P36" s="6"/>
      <c r="Q36" s="6"/>
      <c r="R36" s="6"/>
      <c r="S36" s="6"/>
      <c r="T36" s="6"/>
      <c r="U36" s="6"/>
      <c r="V36" s="6"/>
      <c r="W36" s="6"/>
      <c r="X36" s="6"/>
      <c r="Y36" s="6"/>
      <c r="Z36" s="6"/>
      <c r="AA36" s="6"/>
    </row>
    <row r="37" spans="1:27" ht="12" customHeight="1" x14ac:dyDescent="0.2">
      <c r="A37" s="7">
        <v>2000</v>
      </c>
      <c r="B37" s="8">
        <f>SUM('Edible syrups'!B37,Honey!B37)</f>
        <v>1.7032576725029642</v>
      </c>
      <c r="C37" s="8">
        <f>SUM('Edible syrups'!D37,Honey!D37)</f>
        <v>1.7032576725029642</v>
      </c>
      <c r="D37" s="8">
        <f>SUM('Edible syrups'!F37,Honey!F37)</f>
        <v>1.5158993285276381</v>
      </c>
      <c r="E37" s="8">
        <f>SUM('Edible syrups'!H37,Honey!H37)</f>
        <v>1.5158993285276381</v>
      </c>
      <c r="F37" s="8">
        <f t="shared" si="0"/>
        <v>24.349999999999994</v>
      </c>
      <c r="G37" s="8">
        <f>SUM('Edible syrups'!K37,Honey!K37)</f>
        <v>1.2885144292484925</v>
      </c>
      <c r="H37" s="17">
        <f>SUM('Edible syrups'!L37,Honey!L37)</f>
        <v>5.6482824295824324E-2</v>
      </c>
      <c r="I37" s="8">
        <f>SUM('Edible syrups'!M37,Honey!M37)</f>
        <v>1.6012598273744718</v>
      </c>
      <c r="J37" s="8">
        <f>SUM('Edible syrups'!P37,Honey!P37)</f>
        <v>6.1000374376170345</v>
      </c>
      <c r="K37" s="15">
        <f>SUM('Edible syrups'!Q37,Honey!Q37)</f>
        <v>0.38125233985106466</v>
      </c>
      <c r="L37" s="6"/>
      <c r="M37" s="6"/>
      <c r="N37" s="6"/>
      <c r="O37" s="6"/>
      <c r="P37" s="6"/>
      <c r="Q37" s="6"/>
      <c r="R37" s="6"/>
      <c r="S37" s="6"/>
      <c r="T37" s="6"/>
      <c r="U37" s="6"/>
      <c r="V37" s="6"/>
      <c r="W37" s="6"/>
      <c r="X37" s="6"/>
      <c r="Y37" s="6"/>
      <c r="Z37" s="6"/>
      <c r="AA37" s="6"/>
    </row>
    <row r="38" spans="1:27" ht="12" customHeight="1" x14ac:dyDescent="0.2">
      <c r="A38" s="11">
        <v>2001</v>
      </c>
      <c r="B38" s="12">
        <f>SUM('Edible syrups'!B38,Honey!B38)</f>
        <v>1.9376756400284716</v>
      </c>
      <c r="C38" s="12">
        <f>SUM('Edible syrups'!D38,Honey!D38)</f>
        <v>1.9376756400284716</v>
      </c>
      <c r="D38" s="12">
        <f>SUM('Edible syrups'!F38,Honey!F38)</f>
        <v>1.7245313196253398</v>
      </c>
      <c r="E38" s="32">
        <f>SUM('Edible syrups'!H38,Honey!H38)</f>
        <v>1.7245313196253398</v>
      </c>
      <c r="F38" s="12">
        <f t="shared" si="0"/>
        <v>24.350000000000009</v>
      </c>
      <c r="G38" s="12">
        <f>SUM('Edible syrups'!K38,Honey!K38)</f>
        <v>1.4658516216815387</v>
      </c>
      <c r="H38" s="18">
        <f>SUM('Edible syrups'!L38,Honey!L38)</f>
        <v>6.4256509443574292E-2</v>
      </c>
      <c r="I38" s="12">
        <f>SUM('Edible syrups'!M38,Honey!M38)</f>
        <v>1.8216399144706095</v>
      </c>
      <c r="J38" s="12">
        <f>SUM('Edible syrups'!P38,Honey!P38)</f>
        <v>6.9395806265547026</v>
      </c>
      <c r="K38" s="16">
        <f>SUM('Edible syrups'!Q38,Honey!Q38)</f>
        <v>0.43372378915966892</v>
      </c>
      <c r="L38" s="6"/>
      <c r="M38" s="6"/>
      <c r="N38" s="6"/>
      <c r="O38" s="6"/>
      <c r="P38" s="6"/>
      <c r="Q38" s="6"/>
      <c r="R38" s="6"/>
      <c r="S38" s="6"/>
      <c r="T38" s="6"/>
      <c r="U38" s="6"/>
      <c r="V38" s="6"/>
      <c r="W38" s="6"/>
      <c r="X38" s="6"/>
      <c r="Y38" s="6"/>
      <c r="Z38" s="6"/>
      <c r="AA38" s="6"/>
    </row>
    <row r="39" spans="1:27" ht="12" customHeight="1" x14ac:dyDescent="0.2">
      <c r="A39" s="11">
        <v>2002</v>
      </c>
      <c r="B39" s="12">
        <f>SUM('Edible syrups'!B39,Honey!B39)</f>
        <v>2.0232633079040792</v>
      </c>
      <c r="C39" s="12">
        <f>SUM('Edible syrups'!D39,Honey!D39)</f>
        <v>2.0232633079040792</v>
      </c>
      <c r="D39" s="12">
        <f>SUM('Edible syrups'!F39,Honey!F39)</f>
        <v>1.8007043440346304</v>
      </c>
      <c r="E39" s="32">
        <f>SUM('Edible syrups'!H39,Honey!H39)</f>
        <v>1.8007043440346304</v>
      </c>
      <c r="F39" s="12">
        <f t="shared" si="0"/>
        <v>24.349999999999994</v>
      </c>
      <c r="G39" s="12">
        <f>SUM('Edible syrups'!K39,Honey!K39)</f>
        <v>1.5305986924294359</v>
      </c>
      <c r="H39" s="18">
        <f>SUM('Edible syrups'!L39,Honey!L39)</f>
        <v>6.7094737202386234E-2</v>
      </c>
      <c r="I39" s="12">
        <f>SUM('Edible syrups'!M39,Honey!M39)</f>
        <v>1.9021022523190485</v>
      </c>
      <c r="J39" s="12">
        <f>SUM('Edible syrups'!P39,Honey!P39)</f>
        <v>7.2461038183582787</v>
      </c>
      <c r="K39" s="16">
        <f>SUM('Edible syrups'!Q39,Honey!Q39)</f>
        <v>0.45288148864739242</v>
      </c>
      <c r="L39" s="6"/>
      <c r="M39" s="6"/>
      <c r="N39" s="6"/>
      <c r="O39" s="6"/>
      <c r="P39" s="6"/>
      <c r="Q39" s="6"/>
      <c r="R39" s="6"/>
      <c r="S39" s="6"/>
      <c r="T39" s="6"/>
      <c r="U39" s="6"/>
      <c r="V39" s="6"/>
      <c r="W39" s="6"/>
      <c r="X39" s="6"/>
      <c r="Y39" s="6"/>
      <c r="Z39" s="6"/>
      <c r="AA39" s="6"/>
    </row>
    <row r="40" spans="1:27" ht="12" customHeight="1" x14ac:dyDescent="0.2">
      <c r="A40" s="11">
        <v>2003</v>
      </c>
      <c r="B40" s="12">
        <f>SUM('Edible syrups'!B40,Honey!B40)</f>
        <v>1.7720024977535285</v>
      </c>
      <c r="C40" s="12">
        <f>SUM('Edible syrups'!D40,Honey!D40)</f>
        <v>1.7720024977535285</v>
      </c>
      <c r="D40" s="12">
        <f>SUM('Edible syrups'!F40,Honey!F40)</f>
        <v>1.5770822230006405</v>
      </c>
      <c r="E40" s="32">
        <f>SUM('Edible syrups'!H40,Honey!H40)</f>
        <v>1.5770822230006405</v>
      </c>
      <c r="F40" s="12">
        <f t="shared" si="0"/>
        <v>24.349999999999994</v>
      </c>
      <c r="G40" s="12">
        <f>SUM('Edible syrups'!K40,Honey!K40)</f>
        <v>1.3405198895505444</v>
      </c>
      <c r="H40" s="18">
        <f>SUM('Edible syrups'!L40,Honey!L40)</f>
        <v>5.8762515706325229E-2</v>
      </c>
      <c r="I40" s="12">
        <f>SUM('Edible syrups'!M40,Honey!M40)</f>
        <v>1.6658879390164669</v>
      </c>
      <c r="J40" s="12">
        <f>SUM('Edible syrups'!P40,Honey!P40)</f>
        <v>6.3462397676817783</v>
      </c>
      <c r="K40" s="16">
        <f>SUM('Edible syrups'!Q40,Honey!Q40)</f>
        <v>0.39663998548011115</v>
      </c>
      <c r="L40" s="6"/>
      <c r="M40" s="6"/>
      <c r="N40" s="6"/>
      <c r="O40" s="6"/>
      <c r="P40" s="6"/>
      <c r="Q40" s="6"/>
      <c r="R40" s="6"/>
      <c r="S40" s="6"/>
      <c r="T40" s="6"/>
      <c r="U40" s="6"/>
      <c r="V40" s="6"/>
      <c r="W40" s="6"/>
      <c r="X40" s="6"/>
      <c r="Y40" s="6"/>
      <c r="Z40" s="6"/>
      <c r="AA40" s="6"/>
    </row>
    <row r="41" spans="1:27" ht="12" customHeight="1" x14ac:dyDescent="0.2">
      <c r="A41" s="11">
        <v>2004</v>
      </c>
      <c r="B41" s="12">
        <f>SUM('Edible syrups'!B41,Honey!B41)</f>
        <v>1.5421813834194045</v>
      </c>
      <c r="C41" s="12">
        <f>SUM('Edible syrups'!D41,Honey!D41)</f>
        <v>1.5421813834194045</v>
      </c>
      <c r="D41" s="12">
        <f>SUM('Edible syrups'!F41,Honey!F41)</f>
        <v>1.37254143124327</v>
      </c>
      <c r="E41" s="32">
        <f>SUM('Edible syrups'!H41,Honey!H41)</f>
        <v>1.37254143124327</v>
      </c>
      <c r="F41" s="12">
        <f t="shared" si="0"/>
        <v>24.350000000000009</v>
      </c>
      <c r="G41" s="12">
        <f>SUM('Edible syrups'!K41,Honey!K41)</f>
        <v>1.1666602165567794</v>
      </c>
      <c r="H41" s="18">
        <f>SUM('Edible syrups'!L41,Honey!L41)</f>
        <v>5.114126976687252E-2</v>
      </c>
      <c r="I41" s="12">
        <f>SUM('Edible syrups'!M41,Honey!M41)</f>
        <v>1.4498294272559527</v>
      </c>
      <c r="J41" s="12">
        <f>SUM('Edible syrups'!P41,Honey!P41)</f>
        <v>5.5231597228798188</v>
      </c>
      <c r="K41" s="16">
        <f>SUM('Edible syrups'!Q41,Honey!Q41)</f>
        <v>0.34519748267998868</v>
      </c>
      <c r="L41" s="6"/>
      <c r="M41" s="6"/>
      <c r="N41" s="6"/>
      <c r="O41" s="6"/>
      <c r="P41" s="6"/>
      <c r="Q41" s="6"/>
      <c r="R41" s="6"/>
      <c r="S41" s="6"/>
      <c r="T41" s="6"/>
      <c r="U41" s="6"/>
      <c r="V41" s="6"/>
      <c r="W41" s="6"/>
      <c r="X41" s="6"/>
      <c r="Y41" s="6"/>
      <c r="Z41" s="6"/>
      <c r="AA41" s="6"/>
    </row>
    <row r="42" spans="1:27" ht="12" customHeight="1" x14ac:dyDescent="0.2">
      <c r="A42" s="11">
        <v>2005</v>
      </c>
      <c r="B42" s="12">
        <f>SUM('Edible syrups'!B42,Honey!B42)</f>
        <v>1.6837920236158155</v>
      </c>
      <c r="C42" s="12">
        <f>SUM('Edible syrups'!D42,Honey!D42)</f>
        <v>1.6837920236158155</v>
      </c>
      <c r="D42" s="12">
        <f>SUM('Edible syrups'!F42,Honey!F42)</f>
        <v>1.4985749010180758</v>
      </c>
      <c r="E42" s="32">
        <f>SUM('Edible syrups'!H42,Honey!H42)</f>
        <v>1.4985749010180758</v>
      </c>
      <c r="F42" s="12">
        <f t="shared" si="0"/>
        <v>24.350000000000009</v>
      </c>
      <c r="G42" s="12">
        <f>SUM('Edible syrups'!K42,Honey!K42)</f>
        <v>1.2737886658653643</v>
      </c>
      <c r="H42" s="18">
        <f>SUM('Edible syrups'!L42,Honey!L42)</f>
        <v>5.5837311380399532E-2</v>
      </c>
      <c r="I42" s="12">
        <f>SUM('Edible syrups'!M42,Honey!M42)</f>
        <v>1.5829598589786364</v>
      </c>
      <c r="J42" s="12">
        <f>SUM('Edible syrups'!P42,Honey!P42)</f>
        <v>6.030323272299567</v>
      </c>
      <c r="K42" s="16">
        <f>SUM('Edible syrups'!Q42,Honey!Q42)</f>
        <v>0.37689520451872294</v>
      </c>
      <c r="L42" s="6"/>
      <c r="M42" s="6"/>
      <c r="N42" s="6"/>
      <c r="O42" s="6"/>
      <c r="P42" s="6"/>
      <c r="Q42" s="6"/>
      <c r="R42" s="6"/>
      <c r="S42" s="6"/>
      <c r="T42" s="6"/>
      <c r="U42" s="6"/>
      <c r="V42" s="6"/>
      <c r="W42" s="6"/>
      <c r="X42" s="6"/>
      <c r="Y42" s="6"/>
      <c r="Z42" s="6"/>
      <c r="AA42" s="6"/>
    </row>
    <row r="43" spans="1:27" ht="12" customHeight="1" x14ac:dyDescent="0.2">
      <c r="A43" s="7">
        <v>2006</v>
      </c>
      <c r="B43" s="8">
        <f>SUM('Edible syrups'!B43,Honey!B43)</f>
        <v>1.7730412568458247</v>
      </c>
      <c r="C43" s="8">
        <f>SUM('Edible syrups'!D43,Honey!D43)</f>
        <v>1.7730412568458247</v>
      </c>
      <c r="D43" s="8">
        <f>SUM('Edible syrups'!F43,Honey!F43)</f>
        <v>1.5780067185927842</v>
      </c>
      <c r="E43" s="8">
        <f>SUM('Edible syrups'!H43,Honey!H43)</f>
        <v>1.5780067185927842</v>
      </c>
      <c r="F43" s="8">
        <f t="shared" si="0"/>
        <v>24.349999999999994</v>
      </c>
      <c r="G43" s="8">
        <f>SUM('Edible syrups'!K43,Honey!K43)</f>
        <v>1.3413057108038664</v>
      </c>
      <c r="H43" s="17">
        <f>SUM('Edible syrups'!L43,Honey!L43)</f>
        <v>5.8796962665374965E-2</v>
      </c>
      <c r="I43" s="8">
        <f>SUM('Edible syrups'!M43,Honey!M43)</f>
        <v>1.6668644930820475</v>
      </c>
      <c r="J43" s="8">
        <f>SUM('Edible syrups'!P43,Honey!P43)</f>
        <v>6.3499599736458947</v>
      </c>
      <c r="K43" s="15">
        <f>SUM('Edible syrups'!Q43,Honey!Q43)</f>
        <v>0.39687249835286842</v>
      </c>
      <c r="L43" s="6"/>
      <c r="M43" s="6"/>
      <c r="N43" s="6"/>
      <c r="O43" s="6"/>
      <c r="P43" s="6"/>
      <c r="Q43" s="6"/>
      <c r="R43" s="6"/>
      <c r="S43" s="6"/>
      <c r="T43" s="6"/>
      <c r="U43" s="6"/>
      <c r="V43" s="6"/>
      <c r="W43" s="6"/>
      <c r="X43" s="6"/>
      <c r="Y43" s="6"/>
      <c r="Z43" s="6"/>
      <c r="AA43" s="6"/>
    </row>
    <row r="44" spans="1:27" ht="12" customHeight="1" x14ac:dyDescent="0.2">
      <c r="A44" s="7">
        <v>2007</v>
      </c>
      <c r="B44" s="8">
        <f>SUM('Edible syrups'!B44,Honey!B44)</f>
        <v>1.6037954068726799</v>
      </c>
      <c r="C44" s="8">
        <f>SUM('Edible syrups'!D44,Honey!D44)</f>
        <v>1.6037954068726799</v>
      </c>
      <c r="D44" s="8">
        <f>SUM('Edible syrups'!F44,Honey!F44)</f>
        <v>1.4273779121166852</v>
      </c>
      <c r="E44" s="8">
        <f>SUM('Edible syrups'!H44,Honey!H44)</f>
        <v>1.4273779121166852</v>
      </c>
      <c r="F44" s="8">
        <f t="shared" si="0"/>
        <v>24.350000000000009</v>
      </c>
      <c r="G44" s="8">
        <f>SUM('Edible syrups'!K44,Honey!K44)</f>
        <v>1.2132712252991822</v>
      </c>
      <c r="H44" s="17">
        <f>SUM('Edible syrups'!L44,Honey!L44)</f>
        <v>5.3184492067909366E-2</v>
      </c>
      <c r="I44" s="8">
        <f>SUM('Edible syrups'!M44,Honey!M44)</f>
        <v>1.5077537578791964</v>
      </c>
      <c r="J44" s="8">
        <f>SUM('Edible syrups'!P44,Honey!P44)</f>
        <v>5.7438238395397958</v>
      </c>
      <c r="K44" s="15">
        <f>SUM('Edible syrups'!Q44,Honey!Q44)</f>
        <v>0.35898898997123724</v>
      </c>
      <c r="L44" s="6"/>
      <c r="M44" s="6"/>
      <c r="N44" s="6"/>
      <c r="O44" s="6"/>
      <c r="P44" s="6"/>
      <c r="Q44" s="6"/>
      <c r="R44" s="6"/>
      <c r="S44" s="6"/>
      <c r="T44" s="6"/>
      <c r="U44" s="6"/>
      <c r="V44" s="6"/>
      <c r="W44" s="6"/>
      <c r="X44" s="6"/>
      <c r="Y44" s="6"/>
      <c r="Z44" s="6"/>
      <c r="AA44" s="6"/>
    </row>
    <row r="45" spans="1:27" ht="12" customHeight="1" x14ac:dyDescent="0.2">
      <c r="A45" s="7">
        <v>2008</v>
      </c>
      <c r="B45" s="8">
        <f>SUM('Edible syrups'!B45,Honey!B45)</f>
        <v>1.6008712779816785</v>
      </c>
      <c r="C45" s="8">
        <f>SUM('Edible syrups'!D45,Honey!D45)</f>
        <v>1.6008712779816785</v>
      </c>
      <c r="D45" s="8">
        <f>SUM('Edible syrups'!F45,Honey!F45)</f>
        <v>1.4247754374036938</v>
      </c>
      <c r="E45" s="8">
        <f>SUM('Edible syrups'!H45,Honey!H45)</f>
        <v>1.4247754374036938</v>
      </c>
      <c r="F45" s="8">
        <f t="shared" si="0"/>
        <v>24.350000000000009</v>
      </c>
      <c r="G45" s="8">
        <f>SUM('Edible syrups'!K45,Honey!K45)</f>
        <v>1.2110591217931397</v>
      </c>
      <c r="H45" s="17">
        <f>SUM('Edible syrups'!L45,Honey!L45)</f>
        <v>5.3087523147096541E-2</v>
      </c>
      <c r="I45" s="8">
        <f>SUM('Edible syrups'!M45,Honey!M45)</f>
        <v>1.5050047374586133</v>
      </c>
      <c r="J45" s="8">
        <f>SUM('Edible syrups'!P45,Honey!P45)</f>
        <v>5.7333513807947174</v>
      </c>
      <c r="K45" s="15">
        <f>SUM('Edible syrups'!Q45,Honey!Q45)</f>
        <v>0.35833446129966984</v>
      </c>
      <c r="L45" s="6"/>
      <c r="M45" s="6"/>
      <c r="N45" s="6"/>
      <c r="O45" s="6"/>
      <c r="P45" s="6"/>
      <c r="Q45" s="6"/>
      <c r="R45" s="6"/>
      <c r="S45" s="6"/>
      <c r="T45" s="6"/>
      <c r="U45" s="6"/>
      <c r="V45" s="6"/>
      <c r="W45" s="6"/>
      <c r="X45" s="6"/>
      <c r="Y45" s="6"/>
      <c r="Z45" s="6"/>
      <c r="AA45" s="6"/>
    </row>
    <row r="46" spans="1:27" ht="12" customHeight="1" x14ac:dyDescent="0.2">
      <c r="A46" s="7">
        <v>2009</v>
      </c>
      <c r="B46" s="8">
        <f>SUM('Edible syrups'!B46,Honey!B46)</f>
        <v>1.5033442720953312</v>
      </c>
      <c r="C46" s="8">
        <f>SUM('Edible syrups'!D46,Honey!D46)</f>
        <v>1.5033442720953312</v>
      </c>
      <c r="D46" s="8">
        <f>SUM('Edible syrups'!F46,Honey!F46)</f>
        <v>1.3379764021648448</v>
      </c>
      <c r="E46" s="8">
        <f>SUM('Edible syrups'!H46,Honey!H46)</f>
        <v>1.3379764021648448</v>
      </c>
      <c r="F46" s="8">
        <f t="shared" si="0"/>
        <v>24.350000000000023</v>
      </c>
      <c r="G46" s="8">
        <f>SUM('Edible syrups'!K46,Honey!K46)</f>
        <v>1.1372799418401178</v>
      </c>
      <c r="H46" s="17">
        <f>SUM('Edible syrups'!L46,Honey!L46)</f>
        <v>4.9853367313539419E-2</v>
      </c>
      <c r="I46" s="8">
        <f>SUM('Edible syrups'!M46,Honey!M46)</f>
        <v>1.4133180366551858</v>
      </c>
      <c r="J46" s="8">
        <f>SUM('Edible syrups'!P46,Honey!P46)</f>
        <v>5.3840687110673739</v>
      </c>
      <c r="K46" s="15">
        <f>SUM('Edible syrups'!Q46,Honey!Q46)</f>
        <v>0.33650429444171087</v>
      </c>
      <c r="L46" s="6"/>
      <c r="M46" s="6"/>
      <c r="N46" s="6"/>
      <c r="O46" s="6"/>
      <c r="P46" s="6"/>
      <c r="Q46" s="6"/>
      <c r="R46" s="6"/>
      <c r="S46" s="6"/>
      <c r="T46" s="6"/>
      <c r="U46" s="6"/>
      <c r="V46" s="6"/>
      <c r="W46" s="6"/>
      <c r="X46" s="6"/>
      <c r="Y46" s="6"/>
      <c r="Z46" s="6"/>
      <c r="AA46" s="6"/>
    </row>
    <row r="47" spans="1:27" ht="12" customHeight="1" x14ac:dyDescent="0.2">
      <c r="A47" s="7">
        <v>2010</v>
      </c>
      <c r="B47" s="8">
        <f>SUM('Edible syrups'!B47,Honey!B47)</f>
        <v>1.7457262337505837</v>
      </c>
      <c r="C47" s="8">
        <f>SUM('Edible syrups'!D47,Honey!D47)</f>
        <v>1.7457262337505837</v>
      </c>
      <c r="D47" s="8">
        <f>SUM('Edible syrups'!F47,Honey!F47)</f>
        <v>1.5536963480380195</v>
      </c>
      <c r="E47" s="8">
        <f>SUM('Edible syrups'!H47,Honey!H47)</f>
        <v>1.5536963480380195</v>
      </c>
      <c r="F47" s="8">
        <f t="shared" si="0"/>
        <v>24.350000000000009</v>
      </c>
      <c r="G47" s="8">
        <f>SUM('Edible syrups'!K47,Honey!K47)</f>
        <v>1.3206418958323165</v>
      </c>
      <c r="H47" s="17">
        <f>SUM('Edible syrups'!L47,Honey!L47)</f>
        <v>5.7891151598128937E-2</v>
      </c>
      <c r="I47" s="8">
        <f>SUM('Edible syrups'!M47,Honey!M47)</f>
        <v>1.6411852022311564</v>
      </c>
      <c r="J47" s="8">
        <f>SUM('Edible syrups'!P47,Honey!P47)</f>
        <v>6.2521341037377383</v>
      </c>
      <c r="K47" s="15">
        <f>SUM('Edible syrups'!Q47,Honey!Q47)</f>
        <v>0.39075838148360864</v>
      </c>
      <c r="L47" s="6"/>
      <c r="M47" s="6"/>
      <c r="N47" s="6"/>
      <c r="O47" s="6"/>
      <c r="P47" s="6"/>
      <c r="Q47" s="6"/>
      <c r="R47" s="6"/>
      <c r="S47" s="6"/>
      <c r="T47" s="6"/>
      <c r="U47" s="6"/>
      <c r="V47" s="6"/>
    </row>
    <row r="48" spans="1:27" ht="12" customHeight="1" x14ac:dyDescent="0.2">
      <c r="A48" s="11">
        <v>2011</v>
      </c>
      <c r="B48" s="12">
        <f>SUM('Edible syrups'!B48,Honey!B48)</f>
        <v>1.7373796989130819</v>
      </c>
      <c r="C48" s="12">
        <f>SUM('Edible syrups'!D48,Honey!D48)</f>
        <v>1.7373796989130819</v>
      </c>
      <c r="D48" s="12">
        <f>SUM('Edible syrups'!F48,Honey!F48)</f>
        <v>1.5462679320326429</v>
      </c>
      <c r="E48" s="32">
        <f>SUM('Edible syrups'!H48,Honey!H48)</f>
        <v>1.5462679320326429</v>
      </c>
      <c r="F48" s="12">
        <f t="shared" si="0"/>
        <v>24.350000000000009</v>
      </c>
      <c r="G48" s="12">
        <f>SUM('Edible syrups'!K48,Honey!K48)</f>
        <v>1.3143277422277464</v>
      </c>
      <c r="H48" s="18">
        <f>SUM('Edible syrups'!L48,Honey!L48)</f>
        <v>5.7614366782586149E-2</v>
      </c>
      <c r="I48" s="12">
        <f>SUM('Edible syrups'!M48,Honey!M48)</f>
        <v>1.6333384911029258</v>
      </c>
      <c r="J48" s="12">
        <f>SUM('Edible syrups'!P48,Honey!P48)</f>
        <v>6.2222418708682881</v>
      </c>
      <c r="K48" s="16">
        <f>SUM('Edible syrups'!Q48,Honey!Q48)</f>
        <v>0.388890116929268</v>
      </c>
      <c r="L48" s="6"/>
      <c r="M48" s="6"/>
      <c r="N48" s="6"/>
      <c r="O48" s="6"/>
      <c r="P48" s="6"/>
      <c r="Q48" s="6"/>
      <c r="R48" s="6"/>
      <c r="S48" s="6"/>
      <c r="T48" s="6"/>
      <c r="U48" s="6"/>
      <c r="V48" s="6"/>
    </row>
    <row r="49" spans="1:23" ht="12" customHeight="1" x14ac:dyDescent="0.2">
      <c r="A49" s="31">
        <v>2012</v>
      </c>
      <c r="B49" s="32">
        <f>SUM('Edible syrups'!B49,Honey!B49)</f>
        <v>1.7676398632458126</v>
      </c>
      <c r="C49" s="32">
        <f>SUM('Edible syrups'!D49,Honey!D49)</f>
        <v>1.7676398632458126</v>
      </c>
      <c r="D49" s="32">
        <f>SUM('Edible syrups'!F49,Honey!F49)</f>
        <v>1.5731994782887733</v>
      </c>
      <c r="E49" s="32">
        <f>SUM('Edible syrups'!H49,Honey!H49)</f>
        <v>1.5731994782887733</v>
      </c>
      <c r="F49" s="32">
        <f t="shared" ref="F49:F58" si="1">100-(G49/B49*100)</f>
        <v>24.350000000000009</v>
      </c>
      <c r="G49" s="32">
        <f>SUM('Edible syrups'!K49,Honey!K49)</f>
        <v>1.3372195565454572</v>
      </c>
      <c r="H49" s="18">
        <f>SUM('Edible syrups'!L49,Honey!L49)</f>
        <v>5.8617843574595388E-2</v>
      </c>
      <c r="I49" s="32">
        <f>SUM('Edible syrups'!M49,Honey!M49)</f>
        <v>1.6617865564179919</v>
      </c>
      <c r="J49" s="32">
        <f>SUM('Edible syrups'!P49,Honey!P49)</f>
        <v>6.3306154530209211</v>
      </c>
      <c r="K49" s="16">
        <f>SUM('Edible syrups'!Q49,Honey!Q49)</f>
        <v>0.39566346581380757</v>
      </c>
      <c r="L49" s="6"/>
      <c r="M49" s="6"/>
      <c r="N49" s="6"/>
      <c r="O49" s="6"/>
      <c r="P49" s="6"/>
      <c r="Q49" s="6"/>
      <c r="R49" s="6"/>
      <c r="S49" s="6"/>
      <c r="T49" s="6"/>
      <c r="U49" s="6"/>
      <c r="V49" s="6"/>
    </row>
    <row r="50" spans="1:23" ht="12" customHeight="1" x14ac:dyDescent="0.2">
      <c r="A50" s="31">
        <v>2013</v>
      </c>
      <c r="B50" s="32">
        <f>SUM('Edible syrups'!B50,Honey!B50)</f>
        <v>1.8562969678190551</v>
      </c>
      <c r="C50" s="32">
        <f>SUM('Edible syrups'!D50,Honey!D50)</f>
        <v>1.8562969678190551</v>
      </c>
      <c r="D50" s="32">
        <f>SUM('Edible syrups'!F50,Honey!F50)</f>
        <v>1.6521043013589591</v>
      </c>
      <c r="E50" s="32">
        <f>SUM('Edible syrups'!H50,Honey!H50)</f>
        <v>1.6521043013589591</v>
      </c>
      <c r="F50" s="32">
        <f t="shared" si="1"/>
        <v>24.350000000000009</v>
      </c>
      <c r="G50" s="32">
        <f>SUM('Edible syrups'!K50,Honey!K50)</f>
        <v>1.4042886561551151</v>
      </c>
      <c r="H50" s="18">
        <f>SUM('Edible syrups'!L50,Honey!L50)</f>
        <v>6.1557858899950246E-2</v>
      </c>
      <c r="I50" s="32">
        <f>SUM('Edible syrups'!M50,Honey!M50)</f>
        <v>1.7451345208841396</v>
      </c>
      <c r="J50" s="32">
        <f>SUM('Edible syrups'!P50,Honey!P50)</f>
        <v>6.6481315081300547</v>
      </c>
      <c r="K50" s="16">
        <f>SUM('Edible syrups'!Q50,Honey!Q50)</f>
        <v>0.41550821925812842</v>
      </c>
      <c r="L50" s="6"/>
      <c r="M50" s="6"/>
      <c r="N50" s="6"/>
      <c r="O50" s="6"/>
      <c r="P50" s="6"/>
      <c r="Q50" s="6"/>
      <c r="R50" s="6"/>
      <c r="S50" s="6"/>
      <c r="T50" s="6"/>
      <c r="U50" s="6"/>
      <c r="V50" s="6"/>
    </row>
    <row r="51" spans="1:23" ht="12" customHeight="1" x14ac:dyDescent="0.2">
      <c r="A51" s="31">
        <v>2014</v>
      </c>
      <c r="B51" s="32">
        <f>SUM('Edible syrups'!B51,Honey!B51)</f>
        <v>2.0965207580798406</v>
      </c>
      <c r="C51" s="32">
        <f>SUM('Edible syrups'!D51,Honey!D51)</f>
        <v>2.0965207580798406</v>
      </c>
      <c r="D51" s="32">
        <f>SUM('Edible syrups'!F51,Honey!F51)</f>
        <v>1.8659034746910581</v>
      </c>
      <c r="E51" s="32">
        <f>SUM('Edible syrups'!H51,Honey!H51)</f>
        <v>1.8659034746910581</v>
      </c>
      <c r="F51" s="32">
        <f t="shared" si="1"/>
        <v>24.350000000000009</v>
      </c>
      <c r="G51" s="32">
        <f>SUM('Edible syrups'!K51,Honey!K51)</f>
        <v>1.5860179534873993</v>
      </c>
      <c r="H51" s="18">
        <f>SUM('Edible syrups'!L51,Honey!L51)</f>
        <v>6.9524074673420241E-2</v>
      </c>
      <c r="I51" s="32">
        <f>SUM('Edible syrups'!M51,Honey!M51)</f>
        <v>1.9709727549541272</v>
      </c>
      <c r="J51" s="32">
        <f>SUM('Edible syrups'!P51,Honey!P51)</f>
        <v>7.508467637920484</v>
      </c>
      <c r="K51" s="16">
        <f>SUM('Edible syrups'!Q51,Honey!Q51)</f>
        <v>0.46927922737003025</v>
      </c>
      <c r="L51" s="6"/>
      <c r="M51" s="6"/>
      <c r="N51" s="6"/>
      <c r="O51" s="6"/>
      <c r="P51" s="6"/>
      <c r="Q51" s="6"/>
      <c r="R51" s="6"/>
      <c r="S51" s="6"/>
      <c r="T51" s="6"/>
      <c r="U51" s="6"/>
      <c r="V51" s="6"/>
    </row>
    <row r="52" spans="1:23" ht="12" customHeight="1" x14ac:dyDescent="0.2">
      <c r="A52" s="36">
        <v>2015</v>
      </c>
      <c r="B52" s="37">
        <f>SUM('Edible syrups'!B52,Honey!B52)</f>
        <v>2.1425634683112014</v>
      </c>
      <c r="C52" s="37">
        <f>SUM('Edible syrups'!D52,Honey!D52)</f>
        <v>2.1425634683112014</v>
      </c>
      <c r="D52" s="37">
        <f>SUM('Edible syrups'!F52,Honey!F52)</f>
        <v>1.9068814867969692</v>
      </c>
      <c r="E52" s="32">
        <f>SUM('Edible syrups'!H52,Honey!H52)</f>
        <v>1.9068814867969692</v>
      </c>
      <c r="F52" s="37">
        <f t="shared" si="1"/>
        <v>24.349999999999994</v>
      </c>
      <c r="G52" s="37">
        <f>SUM('Edible syrups'!K52,Honey!K52)</f>
        <v>1.6208492637774239</v>
      </c>
      <c r="H52" s="41">
        <f>SUM('Edible syrups'!L52,Honey!L52)</f>
        <v>7.1050926631339134E-2</v>
      </c>
      <c r="I52" s="37">
        <f>SUM('Edible syrups'!M52,Honey!M52)</f>
        <v>2.0142582445351485</v>
      </c>
      <c r="J52" s="37">
        <f>SUM('Edible syrups'!P52,Honey!P52)</f>
        <v>7.6733647410862797</v>
      </c>
      <c r="K52" s="40">
        <f>SUM('Edible syrups'!Q52,Honey!Q52)</f>
        <v>0.47958529631789248</v>
      </c>
      <c r="L52" s="6"/>
      <c r="M52" s="6"/>
      <c r="N52" s="6"/>
      <c r="O52" s="6"/>
      <c r="P52" s="6"/>
      <c r="Q52" s="6"/>
      <c r="R52" s="6"/>
      <c r="S52" s="6"/>
      <c r="T52" s="6"/>
      <c r="U52" s="6"/>
      <c r="V52" s="6"/>
    </row>
    <row r="53" spans="1:23" ht="12" customHeight="1" x14ac:dyDescent="0.2">
      <c r="A53" s="42">
        <v>2016</v>
      </c>
      <c r="B53" s="43">
        <f>SUM('Edible syrups'!B53,Honey!B53)</f>
        <v>1.9047485264232615</v>
      </c>
      <c r="C53" s="43">
        <f>SUM('Edible syrups'!D53,Honey!D53)</f>
        <v>1.9047485264232615</v>
      </c>
      <c r="D53" s="43">
        <f>SUM('Edible syrups'!F53,Honey!F53)</f>
        <v>1.6952261885167028</v>
      </c>
      <c r="E53" s="8">
        <f>SUM('Edible syrups'!H53,Honey!H53)</f>
        <v>1.6952261885167028</v>
      </c>
      <c r="F53" s="43">
        <f t="shared" si="1"/>
        <v>24.349999999999994</v>
      </c>
      <c r="G53" s="43">
        <f>SUM('Edible syrups'!K53,Honey!K53)</f>
        <v>1.4409422602391975</v>
      </c>
      <c r="H53" s="47">
        <f>SUM('Edible syrups'!L53,Honey!L53)</f>
        <v>6.3164592229663447E-2</v>
      </c>
      <c r="I53" s="43">
        <f>SUM('Edible syrups'!M53,Honey!M53)</f>
        <v>1.7906846074148439</v>
      </c>
      <c r="J53" s="43">
        <f>SUM('Edible syrups'!P53,Honey!P53)</f>
        <v>6.8216556472946426</v>
      </c>
      <c r="K53" s="46">
        <f>SUM('Edible syrups'!Q53,Honey!Q53)</f>
        <v>0.42635347795591516</v>
      </c>
      <c r="L53" s="6"/>
      <c r="M53" s="6"/>
      <c r="N53" s="6"/>
      <c r="O53" s="6"/>
      <c r="P53" s="6"/>
      <c r="Q53" s="6"/>
      <c r="R53" s="6"/>
      <c r="S53" s="6"/>
      <c r="T53" s="6"/>
      <c r="U53" s="6"/>
      <c r="V53" s="6"/>
    </row>
    <row r="54" spans="1:23" ht="12" customHeight="1" x14ac:dyDescent="0.2">
      <c r="A54" s="49">
        <v>2017</v>
      </c>
      <c r="B54" s="43">
        <f>SUM('Edible syrups'!B54,Honey!B54)</f>
        <v>2.102813930849444</v>
      </c>
      <c r="C54" s="43">
        <f>SUM('Edible syrups'!D54,Honey!D54)</f>
        <v>2.102813930849444</v>
      </c>
      <c r="D54" s="43">
        <f>SUM('Edible syrups'!F54,Honey!F54)</f>
        <v>1.8715043984560054</v>
      </c>
      <c r="E54" s="8">
        <f>SUM('Edible syrups'!H54,Honey!H54)</f>
        <v>1.8715043984560054</v>
      </c>
      <c r="F54" s="43">
        <f t="shared" si="1"/>
        <v>24.350000000000009</v>
      </c>
      <c r="G54" s="43">
        <f>SUM('Edible syrups'!K54,Honey!K54)</f>
        <v>1.5907787386876042</v>
      </c>
      <c r="H54" s="47">
        <f>SUM('Edible syrups'!L54,Honey!L54)</f>
        <v>6.973276662740184E-2</v>
      </c>
      <c r="I54" s="43">
        <f>SUM('Edible syrups'!M54,Honey!M54)</f>
        <v>1.9768890675035284</v>
      </c>
      <c r="J54" s="43">
        <f>SUM('Edible syrups'!P54,Honey!P54)</f>
        <v>7.5310059714420117</v>
      </c>
      <c r="K54" s="46">
        <f>SUM('Edible syrups'!Q54,Honey!Q54)</f>
        <v>0.47068787321512573</v>
      </c>
      <c r="L54" s="6"/>
      <c r="M54" s="6"/>
      <c r="N54" s="6"/>
      <c r="O54" s="6"/>
      <c r="P54" s="6"/>
      <c r="Q54" s="6"/>
      <c r="R54" s="6"/>
      <c r="S54" s="6"/>
      <c r="T54" s="6"/>
      <c r="U54" s="6"/>
      <c r="V54" s="6"/>
    </row>
    <row r="55" spans="1:23" ht="12" customHeight="1" x14ac:dyDescent="0.2">
      <c r="A55" s="42">
        <v>2018</v>
      </c>
      <c r="B55" s="43">
        <f>SUM('Edible syrups'!B55,Honey!B55)</f>
        <v>2.0374695263829308</v>
      </c>
      <c r="C55" s="43">
        <f>SUM('Edible syrups'!D55,Honey!D55)</f>
        <v>2.0374695263829308</v>
      </c>
      <c r="D55" s="43">
        <f>SUM('Edible syrups'!F55,Honey!F55)</f>
        <v>1.8133478784808086</v>
      </c>
      <c r="E55" s="8">
        <f>SUM('Edible syrups'!H55,Honey!H55)</f>
        <v>1.8133478784808086</v>
      </c>
      <c r="F55" s="43">
        <f t="shared" si="1"/>
        <v>24.34999999999998</v>
      </c>
      <c r="G55" s="43">
        <f>SUM('Edible syrups'!K55,Honey!K55)</f>
        <v>1.5413456967086874</v>
      </c>
      <c r="H55" s="47">
        <f>SUM('Edible syrups'!L55,Honey!L55)</f>
        <v>6.7565838759832866E-2</v>
      </c>
      <c r="I55" s="43">
        <f>SUM('Edible syrups'!M55,Honey!M55)</f>
        <v>1.9154577459218818</v>
      </c>
      <c r="J55" s="43">
        <f>SUM('Edible syrups'!P55,Honey!P55)</f>
        <v>7.2969818892262159</v>
      </c>
      <c r="K55" s="46">
        <f>SUM('Edible syrups'!Q55,Honey!Q55)</f>
        <v>0.4560613680766385</v>
      </c>
      <c r="L55" s="6"/>
      <c r="M55" s="6"/>
      <c r="N55" s="6"/>
      <c r="O55" s="6"/>
      <c r="P55" s="6"/>
      <c r="Q55" s="6"/>
      <c r="R55" s="6"/>
      <c r="S55" s="6"/>
      <c r="T55" s="6"/>
      <c r="U55" s="6"/>
      <c r="V55" s="6"/>
    </row>
    <row r="56" spans="1:23" ht="12" customHeight="1" x14ac:dyDescent="0.2">
      <c r="A56" s="56">
        <v>2019</v>
      </c>
      <c r="B56" s="51">
        <f>SUM('Edible syrups'!B56,Honey!B56)</f>
        <v>2.023042538813677</v>
      </c>
      <c r="C56" s="51">
        <f>SUM('Edible syrups'!D56,Honey!D56)</f>
        <v>2.023042538813677</v>
      </c>
      <c r="D56" s="51">
        <f>SUM('Edible syrups'!F56,Honey!F56)</f>
        <v>1.8005078595441728</v>
      </c>
      <c r="E56" s="52">
        <f>SUM('Edible syrups'!H56,Honey!H56)</f>
        <v>1.8005078595441728</v>
      </c>
      <c r="F56" s="51">
        <f t="shared" si="1"/>
        <v>24.349999999999994</v>
      </c>
      <c r="G56" s="51">
        <f>SUM('Edible syrups'!K56,Honey!K56)</f>
        <v>1.5304316806125469</v>
      </c>
      <c r="H56" s="68">
        <f>SUM('Edible syrups'!L56,Honey!L56)</f>
        <v>6.7087416136440411E-2</v>
      </c>
      <c r="I56" s="51">
        <f>SUM('Edible syrups'!M56,Honey!M56)</f>
        <v>1.9018947037600173</v>
      </c>
      <c r="J56" s="51">
        <f>SUM('Edible syrups'!P56,Honey!P56)</f>
        <v>7.2453131571810188</v>
      </c>
      <c r="K56" s="55">
        <f>SUM('Edible syrups'!Q56,Honey!Q56)</f>
        <v>0.45283207232381367</v>
      </c>
      <c r="L56" s="6"/>
      <c r="M56" s="6"/>
      <c r="N56" s="6"/>
      <c r="O56" s="6"/>
      <c r="P56" s="6"/>
      <c r="Q56" s="6"/>
      <c r="R56" s="6"/>
      <c r="S56" s="6"/>
      <c r="T56" s="6"/>
      <c r="U56" s="6"/>
      <c r="V56" s="6"/>
    </row>
    <row r="57" spans="1:23" ht="12" customHeight="1" x14ac:dyDescent="0.2">
      <c r="A57" s="42">
        <v>2020</v>
      </c>
      <c r="B57" s="43">
        <f>SUM('Edible syrups'!B57,Honey!B57)</f>
        <v>2.076577666309849</v>
      </c>
      <c r="C57" s="43">
        <f>SUM('Edible syrups'!D57,Honey!D57)</f>
        <v>2.076577666309849</v>
      </c>
      <c r="D57" s="43">
        <f>SUM('Edible syrups'!F57,Honey!F57)</f>
        <v>1.8481541230157656</v>
      </c>
      <c r="E57" s="8">
        <f>SUM('Edible syrups'!H57,Honey!H57)</f>
        <v>1.8481541230157656</v>
      </c>
      <c r="F57" s="43">
        <f t="shared" si="1"/>
        <v>24.349999999999994</v>
      </c>
      <c r="G57" s="43">
        <f>SUM('Edible syrups'!K57,Honey!K57)</f>
        <v>1.5709310045634008</v>
      </c>
      <c r="H57" s="47">
        <f>SUM('Edible syrups'!L57,Honey!L57)</f>
        <v>6.8862728967162778E-2</v>
      </c>
      <c r="I57" s="43">
        <f>SUM('Edible syrups'!M57,Honey!M57)</f>
        <v>1.9522239348545809</v>
      </c>
      <c r="J57" s="43">
        <f>SUM('Edible syrups'!P57,Honey!P57)</f>
        <v>7.4370435613507837</v>
      </c>
      <c r="K57" s="46">
        <f>SUM('Edible syrups'!Q57,Honey!Q57)</f>
        <v>0.46481522258442398</v>
      </c>
      <c r="L57" s="6"/>
      <c r="M57" s="6"/>
      <c r="N57" s="6"/>
      <c r="O57" s="6"/>
      <c r="P57" s="6"/>
      <c r="Q57" s="6"/>
      <c r="R57" s="6"/>
      <c r="S57" s="6"/>
      <c r="T57" s="6"/>
      <c r="U57" s="6"/>
      <c r="V57" s="6"/>
    </row>
    <row r="58" spans="1:23" ht="12" customHeight="1" thickBot="1" x14ac:dyDescent="0.25">
      <c r="A58" s="62">
        <v>2021</v>
      </c>
      <c r="B58" s="63">
        <f>SUM('Edible syrups'!B58,Honey!B58)</f>
        <v>2.3279725805993516</v>
      </c>
      <c r="C58" s="63">
        <f>SUM('Edible syrups'!D58,Honey!D58)</f>
        <v>2.3279725805993516</v>
      </c>
      <c r="D58" s="63">
        <f>SUM('Edible syrups'!F58,Honey!F58)</f>
        <v>2.0718955967334232</v>
      </c>
      <c r="E58" s="63">
        <f>SUM('Edible syrups'!H58,Honey!H58)</f>
        <v>2.0718955967334232</v>
      </c>
      <c r="F58" s="63">
        <f t="shared" si="1"/>
        <v>24.350000000000009</v>
      </c>
      <c r="G58" s="63">
        <f>SUM('Edible syrups'!K58,Honey!K58)</f>
        <v>1.7611112572234093</v>
      </c>
      <c r="H58" s="69">
        <f>SUM('Edible syrups'!L58,Honey!L58)</f>
        <v>7.7199397576916573E-2</v>
      </c>
      <c r="I58" s="63">
        <f>SUM('Edible syrups'!M58,Honey!M58)</f>
        <v>2.1885643216067963</v>
      </c>
      <c r="J58" s="63">
        <f>SUM('Edible syrups'!P58,Honey!P58)</f>
        <v>8.3373878918354141</v>
      </c>
      <c r="K58" s="67">
        <f>SUM('Edible syrups'!Q58,Honey!Q58)</f>
        <v>0.52108674323971338</v>
      </c>
      <c r="L58" s="6"/>
      <c r="M58" s="6"/>
      <c r="N58" s="6"/>
      <c r="O58" s="6"/>
      <c r="P58" s="6"/>
      <c r="Q58" s="6"/>
      <c r="R58" s="6"/>
      <c r="S58" s="6"/>
      <c r="T58" s="6"/>
      <c r="U58" s="6"/>
      <c r="V58" s="6"/>
    </row>
    <row r="59" spans="1:23" ht="12" customHeight="1" thickTop="1" x14ac:dyDescent="0.2">
      <c r="A59" s="81" t="s">
        <v>52</v>
      </c>
      <c r="B59" s="81"/>
      <c r="C59" s="81"/>
      <c r="L59" s="6"/>
      <c r="M59" s="6"/>
      <c r="N59" s="6"/>
      <c r="O59" s="6"/>
      <c r="P59" s="6"/>
      <c r="Q59" s="6"/>
      <c r="R59" s="6"/>
      <c r="S59" s="6"/>
      <c r="T59" s="6"/>
      <c r="U59" s="6"/>
      <c r="V59" s="6"/>
    </row>
    <row r="60" spans="1:23" ht="12" customHeight="1" x14ac:dyDescent="0.2">
      <c r="A60" s="80"/>
      <c r="B60" s="80"/>
      <c r="C60" s="80"/>
      <c r="L60" s="80"/>
      <c r="M60" s="80"/>
      <c r="N60" s="80"/>
      <c r="O60" s="80"/>
      <c r="P60" s="80"/>
      <c r="Q60" s="80"/>
      <c r="R60" s="80"/>
      <c r="S60" s="80"/>
      <c r="T60" s="80"/>
      <c r="U60" s="80"/>
      <c r="V60" s="80"/>
    </row>
    <row r="61" spans="1:23" ht="12" customHeight="1" x14ac:dyDescent="0.2">
      <c r="A61" s="89" t="s">
        <v>48</v>
      </c>
      <c r="B61" s="90"/>
      <c r="C61" s="90"/>
      <c r="D61" s="90"/>
      <c r="E61" s="91"/>
      <c r="F61" s="90"/>
      <c r="G61" s="90"/>
      <c r="H61" s="90"/>
      <c r="I61" s="90"/>
      <c r="J61" s="90"/>
      <c r="K61" s="92"/>
      <c r="L61" s="25"/>
      <c r="M61" s="25"/>
      <c r="N61" s="25"/>
      <c r="O61" s="25"/>
      <c r="P61" s="25"/>
      <c r="Q61" s="25"/>
      <c r="R61" s="25"/>
      <c r="S61" s="25"/>
      <c r="T61" s="25"/>
      <c r="U61" s="25"/>
      <c r="V61" s="25"/>
      <c r="W61" s="26"/>
    </row>
    <row r="62" spans="1:23" ht="12" customHeight="1" x14ac:dyDescent="0.2">
      <c r="A62" s="89"/>
      <c r="B62" s="90"/>
      <c r="C62" s="90"/>
      <c r="D62" s="90"/>
      <c r="E62" s="91"/>
      <c r="F62" s="90"/>
      <c r="G62" s="90"/>
      <c r="H62" s="90"/>
      <c r="I62" s="90"/>
      <c r="J62" s="90"/>
      <c r="K62" s="92"/>
      <c r="L62" s="25"/>
      <c r="M62" s="25"/>
      <c r="N62" s="25"/>
      <c r="O62" s="25"/>
      <c r="P62" s="25"/>
      <c r="Q62" s="25"/>
      <c r="R62" s="25"/>
      <c r="S62" s="25"/>
      <c r="T62" s="25"/>
      <c r="U62" s="25"/>
      <c r="V62" s="25"/>
      <c r="W62" s="26"/>
    </row>
    <row r="63" spans="1:23" ht="12" customHeight="1" x14ac:dyDescent="0.25">
      <c r="A63" s="71" t="s">
        <v>57</v>
      </c>
      <c r="B63" s="72"/>
      <c r="C63" s="72"/>
      <c r="D63" s="72"/>
      <c r="E63" s="72"/>
      <c r="F63" s="72"/>
      <c r="G63" s="72"/>
      <c r="H63" s="72"/>
      <c r="I63" s="72"/>
      <c r="J63" s="72"/>
      <c r="K63" s="73"/>
      <c r="L63" s="19"/>
      <c r="M63" s="19"/>
      <c r="N63" s="19"/>
      <c r="O63" s="19"/>
      <c r="P63" s="19"/>
      <c r="Q63" s="19"/>
      <c r="R63" s="19"/>
      <c r="S63" s="19"/>
      <c r="T63" s="19"/>
      <c r="U63" s="19"/>
      <c r="V63" s="19"/>
      <c r="W63" s="19"/>
    </row>
  </sheetData>
  <mergeCells count="10">
    <mergeCell ref="G2:I5"/>
    <mergeCell ref="A1:K1"/>
    <mergeCell ref="E2:E5"/>
    <mergeCell ref="C2:C5"/>
    <mergeCell ref="F2:F5"/>
    <mergeCell ref="J2:J5"/>
    <mergeCell ref="K2:K5"/>
    <mergeCell ref="D2:D5"/>
    <mergeCell ref="A2:A5"/>
    <mergeCell ref="B2:B5"/>
  </mergeCells>
  <phoneticPr fontId="0" type="noConversion"/>
  <printOptions horizontalCentered="1"/>
  <pageMargins left="0.34" right="0.3" top="0.61" bottom="0.56000000000000005" header="0.5" footer="0.5"/>
  <pageSetup scale="77"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65"/>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1" ht="12" customHeight="1" thickBot="1" x14ac:dyDescent="0.25">
      <c r="A1" s="121" t="s">
        <v>55</v>
      </c>
      <c r="B1" s="121"/>
      <c r="C1" s="121"/>
      <c r="D1" s="121"/>
      <c r="E1" s="121"/>
      <c r="F1" s="121"/>
      <c r="G1" s="121"/>
      <c r="H1" s="121"/>
      <c r="I1" s="121"/>
      <c r="J1" s="121"/>
      <c r="K1" s="121"/>
      <c r="L1" s="121"/>
      <c r="M1" s="121"/>
      <c r="N1" s="121"/>
      <c r="O1" s="121"/>
      <c r="P1" s="121"/>
      <c r="Q1" s="121"/>
    </row>
    <row r="2" spans="1:21" ht="12" customHeight="1" thickTop="1" x14ac:dyDescent="0.2">
      <c r="A2" s="111" t="s">
        <v>0</v>
      </c>
      <c r="B2" s="109" t="s">
        <v>7</v>
      </c>
      <c r="C2" s="103" t="s">
        <v>3</v>
      </c>
      <c r="D2" s="109" t="s">
        <v>1</v>
      </c>
      <c r="E2" s="109" t="s">
        <v>5</v>
      </c>
      <c r="F2" s="109" t="s">
        <v>8</v>
      </c>
      <c r="G2" s="117" t="s">
        <v>4</v>
      </c>
      <c r="H2" s="118"/>
      <c r="I2" s="118"/>
      <c r="J2" s="109" t="s">
        <v>9</v>
      </c>
      <c r="K2" s="103" t="s">
        <v>19</v>
      </c>
      <c r="L2" s="104"/>
      <c r="M2" s="104"/>
      <c r="N2" s="109" t="s">
        <v>22</v>
      </c>
      <c r="O2" s="109" t="s">
        <v>28</v>
      </c>
      <c r="P2" s="103" t="s">
        <v>23</v>
      </c>
      <c r="Q2" s="103" t="s">
        <v>24</v>
      </c>
    </row>
    <row r="3" spans="1:21" ht="12" customHeight="1" x14ac:dyDescent="0.2">
      <c r="A3" s="111"/>
      <c r="B3" s="109"/>
      <c r="C3" s="109"/>
      <c r="D3" s="109"/>
      <c r="E3" s="109"/>
      <c r="F3" s="109"/>
      <c r="G3" s="116" t="s">
        <v>2</v>
      </c>
      <c r="H3" s="119" t="s">
        <v>49</v>
      </c>
      <c r="I3" s="116" t="s">
        <v>6</v>
      </c>
      <c r="J3" s="109"/>
      <c r="K3" s="105"/>
      <c r="L3" s="104"/>
      <c r="M3" s="104"/>
      <c r="N3" s="105"/>
      <c r="O3" s="105"/>
      <c r="P3" s="105"/>
      <c r="Q3" s="105"/>
    </row>
    <row r="4" spans="1:21" ht="12" customHeight="1" x14ac:dyDescent="0.2">
      <c r="A4" s="111"/>
      <c r="B4" s="109"/>
      <c r="C4" s="109"/>
      <c r="D4" s="109"/>
      <c r="E4" s="109"/>
      <c r="F4" s="109"/>
      <c r="G4" s="109"/>
      <c r="H4" s="114"/>
      <c r="I4" s="109"/>
      <c r="J4" s="109"/>
      <c r="K4" s="105"/>
      <c r="L4" s="104"/>
      <c r="M4" s="104"/>
      <c r="N4" s="105"/>
      <c r="O4" s="105"/>
      <c r="P4" s="105"/>
      <c r="Q4" s="105"/>
    </row>
    <row r="5" spans="1:21" ht="18.75" customHeight="1" x14ac:dyDescent="0.2">
      <c r="A5" s="112"/>
      <c r="B5" s="110"/>
      <c r="C5" s="110"/>
      <c r="D5" s="110"/>
      <c r="E5" s="110"/>
      <c r="F5" s="110"/>
      <c r="G5" s="110"/>
      <c r="H5" s="115"/>
      <c r="I5" s="110"/>
      <c r="J5" s="110"/>
      <c r="K5" s="106"/>
      <c r="L5" s="107"/>
      <c r="M5" s="107"/>
      <c r="N5" s="106"/>
      <c r="O5" s="106"/>
      <c r="P5" s="106"/>
      <c r="Q5" s="106"/>
    </row>
    <row r="6" spans="1:21" ht="12.75" customHeight="1" x14ac:dyDescent="0.25">
      <c r="A6" s="20"/>
      <c r="B6" s="27" t="s">
        <v>29</v>
      </c>
      <c r="C6" s="27" t="s">
        <v>30</v>
      </c>
      <c r="D6" s="27" t="s">
        <v>29</v>
      </c>
      <c r="E6" s="27" t="s">
        <v>30</v>
      </c>
      <c r="F6" s="27" t="s">
        <v>29</v>
      </c>
      <c r="G6" s="27" t="s">
        <v>30</v>
      </c>
      <c r="H6" s="34" t="s">
        <v>29</v>
      </c>
      <c r="I6" s="27" t="s">
        <v>30</v>
      </c>
      <c r="J6" s="27" t="s">
        <v>30</v>
      </c>
      <c r="K6" s="27" t="s">
        <v>29</v>
      </c>
      <c r="L6" s="27" t="s">
        <v>31</v>
      </c>
      <c r="M6" s="27" t="s">
        <v>32</v>
      </c>
      <c r="N6" s="27" t="s">
        <v>33</v>
      </c>
      <c r="O6" s="27" t="s">
        <v>34</v>
      </c>
      <c r="P6" s="27" t="s">
        <v>33</v>
      </c>
      <c r="Q6" s="35" t="s">
        <v>35</v>
      </c>
      <c r="R6" s="19"/>
      <c r="S6" s="19"/>
      <c r="T6" s="19"/>
      <c r="U6" s="19"/>
    </row>
    <row r="7" spans="1:21" ht="12" customHeight="1" x14ac:dyDescent="0.2">
      <c r="A7" s="7">
        <v>1970</v>
      </c>
      <c r="B7" s="8">
        <v>0.54798478638863568</v>
      </c>
      <c r="C7" s="8">
        <v>0</v>
      </c>
      <c r="D7" s="8">
        <f t="shared" ref="D7:D48" si="0">+B7-B7*(C7/100)</f>
        <v>0.54798478638863568</v>
      </c>
      <c r="E7" s="8">
        <v>11</v>
      </c>
      <c r="F7" s="8">
        <f t="shared" ref="F7:F48" si="1">+(D7-D7*(E7)/100)</f>
        <v>0.48770645988588579</v>
      </c>
      <c r="G7" s="8">
        <v>0</v>
      </c>
      <c r="H7" s="8">
        <f>F7-(F7*G7/100)</f>
        <v>0.48770645988588579</v>
      </c>
      <c r="I7" s="8">
        <v>34</v>
      </c>
      <c r="J7" s="9">
        <f t="shared" ref="J7:J48" si="2">100-(K7/B7*100)</f>
        <v>41.26</v>
      </c>
      <c r="K7" s="8">
        <f>+H7-H7*I7/100</f>
        <v>0.32188626352468463</v>
      </c>
      <c r="L7" s="10">
        <f t="shared" ref="L7:L48" si="3">+(K7/365)*16</f>
        <v>1.4110082784643711E-2</v>
      </c>
      <c r="M7" s="8">
        <f t="shared" ref="M7:M48" si="4">+L7*28.3495</f>
        <v>0.40001379190325687</v>
      </c>
      <c r="N7" s="8">
        <v>16</v>
      </c>
      <c r="O7" s="8">
        <v>4.2</v>
      </c>
      <c r="P7" s="8">
        <f t="shared" ref="P7:P48" si="5">+Q7*N7</f>
        <v>1.5238620643933594</v>
      </c>
      <c r="Q7" s="17">
        <f t="shared" ref="Q7:Q48" si="6">+M7/O7</f>
        <v>9.524137902458496E-2</v>
      </c>
      <c r="R7" s="6"/>
      <c r="S7" s="6"/>
      <c r="T7" s="6"/>
      <c r="U7" s="6"/>
    </row>
    <row r="8" spans="1:21" ht="12" customHeight="1" x14ac:dyDescent="0.2">
      <c r="A8" s="11">
        <v>1971</v>
      </c>
      <c r="B8" s="32">
        <v>0.82471183504346379</v>
      </c>
      <c r="C8" s="12">
        <v>0</v>
      </c>
      <c r="D8" s="12">
        <f t="shared" si="0"/>
        <v>0.82471183504346379</v>
      </c>
      <c r="E8" s="12">
        <v>11</v>
      </c>
      <c r="F8" s="12">
        <f t="shared" si="1"/>
        <v>0.73399353318868277</v>
      </c>
      <c r="G8" s="12">
        <v>0</v>
      </c>
      <c r="H8" s="32">
        <f t="shared" ref="H8:H55" si="7">F8-(F8*G8/100)</f>
        <v>0.73399353318868277</v>
      </c>
      <c r="I8" s="32">
        <v>34</v>
      </c>
      <c r="J8" s="13">
        <f t="shared" si="2"/>
        <v>41.260000000000005</v>
      </c>
      <c r="K8" s="32">
        <f t="shared" ref="K8:K55" si="8">+H8-H8*I8/100</f>
        <v>0.4844357319045306</v>
      </c>
      <c r="L8" s="14">
        <f t="shared" si="3"/>
        <v>2.1235538932801341E-2</v>
      </c>
      <c r="M8" s="12">
        <f t="shared" si="4"/>
        <v>0.60201691097545162</v>
      </c>
      <c r="N8" s="12">
        <v>16</v>
      </c>
      <c r="O8" s="12">
        <v>4.2</v>
      </c>
      <c r="P8" s="12">
        <f t="shared" si="5"/>
        <v>2.2933977560969585</v>
      </c>
      <c r="Q8" s="18">
        <f t="shared" si="6"/>
        <v>0.14333735975605991</v>
      </c>
      <c r="R8" s="6"/>
      <c r="S8" s="6"/>
      <c r="T8" s="6"/>
      <c r="U8" s="6"/>
    </row>
    <row r="9" spans="1:21" ht="12" customHeight="1" x14ac:dyDescent="0.2">
      <c r="A9" s="11">
        <v>1972</v>
      </c>
      <c r="B9" s="32">
        <v>1.1544768425616276</v>
      </c>
      <c r="C9" s="12">
        <v>0</v>
      </c>
      <c r="D9" s="12">
        <f t="shared" si="0"/>
        <v>1.1544768425616276</v>
      </c>
      <c r="E9" s="12">
        <v>11</v>
      </c>
      <c r="F9" s="12">
        <f t="shared" si="1"/>
        <v>1.0274843898798487</v>
      </c>
      <c r="G9" s="12">
        <v>0</v>
      </c>
      <c r="H9" s="32">
        <f t="shared" si="7"/>
        <v>1.0274843898798487</v>
      </c>
      <c r="I9" s="32">
        <v>34</v>
      </c>
      <c r="J9" s="13">
        <f t="shared" si="2"/>
        <v>41.26</v>
      </c>
      <c r="K9" s="32">
        <f t="shared" si="8"/>
        <v>0.67813969732070012</v>
      </c>
      <c r="L9" s="14">
        <f t="shared" si="3"/>
        <v>2.9726671663373155E-2</v>
      </c>
      <c r="M9" s="12">
        <f t="shared" si="4"/>
        <v>0.84273627832079723</v>
      </c>
      <c r="N9" s="12">
        <v>16</v>
      </c>
      <c r="O9" s="12">
        <v>4.2</v>
      </c>
      <c r="P9" s="12">
        <f t="shared" si="5"/>
        <v>3.2104239174125606</v>
      </c>
      <c r="Q9" s="18">
        <f t="shared" si="6"/>
        <v>0.20065149483828504</v>
      </c>
      <c r="R9" s="6"/>
      <c r="S9" s="6"/>
      <c r="T9" s="6"/>
      <c r="U9" s="6"/>
    </row>
    <row r="10" spans="1:21" ht="12" customHeight="1" x14ac:dyDescent="0.2">
      <c r="A10" s="11">
        <v>1973</v>
      </c>
      <c r="B10" s="32">
        <v>2.0621413541133378</v>
      </c>
      <c r="C10" s="12">
        <v>0</v>
      </c>
      <c r="D10" s="12">
        <f t="shared" si="0"/>
        <v>2.0621413541133378</v>
      </c>
      <c r="E10" s="12">
        <v>11</v>
      </c>
      <c r="F10" s="12">
        <f t="shared" si="1"/>
        <v>1.8353058051608706</v>
      </c>
      <c r="G10" s="12">
        <v>0</v>
      </c>
      <c r="H10" s="32">
        <f t="shared" si="7"/>
        <v>1.8353058051608706</v>
      </c>
      <c r="I10" s="32">
        <v>34</v>
      </c>
      <c r="J10" s="13">
        <f t="shared" si="2"/>
        <v>41.260000000000005</v>
      </c>
      <c r="K10" s="32">
        <f t="shared" si="8"/>
        <v>1.2113018314061745</v>
      </c>
      <c r="L10" s="14">
        <f t="shared" si="3"/>
        <v>5.3098162472599429E-2</v>
      </c>
      <c r="M10" s="12">
        <f t="shared" si="4"/>
        <v>1.5053063570169574</v>
      </c>
      <c r="N10" s="12">
        <v>16</v>
      </c>
      <c r="O10" s="12">
        <v>4.2</v>
      </c>
      <c r="P10" s="12">
        <f t="shared" si="5"/>
        <v>5.7345004076836466</v>
      </c>
      <c r="Q10" s="18">
        <f t="shared" si="6"/>
        <v>0.35840627548022791</v>
      </c>
      <c r="R10" s="6"/>
      <c r="S10" s="6"/>
      <c r="T10" s="6"/>
      <c r="U10" s="6"/>
    </row>
    <row r="11" spans="1:21" ht="12" customHeight="1" x14ac:dyDescent="0.2">
      <c r="A11" s="11">
        <v>1974</v>
      </c>
      <c r="B11" s="32">
        <v>2.7625577673778752</v>
      </c>
      <c r="C11" s="12">
        <v>0</v>
      </c>
      <c r="D11" s="12">
        <f t="shared" si="0"/>
        <v>2.7625577673778752</v>
      </c>
      <c r="E11" s="12">
        <v>11</v>
      </c>
      <c r="F11" s="12">
        <f t="shared" si="1"/>
        <v>2.4586764129663088</v>
      </c>
      <c r="G11" s="12">
        <v>0</v>
      </c>
      <c r="H11" s="32">
        <f t="shared" si="7"/>
        <v>2.4586764129663088</v>
      </c>
      <c r="I11" s="32">
        <v>34</v>
      </c>
      <c r="J11" s="13">
        <f t="shared" si="2"/>
        <v>41.260000000000005</v>
      </c>
      <c r="K11" s="32">
        <f t="shared" si="8"/>
        <v>1.6227264325577637</v>
      </c>
      <c r="L11" s="14">
        <f t="shared" si="3"/>
        <v>7.1133213481984162E-2</v>
      </c>
      <c r="M11" s="12">
        <f t="shared" si="4"/>
        <v>2.0165910356075099</v>
      </c>
      <c r="N11" s="12">
        <v>16</v>
      </c>
      <c r="O11" s="12">
        <v>4.2</v>
      </c>
      <c r="P11" s="12">
        <f t="shared" si="5"/>
        <v>7.6822515642190847</v>
      </c>
      <c r="Q11" s="18">
        <f t="shared" si="6"/>
        <v>0.4801407227636928</v>
      </c>
      <c r="R11" s="6"/>
      <c r="S11" s="6"/>
      <c r="T11" s="6"/>
      <c r="U11" s="6"/>
    </row>
    <row r="12" spans="1:21" ht="12" customHeight="1" x14ac:dyDescent="0.2">
      <c r="A12" s="11">
        <v>1975</v>
      </c>
      <c r="B12" s="32">
        <v>4.8791747116537714</v>
      </c>
      <c r="C12" s="12">
        <v>0</v>
      </c>
      <c r="D12" s="12">
        <f t="shared" si="0"/>
        <v>4.8791747116537714</v>
      </c>
      <c r="E12" s="12">
        <v>11</v>
      </c>
      <c r="F12" s="12">
        <f t="shared" si="1"/>
        <v>4.3424654933718561</v>
      </c>
      <c r="G12" s="12">
        <v>0</v>
      </c>
      <c r="H12" s="32">
        <f t="shared" si="7"/>
        <v>4.3424654933718561</v>
      </c>
      <c r="I12" s="32">
        <v>34</v>
      </c>
      <c r="J12" s="13">
        <f t="shared" si="2"/>
        <v>41.260000000000005</v>
      </c>
      <c r="K12" s="32">
        <f t="shared" si="8"/>
        <v>2.8660272256254249</v>
      </c>
      <c r="L12" s="14">
        <f t="shared" si="3"/>
        <v>0.1256340701644022</v>
      </c>
      <c r="M12" s="12">
        <f t="shared" si="4"/>
        <v>3.5616630721257199</v>
      </c>
      <c r="N12" s="12">
        <v>16</v>
      </c>
      <c r="O12" s="12">
        <v>4.2</v>
      </c>
      <c r="P12" s="12">
        <f t="shared" si="5"/>
        <v>13.568240274764646</v>
      </c>
      <c r="Q12" s="18">
        <f t="shared" si="6"/>
        <v>0.84801501717279038</v>
      </c>
      <c r="R12" s="6"/>
      <c r="S12" s="6"/>
      <c r="T12" s="6"/>
      <c r="U12" s="6"/>
    </row>
    <row r="13" spans="1:21" ht="12" customHeight="1" x14ac:dyDescent="0.2">
      <c r="A13" s="7">
        <v>1976</v>
      </c>
      <c r="B13" s="8">
        <v>7.1750649260422925</v>
      </c>
      <c r="C13" s="8">
        <v>0</v>
      </c>
      <c r="D13" s="8">
        <f t="shared" si="0"/>
        <v>7.1750649260422925</v>
      </c>
      <c r="E13" s="8">
        <v>11</v>
      </c>
      <c r="F13" s="8">
        <f t="shared" si="1"/>
        <v>6.3858077841776399</v>
      </c>
      <c r="G13" s="8">
        <v>0</v>
      </c>
      <c r="H13" s="8">
        <f t="shared" si="7"/>
        <v>6.3858077841776399</v>
      </c>
      <c r="I13" s="8">
        <v>34</v>
      </c>
      <c r="J13" s="9">
        <f t="shared" si="2"/>
        <v>41.260000000000005</v>
      </c>
      <c r="K13" s="8">
        <f t="shared" si="8"/>
        <v>4.2146331375572421</v>
      </c>
      <c r="L13" s="10">
        <f t="shared" si="3"/>
        <v>0.18475104164634487</v>
      </c>
      <c r="M13" s="8">
        <f t="shared" si="4"/>
        <v>5.2375996551530539</v>
      </c>
      <c r="N13" s="8">
        <v>16</v>
      </c>
      <c r="O13" s="8">
        <v>4.2</v>
      </c>
      <c r="P13" s="8">
        <f t="shared" si="5"/>
        <v>19.952760591059253</v>
      </c>
      <c r="Q13" s="17">
        <f t="shared" si="6"/>
        <v>1.2470475369412033</v>
      </c>
      <c r="R13" s="6"/>
      <c r="S13" s="6"/>
      <c r="T13" s="6"/>
      <c r="U13" s="6"/>
    </row>
    <row r="14" spans="1:21" ht="12" customHeight="1" x14ac:dyDescent="0.2">
      <c r="A14" s="7">
        <v>1977</v>
      </c>
      <c r="B14" s="8">
        <v>9.5977314373945042</v>
      </c>
      <c r="C14" s="8">
        <v>0</v>
      </c>
      <c r="D14" s="8">
        <f t="shared" si="0"/>
        <v>9.5977314373945042</v>
      </c>
      <c r="E14" s="8">
        <v>11</v>
      </c>
      <c r="F14" s="8">
        <f t="shared" si="1"/>
        <v>8.5419809792811083</v>
      </c>
      <c r="G14" s="8">
        <v>0</v>
      </c>
      <c r="H14" s="8">
        <f t="shared" si="7"/>
        <v>8.5419809792811083</v>
      </c>
      <c r="I14" s="8">
        <v>34</v>
      </c>
      <c r="J14" s="9">
        <f t="shared" si="2"/>
        <v>41.26</v>
      </c>
      <c r="K14" s="8">
        <f t="shared" si="8"/>
        <v>5.6377074463255319</v>
      </c>
      <c r="L14" s="10">
        <f t="shared" si="3"/>
        <v>0.24713238120879044</v>
      </c>
      <c r="M14" s="8">
        <f t="shared" si="4"/>
        <v>7.0060794410786045</v>
      </c>
      <c r="N14" s="8">
        <v>16</v>
      </c>
      <c r="O14" s="8">
        <v>4.2</v>
      </c>
      <c r="P14" s="8">
        <f t="shared" si="5"/>
        <v>26.689826442204208</v>
      </c>
      <c r="Q14" s="17">
        <f t="shared" si="6"/>
        <v>1.668114152637763</v>
      </c>
      <c r="R14" s="6"/>
      <c r="S14" s="6"/>
      <c r="T14" s="6"/>
      <c r="U14" s="6"/>
    </row>
    <row r="15" spans="1:21" ht="12" customHeight="1" x14ac:dyDescent="0.2">
      <c r="A15" s="7">
        <v>1978</v>
      </c>
      <c r="B15" s="8">
        <v>10.767435080371492</v>
      </c>
      <c r="C15" s="8">
        <v>0</v>
      </c>
      <c r="D15" s="8">
        <f t="shared" si="0"/>
        <v>10.767435080371492</v>
      </c>
      <c r="E15" s="8">
        <v>11</v>
      </c>
      <c r="F15" s="8">
        <f t="shared" si="1"/>
        <v>9.5830172215306284</v>
      </c>
      <c r="G15" s="8">
        <v>0</v>
      </c>
      <c r="H15" s="8">
        <f t="shared" si="7"/>
        <v>9.5830172215306284</v>
      </c>
      <c r="I15" s="8">
        <v>34</v>
      </c>
      <c r="J15" s="9">
        <f t="shared" si="2"/>
        <v>41.26</v>
      </c>
      <c r="K15" s="8">
        <f t="shared" si="8"/>
        <v>6.3247913662102144</v>
      </c>
      <c r="L15" s="10">
        <f t="shared" si="3"/>
        <v>0.27725112838181765</v>
      </c>
      <c r="M15" s="8">
        <f t="shared" si="4"/>
        <v>7.8599308640603391</v>
      </c>
      <c r="N15" s="8">
        <v>16</v>
      </c>
      <c r="O15" s="8">
        <v>4.2</v>
      </c>
      <c r="P15" s="8">
        <f t="shared" si="5"/>
        <v>29.942593767848908</v>
      </c>
      <c r="Q15" s="17">
        <f t="shared" si="6"/>
        <v>1.8714121104905568</v>
      </c>
      <c r="R15" s="6"/>
      <c r="S15" s="6"/>
      <c r="T15" s="6"/>
      <c r="U15" s="6"/>
    </row>
    <row r="16" spans="1:21" ht="12" customHeight="1" x14ac:dyDescent="0.2">
      <c r="A16" s="7">
        <v>1979</v>
      </c>
      <c r="B16" s="8">
        <v>14.750197957491292</v>
      </c>
      <c r="C16" s="8">
        <v>0</v>
      </c>
      <c r="D16" s="8">
        <f t="shared" si="0"/>
        <v>14.750197957491292</v>
      </c>
      <c r="E16" s="8">
        <v>11</v>
      </c>
      <c r="F16" s="8">
        <f t="shared" si="1"/>
        <v>13.127676182167249</v>
      </c>
      <c r="G16" s="8">
        <v>0</v>
      </c>
      <c r="H16" s="8">
        <f t="shared" si="7"/>
        <v>13.127676182167249</v>
      </c>
      <c r="I16" s="8">
        <v>34</v>
      </c>
      <c r="J16" s="9">
        <f t="shared" si="2"/>
        <v>41.260000000000005</v>
      </c>
      <c r="K16" s="8">
        <f t="shared" si="8"/>
        <v>8.6642662802303843</v>
      </c>
      <c r="L16" s="10">
        <f t="shared" si="3"/>
        <v>0.37980345337996207</v>
      </c>
      <c r="M16" s="8">
        <f t="shared" si="4"/>
        <v>10.767238001595235</v>
      </c>
      <c r="N16" s="8">
        <v>16</v>
      </c>
      <c r="O16" s="8">
        <v>4.2</v>
      </c>
      <c r="P16" s="8">
        <f t="shared" si="5"/>
        <v>41.018049529886611</v>
      </c>
      <c r="Q16" s="17">
        <f t="shared" si="6"/>
        <v>2.5636280956179132</v>
      </c>
      <c r="R16" s="6"/>
      <c r="S16" s="6"/>
      <c r="T16" s="6"/>
      <c r="U16" s="6"/>
    </row>
    <row r="17" spans="1:21" ht="12" customHeight="1" x14ac:dyDescent="0.2">
      <c r="A17" s="7">
        <v>1980</v>
      </c>
      <c r="B17" s="8">
        <v>18.955712552155777</v>
      </c>
      <c r="C17" s="8">
        <v>0</v>
      </c>
      <c r="D17" s="8">
        <f t="shared" si="0"/>
        <v>18.955712552155777</v>
      </c>
      <c r="E17" s="8">
        <v>11</v>
      </c>
      <c r="F17" s="8">
        <f t="shared" si="1"/>
        <v>16.870584171418642</v>
      </c>
      <c r="G17" s="8">
        <v>0</v>
      </c>
      <c r="H17" s="8">
        <f t="shared" si="7"/>
        <v>16.870584171418642</v>
      </c>
      <c r="I17" s="8">
        <v>34</v>
      </c>
      <c r="J17" s="9">
        <f t="shared" si="2"/>
        <v>41.26</v>
      </c>
      <c r="K17" s="8">
        <f t="shared" si="8"/>
        <v>11.134585553136304</v>
      </c>
      <c r="L17" s="10">
        <f t="shared" si="3"/>
        <v>0.48809142150734486</v>
      </c>
      <c r="M17" s="8">
        <f t="shared" si="4"/>
        <v>13.837147754022473</v>
      </c>
      <c r="N17" s="8">
        <v>16</v>
      </c>
      <c r="O17" s="8">
        <v>4.2</v>
      </c>
      <c r="P17" s="8">
        <f t="shared" si="5"/>
        <v>52.712943824847514</v>
      </c>
      <c r="Q17" s="17">
        <f t="shared" si="6"/>
        <v>3.2945589890529696</v>
      </c>
      <c r="R17" s="6"/>
      <c r="S17" s="6"/>
      <c r="T17" s="6"/>
      <c r="U17" s="6"/>
    </row>
    <row r="18" spans="1:21" ht="12" customHeight="1" x14ac:dyDescent="0.2">
      <c r="A18" s="11">
        <v>1981</v>
      </c>
      <c r="B18" s="32">
        <v>22.834072452179072</v>
      </c>
      <c r="C18" s="12">
        <v>0</v>
      </c>
      <c r="D18" s="12">
        <f t="shared" si="0"/>
        <v>22.834072452179072</v>
      </c>
      <c r="E18" s="12">
        <v>11</v>
      </c>
      <c r="F18" s="12">
        <f t="shared" si="1"/>
        <v>20.322324482439374</v>
      </c>
      <c r="G18" s="12">
        <v>0</v>
      </c>
      <c r="H18" s="32">
        <f t="shared" si="7"/>
        <v>20.322324482439374</v>
      </c>
      <c r="I18" s="32">
        <v>34</v>
      </c>
      <c r="J18" s="13">
        <f t="shared" si="2"/>
        <v>41.260000000000005</v>
      </c>
      <c r="K18" s="32">
        <f t="shared" si="8"/>
        <v>13.412734158409986</v>
      </c>
      <c r="L18" s="14">
        <f t="shared" si="3"/>
        <v>0.58795546995769798</v>
      </c>
      <c r="M18" s="12">
        <f t="shared" si="4"/>
        <v>16.668243595565759</v>
      </c>
      <c r="N18" s="12">
        <v>16</v>
      </c>
      <c r="O18" s="12">
        <v>4.2</v>
      </c>
      <c r="P18" s="12">
        <f t="shared" si="5"/>
        <v>63.498070840250506</v>
      </c>
      <c r="Q18" s="18">
        <f t="shared" si="6"/>
        <v>3.9686294275156566</v>
      </c>
      <c r="R18" s="6"/>
      <c r="S18" s="6"/>
      <c r="T18" s="6"/>
      <c r="U18" s="6"/>
    </row>
    <row r="19" spans="1:21" ht="12" customHeight="1" x14ac:dyDescent="0.2">
      <c r="A19" s="11">
        <v>1982</v>
      </c>
      <c r="B19" s="32">
        <v>26.61671814446369</v>
      </c>
      <c r="C19" s="12">
        <v>0</v>
      </c>
      <c r="D19" s="12">
        <f t="shared" si="0"/>
        <v>26.61671814446369</v>
      </c>
      <c r="E19" s="12">
        <v>11</v>
      </c>
      <c r="F19" s="12">
        <f t="shared" si="1"/>
        <v>23.688879148572685</v>
      </c>
      <c r="G19" s="12">
        <v>0</v>
      </c>
      <c r="H19" s="32">
        <f t="shared" si="7"/>
        <v>23.688879148572685</v>
      </c>
      <c r="I19" s="32">
        <v>34</v>
      </c>
      <c r="J19" s="13">
        <f t="shared" si="2"/>
        <v>41.26</v>
      </c>
      <c r="K19" s="32">
        <f t="shared" si="8"/>
        <v>15.634660238057972</v>
      </c>
      <c r="L19" s="14">
        <f t="shared" si="3"/>
        <v>0.68535496933952755</v>
      </c>
      <c r="M19" s="12">
        <f t="shared" si="4"/>
        <v>19.429470703290935</v>
      </c>
      <c r="N19" s="12">
        <v>16</v>
      </c>
      <c r="O19" s="12">
        <v>4.2</v>
      </c>
      <c r="P19" s="12">
        <f t="shared" si="5"/>
        <v>74.01703125063213</v>
      </c>
      <c r="Q19" s="18">
        <f t="shared" si="6"/>
        <v>4.6260644531645081</v>
      </c>
      <c r="R19" s="6"/>
      <c r="S19" s="6"/>
      <c r="T19" s="6"/>
      <c r="U19" s="6"/>
    </row>
    <row r="20" spans="1:21" ht="12" customHeight="1" x14ac:dyDescent="0.2">
      <c r="A20" s="11">
        <v>1983</v>
      </c>
      <c r="B20" s="32">
        <v>31.201474987943172</v>
      </c>
      <c r="C20" s="12">
        <v>0</v>
      </c>
      <c r="D20" s="12">
        <f t="shared" si="0"/>
        <v>31.201474987943172</v>
      </c>
      <c r="E20" s="12">
        <v>11</v>
      </c>
      <c r="F20" s="12">
        <f t="shared" si="1"/>
        <v>27.769312739269424</v>
      </c>
      <c r="G20" s="12">
        <v>0</v>
      </c>
      <c r="H20" s="32">
        <f t="shared" si="7"/>
        <v>27.769312739269424</v>
      </c>
      <c r="I20" s="32">
        <v>34</v>
      </c>
      <c r="J20" s="13">
        <f t="shared" si="2"/>
        <v>41.26</v>
      </c>
      <c r="K20" s="32">
        <f t="shared" si="8"/>
        <v>18.327746407917822</v>
      </c>
      <c r="L20" s="14">
        <f t="shared" si="3"/>
        <v>0.80340806171694557</v>
      </c>
      <c r="M20" s="12">
        <f t="shared" si="4"/>
        <v>22.776216845644548</v>
      </c>
      <c r="N20" s="12">
        <v>16</v>
      </c>
      <c r="O20" s="12">
        <v>4.2</v>
      </c>
      <c r="P20" s="12">
        <f t="shared" si="5"/>
        <v>86.766540364360182</v>
      </c>
      <c r="Q20" s="18">
        <f t="shared" si="6"/>
        <v>5.4229087727725114</v>
      </c>
      <c r="R20" s="6"/>
      <c r="S20" s="6"/>
      <c r="T20" s="6"/>
      <c r="U20" s="6"/>
    </row>
    <row r="21" spans="1:21" ht="12" customHeight="1" x14ac:dyDescent="0.2">
      <c r="A21" s="11">
        <v>1984</v>
      </c>
      <c r="B21" s="32">
        <v>37.22626804542454</v>
      </c>
      <c r="C21" s="12">
        <v>0</v>
      </c>
      <c r="D21" s="12">
        <f t="shared" si="0"/>
        <v>37.22626804542454</v>
      </c>
      <c r="E21" s="12">
        <v>11</v>
      </c>
      <c r="F21" s="12">
        <f t="shared" si="1"/>
        <v>33.131378560427841</v>
      </c>
      <c r="G21" s="12">
        <v>0</v>
      </c>
      <c r="H21" s="32">
        <f t="shared" si="7"/>
        <v>33.131378560427841</v>
      </c>
      <c r="I21" s="32">
        <v>34</v>
      </c>
      <c r="J21" s="13">
        <f t="shared" si="2"/>
        <v>41.26</v>
      </c>
      <c r="K21" s="32">
        <f t="shared" si="8"/>
        <v>21.866709849882376</v>
      </c>
      <c r="L21" s="14">
        <f t="shared" si="3"/>
        <v>0.95854070574826855</v>
      </c>
      <c r="M21" s="12">
        <f t="shared" si="4"/>
        <v>27.174149737610538</v>
      </c>
      <c r="N21" s="12">
        <v>16</v>
      </c>
      <c r="O21" s="12">
        <v>4.2</v>
      </c>
      <c r="P21" s="12">
        <f t="shared" si="5"/>
        <v>103.52057042899253</v>
      </c>
      <c r="Q21" s="18">
        <f t="shared" si="6"/>
        <v>6.470035651812033</v>
      </c>
      <c r="R21" s="6"/>
      <c r="S21" s="6"/>
      <c r="T21" s="6"/>
      <c r="U21" s="6"/>
    </row>
    <row r="22" spans="1:21" ht="12" customHeight="1" x14ac:dyDescent="0.2">
      <c r="A22" s="11">
        <v>1985</v>
      </c>
      <c r="B22" s="32">
        <v>45.171060025328558</v>
      </c>
      <c r="C22" s="12">
        <v>0</v>
      </c>
      <c r="D22" s="12">
        <f t="shared" si="0"/>
        <v>45.171060025328558</v>
      </c>
      <c r="E22" s="12">
        <v>11</v>
      </c>
      <c r="F22" s="12">
        <f t="shared" si="1"/>
        <v>40.202243422542416</v>
      </c>
      <c r="G22" s="12">
        <v>0</v>
      </c>
      <c r="H22" s="32">
        <f t="shared" si="7"/>
        <v>40.202243422542416</v>
      </c>
      <c r="I22" s="32">
        <v>34</v>
      </c>
      <c r="J22" s="13">
        <f t="shared" si="2"/>
        <v>41.26</v>
      </c>
      <c r="K22" s="32">
        <f t="shared" si="8"/>
        <v>26.533480658877995</v>
      </c>
      <c r="L22" s="14">
        <f t="shared" si="3"/>
        <v>1.1631114809371175</v>
      </c>
      <c r="M22" s="12">
        <f t="shared" si="4"/>
        <v>32.973628928826813</v>
      </c>
      <c r="N22" s="12">
        <v>16</v>
      </c>
      <c r="O22" s="12">
        <v>4.2</v>
      </c>
      <c r="P22" s="12">
        <f t="shared" si="5"/>
        <v>125.61382449076881</v>
      </c>
      <c r="Q22" s="18">
        <f t="shared" si="6"/>
        <v>7.8508640306730504</v>
      </c>
      <c r="R22" s="6"/>
      <c r="S22" s="6"/>
      <c r="T22" s="6"/>
      <c r="U22" s="6"/>
    </row>
    <row r="23" spans="1:21" ht="12" customHeight="1" x14ac:dyDescent="0.2">
      <c r="A23" s="7">
        <v>1986</v>
      </c>
      <c r="B23" s="8">
        <v>45.69382217401963</v>
      </c>
      <c r="C23" s="8">
        <v>0</v>
      </c>
      <c r="D23" s="8">
        <f t="shared" si="0"/>
        <v>45.69382217401963</v>
      </c>
      <c r="E23" s="8">
        <v>11</v>
      </c>
      <c r="F23" s="8">
        <f t="shared" si="1"/>
        <v>40.667501734877469</v>
      </c>
      <c r="G23" s="8">
        <v>0</v>
      </c>
      <c r="H23" s="8">
        <f t="shared" si="7"/>
        <v>40.667501734877469</v>
      </c>
      <c r="I23" s="8">
        <v>34</v>
      </c>
      <c r="J23" s="9">
        <f t="shared" si="2"/>
        <v>41.26</v>
      </c>
      <c r="K23" s="8">
        <f t="shared" si="8"/>
        <v>26.840551145019131</v>
      </c>
      <c r="L23" s="10">
        <f t="shared" si="3"/>
        <v>1.17657210498714</v>
      </c>
      <c r="M23" s="8">
        <f t="shared" si="4"/>
        <v>33.355230890332926</v>
      </c>
      <c r="N23" s="8">
        <v>16</v>
      </c>
      <c r="O23" s="8">
        <v>4.2</v>
      </c>
      <c r="P23" s="8">
        <f t="shared" si="5"/>
        <v>127.06754624888734</v>
      </c>
      <c r="Q23" s="17">
        <f t="shared" si="6"/>
        <v>7.9417216405554587</v>
      </c>
      <c r="R23" s="6"/>
      <c r="S23" s="6"/>
      <c r="T23" s="6"/>
      <c r="U23" s="6"/>
    </row>
    <row r="24" spans="1:21" ht="12" customHeight="1" x14ac:dyDescent="0.2">
      <c r="A24" s="7">
        <v>1987</v>
      </c>
      <c r="B24" s="8">
        <v>47.709123408181085</v>
      </c>
      <c r="C24" s="8">
        <v>0</v>
      </c>
      <c r="D24" s="8">
        <f t="shared" si="0"/>
        <v>47.709123408181085</v>
      </c>
      <c r="E24" s="8">
        <v>11</v>
      </c>
      <c r="F24" s="8">
        <f t="shared" si="1"/>
        <v>42.461119833281167</v>
      </c>
      <c r="G24" s="8">
        <v>0</v>
      </c>
      <c r="H24" s="8">
        <f t="shared" si="7"/>
        <v>42.461119833281167</v>
      </c>
      <c r="I24" s="8">
        <v>34</v>
      </c>
      <c r="J24" s="9">
        <f t="shared" si="2"/>
        <v>41.26</v>
      </c>
      <c r="K24" s="8">
        <f t="shared" si="8"/>
        <v>28.024339089965572</v>
      </c>
      <c r="L24" s="10">
        <f t="shared" si="3"/>
        <v>1.2284641792861621</v>
      </c>
      <c r="M24" s="8">
        <f t="shared" si="4"/>
        <v>34.82634525067305</v>
      </c>
      <c r="N24" s="8">
        <v>16</v>
      </c>
      <c r="O24" s="8">
        <v>4.2</v>
      </c>
      <c r="P24" s="8">
        <f t="shared" si="5"/>
        <v>132.67179143113543</v>
      </c>
      <c r="Q24" s="17">
        <f t="shared" si="6"/>
        <v>8.2919869644459645</v>
      </c>
      <c r="R24" s="6"/>
      <c r="S24" s="6"/>
      <c r="T24" s="6"/>
      <c r="U24" s="6"/>
    </row>
    <row r="25" spans="1:21" ht="12" customHeight="1" x14ac:dyDescent="0.2">
      <c r="A25" s="7">
        <v>1988</v>
      </c>
      <c r="B25" s="8">
        <v>48.962276702813234</v>
      </c>
      <c r="C25" s="8">
        <v>0</v>
      </c>
      <c r="D25" s="8">
        <f t="shared" si="0"/>
        <v>48.962276702813234</v>
      </c>
      <c r="E25" s="8">
        <v>11</v>
      </c>
      <c r="F25" s="8">
        <f t="shared" si="1"/>
        <v>43.576426265503777</v>
      </c>
      <c r="G25" s="8">
        <v>0</v>
      </c>
      <c r="H25" s="8">
        <f t="shared" si="7"/>
        <v>43.576426265503777</v>
      </c>
      <c r="I25" s="8">
        <v>34</v>
      </c>
      <c r="J25" s="9">
        <f t="shared" si="2"/>
        <v>41.260000000000005</v>
      </c>
      <c r="K25" s="8">
        <f t="shared" si="8"/>
        <v>28.760441335232493</v>
      </c>
      <c r="L25" s="10">
        <f t="shared" si="3"/>
        <v>1.2607316749690956</v>
      </c>
      <c r="M25" s="8">
        <f t="shared" si="4"/>
        <v>35.741112619536374</v>
      </c>
      <c r="N25" s="8">
        <v>16</v>
      </c>
      <c r="O25" s="8">
        <v>4.2</v>
      </c>
      <c r="P25" s="8">
        <f t="shared" si="5"/>
        <v>136.15661950299571</v>
      </c>
      <c r="Q25" s="17">
        <f t="shared" si="6"/>
        <v>8.5097887189372319</v>
      </c>
      <c r="R25" s="6"/>
      <c r="S25" s="6"/>
      <c r="T25" s="6"/>
      <c r="U25" s="6"/>
    </row>
    <row r="26" spans="1:21" ht="12" customHeight="1" x14ac:dyDescent="0.2">
      <c r="A26" s="7">
        <v>1989</v>
      </c>
      <c r="B26" s="8">
        <v>48.19616563301016</v>
      </c>
      <c r="C26" s="8">
        <v>0</v>
      </c>
      <c r="D26" s="8">
        <f t="shared" si="0"/>
        <v>48.19616563301016</v>
      </c>
      <c r="E26" s="8">
        <v>11</v>
      </c>
      <c r="F26" s="8">
        <f t="shared" si="1"/>
        <v>42.894587413379043</v>
      </c>
      <c r="G26" s="8">
        <v>0</v>
      </c>
      <c r="H26" s="8">
        <f t="shared" si="7"/>
        <v>42.894587413379043</v>
      </c>
      <c r="I26" s="8">
        <v>34</v>
      </c>
      <c r="J26" s="9">
        <f t="shared" si="2"/>
        <v>41.26</v>
      </c>
      <c r="K26" s="8">
        <f t="shared" si="8"/>
        <v>28.310427692830167</v>
      </c>
      <c r="L26" s="10">
        <f t="shared" si="3"/>
        <v>1.2410050495487197</v>
      </c>
      <c r="M26" s="8">
        <f t="shared" si="4"/>
        <v>35.181872652181426</v>
      </c>
      <c r="N26" s="8">
        <v>16</v>
      </c>
      <c r="O26" s="8">
        <v>4.2</v>
      </c>
      <c r="P26" s="8">
        <f t="shared" si="5"/>
        <v>134.02618153211972</v>
      </c>
      <c r="Q26" s="17">
        <f t="shared" si="6"/>
        <v>8.3766363457574826</v>
      </c>
      <c r="R26" s="6"/>
      <c r="S26" s="6"/>
      <c r="T26" s="6"/>
      <c r="U26" s="6"/>
    </row>
    <row r="27" spans="1:21" ht="12" customHeight="1" x14ac:dyDescent="0.2">
      <c r="A27" s="7">
        <v>1990</v>
      </c>
      <c r="B27" s="8">
        <v>49.593414677050511</v>
      </c>
      <c r="C27" s="8">
        <v>0</v>
      </c>
      <c r="D27" s="8">
        <f t="shared" si="0"/>
        <v>49.593414677050511</v>
      </c>
      <c r="E27" s="8">
        <v>11</v>
      </c>
      <c r="F27" s="8">
        <f t="shared" si="1"/>
        <v>44.138139062574957</v>
      </c>
      <c r="G27" s="8">
        <v>0</v>
      </c>
      <c r="H27" s="8">
        <f t="shared" si="7"/>
        <v>44.138139062574957</v>
      </c>
      <c r="I27" s="8">
        <v>34</v>
      </c>
      <c r="J27" s="9">
        <f t="shared" si="2"/>
        <v>41.26</v>
      </c>
      <c r="K27" s="8">
        <f t="shared" si="8"/>
        <v>29.131171781299471</v>
      </c>
      <c r="L27" s="10">
        <f t="shared" si="3"/>
        <v>1.2769828726049084</v>
      </c>
      <c r="M27" s="8">
        <f t="shared" si="4"/>
        <v>36.201825946912848</v>
      </c>
      <c r="N27" s="8">
        <v>16</v>
      </c>
      <c r="O27" s="8">
        <v>4.2</v>
      </c>
      <c r="P27" s="8">
        <f t="shared" si="5"/>
        <v>137.91171789300131</v>
      </c>
      <c r="Q27" s="17">
        <f t="shared" si="6"/>
        <v>8.6194823683125819</v>
      </c>
      <c r="R27" s="6"/>
      <c r="S27" s="6"/>
      <c r="T27" s="6"/>
      <c r="U27" s="6"/>
    </row>
    <row r="28" spans="1:21" ht="12" customHeight="1" x14ac:dyDescent="0.2">
      <c r="A28" s="11">
        <v>1991</v>
      </c>
      <c r="B28" s="32">
        <v>50.305460111324578</v>
      </c>
      <c r="C28" s="12">
        <v>0</v>
      </c>
      <c r="D28" s="12">
        <f t="shared" si="0"/>
        <v>50.305460111324578</v>
      </c>
      <c r="E28" s="12">
        <v>11</v>
      </c>
      <c r="F28" s="12">
        <f t="shared" si="1"/>
        <v>44.771859499078872</v>
      </c>
      <c r="G28" s="12">
        <v>0</v>
      </c>
      <c r="H28" s="32">
        <f t="shared" si="7"/>
        <v>44.771859499078872</v>
      </c>
      <c r="I28" s="32">
        <v>34</v>
      </c>
      <c r="J28" s="13">
        <f t="shared" si="2"/>
        <v>41.260000000000005</v>
      </c>
      <c r="K28" s="32">
        <f t="shared" si="8"/>
        <v>29.549427269392055</v>
      </c>
      <c r="L28" s="14">
        <f t="shared" si="3"/>
        <v>1.2953173597541723</v>
      </c>
      <c r="M28" s="12">
        <f t="shared" si="4"/>
        <v>36.721599490350904</v>
      </c>
      <c r="N28" s="12">
        <v>16</v>
      </c>
      <c r="O28" s="12">
        <v>4.2</v>
      </c>
      <c r="P28" s="12">
        <f t="shared" si="5"/>
        <v>139.89180758228915</v>
      </c>
      <c r="Q28" s="18">
        <f t="shared" si="6"/>
        <v>8.7432379738930717</v>
      </c>
      <c r="R28" s="6"/>
      <c r="S28" s="6"/>
      <c r="T28" s="6"/>
      <c r="U28" s="6"/>
    </row>
    <row r="29" spans="1:21" ht="12" customHeight="1" x14ac:dyDescent="0.2">
      <c r="A29" s="11">
        <v>1992</v>
      </c>
      <c r="B29" s="32">
        <v>51.214352148048292</v>
      </c>
      <c r="C29" s="12">
        <v>0</v>
      </c>
      <c r="D29" s="12">
        <f t="shared" si="0"/>
        <v>51.214352148048292</v>
      </c>
      <c r="E29" s="12">
        <v>11</v>
      </c>
      <c r="F29" s="12">
        <f t="shared" si="1"/>
        <v>45.580773411762976</v>
      </c>
      <c r="G29" s="12">
        <v>0</v>
      </c>
      <c r="H29" s="32">
        <f t="shared" si="7"/>
        <v>45.580773411762976</v>
      </c>
      <c r="I29" s="32">
        <v>34</v>
      </c>
      <c r="J29" s="13">
        <f t="shared" si="2"/>
        <v>41.26</v>
      </c>
      <c r="K29" s="32">
        <f t="shared" si="8"/>
        <v>30.083310451763566</v>
      </c>
      <c r="L29" s="14">
        <f t="shared" si="3"/>
        <v>1.3187204581594989</v>
      </c>
      <c r="M29" s="12">
        <f t="shared" si="4"/>
        <v>37.385065628592713</v>
      </c>
      <c r="N29" s="12">
        <v>16</v>
      </c>
      <c r="O29" s="12">
        <v>4.2</v>
      </c>
      <c r="P29" s="12">
        <f t="shared" si="5"/>
        <v>142.41929763273413</v>
      </c>
      <c r="Q29" s="18">
        <f t="shared" si="6"/>
        <v>8.901206102045883</v>
      </c>
      <c r="R29" s="6"/>
      <c r="S29" s="6"/>
      <c r="T29" s="6"/>
      <c r="U29" s="6"/>
    </row>
    <row r="30" spans="1:21" ht="12" customHeight="1" x14ac:dyDescent="0.2">
      <c r="A30" s="11">
        <v>1993</v>
      </c>
      <c r="B30" s="32">
        <v>53.677380409510917</v>
      </c>
      <c r="C30" s="12">
        <v>0</v>
      </c>
      <c r="D30" s="12">
        <f t="shared" si="0"/>
        <v>53.677380409510917</v>
      </c>
      <c r="E30" s="12">
        <v>11</v>
      </c>
      <c r="F30" s="12">
        <f t="shared" si="1"/>
        <v>47.772868564464716</v>
      </c>
      <c r="G30" s="12">
        <v>0</v>
      </c>
      <c r="H30" s="32">
        <f t="shared" si="7"/>
        <v>47.772868564464716</v>
      </c>
      <c r="I30" s="32">
        <v>34</v>
      </c>
      <c r="J30" s="13">
        <f t="shared" si="2"/>
        <v>41.26</v>
      </c>
      <c r="K30" s="32">
        <f t="shared" si="8"/>
        <v>31.530093252546713</v>
      </c>
      <c r="L30" s="14">
        <f t="shared" si="3"/>
        <v>1.3821410740842395</v>
      </c>
      <c r="M30" s="12">
        <f t="shared" si="4"/>
        <v>39.183008379751143</v>
      </c>
      <c r="N30" s="12">
        <v>16</v>
      </c>
      <c r="O30" s="12">
        <v>4.2</v>
      </c>
      <c r="P30" s="12">
        <f t="shared" si="5"/>
        <v>149.26860335143292</v>
      </c>
      <c r="Q30" s="18">
        <f t="shared" si="6"/>
        <v>9.3292877094645572</v>
      </c>
      <c r="R30" s="6"/>
      <c r="S30" s="6"/>
      <c r="T30" s="6"/>
      <c r="U30" s="6"/>
    </row>
    <row r="31" spans="1:21" ht="12" customHeight="1" x14ac:dyDescent="0.2">
      <c r="A31" s="11">
        <v>1994</v>
      </c>
      <c r="B31" s="32">
        <v>56.521702366777731</v>
      </c>
      <c r="C31" s="12">
        <v>0</v>
      </c>
      <c r="D31" s="12">
        <f t="shared" si="0"/>
        <v>56.521702366777731</v>
      </c>
      <c r="E31" s="12">
        <v>11</v>
      </c>
      <c r="F31" s="12">
        <f t="shared" si="1"/>
        <v>50.304315106432185</v>
      </c>
      <c r="G31" s="12">
        <v>0</v>
      </c>
      <c r="H31" s="32">
        <f t="shared" si="7"/>
        <v>50.304315106432185</v>
      </c>
      <c r="I31" s="32">
        <v>34</v>
      </c>
      <c r="J31" s="13">
        <f t="shared" si="2"/>
        <v>41.26</v>
      </c>
      <c r="K31" s="32">
        <f t="shared" si="8"/>
        <v>33.200847970245242</v>
      </c>
      <c r="L31" s="14">
        <f t="shared" si="3"/>
        <v>1.4553796370518461</v>
      </c>
      <c r="M31" s="12">
        <f t="shared" si="4"/>
        <v>41.259285020601311</v>
      </c>
      <c r="N31" s="12">
        <v>16</v>
      </c>
      <c r="O31" s="12">
        <v>4.2</v>
      </c>
      <c r="P31" s="12">
        <f t="shared" si="5"/>
        <v>157.17822864990976</v>
      </c>
      <c r="Q31" s="18">
        <f t="shared" si="6"/>
        <v>9.8236392906193597</v>
      </c>
      <c r="R31" s="6"/>
      <c r="S31" s="6"/>
      <c r="T31" s="6"/>
      <c r="U31" s="6"/>
    </row>
    <row r="32" spans="1:21" ht="12" customHeight="1" x14ac:dyDescent="0.2">
      <c r="A32" s="11">
        <v>1995</v>
      </c>
      <c r="B32" s="32">
        <v>58.38383420087294</v>
      </c>
      <c r="C32" s="12">
        <v>0</v>
      </c>
      <c r="D32" s="12">
        <f t="shared" si="0"/>
        <v>58.38383420087294</v>
      </c>
      <c r="E32" s="12">
        <v>11</v>
      </c>
      <c r="F32" s="12">
        <f t="shared" si="1"/>
        <v>51.961612438776918</v>
      </c>
      <c r="G32" s="12">
        <v>0</v>
      </c>
      <c r="H32" s="32">
        <f t="shared" si="7"/>
        <v>51.961612438776918</v>
      </c>
      <c r="I32" s="32">
        <v>34</v>
      </c>
      <c r="J32" s="13">
        <f t="shared" si="2"/>
        <v>41.26</v>
      </c>
      <c r="K32" s="32">
        <f t="shared" si="8"/>
        <v>34.294664209592767</v>
      </c>
      <c r="L32" s="14">
        <f t="shared" si="3"/>
        <v>1.5033277461739296</v>
      </c>
      <c r="M32" s="12">
        <f t="shared" si="4"/>
        <v>42.618589940157818</v>
      </c>
      <c r="N32" s="12">
        <v>16</v>
      </c>
      <c r="O32" s="12">
        <v>4.2</v>
      </c>
      <c r="P32" s="12">
        <f t="shared" si="5"/>
        <v>162.3565331053631</v>
      </c>
      <c r="Q32" s="18">
        <f t="shared" si="6"/>
        <v>10.147283319085194</v>
      </c>
      <c r="R32" s="6"/>
      <c r="S32" s="6"/>
      <c r="T32" s="6"/>
      <c r="U32" s="6"/>
    </row>
    <row r="33" spans="1:21" ht="12" customHeight="1" x14ac:dyDescent="0.2">
      <c r="A33" s="7">
        <v>1996</v>
      </c>
      <c r="B33" s="8">
        <v>59.703033142919793</v>
      </c>
      <c r="C33" s="8">
        <v>0</v>
      </c>
      <c r="D33" s="8">
        <f t="shared" si="0"/>
        <v>59.703033142919793</v>
      </c>
      <c r="E33" s="8">
        <v>11</v>
      </c>
      <c r="F33" s="8">
        <f t="shared" si="1"/>
        <v>53.135699497198615</v>
      </c>
      <c r="G33" s="8">
        <v>0</v>
      </c>
      <c r="H33" s="8">
        <f t="shared" si="7"/>
        <v>53.135699497198615</v>
      </c>
      <c r="I33" s="8">
        <v>34</v>
      </c>
      <c r="J33" s="9">
        <f t="shared" si="2"/>
        <v>41.260000000000005</v>
      </c>
      <c r="K33" s="8">
        <f t="shared" si="8"/>
        <v>35.069561668151081</v>
      </c>
      <c r="L33" s="10">
        <f t="shared" si="3"/>
        <v>1.5372958539463488</v>
      </c>
      <c r="M33" s="8">
        <f t="shared" si="4"/>
        <v>43.581568811452016</v>
      </c>
      <c r="N33" s="8">
        <v>16</v>
      </c>
      <c r="O33" s="8">
        <v>4.2</v>
      </c>
      <c r="P33" s="8">
        <f t="shared" si="5"/>
        <v>166.02502404362673</v>
      </c>
      <c r="Q33" s="17">
        <f t="shared" si="6"/>
        <v>10.376564002726671</v>
      </c>
      <c r="R33" s="6"/>
      <c r="S33" s="6"/>
      <c r="T33" s="6"/>
      <c r="U33" s="6"/>
    </row>
    <row r="34" spans="1:21" ht="12" customHeight="1" x14ac:dyDescent="0.2">
      <c r="A34" s="7">
        <v>1997</v>
      </c>
      <c r="B34" s="8">
        <v>62.692576851209523</v>
      </c>
      <c r="C34" s="8">
        <v>0</v>
      </c>
      <c r="D34" s="8">
        <f t="shared" si="0"/>
        <v>62.692576851209523</v>
      </c>
      <c r="E34" s="8">
        <v>11</v>
      </c>
      <c r="F34" s="8">
        <f t="shared" si="1"/>
        <v>55.796393397576473</v>
      </c>
      <c r="G34" s="8">
        <v>0</v>
      </c>
      <c r="H34" s="8">
        <f t="shared" si="7"/>
        <v>55.796393397576473</v>
      </c>
      <c r="I34" s="8">
        <v>34</v>
      </c>
      <c r="J34" s="9">
        <f t="shared" si="2"/>
        <v>41.260000000000005</v>
      </c>
      <c r="K34" s="8">
        <f t="shared" si="8"/>
        <v>36.825619642400468</v>
      </c>
      <c r="L34" s="10">
        <f t="shared" si="3"/>
        <v>1.6142737377490617</v>
      </c>
      <c r="M34" s="8">
        <f t="shared" si="4"/>
        <v>45.763853328317026</v>
      </c>
      <c r="N34" s="8">
        <v>16</v>
      </c>
      <c r="O34" s="8">
        <v>4.2</v>
      </c>
      <c r="P34" s="8">
        <f t="shared" si="5"/>
        <v>174.33848886977913</v>
      </c>
      <c r="Q34" s="17">
        <f t="shared" si="6"/>
        <v>10.896155554361195</v>
      </c>
      <c r="R34" s="6"/>
      <c r="S34" s="6"/>
      <c r="T34" s="6"/>
      <c r="U34" s="6"/>
    </row>
    <row r="35" spans="1:21" ht="12" customHeight="1" x14ac:dyDescent="0.2">
      <c r="A35" s="7">
        <v>1998</v>
      </c>
      <c r="B35" s="8">
        <v>64.356089170178592</v>
      </c>
      <c r="C35" s="8">
        <v>0</v>
      </c>
      <c r="D35" s="8">
        <f t="shared" si="0"/>
        <v>64.356089170178592</v>
      </c>
      <c r="E35" s="8">
        <v>11</v>
      </c>
      <c r="F35" s="8">
        <f t="shared" si="1"/>
        <v>57.276919361458951</v>
      </c>
      <c r="G35" s="8">
        <v>0</v>
      </c>
      <c r="H35" s="8">
        <f t="shared" si="7"/>
        <v>57.276919361458951</v>
      </c>
      <c r="I35" s="8">
        <v>34</v>
      </c>
      <c r="J35" s="9">
        <f t="shared" si="2"/>
        <v>41.259999999999984</v>
      </c>
      <c r="K35" s="8">
        <f t="shared" si="8"/>
        <v>37.802766778562912</v>
      </c>
      <c r="L35" s="10">
        <f t="shared" si="3"/>
        <v>1.6571075848137167</v>
      </c>
      <c r="M35" s="8">
        <f t="shared" si="4"/>
        <v>46.978171475676461</v>
      </c>
      <c r="N35" s="8">
        <v>16</v>
      </c>
      <c r="O35" s="8">
        <v>4.2</v>
      </c>
      <c r="P35" s="8">
        <f t="shared" si="5"/>
        <v>178.96446276448174</v>
      </c>
      <c r="Q35" s="17">
        <f t="shared" si="6"/>
        <v>11.185278922780109</v>
      </c>
      <c r="R35" s="6"/>
      <c r="S35" s="6"/>
      <c r="T35" s="6"/>
      <c r="U35" s="6"/>
    </row>
    <row r="36" spans="1:21" ht="12" customHeight="1" x14ac:dyDescent="0.2">
      <c r="A36" s="7">
        <v>1999</v>
      </c>
      <c r="B36" s="8">
        <v>65.857795523981196</v>
      </c>
      <c r="C36" s="8">
        <v>0</v>
      </c>
      <c r="D36" s="8">
        <f t="shared" si="0"/>
        <v>65.857795523981196</v>
      </c>
      <c r="E36" s="8">
        <v>11</v>
      </c>
      <c r="F36" s="8">
        <f t="shared" si="1"/>
        <v>58.613438016343267</v>
      </c>
      <c r="G36" s="8">
        <v>0</v>
      </c>
      <c r="H36" s="8">
        <f t="shared" si="7"/>
        <v>58.613438016343267</v>
      </c>
      <c r="I36" s="8">
        <v>34</v>
      </c>
      <c r="J36" s="9">
        <f t="shared" si="2"/>
        <v>41.26</v>
      </c>
      <c r="K36" s="8">
        <f t="shared" si="8"/>
        <v>38.684869090786556</v>
      </c>
      <c r="L36" s="10">
        <f t="shared" si="3"/>
        <v>1.6957750834317395</v>
      </c>
      <c r="M36" s="8">
        <f t="shared" si="4"/>
        <v>48.074375727748098</v>
      </c>
      <c r="N36" s="8">
        <v>16</v>
      </c>
      <c r="O36" s="8">
        <v>4.2</v>
      </c>
      <c r="P36" s="8">
        <f t="shared" si="5"/>
        <v>183.1404789628499</v>
      </c>
      <c r="Q36" s="17">
        <f t="shared" si="6"/>
        <v>11.446279935178119</v>
      </c>
      <c r="R36" s="6"/>
      <c r="S36" s="6"/>
      <c r="T36" s="6"/>
      <c r="U36" s="6"/>
    </row>
    <row r="37" spans="1:21" ht="12" customHeight="1" x14ac:dyDescent="0.2">
      <c r="A37" s="7">
        <v>2000</v>
      </c>
      <c r="B37" s="8">
        <v>64.384337554791159</v>
      </c>
      <c r="C37" s="8">
        <v>0</v>
      </c>
      <c r="D37" s="8">
        <f t="shared" si="0"/>
        <v>64.384337554791159</v>
      </c>
      <c r="E37" s="8">
        <v>11</v>
      </c>
      <c r="F37" s="8">
        <f t="shared" si="1"/>
        <v>57.302060423764132</v>
      </c>
      <c r="G37" s="8">
        <v>0</v>
      </c>
      <c r="H37" s="8">
        <f t="shared" si="7"/>
        <v>57.302060423764132</v>
      </c>
      <c r="I37" s="8">
        <v>34</v>
      </c>
      <c r="J37" s="9">
        <f t="shared" si="2"/>
        <v>41.26</v>
      </c>
      <c r="K37" s="8">
        <f t="shared" si="8"/>
        <v>37.819359879684328</v>
      </c>
      <c r="L37" s="10">
        <f t="shared" si="3"/>
        <v>1.6578349536299979</v>
      </c>
      <c r="M37" s="8">
        <f t="shared" si="4"/>
        <v>46.998792017933624</v>
      </c>
      <c r="N37" s="8">
        <v>16</v>
      </c>
      <c r="O37" s="8">
        <v>4.2</v>
      </c>
      <c r="P37" s="8">
        <f t="shared" si="5"/>
        <v>179.04301721117571</v>
      </c>
      <c r="Q37" s="17">
        <f t="shared" si="6"/>
        <v>11.190188575698482</v>
      </c>
      <c r="R37" s="6"/>
      <c r="S37" s="6"/>
      <c r="T37" s="6"/>
      <c r="U37" s="6"/>
    </row>
    <row r="38" spans="1:21" ht="12" customHeight="1" x14ac:dyDescent="0.2">
      <c r="A38" s="11">
        <v>2001</v>
      </c>
      <c r="B38" s="32">
        <v>63.77749685773874</v>
      </c>
      <c r="C38" s="12">
        <v>0</v>
      </c>
      <c r="D38" s="12">
        <f t="shared" si="0"/>
        <v>63.77749685773874</v>
      </c>
      <c r="E38" s="12">
        <v>11</v>
      </c>
      <c r="F38" s="12">
        <f t="shared" si="1"/>
        <v>56.761972203387479</v>
      </c>
      <c r="G38" s="12">
        <v>0</v>
      </c>
      <c r="H38" s="32">
        <f t="shared" si="7"/>
        <v>56.761972203387479</v>
      </c>
      <c r="I38" s="32">
        <v>34</v>
      </c>
      <c r="J38" s="13">
        <f t="shared" si="2"/>
        <v>41.26</v>
      </c>
      <c r="K38" s="32">
        <f t="shared" si="8"/>
        <v>37.462901654235736</v>
      </c>
      <c r="L38" s="14">
        <f t="shared" si="3"/>
        <v>1.6422093875829364</v>
      </c>
      <c r="M38" s="12">
        <f t="shared" si="4"/>
        <v>46.555815033282457</v>
      </c>
      <c r="N38" s="12">
        <v>16</v>
      </c>
      <c r="O38" s="12">
        <v>4.2</v>
      </c>
      <c r="P38" s="12">
        <f t="shared" si="5"/>
        <v>177.35548584107602</v>
      </c>
      <c r="Q38" s="18">
        <f t="shared" si="6"/>
        <v>11.084717865067251</v>
      </c>
      <c r="R38" s="6"/>
      <c r="S38" s="6"/>
      <c r="T38" s="6"/>
      <c r="U38" s="6"/>
    </row>
    <row r="39" spans="1:21" ht="12" customHeight="1" x14ac:dyDescent="0.2">
      <c r="A39" s="11">
        <v>2002</v>
      </c>
      <c r="B39" s="32">
        <v>64.18248761968573</v>
      </c>
      <c r="C39" s="12">
        <v>0</v>
      </c>
      <c r="D39" s="12">
        <f t="shared" si="0"/>
        <v>64.18248761968573</v>
      </c>
      <c r="E39" s="12">
        <v>11</v>
      </c>
      <c r="F39" s="12">
        <f t="shared" si="1"/>
        <v>57.122413981520296</v>
      </c>
      <c r="G39" s="12">
        <v>0</v>
      </c>
      <c r="H39" s="32">
        <f t="shared" si="7"/>
        <v>57.122413981520296</v>
      </c>
      <c r="I39" s="32">
        <v>34</v>
      </c>
      <c r="J39" s="13">
        <f t="shared" si="2"/>
        <v>41.260000000000005</v>
      </c>
      <c r="K39" s="32">
        <f t="shared" si="8"/>
        <v>37.700793227803395</v>
      </c>
      <c r="L39" s="14">
        <f t="shared" si="3"/>
        <v>1.6526375113557652</v>
      </c>
      <c r="M39" s="12">
        <f t="shared" si="4"/>
        <v>46.851447128180261</v>
      </c>
      <c r="N39" s="12">
        <v>16</v>
      </c>
      <c r="O39" s="12">
        <v>4.2</v>
      </c>
      <c r="P39" s="12">
        <f t="shared" si="5"/>
        <v>178.48170334544861</v>
      </c>
      <c r="Q39" s="18">
        <f t="shared" si="6"/>
        <v>11.155106459090538</v>
      </c>
      <c r="R39" s="6"/>
      <c r="S39" s="6"/>
      <c r="T39" s="6"/>
      <c r="U39" s="6"/>
    </row>
    <row r="40" spans="1:21" ht="12" customHeight="1" x14ac:dyDescent="0.2">
      <c r="A40" s="11">
        <v>2003</v>
      </c>
      <c r="B40" s="32">
        <v>62.432227281245794</v>
      </c>
      <c r="C40" s="12">
        <v>0</v>
      </c>
      <c r="D40" s="12">
        <f t="shared" si="0"/>
        <v>62.432227281245794</v>
      </c>
      <c r="E40" s="12">
        <v>11</v>
      </c>
      <c r="F40" s="12">
        <f t="shared" si="1"/>
        <v>55.564682280308759</v>
      </c>
      <c r="G40" s="12">
        <v>0</v>
      </c>
      <c r="H40" s="32">
        <f t="shared" si="7"/>
        <v>55.564682280308759</v>
      </c>
      <c r="I40" s="32">
        <v>34</v>
      </c>
      <c r="J40" s="13">
        <f t="shared" si="2"/>
        <v>41.26</v>
      </c>
      <c r="K40" s="32">
        <f t="shared" si="8"/>
        <v>36.672690305003783</v>
      </c>
      <c r="L40" s="14">
        <f t="shared" si="3"/>
        <v>1.6075699859727686</v>
      </c>
      <c r="M40" s="12">
        <f t="shared" si="4"/>
        <v>45.573805317335001</v>
      </c>
      <c r="N40" s="12">
        <v>16</v>
      </c>
      <c r="O40" s="12">
        <v>4.2</v>
      </c>
      <c r="P40" s="12">
        <f t="shared" si="5"/>
        <v>173.61449644699047</v>
      </c>
      <c r="Q40" s="18">
        <f t="shared" si="6"/>
        <v>10.850906027936905</v>
      </c>
      <c r="R40" s="6"/>
      <c r="S40" s="6"/>
      <c r="T40" s="6"/>
      <c r="U40" s="6"/>
    </row>
    <row r="41" spans="1:21" ht="12" customHeight="1" x14ac:dyDescent="0.2">
      <c r="A41" s="11">
        <v>2004</v>
      </c>
      <c r="B41" s="32">
        <v>61.454350993135265</v>
      </c>
      <c r="C41" s="12">
        <v>0</v>
      </c>
      <c r="D41" s="12">
        <f t="shared" si="0"/>
        <v>61.454350993135265</v>
      </c>
      <c r="E41" s="12">
        <v>11</v>
      </c>
      <c r="F41" s="12">
        <f t="shared" si="1"/>
        <v>54.694372383890382</v>
      </c>
      <c r="G41" s="12">
        <v>0</v>
      </c>
      <c r="H41" s="32">
        <f t="shared" si="7"/>
        <v>54.694372383890382</v>
      </c>
      <c r="I41" s="32">
        <v>34</v>
      </c>
      <c r="J41" s="13">
        <f t="shared" si="2"/>
        <v>41.260000000000005</v>
      </c>
      <c r="K41" s="32">
        <f t="shared" si="8"/>
        <v>36.09828577336765</v>
      </c>
      <c r="L41" s="14">
        <f t="shared" si="3"/>
        <v>1.5823906092435134</v>
      </c>
      <c r="M41" s="12">
        <f t="shared" si="4"/>
        <v>44.859982576748983</v>
      </c>
      <c r="N41" s="12">
        <v>16</v>
      </c>
      <c r="O41" s="12">
        <v>4.2</v>
      </c>
      <c r="P41" s="12">
        <f t="shared" si="5"/>
        <v>170.8951717209485</v>
      </c>
      <c r="Q41" s="18">
        <f t="shared" si="6"/>
        <v>10.680948232559281</v>
      </c>
      <c r="R41" s="6"/>
      <c r="S41" s="6"/>
      <c r="T41" s="6"/>
      <c r="U41" s="6"/>
    </row>
    <row r="42" spans="1:21" ht="12" customHeight="1" x14ac:dyDescent="0.2">
      <c r="A42" s="11">
        <v>2005</v>
      </c>
      <c r="B42" s="32">
        <v>60.82820890784344</v>
      </c>
      <c r="C42" s="12">
        <v>0</v>
      </c>
      <c r="D42" s="12">
        <f t="shared" si="0"/>
        <v>60.82820890784344</v>
      </c>
      <c r="E42" s="12">
        <v>11</v>
      </c>
      <c r="F42" s="12">
        <f t="shared" si="1"/>
        <v>54.137105927980663</v>
      </c>
      <c r="G42" s="12">
        <v>0</v>
      </c>
      <c r="H42" s="32">
        <f t="shared" si="7"/>
        <v>54.137105927980663</v>
      </c>
      <c r="I42" s="32">
        <v>34</v>
      </c>
      <c r="J42" s="13">
        <f t="shared" si="2"/>
        <v>41.260000000000005</v>
      </c>
      <c r="K42" s="32">
        <f t="shared" si="8"/>
        <v>35.730489912467235</v>
      </c>
      <c r="L42" s="14">
        <f t="shared" si="3"/>
        <v>1.5662680509574678</v>
      </c>
      <c r="M42" s="12">
        <f t="shared" si="4"/>
        <v>44.402916110618733</v>
      </c>
      <c r="N42" s="12">
        <v>16</v>
      </c>
      <c r="O42" s="12">
        <v>4.2</v>
      </c>
      <c r="P42" s="12">
        <f t="shared" si="5"/>
        <v>169.15396613569041</v>
      </c>
      <c r="Q42" s="18">
        <f t="shared" si="6"/>
        <v>10.572122883480651</v>
      </c>
      <c r="R42" s="6"/>
      <c r="S42" s="6"/>
      <c r="T42" s="6"/>
      <c r="U42" s="6"/>
    </row>
    <row r="43" spans="1:21" ht="12" customHeight="1" x14ac:dyDescent="0.2">
      <c r="A43" s="7">
        <v>2006</v>
      </c>
      <c r="B43" s="8">
        <v>60.096771483315358</v>
      </c>
      <c r="C43" s="8">
        <v>0</v>
      </c>
      <c r="D43" s="8">
        <f t="shared" si="0"/>
        <v>60.096771483315358</v>
      </c>
      <c r="E43" s="8">
        <v>11</v>
      </c>
      <c r="F43" s="8">
        <f t="shared" si="1"/>
        <v>53.486126620150671</v>
      </c>
      <c r="G43" s="8">
        <v>0</v>
      </c>
      <c r="H43" s="8">
        <f t="shared" si="7"/>
        <v>53.486126620150671</v>
      </c>
      <c r="I43" s="8">
        <v>34</v>
      </c>
      <c r="J43" s="9">
        <f t="shared" si="2"/>
        <v>41.26</v>
      </c>
      <c r="K43" s="8">
        <f t="shared" si="8"/>
        <v>35.300843569299445</v>
      </c>
      <c r="L43" s="10">
        <f t="shared" si="3"/>
        <v>1.5474342386542224</v>
      </c>
      <c r="M43" s="8">
        <f t="shared" si="4"/>
        <v>43.868986948727873</v>
      </c>
      <c r="N43" s="8">
        <v>16</v>
      </c>
      <c r="O43" s="8">
        <v>4.2</v>
      </c>
      <c r="P43" s="8">
        <f t="shared" si="5"/>
        <v>167.11995028086807</v>
      </c>
      <c r="Q43" s="17">
        <f t="shared" si="6"/>
        <v>10.444996892554254</v>
      </c>
      <c r="R43" s="6"/>
      <c r="S43" s="6"/>
      <c r="T43" s="6"/>
      <c r="U43" s="6"/>
    </row>
    <row r="44" spans="1:21" ht="12" customHeight="1" x14ac:dyDescent="0.2">
      <c r="A44" s="7">
        <v>2007</v>
      </c>
      <c r="B44" s="8">
        <v>57.728698717570914</v>
      </c>
      <c r="C44" s="8">
        <v>0</v>
      </c>
      <c r="D44" s="8">
        <f t="shared" si="0"/>
        <v>57.728698717570914</v>
      </c>
      <c r="E44" s="8">
        <v>11</v>
      </c>
      <c r="F44" s="8">
        <f t="shared" si="1"/>
        <v>51.378541858638116</v>
      </c>
      <c r="G44" s="8">
        <v>0</v>
      </c>
      <c r="H44" s="8">
        <f t="shared" si="7"/>
        <v>51.378541858638116</v>
      </c>
      <c r="I44" s="8">
        <v>34</v>
      </c>
      <c r="J44" s="9">
        <f t="shared" si="2"/>
        <v>41.259999999999984</v>
      </c>
      <c r="K44" s="8">
        <f t="shared" si="8"/>
        <v>33.909837626701162</v>
      </c>
      <c r="L44" s="10">
        <f t="shared" si="3"/>
        <v>1.4864586356910099</v>
      </c>
      <c r="M44" s="8">
        <f t="shared" si="4"/>
        <v>42.140359092522282</v>
      </c>
      <c r="N44" s="8">
        <v>16</v>
      </c>
      <c r="O44" s="8">
        <v>4.2</v>
      </c>
      <c r="P44" s="8">
        <f t="shared" si="5"/>
        <v>160.53470130484678</v>
      </c>
      <c r="Q44" s="17">
        <f t="shared" si="6"/>
        <v>10.033418831552924</v>
      </c>
      <c r="R44" s="6"/>
      <c r="S44" s="6"/>
      <c r="T44" s="6"/>
      <c r="U44" s="6"/>
    </row>
    <row r="45" spans="1:21" ht="12" customHeight="1" x14ac:dyDescent="0.2">
      <c r="A45" s="7">
        <v>2008</v>
      </c>
      <c r="B45" s="8">
        <v>54.467595933604557</v>
      </c>
      <c r="C45" s="8">
        <v>0</v>
      </c>
      <c r="D45" s="8">
        <f t="shared" si="0"/>
        <v>54.467595933604557</v>
      </c>
      <c r="E45" s="8">
        <v>11</v>
      </c>
      <c r="F45" s="8">
        <f t="shared" si="1"/>
        <v>48.476160380908055</v>
      </c>
      <c r="G45" s="8">
        <v>0</v>
      </c>
      <c r="H45" s="8">
        <f t="shared" si="7"/>
        <v>48.476160380908055</v>
      </c>
      <c r="I45" s="8">
        <v>34</v>
      </c>
      <c r="J45" s="9">
        <f t="shared" si="2"/>
        <v>41.26</v>
      </c>
      <c r="K45" s="8">
        <f t="shared" si="8"/>
        <v>31.994265851399316</v>
      </c>
      <c r="L45" s="10">
        <f t="shared" si="3"/>
        <v>1.4024883660887371</v>
      </c>
      <c r="M45" s="8">
        <f t="shared" si="4"/>
        <v>39.759843934432652</v>
      </c>
      <c r="N45" s="8">
        <v>16</v>
      </c>
      <c r="O45" s="8">
        <v>4.2</v>
      </c>
      <c r="P45" s="8">
        <f t="shared" si="5"/>
        <v>151.46607213117201</v>
      </c>
      <c r="Q45" s="17">
        <f t="shared" si="6"/>
        <v>9.4666295081982508</v>
      </c>
      <c r="R45" s="6"/>
      <c r="S45" s="6"/>
      <c r="T45" s="6"/>
      <c r="U45" s="6"/>
    </row>
    <row r="46" spans="1:21" ht="12" customHeight="1" x14ac:dyDescent="0.2">
      <c r="A46" s="7">
        <v>2009</v>
      </c>
      <c r="B46" s="8">
        <v>51.764632645864801</v>
      </c>
      <c r="C46" s="8">
        <v>0</v>
      </c>
      <c r="D46" s="8">
        <f t="shared" si="0"/>
        <v>51.764632645864801</v>
      </c>
      <c r="E46" s="8">
        <v>11</v>
      </c>
      <c r="F46" s="8">
        <f t="shared" si="1"/>
        <v>46.070523054819674</v>
      </c>
      <c r="G46" s="8">
        <v>0</v>
      </c>
      <c r="H46" s="8">
        <f t="shared" si="7"/>
        <v>46.070523054819674</v>
      </c>
      <c r="I46" s="8">
        <v>34</v>
      </c>
      <c r="J46" s="9">
        <f t="shared" si="2"/>
        <v>41.26</v>
      </c>
      <c r="K46" s="8">
        <f t="shared" si="8"/>
        <v>30.406545216180987</v>
      </c>
      <c r="L46" s="10">
        <f t="shared" si="3"/>
        <v>1.3328896533120433</v>
      </c>
      <c r="M46" s="8">
        <f t="shared" si="4"/>
        <v>37.786755226569774</v>
      </c>
      <c r="N46" s="8">
        <v>16</v>
      </c>
      <c r="O46" s="8">
        <v>4.2</v>
      </c>
      <c r="P46" s="8">
        <f t="shared" si="5"/>
        <v>143.94954372026581</v>
      </c>
      <c r="Q46" s="17">
        <f t="shared" si="6"/>
        <v>8.996846482516613</v>
      </c>
      <c r="R46" s="6"/>
      <c r="S46" s="6"/>
      <c r="T46" s="6"/>
      <c r="U46" s="6"/>
    </row>
    <row r="47" spans="1:21" ht="12" customHeight="1" x14ac:dyDescent="0.2">
      <c r="A47" s="7">
        <v>2010</v>
      </c>
      <c r="B47" s="8">
        <v>50.562071566277716</v>
      </c>
      <c r="C47" s="8">
        <v>0</v>
      </c>
      <c r="D47" s="8">
        <f t="shared" si="0"/>
        <v>50.562071566277716</v>
      </c>
      <c r="E47" s="8">
        <v>11</v>
      </c>
      <c r="F47" s="8">
        <f t="shared" si="1"/>
        <v>45.000243693987166</v>
      </c>
      <c r="G47" s="8">
        <v>0</v>
      </c>
      <c r="H47" s="8">
        <f t="shared" si="7"/>
        <v>45.000243693987166</v>
      </c>
      <c r="I47" s="8">
        <v>34</v>
      </c>
      <c r="J47" s="9">
        <f t="shared" si="2"/>
        <v>41.260000000000005</v>
      </c>
      <c r="K47" s="8">
        <f t="shared" si="8"/>
        <v>29.700160838031529</v>
      </c>
      <c r="L47" s="10">
        <f t="shared" si="3"/>
        <v>1.3019248586534369</v>
      </c>
      <c r="M47" s="8">
        <f t="shared" si="4"/>
        <v>36.908918780395609</v>
      </c>
      <c r="N47" s="8">
        <v>16</v>
      </c>
      <c r="O47" s="8">
        <v>4.2</v>
      </c>
      <c r="P47" s="8">
        <f t="shared" si="5"/>
        <v>140.60540487769757</v>
      </c>
      <c r="Q47" s="17">
        <f t="shared" si="6"/>
        <v>8.7878378048560979</v>
      </c>
    </row>
    <row r="48" spans="1:21" ht="12" customHeight="1" x14ac:dyDescent="0.2">
      <c r="A48" s="11">
        <v>2011</v>
      </c>
      <c r="B48" s="32">
        <v>48.583402192962538</v>
      </c>
      <c r="C48" s="12">
        <v>0</v>
      </c>
      <c r="D48" s="12">
        <f t="shared" si="0"/>
        <v>48.583402192962538</v>
      </c>
      <c r="E48" s="12">
        <v>11</v>
      </c>
      <c r="F48" s="12">
        <f t="shared" si="1"/>
        <v>43.239227951736659</v>
      </c>
      <c r="G48" s="12">
        <v>0</v>
      </c>
      <c r="H48" s="32">
        <f t="shared" si="7"/>
        <v>43.239227951736659</v>
      </c>
      <c r="I48" s="32">
        <v>34</v>
      </c>
      <c r="J48" s="13">
        <f t="shared" si="2"/>
        <v>41.260000000000005</v>
      </c>
      <c r="K48" s="32">
        <f t="shared" si="8"/>
        <v>28.537890448146193</v>
      </c>
      <c r="L48" s="14">
        <f t="shared" si="3"/>
        <v>1.2509760196447646</v>
      </c>
      <c r="M48" s="12">
        <f t="shared" si="4"/>
        <v>35.464544668919253</v>
      </c>
      <c r="N48" s="12">
        <v>16</v>
      </c>
      <c r="O48" s="12">
        <v>4.2</v>
      </c>
      <c r="P48" s="12">
        <f t="shared" si="5"/>
        <v>135.10302731016859</v>
      </c>
      <c r="Q48" s="18">
        <f t="shared" si="6"/>
        <v>8.4439392068855366</v>
      </c>
    </row>
    <row r="49" spans="1:17" ht="12" customHeight="1" x14ac:dyDescent="0.2">
      <c r="A49" s="31">
        <v>2012</v>
      </c>
      <c r="B49" s="32">
        <v>47.707414034934217</v>
      </c>
      <c r="C49" s="32">
        <v>0</v>
      </c>
      <c r="D49" s="32">
        <f t="shared" ref="D49:D58" si="9">+B49-B49*(C49/100)</f>
        <v>47.707414034934217</v>
      </c>
      <c r="E49" s="32">
        <v>11</v>
      </c>
      <c r="F49" s="32">
        <f t="shared" ref="F49:F58" si="10">+(D49-D49*(E49)/100)</f>
        <v>42.459598491091455</v>
      </c>
      <c r="G49" s="32">
        <v>0</v>
      </c>
      <c r="H49" s="32">
        <f t="shared" si="7"/>
        <v>42.459598491091455</v>
      </c>
      <c r="I49" s="32">
        <v>34</v>
      </c>
      <c r="J49" s="13">
        <f t="shared" ref="J49:J58" si="11">100-(K49/B49*100)</f>
        <v>41.26</v>
      </c>
      <c r="K49" s="32">
        <f t="shared" si="8"/>
        <v>28.023335004120362</v>
      </c>
      <c r="L49" s="14">
        <f t="shared" ref="L49:L58" si="12">+(K49/365)*16</f>
        <v>1.2284201645641804</v>
      </c>
      <c r="M49" s="32">
        <f t="shared" ref="M49:M58" si="13">+L49*28.3495</f>
        <v>34.825097455312232</v>
      </c>
      <c r="N49" s="32">
        <v>16</v>
      </c>
      <c r="O49" s="32">
        <v>4.2</v>
      </c>
      <c r="P49" s="32">
        <f t="shared" ref="P49:P58" si="14">+Q49*N49</f>
        <v>132.66703792499897</v>
      </c>
      <c r="Q49" s="18">
        <f t="shared" ref="Q49:Q58" si="15">+M49/O49</f>
        <v>8.2916898703124353</v>
      </c>
    </row>
    <row r="50" spans="1:17" ht="12" customHeight="1" x14ac:dyDescent="0.2">
      <c r="A50" s="31">
        <v>2013</v>
      </c>
      <c r="B50" s="32">
        <v>45.800112134893411</v>
      </c>
      <c r="C50" s="32">
        <v>0</v>
      </c>
      <c r="D50" s="32">
        <f t="shared" si="9"/>
        <v>45.800112134893411</v>
      </c>
      <c r="E50" s="32">
        <v>11</v>
      </c>
      <c r="F50" s="32">
        <f t="shared" si="10"/>
        <v>40.76209980005514</v>
      </c>
      <c r="G50" s="32">
        <v>0</v>
      </c>
      <c r="H50" s="32">
        <f t="shared" si="7"/>
        <v>40.76209980005514</v>
      </c>
      <c r="I50" s="32">
        <v>34</v>
      </c>
      <c r="J50" s="13">
        <f t="shared" si="11"/>
        <v>41.26</v>
      </c>
      <c r="K50" s="32">
        <f t="shared" si="8"/>
        <v>26.902985868036392</v>
      </c>
      <c r="L50" s="14">
        <f t="shared" si="12"/>
        <v>1.1793089695577597</v>
      </c>
      <c r="M50" s="32">
        <f t="shared" si="13"/>
        <v>33.43281963247771</v>
      </c>
      <c r="N50" s="32">
        <v>16</v>
      </c>
      <c r="O50" s="32">
        <v>4.2</v>
      </c>
      <c r="P50" s="32">
        <f t="shared" si="14"/>
        <v>127.36312240943889</v>
      </c>
      <c r="Q50" s="18">
        <f t="shared" si="15"/>
        <v>7.9601951505899304</v>
      </c>
    </row>
    <row r="51" spans="1:17" ht="12" customHeight="1" x14ac:dyDescent="0.2">
      <c r="A51" s="31">
        <v>2014</v>
      </c>
      <c r="B51" s="32">
        <v>46.028813092860439</v>
      </c>
      <c r="C51" s="32">
        <v>0</v>
      </c>
      <c r="D51" s="32">
        <f t="shared" si="9"/>
        <v>46.028813092860439</v>
      </c>
      <c r="E51" s="32">
        <v>11</v>
      </c>
      <c r="F51" s="32">
        <f t="shared" si="10"/>
        <v>40.965643652645788</v>
      </c>
      <c r="G51" s="32">
        <v>0</v>
      </c>
      <c r="H51" s="32">
        <f t="shared" si="7"/>
        <v>40.965643652645788</v>
      </c>
      <c r="I51" s="32">
        <v>34</v>
      </c>
      <c r="J51" s="13">
        <f t="shared" si="11"/>
        <v>41.260000000000005</v>
      </c>
      <c r="K51" s="32">
        <f t="shared" si="8"/>
        <v>27.03732481074622</v>
      </c>
      <c r="L51" s="14">
        <f t="shared" si="12"/>
        <v>1.185197799923122</v>
      </c>
      <c r="M51" s="32">
        <f t="shared" si="13"/>
        <v>33.599765028920544</v>
      </c>
      <c r="N51" s="32">
        <v>16</v>
      </c>
      <c r="O51" s="32">
        <v>4.2</v>
      </c>
      <c r="P51" s="32">
        <f t="shared" si="14"/>
        <v>127.99910487207826</v>
      </c>
      <c r="Q51" s="18">
        <f t="shared" si="15"/>
        <v>7.9999440545048914</v>
      </c>
    </row>
    <row r="52" spans="1:17" ht="12" customHeight="1" x14ac:dyDescent="0.2">
      <c r="A52" s="36">
        <v>2015</v>
      </c>
      <c r="B52" s="32">
        <v>44.775052756263676</v>
      </c>
      <c r="C52" s="37">
        <v>0</v>
      </c>
      <c r="D52" s="37">
        <f t="shared" si="9"/>
        <v>44.775052756263676</v>
      </c>
      <c r="E52" s="37">
        <v>11</v>
      </c>
      <c r="F52" s="37">
        <f t="shared" si="10"/>
        <v>39.849796953074673</v>
      </c>
      <c r="G52" s="37">
        <v>0</v>
      </c>
      <c r="H52" s="32">
        <f t="shared" si="7"/>
        <v>39.849796953074673</v>
      </c>
      <c r="I52" s="37">
        <v>34</v>
      </c>
      <c r="J52" s="38">
        <f t="shared" si="11"/>
        <v>41.26</v>
      </c>
      <c r="K52" s="32">
        <f t="shared" si="8"/>
        <v>26.300865989029283</v>
      </c>
      <c r="L52" s="39">
        <f t="shared" si="12"/>
        <v>1.1529146734916946</v>
      </c>
      <c r="M52" s="37">
        <f t="shared" si="13"/>
        <v>32.684554536152795</v>
      </c>
      <c r="N52" s="37">
        <v>16</v>
      </c>
      <c r="O52" s="37">
        <v>4.2</v>
      </c>
      <c r="P52" s="37">
        <f t="shared" si="14"/>
        <v>124.5125887091535</v>
      </c>
      <c r="Q52" s="41">
        <f t="shared" si="15"/>
        <v>7.7820367943220941</v>
      </c>
    </row>
    <row r="53" spans="1:17" ht="12" customHeight="1" x14ac:dyDescent="0.2">
      <c r="A53" s="42">
        <v>2016</v>
      </c>
      <c r="B53" s="8">
        <v>43.54430752551734</v>
      </c>
      <c r="C53" s="43">
        <v>0</v>
      </c>
      <c r="D53" s="43">
        <f t="shared" si="9"/>
        <v>43.54430752551734</v>
      </c>
      <c r="E53" s="43">
        <v>11</v>
      </c>
      <c r="F53" s="43">
        <f t="shared" si="10"/>
        <v>38.754433697710432</v>
      </c>
      <c r="G53" s="43">
        <v>0</v>
      </c>
      <c r="H53" s="8">
        <f t="shared" si="7"/>
        <v>38.754433697710432</v>
      </c>
      <c r="I53" s="43">
        <v>34</v>
      </c>
      <c r="J53" s="44">
        <f t="shared" si="11"/>
        <v>41.26</v>
      </c>
      <c r="K53" s="8">
        <f t="shared" si="8"/>
        <v>25.577926240488885</v>
      </c>
      <c r="L53" s="45">
        <f t="shared" si="12"/>
        <v>1.121224163966636</v>
      </c>
      <c r="M53" s="43">
        <f t="shared" si="13"/>
        <v>31.786144436372147</v>
      </c>
      <c r="N53" s="43">
        <v>16</v>
      </c>
      <c r="O53" s="43">
        <v>4.2</v>
      </c>
      <c r="P53" s="43">
        <f t="shared" si="14"/>
        <v>121.09007404332246</v>
      </c>
      <c r="Q53" s="47">
        <f t="shared" si="15"/>
        <v>7.5681296277076537</v>
      </c>
    </row>
    <row r="54" spans="1:17" ht="12" customHeight="1" x14ac:dyDescent="0.2">
      <c r="A54" s="49">
        <v>2017</v>
      </c>
      <c r="B54" s="8">
        <v>42.331278011640833</v>
      </c>
      <c r="C54" s="43">
        <v>0</v>
      </c>
      <c r="D54" s="43">
        <f t="shared" si="9"/>
        <v>42.331278011640833</v>
      </c>
      <c r="E54" s="43">
        <v>11</v>
      </c>
      <c r="F54" s="43">
        <f t="shared" si="10"/>
        <v>37.674837430360341</v>
      </c>
      <c r="G54" s="43">
        <v>0</v>
      </c>
      <c r="H54" s="8">
        <f t="shared" si="7"/>
        <v>37.674837430360341</v>
      </c>
      <c r="I54" s="43">
        <v>34</v>
      </c>
      <c r="J54" s="44">
        <f t="shared" si="11"/>
        <v>41.260000000000005</v>
      </c>
      <c r="K54" s="8">
        <f t="shared" si="8"/>
        <v>24.865392704037824</v>
      </c>
      <c r="L54" s="45">
        <f t="shared" si="12"/>
        <v>1.0899898171633018</v>
      </c>
      <c r="M54" s="43">
        <f t="shared" si="13"/>
        <v>30.900666321671022</v>
      </c>
      <c r="N54" s="43">
        <v>16</v>
      </c>
      <c r="O54" s="43">
        <v>4.2</v>
      </c>
      <c r="P54" s="43">
        <f t="shared" si="14"/>
        <v>117.71682408255627</v>
      </c>
      <c r="Q54" s="47">
        <f t="shared" si="15"/>
        <v>7.357301505159767</v>
      </c>
    </row>
    <row r="55" spans="1:17" ht="12" customHeight="1" x14ac:dyDescent="0.2">
      <c r="A55" s="42">
        <v>2018</v>
      </c>
      <c r="B55" s="8">
        <v>40.998889769409374</v>
      </c>
      <c r="C55" s="43">
        <v>0</v>
      </c>
      <c r="D55" s="43">
        <f t="shared" si="9"/>
        <v>40.998889769409374</v>
      </c>
      <c r="E55" s="43">
        <v>11</v>
      </c>
      <c r="F55" s="43">
        <f t="shared" si="10"/>
        <v>36.489011894774343</v>
      </c>
      <c r="G55" s="43">
        <v>0</v>
      </c>
      <c r="H55" s="8">
        <f t="shared" si="7"/>
        <v>36.489011894774343</v>
      </c>
      <c r="I55" s="43">
        <v>34</v>
      </c>
      <c r="J55" s="44">
        <f t="shared" si="11"/>
        <v>41.26</v>
      </c>
      <c r="K55" s="8">
        <f t="shared" si="8"/>
        <v>24.082747850551065</v>
      </c>
      <c r="L55" s="45">
        <f t="shared" si="12"/>
        <v>1.0556820975584029</v>
      </c>
      <c r="M55" s="43">
        <f t="shared" si="13"/>
        <v>29.928059624731944</v>
      </c>
      <c r="N55" s="43">
        <v>16</v>
      </c>
      <c r="O55" s="43">
        <v>4.2</v>
      </c>
      <c r="P55" s="43">
        <f t="shared" si="14"/>
        <v>114.01165571326455</v>
      </c>
      <c r="Q55" s="47">
        <f t="shared" si="15"/>
        <v>7.1257284820790341</v>
      </c>
    </row>
    <row r="56" spans="1:17" ht="12" customHeight="1" x14ac:dyDescent="0.2">
      <c r="A56" s="56">
        <v>2019</v>
      </c>
      <c r="B56" s="8">
        <v>40.054429354544212</v>
      </c>
      <c r="C56" s="51">
        <v>0</v>
      </c>
      <c r="D56" s="51">
        <f t="shared" si="9"/>
        <v>40.054429354544212</v>
      </c>
      <c r="E56" s="51">
        <v>11</v>
      </c>
      <c r="F56" s="51">
        <f t="shared" si="10"/>
        <v>35.648442125544349</v>
      </c>
      <c r="G56" s="51">
        <v>0</v>
      </c>
      <c r="H56" s="52">
        <f>F56-(F56*G56/100)</f>
        <v>35.648442125544349</v>
      </c>
      <c r="I56" s="51">
        <v>34</v>
      </c>
      <c r="J56" s="53">
        <f t="shared" si="11"/>
        <v>41.26</v>
      </c>
      <c r="K56" s="52">
        <f>+H56-H56*I56/100</f>
        <v>23.52797180285927</v>
      </c>
      <c r="L56" s="54">
        <f t="shared" si="12"/>
        <v>1.0313631475225982</v>
      </c>
      <c r="M56" s="51">
        <f t="shared" si="13"/>
        <v>29.238629550691897</v>
      </c>
      <c r="N56" s="51">
        <v>16</v>
      </c>
      <c r="O56" s="51">
        <v>4.2</v>
      </c>
      <c r="P56" s="51">
        <f t="shared" si="14"/>
        <v>111.38525543120723</v>
      </c>
      <c r="Q56" s="68">
        <f t="shared" si="15"/>
        <v>6.9615784644504517</v>
      </c>
    </row>
    <row r="57" spans="1:17" ht="12" customHeight="1" x14ac:dyDescent="0.2">
      <c r="A57" s="42">
        <v>2020</v>
      </c>
      <c r="B57" s="8">
        <v>40.212692869715809</v>
      </c>
      <c r="C57" s="43">
        <v>0</v>
      </c>
      <c r="D57" s="43">
        <f t="shared" si="9"/>
        <v>40.212692869715809</v>
      </c>
      <c r="E57" s="43">
        <v>11</v>
      </c>
      <c r="F57" s="43">
        <f t="shared" si="10"/>
        <v>35.789296654047071</v>
      </c>
      <c r="G57" s="43">
        <v>0</v>
      </c>
      <c r="H57" s="8">
        <f t="shared" ref="H57:H58" si="16">F57-(F57*G57/100)</f>
        <v>35.789296654047071</v>
      </c>
      <c r="I57" s="43">
        <v>34</v>
      </c>
      <c r="J57" s="44">
        <f t="shared" si="11"/>
        <v>41.26</v>
      </c>
      <c r="K57" s="8">
        <f t="shared" ref="K57:K58" si="17">+H57-H57*I57/100</f>
        <v>23.620935791671066</v>
      </c>
      <c r="L57" s="45">
        <f t="shared" si="12"/>
        <v>1.0354382812787317</v>
      </c>
      <c r="M57" s="43">
        <f t="shared" si="13"/>
        <v>29.354157555111403</v>
      </c>
      <c r="N57" s="43">
        <v>16</v>
      </c>
      <c r="O57" s="43">
        <v>4.2</v>
      </c>
      <c r="P57" s="43">
        <f t="shared" si="14"/>
        <v>111.8253621147101</v>
      </c>
      <c r="Q57" s="47">
        <f t="shared" si="15"/>
        <v>6.9890851321693814</v>
      </c>
    </row>
    <row r="58" spans="1:17" ht="12" customHeight="1" thickBot="1" x14ac:dyDescent="0.25">
      <c r="A58" s="62">
        <v>2021</v>
      </c>
      <c r="B58" s="70">
        <v>39.520244506342927</v>
      </c>
      <c r="C58" s="63">
        <v>0</v>
      </c>
      <c r="D58" s="63">
        <f t="shared" si="9"/>
        <v>39.520244506342927</v>
      </c>
      <c r="E58" s="63">
        <v>11</v>
      </c>
      <c r="F58" s="63">
        <f t="shared" si="10"/>
        <v>35.173017610645203</v>
      </c>
      <c r="G58" s="63">
        <v>0</v>
      </c>
      <c r="H58" s="63">
        <f t="shared" si="16"/>
        <v>35.173017610645203</v>
      </c>
      <c r="I58" s="63">
        <v>34</v>
      </c>
      <c r="J58" s="64">
        <f t="shared" si="11"/>
        <v>41.260000000000005</v>
      </c>
      <c r="K58" s="63">
        <f t="shared" si="17"/>
        <v>23.214191623025833</v>
      </c>
      <c r="L58" s="65">
        <f t="shared" si="12"/>
        <v>1.0176083999134611</v>
      </c>
      <c r="M58" s="63">
        <f t="shared" si="13"/>
        <v>28.848689333346663</v>
      </c>
      <c r="N58" s="63">
        <v>16</v>
      </c>
      <c r="O58" s="63">
        <v>4.2</v>
      </c>
      <c r="P58" s="63">
        <f t="shared" si="14"/>
        <v>109.89976888893966</v>
      </c>
      <c r="Q58" s="69">
        <f t="shared" si="15"/>
        <v>6.8687355555587288</v>
      </c>
    </row>
    <row r="59" spans="1:17" ht="12" customHeight="1" thickTop="1" x14ac:dyDescent="0.2">
      <c r="A59" s="102" t="s">
        <v>52</v>
      </c>
      <c r="B59" s="101"/>
      <c r="C59" s="101"/>
    </row>
    <row r="60" spans="1:17" ht="12" customHeight="1" x14ac:dyDescent="0.2">
      <c r="A60" s="80"/>
      <c r="B60" s="80"/>
      <c r="C60" s="80"/>
    </row>
    <row r="61" spans="1:17" ht="12" customHeight="1" x14ac:dyDescent="0.2">
      <c r="A61" s="82" t="s">
        <v>45</v>
      </c>
      <c r="B61" s="87"/>
      <c r="C61" s="87"/>
      <c r="D61" s="87"/>
      <c r="E61" s="87"/>
      <c r="F61" s="87"/>
      <c r="G61" s="87"/>
      <c r="H61" s="87"/>
      <c r="I61" s="87"/>
      <c r="J61" s="87"/>
      <c r="K61" s="87"/>
      <c r="L61" s="87"/>
      <c r="M61" s="87"/>
      <c r="N61" s="87"/>
      <c r="O61" s="87"/>
      <c r="P61" s="87"/>
      <c r="Q61" s="88"/>
    </row>
    <row r="62" spans="1:17" ht="12" customHeight="1" x14ac:dyDescent="0.2">
      <c r="A62" s="76"/>
      <c r="B62" s="77"/>
      <c r="C62" s="77"/>
      <c r="D62" s="77"/>
      <c r="E62" s="77"/>
      <c r="F62" s="77"/>
      <c r="G62" s="77"/>
      <c r="H62" s="77"/>
      <c r="I62" s="77"/>
      <c r="J62" s="77"/>
      <c r="K62" s="77"/>
      <c r="L62" s="77"/>
      <c r="M62" s="77"/>
      <c r="N62" s="77"/>
      <c r="O62" s="77"/>
      <c r="P62" s="77"/>
      <c r="Q62" s="78"/>
    </row>
    <row r="63" spans="1:17" ht="12" customHeight="1" x14ac:dyDescent="0.2">
      <c r="A63" s="83" t="s">
        <v>51</v>
      </c>
      <c r="B63" s="72"/>
      <c r="C63" s="72"/>
      <c r="D63" s="72"/>
      <c r="E63" s="72"/>
      <c r="F63" s="72"/>
      <c r="G63" s="72"/>
      <c r="H63" s="72"/>
      <c r="I63" s="72"/>
      <c r="J63" s="72"/>
      <c r="K63" s="72"/>
      <c r="L63" s="72"/>
      <c r="M63" s="72"/>
      <c r="N63" s="72"/>
      <c r="O63" s="72"/>
      <c r="P63" s="72"/>
      <c r="Q63" s="73"/>
    </row>
    <row r="64" spans="1:17" ht="12" customHeight="1" x14ac:dyDescent="0.2">
      <c r="A64" s="83"/>
      <c r="B64" s="72"/>
      <c r="C64" s="72"/>
      <c r="D64" s="72"/>
      <c r="E64" s="72"/>
      <c r="F64" s="72"/>
      <c r="G64" s="72"/>
      <c r="H64" s="72"/>
      <c r="I64" s="72"/>
      <c r="J64" s="72"/>
      <c r="K64" s="72"/>
      <c r="L64" s="72"/>
      <c r="M64" s="72"/>
      <c r="N64" s="72"/>
      <c r="O64" s="72"/>
      <c r="P64" s="72"/>
      <c r="Q64" s="73"/>
    </row>
    <row r="65" spans="1:17" ht="12" customHeight="1" x14ac:dyDescent="0.2">
      <c r="A65" s="71" t="s">
        <v>57</v>
      </c>
      <c r="B65" s="72"/>
      <c r="C65" s="72"/>
      <c r="D65" s="72"/>
      <c r="E65" s="72"/>
      <c r="F65" s="72"/>
      <c r="G65" s="72"/>
      <c r="H65" s="72"/>
      <c r="I65" s="72"/>
      <c r="J65" s="72"/>
      <c r="K65" s="72"/>
      <c r="L65" s="72"/>
      <c r="M65" s="72"/>
      <c r="N65" s="72"/>
      <c r="O65" s="72"/>
      <c r="P65" s="72"/>
      <c r="Q65" s="73"/>
    </row>
  </sheetData>
  <mergeCells count="17">
    <mergeCell ref="N2:N5"/>
    <mergeCell ref="H3:H5"/>
    <mergeCell ref="E2:E5"/>
    <mergeCell ref="I3:I5"/>
    <mergeCell ref="A1:Q1"/>
    <mergeCell ref="A2:A5"/>
    <mergeCell ref="B2:B5"/>
    <mergeCell ref="K2:M5"/>
    <mergeCell ref="J2:J5"/>
    <mergeCell ref="C2:C5"/>
    <mergeCell ref="D2:D5"/>
    <mergeCell ref="O2:O5"/>
    <mergeCell ref="G3:G5"/>
    <mergeCell ref="G2:I2"/>
    <mergeCell ref="Q2:Q5"/>
    <mergeCell ref="P2:P5"/>
    <mergeCell ref="F2:F5"/>
  </mergeCells>
  <phoneticPr fontId="0" type="noConversion"/>
  <printOptions horizontalCentered="1"/>
  <pageMargins left="0.34" right="0.3" top="0.61" bottom="0.56000000000000005" header="0.5" footer="0.5"/>
  <pageSetup scale="77"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U65"/>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 width="10.77734375" style="1"/>
    <col min="17" max="17" width="11.77734375" style="1" customWidth="1"/>
    <col min="18" max="16384" width="10.77734375" style="1"/>
  </cols>
  <sheetData>
    <row r="1" spans="1:21" ht="12" customHeight="1" thickBot="1" x14ac:dyDescent="0.25">
      <c r="A1" s="108" t="s">
        <v>41</v>
      </c>
      <c r="B1" s="108"/>
      <c r="C1" s="108"/>
      <c r="D1" s="108"/>
      <c r="E1" s="108"/>
      <c r="F1" s="108"/>
      <c r="G1" s="108"/>
      <c r="H1" s="108"/>
      <c r="I1" s="108"/>
      <c r="J1" s="108"/>
      <c r="K1" s="108"/>
      <c r="L1" s="108"/>
      <c r="M1" s="108"/>
      <c r="N1" s="108"/>
      <c r="O1" s="108"/>
      <c r="P1" s="108"/>
      <c r="Q1" s="108"/>
    </row>
    <row r="2" spans="1:21" ht="12" customHeight="1" thickTop="1" x14ac:dyDescent="0.2">
      <c r="A2" s="111" t="s">
        <v>0</v>
      </c>
      <c r="B2" s="109" t="s">
        <v>7</v>
      </c>
      <c r="C2" s="103" t="s">
        <v>3</v>
      </c>
      <c r="D2" s="109" t="s">
        <v>1</v>
      </c>
      <c r="E2" s="109" t="s">
        <v>5</v>
      </c>
      <c r="F2" s="109" t="s">
        <v>8</v>
      </c>
      <c r="G2" s="117" t="s">
        <v>4</v>
      </c>
      <c r="H2" s="118"/>
      <c r="I2" s="118"/>
      <c r="J2" s="109" t="s">
        <v>9</v>
      </c>
      <c r="K2" s="103" t="s">
        <v>19</v>
      </c>
      <c r="L2" s="104"/>
      <c r="M2" s="104"/>
      <c r="N2" s="109" t="s">
        <v>22</v>
      </c>
      <c r="O2" s="109" t="s">
        <v>28</v>
      </c>
      <c r="P2" s="103" t="s">
        <v>23</v>
      </c>
      <c r="Q2" s="103" t="s">
        <v>24</v>
      </c>
    </row>
    <row r="3" spans="1:21" ht="12" customHeight="1" x14ac:dyDescent="0.2">
      <c r="A3" s="111"/>
      <c r="B3" s="109"/>
      <c r="C3" s="109"/>
      <c r="D3" s="109"/>
      <c r="E3" s="109"/>
      <c r="F3" s="109"/>
      <c r="G3" s="116" t="s">
        <v>2</v>
      </c>
      <c r="H3" s="119" t="s">
        <v>49</v>
      </c>
      <c r="I3" s="116" t="s">
        <v>6</v>
      </c>
      <c r="J3" s="109"/>
      <c r="K3" s="105"/>
      <c r="L3" s="104"/>
      <c r="M3" s="104"/>
      <c r="N3" s="105"/>
      <c r="O3" s="105"/>
      <c r="P3" s="105"/>
      <c r="Q3" s="105"/>
    </row>
    <row r="4" spans="1:21" ht="12" customHeight="1" x14ac:dyDescent="0.2">
      <c r="A4" s="111"/>
      <c r="B4" s="109"/>
      <c r="C4" s="109"/>
      <c r="D4" s="109"/>
      <c r="E4" s="109"/>
      <c r="F4" s="109"/>
      <c r="G4" s="109"/>
      <c r="H4" s="114"/>
      <c r="I4" s="109"/>
      <c r="J4" s="109"/>
      <c r="K4" s="105"/>
      <c r="L4" s="104"/>
      <c r="M4" s="104"/>
      <c r="N4" s="105"/>
      <c r="O4" s="105"/>
      <c r="P4" s="105"/>
      <c r="Q4" s="105"/>
    </row>
    <row r="5" spans="1:21" ht="18.75" customHeight="1" x14ac:dyDescent="0.2">
      <c r="A5" s="112"/>
      <c r="B5" s="110"/>
      <c r="C5" s="110"/>
      <c r="D5" s="110"/>
      <c r="E5" s="110"/>
      <c r="F5" s="110"/>
      <c r="G5" s="110"/>
      <c r="H5" s="115"/>
      <c r="I5" s="110"/>
      <c r="J5" s="110"/>
      <c r="K5" s="106"/>
      <c r="L5" s="107"/>
      <c r="M5" s="107"/>
      <c r="N5" s="106"/>
      <c r="O5" s="106"/>
      <c r="P5" s="106"/>
      <c r="Q5" s="106"/>
    </row>
    <row r="6" spans="1:21" ht="12" customHeight="1" x14ac:dyDescent="0.25">
      <c r="A6" s="20"/>
      <c r="B6" s="28" t="s">
        <v>29</v>
      </c>
      <c r="C6" s="28" t="s">
        <v>30</v>
      </c>
      <c r="D6" s="28" t="s">
        <v>29</v>
      </c>
      <c r="E6" s="28" t="s">
        <v>30</v>
      </c>
      <c r="F6" s="28" t="s">
        <v>29</v>
      </c>
      <c r="G6" s="28" t="s">
        <v>30</v>
      </c>
      <c r="H6" s="34" t="s">
        <v>29</v>
      </c>
      <c r="I6" s="28" t="s">
        <v>30</v>
      </c>
      <c r="J6" s="28" t="s">
        <v>30</v>
      </c>
      <c r="K6" s="28" t="s">
        <v>29</v>
      </c>
      <c r="L6" s="28" t="s">
        <v>31</v>
      </c>
      <c r="M6" s="28" t="s">
        <v>32</v>
      </c>
      <c r="N6" s="28" t="s">
        <v>33</v>
      </c>
      <c r="O6" s="28" t="s">
        <v>34</v>
      </c>
      <c r="P6" s="28" t="s">
        <v>33</v>
      </c>
      <c r="Q6" s="28" t="s">
        <v>35</v>
      </c>
      <c r="R6" s="19"/>
      <c r="S6" s="19"/>
      <c r="T6" s="19"/>
      <c r="U6" s="19"/>
    </row>
    <row r="7" spans="1:21" ht="12" customHeight="1" x14ac:dyDescent="0.2">
      <c r="A7" s="7">
        <v>1970</v>
      </c>
      <c r="B7" s="8">
        <v>10.747432631182773</v>
      </c>
      <c r="C7" s="8">
        <v>0</v>
      </c>
      <c r="D7" s="8">
        <f t="shared" ref="D7:D48" si="0">+B7-B7*(C7/100)</f>
        <v>10.747432631182773</v>
      </c>
      <c r="E7" s="8">
        <v>11</v>
      </c>
      <c r="F7" s="8">
        <f t="shared" ref="F7:F48" si="1">+(D7-D7*(E7)/100)</f>
        <v>9.5652150417526691</v>
      </c>
      <c r="G7" s="8">
        <v>0</v>
      </c>
      <c r="H7" s="8">
        <f>F7-(F7*G7/100)</f>
        <v>9.5652150417526691</v>
      </c>
      <c r="I7" s="8">
        <v>34</v>
      </c>
      <c r="J7" s="9">
        <f t="shared" ref="J7:J48" si="2">100-(K7/B7*100)</f>
        <v>41.26</v>
      </c>
      <c r="K7" s="8">
        <f>+H7-H7*I7/100</f>
        <v>6.3130419275567613</v>
      </c>
      <c r="L7" s="10">
        <f t="shared" ref="L7:L48" si="3">+(K7/365)*16</f>
        <v>0.27673608449563886</v>
      </c>
      <c r="M7" s="8">
        <f t="shared" ref="M7:M48" si="4">+L7*28.3495</f>
        <v>7.8453296274091135</v>
      </c>
      <c r="N7" s="8">
        <v>16</v>
      </c>
      <c r="O7" s="8">
        <v>4.2</v>
      </c>
      <c r="P7" s="8">
        <f t="shared" ref="P7:P48" si="5">+Q7*N7</f>
        <v>29.886970009177574</v>
      </c>
      <c r="Q7" s="15">
        <f t="shared" ref="Q7:Q48" si="6">+M7/O7</f>
        <v>1.8679356255735984</v>
      </c>
      <c r="R7" s="6"/>
      <c r="S7" s="6"/>
      <c r="T7" s="6"/>
      <c r="U7" s="6"/>
    </row>
    <row r="8" spans="1:21" ht="12" customHeight="1" x14ac:dyDescent="0.2">
      <c r="A8" s="11">
        <v>1971</v>
      </c>
      <c r="B8" s="32">
        <v>11.202066150736558</v>
      </c>
      <c r="C8" s="12">
        <v>0</v>
      </c>
      <c r="D8" s="12">
        <f t="shared" si="0"/>
        <v>11.202066150736558</v>
      </c>
      <c r="E8" s="12">
        <v>11</v>
      </c>
      <c r="F8" s="12">
        <f t="shared" si="1"/>
        <v>9.9698388741555366</v>
      </c>
      <c r="G8" s="12">
        <v>0</v>
      </c>
      <c r="H8" s="32">
        <f t="shared" ref="H8:H53" si="7">F8-(F8*G8/100)</f>
        <v>9.9698388741555366</v>
      </c>
      <c r="I8" s="32">
        <v>34</v>
      </c>
      <c r="J8" s="13">
        <f t="shared" si="2"/>
        <v>41.26</v>
      </c>
      <c r="K8" s="32">
        <f t="shared" ref="K8:K53" si="8">+H8-H8*I8/100</f>
        <v>6.5800936569426547</v>
      </c>
      <c r="L8" s="14">
        <f t="shared" si="3"/>
        <v>0.28844246167419857</v>
      </c>
      <c r="M8" s="12">
        <f t="shared" si="4"/>
        <v>8.1771995672326927</v>
      </c>
      <c r="N8" s="12">
        <v>16</v>
      </c>
      <c r="O8" s="12">
        <v>4.2</v>
      </c>
      <c r="P8" s="12">
        <f t="shared" si="5"/>
        <v>31.151236446600734</v>
      </c>
      <c r="Q8" s="16">
        <f t="shared" si="6"/>
        <v>1.9469522779125459</v>
      </c>
      <c r="R8" s="6"/>
      <c r="S8" s="6"/>
      <c r="T8" s="6"/>
      <c r="U8" s="6"/>
    </row>
    <row r="9" spans="1:21" ht="12" customHeight="1" x14ac:dyDescent="0.2">
      <c r="A9" s="11">
        <v>1972</v>
      </c>
      <c r="B9" s="32">
        <v>11.980340263749667</v>
      </c>
      <c r="C9" s="12">
        <v>0</v>
      </c>
      <c r="D9" s="12">
        <f t="shared" si="0"/>
        <v>11.980340263749667</v>
      </c>
      <c r="E9" s="12">
        <v>11</v>
      </c>
      <c r="F9" s="12">
        <f t="shared" si="1"/>
        <v>10.662502834737204</v>
      </c>
      <c r="G9" s="12">
        <v>0</v>
      </c>
      <c r="H9" s="32">
        <f t="shared" si="7"/>
        <v>10.662502834737204</v>
      </c>
      <c r="I9" s="32">
        <v>34</v>
      </c>
      <c r="J9" s="13">
        <f t="shared" si="2"/>
        <v>41.260000000000005</v>
      </c>
      <c r="K9" s="32">
        <f t="shared" si="8"/>
        <v>7.0372518709265544</v>
      </c>
      <c r="L9" s="14">
        <f t="shared" si="3"/>
        <v>0.30848227379404075</v>
      </c>
      <c r="M9" s="12">
        <f t="shared" si="4"/>
        <v>8.7453182209241582</v>
      </c>
      <c r="N9" s="12">
        <v>16</v>
      </c>
      <c r="O9" s="12">
        <v>4.2</v>
      </c>
      <c r="P9" s="12">
        <f t="shared" si="5"/>
        <v>33.315497984472984</v>
      </c>
      <c r="Q9" s="16">
        <f t="shared" si="6"/>
        <v>2.0822186240295615</v>
      </c>
      <c r="R9" s="6"/>
      <c r="S9" s="6"/>
      <c r="T9" s="6"/>
      <c r="U9" s="6"/>
    </row>
    <row r="10" spans="1:21" ht="12" customHeight="1" x14ac:dyDescent="0.2">
      <c r="A10" s="11">
        <v>1973</v>
      </c>
      <c r="B10" s="32">
        <v>13.066710238828932</v>
      </c>
      <c r="C10" s="12">
        <v>0</v>
      </c>
      <c r="D10" s="12">
        <f t="shared" si="0"/>
        <v>13.066710238828932</v>
      </c>
      <c r="E10" s="12">
        <v>11</v>
      </c>
      <c r="F10" s="12">
        <f t="shared" si="1"/>
        <v>11.62937211255775</v>
      </c>
      <c r="G10" s="12">
        <v>0</v>
      </c>
      <c r="H10" s="32">
        <f t="shared" si="7"/>
        <v>11.62937211255775</v>
      </c>
      <c r="I10" s="32">
        <v>34</v>
      </c>
      <c r="J10" s="13">
        <f t="shared" si="2"/>
        <v>41.26</v>
      </c>
      <c r="K10" s="32">
        <f t="shared" si="8"/>
        <v>7.6753855942881151</v>
      </c>
      <c r="L10" s="14">
        <f t="shared" si="3"/>
        <v>0.33645525892769818</v>
      </c>
      <c r="M10" s="12">
        <f t="shared" si="4"/>
        <v>9.5383383629707783</v>
      </c>
      <c r="N10" s="12">
        <v>16</v>
      </c>
      <c r="O10" s="12">
        <v>4.2</v>
      </c>
      <c r="P10" s="12">
        <f t="shared" si="5"/>
        <v>36.336527097031535</v>
      </c>
      <c r="Q10" s="16">
        <f t="shared" si="6"/>
        <v>2.2710329435644709</v>
      </c>
      <c r="R10" s="6"/>
      <c r="S10" s="6"/>
      <c r="T10" s="6"/>
      <c r="U10" s="6"/>
    </row>
    <row r="11" spans="1:21" ht="12" customHeight="1" x14ac:dyDescent="0.2">
      <c r="A11" s="11">
        <v>1974</v>
      </c>
      <c r="B11" s="32">
        <v>13.84581069327672</v>
      </c>
      <c r="C11" s="12">
        <v>0</v>
      </c>
      <c r="D11" s="12">
        <f t="shared" si="0"/>
        <v>13.84581069327672</v>
      </c>
      <c r="E11" s="12">
        <v>11</v>
      </c>
      <c r="F11" s="12">
        <f t="shared" si="1"/>
        <v>12.32277151701628</v>
      </c>
      <c r="G11" s="12">
        <v>0</v>
      </c>
      <c r="H11" s="32">
        <f t="shared" si="7"/>
        <v>12.32277151701628</v>
      </c>
      <c r="I11" s="32">
        <v>34</v>
      </c>
      <c r="J11" s="13">
        <f t="shared" si="2"/>
        <v>41.260000000000005</v>
      </c>
      <c r="K11" s="32">
        <f t="shared" si="8"/>
        <v>8.1330292012307446</v>
      </c>
      <c r="L11" s="14">
        <f t="shared" si="3"/>
        <v>0.35651634854710113</v>
      </c>
      <c r="M11" s="12">
        <f t="shared" si="4"/>
        <v>10.107060223136044</v>
      </c>
      <c r="N11" s="12">
        <v>16</v>
      </c>
      <c r="O11" s="12">
        <v>4.2</v>
      </c>
      <c r="P11" s="12">
        <f t="shared" si="5"/>
        <v>38.503086564327781</v>
      </c>
      <c r="Q11" s="16">
        <f t="shared" si="6"/>
        <v>2.4064429102704863</v>
      </c>
      <c r="R11" s="6"/>
      <c r="S11" s="6"/>
      <c r="T11" s="6"/>
      <c r="U11" s="6"/>
    </row>
    <row r="12" spans="1:21" ht="12" customHeight="1" x14ac:dyDescent="0.2">
      <c r="A12" s="11">
        <v>1975</v>
      </c>
      <c r="B12" s="32">
        <v>14.025787945715436</v>
      </c>
      <c r="C12" s="12">
        <v>0</v>
      </c>
      <c r="D12" s="12">
        <f t="shared" si="0"/>
        <v>14.025787945715436</v>
      </c>
      <c r="E12" s="12">
        <v>11</v>
      </c>
      <c r="F12" s="12">
        <f t="shared" si="1"/>
        <v>12.482951271686737</v>
      </c>
      <c r="G12" s="12">
        <v>0</v>
      </c>
      <c r="H12" s="32">
        <f t="shared" si="7"/>
        <v>12.482951271686737</v>
      </c>
      <c r="I12" s="32">
        <v>34</v>
      </c>
      <c r="J12" s="13">
        <f t="shared" si="2"/>
        <v>41.260000000000005</v>
      </c>
      <c r="K12" s="32">
        <f t="shared" si="8"/>
        <v>8.2387478393132465</v>
      </c>
      <c r="L12" s="14">
        <f t="shared" si="3"/>
        <v>0.36115059021647106</v>
      </c>
      <c r="M12" s="12">
        <f t="shared" si="4"/>
        <v>10.238438657341845</v>
      </c>
      <c r="N12" s="12">
        <v>16</v>
      </c>
      <c r="O12" s="12">
        <v>4.2</v>
      </c>
      <c r="P12" s="12">
        <f t="shared" si="5"/>
        <v>39.00357583749274</v>
      </c>
      <c r="Q12" s="16">
        <f t="shared" si="6"/>
        <v>2.4377234898432962</v>
      </c>
      <c r="R12" s="6"/>
      <c r="S12" s="6"/>
      <c r="T12" s="6"/>
      <c r="U12" s="6"/>
    </row>
    <row r="13" spans="1:21" ht="12" customHeight="1" x14ac:dyDescent="0.2">
      <c r="A13" s="7">
        <v>1976</v>
      </c>
      <c r="B13" s="8">
        <v>13.886759006581512</v>
      </c>
      <c r="C13" s="8">
        <v>0</v>
      </c>
      <c r="D13" s="8">
        <f t="shared" si="0"/>
        <v>13.886759006581512</v>
      </c>
      <c r="E13" s="8">
        <v>11</v>
      </c>
      <c r="F13" s="8">
        <f t="shared" si="1"/>
        <v>12.359215515857546</v>
      </c>
      <c r="G13" s="8">
        <v>0</v>
      </c>
      <c r="H13" s="8">
        <f t="shared" si="7"/>
        <v>12.359215515857546</v>
      </c>
      <c r="I13" s="8">
        <v>34</v>
      </c>
      <c r="J13" s="9">
        <f t="shared" si="2"/>
        <v>41.26</v>
      </c>
      <c r="K13" s="8">
        <f t="shared" si="8"/>
        <v>8.1570822404659804</v>
      </c>
      <c r="L13" s="10">
        <f t="shared" si="3"/>
        <v>0.35757072834919368</v>
      </c>
      <c r="M13" s="8">
        <f t="shared" si="4"/>
        <v>10.136951363335466</v>
      </c>
      <c r="N13" s="8">
        <v>16</v>
      </c>
      <c r="O13" s="8">
        <v>4.2</v>
      </c>
      <c r="P13" s="8">
        <f t="shared" si="5"/>
        <v>38.616957574611298</v>
      </c>
      <c r="Q13" s="15">
        <f t="shared" si="6"/>
        <v>2.4135598484132061</v>
      </c>
      <c r="R13" s="6"/>
      <c r="S13" s="6"/>
      <c r="T13" s="6"/>
      <c r="U13" s="6"/>
    </row>
    <row r="14" spans="1:21" ht="12" customHeight="1" x14ac:dyDescent="0.2">
      <c r="A14" s="7">
        <v>1977</v>
      </c>
      <c r="B14" s="8">
        <v>13.777580265075668</v>
      </c>
      <c r="C14" s="8">
        <v>0</v>
      </c>
      <c r="D14" s="8">
        <f t="shared" si="0"/>
        <v>13.777580265075668</v>
      </c>
      <c r="E14" s="8">
        <v>11</v>
      </c>
      <c r="F14" s="8">
        <f t="shared" si="1"/>
        <v>12.262046435917345</v>
      </c>
      <c r="G14" s="8">
        <v>0</v>
      </c>
      <c r="H14" s="8">
        <f t="shared" si="7"/>
        <v>12.262046435917345</v>
      </c>
      <c r="I14" s="8">
        <v>34</v>
      </c>
      <c r="J14" s="9">
        <f t="shared" si="2"/>
        <v>41.260000000000005</v>
      </c>
      <c r="K14" s="8">
        <f t="shared" si="8"/>
        <v>8.0929506477054467</v>
      </c>
      <c r="L14" s="10">
        <f t="shared" si="3"/>
        <v>0.35475948044736205</v>
      </c>
      <c r="M14" s="8">
        <f t="shared" si="4"/>
        <v>10.057253890942491</v>
      </c>
      <c r="N14" s="8">
        <v>16</v>
      </c>
      <c r="O14" s="8">
        <v>4.2</v>
      </c>
      <c r="P14" s="8">
        <f t="shared" si="5"/>
        <v>38.31334815597139</v>
      </c>
      <c r="Q14" s="15">
        <f t="shared" si="6"/>
        <v>2.3945842597482119</v>
      </c>
      <c r="R14" s="6"/>
      <c r="S14" s="6"/>
      <c r="T14" s="6"/>
      <c r="U14" s="6"/>
    </row>
    <row r="15" spans="1:21" ht="12" customHeight="1" x14ac:dyDescent="0.2">
      <c r="A15" s="7">
        <v>1978</v>
      </c>
      <c r="B15" s="8">
        <v>13.934550845744326</v>
      </c>
      <c r="C15" s="8">
        <v>0</v>
      </c>
      <c r="D15" s="8">
        <f t="shared" si="0"/>
        <v>13.934550845744326</v>
      </c>
      <c r="E15" s="8">
        <v>11</v>
      </c>
      <c r="F15" s="8">
        <f t="shared" si="1"/>
        <v>12.40175025271245</v>
      </c>
      <c r="G15" s="8">
        <v>0</v>
      </c>
      <c r="H15" s="8">
        <f t="shared" si="7"/>
        <v>12.40175025271245</v>
      </c>
      <c r="I15" s="8">
        <v>34</v>
      </c>
      <c r="J15" s="9">
        <f t="shared" si="2"/>
        <v>41.26</v>
      </c>
      <c r="K15" s="8">
        <f t="shared" si="8"/>
        <v>8.1851551667902172</v>
      </c>
      <c r="L15" s="10">
        <f t="shared" si="3"/>
        <v>0.35880132237984513</v>
      </c>
      <c r="M15" s="8">
        <f t="shared" si="4"/>
        <v>10.171838088807419</v>
      </c>
      <c r="N15" s="8">
        <v>16</v>
      </c>
      <c r="O15" s="8">
        <v>4.2</v>
      </c>
      <c r="P15" s="8">
        <f t="shared" si="5"/>
        <v>38.749859385933021</v>
      </c>
      <c r="Q15" s="15">
        <f t="shared" si="6"/>
        <v>2.4218662116208138</v>
      </c>
      <c r="R15" s="6"/>
      <c r="S15" s="6"/>
      <c r="T15" s="6"/>
      <c r="U15" s="6"/>
    </row>
    <row r="16" spans="1:21" ht="12" customHeight="1" x14ac:dyDescent="0.2">
      <c r="A16" s="7">
        <v>1979</v>
      </c>
      <c r="B16" s="8">
        <v>13.500586523294306</v>
      </c>
      <c r="C16" s="8">
        <v>0</v>
      </c>
      <c r="D16" s="8">
        <f t="shared" si="0"/>
        <v>13.500586523294306</v>
      </c>
      <c r="E16" s="8">
        <v>11</v>
      </c>
      <c r="F16" s="8">
        <f t="shared" si="1"/>
        <v>12.015522005731931</v>
      </c>
      <c r="G16" s="8">
        <v>0</v>
      </c>
      <c r="H16" s="8">
        <f t="shared" si="7"/>
        <v>12.015522005731931</v>
      </c>
      <c r="I16" s="8">
        <v>34</v>
      </c>
      <c r="J16" s="9">
        <f t="shared" si="2"/>
        <v>41.260000000000005</v>
      </c>
      <c r="K16" s="8">
        <f t="shared" si="8"/>
        <v>7.9302445237830748</v>
      </c>
      <c r="L16" s="10">
        <f t="shared" si="3"/>
        <v>0.34762715720692933</v>
      </c>
      <c r="M16" s="8">
        <f t="shared" si="4"/>
        <v>9.8550560932378435</v>
      </c>
      <c r="N16" s="8">
        <v>16</v>
      </c>
      <c r="O16" s="8">
        <v>4.2</v>
      </c>
      <c r="P16" s="8">
        <f t="shared" si="5"/>
        <v>37.543070831382259</v>
      </c>
      <c r="Q16" s="15">
        <f t="shared" si="6"/>
        <v>2.3464419269613912</v>
      </c>
      <c r="R16" s="6"/>
      <c r="S16" s="6"/>
      <c r="T16" s="6"/>
      <c r="U16" s="6"/>
    </row>
    <row r="17" spans="1:21" ht="12" customHeight="1" x14ac:dyDescent="0.2">
      <c r="A17" s="7">
        <v>1980</v>
      </c>
      <c r="B17" s="8">
        <v>12.926323739933077</v>
      </c>
      <c r="C17" s="8">
        <v>0</v>
      </c>
      <c r="D17" s="8">
        <f t="shared" si="0"/>
        <v>12.926323739933077</v>
      </c>
      <c r="E17" s="8">
        <v>11</v>
      </c>
      <c r="F17" s="8">
        <f t="shared" si="1"/>
        <v>11.504428128540438</v>
      </c>
      <c r="G17" s="8">
        <v>0</v>
      </c>
      <c r="H17" s="8">
        <f t="shared" si="7"/>
        <v>11.504428128540438</v>
      </c>
      <c r="I17" s="8">
        <v>34</v>
      </c>
      <c r="J17" s="9">
        <f t="shared" si="2"/>
        <v>41.26</v>
      </c>
      <c r="K17" s="8">
        <f t="shared" si="8"/>
        <v>7.5929225648366891</v>
      </c>
      <c r="L17" s="10">
        <f t="shared" si="3"/>
        <v>0.33284044119832062</v>
      </c>
      <c r="M17" s="8">
        <f t="shared" si="4"/>
        <v>9.4358600877517897</v>
      </c>
      <c r="N17" s="8">
        <v>16</v>
      </c>
      <c r="O17" s="8">
        <v>4.2</v>
      </c>
      <c r="P17" s="8">
        <f t="shared" si="5"/>
        <v>35.946133667625865</v>
      </c>
      <c r="Q17" s="15">
        <f t="shared" si="6"/>
        <v>2.2466333542266166</v>
      </c>
      <c r="R17" s="6"/>
      <c r="S17" s="6"/>
      <c r="T17" s="6"/>
      <c r="U17" s="6"/>
    </row>
    <row r="18" spans="1:21" ht="12" customHeight="1" x14ac:dyDescent="0.2">
      <c r="A18" s="11">
        <v>1981</v>
      </c>
      <c r="B18" s="32">
        <v>12.924573632623954</v>
      </c>
      <c r="C18" s="12">
        <v>0</v>
      </c>
      <c r="D18" s="12">
        <f t="shared" si="0"/>
        <v>12.924573632623954</v>
      </c>
      <c r="E18" s="12">
        <v>11</v>
      </c>
      <c r="F18" s="12">
        <f t="shared" si="1"/>
        <v>11.502870533035319</v>
      </c>
      <c r="G18" s="12">
        <v>0</v>
      </c>
      <c r="H18" s="32">
        <f t="shared" si="7"/>
        <v>11.502870533035319</v>
      </c>
      <c r="I18" s="32">
        <v>34</v>
      </c>
      <c r="J18" s="13">
        <f t="shared" si="2"/>
        <v>41.26</v>
      </c>
      <c r="K18" s="32">
        <f t="shared" si="8"/>
        <v>7.5918945518033105</v>
      </c>
      <c r="L18" s="14">
        <f t="shared" si="3"/>
        <v>0.33279537761329581</v>
      </c>
      <c r="M18" s="12">
        <f t="shared" si="4"/>
        <v>9.4345825576481293</v>
      </c>
      <c r="N18" s="12">
        <v>16</v>
      </c>
      <c r="O18" s="12">
        <v>4.2</v>
      </c>
      <c r="P18" s="12">
        <f t="shared" si="5"/>
        <v>35.941266886278584</v>
      </c>
      <c r="Q18" s="16">
        <f t="shared" si="6"/>
        <v>2.2463291803924115</v>
      </c>
      <c r="R18" s="6"/>
      <c r="S18" s="6"/>
      <c r="T18" s="6"/>
      <c r="U18" s="6"/>
    </row>
    <row r="19" spans="1:21" ht="12" customHeight="1" x14ac:dyDescent="0.2">
      <c r="A19" s="11">
        <v>1982</v>
      </c>
      <c r="B19" s="32">
        <v>12.742351025892813</v>
      </c>
      <c r="C19" s="12">
        <v>0</v>
      </c>
      <c r="D19" s="12">
        <f t="shared" si="0"/>
        <v>12.742351025892813</v>
      </c>
      <c r="E19" s="12">
        <v>11</v>
      </c>
      <c r="F19" s="12">
        <f t="shared" si="1"/>
        <v>11.340692413044604</v>
      </c>
      <c r="G19" s="12">
        <v>0</v>
      </c>
      <c r="H19" s="32">
        <f t="shared" si="7"/>
        <v>11.340692413044604</v>
      </c>
      <c r="I19" s="32">
        <v>34</v>
      </c>
      <c r="J19" s="13">
        <f t="shared" si="2"/>
        <v>41.26</v>
      </c>
      <c r="K19" s="32">
        <f t="shared" si="8"/>
        <v>7.4848569926094388</v>
      </c>
      <c r="L19" s="14">
        <f t="shared" si="3"/>
        <v>0.32810332022397543</v>
      </c>
      <c r="M19" s="12">
        <f t="shared" si="4"/>
        <v>9.3015650766895916</v>
      </c>
      <c r="N19" s="12">
        <v>16</v>
      </c>
      <c r="O19" s="12">
        <v>4.2</v>
      </c>
      <c r="P19" s="12">
        <f t="shared" si="5"/>
        <v>35.434533625484157</v>
      </c>
      <c r="Q19" s="16">
        <f t="shared" si="6"/>
        <v>2.2146583515927598</v>
      </c>
      <c r="R19" s="6"/>
      <c r="S19" s="6"/>
      <c r="T19" s="6"/>
      <c r="U19" s="6"/>
    </row>
    <row r="20" spans="1:21" ht="12" customHeight="1" x14ac:dyDescent="0.2">
      <c r="A20" s="11">
        <v>1983</v>
      </c>
      <c r="B20" s="32">
        <v>13.004252967260904</v>
      </c>
      <c r="C20" s="12">
        <v>0</v>
      </c>
      <c r="D20" s="12">
        <f t="shared" si="0"/>
        <v>13.004252967260904</v>
      </c>
      <c r="E20" s="12">
        <v>11</v>
      </c>
      <c r="F20" s="12">
        <f t="shared" si="1"/>
        <v>11.573785140862205</v>
      </c>
      <c r="G20" s="12">
        <v>0</v>
      </c>
      <c r="H20" s="32">
        <f t="shared" si="7"/>
        <v>11.573785140862205</v>
      </c>
      <c r="I20" s="32">
        <v>34</v>
      </c>
      <c r="J20" s="13">
        <f t="shared" si="2"/>
        <v>41.26</v>
      </c>
      <c r="K20" s="32">
        <f t="shared" si="8"/>
        <v>7.6386981929690547</v>
      </c>
      <c r="L20" s="14">
        <f t="shared" si="3"/>
        <v>0.33484704407535582</v>
      </c>
      <c r="M20" s="12">
        <f t="shared" si="4"/>
        <v>9.4927462760142998</v>
      </c>
      <c r="N20" s="12">
        <v>16</v>
      </c>
      <c r="O20" s="12">
        <v>4.2</v>
      </c>
      <c r="P20" s="12">
        <f t="shared" si="5"/>
        <v>36.162842956244951</v>
      </c>
      <c r="Q20" s="16">
        <f t="shared" si="6"/>
        <v>2.2601776847653094</v>
      </c>
      <c r="R20" s="6"/>
      <c r="S20" s="6"/>
      <c r="T20" s="6"/>
      <c r="U20" s="6"/>
    </row>
    <row r="21" spans="1:21" ht="12" customHeight="1" x14ac:dyDescent="0.2">
      <c r="A21" s="11">
        <v>1984</v>
      </c>
      <c r="B21" s="32">
        <v>13.134976813850759</v>
      </c>
      <c r="C21" s="12">
        <v>0</v>
      </c>
      <c r="D21" s="12">
        <f t="shared" si="0"/>
        <v>13.134976813850759</v>
      </c>
      <c r="E21" s="12">
        <v>11</v>
      </c>
      <c r="F21" s="12">
        <f t="shared" si="1"/>
        <v>11.690129364327175</v>
      </c>
      <c r="G21" s="12">
        <v>0</v>
      </c>
      <c r="H21" s="32">
        <f t="shared" si="7"/>
        <v>11.690129364327175</v>
      </c>
      <c r="I21" s="32">
        <v>34</v>
      </c>
      <c r="J21" s="13">
        <f t="shared" si="2"/>
        <v>41.26</v>
      </c>
      <c r="K21" s="32">
        <f t="shared" si="8"/>
        <v>7.7154853804559362</v>
      </c>
      <c r="L21" s="14">
        <f t="shared" si="3"/>
        <v>0.33821305777341093</v>
      </c>
      <c r="M21" s="12">
        <f t="shared" si="4"/>
        <v>9.588171081347312</v>
      </c>
      <c r="N21" s="12">
        <v>16</v>
      </c>
      <c r="O21" s="12">
        <v>4.2</v>
      </c>
      <c r="P21" s="12">
        <f t="shared" si="5"/>
        <v>36.526366024180234</v>
      </c>
      <c r="Q21" s="16">
        <f t="shared" si="6"/>
        <v>2.2828978765112646</v>
      </c>
      <c r="R21" s="6"/>
      <c r="S21" s="6"/>
      <c r="T21" s="6"/>
      <c r="U21" s="6"/>
    </row>
    <row r="22" spans="1:21" ht="12" customHeight="1" x14ac:dyDescent="0.2">
      <c r="A22" s="11">
        <v>1985</v>
      </c>
      <c r="B22" s="32">
        <v>13.480865196715678</v>
      </c>
      <c r="C22" s="12">
        <v>0</v>
      </c>
      <c r="D22" s="12">
        <f t="shared" si="0"/>
        <v>13.480865196715678</v>
      </c>
      <c r="E22" s="12">
        <v>11</v>
      </c>
      <c r="F22" s="12">
        <f t="shared" si="1"/>
        <v>11.997970025076953</v>
      </c>
      <c r="G22" s="12">
        <v>0</v>
      </c>
      <c r="H22" s="32">
        <f t="shared" si="7"/>
        <v>11.997970025076953</v>
      </c>
      <c r="I22" s="32">
        <v>34</v>
      </c>
      <c r="J22" s="13">
        <f t="shared" si="2"/>
        <v>41.260000000000005</v>
      </c>
      <c r="K22" s="32">
        <f t="shared" si="8"/>
        <v>7.9186602165507889</v>
      </c>
      <c r="L22" s="14">
        <f t="shared" si="3"/>
        <v>0.34711935195839072</v>
      </c>
      <c r="M22" s="12">
        <f t="shared" si="4"/>
        <v>9.8406600683443965</v>
      </c>
      <c r="N22" s="12">
        <v>16</v>
      </c>
      <c r="O22" s="12">
        <v>4.2</v>
      </c>
      <c r="P22" s="12">
        <f t="shared" si="5"/>
        <v>37.488228831788177</v>
      </c>
      <c r="Q22" s="16">
        <f t="shared" si="6"/>
        <v>2.3430143019867611</v>
      </c>
      <c r="R22" s="6"/>
      <c r="S22" s="6"/>
      <c r="T22" s="6"/>
      <c r="U22" s="6"/>
    </row>
    <row r="23" spans="1:21" ht="12" customHeight="1" x14ac:dyDescent="0.2">
      <c r="A23" s="7">
        <v>1986</v>
      </c>
      <c r="B23" s="8">
        <v>13.567124175673484</v>
      </c>
      <c r="C23" s="8">
        <v>0</v>
      </c>
      <c r="D23" s="8">
        <f t="shared" si="0"/>
        <v>13.567124175673484</v>
      </c>
      <c r="E23" s="8">
        <v>11</v>
      </c>
      <c r="F23" s="8">
        <f t="shared" si="1"/>
        <v>12.074740516349401</v>
      </c>
      <c r="G23" s="8">
        <v>0</v>
      </c>
      <c r="H23" s="8">
        <f t="shared" si="7"/>
        <v>12.074740516349401</v>
      </c>
      <c r="I23" s="8">
        <v>34</v>
      </c>
      <c r="J23" s="9">
        <f t="shared" si="2"/>
        <v>41.26</v>
      </c>
      <c r="K23" s="8">
        <f t="shared" si="8"/>
        <v>7.9693287407906048</v>
      </c>
      <c r="L23" s="10">
        <f t="shared" si="3"/>
        <v>0.34934043795246489</v>
      </c>
      <c r="M23" s="8">
        <f t="shared" si="4"/>
        <v>9.9036267457334031</v>
      </c>
      <c r="N23" s="8">
        <v>16</v>
      </c>
      <c r="O23" s="8">
        <v>4.2</v>
      </c>
      <c r="P23" s="8">
        <f t="shared" si="5"/>
        <v>37.728101888508199</v>
      </c>
      <c r="Q23" s="15">
        <f t="shared" si="6"/>
        <v>2.3580063680317624</v>
      </c>
      <c r="R23" s="6"/>
      <c r="S23" s="6"/>
      <c r="T23" s="6"/>
      <c r="U23" s="6"/>
    </row>
    <row r="24" spans="1:21" ht="12" customHeight="1" x14ac:dyDescent="0.2">
      <c r="A24" s="7">
        <v>1987</v>
      </c>
      <c r="B24" s="8">
        <v>13.831749065089536</v>
      </c>
      <c r="C24" s="8">
        <v>0</v>
      </c>
      <c r="D24" s="8">
        <f t="shared" si="0"/>
        <v>13.831749065089536</v>
      </c>
      <c r="E24" s="8">
        <v>11</v>
      </c>
      <c r="F24" s="8">
        <f t="shared" si="1"/>
        <v>12.310256667929687</v>
      </c>
      <c r="G24" s="8">
        <v>0</v>
      </c>
      <c r="H24" s="8">
        <f t="shared" si="7"/>
        <v>12.310256667929687</v>
      </c>
      <c r="I24" s="8">
        <v>34</v>
      </c>
      <c r="J24" s="9">
        <f t="shared" si="2"/>
        <v>41.260000000000005</v>
      </c>
      <c r="K24" s="8">
        <f t="shared" si="8"/>
        <v>8.1247694008335927</v>
      </c>
      <c r="L24" s="10">
        <f t="shared" si="3"/>
        <v>0.35615427510503422</v>
      </c>
      <c r="M24" s="8">
        <f t="shared" si="4"/>
        <v>10.096795622090168</v>
      </c>
      <c r="N24" s="8">
        <v>16</v>
      </c>
      <c r="O24" s="8">
        <v>4.2</v>
      </c>
      <c r="P24" s="8">
        <f t="shared" si="5"/>
        <v>38.463983322248261</v>
      </c>
      <c r="Q24" s="15">
        <f t="shared" si="6"/>
        <v>2.4039989576405163</v>
      </c>
      <c r="R24" s="6"/>
      <c r="S24" s="6"/>
      <c r="T24" s="6"/>
      <c r="U24" s="6"/>
    </row>
    <row r="25" spans="1:21" ht="12" customHeight="1" x14ac:dyDescent="0.2">
      <c r="A25" s="7">
        <v>1988</v>
      </c>
      <c r="B25" s="8">
        <v>14.258506413735965</v>
      </c>
      <c r="C25" s="8">
        <v>0</v>
      </c>
      <c r="D25" s="8">
        <f t="shared" si="0"/>
        <v>14.258506413735965</v>
      </c>
      <c r="E25" s="8">
        <v>11</v>
      </c>
      <c r="F25" s="8">
        <f t="shared" si="1"/>
        <v>12.69007070822501</v>
      </c>
      <c r="G25" s="8">
        <v>0</v>
      </c>
      <c r="H25" s="8">
        <f t="shared" si="7"/>
        <v>12.69007070822501</v>
      </c>
      <c r="I25" s="8">
        <v>34</v>
      </c>
      <c r="J25" s="9">
        <f t="shared" si="2"/>
        <v>41.260000000000005</v>
      </c>
      <c r="K25" s="8">
        <f t="shared" si="8"/>
        <v>8.3754466674285055</v>
      </c>
      <c r="L25" s="10">
        <f t="shared" si="3"/>
        <v>0.36714286761330434</v>
      </c>
      <c r="M25" s="8">
        <f t="shared" si="4"/>
        <v>10.40831672540337</v>
      </c>
      <c r="N25" s="8">
        <v>16</v>
      </c>
      <c r="O25" s="8">
        <v>4.2</v>
      </c>
      <c r="P25" s="8">
        <f t="shared" si="5"/>
        <v>39.65073038248903</v>
      </c>
      <c r="Q25" s="15">
        <f t="shared" si="6"/>
        <v>2.4781706489055644</v>
      </c>
      <c r="R25" s="6"/>
      <c r="S25" s="6"/>
      <c r="T25" s="6"/>
      <c r="U25" s="6"/>
    </row>
    <row r="26" spans="1:21" ht="12" customHeight="1" x14ac:dyDescent="0.2">
      <c r="A26" s="7">
        <v>1989</v>
      </c>
      <c r="B26" s="8">
        <v>12.831592933268112</v>
      </c>
      <c r="C26" s="8">
        <v>0</v>
      </c>
      <c r="D26" s="8">
        <f t="shared" si="0"/>
        <v>12.831592933268112</v>
      </c>
      <c r="E26" s="8">
        <v>11</v>
      </c>
      <c r="F26" s="8">
        <f t="shared" si="1"/>
        <v>11.42011771060862</v>
      </c>
      <c r="G26" s="8">
        <v>0</v>
      </c>
      <c r="H26" s="8">
        <f t="shared" si="7"/>
        <v>11.42011771060862</v>
      </c>
      <c r="I26" s="8">
        <v>34</v>
      </c>
      <c r="J26" s="9">
        <f t="shared" si="2"/>
        <v>41.26</v>
      </c>
      <c r="K26" s="8">
        <f t="shared" si="8"/>
        <v>7.537277689001689</v>
      </c>
      <c r="L26" s="10">
        <f t="shared" si="3"/>
        <v>0.33040121376445758</v>
      </c>
      <c r="M26" s="8">
        <f t="shared" si="4"/>
        <v>9.3667092096154896</v>
      </c>
      <c r="N26" s="8">
        <v>16</v>
      </c>
      <c r="O26" s="8">
        <v>4.2</v>
      </c>
      <c r="P26" s="8">
        <f t="shared" si="5"/>
        <v>35.682701750916152</v>
      </c>
      <c r="Q26" s="15">
        <f t="shared" si="6"/>
        <v>2.2301688594322595</v>
      </c>
      <c r="R26" s="6"/>
      <c r="S26" s="6"/>
      <c r="T26" s="6"/>
      <c r="U26" s="6"/>
    </row>
    <row r="27" spans="1:21" ht="12" customHeight="1" x14ac:dyDescent="0.2">
      <c r="A27" s="7">
        <v>1990</v>
      </c>
      <c r="B27" s="8">
        <v>13.596759912309786</v>
      </c>
      <c r="C27" s="8">
        <v>0</v>
      </c>
      <c r="D27" s="8">
        <f t="shared" si="0"/>
        <v>13.596759912309786</v>
      </c>
      <c r="E27" s="8">
        <v>11</v>
      </c>
      <c r="F27" s="8">
        <f t="shared" si="1"/>
        <v>12.101116321955709</v>
      </c>
      <c r="G27" s="8">
        <v>0</v>
      </c>
      <c r="H27" s="8">
        <f t="shared" si="7"/>
        <v>12.101116321955709</v>
      </c>
      <c r="I27" s="8">
        <v>34</v>
      </c>
      <c r="J27" s="9">
        <f t="shared" si="2"/>
        <v>41.26</v>
      </c>
      <c r="K27" s="8">
        <f t="shared" si="8"/>
        <v>7.9867367724907679</v>
      </c>
      <c r="L27" s="10">
        <f t="shared" si="3"/>
        <v>0.35010352975301995</v>
      </c>
      <c r="M27" s="8">
        <f t="shared" si="4"/>
        <v>9.9252600167332385</v>
      </c>
      <c r="N27" s="8">
        <v>16</v>
      </c>
      <c r="O27" s="8">
        <v>4.2</v>
      </c>
      <c r="P27" s="8">
        <f t="shared" si="5"/>
        <v>37.810514349459957</v>
      </c>
      <c r="Q27" s="15">
        <f t="shared" si="6"/>
        <v>2.3631571468412473</v>
      </c>
      <c r="R27" s="6"/>
      <c r="S27" s="6"/>
      <c r="T27" s="6"/>
      <c r="U27" s="6"/>
    </row>
    <row r="28" spans="1:21" ht="12" customHeight="1" x14ac:dyDescent="0.2">
      <c r="A28" s="11">
        <v>1991</v>
      </c>
      <c r="B28" s="32">
        <v>14.012804617089341</v>
      </c>
      <c r="C28" s="12">
        <v>0</v>
      </c>
      <c r="D28" s="12">
        <f t="shared" si="0"/>
        <v>14.012804617089341</v>
      </c>
      <c r="E28" s="12">
        <v>11</v>
      </c>
      <c r="F28" s="12">
        <f t="shared" si="1"/>
        <v>12.471396109209513</v>
      </c>
      <c r="G28" s="12">
        <v>0</v>
      </c>
      <c r="H28" s="32">
        <f t="shared" si="7"/>
        <v>12.471396109209513</v>
      </c>
      <c r="I28" s="32">
        <v>34</v>
      </c>
      <c r="J28" s="13">
        <f t="shared" si="2"/>
        <v>41.26</v>
      </c>
      <c r="K28" s="32">
        <f t="shared" si="8"/>
        <v>8.2311214320782788</v>
      </c>
      <c r="L28" s="14">
        <f t="shared" si="3"/>
        <v>0.36081628195411636</v>
      </c>
      <c r="M28" s="12">
        <f t="shared" si="4"/>
        <v>10.228961185258221</v>
      </c>
      <c r="N28" s="12">
        <v>16</v>
      </c>
      <c r="O28" s="12">
        <v>4.2</v>
      </c>
      <c r="P28" s="12">
        <f t="shared" si="5"/>
        <v>38.967471181936077</v>
      </c>
      <c r="Q28" s="16">
        <f t="shared" si="6"/>
        <v>2.4354669488710048</v>
      </c>
      <c r="R28" s="6"/>
      <c r="S28" s="6"/>
      <c r="T28" s="6"/>
      <c r="U28" s="6"/>
    </row>
    <row r="29" spans="1:21" ht="12" customHeight="1" x14ac:dyDescent="0.2">
      <c r="A29" s="11">
        <v>1992</v>
      </c>
      <c r="B29" s="32">
        <v>15.12889622020267</v>
      </c>
      <c r="C29" s="12">
        <v>0</v>
      </c>
      <c r="D29" s="12">
        <f t="shared" si="0"/>
        <v>15.12889622020267</v>
      </c>
      <c r="E29" s="12">
        <v>11</v>
      </c>
      <c r="F29" s="12">
        <f t="shared" si="1"/>
        <v>13.464717635980376</v>
      </c>
      <c r="G29" s="12">
        <v>0</v>
      </c>
      <c r="H29" s="32">
        <f t="shared" si="7"/>
        <v>13.464717635980376</v>
      </c>
      <c r="I29" s="32">
        <v>34</v>
      </c>
      <c r="J29" s="13">
        <f t="shared" si="2"/>
        <v>41.26</v>
      </c>
      <c r="K29" s="32">
        <f t="shared" si="8"/>
        <v>8.8867136397470485</v>
      </c>
      <c r="L29" s="14">
        <f t="shared" si="3"/>
        <v>0.38955457050945969</v>
      </c>
      <c r="M29" s="12">
        <f t="shared" si="4"/>
        <v>11.043677296657927</v>
      </c>
      <c r="N29" s="12">
        <v>16</v>
      </c>
      <c r="O29" s="12">
        <v>4.2</v>
      </c>
      <c r="P29" s="12">
        <f t="shared" si="5"/>
        <v>42.071151606315915</v>
      </c>
      <c r="Q29" s="16">
        <f t="shared" si="6"/>
        <v>2.6294469753947447</v>
      </c>
      <c r="R29" s="6"/>
      <c r="S29" s="6"/>
      <c r="T29" s="6"/>
      <c r="U29" s="6"/>
    </row>
    <row r="30" spans="1:21" ht="12" customHeight="1" x14ac:dyDescent="0.2">
      <c r="A30" s="11">
        <v>1993</v>
      </c>
      <c r="B30" s="32">
        <v>15.753453831270738</v>
      </c>
      <c r="C30" s="12">
        <v>0</v>
      </c>
      <c r="D30" s="12">
        <f t="shared" si="0"/>
        <v>15.753453831270738</v>
      </c>
      <c r="E30" s="12">
        <v>11</v>
      </c>
      <c r="F30" s="12">
        <f t="shared" si="1"/>
        <v>14.020573909830956</v>
      </c>
      <c r="G30" s="12">
        <v>0</v>
      </c>
      <c r="H30" s="32">
        <f t="shared" si="7"/>
        <v>14.020573909830956</v>
      </c>
      <c r="I30" s="32">
        <v>34</v>
      </c>
      <c r="J30" s="13">
        <f t="shared" si="2"/>
        <v>41.26</v>
      </c>
      <c r="K30" s="32">
        <f t="shared" si="8"/>
        <v>9.2535787804884322</v>
      </c>
      <c r="L30" s="14">
        <f t="shared" si="3"/>
        <v>0.4056363301036025</v>
      </c>
      <c r="M30" s="12">
        <f t="shared" si="4"/>
        <v>11.499587140272078</v>
      </c>
      <c r="N30" s="12">
        <v>16</v>
      </c>
      <c r="O30" s="12">
        <v>4.2</v>
      </c>
      <c r="P30" s="12">
        <f t="shared" si="5"/>
        <v>43.807951010560295</v>
      </c>
      <c r="Q30" s="16">
        <f t="shared" si="6"/>
        <v>2.7379969381600184</v>
      </c>
      <c r="R30" s="6"/>
      <c r="S30" s="6"/>
      <c r="T30" s="6"/>
      <c r="U30" s="6"/>
    </row>
    <row r="31" spans="1:21" ht="12" customHeight="1" x14ac:dyDescent="0.2">
      <c r="A31" s="11">
        <v>1994</v>
      </c>
      <c r="B31" s="32">
        <v>15.889952677520748</v>
      </c>
      <c r="C31" s="12">
        <v>0</v>
      </c>
      <c r="D31" s="12">
        <f t="shared" si="0"/>
        <v>15.889952677520748</v>
      </c>
      <c r="E31" s="12">
        <v>11</v>
      </c>
      <c r="F31" s="12">
        <f t="shared" si="1"/>
        <v>14.142057882993466</v>
      </c>
      <c r="G31" s="12">
        <v>0</v>
      </c>
      <c r="H31" s="32">
        <f t="shared" si="7"/>
        <v>14.142057882993466</v>
      </c>
      <c r="I31" s="32">
        <v>34</v>
      </c>
      <c r="J31" s="13">
        <f t="shared" si="2"/>
        <v>41.26</v>
      </c>
      <c r="K31" s="32">
        <f t="shared" si="8"/>
        <v>9.3337582027756874</v>
      </c>
      <c r="L31" s="14">
        <f t="shared" si="3"/>
        <v>0.40915104450523559</v>
      </c>
      <c r="M31" s="12">
        <f t="shared" si="4"/>
        <v>11.599227536201177</v>
      </c>
      <c r="N31" s="12">
        <v>16</v>
      </c>
      <c r="O31" s="12">
        <v>4.2</v>
      </c>
      <c r="P31" s="12">
        <f t="shared" si="5"/>
        <v>44.187533471242574</v>
      </c>
      <c r="Q31" s="16">
        <f t="shared" si="6"/>
        <v>2.7617208419526609</v>
      </c>
      <c r="R31" s="6"/>
      <c r="S31" s="6"/>
      <c r="T31" s="6"/>
      <c r="U31" s="6"/>
    </row>
    <row r="32" spans="1:21" ht="12" customHeight="1" x14ac:dyDescent="0.2">
      <c r="A32" s="11">
        <v>1995</v>
      </c>
      <c r="B32" s="32">
        <v>16.330393118323418</v>
      </c>
      <c r="C32" s="12">
        <v>0</v>
      </c>
      <c r="D32" s="12">
        <f t="shared" si="0"/>
        <v>16.330393118323418</v>
      </c>
      <c r="E32" s="12">
        <v>11</v>
      </c>
      <c r="F32" s="12">
        <f t="shared" si="1"/>
        <v>14.534049875307842</v>
      </c>
      <c r="G32" s="12">
        <v>0</v>
      </c>
      <c r="H32" s="32">
        <f t="shared" si="7"/>
        <v>14.534049875307842</v>
      </c>
      <c r="I32" s="32">
        <v>34</v>
      </c>
      <c r="J32" s="13">
        <f t="shared" si="2"/>
        <v>41.26</v>
      </c>
      <c r="K32" s="32">
        <f t="shared" si="8"/>
        <v>9.5924729177031764</v>
      </c>
      <c r="L32" s="14">
        <f t="shared" si="3"/>
        <v>0.42049196351575568</v>
      </c>
      <c r="M32" s="12">
        <f t="shared" si="4"/>
        <v>11.920736919689915</v>
      </c>
      <c r="N32" s="12">
        <v>16</v>
      </c>
      <c r="O32" s="12">
        <v>4.2</v>
      </c>
      <c r="P32" s="12">
        <f t="shared" si="5"/>
        <v>45.412331122628245</v>
      </c>
      <c r="Q32" s="16">
        <f t="shared" si="6"/>
        <v>2.8382706951642653</v>
      </c>
      <c r="R32" s="6"/>
      <c r="S32" s="6"/>
      <c r="T32" s="6"/>
      <c r="U32" s="6"/>
    </row>
    <row r="33" spans="1:21" ht="12" customHeight="1" x14ac:dyDescent="0.2">
      <c r="A33" s="7">
        <v>1996</v>
      </c>
      <c r="B33" s="8">
        <v>16.434809560993038</v>
      </c>
      <c r="C33" s="8">
        <v>0</v>
      </c>
      <c r="D33" s="8">
        <f t="shared" si="0"/>
        <v>16.434809560993038</v>
      </c>
      <c r="E33" s="8">
        <v>11</v>
      </c>
      <c r="F33" s="8">
        <f t="shared" si="1"/>
        <v>14.626980509283804</v>
      </c>
      <c r="G33" s="8">
        <v>0</v>
      </c>
      <c r="H33" s="8">
        <f t="shared" si="7"/>
        <v>14.626980509283804</v>
      </c>
      <c r="I33" s="8">
        <v>34</v>
      </c>
      <c r="J33" s="9">
        <f t="shared" si="2"/>
        <v>41.26</v>
      </c>
      <c r="K33" s="8">
        <f t="shared" si="8"/>
        <v>9.6538071361273108</v>
      </c>
      <c r="L33" s="10">
        <f t="shared" si="3"/>
        <v>0.42318058678914239</v>
      </c>
      <c r="M33" s="8">
        <f t="shared" si="4"/>
        <v>11.996958045178792</v>
      </c>
      <c r="N33" s="8">
        <v>16</v>
      </c>
      <c r="O33" s="8">
        <v>4.2</v>
      </c>
      <c r="P33" s="8">
        <f t="shared" si="5"/>
        <v>45.702697314966827</v>
      </c>
      <c r="Q33" s="15">
        <f t="shared" si="6"/>
        <v>2.8564185821854267</v>
      </c>
      <c r="R33" s="6"/>
      <c r="S33" s="6"/>
      <c r="T33" s="6"/>
      <c r="U33" s="6"/>
    </row>
    <row r="34" spans="1:21" ht="12" customHeight="1" x14ac:dyDescent="0.2">
      <c r="A34" s="7">
        <v>1997</v>
      </c>
      <c r="B34" s="8">
        <v>17.32693059768474</v>
      </c>
      <c r="C34" s="8">
        <v>0</v>
      </c>
      <c r="D34" s="8">
        <f t="shared" si="0"/>
        <v>17.32693059768474</v>
      </c>
      <c r="E34" s="8">
        <v>11</v>
      </c>
      <c r="F34" s="8">
        <f t="shared" si="1"/>
        <v>15.420968231939419</v>
      </c>
      <c r="G34" s="8">
        <v>0</v>
      </c>
      <c r="H34" s="8">
        <f t="shared" si="7"/>
        <v>15.420968231939419</v>
      </c>
      <c r="I34" s="8">
        <v>34</v>
      </c>
      <c r="J34" s="9">
        <f t="shared" si="2"/>
        <v>41.260000000000005</v>
      </c>
      <c r="K34" s="8">
        <f t="shared" si="8"/>
        <v>10.177839033080016</v>
      </c>
      <c r="L34" s="10">
        <f t="shared" si="3"/>
        <v>0.44615184802542535</v>
      </c>
      <c r="M34" s="8">
        <f t="shared" si="4"/>
        <v>12.648181815596795</v>
      </c>
      <c r="N34" s="8">
        <v>16</v>
      </c>
      <c r="O34" s="8">
        <v>4.2</v>
      </c>
      <c r="P34" s="8">
        <f t="shared" si="5"/>
        <v>48.183549773702076</v>
      </c>
      <c r="Q34" s="15">
        <f t="shared" si="6"/>
        <v>3.0114718608563797</v>
      </c>
      <c r="R34" s="6"/>
      <c r="S34" s="6"/>
      <c r="T34" s="6"/>
      <c r="U34" s="6"/>
    </row>
    <row r="35" spans="1:21" ht="12" customHeight="1" x14ac:dyDescent="0.2">
      <c r="A35" s="7">
        <v>1998</v>
      </c>
      <c r="B35" s="8">
        <v>17.078288523432825</v>
      </c>
      <c r="C35" s="8">
        <v>0</v>
      </c>
      <c r="D35" s="8">
        <f t="shared" si="0"/>
        <v>17.078288523432825</v>
      </c>
      <c r="E35" s="8">
        <v>11</v>
      </c>
      <c r="F35" s="8">
        <f t="shared" si="1"/>
        <v>15.199676785855214</v>
      </c>
      <c r="G35" s="8">
        <v>0</v>
      </c>
      <c r="H35" s="8">
        <f t="shared" si="7"/>
        <v>15.199676785855214</v>
      </c>
      <c r="I35" s="8">
        <v>34</v>
      </c>
      <c r="J35" s="9">
        <f t="shared" si="2"/>
        <v>41.26</v>
      </c>
      <c r="K35" s="8">
        <f t="shared" si="8"/>
        <v>10.031786678664442</v>
      </c>
      <c r="L35" s="10">
        <f t="shared" si="3"/>
        <v>0.43974955303734542</v>
      </c>
      <c r="M35" s="8">
        <f t="shared" si="4"/>
        <v>12.466679953832223</v>
      </c>
      <c r="N35" s="8">
        <v>16</v>
      </c>
      <c r="O35" s="8">
        <v>4.2</v>
      </c>
      <c r="P35" s="8">
        <f t="shared" si="5"/>
        <v>47.49211410983704</v>
      </c>
      <c r="Q35" s="15">
        <f t="shared" si="6"/>
        <v>2.968257131864815</v>
      </c>
      <c r="R35" s="6"/>
      <c r="S35" s="6"/>
      <c r="T35" s="6"/>
      <c r="U35" s="6"/>
    </row>
    <row r="36" spans="1:21" ht="12" customHeight="1" x14ac:dyDescent="0.2">
      <c r="A36" s="7">
        <v>1999</v>
      </c>
      <c r="B36" s="8">
        <v>16.335837795050629</v>
      </c>
      <c r="C36" s="8">
        <v>0</v>
      </c>
      <c r="D36" s="8">
        <f t="shared" si="0"/>
        <v>16.335837795050629</v>
      </c>
      <c r="E36" s="8">
        <v>11</v>
      </c>
      <c r="F36" s="8">
        <f t="shared" si="1"/>
        <v>14.53889563759506</v>
      </c>
      <c r="G36" s="8">
        <v>0</v>
      </c>
      <c r="H36" s="8">
        <f t="shared" si="7"/>
        <v>14.53889563759506</v>
      </c>
      <c r="I36" s="8">
        <v>34</v>
      </c>
      <c r="J36" s="9">
        <f t="shared" si="2"/>
        <v>41.260000000000005</v>
      </c>
      <c r="K36" s="8">
        <f t="shared" si="8"/>
        <v>9.5956711208127388</v>
      </c>
      <c r="L36" s="10">
        <f t="shared" si="3"/>
        <v>0.42063215872055842</v>
      </c>
      <c r="M36" s="8">
        <f t="shared" si="4"/>
        <v>11.924711383648471</v>
      </c>
      <c r="N36" s="8">
        <v>16</v>
      </c>
      <c r="O36" s="8">
        <v>4.2</v>
      </c>
      <c r="P36" s="8">
        <f t="shared" si="5"/>
        <v>45.427471937708461</v>
      </c>
      <c r="Q36" s="15">
        <f t="shared" si="6"/>
        <v>2.8392169961067788</v>
      </c>
      <c r="R36" s="6"/>
      <c r="S36" s="6"/>
      <c r="T36" s="6"/>
      <c r="U36" s="6"/>
    </row>
    <row r="37" spans="1:21" ht="12" customHeight="1" x14ac:dyDescent="0.2">
      <c r="A37" s="7">
        <v>2000</v>
      </c>
      <c r="B37" s="8">
        <v>15.796163887488722</v>
      </c>
      <c r="C37" s="8">
        <v>0</v>
      </c>
      <c r="D37" s="8">
        <f t="shared" si="0"/>
        <v>15.796163887488722</v>
      </c>
      <c r="E37" s="8">
        <v>11</v>
      </c>
      <c r="F37" s="8">
        <f t="shared" si="1"/>
        <v>14.058585859864962</v>
      </c>
      <c r="G37" s="8">
        <v>0</v>
      </c>
      <c r="H37" s="8">
        <f t="shared" si="7"/>
        <v>14.058585859864962</v>
      </c>
      <c r="I37" s="8">
        <v>34</v>
      </c>
      <c r="J37" s="9">
        <f t="shared" si="2"/>
        <v>41.26</v>
      </c>
      <c r="K37" s="8">
        <f t="shared" si="8"/>
        <v>9.2786666675108762</v>
      </c>
      <c r="L37" s="10">
        <f t="shared" si="3"/>
        <v>0.40673607309636717</v>
      </c>
      <c r="M37" s="8">
        <f t="shared" si="4"/>
        <v>11.53076430424546</v>
      </c>
      <c r="N37" s="8">
        <v>16</v>
      </c>
      <c r="O37" s="8">
        <v>4.2</v>
      </c>
      <c r="P37" s="8">
        <f t="shared" si="5"/>
        <v>43.926721159030322</v>
      </c>
      <c r="Q37" s="15">
        <f t="shared" si="6"/>
        <v>2.7454200724393951</v>
      </c>
      <c r="R37" s="6"/>
      <c r="S37" s="6"/>
      <c r="T37" s="6"/>
      <c r="U37" s="6"/>
    </row>
    <row r="38" spans="1:21" ht="12" customHeight="1" x14ac:dyDescent="0.2">
      <c r="A38" s="11">
        <v>2001</v>
      </c>
      <c r="B38" s="32">
        <v>15.4582581428116</v>
      </c>
      <c r="C38" s="12">
        <v>0</v>
      </c>
      <c r="D38" s="12">
        <f t="shared" si="0"/>
        <v>15.4582581428116</v>
      </c>
      <c r="E38" s="12">
        <v>11</v>
      </c>
      <c r="F38" s="12">
        <f t="shared" si="1"/>
        <v>13.757849747102323</v>
      </c>
      <c r="G38" s="12">
        <v>0</v>
      </c>
      <c r="H38" s="32">
        <f t="shared" si="7"/>
        <v>13.757849747102323</v>
      </c>
      <c r="I38" s="32">
        <v>34</v>
      </c>
      <c r="J38" s="13">
        <f t="shared" si="2"/>
        <v>41.26</v>
      </c>
      <c r="K38" s="32">
        <f t="shared" si="8"/>
        <v>9.0801808330875335</v>
      </c>
      <c r="L38" s="14">
        <f t="shared" si="3"/>
        <v>0.39803532419013848</v>
      </c>
      <c r="M38" s="12">
        <f t="shared" si="4"/>
        <v>11.284102423128331</v>
      </c>
      <c r="N38" s="12">
        <v>16</v>
      </c>
      <c r="O38" s="12">
        <v>4.2</v>
      </c>
      <c r="P38" s="12">
        <f t="shared" si="5"/>
        <v>42.987056850012692</v>
      </c>
      <c r="Q38" s="16">
        <f t="shared" si="6"/>
        <v>2.6866910531257933</v>
      </c>
      <c r="R38" s="6"/>
      <c r="S38" s="6"/>
      <c r="T38" s="6"/>
      <c r="U38" s="6"/>
    </row>
    <row r="39" spans="1:21" ht="12" customHeight="1" x14ac:dyDescent="0.2">
      <c r="A39" s="11">
        <v>2002</v>
      </c>
      <c r="B39" s="32">
        <v>15.436250346602893</v>
      </c>
      <c r="C39" s="12">
        <v>0</v>
      </c>
      <c r="D39" s="12">
        <f t="shared" si="0"/>
        <v>15.436250346602893</v>
      </c>
      <c r="E39" s="12">
        <v>11</v>
      </c>
      <c r="F39" s="12">
        <f t="shared" si="1"/>
        <v>13.738262808476575</v>
      </c>
      <c r="G39" s="12">
        <v>0</v>
      </c>
      <c r="H39" s="32">
        <f t="shared" si="7"/>
        <v>13.738262808476575</v>
      </c>
      <c r="I39" s="32">
        <v>34</v>
      </c>
      <c r="J39" s="13">
        <f t="shared" si="2"/>
        <v>41.260000000000005</v>
      </c>
      <c r="K39" s="32">
        <f t="shared" si="8"/>
        <v>9.0672534535945388</v>
      </c>
      <c r="L39" s="14">
        <f t="shared" si="3"/>
        <v>0.39746864454113046</v>
      </c>
      <c r="M39" s="12">
        <f t="shared" si="4"/>
        <v>11.268037338418777</v>
      </c>
      <c r="N39" s="12">
        <v>16</v>
      </c>
      <c r="O39" s="12">
        <v>4.2</v>
      </c>
      <c r="P39" s="12">
        <f t="shared" si="5"/>
        <v>42.925856527309627</v>
      </c>
      <c r="Q39" s="16">
        <f t="shared" si="6"/>
        <v>2.6828660329568517</v>
      </c>
      <c r="R39" s="6"/>
      <c r="S39" s="6"/>
      <c r="T39" s="6"/>
      <c r="U39" s="6"/>
    </row>
    <row r="40" spans="1:21" ht="12" customHeight="1" x14ac:dyDescent="0.2">
      <c r="A40" s="11">
        <v>2003</v>
      </c>
      <c r="B40" s="32">
        <v>15.193171795960065</v>
      </c>
      <c r="C40" s="12">
        <v>0</v>
      </c>
      <c r="D40" s="12">
        <f t="shared" si="0"/>
        <v>15.193171795960065</v>
      </c>
      <c r="E40" s="12">
        <v>11</v>
      </c>
      <c r="F40" s="12">
        <f t="shared" si="1"/>
        <v>13.521922898404458</v>
      </c>
      <c r="G40" s="12">
        <v>0</v>
      </c>
      <c r="H40" s="32">
        <f t="shared" si="7"/>
        <v>13.521922898404458</v>
      </c>
      <c r="I40" s="32">
        <v>34</v>
      </c>
      <c r="J40" s="13">
        <f t="shared" si="2"/>
        <v>41.26</v>
      </c>
      <c r="K40" s="32">
        <f t="shared" si="8"/>
        <v>8.9244691129469427</v>
      </c>
      <c r="L40" s="14">
        <f t="shared" si="3"/>
        <v>0.39120960495109885</v>
      </c>
      <c r="M40" s="12">
        <f t="shared" si="4"/>
        <v>11.090596695561176</v>
      </c>
      <c r="N40" s="12">
        <v>16</v>
      </c>
      <c r="O40" s="12">
        <v>4.2</v>
      </c>
      <c r="P40" s="12">
        <f t="shared" si="5"/>
        <v>42.249892173566387</v>
      </c>
      <c r="Q40" s="16">
        <f t="shared" si="6"/>
        <v>2.6406182608478992</v>
      </c>
      <c r="R40" s="6"/>
      <c r="S40" s="6"/>
      <c r="T40" s="6"/>
      <c r="U40" s="6"/>
    </row>
    <row r="41" spans="1:21" ht="12" customHeight="1" x14ac:dyDescent="0.2">
      <c r="A41" s="11">
        <v>2004</v>
      </c>
      <c r="B41" s="32">
        <v>15.620520141252893</v>
      </c>
      <c r="C41" s="12">
        <v>0</v>
      </c>
      <c r="D41" s="12">
        <f t="shared" si="0"/>
        <v>15.620520141252893</v>
      </c>
      <c r="E41" s="12">
        <v>11</v>
      </c>
      <c r="F41" s="12">
        <f t="shared" si="1"/>
        <v>13.902262925715075</v>
      </c>
      <c r="G41" s="12">
        <v>0</v>
      </c>
      <c r="H41" s="32">
        <f t="shared" si="7"/>
        <v>13.902262925715075</v>
      </c>
      <c r="I41" s="32">
        <v>34</v>
      </c>
      <c r="J41" s="13">
        <f t="shared" si="2"/>
        <v>41.260000000000005</v>
      </c>
      <c r="K41" s="32">
        <f t="shared" si="8"/>
        <v>9.1754935309719485</v>
      </c>
      <c r="L41" s="14">
        <f t="shared" si="3"/>
        <v>0.40221341505630459</v>
      </c>
      <c r="M41" s="12">
        <f t="shared" si="4"/>
        <v>11.402549210138707</v>
      </c>
      <c r="N41" s="12">
        <v>16</v>
      </c>
      <c r="O41" s="12">
        <v>4.2</v>
      </c>
      <c r="P41" s="12">
        <f t="shared" si="5"/>
        <v>43.438282705290312</v>
      </c>
      <c r="Q41" s="16">
        <f t="shared" si="6"/>
        <v>2.7148926690806445</v>
      </c>
      <c r="R41" s="6"/>
      <c r="S41" s="6"/>
      <c r="T41" s="6"/>
      <c r="U41" s="6"/>
    </row>
    <row r="42" spans="1:21" ht="12" customHeight="1" x14ac:dyDescent="0.2">
      <c r="A42" s="11">
        <v>2005</v>
      </c>
      <c r="B42" s="32">
        <v>15.266485344478738</v>
      </c>
      <c r="C42" s="12">
        <v>0</v>
      </c>
      <c r="D42" s="12">
        <f t="shared" si="0"/>
        <v>15.266485344478738</v>
      </c>
      <c r="E42" s="12">
        <v>11</v>
      </c>
      <c r="F42" s="12">
        <f t="shared" si="1"/>
        <v>13.587171956586078</v>
      </c>
      <c r="G42" s="12">
        <v>0</v>
      </c>
      <c r="H42" s="32">
        <f t="shared" si="7"/>
        <v>13.587171956586078</v>
      </c>
      <c r="I42" s="32">
        <v>34</v>
      </c>
      <c r="J42" s="13">
        <f t="shared" si="2"/>
        <v>41.26</v>
      </c>
      <c r="K42" s="32">
        <f t="shared" si="8"/>
        <v>8.9675334913468117</v>
      </c>
      <c r="L42" s="14">
        <f t="shared" si="3"/>
        <v>0.39309735852479172</v>
      </c>
      <c r="M42" s="12">
        <f t="shared" si="4"/>
        <v>11.144113565498582</v>
      </c>
      <c r="N42" s="12">
        <v>16</v>
      </c>
      <c r="O42" s="12">
        <v>4.2</v>
      </c>
      <c r="P42" s="12">
        <f t="shared" si="5"/>
        <v>42.453765963804123</v>
      </c>
      <c r="Q42" s="16">
        <f t="shared" si="6"/>
        <v>2.6533603727377577</v>
      </c>
      <c r="R42" s="6"/>
      <c r="S42" s="6"/>
      <c r="T42" s="6"/>
      <c r="U42" s="6"/>
    </row>
    <row r="43" spans="1:21" ht="12" customHeight="1" x14ac:dyDescent="0.2">
      <c r="A43" s="7">
        <v>2006</v>
      </c>
      <c r="B43" s="8">
        <v>13.734948114485226</v>
      </c>
      <c r="C43" s="8">
        <v>0</v>
      </c>
      <c r="D43" s="8">
        <f t="shared" si="0"/>
        <v>13.734948114485226</v>
      </c>
      <c r="E43" s="8">
        <v>11</v>
      </c>
      <c r="F43" s="8">
        <f t="shared" si="1"/>
        <v>12.224103821891852</v>
      </c>
      <c r="G43" s="8">
        <v>0</v>
      </c>
      <c r="H43" s="8">
        <f t="shared" si="7"/>
        <v>12.224103821891852</v>
      </c>
      <c r="I43" s="8">
        <v>34</v>
      </c>
      <c r="J43" s="9">
        <f t="shared" si="2"/>
        <v>41.26</v>
      </c>
      <c r="K43" s="8">
        <f t="shared" si="8"/>
        <v>8.0679085224486222</v>
      </c>
      <c r="L43" s="10">
        <f t="shared" si="3"/>
        <v>0.35366174344980261</v>
      </c>
      <c r="M43" s="8">
        <f t="shared" si="4"/>
        <v>10.02613359593018</v>
      </c>
      <c r="N43" s="8">
        <v>16</v>
      </c>
      <c r="O43" s="8">
        <v>4.2</v>
      </c>
      <c r="P43" s="8">
        <f t="shared" si="5"/>
        <v>38.194794651162589</v>
      </c>
      <c r="Q43" s="15">
        <f t="shared" si="6"/>
        <v>2.3871746656976618</v>
      </c>
      <c r="R43" s="6"/>
      <c r="S43" s="6"/>
      <c r="T43" s="6"/>
      <c r="U43" s="6"/>
    </row>
    <row r="44" spans="1:21" ht="12" customHeight="1" x14ac:dyDescent="0.2">
      <c r="A44" s="7">
        <v>2007</v>
      </c>
      <c r="B44" s="8">
        <v>13.689981214310011</v>
      </c>
      <c r="C44" s="8">
        <v>0</v>
      </c>
      <c r="D44" s="8">
        <f t="shared" si="0"/>
        <v>13.689981214310011</v>
      </c>
      <c r="E44" s="8">
        <v>11</v>
      </c>
      <c r="F44" s="8">
        <f t="shared" si="1"/>
        <v>12.18408328073591</v>
      </c>
      <c r="G44" s="8">
        <v>0</v>
      </c>
      <c r="H44" s="8">
        <f t="shared" si="7"/>
        <v>12.18408328073591</v>
      </c>
      <c r="I44" s="8">
        <v>34</v>
      </c>
      <c r="J44" s="9">
        <f t="shared" si="2"/>
        <v>41.26</v>
      </c>
      <c r="K44" s="8">
        <f t="shared" si="8"/>
        <v>8.0414949652857004</v>
      </c>
      <c r="L44" s="10">
        <f t="shared" si="3"/>
        <v>0.35250388888923617</v>
      </c>
      <c r="M44" s="8">
        <f t="shared" si="4"/>
        <v>9.9933089980654</v>
      </c>
      <c r="N44" s="8">
        <v>16</v>
      </c>
      <c r="O44" s="8">
        <v>4.2</v>
      </c>
      <c r="P44" s="8">
        <f t="shared" si="5"/>
        <v>38.069748564058663</v>
      </c>
      <c r="Q44" s="15">
        <f t="shared" si="6"/>
        <v>2.3793592852536665</v>
      </c>
      <c r="R44" s="6"/>
      <c r="S44" s="6"/>
      <c r="T44" s="6"/>
      <c r="U44" s="6"/>
    </row>
    <row r="45" spans="1:21" ht="12" customHeight="1" x14ac:dyDescent="0.2">
      <c r="A45" s="7">
        <v>2008</v>
      </c>
      <c r="B45" s="8">
        <v>13.357732481900475</v>
      </c>
      <c r="C45" s="8">
        <v>0</v>
      </c>
      <c r="D45" s="8">
        <f t="shared" si="0"/>
        <v>13.357732481900475</v>
      </c>
      <c r="E45" s="8">
        <v>11</v>
      </c>
      <c r="F45" s="8">
        <f t="shared" si="1"/>
        <v>11.888381908891423</v>
      </c>
      <c r="G45" s="8">
        <v>0</v>
      </c>
      <c r="H45" s="8">
        <f t="shared" si="7"/>
        <v>11.888381908891423</v>
      </c>
      <c r="I45" s="8">
        <v>34</v>
      </c>
      <c r="J45" s="9">
        <f t="shared" si="2"/>
        <v>41.26</v>
      </c>
      <c r="K45" s="8">
        <f t="shared" si="8"/>
        <v>7.846332059868339</v>
      </c>
      <c r="L45" s="10">
        <f t="shared" si="3"/>
        <v>0.34394880262436556</v>
      </c>
      <c r="M45" s="8">
        <f t="shared" si="4"/>
        <v>9.7507765799994512</v>
      </c>
      <c r="N45" s="8">
        <v>16</v>
      </c>
      <c r="O45" s="8">
        <v>4.2</v>
      </c>
      <c r="P45" s="8">
        <f t="shared" si="5"/>
        <v>37.145815542855054</v>
      </c>
      <c r="Q45" s="15">
        <f t="shared" si="6"/>
        <v>2.3216134714284409</v>
      </c>
      <c r="R45" s="6"/>
      <c r="S45" s="6"/>
      <c r="T45" s="6"/>
      <c r="U45" s="6"/>
    </row>
    <row r="46" spans="1:21" ht="12" customHeight="1" x14ac:dyDescent="0.2">
      <c r="A46" s="7">
        <v>2009</v>
      </c>
      <c r="B46" s="8">
        <v>12.950730203184188</v>
      </c>
      <c r="C46" s="8">
        <v>0</v>
      </c>
      <c r="D46" s="8">
        <f t="shared" si="0"/>
        <v>12.950730203184188</v>
      </c>
      <c r="E46" s="8">
        <v>11</v>
      </c>
      <c r="F46" s="8">
        <f t="shared" si="1"/>
        <v>11.526149880833927</v>
      </c>
      <c r="G46" s="8">
        <v>0</v>
      </c>
      <c r="H46" s="8">
        <f t="shared" si="7"/>
        <v>11.526149880833927</v>
      </c>
      <c r="I46" s="8">
        <v>34</v>
      </c>
      <c r="J46" s="9">
        <f t="shared" si="2"/>
        <v>41.260000000000005</v>
      </c>
      <c r="K46" s="8">
        <f t="shared" si="8"/>
        <v>7.6072589213503914</v>
      </c>
      <c r="L46" s="10">
        <f t="shared" si="3"/>
        <v>0.33346888422357879</v>
      </c>
      <c r="M46" s="8">
        <f t="shared" si="4"/>
        <v>9.4536761332963462</v>
      </c>
      <c r="N46" s="8">
        <v>16</v>
      </c>
      <c r="O46" s="8">
        <v>4.2</v>
      </c>
      <c r="P46" s="8">
        <f t="shared" si="5"/>
        <v>36.014004317319412</v>
      </c>
      <c r="Q46" s="15">
        <f t="shared" si="6"/>
        <v>2.2508752698324632</v>
      </c>
      <c r="R46" s="6"/>
      <c r="S46" s="6"/>
      <c r="T46" s="6"/>
      <c r="U46" s="6"/>
    </row>
    <row r="47" spans="1:21" ht="12" customHeight="1" x14ac:dyDescent="0.2">
      <c r="A47" s="7">
        <v>2010</v>
      </c>
      <c r="B47" s="8">
        <v>12.629917539917326</v>
      </c>
      <c r="C47" s="8">
        <v>0</v>
      </c>
      <c r="D47" s="8">
        <f t="shared" si="0"/>
        <v>12.629917539917326</v>
      </c>
      <c r="E47" s="8">
        <v>11</v>
      </c>
      <c r="F47" s="8">
        <f t="shared" si="1"/>
        <v>11.240626610526419</v>
      </c>
      <c r="G47" s="8">
        <v>0</v>
      </c>
      <c r="H47" s="8">
        <f t="shared" si="7"/>
        <v>11.240626610526419</v>
      </c>
      <c r="I47" s="8">
        <v>34</v>
      </c>
      <c r="J47" s="9">
        <f t="shared" si="2"/>
        <v>41.260000000000005</v>
      </c>
      <c r="K47" s="8">
        <f t="shared" si="8"/>
        <v>7.4188135629474363</v>
      </c>
      <c r="L47" s="10">
        <f t="shared" si="3"/>
        <v>0.3252082657730383</v>
      </c>
      <c r="M47" s="8">
        <f t="shared" si="4"/>
        <v>9.2194917305327486</v>
      </c>
      <c r="N47" s="8">
        <v>16</v>
      </c>
      <c r="O47" s="8">
        <v>4.2</v>
      </c>
      <c r="P47" s="8">
        <f t="shared" si="5"/>
        <v>35.121873259172375</v>
      </c>
      <c r="Q47" s="15">
        <f t="shared" si="6"/>
        <v>2.1951170786982734</v>
      </c>
    </row>
    <row r="48" spans="1:21" ht="12" customHeight="1" x14ac:dyDescent="0.2">
      <c r="A48" s="11">
        <v>2011</v>
      </c>
      <c r="B48" s="32">
        <v>12.230988333567455</v>
      </c>
      <c r="C48" s="12">
        <v>0</v>
      </c>
      <c r="D48" s="12">
        <f t="shared" si="0"/>
        <v>12.230988333567455</v>
      </c>
      <c r="E48" s="12">
        <v>11</v>
      </c>
      <c r="F48" s="12">
        <f t="shared" si="1"/>
        <v>10.885579616875035</v>
      </c>
      <c r="G48" s="12">
        <v>0</v>
      </c>
      <c r="H48" s="32">
        <f t="shared" si="7"/>
        <v>10.885579616875035</v>
      </c>
      <c r="I48" s="32">
        <v>34</v>
      </c>
      <c r="J48" s="13">
        <f t="shared" si="2"/>
        <v>41.26</v>
      </c>
      <c r="K48" s="32">
        <f t="shared" si="8"/>
        <v>7.1844825471375229</v>
      </c>
      <c r="L48" s="14">
        <f t="shared" si="3"/>
        <v>0.31493622124438458</v>
      </c>
      <c r="M48" s="12">
        <f t="shared" si="4"/>
        <v>8.9282844041676803</v>
      </c>
      <c r="N48" s="12">
        <v>16</v>
      </c>
      <c r="O48" s="12">
        <v>4.2</v>
      </c>
      <c r="P48" s="12">
        <f t="shared" si="5"/>
        <v>34.012512015876879</v>
      </c>
      <c r="Q48" s="16">
        <f t="shared" si="6"/>
        <v>2.125782000992305</v>
      </c>
    </row>
    <row r="49" spans="1:17" ht="12" customHeight="1" x14ac:dyDescent="0.2">
      <c r="A49" s="31">
        <v>2012</v>
      </c>
      <c r="B49" s="32">
        <v>12.537786981289957</v>
      </c>
      <c r="C49" s="32">
        <v>0</v>
      </c>
      <c r="D49" s="32">
        <f t="shared" ref="D49:D58" si="9">+B49-B49*(C49/100)</f>
        <v>12.537786981289957</v>
      </c>
      <c r="E49" s="32">
        <v>11</v>
      </c>
      <c r="F49" s="32">
        <f t="shared" ref="F49:F58" si="10">+(D49-D49*(E49)/100)</f>
        <v>11.158630413348062</v>
      </c>
      <c r="G49" s="32">
        <v>0</v>
      </c>
      <c r="H49" s="32">
        <f t="shared" si="7"/>
        <v>11.158630413348062</v>
      </c>
      <c r="I49" s="32">
        <v>34</v>
      </c>
      <c r="J49" s="13">
        <f t="shared" ref="J49:J58" si="11">100-(K49/B49*100)</f>
        <v>41.26</v>
      </c>
      <c r="K49" s="32">
        <f t="shared" si="8"/>
        <v>7.3646960728097213</v>
      </c>
      <c r="L49" s="14">
        <f t="shared" ref="L49:L58" si="12">+(K49/365)*16</f>
        <v>0.32283599223275489</v>
      </c>
      <c r="M49" s="32">
        <f t="shared" ref="M49:M58" si="13">+L49*28.3495</f>
        <v>9.1522389618024835</v>
      </c>
      <c r="N49" s="32">
        <v>16</v>
      </c>
      <c r="O49" s="32">
        <v>4.2</v>
      </c>
      <c r="P49" s="32">
        <f t="shared" ref="P49:P58" si="14">+Q49*N49</f>
        <v>34.865672235438034</v>
      </c>
      <c r="Q49" s="16">
        <f t="shared" ref="Q49:Q58" si="15">+M49/O49</f>
        <v>2.1791045147148771</v>
      </c>
    </row>
    <row r="50" spans="1:17" ht="12" customHeight="1" x14ac:dyDescent="0.2">
      <c r="A50" s="31">
        <v>2013</v>
      </c>
      <c r="B50" s="32">
        <v>12.031246551735615</v>
      </c>
      <c r="C50" s="32">
        <v>0</v>
      </c>
      <c r="D50" s="32">
        <f t="shared" si="9"/>
        <v>12.031246551735615</v>
      </c>
      <c r="E50" s="32">
        <v>11</v>
      </c>
      <c r="F50" s="32">
        <f t="shared" si="10"/>
        <v>10.707809431044698</v>
      </c>
      <c r="G50" s="32">
        <v>0</v>
      </c>
      <c r="H50" s="32">
        <f t="shared" si="7"/>
        <v>10.707809431044698</v>
      </c>
      <c r="I50" s="32">
        <v>34</v>
      </c>
      <c r="J50" s="13">
        <f t="shared" si="11"/>
        <v>41.26</v>
      </c>
      <c r="K50" s="32">
        <f t="shared" si="8"/>
        <v>7.0671542244895011</v>
      </c>
      <c r="L50" s="14">
        <f t="shared" si="12"/>
        <v>0.30979306189543021</v>
      </c>
      <c r="M50" s="32">
        <f t="shared" si="13"/>
        <v>8.7824784082044989</v>
      </c>
      <c r="N50" s="32">
        <v>16</v>
      </c>
      <c r="O50" s="32">
        <v>4.2</v>
      </c>
      <c r="P50" s="32">
        <f t="shared" si="14"/>
        <v>33.457060602683804</v>
      </c>
      <c r="Q50" s="16">
        <f t="shared" si="15"/>
        <v>2.0910662876677377</v>
      </c>
    </row>
    <row r="51" spans="1:17" ht="12" customHeight="1" x14ac:dyDescent="0.2">
      <c r="A51" s="31">
        <v>2014</v>
      </c>
      <c r="B51" s="32">
        <v>12.182513389160588</v>
      </c>
      <c r="C51" s="32">
        <v>0</v>
      </c>
      <c r="D51" s="32">
        <f t="shared" si="9"/>
        <v>12.182513389160588</v>
      </c>
      <c r="E51" s="32">
        <v>11</v>
      </c>
      <c r="F51" s="32">
        <f t="shared" si="10"/>
        <v>10.842436916352924</v>
      </c>
      <c r="G51" s="32">
        <v>0</v>
      </c>
      <c r="H51" s="32">
        <f t="shared" si="7"/>
        <v>10.842436916352924</v>
      </c>
      <c r="I51" s="32">
        <v>34</v>
      </c>
      <c r="J51" s="13">
        <f t="shared" si="11"/>
        <v>41.260000000000005</v>
      </c>
      <c r="K51" s="32">
        <f t="shared" si="8"/>
        <v>7.1560083647929291</v>
      </c>
      <c r="L51" s="14">
        <f t="shared" si="12"/>
        <v>0.31368803790873112</v>
      </c>
      <c r="M51" s="32">
        <f t="shared" si="13"/>
        <v>8.892899030693572</v>
      </c>
      <c r="N51" s="32">
        <v>16</v>
      </c>
      <c r="O51" s="32">
        <v>4.2</v>
      </c>
      <c r="P51" s="32">
        <f t="shared" si="14"/>
        <v>33.877710593118366</v>
      </c>
      <c r="Q51" s="16">
        <f t="shared" si="15"/>
        <v>2.1173569120698978</v>
      </c>
    </row>
    <row r="52" spans="1:17" ht="12" customHeight="1" x14ac:dyDescent="0.2">
      <c r="A52" s="36">
        <v>2015</v>
      </c>
      <c r="B52" s="32">
        <v>12.293805242579731</v>
      </c>
      <c r="C52" s="37">
        <v>0</v>
      </c>
      <c r="D52" s="37">
        <f t="shared" si="9"/>
        <v>12.293805242579731</v>
      </c>
      <c r="E52" s="37">
        <v>11</v>
      </c>
      <c r="F52" s="37">
        <f t="shared" si="10"/>
        <v>10.941486665895962</v>
      </c>
      <c r="G52" s="37">
        <v>0</v>
      </c>
      <c r="H52" s="32">
        <f t="shared" si="7"/>
        <v>10.941486665895962</v>
      </c>
      <c r="I52" s="37">
        <v>34</v>
      </c>
      <c r="J52" s="38">
        <f t="shared" si="11"/>
        <v>41.26</v>
      </c>
      <c r="K52" s="32">
        <f t="shared" si="8"/>
        <v>7.2213811994913346</v>
      </c>
      <c r="L52" s="39">
        <f t="shared" si="12"/>
        <v>0.31655369641605852</v>
      </c>
      <c r="M52" s="37">
        <f t="shared" si="13"/>
        <v>8.9741390165470509</v>
      </c>
      <c r="N52" s="37">
        <v>16</v>
      </c>
      <c r="O52" s="37">
        <v>4.2</v>
      </c>
      <c r="P52" s="37">
        <f t="shared" si="14"/>
        <v>34.187196253512575</v>
      </c>
      <c r="Q52" s="40">
        <f t="shared" si="15"/>
        <v>2.1366997658445359</v>
      </c>
    </row>
    <row r="53" spans="1:17" ht="12" customHeight="1" x14ac:dyDescent="0.2">
      <c r="A53" s="42">
        <v>2016</v>
      </c>
      <c r="B53" s="8">
        <v>12.383893513958414</v>
      </c>
      <c r="C53" s="43">
        <v>0</v>
      </c>
      <c r="D53" s="43">
        <f t="shared" si="9"/>
        <v>12.383893513958414</v>
      </c>
      <c r="E53" s="43">
        <v>11</v>
      </c>
      <c r="F53" s="43">
        <f t="shared" si="10"/>
        <v>11.021665227422989</v>
      </c>
      <c r="G53" s="43">
        <v>0</v>
      </c>
      <c r="H53" s="8">
        <f t="shared" si="7"/>
        <v>11.021665227422989</v>
      </c>
      <c r="I53" s="43">
        <v>34</v>
      </c>
      <c r="J53" s="44">
        <f t="shared" si="11"/>
        <v>41.26</v>
      </c>
      <c r="K53" s="8">
        <f t="shared" si="8"/>
        <v>7.2742990500991729</v>
      </c>
      <c r="L53" s="45">
        <f t="shared" si="12"/>
        <v>0.31887338301804591</v>
      </c>
      <c r="M53" s="43">
        <f t="shared" si="13"/>
        <v>9.0399009718700913</v>
      </c>
      <c r="N53" s="43">
        <v>16</v>
      </c>
      <c r="O53" s="43">
        <v>4.2</v>
      </c>
      <c r="P53" s="43">
        <f t="shared" si="14"/>
        <v>34.437717988076535</v>
      </c>
      <c r="Q53" s="46">
        <f t="shared" si="15"/>
        <v>2.1523573742547835</v>
      </c>
    </row>
    <row r="54" spans="1:17" ht="12" customHeight="1" x14ac:dyDescent="0.2">
      <c r="A54" s="49">
        <v>2017</v>
      </c>
      <c r="B54" s="8">
        <v>13.091696016568912</v>
      </c>
      <c r="C54" s="51">
        <v>0</v>
      </c>
      <c r="D54" s="51">
        <f t="shared" si="9"/>
        <v>13.091696016568912</v>
      </c>
      <c r="E54" s="51">
        <v>11</v>
      </c>
      <c r="F54" s="51">
        <f t="shared" si="10"/>
        <v>11.651609454746332</v>
      </c>
      <c r="G54" s="51">
        <v>0</v>
      </c>
      <c r="H54" s="52">
        <f>F54-(F54*G54/100)</f>
        <v>11.651609454746332</v>
      </c>
      <c r="I54" s="51">
        <v>34</v>
      </c>
      <c r="J54" s="53">
        <f t="shared" si="11"/>
        <v>41.26</v>
      </c>
      <c r="K54" s="52">
        <f>+H54-H54*I54/100</f>
        <v>7.6900622401325789</v>
      </c>
      <c r="L54" s="54">
        <f t="shared" si="12"/>
        <v>0.3370986187455377</v>
      </c>
      <c r="M54" s="51">
        <f t="shared" si="13"/>
        <v>9.5565772921266205</v>
      </c>
      <c r="N54" s="51">
        <v>16</v>
      </c>
      <c r="O54" s="51">
        <v>4.2</v>
      </c>
      <c r="P54" s="51">
        <f t="shared" si="14"/>
        <v>36.406008731910937</v>
      </c>
      <c r="Q54" s="55">
        <f t="shared" si="15"/>
        <v>2.2753755457444336</v>
      </c>
    </row>
    <row r="55" spans="1:17" ht="12" customHeight="1" x14ac:dyDescent="0.2">
      <c r="A55" s="42">
        <v>2018</v>
      </c>
      <c r="B55" s="8">
        <v>13.140840103448941</v>
      </c>
      <c r="C55" s="43">
        <v>0</v>
      </c>
      <c r="D55" s="43">
        <f t="shared" si="9"/>
        <v>13.140840103448941</v>
      </c>
      <c r="E55" s="43">
        <v>11</v>
      </c>
      <c r="F55" s="43">
        <f t="shared" si="10"/>
        <v>11.695347692069557</v>
      </c>
      <c r="G55" s="43">
        <v>0</v>
      </c>
      <c r="H55" s="8">
        <f>F55-(F55*G55/100)</f>
        <v>11.695347692069557</v>
      </c>
      <c r="I55" s="43">
        <v>34</v>
      </c>
      <c r="J55" s="44">
        <f t="shared" si="11"/>
        <v>41.26</v>
      </c>
      <c r="K55" s="8">
        <f>+H55-H55*I55/100</f>
        <v>7.7189294767659078</v>
      </c>
      <c r="L55" s="45">
        <f t="shared" si="12"/>
        <v>0.33836403185823155</v>
      </c>
      <c r="M55" s="43">
        <f t="shared" si="13"/>
        <v>9.5924511211649346</v>
      </c>
      <c r="N55" s="43">
        <v>16</v>
      </c>
      <c r="O55" s="43">
        <v>4.2</v>
      </c>
      <c r="P55" s="43">
        <f t="shared" si="14"/>
        <v>36.542670937771177</v>
      </c>
      <c r="Q55" s="46">
        <f t="shared" si="15"/>
        <v>2.2839169336106986</v>
      </c>
    </row>
    <row r="56" spans="1:17" ht="12" customHeight="1" x14ac:dyDescent="0.2">
      <c r="A56" s="56">
        <v>2019</v>
      </c>
      <c r="B56" s="8">
        <v>13.162392081538874</v>
      </c>
      <c r="C56" s="57">
        <v>0</v>
      </c>
      <c r="D56" s="57">
        <f t="shared" si="9"/>
        <v>13.162392081538874</v>
      </c>
      <c r="E56" s="57">
        <v>11</v>
      </c>
      <c r="F56" s="57">
        <f t="shared" si="10"/>
        <v>11.714528952569598</v>
      </c>
      <c r="G56" s="57">
        <v>0</v>
      </c>
      <c r="H56" s="58">
        <f>F56-(F56*G56/100)</f>
        <v>11.714528952569598</v>
      </c>
      <c r="I56" s="57">
        <v>34</v>
      </c>
      <c r="J56" s="59">
        <f t="shared" si="11"/>
        <v>41.26</v>
      </c>
      <c r="K56" s="58">
        <f>+H56-H56*I56/100</f>
        <v>7.7315891086959345</v>
      </c>
      <c r="L56" s="61">
        <f t="shared" si="12"/>
        <v>0.33891897462776699</v>
      </c>
      <c r="M56" s="57">
        <f t="shared" si="13"/>
        <v>9.6081834712098804</v>
      </c>
      <c r="N56" s="57">
        <v>16</v>
      </c>
      <c r="O56" s="57">
        <v>4.2</v>
      </c>
      <c r="P56" s="57">
        <f t="shared" si="14"/>
        <v>36.602603699847158</v>
      </c>
      <c r="Q56" s="66">
        <f t="shared" si="15"/>
        <v>2.2876627312404474</v>
      </c>
    </row>
    <row r="57" spans="1:17" ht="12" customHeight="1" x14ac:dyDescent="0.2">
      <c r="A57" s="42">
        <v>2020</v>
      </c>
      <c r="B57" s="8">
        <v>12.834454309153593</v>
      </c>
      <c r="C57" s="43">
        <v>0</v>
      </c>
      <c r="D57" s="43">
        <f t="shared" si="9"/>
        <v>12.834454309153593</v>
      </c>
      <c r="E57" s="43">
        <v>11</v>
      </c>
      <c r="F57" s="43">
        <f t="shared" si="10"/>
        <v>11.422664335146697</v>
      </c>
      <c r="G57" s="43">
        <v>0</v>
      </c>
      <c r="H57" s="8">
        <f t="shared" ref="H57:H58" si="16">F57-(F57*G57/100)</f>
        <v>11.422664335146697</v>
      </c>
      <c r="I57" s="43">
        <v>34</v>
      </c>
      <c r="J57" s="44">
        <f t="shared" si="11"/>
        <v>41.26</v>
      </c>
      <c r="K57" s="8">
        <f t="shared" ref="K57:K58" si="17">+H57-H57*I57/100</f>
        <v>7.5389584611968203</v>
      </c>
      <c r="L57" s="45">
        <f t="shared" si="12"/>
        <v>0.33047489144972364</v>
      </c>
      <c r="M57" s="43">
        <f t="shared" si="13"/>
        <v>9.3687979351539408</v>
      </c>
      <c r="N57" s="43">
        <v>16</v>
      </c>
      <c r="O57" s="43">
        <v>4.2</v>
      </c>
      <c r="P57" s="43">
        <f t="shared" si="14"/>
        <v>35.690658800586441</v>
      </c>
      <c r="Q57" s="46">
        <f t="shared" si="15"/>
        <v>2.2306661750366525</v>
      </c>
    </row>
    <row r="58" spans="1:17" ht="12" customHeight="1" thickBot="1" x14ac:dyDescent="0.25">
      <c r="A58" s="62">
        <v>2021</v>
      </c>
      <c r="B58" s="70">
        <v>12.970964278266884</v>
      </c>
      <c r="C58" s="63">
        <v>0</v>
      </c>
      <c r="D58" s="63">
        <f t="shared" si="9"/>
        <v>12.970964278266884</v>
      </c>
      <c r="E58" s="63">
        <v>11</v>
      </c>
      <c r="F58" s="63">
        <f t="shared" si="10"/>
        <v>11.544158207657526</v>
      </c>
      <c r="G58" s="63">
        <v>0</v>
      </c>
      <c r="H58" s="63">
        <f t="shared" si="16"/>
        <v>11.544158207657526</v>
      </c>
      <c r="I58" s="63">
        <v>34</v>
      </c>
      <c r="J58" s="64">
        <f t="shared" si="11"/>
        <v>41.260000000000005</v>
      </c>
      <c r="K58" s="63">
        <f t="shared" si="17"/>
        <v>7.6191444170539668</v>
      </c>
      <c r="L58" s="65">
        <f t="shared" si="12"/>
        <v>0.33398989225442044</v>
      </c>
      <c r="M58" s="63">
        <f t="shared" si="13"/>
        <v>9.4684464504666916</v>
      </c>
      <c r="N58" s="63">
        <v>16</v>
      </c>
      <c r="O58" s="63">
        <v>4.2</v>
      </c>
      <c r="P58" s="63">
        <f t="shared" si="14"/>
        <v>36.070272192254059</v>
      </c>
      <c r="Q58" s="67">
        <f t="shared" si="15"/>
        <v>2.2543920120158787</v>
      </c>
    </row>
    <row r="59" spans="1:17" ht="12" customHeight="1" thickTop="1" x14ac:dyDescent="0.2">
      <c r="A59" s="79" t="s">
        <v>52</v>
      </c>
      <c r="B59" s="79"/>
      <c r="C59" s="79"/>
    </row>
    <row r="60" spans="1:17" ht="12" customHeight="1" x14ac:dyDescent="0.2">
      <c r="A60" s="80"/>
      <c r="B60" s="80"/>
      <c r="C60" s="80"/>
    </row>
    <row r="61" spans="1:17" s="85" customFormat="1" ht="12" customHeight="1" x14ac:dyDescent="0.2">
      <c r="A61" s="82" t="s">
        <v>46</v>
      </c>
      <c r="B61" s="87"/>
      <c r="C61" s="87"/>
      <c r="D61" s="87"/>
      <c r="E61" s="87"/>
      <c r="F61" s="87"/>
      <c r="G61" s="87"/>
      <c r="H61" s="87"/>
      <c r="I61" s="87"/>
      <c r="J61" s="87"/>
      <c r="K61" s="87"/>
      <c r="L61" s="87"/>
      <c r="M61" s="87"/>
      <c r="N61" s="87"/>
      <c r="O61" s="87"/>
      <c r="P61" s="87"/>
      <c r="Q61" s="88"/>
    </row>
    <row r="62" spans="1:17" ht="12" customHeight="1" x14ac:dyDescent="0.2">
      <c r="A62" s="76"/>
      <c r="B62" s="77"/>
      <c r="C62" s="77"/>
      <c r="D62" s="77"/>
      <c r="E62" s="77"/>
      <c r="F62" s="77"/>
      <c r="G62" s="77"/>
      <c r="H62" s="77"/>
      <c r="I62" s="77"/>
      <c r="J62" s="77"/>
      <c r="K62" s="77"/>
      <c r="L62" s="77"/>
      <c r="M62" s="77"/>
      <c r="N62" s="77"/>
      <c r="O62" s="77"/>
      <c r="P62" s="77"/>
      <c r="Q62" s="78"/>
    </row>
    <row r="63" spans="1:17" ht="12" customHeight="1" x14ac:dyDescent="0.2">
      <c r="A63" s="71" t="s">
        <v>51</v>
      </c>
      <c r="B63" s="72"/>
      <c r="C63" s="72"/>
      <c r="D63" s="72"/>
      <c r="E63" s="72"/>
      <c r="F63" s="72"/>
      <c r="G63" s="72"/>
      <c r="H63" s="72"/>
      <c r="I63" s="72"/>
      <c r="J63" s="72"/>
      <c r="K63" s="72"/>
      <c r="L63" s="72"/>
      <c r="M63" s="72"/>
      <c r="N63" s="72"/>
      <c r="O63" s="72"/>
      <c r="P63" s="72"/>
      <c r="Q63" s="73"/>
    </row>
    <row r="64" spans="1:17" ht="12" customHeight="1" x14ac:dyDescent="0.2">
      <c r="A64" s="71"/>
      <c r="B64" s="72"/>
      <c r="C64" s="72"/>
      <c r="D64" s="72"/>
      <c r="E64" s="72"/>
      <c r="F64" s="72"/>
      <c r="G64" s="72"/>
      <c r="H64" s="72"/>
      <c r="I64" s="72"/>
      <c r="J64" s="72"/>
      <c r="K64" s="72"/>
      <c r="L64" s="72"/>
      <c r="M64" s="72"/>
      <c r="N64" s="72"/>
      <c r="O64" s="72"/>
      <c r="P64" s="72"/>
      <c r="Q64" s="73"/>
    </row>
    <row r="65" spans="1:17" ht="12" customHeight="1" x14ac:dyDescent="0.2">
      <c r="A65" s="71" t="s">
        <v>57</v>
      </c>
      <c r="B65" s="72"/>
      <c r="C65" s="72"/>
      <c r="D65" s="72"/>
      <c r="E65" s="72"/>
      <c r="F65" s="72"/>
      <c r="G65" s="72"/>
      <c r="H65" s="72"/>
      <c r="I65" s="72"/>
      <c r="J65" s="72"/>
      <c r="K65" s="72"/>
      <c r="L65" s="72"/>
      <c r="M65" s="72"/>
      <c r="N65" s="72"/>
      <c r="O65" s="72"/>
      <c r="P65" s="72"/>
      <c r="Q65" s="73"/>
    </row>
  </sheetData>
  <mergeCells count="17">
    <mergeCell ref="E2:E5"/>
    <mergeCell ref="B2:B5"/>
    <mergeCell ref="N2:N5"/>
    <mergeCell ref="K2:M5"/>
    <mergeCell ref="A1:Q1"/>
    <mergeCell ref="D2:D5"/>
    <mergeCell ref="P2:P5"/>
    <mergeCell ref="I3:I5"/>
    <mergeCell ref="G3:G5"/>
    <mergeCell ref="H3:H5"/>
    <mergeCell ref="Q2:Q5"/>
    <mergeCell ref="A2:A5"/>
    <mergeCell ref="G2:I2"/>
    <mergeCell ref="F2:F5"/>
    <mergeCell ref="J2:J5"/>
    <mergeCell ref="C2:C5"/>
    <mergeCell ref="O2:O5"/>
  </mergeCells>
  <phoneticPr fontId="0" type="noConversion"/>
  <printOptions horizontalCentered="1"/>
  <pageMargins left="0.34" right="0.3" top="0.61" bottom="0.56000000000000005" header="0.5" footer="0.5"/>
  <pageSetup scale="77"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U65"/>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1" ht="12" customHeight="1" thickBot="1" x14ac:dyDescent="0.25">
      <c r="A1" s="108" t="s">
        <v>42</v>
      </c>
      <c r="B1" s="108"/>
      <c r="C1" s="108"/>
      <c r="D1" s="108"/>
      <c r="E1" s="108"/>
      <c r="F1" s="108"/>
      <c r="G1" s="108"/>
      <c r="H1" s="108"/>
      <c r="I1" s="108"/>
      <c r="J1" s="108"/>
      <c r="K1" s="108"/>
      <c r="L1" s="108"/>
      <c r="M1" s="108"/>
      <c r="N1" s="108"/>
      <c r="O1" s="108"/>
      <c r="P1" s="108"/>
      <c r="Q1" s="108"/>
    </row>
    <row r="2" spans="1:21" ht="12" customHeight="1" thickTop="1" x14ac:dyDescent="0.2">
      <c r="A2" s="111" t="s">
        <v>0</v>
      </c>
      <c r="B2" s="109" t="s">
        <v>7</v>
      </c>
      <c r="C2" s="103" t="s">
        <v>3</v>
      </c>
      <c r="D2" s="109" t="s">
        <v>1</v>
      </c>
      <c r="E2" s="109" t="s">
        <v>5</v>
      </c>
      <c r="F2" s="109" t="s">
        <v>8</v>
      </c>
      <c r="G2" s="117" t="s">
        <v>4</v>
      </c>
      <c r="H2" s="118"/>
      <c r="I2" s="118"/>
      <c r="J2" s="109" t="s">
        <v>9</v>
      </c>
      <c r="K2" s="103" t="s">
        <v>19</v>
      </c>
      <c r="L2" s="104"/>
      <c r="M2" s="104"/>
      <c r="N2" s="109" t="s">
        <v>22</v>
      </c>
      <c r="O2" s="109" t="s">
        <v>28</v>
      </c>
      <c r="P2" s="103" t="s">
        <v>23</v>
      </c>
      <c r="Q2" s="103" t="s">
        <v>24</v>
      </c>
    </row>
    <row r="3" spans="1:21" ht="12" customHeight="1" x14ac:dyDescent="0.2">
      <c r="A3" s="111"/>
      <c r="B3" s="109"/>
      <c r="C3" s="109"/>
      <c r="D3" s="109"/>
      <c r="E3" s="109"/>
      <c r="F3" s="109"/>
      <c r="G3" s="116" t="s">
        <v>2</v>
      </c>
      <c r="H3" s="119" t="s">
        <v>49</v>
      </c>
      <c r="I3" s="116" t="s">
        <v>6</v>
      </c>
      <c r="J3" s="109"/>
      <c r="K3" s="105"/>
      <c r="L3" s="104"/>
      <c r="M3" s="104"/>
      <c r="N3" s="105"/>
      <c r="O3" s="105"/>
      <c r="P3" s="105"/>
      <c r="Q3" s="105"/>
    </row>
    <row r="4" spans="1:21" ht="12" customHeight="1" x14ac:dyDescent="0.2">
      <c r="A4" s="111"/>
      <c r="B4" s="109"/>
      <c r="C4" s="109"/>
      <c r="D4" s="109"/>
      <c r="E4" s="109"/>
      <c r="F4" s="109"/>
      <c r="G4" s="109"/>
      <c r="H4" s="114"/>
      <c r="I4" s="109"/>
      <c r="J4" s="109"/>
      <c r="K4" s="105"/>
      <c r="L4" s="104"/>
      <c r="M4" s="104"/>
      <c r="N4" s="105"/>
      <c r="O4" s="105"/>
      <c r="P4" s="105"/>
      <c r="Q4" s="105"/>
    </row>
    <row r="5" spans="1:21" ht="18.75" customHeight="1" x14ac:dyDescent="0.2">
      <c r="A5" s="112"/>
      <c r="B5" s="110"/>
      <c r="C5" s="110"/>
      <c r="D5" s="110"/>
      <c r="E5" s="110"/>
      <c r="F5" s="110"/>
      <c r="G5" s="110"/>
      <c r="H5" s="115"/>
      <c r="I5" s="110"/>
      <c r="J5" s="110"/>
      <c r="K5" s="106"/>
      <c r="L5" s="107"/>
      <c r="M5" s="107"/>
      <c r="N5" s="106"/>
      <c r="O5" s="106"/>
      <c r="P5" s="106"/>
      <c r="Q5" s="106"/>
    </row>
    <row r="6" spans="1:21" ht="12" customHeight="1" x14ac:dyDescent="0.25">
      <c r="A6" s="20"/>
      <c r="B6" s="29" t="s">
        <v>29</v>
      </c>
      <c r="C6" s="29" t="s">
        <v>30</v>
      </c>
      <c r="D6" s="29" t="s">
        <v>29</v>
      </c>
      <c r="E6" s="29" t="s">
        <v>30</v>
      </c>
      <c r="F6" s="29" t="s">
        <v>29</v>
      </c>
      <c r="G6" s="29" t="s">
        <v>30</v>
      </c>
      <c r="H6" s="34" t="s">
        <v>29</v>
      </c>
      <c r="I6" s="29" t="s">
        <v>30</v>
      </c>
      <c r="J6" s="29" t="s">
        <v>30</v>
      </c>
      <c r="K6" s="29" t="s">
        <v>29</v>
      </c>
      <c r="L6" s="29" t="s">
        <v>31</v>
      </c>
      <c r="M6" s="29" t="s">
        <v>32</v>
      </c>
      <c r="N6" s="29" t="s">
        <v>33</v>
      </c>
      <c r="O6" s="29" t="s">
        <v>34</v>
      </c>
      <c r="P6" s="29" t="s">
        <v>33</v>
      </c>
      <c r="Q6" s="35" t="s">
        <v>35</v>
      </c>
      <c r="R6" s="19"/>
      <c r="S6" s="19"/>
      <c r="T6" s="19"/>
      <c r="U6" s="19"/>
    </row>
    <row r="7" spans="1:21" ht="12" customHeight="1" x14ac:dyDescent="0.2">
      <c r="A7" s="7">
        <v>1970</v>
      </c>
      <c r="B7" s="8">
        <v>4.5954392056649045</v>
      </c>
      <c r="C7" s="8">
        <v>0</v>
      </c>
      <c r="D7" s="8">
        <f t="shared" ref="D7:D48" si="0">+B7-B7*(C7/100)</f>
        <v>4.5954392056649045</v>
      </c>
      <c r="E7" s="8">
        <v>11</v>
      </c>
      <c r="F7" s="8">
        <f t="shared" ref="F7:F48" si="1">+(D7-D7*(E7)/100)</f>
        <v>4.0899408930417653</v>
      </c>
      <c r="G7" s="8">
        <v>0</v>
      </c>
      <c r="H7" s="8">
        <f>F7-(F7*G7/100)</f>
        <v>4.0899408930417653</v>
      </c>
      <c r="I7" s="8">
        <v>34</v>
      </c>
      <c r="J7" s="9">
        <f t="shared" ref="J7:J48" si="2">100-(K7/B7*100)</f>
        <v>41.26</v>
      </c>
      <c r="K7" s="8">
        <f>+H7-H7*I7/100</f>
        <v>2.6993609894075652</v>
      </c>
      <c r="L7" s="10">
        <f t="shared" ref="L7:L48" si="3">+(K7/365)*16</f>
        <v>0.11832815296033163</v>
      </c>
      <c r="M7" s="8">
        <f t="shared" ref="M7:M48" si="4">+L7*28.3495</f>
        <v>3.3545439723489214</v>
      </c>
      <c r="N7" s="8">
        <v>16</v>
      </c>
      <c r="O7" s="8">
        <v>4.2</v>
      </c>
      <c r="P7" s="8">
        <f t="shared" ref="P7:P48" si="5">+Q7*N7</f>
        <v>12.779215132757795</v>
      </c>
      <c r="Q7" s="15">
        <f t="shared" ref="Q7:Q48" si="6">+M7/O7</f>
        <v>0.79870094579736217</v>
      </c>
      <c r="R7" s="6"/>
      <c r="S7" s="6"/>
      <c r="T7" s="6"/>
      <c r="U7" s="6"/>
    </row>
    <row r="8" spans="1:21" ht="12" customHeight="1" x14ac:dyDescent="0.2">
      <c r="A8" s="11">
        <v>1971</v>
      </c>
      <c r="B8" s="32">
        <v>4.6399179431862505</v>
      </c>
      <c r="C8" s="12">
        <v>0</v>
      </c>
      <c r="D8" s="12">
        <f t="shared" si="0"/>
        <v>4.6399179431862505</v>
      </c>
      <c r="E8" s="12">
        <v>11</v>
      </c>
      <c r="F8" s="12">
        <f t="shared" si="1"/>
        <v>4.129526969435763</v>
      </c>
      <c r="G8" s="12">
        <v>0</v>
      </c>
      <c r="H8" s="32">
        <f t="shared" ref="H8:H53" si="7">F8-(F8*G8/100)</f>
        <v>4.129526969435763</v>
      </c>
      <c r="I8" s="32">
        <v>34</v>
      </c>
      <c r="J8" s="13">
        <f t="shared" si="2"/>
        <v>41.26</v>
      </c>
      <c r="K8" s="32">
        <f t="shared" ref="K8:K53" si="8">+H8-H8*I8/100</f>
        <v>2.7254877998276035</v>
      </c>
      <c r="L8" s="14">
        <f t="shared" si="3"/>
        <v>0.11947343780066207</v>
      </c>
      <c r="M8" s="12">
        <f t="shared" si="4"/>
        <v>3.3870122249298693</v>
      </c>
      <c r="N8" s="12">
        <v>16</v>
      </c>
      <c r="O8" s="12">
        <v>4.2</v>
      </c>
      <c r="P8" s="12">
        <f t="shared" si="5"/>
        <v>12.902903714018549</v>
      </c>
      <c r="Q8" s="16">
        <f t="shared" si="6"/>
        <v>0.80643148212615934</v>
      </c>
      <c r="R8" s="6"/>
      <c r="S8" s="6"/>
      <c r="T8" s="6"/>
      <c r="U8" s="6"/>
    </row>
    <row r="9" spans="1:21" ht="12" customHeight="1" x14ac:dyDescent="0.2">
      <c r="A9" s="11">
        <v>1972</v>
      </c>
      <c r="B9" s="32">
        <v>4.6168007012996917</v>
      </c>
      <c r="C9" s="12">
        <v>0</v>
      </c>
      <c r="D9" s="12">
        <f t="shared" si="0"/>
        <v>4.6168007012996917</v>
      </c>
      <c r="E9" s="12">
        <v>11</v>
      </c>
      <c r="F9" s="12">
        <f t="shared" si="1"/>
        <v>4.1089526241567258</v>
      </c>
      <c r="G9" s="12">
        <v>0</v>
      </c>
      <c r="H9" s="32">
        <f t="shared" si="7"/>
        <v>4.1089526241567258</v>
      </c>
      <c r="I9" s="32">
        <v>34</v>
      </c>
      <c r="J9" s="13">
        <f t="shared" si="2"/>
        <v>41.26</v>
      </c>
      <c r="K9" s="32">
        <f t="shared" si="8"/>
        <v>2.711908731943439</v>
      </c>
      <c r="L9" s="14">
        <f t="shared" si="3"/>
        <v>0.11887819098930143</v>
      </c>
      <c r="M9" s="12">
        <f t="shared" si="4"/>
        <v>3.3701372754512007</v>
      </c>
      <c r="N9" s="12">
        <v>16</v>
      </c>
      <c r="O9" s="12">
        <v>4.2</v>
      </c>
      <c r="P9" s="12">
        <f t="shared" si="5"/>
        <v>12.83861819219505</v>
      </c>
      <c r="Q9" s="16">
        <f t="shared" si="6"/>
        <v>0.80241363701219059</v>
      </c>
      <c r="R9" s="6"/>
      <c r="S9" s="6"/>
      <c r="T9" s="6"/>
      <c r="U9" s="6"/>
    </row>
    <row r="10" spans="1:21" ht="12" customHeight="1" x14ac:dyDescent="0.2">
      <c r="A10" s="11">
        <v>1973</v>
      </c>
      <c r="B10" s="32">
        <v>4.6191903128229566</v>
      </c>
      <c r="C10" s="12">
        <v>0</v>
      </c>
      <c r="D10" s="12">
        <f t="shared" si="0"/>
        <v>4.6191903128229566</v>
      </c>
      <c r="E10" s="12">
        <v>11</v>
      </c>
      <c r="F10" s="12">
        <f t="shared" si="1"/>
        <v>4.1110793784124313</v>
      </c>
      <c r="G10" s="12">
        <v>0</v>
      </c>
      <c r="H10" s="32">
        <f t="shared" si="7"/>
        <v>4.1110793784124313</v>
      </c>
      <c r="I10" s="32">
        <v>34</v>
      </c>
      <c r="J10" s="13">
        <f t="shared" si="2"/>
        <v>41.26</v>
      </c>
      <c r="K10" s="32">
        <f t="shared" si="8"/>
        <v>2.7133123897522049</v>
      </c>
      <c r="L10" s="14">
        <f t="shared" si="3"/>
        <v>0.1189397211946172</v>
      </c>
      <c r="M10" s="12">
        <f t="shared" si="4"/>
        <v>3.3718816260067999</v>
      </c>
      <c r="N10" s="12">
        <v>16</v>
      </c>
      <c r="O10" s="12">
        <v>4.2</v>
      </c>
      <c r="P10" s="12">
        <f t="shared" si="5"/>
        <v>12.845263337168761</v>
      </c>
      <c r="Q10" s="16">
        <f t="shared" si="6"/>
        <v>0.80282895857304759</v>
      </c>
      <c r="R10" s="6"/>
      <c r="S10" s="6"/>
      <c r="T10" s="6"/>
      <c r="U10" s="6"/>
    </row>
    <row r="11" spans="1:21" ht="12" customHeight="1" x14ac:dyDescent="0.2">
      <c r="A11" s="11">
        <v>1974</v>
      </c>
      <c r="B11" s="32">
        <v>4.5483741244026294</v>
      </c>
      <c r="C11" s="12">
        <v>0</v>
      </c>
      <c r="D11" s="12">
        <f t="shared" si="0"/>
        <v>4.5483741244026294</v>
      </c>
      <c r="E11" s="12">
        <v>11</v>
      </c>
      <c r="F11" s="12">
        <f t="shared" si="1"/>
        <v>4.0480529707183397</v>
      </c>
      <c r="G11" s="12">
        <v>0</v>
      </c>
      <c r="H11" s="32">
        <f t="shared" si="7"/>
        <v>4.0480529707183397</v>
      </c>
      <c r="I11" s="32">
        <v>34</v>
      </c>
      <c r="J11" s="13">
        <f t="shared" si="2"/>
        <v>41.260000000000005</v>
      </c>
      <c r="K11" s="32">
        <f t="shared" si="8"/>
        <v>2.6717149606741044</v>
      </c>
      <c r="L11" s="14">
        <f t="shared" si="3"/>
        <v>0.11711627224872787</v>
      </c>
      <c r="M11" s="12">
        <f t="shared" si="4"/>
        <v>3.3201877601153105</v>
      </c>
      <c r="N11" s="12">
        <v>16</v>
      </c>
      <c r="O11" s="12">
        <v>4.2</v>
      </c>
      <c r="P11" s="12">
        <f t="shared" si="5"/>
        <v>12.6483343242488</v>
      </c>
      <c r="Q11" s="16">
        <f t="shared" si="6"/>
        <v>0.79052089526555003</v>
      </c>
      <c r="R11" s="6"/>
      <c r="S11" s="6"/>
      <c r="T11" s="6"/>
      <c r="U11" s="6"/>
    </row>
    <row r="12" spans="1:21" ht="12" customHeight="1" x14ac:dyDescent="0.2">
      <c r="A12" s="11">
        <v>1975</v>
      </c>
      <c r="B12" s="32">
        <v>4.3809735476193783</v>
      </c>
      <c r="C12" s="12">
        <v>0</v>
      </c>
      <c r="D12" s="12">
        <f t="shared" si="0"/>
        <v>4.3809735476193783</v>
      </c>
      <c r="E12" s="12">
        <v>11</v>
      </c>
      <c r="F12" s="12">
        <f t="shared" si="1"/>
        <v>3.8990664573812466</v>
      </c>
      <c r="G12" s="12">
        <v>0</v>
      </c>
      <c r="H12" s="32">
        <f t="shared" si="7"/>
        <v>3.8990664573812466</v>
      </c>
      <c r="I12" s="32">
        <v>34</v>
      </c>
      <c r="J12" s="13">
        <f t="shared" si="2"/>
        <v>41.26</v>
      </c>
      <c r="K12" s="32">
        <f t="shared" si="8"/>
        <v>2.5733838618716227</v>
      </c>
      <c r="L12" s="14">
        <f t="shared" si="3"/>
        <v>0.11280586791766017</v>
      </c>
      <c r="M12" s="12">
        <f t="shared" si="4"/>
        <v>3.197989952531707</v>
      </c>
      <c r="N12" s="12">
        <v>16</v>
      </c>
      <c r="O12" s="12">
        <v>4.2</v>
      </c>
      <c r="P12" s="12">
        <f t="shared" si="5"/>
        <v>12.182818866787455</v>
      </c>
      <c r="Q12" s="16">
        <f t="shared" si="6"/>
        <v>0.76142617917421596</v>
      </c>
      <c r="R12" s="6"/>
      <c r="S12" s="6"/>
      <c r="T12" s="6"/>
      <c r="U12" s="6"/>
    </row>
    <row r="13" spans="1:21" ht="12" customHeight="1" x14ac:dyDescent="0.2">
      <c r="A13" s="7">
        <v>1976</v>
      </c>
      <c r="B13" s="8">
        <v>4.1446556745476641</v>
      </c>
      <c r="C13" s="8">
        <v>0</v>
      </c>
      <c r="D13" s="8">
        <f t="shared" si="0"/>
        <v>4.1446556745476641</v>
      </c>
      <c r="E13" s="8">
        <v>11</v>
      </c>
      <c r="F13" s="8">
        <f t="shared" si="1"/>
        <v>3.6887435503474211</v>
      </c>
      <c r="G13" s="8">
        <v>0</v>
      </c>
      <c r="H13" s="8">
        <f t="shared" si="7"/>
        <v>3.6887435503474211</v>
      </c>
      <c r="I13" s="8">
        <v>34</v>
      </c>
      <c r="J13" s="9">
        <f t="shared" si="2"/>
        <v>41.26</v>
      </c>
      <c r="K13" s="8">
        <f t="shared" si="8"/>
        <v>2.434570743229298</v>
      </c>
      <c r="L13" s="10">
        <f t="shared" si="3"/>
        <v>0.1067209092922432</v>
      </c>
      <c r="M13" s="8">
        <f t="shared" si="4"/>
        <v>3.0254844179804485</v>
      </c>
      <c r="N13" s="8">
        <v>16</v>
      </c>
      <c r="O13" s="8">
        <v>4.2</v>
      </c>
      <c r="P13" s="8">
        <f t="shared" si="5"/>
        <v>11.525654925639804</v>
      </c>
      <c r="Q13" s="15">
        <f t="shared" si="6"/>
        <v>0.72035343285248776</v>
      </c>
      <c r="R13" s="6"/>
      <c r="S13" s="6"/>
      <c r="T13" s="6"/>
      <c r="U13" s="6"/>
    </row>
    <row r="14" spans="1:21" ht="12" customHeight="1" x14ac:dyDescent="0.2">
      <c r="A14" s="7">
        <v>1977</v>
      </c>
      <c r="B14" s="8">
        <v>3.8913362301862979</v>
      </c>
      <c r="C14" s="8">
        <v>0</v>
      </c>
      <c r="D14" s="8">
        <f t="shared" si="0"/>
        <v>3.8913362301862979</v>
      </c>
      <c r="E14" s="8">
        <v>11</v>
      </c>
      <c r="F14" s="8">
        <f t="shared" si="1"/>
        <v>3.463289244865805</v>
      </c>
      <c r="G14" s="8">
        <v>0</v>
      </c>
      <c r="H14" s="8">
        <f t="shared" si="7"/>
        <v>3.463289244865805</v>
      </c>
      <c r="I14" s="8">
        <v>34</v>
      </c>
      <c r="J14" s="9">
        <f t="shared" si="2"/>
        <v>41.260000000000005</v>
      </c>
      <c r="K14" s="8">
        <f t="shared" si="8"/>
        <v>2.2857709016114311</v>
      </c>
      <c r="L14" s="10">
        <f t="shared" si="3"/>
        <v>0.10019817650899424</v>
      </c>
      <c r="M14" s="8">
        <f t="shared" si="4"/>
        <v>2.8405682049417318</v>
      </c>
      <c r="N14" s="8">
        <v>16</v>
      </c>
      <c r="O14" s="8">
        <v>4.2</v>
      </c>
      <c r="P14" s="8">
        <f t="shared" si="5"/>
        <v>10.821212209301835</v>
      </c>
      <c r="Q14" s="15">
        <f t="shared" si="6"/>
        <v>0.67632576308136472</v>
      </c>
      <c r="R14" s="6"/>
      <c r="S14" s="6"/>
      <c r="T14" s="6"/>
      <c r="U14" s="6"/>
    </row>
    <row r="15" spans="1:21" ht="12" customHeight="1" x14ac:dyDescent="0.2">
      <c r="A15" s="7">
        <v>1978</v>
      </c>
      <c r="B15" s="8">
        <v>3.6871397443673204</v>
      </c>
      <c r="C15" s="8">
        <v>0</v>
      </c>
      <c r="D15" s="8">
        <f t="shared" si="0"/>
        <v>3.6871397443673204</v>
      </c>
      <c r="E15" s="8">
        <v>11</v>
      </c>
      <c r="F15" s="8">
        <f t="shared" si="1"/>
        <v>3.281554372486915</v>
      </c>
      <c r="G15" s="8">
        <v>0</v>
      </c>
      <c r="H15" s="8">
        <f t="shared" si="7"/>
        <v>3.281554372486915</v>
      </c>
      <c r="I15" s="8">
        <v>34</v>
      </c>
      <c r="J15" s="9">
        <f t="shared" si="2"/>
        <v>41.260000000000005</v>
      </c>
      <c r="K15" s="8">
        <f t="shared" si="8"/>
        <v>2.1658258858413637</v>
      </c>
      <c r="L15" s="10">
        <f t="shared" si="3"/>
        <v>9.4940312804004987E-2</v>
      </c>
      <c r="M15" s="8">
        <f t="shared" si="4"/>
        <v>2.6915103978371393</v>
      </c>
      <c r="N15" s="8">
        <v>16</v>
      </c>
      <c r="O15" s="8">
        <v>4.2</v>
      </c>
      <c r="P15" s="8">
        <f t="shared" si="5"/>
        <v>10.253372944141482</v>
      </c>
      <c r="Q15" s="15">
        <f t="shared" si="6"/>
        <v>0.64083580900884263</v>
      </c>
      <c r="R15" s="6"/>
      <c r="S15" s="6"/>
      <c r="T15" s="6"/>
      <c r="U15" s="6"/>
    </row>
    <row r="16" spans="1:21" ht="12" customHeight="1" x14ac:dyDescent="0.2">
      <c r="A16" s="7">
        <v>1979</v>
      </c>
      <c r="B16" s="8">
        <v>3.5438092910621846</v>
      </c>
      <c r="C16" s="8">
        <v>0</v>
      </c>
      <c r="D16" s="8">
        <f t="shared" si="0"/>
        <v>3.5438092910621846</v>
      </c>
      <c r="E16" s="8">
        <v>11</v>
      </c>
      <c r="F16" s="8">
        <f t="shared" si="1"/>
        <v>3.1539902690453445</v>
      </c>
      <c r="G16" s="8">
        <v>0</v>
      </c>
      <c r="H16" s="8">
        <f t="shared" si="7"/>
        <v>3.1539902690453445</v>
      </c>
      <c r="I16" s="8">
        <v>34</v>
      </c>
      <c r="J16" s="9">
        <f t="shared" si="2"/>
        <v>41.260000000000005</v>
      </c>
      <c r="K16" s="8">
        <f t="shared" si="8"/>
        <v>2.0816335775699271</v>
      </c>
      <c r="L16" s="10">
        <f t="shared" si="3"/>
        <v>9.1249691071558447E-2</v>
      </c>
      <c r="M16" s="8">
        <f t="shared" si="4"/>
        <v>2.5868831170331461</v>
      </c>
      <c r="N16" s="8">
        <v>16</v>
      </c>
      <c r="O16" s="8">
        <v>4.2</v>
      </c>
      <c r="P16" s="8">
        <f t="shared" si="5"/>
        <v>9.8547928267929379</v>
      </c>
      <c r="Q16" s="15">
        <f t="shared" si="6"/>
        <v>0.61592455167455862</v>
      </c>
      <c r="R16" s="6"/>
      <c r="S16" s="6"/>
      <c r="T16" s="6"/>
      <c r="U16" s="6"/>
    </row>
    <row r="17" spans="1:21" ht="12" customHeight="1" x14ac:dyDescent="0.2">
      <c r="A17" s="7">
        <v>1980</v>
      </c>
      <c r="B17" s="8">
        <v>3.4550556370374927</v>
      </c>
      <c r="C17" s="8">
        <v>0</v>
      </c>
      <c r="D17" s="8">
        <f t="shared" si="0"/>
        <v>3.4550556370374927</v>
      </c>
      <c r="E17" s="8">
        <v>11</v>
      </c>
      <c r="F17" s="8">
        <f t="shared" si="1"/>
        <v>3.0749995169633686</v>
      </c>
      <c r="G17" s="8">
        <v>0</v>
      </c>
      <c r="H17" s="8">
        <f t="shared" si="7"/>
        <v>3.0749995169633686</v>
      </c>
      <c r="I17" s="8">
        <v>34</v>
      </c>
      <c r="J17" s="9">
        <f t="shared" si="2"/>
        <v>41.26</v>
      </c>
      <c r="K17" s="8">
        <f t="shared" si="8"/>
        <v>2.0294996811958232</v>
      </c>
      <c r="L17" s="10">
        <f t="shared" si="3"/>
        <v>8.8964369586666231E-2</v>
      </c>
      <c r="M17" s="8">
        <f t="shared" si="4"/>
        <v>2.5220953955971943</v>
      </c>
      <c r="N17" s="8">
        <v>16</v>
      </c>
      <c r="O17" s="8">
        <v>4.2</v>
      </c>
      <c r="P17" s="8">
        <f t="shared" si="5"/>
        <v>9.6079824594178831</v>
      </c>
      <c r="Q17" s="15">
        <f t="shared" si="6"/>
        <v>0.60049890371361769</v>
      </c>
      <c r="R17" s="6"/>
      <c r="S17" s="6"/>
      <c r="T17" s="6"/>
      <c r="U17" s="6"/>
    </row>
    <row r="18" spans="1:21" ht="12" customHeight="1" x14ac:dyDescent="0.2">
      <c r="A18" s="11">
        <v>1981</v>
      </c>
      <c r="B18" s="32">
        <v>3.3874572762930173</v>
      </c>
      <c r="C18" s="12">
        <v>0</v>
      </c>
      <c r="D18" s="12">
        <f t="shared" si="0"/>
        <v>3.3874572762930173</v>
      </c>
      <c r="E18" s="12">
        <v>11</v>
      </c>
      <c r="F18" s="12">
        <f t="shared" si="1"/>
        <v>3.0148369759007854</v>
      </c>
      <c r="G18" s="12">
        <v>0</v>
      </c>
      <c r="H18" s="32">
        <f t="shared" si="7"/>
        <v>3.0148369759007854</v>
      </c>
      <c r="I18" s="32">
        <v>34</v>
      </c>
      <c r="J18" s="13">
        <f t="shared" si="2"/>
        <v>41.26</v>
      </c>
      <c r="K18" s="32">
        <f t="shared" si="8"/>
        <v>1.9897924040945183</v>
      </c>
      <c r="L18" s="14">
        <f t="shared" si="3"/>
        <v>8.7223776617841892E-2</v>
      </c>
      <c r="M18" s="12">
        <f t="shared" si="4"/>
        <v>2.4727504552275086</v>
      </c>
      <c r="N18" s="12">
        <v>16</v>
      </c>
      <c r="O18" s="12">
        <v>4.2</v>
      </c>
      <c r="P18" s="12">
        <f t="shared" si="5"/>
        <v>9.4200017342000315</v>
      </c>
      <c r="Q18" s="16">
        <f t="shared" si="6"/>
        <v>0.58875010838750197</v>
      </c>
      <c r="R18" s="6"/>
      <c r="S18" s="6"/>
      <c r="T18" s="6"/>
      <c r="U18" s="6"/>
    </row>
    <row r="19" spans="1:21" ht="12" customHeight="1" x14ac:dyDescent="0.2">
      <c r="A19" s="11">
        <v>1982</v>
      </c>
      <c r="B19" s="32">
        <v>3.3740761796475272</v>
      </c>
      <c r="C19" s="12">
        <v>0</v>
      </c>
      <c r="D19" s="12">
        <f t="shared" si="0"/>
        <v>3.3740761796475272</v>
      </c>
      <c r="E19" s="12">
        <v>11</v>
      </c>
      <c r="F19" s="12">
        <f t="shared" si="1"/>
        <v>3.0029277998862991</v>
      </c>
      <c r="G19" s="12">
        <v>0</v>
      </c>
      <c r="H19" s="32">
        <f t="shared" si="7"/>
        <v>3.0029277998862991</v>
      </c>
      <c r="I19" s="32">
        <v>34</v>
      </c>
      <c r="J19" s="13">
        <f t="shared" si="2"/>
        <v>41.260000000000005</v>
      </c>
      <c r="K19" s="32">
        <f t="shared" si="8"/>
        <v>1.9819323479249573</v>
      </c>
      <c r="L19" s="14">
        <f t="shared" si="3"/>
        <v>8.6879226210409083E-2</v>
      </c>
      <c r="M19" s="12">
        <f t="shared" si="4"/>
        <v>2.462982623451992</v>
      </c>
      <c r="N19" s="12">
        <v>16</v>
      </c>
      <c r="O19" s="12">
        <v>4.2</v>
      </c>
      <c r="P19" s="12">
        <f t="shared" si="5"/>
        <v>9.3827909464837784</v>
      </c>
      <c r="Q19" s="16">
        <f t="shared" si="6"/>
        <v>0.58642443415523615</v>
      </c>
      <c r="R19" s="6"/>
      <c r="S19" s="6"/>
      <c r="T19" s="6"/>
      <c r="U19" s="6"/>
    </row>
    <row r="20" spans="1:21" ht="12" customHeight="1" x14ac:dyDescent="0.2">
      <c r="A20" s="11">
        <v>1983</v>
      </c>
      <c r="B20" s="32">
        <v>3.3984558719969957</v>
      </c>
      <c r="C20" s="12">
        <v>0</v>
      </c>
      <c r="D20" s="12">
        <f t="shared" si="0"/>
        <v>3.3984558719969957</v>
      </c>
      <c r="E20" s="12">
        <v>11</v>
      </c>
      <c r="F20" s="12">
        <f t="shared" si="1"/>
        <v>3.0246257260773262</v>
      </c>
      <c r="G20" s="12">
        <v>0</v>
      </c>
      <c r="H20" s="32">
        <f t="shared" si="7"/>
        <v>3.0246257260773262</v>
      </c>
      <c r="I20" s="32">
        <v>34</v>
      </c>
      <c r="J20" s="13">
        <f t="shared" si="2"/>
        <v>41.26</v>
      </c>
      <c r="K20" s="32">
        <f t="shared" si="8"/>
        <v>1.9962529792110353</v>
      </c>
      <c r="L20" s="14">
        <f t="shared" si="3"/>
        <v>8.750697991062073E-2</v>
      </c>
      <c r="M20" s="12">
        <f t="shared" si="4"/>
        <v>2.4807791269761421</v>
      </c>
      <c r="N20" s="12">
        <v>16</v>
      </c>
      <c r="O20" s="12">
        <v>4.2</v>
      </c>
      <c r="P20" s="12">
        <f t="shared" si="5"/>
        <v>9.4505871503853029</v>
      </c>
      <c r="Q20" s="16">
        <f t="shared" si="6"/>
        <v>0.59066169689908143</v>
      </c>
      <c r="R20" s="6"/>
      <c r="S20" s="6"/>
      <c r="T20" s="6"/>
      <c r="U20" s="6"/>
    </row>
    <row r="21" spans="1:21" ht="12" customHeight="1" x14ac:dyDescent="0.2">
      <c r="A21" s="11">
        <v>1984</v>
      </c>
      <c r="B21" s="32">
        <v>3.4512921624045898</v>
      </c>
      <c r="C21" s="12">
        <v>0</v>
      </c>
      <c r="D21" s="12">
        <f t="shared" si="0"/>
        <v>3.4512921624045898</v>
      </c>
      <c r="E21" s="12">
        <v>11</v>
      </c>
      <c r="F21" s="12">
        <f t="shared" si="1"/>
        <v>3.0716500245400851</v>
      </c>
      <c r="G21" s="12">
        <v>0</v>
      </c>
      <c r="H21" s="32">
        <f t="shared" si="7"/>
        <v>3.0716500245400851</v>
      </c>
      <c r="I21" s="32">
        <v>34</v>
      </c>
      <c r="J21" s="13">
        <f t="shared" si="2"/>
        <v>41.26</v>
      </c>
      <c r="K21" s="32">
        <f t="shared" si="8"/>
        <v>2.0272890161964563</v>
      </c>
      <c r="L21" s="14">
        <f t="shared" si="3"/>
        <v>8.8867463723680276E-2</v>
      </c>
      <c r="M21" s="12">
        <f t="shared" si="4"/>
        <v>2.5193481628344738</v>
      </c>
      <c r="N21" s="12">
        <v>16</v>
      </c>
      <c r="O21" s="12">
        <v>4.2</v>
      </c>
      <c r="P21" s="12">
        <f t="shared" si="5"/>
        <v>9.5975168107979947</v>
      </c>
      <c r="Q21" s="16">
        <f t="shared" si="6"/>
        <v>0.59984480067487467</v>
      </c>
      <c r="R21" s="6"/>
      <c r="S21" s="6"/>
      <c r="T21" s="6"/>
      <c r="U21" s="6"/>
    </row>
    <row r="22" spans="1:21" ht="12" customHeight="1" x14ac:dyDescent="0.2">
      <c r="A22" s="11">
        <v>1985</v>
      </c>
      <c r="B22" s="32">
        <v>3.5049021663465649</v>
      </c>
      <c r="C22" s="12">
        <v>0</v>
      </c>
      <c r="D22" s="12">
        <f t="shared" si="0"/>
        <v>3.5049021663465649</v>
      </c>
      <c r="E22" s="12">
        <v>11</v>
      </c>
      <c r="F22" s="12">
        <f t="shared" si="1"/>
        <v>3.1193629280484427</v>
      </c>
      <c r="G22" s="12">
        <v>0</v>
      </c>
      <c r="H22" s="32">
        <f t="shared" si="7"/>
        <v>3.1193629280484427</v>
      </c>
      <c r="I22" s="32">
        <v>34</v>
      </c>
      <c r="J22" s="13">
        <f t="shared" si="2"/>
        <v>41.26</v>
      </c>
      <c r="K22" s="32">
        <f t="shared" si="8"/>
        <v>2.0587795325119722</v>
      </c>
      <c r="L22" s="14">
        <f t="shared" si="3"/>
        <v>9.0247869918333029E-2</v>
      </c>
      <c r="M22" s="12">
        <f t="shared" si="4"/>
        <v>2.558481988249782</v>
      </c>
      <c r="N22" s="12">
        <v>16</v>
      </c>
      <c r="O22" s="12">
        <v>4.2</v>
      </c>
      <c r="P22" s="12">
        <f t="shared" si="5"/>
        <v>9.7465980504753595</v>
      </c>
      <c r="Q22" s="16">
        <f t="shared" si="6"/>
        <v>0.60916237815470997</v>
      </c>
      <c r="R22" s="6"/>
      <c r="S22" s="6"/>
      <c r="T22" s="6"/>
      <c r="U22" s="6"/>
    </row>
    <row r="23" spans="1:21" ht="12" customHeight="1" x14ac:dyDescent="0.2">
      <c r="A23" s="7">
        <v>1986</v>
      </c>
      <c r="B23" s="8">
        <v>3.5777702980664947</v>
      </c>
      <c r="C23" s="8">
        <v>0</v>
      </c>
      <c r="D23" s="8">
        <f t="shared" si="0"/>
        <v>3.5777702980664947</v>
      </c>
      <c r="E23" s="8">
        <v>11</v>
      </c>
      <c r="F23" s="8">
        <f t="shared" si="1"/>
        <v>3.1842155652791804</v>
      </c>
      <c r="G23" s="8">
        <v>0</v>
      </c>
      <c r="H23" s="8">
        <f t="shared" si="7"/>
        <v>3.1842155652791804</v>
      </c>
      <c r="I23" s="8">
        <v>34</v>
      </c>
      <c r="J23" s="9">
        <f t="shared" si="2"/>
        <v>41.260000000000005</v>
      </c>
      <c r="K23" s="8">
        <f t="shared" si="8"/>
        <v>2.1015822730842588</v>
      </c>
      <c r="L23" s="10">
        <f t="shared" si="3"/>
        <v>9.2124154436570252E-2</v>
      </c>
      <c r="M23" s="8">
        <f t="shared" si="4"/>
        <v>2.6116737161995482</v>
      </c>
      <c r="N23" s="8">
        <v>16</v>
      </c>
      <c r="O23" s="8">
        <v>4.2</v>
      </c>
      <c r="P23" s="8">
        <f t="shared" si="5"/>
        <v>9.9492332045697065</v>
      </c>
      <c r="Q23" s="15">
        <f t="shared" si="6"/>
        <v>0.62182707528560666</v>
      </c>
      <c r="R23" s="6"/>
      <c r="S23" s="6"/>
      <c r="T23" s="6"/>
      <c r="U23" s="6"/>
    </row>
    <row r="24" spans="1:21" ht="12" customHeight="1" x14ac:dyDescent="0.2">
      <c r="A24" s="7">
        <v>1987</v>
      </c>
      <c r="B24" s="8">
        <v>3.6323536679791109</v>
      </c>
      <c r="C24" s="8">
        <v>0</v>
      </c>
      <c r="D24" s="8">
        <f t="shared" si="0"/>
        <v>3.6323536679791109</v>
      </c>
      <c r="E24" s="8">
        <v>11</v>
      </c>
      <c r="F24" s="8">
        <f t="shared" si="1"/>
        <v>3.2327947645014086</v>
      </c>
      <c r="G24" s="8">
        <v>0</v>
      </c>
      <c r="H24" s="8">
        <f t="shared" si="7"/>
        <v>3.2327947645014086</v>
      </c>
      <c r="I24" s="8">
        <v>34</v>
      </c>
      <c r="J24" s="9">
        <f t="shared" si="2"/>
        <v>41.26</v>
      </c>
      <c r="K24" s="8">
        <f t="shared" si="8"/>
        <v>2.13364454457093</v>
      </c>
      <c r="L24" s="10">
        <f t="shared" si="3"/>
        <v>9.3529623871602408E-2</v>
      </c>
      <c r="M24" s="8">
        <f t="shared" si="4"/>
        <v>2.6515180719479923</v>
      </c>
      <c r="N24" s="8">
        <v>16</v>
      </c>
      <c r="O24" s="8">
        <v>4.2</v>
      </c>
      <c r="P24" s="8">
        <f t="shared" si="5"/>
        <v>10.101021226468541</v>
      </c>
      <c r="Q24" s="15">
        <f t="shared" si="6"/>
        <v>0.63131382665428382</v>
      </c>
      <c r="R24" s="6"/>
      <c r="S24" s="6"/>
      <c r="T24" s="6"/>
      <c r="U24" s="6"/>
    </row>
    <row r="25" spans="1:21" ht="12" customHeight="1" x14ac:dyDescent="0.2">
      <c r="A25" s="7">
        <v>1988</v>
      </c>
      <c r="B25" s="8">
        <v>3.6859289611910819</v>
      </c>
      <c r="C25" s="8">
        <v>0</v>
      </c>
      <c r="D25" s="8">
        <f t="shared" si="0"/>
        <v>3.6859289611910819</v>
      </c>
      <c r="E25" s="8">
        <v>11</v>
      </c>
      <c r="F25" s="8">
        <f t="shared" si="1"/>
        <v>3.280476775460063</v>
      </c>
      <c r="G25" s="8">
        <v>0</v>
      </c>
      <c r="H25" s="8">
        <f t="shared" si="7"/>
        <v>3.280476775460063</v>
      </c>
      <c r="I25" s="8">
        <v>34</v>
      </c>
      <c r="J25" s="9">
        <f t="shared" si="2"/>
        <v>41.26</v>
      </c>
      <c r="K25" s="8">
        <f t="shared" si="8"/>
        <v>2.1651146718036416</v>
      </c>
      <c r="L25" s="10">
        <f t="shared" si="3"/>
        <v>9.4909136298241825E-2</v>
      </c>
      <c r="M25" s="8">
        <f t="shared" si="4"/>
        <v>2.6906265594870065</v>
      </c>
      <c r="N25" s="8">
        <v>16</v>
      </c>
      <c r="O25" s="8">
        <v>4.2</v>
      </c>
      <c r="P25" s="8">
        <f t="shared" si="5"/>
        <v>10.250005940902881</v>
      </c>
      <c r="Q25" s="15">
        <f t="shared" si="6"/>
        <v>0.64062537130643005</v>
      </c>
      <c r="R25" s="6"/>
      <c r="S25" s="6"/>
      <c r="T25" s="6"/>
      <c r="U25" s="6"/>
    </row>
    <row r="26" spans="1:21" ht="12" customHeight="1" x14ac:dyDescent="0.2">
      <c r="A26" s="7">
        <v>1989</v>
      </c>
      <c r="B26" s="8">
        <v>3.5401184206483332</v>
      </c>
      <c r="C26" s="8">
        <v>0</v>
      </c>
      <c r="D26" s="8">
        <f t="shared" si="0"/>
        <v>3.5401184206483332</v>
      </c>
      <c r="E26" s="8">
        <v>11</v>
      </c>
      <c r="F26" s="8">
        <f t="shared" si="1"/>
        <v>3.1507053943770167</v>
      </c>
      <c r="G26" s="8">
        <v>0</v>
      </c>
      <c r="H26" s="8">
        <f t="shared" si="7"/>
        <v>3.1507053943770167</v>
      </c>
      <c r="I26" s="8">
        <v>34</v>
      </c>
      <c r="J26" s="9">
        <f t="shared" si="2"/>
        <v>41.259999999999984</v>
      </c>
      <c r="K26" s="8">
        <f t="shared" si="8"/>
        <v>2.0794655602888312</v>
      </c>
      <c r="L26" s="10">
        <f t="shared" si="3"/>
        <v>9.1154654697592596E-2</v>
      </c>
      <c r="M26" s="8">
        <f t="shared" si="4"/>
        <v>2.5841888833494013</v>
      </c>
      <c r="N26" s="8">
        <v>16</v>
      </c>
      <c r="O26" s="8">
        <v>4.2</v>
      </c>
      <c r="P26" s="8">
        <f t="shared" si="5"/>
        <v>9.844529079426291</v>
      </c>
      <c r="Q26" s="15">
        <f t="shared" si="6"/>
        <v>0.61528306746414319</v>
      </c>
      <c r="R26" s="6"/>
      <c r="S26" s="6"/>
      <c r="T26" s="6"/>
      <c r="U26" s="6"/>
    </row>
    <row r="27" spans="1:21" ht="12" customHeight="1" x14ac:dyDescent="0.2">
      <c r="A27" s="7">
        <v>1990</v>
      </c>
      <c r="B27" s="8">
        <v>3.6391150776390062</v>
      </c>
      <c r="C27" s="8">
        <v>0</v>
      </c>
      <c r="D27" s="8">
        <f t="shared" si="0"/>
        <v>3.6391150776390062</v>
      </c>
      <c r="E27" s="8">
        <v>11</v>
      </c>
      <c r="F27" s="8">
        <f t="shared" si="1"/>
        <v>3.2388124190987155</v>
      </c>
      <c r="G27" s="8">
        <v>0</v>
      </c>
      <c r="H27" s="8">
        <f t="shared" si="7"/>
        <v>3.2388124190987155</v>
      </c>
      <c r="I27" s="8">
        <v>34</v>
      </c>
      <c r="J27" s="9">
        <f t="shared" si="2"/>
        <v>41.260000000000005</v>
      </c>
      <c r="K27" s="8">
        <f t="shared" si="8"/>
        <v>2.1376161966051521</v>
      </c>
      <c r="L27" s="10">
        <f t="shared" si="3"/>
        <v>9.3703723686801188E-2</v>
      </c>
      <c r="M27" s="8">
        <f t="shared" si="4"/>
        <v>2.6564537146589702</v>
      </c>
      <c r="N27" s="8">
        <v>16</v>
      </c>
      <c r="O27" s="8">
        <v>4.2</v>
      </c>
      <c r="P27" s="8">
        <f t="shared" si="5"/>
        <v>10.119823674891315</v>
      </c>
      <c r="Q27" s="15">
        <f t="shared" si="6"/>
        <v>0.63248897968070716</v>
      </c>
      <c r="R27" s="6"/>
      <c r="S27" s="6"/>
      <c r="T27" s="6"/>
      <c r="U27" s="6"/>
    </row>
    <row r="28" spans="1:21" ht="12" customHeight="1" x14ac:dyDescent="0.2">
      <c r="A28" s="11">
        <v>1991</v>
      </c>
      <c r="B28" s="32">
        <v>3.6517116494341075</v>
      </c>
      <c r="C28" s="12">
        <v>0</v>
      </c>
      <c r="D28" s="12">
        <f t="shared" si="0"/>
        <v>3.6517116494341075</v>
      </c>
      <c r="E28" s="12">
        <v>11</v>
      </c>
      <c r="F28" s="12">
        <f t="shared" si="1"/>
        <v>3.2500233679963557</v>
      </c>
      <c r="G28" s="12">
        <v>0</v>
      </c>
      <c r="H28" s="32">
        <f t="shared" si="7"/>
        <v>3.2500233679963557</v>
      </c>
      <c r="I28" s="32">
        <v>34</v>
      </c>
      <c r="J28" s="13">
        <f t="shared" si="2"/>
        <v>41.26</v>
      </c>
      <c r="K28" s="32">
        <f t="shared" si="8"/>
        <v>2.1450154228775951</v>
      </c>
      <c r="L28" s="14">
        <f t="shared" si="3"/>
        <v>9.402807333162061E-2</v>
      </c>
      <c r="M28" s="12">
        <f t="shared" si="4"/>
        <v>2.6656488649147785</v>
      </c>
      <c r="N28" s="12">
        <v>16</v>
      </c>
      <c r="O28" s="12">
        <v>4.2</v>
      </c>
      <c r="P28" s="12">
        <f t="shared" si="5"/>
        <v>10.154852818722965</v>
      </c>
      <c r="Q28" s="16">
        <f t="shared" si="6"/>
        <v>0.63467830117018531</v>
      </c>
      <c r="R28" s="6"/>
      <c r="S28" s="6"/>
      <c r="T28" s="6"/>
      <c r="U28" s="6"/>
    </row>
    <row r="29" spans="1:21" ht="12" customHeight="1" x14ac:dyDescent="0.2">
      <c r="A29" s="11">
        <v>1992</v>
      </c>
      <c r="B29" s="32">
        <v>3.5852715224470018</v>
      </c>
      <c r="C29" s="12">
        <v>0</v>
      </c>
      <c r="D29" s="12">
        <f t="shared" si="0"/>
        <v>3.5852715224470018</v>
      </c>
      <c r="E29" s="12">
        <v>11</v>
      </c>
      <c r="F29" s="12">
        <f t="shared" si="1"/>
        <v>3.1908916549778317</v>
      </c>
      <c r="G29" s="12">
        <v>0</v>
      </c>
      <c r="H29" s="32">
        <f t="shared" si="7"/>
        <v>3.1908916549778317</v>
      </c>
      <c r="I29" s="32">
        <v>34</v>
      </c>
      <c r="J29" s="13">
        <f t="shared" si="2"/>
        <v>41.26</v>
      </c>
      <c r="K29" s="32">
        <f t="shared" si="8"/>
        <v>2.1059884922853689</v>
      </c>
      <c r="L29" s="14">
        <f t="shared" si="3"/>
        <v>9.2317303771413436E-2</v>
      </c>
      <c r="M29" s="12">
        <f t="shared" si="4"/>
        <v>2.617149403267685</v>
      </c>
      <c r="N29" s="12">
        <v>16</v>
      </c>
      <c r="O29" s="12">
        <v>4.2</v>
      </c>
      <c r="P29" s="12">
        <f t="shared" si="5"/>
        <v>9.9700929648292753</v>
      </c>
      <c r="Q29" s="16">
        <f t="shared" si="6"/>
        <v>0.62313081030182971</v>
      </c>
      <c r="R29" s="6"/>
      <c r="S29" s="6"/>
      <c r="T29" s="6"/>
      <c r="U29" s="6"/>
    </row>
    <row r="30" spans="1:21" ht="12" customHeight="1" x14ac:dyDescent="0.2">
      <c r="A30" s="11">
        <v>1993</v>
      </c>
      <c r="B30" s="32">
        <v>3.698344911467633</v>
      </c>
      <c r="C30" s="12">
        <v>0</v>
      </c>
      <c r="D30" s="12">
        <f t="shared" si="0"/>
        <v>3.698344911467633</v>
      </c>
      <c r="E30" s="12">
        <v>11</v>
      </c>
      <c r="F30" s="12">
        <f t="shared" si="1"/>
        <v>3.2915269712061934</v>
      </c>
      <c r="G30" s="12">
        <v>0</v>
      </c>
      <c r="H30" s="32">
        <f t="shared" si="7"/>
        <v>3.2915269712061934</v>
      </c>
      <c r="I30" s="32">
        <v>34</v>
      </c>
      <c r="J30" s="13">
        <f t="shared" si="2"/>
        <v>41.26</v>
      </c>
      <c r="K30" s="32">
        <f t="shared" si="8"/>
        <v>2.1724078009960879</v>
      </c>
      <c r="L30" s="14">
        <f t="shared" si="3"/>
        <v>9.5228835112157281E-2</v>
      </c>
      <c r="M30" s="12">
        <f t="shared" si="4"/>
        <v>2.6996898610121027</v>
      </c>
      <c r="N30" s="12">
        <v>16</v>
      </c>
      <c r="O30" s="12">
        <v>4.2</v>
      </c>
      <c r="P30" s="12">
        <f t="shared" si="5"/>
        <v>10.28453280385563</v>
      </c>
      <c r="Q30" s="16">
        <f t="shared" si="6"/>
        <v>0.64278330024097685</v>
      </c>
      <c r="R30" s="6"/>
      <c r="S30" s="6"/>
      <c r="T30" s="6"/>
      <c r="U30" s="6"/>
    </row>
    <row r="31" spans="1:21" ht="12" customHeight="1" x14ac:dyDescent="0.2">
      <c r="A31" s="11">
        <v>1994</v>
      </c>
      <c r="B31" s="32">
        <v>3.8122598844401332</v>
      </c>
      <c r="C31" s="12">
        <v>0</v>
      </c>
      <c r="D31" s="12">
        <f t="shared" si="0"/>
        <v>3.8122598844401332</v>
      </c>
      <c r="E31" s="12">
        <v>11</v>
      </c>
      <c r="F31" s="12">
        <f t="shared" si="1"/>
        <v>3.3929112971517186</v>
      </c>
      <c r="G31" s="12">
        <v>0</v>
      </c>
      <c r="H31" s="32">
        <f t="shared" si="7"/>
        <v>3.3929112971517186</v>
      </c>
      <c r="I31" s="32">
        <v>34</v>
      </c>
      <c r="J31" s="13">
        <f t="shared" si="2"/>
        <v>41.260000000000005</v>
      </c>
      <c r="K31" s="32">
        <f t="shared" si="8"/>
        <v>2.239321456120134</v>
      </c>
      <c r="L31" s="14">
        <f t="shared" si="3"/>
        <v>9.8162036432663413E-2</v>
      </c>
      <c r="M31" s="12">
        <f t="shared" si="4"/>
        <v>2.7828446518477912</v>
      </c>
      <c r="N31" s="12">
        <v>16</v>
      </c>
      <c r="O31" s="12">
        <v>4.2</v>
      </c>
      <c r="P31" s="12">
        <f t="shared" si="5"/>
        <v>10.601312959420156</v>
      </c>
      <c r="Q31" s="16">
        <f t="shared" si="6"/>
        <v>0.66258205996375974</v>
      </c>
      <c r="R31" s="6"/>
      <c r="S31" s="6"/>
      <c r="T31" s="6"/>
      <c r="U31" s="6"/>
    </row>
    <row r="32" spans="1:21" ht="12" customHeight="1" x14ac:dyDescent="0.2">
      <c r="A32" s="11">
        <v>1995</v>
      </c>
      <c r="B32" s="32">
        <v>3.9642720699747476</v>
      </c>
      <c r="C32" s="12">
        <v>0</v>
      </c>
      <c r="D32" s="12">
        <f t="shared" si="0"/>
        <v>3.9642720699747476</v>
      </c>
      <c r="E32" s="12">
        <v>11</v>
      </c>
      <c r="F32" s="12">
        <f t="shared" si="1"/>
        <v>3.5282021422775252</v>
      </c>
      <c r="G32" s="12">
        <v>0</v>
      </c>
      <c r="H32" s="32">
        <f t="shared" si="7"/>
        <v>3.5282021422775252</v>
      </c>
      <c r="I32" s="32">
        <v>34</v>
      </c>
      <c r="J32" s="13">
        <f t="shared" si="2"/>
        <v>41.26</v>
      </c>
      <c r="K32" s="32">
        <f t="shared" si="8"/>
        <v>2.3286134139031667</v>
      </c>
      <c r="L32" s="14">
        <f t="shared" si="3"/>
        <v>0.10207620444507032</v>
      </c>
      <c r="M32" s="12">
        <f t="shared" si="4"/>
        <v>2.8938093579155209</v>
      </c>
      <c r="N32" s="12">
        <v>16</v>
      </c>
      <c r="O32" s="12">
        <v>4.2</v>
      </c>
      <c r="P32" s="12">
        <f t="shared" si="5"/>
        <v>11.024035649201984</v>
      </c>
      <c r="Q32" s="16">
        <f t="shared" si="6"/>
        <v>0.68900222807512401</v>
      </c>
      <c r="R32" s="6"/>
      <c r="S32" s="6"/>
      <c r="T32" s="6"/>
      <c r="U32" s="6"/>
    </row>
    <row r="33" spans="1:21" ht="12" customHeight="1" x14ac:dyDescent="0.2">
      <c r="A33" s="7">
        <v>1996</v>
      </c>
      <c r="B33" s="8">
        <v>3.9850033739534494</v>
      </c>
      <c r="C33" s="8">
        <v>0</v>
      </c>
      <c r="D33" s="8">
        <f t="shared" si="0"/>
        <v>3.9850033739534494</v>
      </c>
      <c r="E33" s="8">
        <v>11</v>
      </c>
      <c r="F33" s="8">
        <f t="shared" si="1"/>
        <v>3.5466530028185699</v>
      </c>
      <c r="G33" s="8">
        <v>0</v>
      </c>
      <c r="H33" s="8">
        <f t="shared" si="7"/>
        <v>3.5466530028185699</v>
      </c>
      <c r="I33" s="8">
        <v>34</v>
      </c>
      <c r="J33" s="9">
        <f t="shared" si="2"/>
        <v>41.26</v>
      </c>
      <c r="K33" s="8">
        <f t="shared" si="8"/>
        <v>2.3407909818602564</v>
      </c>
      <c r="L33" s="10">
        <f t="shared" si="3"/>
        <v>0.10261001564318932</v>
      </c>
      <c r="M33" s="8">
        <f t="shared" si="4"/>
        <v>2.9089426384765957</v>
      </c>
      <c r="N33" s="8">
        <v>16</v>
      </c>
      <c r="O33" s="8">
        <v>4.2</v>
      </c>
      <c r="P33" s="8">
        <f t="shared" si="5"/>
        <v>11.081686241815602</v>
      </c>
      <c r="Q33" s="15">
        <f t="shared" si="6"/>
        <v>0.69260539011347511</v>
      </c>
      <c r="R33" s="6"/>
      <c r="S33" s="6"/>
      <c r="T33" s="6"/>
      <c r="U33" s="6"/>
    </row>
    <row r="34" spans="1:21" ht="12" customHeight="1" x14ac:dyDescent="0.2">
      <c r="A34" s="7">
        <v>1997</v>
      </c>
      <c r="B34" s="8">
        <v>3.7459199424737224</v>
      </c>
      <c r="C34" s="8">
        <v>0</v>
      </c>
      <c r="D34" s="8">
        <f t="shared" si="0"/>
        <v>3.7459199424737224</v>
      </c>
      <c r="E34" s="8">
        <v>11</v>
      </c>
      <c r="F34" s="8">
        <f t="shared" si="1"/>
        <v>3.333868748801613</v>
      </c>
      <c r="G34" s="8">
        <v>0</v>
      </c>
      <c r="H34" s="8">
        <f t="shared" si="7"/>
        <v>3.333868748801613</v>
      </c>
      <c r="I34" s="8">
        <v>34</v>
      </c>
      <c r="J34" s="9">
        <f t="shared" si="2"/>
        <v>41.260000000000005</v>
      </c>
      <c r="K34" s="8">
        <f t="shared" si="8"/>
        <v>2.2003533742090644</v>
      </c>
      <c r="L34" s="10">
        <f t="shared" si="3"/>
        <v>9.6453846540671323E-2</v>
      </c>
      <c r="M34" s="8">
        <f t="shared" si="4"/>
        <v>2.7344183225047618</v>
      </c>
      <c r="N34" s="8">
        <v>16</v>
      </c>
      <c r="O34" s="8">
        <v>4.2</v>
      </c>
      <c r="P34" s="8">
        <f t="shared" si="5"/>
        <v>10.416831704780044</v>
      </c>
      <c r="Q34" s="15">
        <f t="shared" si="6"/>
        <v>0.65105198154875277</v>
      </c>
      <c r="R34" s="6"/>
      <c r="S34" s="6"/>
      <c r="T34" s="6"/>
      <c r="U34" s="6"/>
    </row>
    <row r="35" spans="1:21" ht="12" customHeight="1" x14ac:dyDescent="0.2">
      <c r="A35" s="7">
        <v>1998</v>
      </c>
      <c r="B35" s="8">
        <v>3.635677818581657</v>
      </c>
      <c r="C35" s="8">
        <v>0</v>
      </c>
      <c r="D35" s="8">
        <f t="shared" si="0"/>
        <v>3.635677818581657</v>
      </c>
      <c r="E35" s="8">
        <v>11</v>
      </c>
      <c r="F35" s="8">
        <f t="shared" si="1"/>
        <v>3.2357532585376747</v>
      </c>
      <c r="G35" s="8">
        <v>0</v>
      </c>
      <c r="H35" s="8">
        <f t="shared" si="7"/>
        <v>3.2357532585376747</v>
      </c>
      <c r="I35" s="8">
        <v>34</v>
      </c>
      <c r="J35" s="9">
        <f t="shared" si="2"/>
        <v>41.26</v>
      </c>
      <c r="K35" s="8">
        <f t="shared" si="8"/>
        <v>2.1355971506348652</v>
      </c>
      <c r="L35" s="10">
        <f t="shared" si="3"/>
        <v>9.3615217562076289E-2</v>
      </c>
      <c r="M35" s="8">
        <f t="shared" si="4"/>
        <v>2.6539446102760818</v>
      </c>
      <c r="N35" s="8">
        <v>16</v>
      </c>
      <c r="O35" s="8">
        <v>4.2</v>
      </c>
      <c r="P35" s="8">
        <f t="shared" si="5"/>
        <v>10.11026518200412</v>
      </c>
      <c r="Q35" s="15">
        <f t="shared" si="6"/>
        <v>0.63189157387525752</v>
      </c>
      <c r="R35" s="6"/>
      <c r="S35" s="6"/>
      <c r="T35" s="6"/>
      <c r="U35" s="6"/>
    </row>
    <row r="36" spans="1:21" ht="12" customHeight="1" x14ac:dyDescent="0.2">
      <c r="A36" s="7">
        <v>1999</v>
      </c>
      <c r="B36" s="8">
        <v>3.4960166030923845</v>
      </c>
      <c r="C36" s="8">
        <v>0</v>
      </c>
      <c r="D36" s="8">
        <f t="shared" si="0"/>
        <v>3.4960166030923845</v>
      </c>
      <c r="E36" s="8">
        <v>11</v>
      </c>
      <c r="F36" s="8">
        <f t="shared" si="1"/>
        <v>3.1114547767522223</v>
      </c>
      <c r="G36" s="8">
        <v>0</v>
      </c>
      <c r="H36" s="8">
        <f t="shared" si="7"/>
        <v>3.1114547767522223</v>
      </c>
      <c r="I36" s="8">
        <v>34</v>
      </c>
      <c r="J36" s="9">
        <f t="shared" si="2"/>
        <v>41.26</v>
      </c>
      <c r="K36" s="8">
        <f t="shared" si="8"/>
        <v>2.0535601526564666</v>
      </c>
      <c r="L36" s="10">
        <f t="shared" si="3"/>
        <v>9.0019075184940997E-2</v>
      </c>
      <c r="M36" s="8">
        <f t="shared" si="4"/>
        <v>2.5519957719554847</v>
      </c>
      <c r="N36" s="8">
        <v>16</v>
      </c>
      <c r="O36" s="8">
        <v>4.2</v>
      </c>
      <c r="P36" s="8">
        <f t="shared" si="5"/>
        <v>9.7218886550685131</v>
      </c>
      <c r="Q36" s="15">
        <f t="shared" si="6"/>
        <v>0.60761804094178207</v>
      </c>
      <c r="R36" s="6"/>
      <c r="S36" s="6"/>
      <c r="T36" s="6"/>
      <c r="U36" s="6"/>
    </row>
    <row r="37" spans="1:21" ht="12" customHeight="1" x14ac:dyDescent="0.2">
      <c r="A37" s="7">
        <v>2000</v>
      </c>
      <c r="B37" s="8">
        <v>3.3695704139603047</v>
      </c>
      <c r="C37" s="8">
        <v>0</v>
      </c>
      <c r="D37" s="8">
        <f t="shared" si="0"/>
        <v>3.3695704139603047</v>
      </c>
      <c r="E37" s="8">
        <v>11</v>
      </c>
      <c r="F37" s="8">
        <f t="shared" si="1"/>
        <v>2.9989176684246712</v>
      </c>
      <c r="G37" s="8">
        <v>0</v>
      </c>
      <c r="H37" s="8">
        <f t="shared" si="7"/>
        <v>2.9989176684246712</v>
      </c>
      <c r="I37" s="8">
        <v>34</v>
      </c>
      <c r="J37" s="9">
        <f t="shared" si="2"/>
        <v>41.26</v>
      </c>
      <c r="K37" s="8">
        <f t="shared" si="8"/>
        <v>1.9792856611602829</v>
      </c>
      <c r="L37" s="10">
        <f t="shared" si="3"/>
        <v>8.6763207064560352E-2</v>
      </c>
      <c r="M37" s="8">
        <f t="shared" si="4"/>
        <v>2.4596935386767536</v>
      </c>
      <c r="N37" s="8">
        <v>16</v>
      </c>
      <c r="O37" s="8">
        <v>4.2</v>
      </c>
      <c r="P37" s="8">
        <f t="shared" si="5"/>
        <v>9.370261099720965</v>
      </c>
      <c r="Q37" s="15">
        <f t="shared" si="6"/>
        <v>0.58564131873256031</v>
      </c>
      <c r="R37" s="6"/>
      <c r="S37" s="6"/>
      <c r="T37" s="6"/>
      <c r="U37" s="6"/>
    </row>
    <row r="38" spans="1:21" ht="12" customHeight="1" x14ac:dyDescent="0.2">
      <c r="A38" s="11">
        <v>2001</v>
      </c>
      <c r="B38" s="32">
        <v>3.2907236506087849</v>
      </c>
      <c r="C38" s="12">
        <v>0</v>
      </c>
      <c r="D38" s="12">
        <f t="shared" si="0"/>
        <v>3.2907236506087849</v>
      </c>
      <c r="E38" s="12">
        <v>11</v>
      </c>
      <c r="F38" s="12">
        <f t="shared" si="1"/>
        <v>2.9287440490418186</v>
      </c>
      <c r="G38" s="12">
        <v>0</v>
      </c>
      <c r="H38" s="32">
        <f t="shared" si="7"/>
        <v>2.9287440490418186</v>
      </c>
      <c r="I38" s="32">
        <v>34</v>
      </c>
      <c r="J38" s="13">
        <f t="shared" si="2"/>
        <v>41.26</v>
      </c>
      <c r="K38" s="32">
        <f t="shared" si="8"/>
        <v>1.9329710723676004</v>
      </c>
      <c r="L38" s="14">
        <f t="shared" si="3"/>
        <v>8.4732978514744123E-2</v>
      </c>
      <c r="M38" s="12">
        <f t="shared" si="4"/>
        <v>2.4021375744037385</v>
      </c>
      <c r="N38" s="12">
        <v>16</v>
      </c>
      <c r="O38" s="12">
        <v>4.2</v>
      </c>
      <c r="P38" s="12">
        <f t="shared" si="5"/>
        <v>9.1510002834428139</v>
      </c>
      <c r="Q38" s="16">
        <f t="shared" si="6"/>
        <v>0.57193751771517587</v>
      </c>
      <c r="R38" s="6"/>
      <c r="S38" s="6"/>
      <c r="T38" s="6"/>
      <c r="U38" s="6"/>
    </row>
    <row r="39" spans="1:21" ht="12" customHeight="1" x14ac:dyDescent="0.2">
      <c r="A39" s="11">
        <v>2002</v>
      </c>
      <c r="B39" s="32">
        <v>3.2826711353373454</v>
      </c>
      <c r="C39" s="12">
        <v>0</v>
      </c>
      <c r="D39" s="12">
        <f t="shared" si="0"/>
        <v>3.2826711353373454</v>
      </c>
      <c r="E39" s="12">
        <v>11</v>
      </c>
      <c r="F39" s="12">
        <f t="shared" si="1"/>
        <v>2.9215773104502376</v>
      </c>
      <c r="G39" s="12">
        <v>0</v>
      </c>
      <c r="H39" s="32">
        <f t="shared" si="7"/>
        <v>2.9215773104502376</v>
      </c>
      <c r="I39" s="32">
        <v>34</v>
      </c>
      <c r="J39" s="13">
        <f t="shared" si="2"/>
        <v>41.26</v>
      </c>
      <c r="K39" s="32">
        <f t="shared" si="8"/>
        <v>1.9282410248971567</v>
      </c>
      <c r="L39" s="14">
        <f t="shared" si="3"/>
        <v>8.4525633968094538E-2</v>
      </c>
      <c r="M39" s="12">
        <f t="shared" si="4"/>
        <v>2.3962594601784959</v>
      </c>
      <c r="N39" s="12">
        <v>16</v>
      </c>
      <c r="O39" s="12">
        <v>4.2</v>
      </c>
      <c r="P39" s="12">
        <f t="shared" si="5"/>
        <v>9.1286074673466509</v>
      </c>
      <c r="Q39" s="16">
        <f t="shared" si="6"/>
        <v>0.57053796670916568</v>
      </c>
      <c r="R39" s="6"/>
      <c r="S39" s="6"/>
      <c r="T39" s="6"/>
      <c r="U39" s="6"/>
    </row>
    <row r="40" spans="1:21" ht="12" customHeight="1" x14ac:dyDescent="0.2">
      <c r="A40" s="11">
        <v>2003</v>
      </c>
      <c r="B40" s="32">
        <v>3.0864303799799546</v>
      </c>
      <c r="C40" s="12">
        <v>0</v>
      </c>
      <c r="D40" s="12">
        <f t="shared" si="0"/>
        <v>3.0864303799799546</v>
      </c>
      <c r="E40" s="12">
        <v>11</v>
      </c>
      <c r="F40" s="12">
        <f t="shared" si="1"/>
        <v>2.7469230381821594</v>
      </c>
      <c r="G40" s="12">
        <v>0</v>
      </c>
      <c r="H40" s="32">
        <f t="shared" si="7"/>
        <v>2.7469230381821594</v>
      </c>
      <c r="I40" s="32">
        <v>34</v>
      </c>
      <c r="J40" s="13">
        <f t="shared" si="2"/>
        <v>41.260000000000005</v>
      </c>
      <c r="K40" s="32">
        <f t="shared" si="8"/>
        <v>1.8129692052002251</v>
      </c>
      <c r="L40" s="14">
        <f t="shared" si="3"/>
        <v>7.94726226937085E-2</v>
      </c>
      <c r="M40" s="12">
        <f t="shared" si="4"/>
        <v>2.2530091170552891</v>
      </c>
      <c r="N40" s="12">
        <v>16</v>
      </c>
      <c r="O40" s="12">
        <v>4.2</v>
      </c>
      <c r="P40" s="12">
        <f t="shared" si="5"/>
        <v>8.5828918744963385</v>
      </c>
      <c r="Q40" s="16">
        <f t="shared" si="6"/>
        <v>0.53643074215602116</v>
      </c>
      <c r="R40" s="6"/>
      <c r="S40" s="6"/>
      <c r="T40" s="6"/>
      <c r="U40" s="6"/>
    </row>
    <row r="41" spans="1:21" ht="12" customHeight="1" x14ac:dyDescent="0.2">
      <c r="A41" s="11">
        <v>2004</v>
      </c>
      <c r="B41" s="32">
        <v>3.3156366926782366</v>
      </c>
      <c r="C41" s="12">
        <v>0</v>
      </c>
      <c r="D41" s="12">
        <f t="shared" si="0"/>
        <v>3.3156366926782366</v>
      </c>
      <c r="E41" s="12">
        <v>11</v>
      </c>
      <c r="F41" s="12">
        <f t="shared" si="1"/>
        <v>2.9509166564836304</v>
      </c>
      <c r="G41" s="12">
        <v>0</v>
      </c>
      <c r="H41" s="32">
        <f t="shared" si="7"/>
        <v>2.9509166564836304</v>
      </c>
      <c r="I41" s="32">
        <v>34</v>
      </c>
      <c r="J41" s="13">
        <f t="shared" si="2"/>
        <v>41.26</v>
      </c>
      <c r="K41" s="32">
        <f t="shared" si="8"/>
        <v>1.9476049932791961</v>
      </c>
      <c r="L41" s="14">
        <f t="shared" si="3"/>
        <v>8.5374465458814081E-2</v>
      </c>
      <c r="M41" s="12">
        <f t="shared" si="4"/>
        <v>2.4203234085246499</v>
      </c>
      <c r="N41" s="12">
        <v>16</v>
      </c>
      <c r="O41" s="12">
        <v>4.2</v>
      </c>
      <c r="P41" s="12">
        <f t="shared" si="5"/>
        <v>9.2202796515224748</v>
      </c>
      <c r="Q41" s="16">
        <f t="shared" si="6"/>
        <v>0.57626747822015467</v>
      </c>
      <c r="R41" s="6"/>
      <c r="S41" s="6"/>
      <c r="T41" s="6"/>
      <c r="U41" s="6"/>
    </row>
    <row r="42" spans="1:21" ht="12" customHeight="1" x14ac:dyDescent="0.2">
      <c r="A42" s="11">
        <v>2005</v>
      </c>
      <c r="B42" s="32">
        <v>3.2462176171840182</v>
      </c>
      <c r="C42" s="12">
        <v>0</v>
      </c>
      <c r="D42" s="12">
        <f t="shared" si="0"/>
        <v>3.2462176171840182</v>
      </c>
      <c r="E42" s="12">
        <v>11</v>
      </c>
      <c r="F42" s="12">
        <f t="shared" si="1"/>
        <v>2.8891336792937761</v>
      </c>
      <c r="G42" s="12">
        <v>0</v>
      </c>
      <c r="H42" s="32">
        <f t="shared" si="7"/>
        <v>2.8891336792937761</v>
      </c>
      <c r="I42" s="32">
        <v>34</v>
      </c>
      <c r="J42" s="13">
        <f t="shared" si="2"/>
        <v>41.260000000000005</v>
      </c>
      <c r="K42" s="32">
        <f t="shared" si="8"/>
        <v>1.9068282283338922</v>
      </c>
      <c r="L42" s="14">
        <f t="shared" si="3"/>
        <v>8.3586990831074723E-2</v>
      </c>
      <c r="M42" s="12">
        <f t="shared" si="4"/>
        <v>2.3696493965655527</v>
      </c>
      <c r="N42" s="12">
        <v>16</v>
      </c>
      <c r="O42" s="12">
        <v>4.2</v>
      </c>
      <c r="P42" s="12">
        <f t="shared" si="5"/>
        <v>9.0272357964402001</v>
      </c>
      <c r="Q42" s="16">
        <f t="shared" si="6"/>
        <v>0.56420223727751251</v>
      </c>
      <c r="R42" s="6"/>
      <c r="S42" s="6"/>
      <c r="T42" s="6"/>
      <c r="U42" s="6"/>
    </row>
    <row r="43" spans="1:21" ht="12" customHeight="1" x14ac:dyDescent="0.2">
      <c r="A43" s="7">
        <v>2006</v>
      </c>
      <c r="B43" s="8">
        <v>3.0983893195714209</v>
      </c>
      <c r="C43" s="8">
        <v>0</v>
      </c>
      <c r="D43" s="8">
        <f t="shared" si="0"/>
        <v>3.0983893195714209</v>
      </c>
      <c r="E43" s="8">
        <v>11</v>
      </c>
      <c r="F43" s="8">
        <f t="shared" si="1"/>
        <v>2.7575664944185645</v>
      </c>
      <c r="G43" s="8">
        <v>0</v>
      </c>
      <c r="H43" s="8">
        <f t="shared" si="7"/>
        <v>2.7575664944185645</v>
      </c>
      <c r="I43" s="8">
        <v>34</v>
      </c>
      <c r="J43" s="9">
        <f t="shared" si="2"/>
        <v>41.260000000000005</v>
      </c>
      <c r="K43" s="8">
        <f t="shared" si="8"/>
        <v>1.8199938863162526</v>
      </c>
      <c r="L43" s="10">
        <f t="shared" si="3"/>
        <v>7.9780553920712441E-2</v>
      </c>
      <c r="M43" s="8">
        <f t="shared" si="4"/>
        <v>2.2617388133752372</v>
      </c>
      <c r="N43" s="8">
        <v>16</v>
      </c>
      <c r="O43" s="8">
        <v>4.2</v>
      </c>
      <c r="P43" s="8">
        <f t="shared" si="5"/>
        <v>8.6161478604770938</v>
      </c>
      <c r="Q43" s="15">
        <f t="shared" si="6"/>
        <v>0.53850924127981836</v>
      </c>
      <c r="R43" s="6"/>
      <c r="S43" s="6"/>
      <c r="T43" s="6"/>
      <c r="U43" s="6"/>
    </row>
    <row r="44" spans="1:21" ht="12" customHeight="1" x14ac:dyDescent="0.2">
      <c r="A44" s="7">
        <v>2007</v>
      </c>
      <c r="B44" s="8">
        <v>2.9690473076959245</v>
      </c>
      <c r="C44" s="8">
        <v>0</v>
      </c>
      <c r="D44" s="8">
        <f t="shared" si="0"/>
        <v>2.9690473076959245</v>
      </c>
      <c r="E44" s="8">
        <v>11</v>
      </c>
      <c r="F44" s="8">
        <f t="shared" si="1"/>
        <v>2.6424521038493727</v>
      </c>
      <c r="G44" s="8">
        <v>0</v>
      </c>
      <c r="H44" s="8">
        <f t="shared" si="7"/>
        <v>2.6424521038493727</v>
      </c>
      <c r="I44" s="8">
        <v>34</v>
      </c>
      <c r="J44" s="9">
        <f t="shared" si="2"/>
        <v>41.26</v>
      </c>
      <c r="K44" s="8">
        <f t="shared" si="8"/>
        <v>1.744018388540586</v>
      </c>
      <c r="L44" s="10">
        <f t="shared" si="3"/>
        <v>7.6450121141505137E-2</v>
      </c>
      <c r="M44" s="8">
        <f t="shared" si="4"/>
        <v>2.1673227093010996</v>
      </c>
      <c r="N44" s="8">
        <v>16</v>
      </c>
      <c r="O44" s="8">
        <v>4.2</v>
      </c>
      <c r="P44" s="8">
        <f t="shared" si="5"/>
        <v>8.2564674640041886</v>
      </c>
      <c r="Q44" s="15">
        <f t="shared" si="6"/>
        <v>0.51602921650026179</v>
      </c>
      <c r="R44" s="6"/>
      <c r="S44" s="6"/>
      <c r="T44" s="6"/>
      <c r="U44" s="6"/>
    </row>
    <row r="45" spans="1:21" ht="12" customHeight="1" x14ac:dyDescent="0.2">
      <c r="A45" s="7">
        <v>2008</v>
      </c>
      <c r="B45" s="8">
        <v>2.7505060588692687</v>
      </c>
      <c r="C45" s="8">
        <v>0</v>
      </c>
      <c r="D45" s="8">
        <f t="shared" si="0"/>
        <v>2.7505060588692687</v>
      </c>
      <c r="E45" s="8">
        <v>11</v>
      </c>
      <c r="F45" s="8">
        <f t="shared" si="1"/>
        <v>2.4479503923936492</v>
      </c>
      <c r="G45" s="8">
        <v>0</v>
      </c>
      <c r="H45" s="8">
        <f t="shared" si="7"/>
        <v>2.4479503923936492</v>
      </c>
      <c r="I45" s="8">
        <v>34</v>
      </c>
      <c r="J45" s="9">
        <f t="shared" si="2"/>
        <v>41.260000000000005</v>
      </c>
      <c r="K45" s="8">
        <f t="shared" si="8"/>
        <v>1.6156472589798083</v>
      </c>
      <c r="L45" s="10">
        <f t="shared" si="3"/>
        <v>7.0822893544320364E-2</v>
      </c>
      <c r="M45" s="8">
        <f t="shared" si="4"/>
        <v>2.0077936205347102</v>
      </c>
      <c r="N45" s="8">
        <v>16</v>
      </c>
      <c r="O45" s="8">
        <v>4.2</v>
      </c>
      <c r="P45" s="8">
        <f t="shared" si="5"/>
        <v>7.6487376020369906</v>
      </c>
      <c r="Q45" s="15">
        <f t="shared" si="6"/>
        <v>0.47804610012731191</v>
      </c>
      <c r="R45" s="6"/>
      <c r="S45" s="6"/>
      <c r="T45" s="6"/>
      <c r="U45" s="6"/>
    </row>
    <row r="46" spans="1:21" ht="12" customHeight="1" x14ac:dyDescent="0.2">
      <c r="A46" s="7">
        <v>2009</v>
      </c>
      <c r="B46" s="8">
        <v>2.7120093938684935</v>
      </c>
      <c r="C46" s="8">
        <v>0</v>
      </c>
      <c r="D46" s="8">
        <f t="shared" si="0"/>
        <v>2.7120093938684935</v>
      </c>
      <c r="E46" s="8">
        <v>11</v>
      </c>
      <c r="F46" s="8">
        <f t="shared" si="1"/>
        <v>2.4136883605429591</v>
      </c>
      <c r="G46" s="8">
        <v>0</v>
      </c>
      <c r="H46" s="8">
        <f t="shared" si="7"/>
        <v>2.4136883605429591</v>
      </c>
      <c r="I46" s="8">
        <v>34</v>
      </c>
      <c r="J46" s="9">
        <f t="shared" si="2"/>
        <v>41.26</v>
      </c>
      <c r="K46" s="8">
        <f t="shared" si="8"/>
        <v>1.593034317958353</v>
      </c>
      <c r="L46" s="10">
        <f t="shared" si="3"/>
        <v>6.9831641335160677E-2</v>
      </c>
      <c r="M46" s="8">
        <f t="shared" si="4"/>
        <v>1.9796921160311376</v>
      </c>
      <c r="N46" s="8">
        <v>16</v>
      </c>
      <c r="O46" s="8">
        <v>4.2</v>
      </c>
      <c r="P46" s="8">
        <f t="shared" si="5"/>
        <v>7.5416842515471902</v>
      </c>
      <c r="Q46" s="15">
        <f t="shared" si="6"/>
        <v>0.47135526572169939</v>
      </c>
      <c r="R46" s="6"/>
      <c r="S46" s="6"/>
      <c r="T46" s="6"/>
      <c r="U46" s="6"/>
    </row>
    <row r="47" spans="1:21" ht="12" customHeight="1" x14ac:dyDescent="0.2">
      <c r="A47" s="7">
        <v>2010</v>
      </c>
      <c r="B47" s="8">
        <v>2.9074357457650746</v>
      </c>
      <c r="C47" s="8">
        <v>0</v>
      </c>
      <c r="D47" s="8">
        <f t="shared" si="0"/>
        <v>2.9074357457650746</v>
      </c>
      <c r="E47" s="8">
        <v>11</v>
      </c>
      <c r="F47" s="8">
        <f t="shared" si="1"/>
        <v>2.5876178137309163</v>
      </c>
      <c r="G47" s="8">
        <v>0</v>
      </c>
      <c r="H47" s="8">
        <f t="shared" si="7"/>
        <v>2.5876178137309163</v>
      </c>
      <c r="I47" s="8">
        <v>34</v>
      </c>
      <c r="J47" s="9">
        <f t="shared" si="2"/>
        <v>41.26</v>
      </c>
      <c r="K47" s="8">
        <f t="shared" si="8"/>
        <v>1.7078277570624047</v>
      </c>
      <c r="L47" s="10">
        <f t="shared" si="3"/>
        <v>7.4863682501365686E-2</v>
      </c>
      <c r="M47" s="8">
        <f t="shared" si="4"/>
        <v>2.1223479670724665</v>
      </c>
      <c r="N47" s="8">
        <v>16</v>
      </c>
      <c r="O47" s="8">
        <v>4.2</v>
      </c>
      <c r="P47" s="8">
        <f t="shared" si="5"/>
        <v>8.0851351126570155</v>
      </c>
      <c r="Q47" s="15">
        <f t="shared" si="6"/>
        <v>0.50532094454106347</v>
      </c>
    </row>
    <row r="48" spans="1:21" ht="12" customHeight="1" x14ac:dyDescent="0.2">
      <c r="A48" s="11">
        <v>2011</v>
      </c>
      <c r="B48" s="32">
        <v>2.859226358763475</v>
      </c>
      <c r="C48" s="12">
        <v>0</v>
      </c>
      <c r="D48" s="12">
        <f t="shared" si="0"/>
        <v>2.859226358763475</v>
      </c>
      <c r="E48" s="12">
        <v>11</v>
      </c>
      <c r="F48" s="12">
        <f t="shared" si="1"/>
        <v>2.5447114592994926</v>
      </c>
      <c r="G48" s="12">
        <v>0</v>
      </c>
      <c r="H48" s="32">
        <f t="shared" si="7"/>
        <v>2.5447114592994926</v>
      </c>
      <c r="I48" s="32">
        <v>34</v>
      </c>
      <c r="J48" s="13">
        <f t="shared" si="2"/>
        <v>41.260000000000005</v>
      </c>
      <c r="K48" s="32">
        <f t="shared" si="8"/>
        <v>1.6795095631376651</v>
      </c>
      <c r="L48" s="14">
        <f t="shared" si="3"/>
        <v>7.3622337014253816E-2</v>
      </c>
      <c r="M48" s="12">
        <f t="shared" si="4"/>
        <v>2.0871564431855885</v>
      </c>
      <c r="N48" s="12">
        <v>16</v>
      </c>
      <c r="O48" s="12">
        <v>4.2</v>
      </c>
      <c r="P48" s="12">
        <f t="shared" si="5"/>
        <v>7.9510721645165274</v>
      </c>
      <c r="Q48" s="16">
        <f t="shared" si="6"/>
        <v>0.49694201028228296</v>
      </c>
    </row>
    <row r="49" spans="1:17" ht="12" customHeight="1" x14ac:dyDescent="0.2">
      <c r="A49" s="31">
        <v>2012</v>
      </c>
      <c r="B49" s="32">
        <v>2.6764766712072303</v>
      </c>
      <c r="C49" s="32">
        <v>0</v>
      </c>
      <c r="D49" s="32">
        <f t="shared" ref="D49:D58" si="9">+B49-B49*(C49/100)</f>
        <v>2.6764766712072303</v>
      </c>
      <c r="E49" s="32">
        <v>11</v>
      </c>
      <c r="F49" s="32">
        <f t="shared" ref="F49:F58" si="10">+(D49-D49*(E49)/100)</f>
        <v>2.382064237374435</v>
      </c>
      <c r="G49" s="32">
        <v>0</v>
      </c>
      <c r="H49" s="32">
        <f t="shared" si="7"/>
        <v>2.382064237374435</v>
      </c>
      <c r="I49" s="32">
        <v>34</v>
      </c>
      <c r="J49" s="13">
        <f t="shared" ref="J49:J58" si="11">100-(K49/B49*100)</f>
        <v>41.26</v>
      </c>
      <c r="K49" s="32">
        <f t="shared" si="8"/>
        <v>1.5721623966671272</v>
      </c>
      <c r="L49" s="14">
        <f t="shared" ref="L49:L58" si="12">+(K49/365)*16</f>
        <v>6.8916707799106941E-2</v>
      </c>
      <c r="M49" s="32">
        <f t="shared" ref="M49:M58" si="13">+L49*28.3495</f>
        <v>1.9537542077507821</v>
      </c>
      <c r="N49" s="32">
        <v>16</v>
      </c>
      <c r="O49" s="32">
        <v>4.2</v>
      </c>
      <c r="P49" s="32">
        <f t="shared" ref="P49:P58" si="14">+Q49*N49</f>
        <v>7.4428731723839316</v>
      </c>
      <c r="Q49" s="16">
        <f t="shared" ref="Q49:Q58" si="15">+M49/O49</f>
        <v>0.46517957327399573</v>
      </c>
    </row>
    <row r="50" spans="1:17" ht="12" customHeight="1" x14ac:dyDescent="0.2">
      <c r="A50" s="31">
        <v>2013</v>
      </c>
      <c r="B50" s="32">
        <v>2.623809490576424</v>
      </c>
      <c r="C50" s="32">
        <v>0</v>
      </c>
      <c r="D50" s="32">
        <f t="shared" si="9"/>
        <v>2.623809490576424</v>
      </c>
      <c r="E50" s="32">
        <v>11</v>
      </c>
      <c r="F50" s="32">
        <f t="shared" si="10"/>
        <v>2.3351904466130176</v>
      </c>
      <c r="G50" s="32">
        <v>0</v>
      </c>
      <c r="H50" s="32">
        <f t="shared" si="7"/>
        <v>2.3351904466130176</v>
      </c>
      <c r="I50" s="32">
        <v>34</v>
      </c>
      <c r="J50" s="13">
        <f t="shared" si="11"/>
        <v>41.26</v>
      </c>
      <c r="K50" s="32">
        <f t="shared" si="8"/>
        <v>1.5412256947645915</v>
      </c>
      <c r="L50" s="14">
        <f t="shared" si="12"/>
        <v>6.7560578400639629E-2</v>
      </c>
      <c r="M50" s="32">
        <f t="shared" si="13"/>
        <v>1.9153086173689331</v>
      </c>
      <c r="N50" s="32">
        <v>16</v>
      </c>
      <c r="O50" s="32">
        <v>4.2</v>
      </c>
      <c r="P50" s="32">
        <f t="shared" si="14"/>
        <v>7.2964137804530784</v>
      </c>
      <c r="Q50" s="16">
        <f t="shared" si="15"/>
        <v>0.4560258612783174</v>
      </c>
    </row>
    <row r="51" spans="1:17" ht="12" customHeight="1" x14ac:dyDescent="0.2">
      <c r="A51" s="31">
        <v>2014</v>
      </c>
      <c r="B51" s="32">
        <v>2.9661834773270468</v>
      </c>
      <c r="C51" s="32">
        <v>0</v>
      </c>
      <c r="D51" s="32">
        <f t="shared" si="9"/>
        <v>2.9661834773270468</v>
      </c>
      <c r="E51" s="32">
        <v>11</v>
      </c>
      <c r="F51" s="32">
        <f t="shared" si="10"/>
        <v>2.6399032948210719</v>
      </c>
      <c r="G51" s="32">
        <v>0</v>
      </c>
      <c r="H51" s="32">
        <f t="shared" si="7"/>
        <v>2.6399032948210719</v>
      </c>
      <c r="I51" s="32">
        <v>34</v>
      </c>
      <c r="J51" s="13">
        <f t="shared" si="11"/>
        <v>41.26</v>
      </c>
      <c r="K51" s="32">
        <f t="shared" si="8"/>
        <v>1.7423361745819075</v>
      </c>
      <c r="L51" s="14">
        <f t="shared" si="12"/>
        <v>7.6376380255645263E-2</v>
      </c>
      <c r="M51" s="32">
        <f t="shared" si="13"/>
        <v>2.1652321920574154</v>
      </c>
      <c r="N51" s="32">
        <v>16</v>
      </c>
      <c r="O51" s="32">
        <v>4.2</v>
      </c>
      <c r="P51" s="32">
        <f t="shared" si="14"/>
        <v>8.2485035887901539</v>
      </c>
      <c r="Q51" s="16">
        <f t="shared" si="15"/>
        <v>0.51553147429938462</v>
      </c>
    </row>
    <row r="52" spans="1:17" ht="12" customHeight="1" x14ac:dyDescent="0.2">
      <c r="A52" s="36">
        <v>2015</v>
      </c>
      <c r="B52" s="32">
        <v>2.9643787793458052</v>
      </c>
      <c r="C52" s="37">
        <v>0</v>
      </c>
      <c r="D52" s="37">
        <f t="shared" si="9"/>
        <v>2.9643787793458052</v>
      </c>
      <c r="E52" s="37">
        <v>11</v>
      </c>
      <c r="F52" s="37">
        <f t="shared" si="10"/>
        <v>2.6382971136177664</v>
      </c>
      <c r="G52" s="37">
        <v>0</v>
      </c>
      <c r="H52" s="32">
        <f t="shared" si="7"/>
        <v>2.6382971136177664</v>
      </c>
      <c r="I52" s="37">
        <v>34</v>
      </c>
      <c r="J52" s="38">
        <f t="shared" si="11"/>
        <v>41.260000000000005</v>
      </c>
      <c r="K52" s="32">
        <f t="shared" si="8"/>
        <v>1.7412760949877257</v>
      </c>
      <c r="L52" s="39">
        <f t="shared" si="12"/>
        <v>7.6329911013160584E-2</v>
      </c>
      <c r="M52" s="37">
        <f t="shared" si="13"/>
        <v>2.163914812267596</v>
      </c>
      <c r="N52" s="37">
        <v>16</v>
      </c>
      <c r="O52" s="37">
        <v>4.2</v>
      </c>
      <c r="P52" s="37">
        <f t="shared" si="14"/>
        <v>8.243484999114651</v>
      </c>
      <c r="Q52" s="40">
        <f t="shared" si="15"/>
        <v>0.51521781244466569</v>
      </c>
    </row>
    <row r="53" spans="1:17" ht="12" customHeight="1" x14ac:dyDescent="0.2">
      <c r="A53" s="42">
        <v>2016</v>
      </c>
      <c r="B53" s="8">
        <v>2.7424409793305173</v>
      </c>
      <c r="C53" s="43">
        <v>0</v>
      </c>
      <c r="D53" s="43">
        <f t="shared" si="9"/>
        <v>2.7424409793305173</v>
      </c>
      <c r="E53" s="43">
        <v>11</v>
      </c>
      <c r="F53" s="43">
        <f t="shared" si="10"/>
        <v>2.4407724716041606</v>
      </c>
      <c r="G53" s="43">
        <v>0</v>
      </c>
      <c r="H53" s="8">
        <f t="shared" si="7"/>
        <v>2.4407724716041606</v>
      </c>
      <c r="I53" s="43">
        <v>34</v>
      </c>
      <c r="J53" s="44">
        <f t="shared" si="11"/>
        <v>41.260000000000005</v>
      </c>
      <c r="K53" s="8">
        <f t="shared" si="8"/>
        <v>1.6109098312587458</v>
      </c>
      <c r="L53" s="45">
        <f t="shared" si="12"/>
        <v>7.0615225479835425E-2</v>
      </c>
      <c r="M53" s="43">
        <f t="shared" si="13"/>
        <v>2.0019063347405943</v>
      </c>
      <c r="N53" s="43">
        <v>16</v>
      </c>
      <c r="O53" s="43">
        <v>4.2</v>
      </c>
      <c r="P53" s="43">
        <f t="shared" si="14"/>
        <v>7.6263098466308348</v>
      </c>
      <c r="Q53" s="46">
        <f t="shared" si="15"/>
        <v>0.47664436541442717</v>
      </c>
    </row>
    <row r="54" spans="1:17" ht="12" customHeight="1" x14ac:dyDescent="0.2">
      <c r="A54" s="49">
        <v>2017</v>
      </c>
      <c r="B54" s="8">
        <v>2.9601447646292081</v>
      </c>
      <c r="C54" s="51">
        <v>0</v>
      </c>
      <c r="D54" s="51">
        <f t="shared" si="9"/>
        <v>2.9601447646292081</v>
      </c>
      <c r="E54" s="51">
        <v>11</v>
      </c>
      <c r="F54" s="51">
        <f t="shared" si="10"/>
        <v>2.6345288405199954</v>
      </c>
      <c r="G54" s="51">
        <v>0</v>
      </c>
      <c r="H54" s="52">
        <f>F54-(F54*G54/100)</f>
        <v>2.6345288405199954</v>
      </c>
      <c r="I54" s="51">
        <v>34</v>
      </c>
      <c r="J54" s="53">
        <f t="shared" si="11"/>
        <v>41.26</v>
      </c>
      <c r="K54" s="52">
        <f>+H54-H54*I54/100</f>
        <v>1.7387890347431969</v>
      </c>
      <c r="L54" s="54">
        <f t="shared" si="12"/>
        <v>7.6220889194222333E-2</v>
      </c>
      <c r="M54" s="51">
        <f t="shared" si="13"/>
        <v>2.1608240982116058</v>
      </c>
      <c r="N54" s="51">
        <v>16</v>
      </c>
      <c r="O54" s="51">
        <v>4.2</v>
      </c>
      <c r="P54" s="51">
        <f t="shared" si="14"/>
        <v>8.231710850329927</v>
      </c>
      <c r="Q54" s="55">
        <f t="shared" si="15"/>
        <v>0.51448192814562044</v>
      </c>
    </row>
    <row r="55" spans="1:17" ht="12" customHeight="1" x14ac:dyDescent="0.2">
      <c r="A55" s="42">
        <v>2018</v>
      </c>
      <c r="B55" s="8">
        <v>2.9530429524688966</v>
      </c>
      <c r="C55" s="43">
        <v>0</v>
      </c>
      <c r="D55" s="43">
        <f t="shared" si="9"/>
        <v>2.9530429524688966</v>
      </c>
      <c r="E55" s="43">
        <v>11</v>
      </c>
      <c r="F55" s="43">
        <f t="shared" si="10"/>
        <v>2.6282082276973178</v>
      </c>
      <c r="G55" s="43">
        <v>0</v>
      </c>
      <c r="H55" s="8">
        <f>F55-(F55*G55/100)</f>
        <v>2.6282082276973178</v>
      </c>
      <c r="I55" s="43">
        <v>34</v>
      </c>
      <c r="J55" s="44">
        <f t="shared" si="11"/>
        <v>41.260000000000005</v>
      </c>
      <c r="K55" s="8">
        <f>+H55-H55*I55/100</f>
        <v>1.7346174302802297</v>
      </c>
      <c r="L55" s="45">
        <f t="shared" si="12"/>
        <v>7.6038024341051169E-2</v>
      </c>
      <c r="M55" s="43">
        <f t="shared" si="13"/>
        <v>2.1556399710566301</v>
      </c>
      <c r="N55" s="43">
        <v>16</v>
      </c>
      <c r="O55" s="43">
        <v>4.2</v>
      </c>
      <c r="P55" s="43">
        <f t="shared" si="14"/>
        <v>8.2119617945014483</v>
      </c>
      <c r="Q55" s="46">
        <f t="shared" si="15"/>
        <v>0.51324761215634052</v>
      </c>
    </row>
    <row r="56" spans="1:17" ht="12" customHeight="1" x14ac:dyDescent="0.2">
      <c r="A56" s="56">
        <v>2019</v>
      </c>
      <c r="B56" s="52">
        <v>2.8118444951733337</v>
      </c>
      <c r="C56" s="57">
        <v>0</v>
      </c>
      <c r="D56" s="57">
        <f t="shared" si="9"/>
        <v>2.8118444951733337</v>
      </c>
      <c r="E56" s="57">
        <v>11</v>
      </c>
      <c r="F56" s="57">
        <f t="shared" si="10"/>
        <v>2.5025416007042671</v>
      </c>
      <c r="G56" s="57">
        <v>0</v>
      </c>
      <c r="H56" s="58">
        <f>F56-(F56*G56/100)</f>
        <v>2.5025416007042671</v>
      </c>
      <c r="I56" s="57">
        <v>34</v>
      </c>
      <c r="J56" s="59">
        <f t="shared" si="11"/>
        <v>41.26</v>
      </c>
      <c r="K56" s="58">
        <f>+H56-H56*I56/100</f>
        <v>1.6516774564648162</v>
      </c>
      <c r="L56" s="61">
        <f t="shared" si="12"/>
        <v>7.2402299461471392E-2</v>
      </c>
      <c r="M56" s="57">
        <f t="shared" si="13"/>
        <v>2.052568988582983</v>
      </c>
      <c r="N56" s="57">
        <v>16</v>
      </c>
      <c r="O56" s="57">
        <v>4.2</v>
      </c>
      <c r="P56" s="57">
        <f t="shared" si="14"/>
        <v>7.8193104326970779</v>
      </c>
      <c r="Q56" s="66">
        <f t="shared" si="15"/>
        <v>0.48870690204356737</v>
      </c>
    </row>
    <row r="57" spans="1:17" ht="12" customHeight="1" x14ac:dyDescent="0.2">
      <c r="A57" s="42">
        <v>2020</v>
      </c>
      <c r="B57" s="8">
        <v>2.8126119636062215</v>
      </c>
      <c r="C57" s="43">
        <v>0</v>
      </c>
      <c r="D57" s="43">
        <f t="shared" si="9"/>
        <v>2.8126119636062215</v>
      </c>
      <c r="E57" s="43">
        <v>11</v>
      </c>
      <c r="F57" s="43">
        <f t="shared" si="10"/>
        <v>2.503224647609537</v>
      </c>
      <c r="G57" s="43">
        <v>0</v>
      </c>
      <c r="H57" s="8">
        <f t="shared" ref="H57:H58" si="16">F57-(F57*G57/100)</f>
        <v>2.503224647609537</v>
      </c>
      <c r="I57" s="43">
        <v>34</v>
      </c>
      <c r="J57" s="44">
        <f t="shared" si="11"/>
        <v>41.260000000000005</v>
      </c>
      <c r="K57" s="8">
        <f t="shared" ref="K57:K58" si="17">+H57-H57*I57/100</f>
        <v>1.6521282674222943</v>
      </c>
      <c r="L57" s="45">
        <f t="shared" si="12"/>
        <v>7.2422061037689611E-2</v>
      </c>
      <c r="M57" s="43">
        <f t="shared" si="13"/>
        <v>2.0531292193879818</v>
      </c>
      <c r="N57" s="43">
        <v>16</v>
      </c>
      <c r="O57" s="43">
        <v>4.2</v>
      </c>
      <c r="P57" s="43">
        <f t="shared" si="14"/>
        <v>7.8214446452875492</v>
      </c>
      <c r="Q57" s="46">
        <f t="shared" si="15"/>
        <v>0.48884029033047183</v>
      </c>
    </row>
    <row r="58" spans="1:17" ht="12" customHeight="1" thickBot="1" x14ac:dyDescent="0.25">
      <c r="A58" s="62">
        <v>2021</v>
      </c>
      <c r="B58" s="70">
        <v>2.7639756955323236</v>
      </c>
      <c r="C58" s="63">
        <v>0</v>
      </c>
      <c r="D58" s="63">
        <f t="shared" si="9"/>
        <v>2.7639756955323236</v>
      </c>
      <c r="E58" s="63">
        <v>11</v>
      </c>
      <c r="F58" s="63">
        <f t="shared" si="10"/>
        <v>2.4599383690237682</v>
      </c>
      <c r="G58" s="63">
        <v>0</v>
      </c>
      <c r="H58" s="63">
        <f t="shared" si="16"/>
        <v>2.4599383690237682</v>
      </c>
      <c r="I58" s="63">
        <v>34</v>
      </c>
      <c r="J58" s="64">
        <f t="shared" si="11"/>
        <v>41.26</v>
      </c>
      <c r="K58" s="63">
        <f t="shared" si="17"/>
        <v>1.6235593235556869</v>
      </c>
      <c r="L58" s="65">
        <f t="shared" si="12"/>
        <v>7.1169723772304086E-2</v>
      </c>
      <c r="M58" s="63">
        <f t="shared" si="13"/>
        <v>2.0176260840829348</v>
      </c>
      <c r="N58" s="63">
        <v>16</v>
      </c>
      <c r="O58" s="63">
        <v>4.2</v>
      </c>
      <c r="P58" s="63">
        <f t="shared" si="14"/>
        <v>7.6861946060302273</v>
      </c>
      <c r="Q58" s="67">
        <f t="shared" si="15"/>
        <v>0.48038716287688921</v>
      </c>
    </row>
    <row r="59" spans="1:17" ht="12" customHeight="1" thickTop="1" x14ac:dyDescent="0.2">
      <c r="A59" s="79" t="s">
        <v>52</v>
      </c>
      <c r="B59" s="79"/>
      <c r="C59" s="79"/>
    </row>
    <row r="60" spans="1:17" ht="12" customHeight="1" x14ac:dyDescent="0.2">
      <c r="A60" s="80"/>
      <c r="B60" s="80"/>
      <c r="C60" s="80"/>
    </row>
    <row r="61" spans="1:17" ht="12" customHeight="1" x14ac:dyDescent="0.2">
      <c r="A61" s="82" t="s">
        <v>45</v>
      </c>
      <c r="B61" s="87"/>
      <c r="C61" s="87"/>
      <c r="D61" s="87"/>
      <c r="E61" s="87"/>
      <c r="F61" s="87"/>
      <c r="G61" s="87"/>
      <c r="H61" s="87"/>
      <c r="I61" s="87"/>
      <c r="J61" s="87"/>
      <c r="K61" s="87"/>
      <c r="L61" s="87"/>
      <c r="M61" s="87"/>
      <c r="N61" s="87"/>
      <c r="O61" s="87"/>
      <c r="P61" s="87"/>
      <c r="Q61" s="88"/>
    </row>
    <row r="62" spans="1:17" ht="12" customHeight="1" x14ac:dyDescent="0.2">
      <c r="A62" s="71"/>
      <c r="B62" s="72"/>
      <c r="C62" s="72"/>
      <c r="D62" s="72"/>
      <c r="E62" s="72"/>
      <c r="F62" s="72"/>
      <c r="G62" s="72"/>
      <c r="H62" s="72"/>
      <c r="I62" s="72"/>
      <c r="J62" s="72"/>
      <c r="K62" s="72"/>
      <c r="L62" s="72"/>
      <c r="M62" s="72"/>
      <c r="N62" s="72"/>
      <c r="O62" s="72"/>
      <c r="P62" s="72"/>
      <c r="Q62" s="73"/>
    </row>
    <row r="63" spans="1:17" ht="12" customHeight="1" x14ac:dyDescent="0.2">
      <c r="A63" s="83" t="s">
        <v>51</v>
      </c>
      <c r="B63" s="72"/>
      <c r="C63" s="72"/>
      <c r="D63" s="72"/>
      <c r="E63" s="72"/>
      <c r="F63" s="72"/>
      <c r="G63" s="72"/>
      <c r="H63" s="72"/>
      <c r="I63" s="72"/>
      <c r="J63" s="72"/>
      <c r="K63" s="72"/>
      <c r="L63" s="72"/>
      <c r="M63" s="72"/>
      <c r="N63" s="72"/>
      <c r="O63" s="72"/>
      <c r="P63" s="72"/>
      <c r="Q63" s="73"/>
    </row>
    <row r="64" spans="1:17" ht="12" customHeight="1" x14ac:dyDescent="0.2">
      <c r="A64" s="83"/>
      <c r="B64" s="72"/>
      <c r="C64" s="72"/>
      <c r="D64" s="72"/>
      <c r="E64" s="72"/>
      <c r="F64" s="72"/>
      <c r="G64" s="72"/>
      <c r="H64" s="72"/>
      <c r="I64" s="72"/>
      <c r="J64" s="72"/>
      <c r="K64" s="72"/>
      <c r="L64" s="72"/>
      <c r="M64" s="72"/>
      <c r="N64" s="72"/>
      <c r="O64" s="72"/>
      <c r="P64" s="72"/>
      <c r="Q64" s="73"/>
    </row>
    <row r="65" spans="1:17" ht="12" customHeight="1" x14ac:dyDescent="0.2">
      <c r="A65" s="71" t="s">
        <v>57</v>
      </c>
      <c r="B65" s="72"/>
      <c r="C65" s="72"/>
      <c r="D65" s="72"/>
      <c r="E65" s="72"/>
      <c r="F65" s="72"/>
      <c r="G65" s="72"/>
      <c r="H65" s="72"/>
      <c r="I65" s="72"/>
      <c r="J65" s="72"/>
      <c r="K65" s="72"/>
      <c r="L65" s="72"/>
      <c r="M65" s="72"/>
      <c r="N65" s="72"/>
      <c r="O65" s="72"/>
      <c r="P65" s="72"/>
      <c r="Q65" s="73"/>
    </row>
  </sheetData>
  <mergeCells count="17">
    <mergeCell ref="K2:M5"/>
    <mergeCell ref="J2:J5"/>
    <mergeCell ref="P2:P5"/>
    <mergeCell ref="A1:Q1"/>
    <mergeCell ref="C2:C5"/>
    <mergeCell ref="D2:D5"/>
    <mergeCell ref="E2:E5"/>
    <mergeCell ref="N2:N5"/>
    <mergeCell ref="Q2:Q5"/>
    <mergeCell ref="A2:A5"/>
    <mergeCell ref="G3:G5"/>
    <mergeCell ref="B2:B5"/>
    <mergeCell ref="O2:O5"/>
    <mergeCell ref="I3:I5"/>
    <mergeCell ref="H3:H5"/>
    <mergeCell ref="F2:F5"/>
    <mergeCell ref="G2:I2"/>
  </mergeCells>
  <phoneticPr fontId="0" type="noConversion"/>
  <printOptions horizontalCentered="1"/>
  <pageMargins left="0.34" right="0.3" top="0.61" bottom="0.56000000000000005" header="0.5" footer="0.5"/>
  <pageSetup scale="77"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TableOfContents</vt:lpstr>
      <vt:lpstr>Caloric sweeteners</vt:lpstr>
      <vt:lpstr>Cane and beet sugar</vt:lpstr>
      <vt:lpstr>Edible syrups</vt:lpstr>
      <vt:lpstr>Honey</vt:lpstr>
      <vt:lpstr>Total honey and syrup</vt:lpstr>
      <vt:lpstr>High-fructose corn syrup</vt:lpstr>
      <vt:lpstr>Glucose</vt:lpstr>
      <vt:lpstr>Dextrose</vt:lpstr>
      <vt:lpstr>Corn sweeteners</vt:lpstr>
      <vt:lpstr>'Caloric sweeteners'!Print_Titles</vt:lpstr>
      <vt:lpstr>'Cane and beet sugar'!Print_Titles</vt:lpstr>
      <vt:lpstr>'Corn sweeteners'!Print_Titles</vt:lpstr>
      <vt:lpstr>Dextrose!Print_Titles</vt:lpstr>
      <vt:lpstr>'Edible syrups'!Print_Titles</vt:lpstr>
      <vt:lpstr>Glucose!Print_Titles</vt:lpstr>
      <vt:lpstr>'High-fructose corn syrup'!Print_Titles</vt:lpstr>
      <vt:lpstr>Honey!Print_Titles</vt:lpstr>
      <vt:lpstr>'Total honey and syrup'!Print_Titles</vt:lpstr>
    </vt:vector>
  </TitlesOfParts>
  <Manager/>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Sugar and sweeteners (added)</dc:title>
  <dc:subject>Agricultural economics</dc:subject>
  <dc:creator>Andrzej Blazejczyk; Linda Kantor</dc:creator>
  <cp:keywords>Sugar, food loss, loss-adjusted food availability, food, consumption, availability, Food Pattern Equivalents, loss, loss-adjusted, per capita, daily intake, added sugars, caloric sweeteners, sugar, corn sweeteners, honey, syrup, cane sugar, beet sugar, HFCS, high fructose corn sweetener, glucose, dextrose, honey, edible syrups, U.S. Department of Agriculture, USDA, Economic Research Service, ERS</cp:keywords>
  <dc:description>Caloric sweeteners: Per capita availability adjusted for loss</dc:description>
  <cp:lastModifiedBy>Blazejczyk, Andrzej - REE-ERS</cp:lastModifiedBy>
  <cp:lastPrinted>2012-06-07T15:15:18Z</cp:lastPrinted>
  <dcterms:created xsi:type="dcterms:W3CDTF">2001-11-14T12:38:29Z</dcterms:created>
  <dcterms:modified xsi:type="dcterms:W3CDTF">2022-11-02T18:55:03Z</dcterms:modified>
  <cp:category>Loss-Adjusted Food Availability</cp:category>
</cp:coreProperties>
</file>