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PENDIDIKAN\POLINEMA\PMB\SEM_5\ML\Pertemuan 15\Train\"/>
    </mc:Choice>
  </mc:AlternateContent>
  <xr:revisionPtr revIDLastSave="0" documentId="13_ncr:1_{C28E7295-3FB5-40DE-8753-38EA65F0E645}" xr6:coauthVersionLast="47" xr6:coauthVersionMax="47" xr10:uidLastSave="{00000000-0000-0000-0000-000000000000}"/>
  <bookViews>
    <workbookView xWindow="-108" yWindow="-108" windowWidth="23256" windowHeight="13176" xr2:uid="{107DC91E-1A12-8344-A8D8-5482CD43BFDF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" l="1" a="1"/>
  <c r="AN7" i="1" s="1"/>
  <c r="Q30" i="1"/>
  <c r="P29" i="1"/>
  <c r="O28" i="1"/>
  <c r="N27" i="1"/>
  <c r="O30" i="1"/>
  <c r="P30" i="1"/>
  <c r="Q29" i="1"/>
  <c r="O29" i="1"/>
  <c r="Q28" i="1"/>
  <c r="P28" i="1"/>
  <c r="N29" i="1"/>
  <c r="N30" i="1"/>
  <c r="Q27" i="1"/>
  <c r="P27" i="1"/>
  <c r="N28" i="1"/>
  <c r="O27" i="1"/>
  <c r="M23" i="1"/>
  <c r="M20" i="1"/>
  <c r="N20" i="1"/>
  <c r="M17" i="1"/>
  <c r="N17" i="1"/>
  <c r="O17" i="1"/>
  <c r="M14" i="1"/>
  <c r="P14" i="1"/>
  <c r="O14" i="1"/>
  <c r="N14" i="1"/>
  <c r="H6" i="1"/>
  <c r="H7" i="1"/>
  <c r="H8" i="1"/>
  <c r="H9" i="1"/>
  <c r="AB10" i="1" s="1"/>
  <c r="H10" i="1"/>
  <c r="H11" i="1"/>
  <c r="AB8" i="1"/>
  <c r="AB9" i="1"/>
  <c r="AB11" i="1"/>
  <c r="AB12" i="1"/>
  <c r="K7" i="1"/>
  <c r="AE8" i="1" s="1"/>
  <c r="K8" i="1"/>
  <c r="AE9" i="1" s="1"/>
  <c r="K9" i="1"/>
  <c r="K10" i="1"/>
  <c r="K11" i="1"/>
  <c r="K6" i="1"/>
  <c r="K16" i="1" s="1"/>
  <c r="J7" i="1"/>
  <c r="J8" i="1"/>
  <c r="AD9" i="1" s="1"/>
  <c r="J9" i="1"/>
  <c r="J10" i="1"/>
  <c r="J11" i="1"/>
  <c r="AD12" i="1" s="1"/>
  <c r="J6" i="1"/>
  <c r="AD7" i="1" s="1"/>
  <c r="I7" i="1"/>
  <c r="I16" i="1" s="1"/>
  <c r="I8" i="1"/>
  <c r="AC9" i="1" s="1"/>
  <c r="I9" i="1"/>
  <c r="I10" i="1"/>
  <c r="I11" i="1"/>
  <c r="I6" i="1"/>
  <c r="AH8" i="1"/>
  <c r="AI8" i="1"/>
  <c r="AJ8" i="1"/>
  <c r="AK8" i="1"/>
  <c r="AH9" i="1"/>
  <c r="AI9" i="1"/>
  <c r="AJ9" i="1"/>
  <c r="AK9" i="1"/>
  <c r="AH10" i="1"/>
  <c r="AI10" i="1"/>
  <c r="AJ10" i="1"/>
  <c r="AK10" i="1"/>
  <c r="AI7" i="1"/>
  <c r="AJ7" i="1"/>
  <c r="AK7" i="1"/>
  <c r="AH7" i="1"/>
  <c r="AC8" i="1"/>
  <c r="AD8" i="1"/>
  <c r="AC10" i="1"/>
  <c r="AD10" i="1"/>
  <c r="AE10" i="1"/>
  <c r="AC11" i="1"/>
  <c r="AD11" i="1"/>
  <c r="AE11" i="1"/>
  <c r="AC12" i="1"/>
  <c r="AE12" i="1"/>
  <c r="AC7" i="1"/>
  <c r="AE7" i="1"/>
  <c r="C16" i="1"/>
  <c r="D16" i="1"/>
  <c r="E16" i="1"/>
  <c r="C15" i="1"/>
  <c r="D15" i="1"/>
  <c r="E15" i="1"/>
  <c r="B16" i="1"/>
  <c r="B15" i="1"/>
  <c r="AQ12" i="1" l="1"/>
  <c r="AQ10" i="1"/>
  <c r="AQ8" i="1"/>
  <c r="AP12" i="1"/>
  <c r="AP8" i="1"/>
  <c r="AO10" i="1"/>
  <c r="AN12" i="1"/>
  <c r="AN10" i="1"/>
  <c r="AQ11" i="1"/>
  <c r="AQ9" i="1"/>
  <c r="AP7" i="1"/>
  <c r="AO11" i="1"/>
  <c r="AO9" i="1"/>
  <c r="AO7" i="1"/>
  <c r="AP10" i="1"/>
  <c r="AO12" i="1"/>
  <c r="AO8" i="1"/>
  <c r="AN8" i="1"/>
  <c r="AQ7" i="1"/>
  <c r="AP11" i="1"/>
  <c r="AP9" i="1"/>
  <c r="AN11" i="1"/>
  <c r="AN9" i="1"/>
  <c r="H15" i="1"/>
  <c r="AB7" i="1"/>
  <c r="K15" i="1"/>
  <c r="J16" i="1"/>
  <c r="J15" i="1"/>
  <c r="I15" i="1"/>
  <c r="H16" i="1"/>
</calcChain>
</file>

<file path=xl/sharedStrings.xml><?xml version="1.0" encoding="utf-8"?>
<sst xmlns="http://schemas.openxmlformats.org/spreadsheetml/2006/main" count="101" uniqueCount="43">
  <si>
    <t>Sampel Data</t>
  </si>
  <si>
    <t>1. Data Asli</t>
  </si>
  <si>
    <t>2. Standarisasi Data</t>
  </si>
  <si>
    <t>3. Hitung Co-Variance</t>
  </si>
  <si>
    <t>4. Tentukan Eigenvluae dan Eigenvctor (boleh pakai kalkulator onlne)</t>
  </si>
  <si>
    <t>5. Lakukan Perkalian Antara Data Terstandar dengan Eigenvector</t>
  </si>
  <si>
    <t>tinggi badan</t>
  </si>
  <si>
    <t>berat badan</t>
  </si>
  <si>
    <t>detak jantung</t>
  </si>
  <si>
    <t>tekanan darah</t>
  </si>
  <si>
    <t>pemetaan fitur</t>
  </si>
  <si>
    <t>eigenvalue diurutkan secara descending</t>
  </si>
  <si>
    <t>Pasien 1</t>
  </si>
  <si>
    <t>λ</t>
  </si>
  <si>
    <t>v</t>
  </si>
  <si>
    <t>PC1</t>
  </si>
  <si>
    <t>PC2</t>
  </si>
  <si>
    <t>PC3</t>
  </si>
  <si>
    <t>PC4</t>
  </si>
  <si>
    <t>Pasien 2</t>
  </si>
  <si>
    <t>TBTB</t>
  </si>
  <si>
    <t>TBBB</t>
  </si>
  <si>
    <t>TBDJ</t>
  </si>
  <si>
    <t>TBTD</t>
  </si>
  <si>
    <t>Pasien 3</t>
  </si>
  <si>
    <t>BBTB</t>
  </si>
  <si>
    <t>BBBB</t>
  </si>
  <si>
    <t>BBDJ</t>
  </si>
  <si>
    <t>BBTD</t>
  </si>
  <si>
    <t>Pasien 4</t>
  </si>
  <si>
    <t>DJTB</t>
  </si>
  <si>
    <t>DJBB</t>
  </si>
  <si>
    <t>DJDJ</t>
  </si>
  <si>
    <t>DJTD</t>
  </si>
  <si>
    <t>Pasien 5</t>
  </si>
  <si>
    <t>TDTB</t>
  </si>
  <si>
    <t>TDBB</t>
  </si>
  <si>
    <t>TDDJ</t>
  </si>
  <si>
    <t>TDTD</t>
  </si>
  <si>
    <t>eigenvector mengikuti urutan eigenvalue</t>
  </si>
  <si>
    <t>Pasien 6</t>
  </si>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</sst>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theme="1"/>
      <name val="FangSong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0" fillId="9" borderId="0" xfId="0" applyFill="1"/>
    <xf numFmtId="0" fontId="0" fillId="9" borderId="1" xfId="0" applyFill="1" applyBorder="1"/>
    <xf numFmtId="1" fontId="0" fillId="0" borderId="0" xfId="0" applyNumberFormat="1"/>
    <xf numFmtId="1" fontId="0" fillId="9" borderId="1" xfId="0" applyNumberFormat="1" applyFill="1" applyBorder="1"/>
    <xf numFmtId="2" fontId="0" fillId="9" borderId="1" xfId="0" applyNumberFormat="1" applyFill="1" applyBorder="1"/>
    <xf numFmtId="0" fontId="0" fillId="0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2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169" fontId="0" fillId="0" borderId="0" xfId="0" applyNumberFormat="1"/>
    <xf numFmtId="0" fontId="6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</a:t>
            </a:r>
            <a:r>
              <a:rPr lang="en-US" baseline="0"/>
              <a:t> VS BB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berat badan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Main!$B$6:$B$11</c:f>
              <c:numCache>
                <c:formatCode>0</c:formatCode>
                <c:ptCount val="6"/>
                <c:pt idx="0">
                  <c:v>162</c:v>
                </c:pt>
                <c:pt idx="1">
                  <c:v>179</c:v>
                </c:pt>
                <c:pt idx="2">
                  <c:v>166</c:v>
                </c:pt>
                <c:pt idx="3">
                  <c:v>195</c:v>
                </c:pt>
                <c:pt idx="4">
                  <c:v>177</c:v>
                </c:pt>
                <c:pt idx="5">
                  <c:v>163</c:v>
                </c:pt>
              </c:numCache>
            </c:numRef>
          </c:xVal>
          <c:yVal>
            <c:numRef>
              <c:f>Main!$C$6:$C$11</c:f>
              <c:numCache>
                <c:formatCode>0</c:formatCode>
                <c:ptCount val="6"/>
                <c:pt idx="0">
                  <c:v>71</c:v>
                </c:pt>
                <c:pt idx="1">
                  <c:v>67</c:v>
                </c:pt>
                <c:pt idx="2">
                  <c:v>55</c:v>
                </c:pt>
                <c:pt idx="3">
                  <c:v>69</c:v>
                </c:pt>
                <c:pt idx="4">
                  <c:v>63</c:v>
                </c:pt>
                <c:pt idx="5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7-2643-9370-0F9123E59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419360"/>
        <c:axId val="1602421008"/>
      </c:scatterChart>
      <c:valAx>
        <c:axId val="160241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21008"/>
        <c:crosses val="autoZero"/>
        <c:crossBetween val="midCat"/>
      </c:valAx>
      <c:valAx>
        <c:axId val="1602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1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</a:t>
            </a:r>
            <a:r>
              <a:rPr lang="en-US" baseline="0"/>
              <a:t> VS DJ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Main!$D$5</c:f>
              <c:strCache>
                <c:ptCount val="1"/>
                <c:pt idx="0">
                  <c:v>detak jantung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Main!$C$6:$C$11</c:f>
              <c:numCache>
                <c:formatCode>0</c:formatCode>
                <c:ptCount val="6"/>
                <c:pt idx="0">
                  <c:v>71</c:v>
                </c:pt>
                <c:pt idx="1">
                  <c:v>67</c:v>
                </c:pt>
                <c:pt idx="2">
                  <c:v>55</c:v>
                </c:pt>
                <c:pt idx="3">
                  <c:v>69</c:v>
                </c:pt>
                <c:pt idx="4">
                  <c:v>63</c:v>
                </c:pt>
                <c:pt idx="5">
                  <c:v>55</c:v>
                </c:pt>
              </c:numCache>
            </c:numRef>
          </c:xVal>
          <c:yVal>
            <c:numRef>
              <c:f>Main!$D$6:$D$11</c:f>
              <c:numCache>
                <c:formatCode>0</c:formatCode>
                <c:ptCount val="6"/>
                <c:pt idx="0">
                  <c:v>89</c:v>
                </c:pt>
                <c:pt idx="1">
                  <c:v>66</c:v>
                </c:pt>
                <c:pt idx="2">
                  <c:v>62</c:v>
                </c:pt>
                <c:pt idx="3">
                  <c:v>80</c:v>
                </c:pt>
                <c:pt idx="4">
                  <c:v>87</c:v>
                </c:pt>
                <c:pt idx="5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9-5E41-9FFB-4D6462929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530192"/>
        <c:axId val="1585386336"/>
      </c:scatterChart>
      <c:valAx>
        <c:axId val="160253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386336"/>
        <c:crosses val="autoZero"/>
        <c:crossBetween val="midCat"/>
      </c:valAx>
      <c:valAx>
        <c:axId val="15853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53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DJ VS 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tekanan darah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Main!$D$6:$D$11</c:f>
              <c:numCache>
                <c:formatCode>0</c:formatCode>
                <c:ptCount val="6"/>
                <c:pt idx="0">
                  <c:v>89</c:v>
                </c:pt>
                <c:pt idx="1">
                  <c:v>66</c:v>
                </c:pt>
                <c:pt idx="2">
                  <c:v>62</c:v>
                </c:pt>
                <c:pt idx="3">
                  <c:v>80</c:v>
                </c:pt>
                <c:pt idx="4">
                  <c:v>87</c:v>
                </c:pt>
                <c:pt idx="5">
                  <c:v>75</c:v>
                </c:pt>
              </c:numCache>
            </c:numRef>
          </c:xVal>
          <c:yVal>
            <c:numRef>
              <c:f>Main!$E$6:$E$11</c:f>
              <c:numCache>
                <c:formatCode>0</c:formatCode>
                <c:ptCount val="6"/>
                <c:pt idx="0">
                  <c:v>90</c:v>
                </c:pt>
                <c:pt idx="1">
                  <c:v>102</c:v>
                </c:pt>
                <c:pt idx="2">
                  <c:v>85</c:v>
                </c:pt>
                <c:pt idx="3">
                  <c:v>120</c:v>
                </c:pt>
                <c:pt idx="4">
                  <c:v>110</c:v>
                </c:pt>
                <c:pt idx="5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3-6F48-ACDD-E822C309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830016"/>
        <c:axId val="1581152432"/>
      </c:scatterChart>
      <c:valAx>
        <c:axId val="154683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52432"/>
        <c:crosses val="autoZero"/>
        <c:crossBetween val="midCat"/>
      </c:valAx>
      <c:valAx>
        <c:axId val="15811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83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31</xdr:row>
      <xdr:rowOff>19050</xdr:rowOff>
    </xdr:from>
    <xdr:to>
      <xdr:col>17</xdr:col>
      <xdr:colOff>31750</xdr:colOff>
      <xdr:row>44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54706-9753-C74C-BD13-ED0A7E352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806450</xdr:colOff>
      <xdr:row>45</xdr:row>
      <xdr:rowOff>196850</xdr:rowOff>
    </xdr:from>
    <xdr:to>
      <xdr:col>16</xdr:col>
      <xdr:colOff>819150</xdr:colOff>
      <xdr:row>59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DD829A-6919-5948-84B9-9A72CB98B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</xdr:colOff>
      <xdr:row>61</xdr:row>
      <xdr:rowOff>6350</xdr:rowOff>
    </xdr:from>
    <xdr:to>
      <xdr:col>17</xdr:col>
      <xdr:colOff>19050</xdr:colOff>
      <xdr:row>74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D4B4D7-C560-1F4A-BFD2-E011B3522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E0AD-5756-CA44-AF0A-AEAF0B8B0403}">
  <dimension ref="A1:AQ58"/>
  <sheetViews>
    <sheetView tabSelected="1" topLeftCell="Z1" zoomScale="85" zoomScaleNormal="85" workbookViewId="0">
      <selection activeCell="AM20" sqref="AM20"/>
    </sheetView>
  </sheetViews>
  <sheetFormatPr defaultColWidth="11" defaultRowHeight="15.6" x14ac:dyDescent="0.3"/>
  <cols>
    <col min="1" max="1" width="12.8984375" bestFit="1" customWidth="1"/>
    <col min="8" max="8" width="12.09765625" bestFit="1" customWidth="1"/>
    <col min="10" max="10" width="12.8984375" bestFit="1" customWidth="1"/>
    <col min="11" max="11" width="13.19921875" bestFit="1" customWidth="1"/>
    <col min="13" max="13" width="15" customWidth="1"/>
    <col min="16" max="16" width="12.3984375" bestFit="1" customWidth="1"/>
    <col min="30" max="31" width="13.296875" bestFit="1" customWidth="1"/>
    <col min="40" max="43" width="12.69921875" bestFit="1" customWidth="1"/>
  </cols>
  <sheetData>
    <row r="1" spans="1:43" x14ac:dyDescent="0.3">
      <c r="A1" t="s">
        <v>0</v>
      </c>
    </row>
    <row r="3" spans="1:43" x14ac:dyDescent="0.3">
      <c r="A3" s="1" t="s">
        <v>1</v>
      </c>
      <c r="G3" s="1" t="s">
        <v>2</v>
      </c>
      <c r="M3" s="1" t="s">
        <v>3</v>
      </c>
      <c r="T3" t="s">
        <v>4</v>
      </c>
      <c r="AA3" t="s">
        <v>5</v>
      </c>
    </row>
    <row r="5" spans="1:43" x14ac:dyDescent="0.3">
      <c r="B5" t="s">
        <v>6</v>
      </c>
      <c r="C5" t="s">
        <v>7</v>
      </c>
      <c r="D5" t="s">
        <v>8</v>
      </c>
      <c r="E5" t="s">
        <v>9</v>
      </c>
      <c r="G5" s="19"/>
      <c r="H5" s="19" t="s">
        <v>6</v>
      </c>
      <c r="I5" s="19" t="s">
        <v>7</v>
      </c>
      <c r="J5" s="19" t="s">
        <v>8</v>
      </c>
      <c r="K5" s="19" t="s">
        <v>9</v>
      </c>
      <c r="M5" t="s">
        <v>10</v>
      </c>
      <c r="T5" t="s">
        <v>11</v>
      </c>
    </row>
    <row r="6" spans="1:43" ht="16.2" thickBot="1" x14ac:dyDescent="0.35">
      <c r="A6" t="s">
        <v>12</v>
      </c>
      <c r="B6" s="20">
        <v>162</v>
      </c>
      <c r="C6" s="20">
        <v>71</v>
      </c>
      <c r="D6" s="20">
        <v>89</v>
      </c>
      <c r="E6" s="20">
        <v>90</v>
      </c>
      <c r="G6" s="19" t="s">
        <v>12</v>
      </c>
      <c r="H6" s="22">
        <f>(B6-$B$15)/$B$16</f>
        <v>-0.9204154453168788</v>
      </c>
      <c r="I6" s="22">
        <f>(C6-$C$15)/$C$16</f>
        <v>1.0989825099052446</v>
      </c>
      <c r="J6" s="22">
        <f>(D6-$D$15)/$D$16</f>
        <v>1.1396649695092489</v>
      </c>
      <c r="K6" s="22">
        <f>(E6-$E$15)/$E$16</f>
        <v>-0.96689119718635597</v>
      </c>
      <c r="N6" t="s">
        <v>6</v>
      </c>
      <c r="O6" t="s">
        <v>7</v>
      </c>
      <c r="P6" t="s">
        <v>8</v>
      </c>
      <c r="Q6" t="s">
        <v>9</v>
      </c>
      <c r="T6" s="15" t="s">
        <v>13</v>
      </c>
      <c r="U6" s="15" t="s">
        <v>13</v>
      </c>
      <c r="V6" s="15" t="s">
        <v>13</v>
      </c>
      <c r="W6" s="15" t="s">
        <v>13</v>
      </c>
      <c r="AB6" t="s">
        <v>6</v>
      </c>
      <c r="AC6" t="s">
        <v>7</v>
      </c>
      <c r="AD6" t="s">
        <v>8</v>
      </c>
      <c r="AE6" t="s">
        <v>9</v>
      </c>
      <c r="AH6" s="16" t="s">
        <v>14</v>
      </c>
      <c r="AI6" s="16" t="s">
        <v>14</v>
      </c>
      <c r="AJ6" s="16" t="s">
        <v>14</v>
      </c>
      <c r="AK6" s="16" t="s">
        <v>14</v>
      </c>
      <c r="AN6" s="17" t="s">
        <v>15</v>
      </c>
      <c r="AO6" s="17" t="s">
        <v>16</v>
      </c>
      <c r="AP6" s="17" t="s">
        <v>17</v>
      </c>
      <c r="AQ6" s="17" t="s">
        <v>18</v>
      </c>
    </row>
    <row r="7" spans="1:43" ht="16.2" thickBot="1" x14ac:dyDescent="0.35">
      <c r="A7" t="s">
        <v>19</v>
      </c>
      <c r="B7" s="20">
        <v>179</v>
      </c>
      <c r="C7" s="20">
        <v>67</v>
      </c>
      <c r="D7" s="20">
        <v>66</v>
      </c>
      <c r="E7" s="20">
        <v>102</v>
      </c>
      <c r="G7" s="19" t="s">
        <v>19</v>
      </c>
      <c r="H7" s="22">
        <f>(B7-$B$15)/$B$16</f>
        <v>0.42076134643057428</v>
      </c>
      <c r="I7" s="22">
        <f t="shared" ref="I7:I11" si="0">(C7-$C$15)/$C$16</f>
        <v>0.52560033082424717</v>
      </c>
      <c r="J7" s="22">
        <f t="shared" ref="J7:J11" si="1">(D7-$D$15)/$D$16</f>
        <v>-0.95731857438776902</v>
      </c>
      <c r="K7" s="22">
        <f t="shared" ref="K7:K11" si="2">(E7-$E$15)/$E$16</f>
        <v>-6.2785142674438368E-2</v>
      </c>
      <c r="M7" t="s">
        <v>6</v>
      </c>
      <c r="N7" s="8" t="s">
        <v>20</v>
      </c>
      <c r="O7" s="9" t="s">
        <v>21</v>
      </c>
      <c r="P7" s="10" t="s">
        <v>22</v>
      </c>
      <c r="Q7" s="11" t="s">
        <v>23</v>
      </c>
      <c r="T7" s="31">
        <v>1.784</v>
      </c>
      <c r="U7" s="31">
        <v>0.94</v>
      </c>
      <c r="V7" s="31">
        <v>0.54</v>
      </c>
      <c r="W7" s="31">
        <v>7.0000000000000007E-2</v>
      </c>
      <c r="AA7" t="s">
        <v>12</v>
      </c>
      <c r="AB7" s="28">
        <f>H6</f>
        <v>-0.9204154453168788</v>
      </c>
      <c r="AC7" s="28">
        <f t="shared" ref="AC7:AE7" si="3">I6</f>
        <v>1.0989825099052446</v>
      </c>
      <c r="AD7" s="28">
        <f t="shared" si="3"/>
        <v>1.1396649695092489</v>
      </c>
      <c r="AE7" s="28">
        <f t="shared" si="3"/>
        <v>-0.96689119718635597</v>
      </c>
      <c r="AH7" s="28">
        <f>T12</f>
        <v>1.0309999999999999</v>
      </c>
      <c r="AI7" s="28">
        <f t="shared" ref="AI7:AK7" si="4">U12</f>
        <v>1.139</v>
      </c>
      <c r="AJ7" s="28">
        <f t="shared" si="4"/>
        <v>-0.64100000000000001</v>
      </c>
      <c r="AK7" s="28">
        <f t="shared" si="4"/>
        <v>-1.1539999999999999</v>
      </c>
      <c r="AN7" s="32">
        <f t="array" ref="AN7:AQ12">MMULT(AB7:AE12,AH7:AK10)</f>
        <v>-1.3028177963551046E-2</v>
      </c>
      <c r="AO7" s="32">
        <v>-4.9364709328348004</v>
      </c>
      <c r="AP7" s="32">
        <v>-2.7549609811728777</v>
      </c>
      <c r="AQ7" s="32">
        <v>-1.7279683127657661</v>
      </c>
    </row>
    <row r="8" spans="1:43" ht="16.2" thickBot="1" x14ac:dyDescent="0.35">
      <c r="A8" t="s">
        <v>24</v>
      </c>
      <c r="B8" s="20">
        <v>166</v>
      </c>
      <c r="C8" s="20">
        <v>55</v>
      </c>
      <c r="D8" s="20">
        <v>62</v>
      </c>
      <c r="E8" s="20">
        <v>85</v>
      </c>
      <c r="G8" s="19" t="s">
        <v>24</v>
      </c>
      <c r="H8" s="22">
        <f t="shared" ref="H8:H11" si="5">(B8-$B$15)/$B$16</f>
        <v>-0.60484443549394873</v>
      </c>
      <c r="I8" s="22">
        <f t="shared" si="0"/>
        <v>-1.1945462064187449</v>
      </c>
      <c r="J8" s="22">
        <f t="shared" si="1"/>
        <v>-1.3220113646307285</v>
      </c>
      <c r="K8" s="22">
        <f t="shared" si="2"/>
        <v>-1.3436020532329884</v>
      </c>
      <c r="M8" t="s">
        <v>7</v>
      </c>
      <c r="N8" s="2" t="s">
        <v>25</v>
      </c>
      <c r="O8" s="8" t="s">
        <v>26</v>
      </c>
      <c r="P8" s="12" t="s">
        <v>27</v>
      </c>
      <c r="Q8" s="13" t="s">
        <v>28</v>
      </c>
      <c r="AA8" t="s">
        <v>19</v>
      </c>
      <c r="AB8" s="28">
        <f t="shared" ref="AB8:AB12" si="6">H7</f>
        <v>0.42076134643057428</v>
      </c>
      <c r="AC8" s="28">
        <f t="shared" ref="AC8:AC12" si="7">I7</f>
        <v>0.52560033082424717</v>
      </c>
      <c r="AD8" s="28">
        <f t="shared" ref="AD8:AD12" si="8">J7</f>
        <v>-0.95731857438776902</v>
      </c>
      <c r="AE8" s="28">
        <f t="shared" ref="AE8:AE12" si="9">K7</f>
        <v>-6.2785142674438368E-2</v>
      </c>
      <c r="AH8" s="28">
        <f t="shared" ref="AH8:AH10" si="10">T13</f>
        <v>0.93500000000000005</v>
      </c>
      <c r="AI8" s="28">
        <f t="shared" ref="AI8:AI10" si="11">U13</f>
        <v>-1.0580000000000001</v>
      </c>
      <c r="AJ8" s="28">
        <f t="shared" ref="AJ8:AJ10" si="12">V13</f>
        <v>-1.159</v>
      </c>
      <c r="AK8" s="28">
        <f t="shared" ref="AK8:AK10" si="13">W13</f>
        <v>-0.84599999999999997</v>
      </c>
      <c r="AN8" s="32">
        <v>0.12723544968634815</v>
      </c>
      <c r="AO8" s="32">
        <v>1.3375194411782596</v>
      </c>
      <c r="AP8" s="32">
        <v>-1.402225057999075E-2</v>
      </c>
      <c r="AQ8" s="32">
        <v>-0.24246385401262316</v>
      </c>
    </row>
    <row r="9" spans="1:43" ht="16.2" thickBot="1" x14ac:dyDescent="0.35">
      <c r="A9" t="s">
        <v>29</v>
      </c>
      <c r="B9" s="20">
        <v>195</v>
      </c>
      <c r="C9" s="20">
        <v>69</v>
      </c>
      <c r="D9" s="20">
        <v>80</v>
      </c>
      <c r="E9" s="20">
        <v>120</v>
      </c>
      <c r="G9" s="19" t="s">
        <v>29</v>
      </c>
      <c r="H9" s="22">
        <f t="shared" si="5"/>
        <v>1.6830453857222949</v>
      </c>
      <c r="I9" s="22">
        <f t="shared" si="0"/>
        <v>0.81229142036474589</v>
      </c>
      <c r="J9" s="22">
        <f t="shared" si="1"/>
        <v>0.31910619146258967</v>
      </c>
      <c r="K9" s="22">
        <f t="shared" si="2"/>
        <v>1.293373939093438</v>
      </c>
      <c r="M9" t="s">
        <v>8</v>
      </c>
      <c r="N9" s="3" t="s">
        <v>30</v>
      </c>
      <c r="O9" s="5" t="s">
        <v>31</v>
      </c>
      <c r="P9" s="8" t="s">
        <v>32</v>
      </c>
      <c r="Q9" s="14" t="s">
        <v>33</v>
      </c>
      <c r="AA9" t="s">
        <v>24</v>
      </c>
      <c r="AB9" s="28">
        <f t="shared" si="6"/>
        <v>-0.60484443549394873</v>
      </c>
      <c r="AC9" s="28">
        <f t="shared" si="7"/>
        <v>-1.1945462064187449</v>
      </c>
      <c r="AD9" s="28">
        <f t="shared" si="8"/>
        <v>-1.3220113646307285</v>
      </c>
      <c r="AE9" s="28">
        <f t="shared" si="9"/>
        <v>-1.3436020532329884</v>
      </c>
      <c r="AH9" s="28">
        <f t="shared" si="10"/>
        <v>0.76800000000000002</v>
      </c>
      <c r="AI9" s="28">
        <f t="shared" si="11"/>
        <v>-1.5429999999999999</v>
      </c>
      <c r="AJ9" s="28">
        <f t="shared" si="12"/>
        <v>-0.96899999999999997</v>
      </c>
      <c r="AK9" s="28">
        <f t="shared" si="13"/>
        <v>-0.78400000000000003</v>
      </c>
      <c r="AN9" s="32">
        <v>-4.0994020972651759</v>
      </c>
      <c r="AO9" s="32">
        <v>1.2711735567556501</v>
      </c>
      <c r="AP9" s="32">
        <v>1.7096112954851339</v>
      </c>
      <c r="AQ9" s="32">
        <v>1.401431425827778</v>
      </c>
    </row>
    <row r="10" spans="1:43" ht="16.2" thickBot="1" x14ac:dyDescent="0.35">
      <c r="A10" t="s">
        <v>34</v>
      </c>
      <c r="B10" s="20">
        <v>177</v>
      </c>
      <c r="C10" s="20">
        <v>63</v>
      </c>
      <c r="D10" s="20">
        <v>87</v>
      </c>
      <c r="E10" s="20">
        <v>110</v>
      </c>
      <c r="G10" s="19" t="s">
        <v>34</v>
      </c>
      <c r="H10" s="22">
        <f t="shared" si="5"/>
        <v>0.26297584151910919</v>
      </c>
      <c r="I10" s="22">
        <f t="shared" si="0"/>
        <v>-4.7781848256750116E-2</v>
      </c>
      <c r="J10" s="22">
        <f t="shared" si="1"/>
        <v>0.95731857438776902</v>
      </c>
      <c r="K10" s="22">
        <f t="shared" si="2"/>
        <v>0.53995222700017342</v>
      </c>
      <c r="M10" t="s">
        <v>9</v>
      </c>
      <c r="N10" s="4" t="s">
        <v>35</v>
      </c>
      <c r="O10" s="6" t="s">
        <v>36</v>
      </c>
      <c r="P10" s="7" t="s">
        <v>37</v>
      </c>
      <c r="Q10" s="8" t="s">
        <v>38</v>
      </c>
      <c r="T10" t="s">
        <v>39</v>
      </c>
      <c r="AA10" t="s">
        <v>29</v>
      </c>
      <c r="AB10" s="28">
        <f t="shared" si="6"/>
        <v>1.6830453857222949</v>
      </c>
      <c r="AC10" s="28">
        <f t="shared" si="7"/>
        <v>0.81229142036474589</v>
      </c>
      <c r="AD10" s="28">
        <f t="shared" si="8"/>
        <v>0.31910619146258967</v>
      </c>
      <c r="AE10" s="28">
        <f t="shared" si="9"/>
        <v>1.293373939093438</v>
      </c>
      <c r="AH10" s="28">
        <f t="shared" si="10"/>
        <v>1</v>
      </c>
      <c r="AI10" s="28">
        <f t="shared" si="11"/>
        <v>1</v>
      </c>
      <c r="AJ10" s="28">
        <f t="shared" si="12"/>
        <v>1</v>
      </c>
      <c r="AK10" s="28">
        <f t="shared" si="13"/>
        <v>1</v>
      </c>
      <c r="AN10" s="32">
        <v>4.0331597648574302</v>
      </c>
      <c r="AO10" s="32">
        <v>1.858577457258455</v>
      </c>
      <c r="AP10" s="32">
        <v>-1.0361178088845429</v>
      </c>
      <c r="AQ10" s="32">
        <v>-1.5862382317653352</v>
      </c>
    </row>
    <row r="11" spans="1:43" ht="16.2" thickBot="1" x14ac:dyDescent="0.35">
      <c r="A11" t="s">
        <v>40</v>
      </c>
      <c r="B11" s="20">
        <v>163</v>
      </c>
      <c r="C11" s="20">
        <v>55</v>
      </c>
      <c r="D11" s="20">
        <v>75</v>
      </c>
      <c r="E11" s="20">
        <v>110</v>
      </c>
      <c r="G11" s="19" t="s">
        <v>40</v>
      </c>
      <c r="H11" s="22">
        <f t="shared" si="5"/>
        <v>-0.84152269286114634</v>
      </c>
      <c r="I11" s="22">
        <f t="shared" si="0"/>
        <v>-1.1945462064187449</v>
      </c>
      <c r="J11" s="22">
        <f t="shared" si="1"/>
        <v>-0.13675979634110985</v>
      </c>
      <c r="K11" s="22">
        <f t="shared" si="2"/>
        <v>0.53995222700017342</v>
      </c>
      <c r="T11" s="16" t="s">
        <v>14</v>
      </c>
      <c r="U11" s="16" t="s">
        <v>14</v>
      </c>
      <c r="V11" s="16" t="s">
        <v>14</v>
      </c>
      <c r="W11" s="16" t="s">
        <v>14</v>
      </c>
      <c r="AA11" t="s">
        <v>34</v>
      </c>
      <c r="AB11" s="28">
        <f t="shared" si="6"/>
        <v>0.26297584151910919</v>
      </c>
      <c r="AC11" s="28">
        <f t="shared" si="7"/>
        <v>-4.7781848256750116E-2</v>
      </c>
      <c r="AD11" s="28">
        <f t="shared" si="8"/>
        <v>0.95731857438776902</v>
      </c>
      <c r="AE11" s="28">
        <f t="shared" si="9"/>
        <v>0.53995222700017342</v>
      </c>
      <c r="AN11" s="32">
        <v>1.5016249566161202</v>
      </c>
      <c r="AO11" s="32">
        <v>-0.58710765433424694</v>
      </c>
      <c r="AP11" s="32">
        <v>-0.50087782386575042</v>
      </c>
      <c r="AQ11" s="32">
        <v>-0.47363621280767887</v>
      </c>
    </row>
    <row r="12" spans="1:43" ht="16.2" thickBot="1" x14ac:dyDescent="0.35">
      <c r="B12" s="20"/>
      <c r="C12" s="20"/>
      <c r="D12" s="20"/>
      <c r="E12" s="20"/>
      <c r="G12" s="19"/>
      <c r="H12" s="19"/>
      <c r="I12" s="19"/>
      <c r="J12" s="19"/>
      <c r="K12" s="19"/>
      <c r="T12" s="29">
        <v>1.0309999999999999</v>
      </c>
      <c r="U12" s="29">
        <v>1.139</v>
      </c>
      <c r="V12" s="29">
        <v>-0.64100000000000001</v>
      </c>
      <c r="W12" s="29">
        <v>-1.1539999999999999</v>
      </c>
      <c r="AA12" t="s">
        <v>40</v>
      </c>
      <c r="AB12" s="28">
        <f t="shared" si="6"/>
        <v>-0.84152269286114634</v>
      </c>
      <c r="AC12" s="28">
        <f t="shared" si="7"/>
        <v>-1.1945462064187449</v>
      </c>
      <c r="AD12" s="28">
        <f t="shared" si="8"/>
        <v>-0.13675979634110985</v>
      </c>
      <c r="AE12" s="28">
        <f t="shared" si="9"/>
        <v>0.53995222700017342</v>
      </c>
      <c r="AN12" s="32">
        <v>-1.5495898959311671</v>
      </c>
      <c r="AO12" s="32">
        <v>1.0563081319766923</v>
      </c>
      <c r="AP12" s="32">
        <v>2.596367569018029</v>
      </c>
      <c r="AQ12" s="32">
        <v>2.6288751855236243</v>
      </c>
    </row>
    <row r="13" spans="1:43" x14ac:dyDescent="0.3">
      <c r="B13" s="20"/>
      <c r="C13" s="20"/>
      <c r="D13" s="20"/>
      <c r="E13" s="20"/>
      <c r="G13" s="19"/>
      <c r="H13" s="19"/>
      <c r="I13" s="19"/>
      <c r="J13" s="19"/>
      <c r="K13" s="19"/>
      <c r="M13" t="s">
        <v>20</v>
      </c>
      <c r="N13" t="s">
        <v>21</v>
      </c>
      <c r="O13" t="s">
        <v>22</v>
      </c>
      <c r="P13" t="s">
        <v>23</v>
      </c>
      <c r="T13" s="29">
        <v>0.93500000000000005</v>
      </c>
      <c r="U13" s="29">
        <v>-1.0580000000000001</v>
      </c>
      <c r="V13" s="29">
        <v>-1.159</v>
      </c>
      <c r="W13" s="29">
        <v>-0.84599999999999997</v>
      </c>
    </row>
    <row r="14" spans="1:43" x14ac:dyDescent="0.3">
      <c r="B14" s="20"/>
      <c r="C14" s="20"/>
      <c r="D14" s="20"/>
      <c r="E14" s="20"/>
      <c r="G14" s="19"/>
      <c r="H14" s="19"/>
      <c r="I14" s="19"/>
      <c r="J14" s="19"/>
      <c r="K14" s="19"/>
      <c r="M14">
        <f>(((H6-H15)*(H6-H15))+((H7-H15)*(H7-H15))+((H8-H15)*(H8-H15))+((H9-H15)*(H9-H15))+((H10-H15)*(H10-H15))+((H11-H15)*(H11-H15)))/6</f>
        <v>0.83333333333333315</v>
      </c>
      <c r="N14">
        <f>(((H6-H15)*(I6-I15))+((H7-H15)*(I7-I15))+((H8-H15)*(I8-I15))+((H9-H15)*(I9-I15))+((H10-H15)*(I10-I15))+((H11-H15)*(I11-I15)))/6</f>
        <v>0.38199034134157639</v>
      </c>
      <c r="O14">
        <f>(((H6-H15)*(J6-J15))+((H7-H15)*(J7-J15))+((H8-H15)*(J8-J15))+((H9-H15)*(J9-J15))+((H10-H15)*(J10-J15))+((H11-H15)*(J11-J15)))/6</f>
        <v>4.1958609616916137E-2</v>
      </c>
      <c r="P14">
        <f>(((H6-H15)*(K6-K15))+((H7-H15)*(K7-K15))+((H8-H15)*(K8-K15))+((H9-H15)*(K9-K15))+((H10-H15)*(K10-K15))+((H11-H15)*(K11-K15)))/6</f>
        <v>0.59010227257975711</v>
      </c>
      <c r="T14" s="29">
        <v>0.76800000000000002</v>
      </c>
      <c r="U14" s="29">
        <v>-1.5429999999999999</v>
      </c>
      <c r="V14" s="29">
        <v>-0.96899999999999997</v>
      </c>
      <c r="W14" s="29">
        <v>-0.78400000000000003</v>
      </c>
    </row>
    <row r="15" spans="1:43" x14ac:dyDescent="0.3">
      <c r="A15" t="s">
        <v>41</v>
      </c>
      <c r="B15" s="20">
        <f>AVERAGE(B6:B11)</f>
        <v>173.66666666666666</v>
      </c>
      <c r="C15" s="20">
        <f t="shared" ref="C15:E15" si="14">AVERAGE(C6:C11)</f>
        <v>63.333333333333336</v>
      </c>
      <c r="D15" s="20">
        <f t="shared" si="14"/>
        <v>76.5</v>
      </c>
      <c r="E15" s="20">
        <f t="shared" si="14"/>
        <v>102.83333333333333</v>
      </c>
      <c r="G15" s="19" t="s">
        <v>41</v>
      </c>
      <c r="H15" s="21">
        <f>AVERAGE(H6:H11)</f>
        <v>7.4014868308343773E-16</v>
      </c>
      <c r="I15" s="21">
        <f t="shared" ref="I15:K15" si="15">AVERAGE(I6:I11)</f>
        <v>-3.7007434154171886E-16</v>
      </c>
      <c r="J15" s="21">
        <f t="shared" si="15"/>
        <v>0</v>
      </c>
      <c r="K15" s="21">
        <f t="shared" si="15"/>
        <v>3.3306690738754696E-16</v>
      </c>
      <c r="T15" s="29">
        <v>1</v>
      </c>
      <c r="U15" s="30">
        <v>1</v>
      </c>
      <c r="V15" s="29">
        <v>1</v>
      </c>
      <c r="W15" s="29">
        <v>1</v>
      </c>
    </row>
    <row r="16" spans="1:43" x14ac:dyDescent="0.3">
      <c r="A16" t="s">
        <v>42</v>
      </c>
      <c r="B16" s="20">
        <f>STDEV(B6:B11)</f>
        <v>12.675435561221031</v>
      </c>
      <c r="C16" s="20">
        <f t="shared" ref="C16:E16" si="16">STDEV(C6:C11)</f>
        <v>6.9761498454854323</v>
      </c>
      <c r="D16" s="20">
        <f t="shared" si="16"/>
        <v>10.968135666557011</v>
      </c>
      <c r="E16" s="20">
        <f t="shared" si="16"/>
        <v>13.272779161376382</v>
      </c>
      <c r="G16" s="19" t="s">
        <v>42</v>
      </c>
      <c r="H16" s="21">
        <f>STDEV(H6:H11)</f>
        <v>0.99999999999999989</v>
      </c>
      <c r="I16" s="21">
        <f t="shared" ref="I16:K16" si="17">STDEV(I6:I11)</f>
        <v>1.0000000000000027</v>
      </c>
      <c r="J16" s="21">
        <f t="shared" si="17"/>
        <v>0.99999999999999989</v>
      </c>
      <c r="K16" s="21">
        <f t="shared" si="17"/>
        <v>0.99999999999999856</v>
      </c>
      <c r="M16" t="s">
        <v>26</v>
      </c>
      <c r="N16" t="s">
        <v>27</v>
      </c>
      <c r="O16" t="s">
        <v>28</v>
      </c>
    </row>
    <row r="17" spans="7:17" x14ac:dyDescent="0.3">
      <c r="M17">
        <f>((($I$6-$I$15)*(I$6-I$15))+(($I$7-$I$15)*(I$7-I$15))+(($I$8-$I$15)*(I$8-I$15))+(($I$9-$I$15)*(I$9-I$15))+(($I$10-$I$15)*(I$10-I$15))+(($I$11-$I$15)*(I$11-I$15)))/6</f>
        <v>0.83333333333333748</v>
      </c>
      <c r="N17">
        <f t="shared" ref="N17:O17" si="18">((($I$6-$I$15)*(J$6-J$15))+(($I$7-$I$15)*(J$7-J$15))+(($I$8-$I$15)*(J$8-J$15))+(($I$9-$I$15)*(J$9-J$15))+(($I$10-$I$15)*(J$10-J$15))+(($I$11-$I$15)*(J$11-J$15)))/6</f>
        <v>0.45088987271124914</v>
      </c>
      <c r="O17">
        <f t="shared" si="18"/>
        <v>0.14819951390639177</v>
      </c>
    </row>
    <row r="19" spans="7:17" x14ac:dyDescent="0.3">
      <c r="G19" s="23"/>
      <c r="H19" s="23"/>
      <c r="I19" s="23"/>
      <c r="J19" s="23"/>
      <c r="K19" s="23"/>
      <c r="M19" t="s">
        <v>32</v>
      </c>
      <c r="N19" t="s">
        <v>33</v>
      </c>
    </row>
    <row r="20" spans="7:17" x14ac:dyDescent="0.3">
      <c r="G20" s="23"/>
      <c r="H20" s="23"/>
      <c r="I20" s="23"/>
      <c r="J20" s="23"/>
      <c r="K20" s="23"/>
      <c r="M20">
        <f>((($J$6-$J$15)*(J$6-J$15))+(($J$7-$J$15)*(J$7-J$15))+(($J$8-$J$15)*(J$8-J$15))+(($J$9-$J$15)*(J$9-J$15))+(($J$10-$J$15)*(J$10-J$15))+(($J$11-$J$15)*(J$11-J$15)))/6</f>
        <v>0.83333333333333315</v>
      </c>
      <c r="N20">
        <f>((($J$6-$J$15)*(K$6-K$15))+(($J$7-$J$15)*(K$7-K$15))+(($J$8-$J$15)*(K$8-K$15))+(($J$9-$J$15)*(K$9-K$15))+(($J$10-$J$15)*(K$10-K$15))+(($J$11-$J$15)*(K$11-K$15)))/6</f>
        <v>0.26503611864412957</v>
      </c>
    </row>
    <row r="21" spans="7:17" x14ac:dyDescent="0.3">
      <c r="G21" s="23"/>
      <c r="H21" s="23"/>
      <c r="I21" s="23"/>
      <c r="J21" s="23"/>
      <c r="K21" s="23"/>
    </row>
    <row r="22" spans="7:17" x14ac:dyDescent="0.3">
      <c r="G22" s="23"/>
      <c r="H22" s="23"/>
      <c r="I22" s="23"/>
      <c r="J22" s="23"/>
      <c r="K22" s="23"/>
      <c r="M22" t="s">
        <v>38</v>
      </c>
    </row>
    <row r="23" spans="7:17" x14ac:dyDescent="0.3">
      <c r="G23" s="23"/>
      <c r="H23" s="23"/>
      <c r="I23" s="23"/>
      <c r="J23" s="23"/>
      <c r="K23" s="23"/>
      <c r="M23">
        <f>((($K$6-$K$15)*(K$6-K$15))+(($K$7-$K$15)*(K$7-K$15))+(($K$8-$K$15)*(K$8-K$15))+(($K$9-$K$15)*(K$9-K$15))+(($K$10-$K$15)*(K$10-K$15))+(($K$11-$K$15)*(K$11-K$15)))/6</f>
        <v>0.83333333333333115</v>
      </c>
    </row>
    <row r="24" spans="7:17" x14ac:dyDescent="0.3">
      <c r="G24" s="23"/>
      <c r="H24" s="23"/>
      <c r="I24" s="23"/>
      <c r="J24" s="23"/>
      <c r="K24" s="23"/>
    </row>
    <row r="25" spans="7:17" x14ac:dyDescent="0.3">
      <c r="G25" s="23"/>
      <c r="H25" s="23"/>
      <c r="I25" s="23"/>
      <c r="J25" s="23"/>
      <c r="K25" s="23"/>
    </row>
    <row r="26" spans="7:17" x14ac:dyDescent="0.3">
      <c r="G26" s="23"/>
      <c r="H26" s="23"/>
      <c r="I26" s="23"/>
      <c r="J26" s="23"/>
      <c r="K26" s="23"/>
      <c r="N26" t="s">
        <v>6</v>
      </c>
      <c r="O26" t="s">
        <v>7</v>
      </c>
      <c r="P26" t="s">
        <v>8</v>
      </c>
      <c r="Q26" t="s">
        <v>9</v>
      </c>
    </row>
    <row r="27" spans="7:17" x14ac:dyDescent="0.3">
      <c r="G27" s="23"/>
      <c r="H27" s="23"/>
      <c r="I27" s="23"/>
      <c r="J27" s="23"/>
      <c r="K27" s="23"/>
      <c r="M27" t="s">
        <v>6</v>
      </c>
      <c r="N27">
        <f>M14</f>
        <v>0.83333333333333315</v>
      </c>
      <c r="O27" s="2">
        <f>N14</f>
        <v>0.38199034134157639</v>
      </c>
      <c r="P27" s="24">
        <f>O14</f>
        <v>4.1958609616916137E-2</v>
      </c>
      <c r="Q27" s="25">
        <f>P14</f>
        <v>0.59010227257975711</v>
      </c>
    </row>
    <row r="28" spans="7:17" x14ac:dyDescent="0.3">
      <c r="G28" s="23"/>
      <c r="H28" s="23"/>
      <c r="I28" s="23"/>
      <c r="J28" s="23"/>
      <c r="K28" s="23"/>
      <c r="M28" t="s">
        <v>7</v>
      </c>
      <c r="N28" s="2">
        <f>N14</f>
        <v>0.38199034134157639</v>
      </c>
      <c r="O28">
        <f>M17</f>
        <v>0.83333333333333748</v>
      </c>
      <c r="P28" s="18">
        <f>N17</f>
        <v>0.45088987271124914</v>
      </c>
      <c r="Q28" s="26">
        <f>O17</f>
        <v>0.14819951390639177</v>
      </c>
    </row>
    <row r="29" spans="7:17" x14ac:dyDescent="0.3">
      <c r="G29" s="23"/>
      <c r="H29" s="23"/>
      <c r="I29" s="23"/>
      <c r="J29" s="23"/>
      <c r="K29" s="23"/>
      <c r="M29" t="s">
        <v>8</v>
      </c>
      <c r="N29" s="24">
        <f>O14</f>
        <v>4.1958609616916137E-2</v>
      </c>
      <c r="O29" s="18">
        <f>N17</f>
        <v>0.45088987271124914</v>
      </c>
      <c r="P29">
        <f>M20</f>
        <v>0.83333333333333315</v>
      </c>
      <c r="Q29" s="27">
        <f>N20</f>
        <v>0.26503611864412957</v>
      </c>
    </row>
    <row r="30" spans="7:17" x14ac:dyDescent="0.3">
      <c r="G30" s="23"/>
      <c r="H30" s="23"/>
      <c r="I30" s="23"/>
      <c r="J30" s="23"/>
      <c r="K30" s="23"/>
      <c r="M30" t="s">
        <v>9</v>
      </c>
      <c r="N30" s="25">
        <f>P14</f>
        <v>0.59010227257975711</v>
      </c>
      <c r="O30" s="26">
        <f>O17</f>
        <v>0.14819951390639177</v>
      </c>
      <c r="P30" s="27">
        <f>N20</f>
        <v>0.26503611864412957</v>
      </c>
      <c r="Q30">
        <f>M23</f>
        <v>0.83333333333333115</v>
      </c>
    </row>
    <row r="31" spans="7:17" x14ac:dyDescent="0.3">
      <c r="G31" s="23"/>
      <c r="H31" s="23"/>
      <c r="I31" s="23"/>
      <c r="J31" s="23"/>
      <c r="K31" s="23"/>
    </row>
    <row r="32" spans="7:17" x14ac:dyDescent="0.3">
      <c r="G32" s="23"/>
      <c r="H32" s="23"/>
      <c r="I32" s="23"/>
      <c r="J32" s="23"/>
      <c r="K32" s="23"/>
    </row>
    <row r="33" spans="7:11" x14ac:dyDescent="0.3">
      <c r="G33" s="23"/>
      <c r="H33" s="23"/>
      <c r="I33" s="23"/>
      <c r="J33" s="23"/>
      <c r="K33" s="23"/>
    </row>
    <row r="34" spans="7:11" x14ac:dyDescent="0.3">
      <c r="G34" s="23"/>
      <c r="H34" s="23"/>
      <c r="I34" s="23"/>
      <c r="J34" s="23"/>
      <c r="K34" s="23"/>
    </row>
    <row r="35" spans="7:11" x14ac:dyDescent="0.3">
      <c r="G35" s="23"/>
      <c r="H35" s="23"/>
      <c r="I35" s="23"/>
      <c r="J35" s="23"/>
      <c r="K35" s="23"/>
    </row>
    <row r="36" spans="7:11" x14ac:dyDescent="0.3">
      <c r="G36" s="23"/>
      <c r="H36" s="23"/>
      <c r="I36" s="23"/>
      <c r="J36" s="23"/>
      <c r="K36" s="23"/>
    </row>
    <row r="37" spans="7:11" x14ac:dyDescent="0.3">
      <c r="G37" s="23"/>
      <c r="H37" s="23"/>
      <c r="I37" s="23"/>
      <c r="J37" s="23"/>
      <c r="K37" s="23"/>
    </row>
    <row r="38" spans="7:11" x14ac:dyDescent="0.3">
      <c r="G38" s="23"/>
      <c r="H38" s="23"/>
      <c r="I38" s="23"/>
      <c r="J38" s="23"/>
      <c r="K38" s="23"/>
    </row>
    <row r="39" spans="7:11" x14ac:dyDescent="0.3">
      <c r="G39" s="23"/>
      <c r="H39" s="23"/>
      <c r="I39" s="23"/>
      <c r="J39" s="23"/>
      <c r="K39" s="23"/>
    </row>
    <row r="40" spans="7:11" x14ac:dyDescent="0.3">
      <c r="G40" s="23"/>
      <c r="H40" s="23"/>
      <c r="I40" s="23"/>
      <c r="J40" s="23"/>
      <c r="K40" s="23"/>
    </row>
    <row r="41" spans="7:11" x14ac:dyDescent="0.3">
      <c r="G41" s="23"/>
      <c r="H41" s="23"/>
      <c r="I41" s="23"/>
      <c r="J41" s="23"/>
      <c r="K41" s="23"/>
    </row>
    <row r="42" spans="7:11" x14ac:dyDescent="0.3">
      <c r="G42" s="23"/>
      <c r="H42" s="23"/>
      <c r="I42" s="23"/>
      <c r="J42" s="23"/>
      <c r="K42" s="23"/>
    </row>
    <row r="43" spans="7:11" x14ac:dyDescent="0.3">
      <c r="G43" s="23"/>
      <c r="H43" s="23"/>
      <c r="I43" s="23"/>
      <c r="J43" s="23"/>
      <c r="K43" s="23"/>
    </row>
    <row r="44" spans="7:11" x14ac:dyDescent="0.3">
      <c r="G44" s="23"/>
      <c r="H44" s="23"/>
      <c r="I44" s="23"/>
      <c r="J44" s="23"/>
      <c r="K44" s="23"/>
    </row>
    <row r="45" spans="7:11" x14ac:dyDescent="0.3">
      <c r="G45" s="23"/>
      <c r="H45" s="23"/>
      <c r="I45" s="23"/>
      <c r="J45" s="23"/>
      <c r="K45" s="23"/>
    </row>
    <row r="46" spans="7:11" x14ac:dyDescent="0.3">
      <c r="G46" s="23"/>
      <c r="H46" s="23"/>
      <c r="I46" s="23"/>
      <c r="J46" s="23"/>
      <c r="K46" s="23"/>
    </row>
    <row r="47" spans="7:11" x14ac:dyDescent="0.3">
      <c r="G47" s="23"/>
      <c r="H47" s="23"/>
      <c r="I47" s="23"/>
      <c r="J47" s="23"/>
      <c r="K47" s="23"/>
    </row>
    <row r="48" spans="7:11" x14ac:dyDescent="0.3">
      <c r="G48" s="23"/>
      <c r="H48" s="23"/>
      <c r="I48" s="23"/>
      <c r="J48" s="23"/>
      <c r="K48" s="23"/>
    </row>
    <row r="49" spans="7:11" x14ac:dyDescent="0.3">
      <c r="G49" s="23"/>
      <c r="H49" s="23"/>
      <c r="I49" s="23"/>
      <c r="J49" s="23"/>
      <c r="K49" s="23"/>
    </row>
    <row r="50" spans="7:11" x14ac:dyDescent="0.3">
      <c r="G50" s="23"/>
      <c r="H50" s="23"/>
      <c r="I50" s="23"/>
      <c r="J50" s="23"/>
      <c r="K50" s="23"/>
    </row>
    <row r="51" spans="7:11" x14ac:dyDescent="0.3">
      <c r="G51" s="23"/>
      <c r="H51" s="23"/>
      <c r="I51" s="23"/>
      <c r="J51" s="23"/>
      <c r="K51" s="23"/>
    </row>
    <row r="52" spans="7:11" x14ac:dyDescent="0.3">
      <c r="G52" s="23"/>
      <c r="H52" s="23"/>
      <c r="I52" s="23"/>
      <c r="J52" s="23"/>
      <c r="K52" s="23"/>
    </row>
    <row r="53" spans="7:11" x14ac:dyDescent="0.3">
      <c r="G53" s="23"/>
      <c r="H53" s="23"/>
      <c r="I53" s="23"/>
      <c r="J53" s="23"/>
      <c r="K53" s="23"/>
    </row>
    <row r="54" spans="7:11" x14ac:dyDescent="0.3">
      <c r="G54" s="23"/>
      <c r="H54" s="23"/>
      <c r="I54" s="23"/>
      <c r="J54" s="23"/>
      <c r="K54" s="23"/>
    </row>
    <row r="55" spans="7:11" x14ac:dyDescent="0.3">
      <c r="G55" s="23"/>
      <c r="H55" s="23"/>
      <c r="I55" s="23"/>
      <c r="J55" s="23"/>
      <c r="K55" s="23"/>
    </row>
    <row r="56" spans="7:11" x14ac:dyDescent="0.3">
      <c r="G56" s="23"/>
      <c r="H56" s="23"/>
      <c r="I56" s="23"/>
      <c r="J56" s="23"/>
      <c r="K56" s="23"/>
    </row>
    <row r="57" spans="7:11" x14ac:dyDescent="0.3">
      <c r="G57" s="23"/>
      <c r="H57" s="23"/>
      <c r="I57" s="23"/>
      <c r="J57" s="23"/>
      <c r="K57" s="23"/>
    </row>
    <row r="58" spans="7:11" x14ac:dyDescent="0.3">
      <c r="G58" s="23"/>
      <c r="H58" s="23"/>
      <c r="I58" s="23"/>
      <c r="J58" s="23"/>
      <c r="K58" s="23"/>
    </row>
  </sheetData>
  <phoneticPr fontId="5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Nitro 5 Hafid</cp:lastModifiedBy>
  <cp:revision/>
  <dcterms:created xsi:type="dcterms:W3CDTF">2022-12-05T04:21:03Z</dcterms:created>
  <dcterms:modified xsi:type="dcterms:W3CDTF">2022-12-09T08:21:14Z</dcterms:modified>
  <cp:category/>
  <cp:contentStatus/>
</cp:coreProperties>
</file>