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345"/>
  </bookViews>
  <sheets>
    <sheet name="USD OIS SOFR" sheetId="1" r:id="rId1"/>
    <sheet name="USD AN3M LIBOR" sheetId="2" r:id="rId2"/>
  </sheets>
  <calcPr calcId="144525"/>
</workbook>
</file>

<file path=xl/sharedStrings.xml><?xml version="1.0" encoding="utf-8"?>
<sst xmlns="http://schemas.openxmlformats.org/spreadsheetml/2006/main" count="229" uniqueCount="69">
  <si>
    <t>USD OIS SOFR 10/13</t>
  </si>
  <si>
    <t>Seg_Summation</t>
  </si>
  <si>
    <t>Start Date</t>
  </si>
  <si>
    <t>Maturity</t>
  </si>
  <si>
    <t>DF</t>
  </si>
  <si>
    <t>Zero Rate</t>
  </si>
  <si>
    <t>Market Data</t>
  </si>
  <si>
    <t>TimeDelta</t>
  </si>
  <si>
    <t>Delay</t>
  </si>
  <si>
    <t>Today_TimeDelta</t>
  </si>
  <si>
    <t>Dp</t>
  </si>
  <si>
    <t>SOFRRATE</t>
  </si>
  <si>
    <t>O/N</t>
  </si>
  <si>
    <t>T/N</t>
  </si>
  <si>
    <t>Sw</t>
  </si>
  <si>
    <t>\USD OIS SOFR</t>
  </si>
  <si>
    <t>2W</t>
  </si>
  <si>
    <t>1M</t>
  </si>
  <si>
    <t>2M</t>
  </si>
  <si>
    <t>3M</t>
  </si>
  <si>
    <t>4M</t>
  </si>
  <si>
    <t>5M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</si>
  <si>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</si>
  <si>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</si>
  <si>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</si>
  <si>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</si>
  <si>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</si>
  <si>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</si>
  <si>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</si>
  <si>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</si>
  <si>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</si>
  <si>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</si>
  <si>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</si>
  <si>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</si>
  <si>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</si>
  <si>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</si>
  <si>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</si>
  <si>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</si>
  <si>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</si>
  <si>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</si>
  <si>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</si>
  <si>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</si>
  <si>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</si>
  <si>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</si>
  <si>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</si>
  <si>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</si>
  <si>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</si>
  <si>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</si>
  <si>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</si>
  <si>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</si>
  <si>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</si>
  <si>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</si>
  <si>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</si>
  <si>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</si>
  <si>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</si>
  <si>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</si>
  <si>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</si>
  <si>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</si>
  <si>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</si>
  <si>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</si>
  <si>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</si>
  <si>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</si>
  <si>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</si>
  <si>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</si>
  <si>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</si>
  <si>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USD AN3M LIBOR 10/13</t>
  </si>
  <si>
    <t>Dg</t>
  </si>
  <si>
    <t>CASH1</t>
  </si>
  <si>
    <t>\USD AN3M LIBOR</t>
  </si>
</sst>
</file>

<file path=xl/styles.xml><?xml version="1.0" encoding="utf-8"?>
<styleSheet xmlns="http://schemas.openxmlformats.org/spreadsheetml/2006/main">
  <numFmts count="7">
    <numFmt numFmtId="176" formatCode="0.00000000"/>
    <numFmt numFmtId="177" formatCode="yyyy/m/d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  <numFmt numFmtId="180" formatCode="0.0000000"/>
  </numFmts>
  <fonts count="22">
    <font>
      <sz val="12"/>
      <color theme="1"/>
      <name val="Calibri"/>
      <charset val="134"/>
      <scheme val="minor"/>
    </font>
    <font>
      <sz val="12"/>
      <color theme="1"/>
      <name val="Microsoft JhengHe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1" borderId="7" applyNumberFormat="0" applyFon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180" fontId="1" fillId="0" borderId="0" xfId="0" applyNumberFormat="1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58" fontId="0" fillId="0" borderId="0" xfId="0" applyNumberFormat="1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4"/>
  <sheetViews>
    <sheetView tabSelected="1" topLeftCell="A25" workbookViewId="0">
      <selection activeCell="A44" sqref="$A44:$XFD52"/>
    </sheetView>
  </sheetViews>
  <sheetFormatPr defaultColWidth="11.2222222222222" defaultRowHeight="15" customHeight="1"/>
  <cols>
    <col min="1" max="2" width="8.33333333333333" customWidth="1"/>
    <col min="3" max="3" width="10.1111111111111" customWidth="1"/>
    <col min="4" max="4" width="13.2222222222222" customWidth="1"/>
    <col min="5" max="5" width="10.1111111111111" customWidth="1"/>
    <col min="6" max="6" width="8.33333333333333" customWidth="1"/>
    <col min="7" max="7" width="10.1111111111111" customWidth="1"/>
    <col min="8" max="8" width="9.22222222222222" customWidth="1"/>
    <col min="9" max="9" width="10.7777777777778" customWidth="1"/>
    <col min="10" max="10" width="8.33333333333333" customWidth="1"/>
    <col min="11" max="11" width="9.44444444444444" style="7" customWidth="1"/>
    <col min="12" max="13" width="21.1111111111111" customWidth="1"/>
    <col min="14" max="14" width="14.8888888888889" customWidth="1"/>
    <col min="15" max="25" width="8.33333333333333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M1" s="17">
        <f ca="1">TODAY()</f>
        <v>45042</v>
      </c>
      <c r="N1" t="s">
        <v>1</v>
      </c>
    </row>
    <row r="2" spans="1:13">
      <c r="A2" s="1"/>
      <c r="B2" s="1"/>
      <c r="C2" s="1" t="s">
        <v>2</v>
      </c>
      <c r="D2" s="1"/>
      <c r="E2" s="1" t="s">
        <v>3</v>
      </c>
      <c r="F2" s="1"/>
      <c r="G2" s="1" t="s">
        <v>4</v>
      </c>
      <c r="H2" s="1" t="s">
        <v>5</v>
      </c>
      <c r="I2" s="1" t="s">
        <v>6</v>
      </c>
      <c r="K2" s="7" t="s">
        <v>7</v>
      </c>
      <c r="L2" t="s">
        <v>8</v>
      </c>
      <c r="M2" t="s">
        <v>9</v>
      </c>
    </row>
    <row r="3" spans="1:13">
      <c r="A3" s="1"/>
      <c r="B3" s="1" t="s">
        <v>10</v>
      </c>
      <c r="C3" s="2">
        <v>44847</v>
      </c>
      <c r="D3" s="1" t="s">
        <v>11</v>
      </c>
      <c r="E3" s="2">
        <v>44848</v>
      </c>
      <c r="F3" s="1" t="s">
        <v>12</v>
      </c>
      <c r="G3" s="3">
        <f>1/(1+(I3*0.01*(E3-C3)/360))</f>
        <v>0.999915284955025</v>
      </c>
      <c r="H3" s="4">
        <f>-LN(G3)/M3*365</f>
        <v>0.0309223012265532</v>
      </c>
      <c r="I3" s="1">
        <v>3.05</v>
      </c>
      <c r="K3" s="7">
        <f>E3-C3</f>
        <v>1</v>
      </c>
      <c r="L3">
        <f>C3-$C$3</f>
        <v>0</v>
      </c>
      <c r="M3">
        <f>K3+L3</f>
        <v>1</v>
      </c>
    </row>
    <row r="4" spans="1:13">
      <c r="A4" s="1"/>
      <c r="B4" s="1" t="s">
        <v>10</v>
      </c>
      <c r="C4" s="2">
        <v>44848</v>
      </c>
      <c r="D4" s="1" t="s">
        <v>11</v>
      </c>
      <c r="E4" s="2">
        <v>44851</v>
      </c>
      <c r="F4" s="1" t="s">
        <v>13</v>
      </c>
      <c r="G4" s="3">
        <f>(1/(1+(I4*0.01*(E4-C4)/360)))*G3</f>
        <v>0.999661204398907</v>
      </c>
      <c r="H4" s="4">
        <f>-LN(G4)/M4*365</f>
        <v>0.0309203367325764</v>
      </c>
      <c r="I4" s="1">
        <v>3.05</v>
      </c>
      <c r="K4" s="7">
        <f>E4-C4</f>
        <v>3</v>
      </c>
      <c r="L4">
        <f t="shared" ref="L4:L23" si="0">C4-$C$3</f>
        <v>1</v>
      </c>
      <c r="M4">
        <f t="shared" ref="M4:M29" si="1">K4+L4</f>
        <v>4</v>
      </c>
    </row>
    <row r="5" spans="1:13">
      <c r="A5" s="1"/>
      <c r="B5" s="1" t="s">
        <v>14</v>
      </c>
      <c r="C5" s="2">
        <v>44851</v>
      </c>
      <c r="D5" s="1" t="s">
        <v>15</v>
      </c>
      <c r="E5" s="2">
        <v>44865</v>
      </c>
      <c r="F5" s="1" t="s">
        <v>16</v>
      </c>
      <c r="G5" s="3">
        <f>(1/(1+(I5*0.01*(E5-C5)/360)))*$G$4</f>
        <v>0.998480002555883</v>
      </c>
      <c r="H5" s="4">
        <f t="shared" ref="H5:H23" si="2">-LN(G5)/M5*365</f>
        <v>0.0308456189689002</v>
      </c>
      <c r="I5" s="1">
        <v>3.042</v>
      </c>
      <c r="K5" s="7">
        <f t="shared" ref="K4:K29" si="3">E5-C5</f>
        <v>14</v>
      </c>
      <c r="L5">
        <f t="shared" si="0"/>
        <v>4</v>
      </c>
      <c r="M5">
        <f t="shared" si="1"/>
        <v>18</v>
      </c>
    </row>
    <row r="6" spans="1:13">
      <c r="A6" s="1"/>
      <c r="B6" s="1" t="s">
        <v>14</v>
      </c>
      <c r="C6" s="2">
        <v>44851</v>
      </c>
      <c r="D6" s="1" t="s">
        <v>15</v>
      </c>
      <c r="E6" s="2">
        <v>44882</v>
      </c>
      <c r="F6" s="1" t="s">
        <v>17</v>
      </c>
      <c r="G6" s="3">
        <f>(1/(1+(I6*0.01*(E6-C6)/360)))*$G$4</f>
        <v>0.996827180421538</v>
      </c>
      <c r="H6" s="4">
        <f t="shared" si="2"/>
        <v>0.0331405779870813</v>
      </c>
      <c r="I6" s="1">
        <v>3.3016</v>
      </c>
      <c r="K6" s="7">
        <f t="shared" si="3"/>
        <v>31</v>
      </c>
      <c r="L6">
        <f t="shared" si="0"/>
        <v>4</v>
      </c>
      <c r="M6">
        <f t="shared" si="1"/>
        <v>35</v>
      </c>
    </row>
    <row r="7" spans="1:13">
      <c r="A7" s="1"/>
      <c r="B7" s="1" t="s">
        <v>14</v>
      </c>
      <c r="C7" s="2">
        <v>44851</v>
      </c>
      <c r="D7" s="1" t="s">
        <v>15</v>
      </c>
      <c r="E7" s="2">
        <v>44914</v>
      </c>
      <c r="F7" s="1" t="s">
        <v>18</v>
      </c>
      <c r="G7" s="3">
        <f>(1/(1+(I7*0.01*(E7-C7)/360)))*$G$4</f>
        <v>0.993506086466119</v>
      </c>
      <c r="H7" s="4">
        <f t="shared" si="2"/>
        <v>0.0354926584111499</v>
      </c>
      <c r="I7" s="1">
        <v>3.5402</v>
      </c>
      <c r="K7" s="7">
        <f t="shared" si="3"/>
        <v>63</v>
      </c>
      <c r="L7">
        <f t="shared" si="0"/>
        <v>4</v>
      </c>
      <c r="M7">
        <f t="shared" si="1"/>
        <v>67</v>
      </c>
    </row>
    <row r="8" spans="1:13">
      <c r="A8" s="1"/>
      <c r="B8" s="1" t="s">
        <v>14</v>
      </c>
      <c r="C8" s="2">
        <v>44851</v>
      </c>
      <c r="D8" s="1" t="s">
        <v>15</v>
      </c>
      <c r="E8" s="2">
        <v>44943</v>
      </c>
      <c r="F8" s="1" t="s">
        <v>19</v>
      </c>
      <c r="G8" s="3">
        <f>(1/(1+(I8*0.01*(E8-C8)/360)))*$G$4</f>
        <v>0.989967448641627</v>
      </c>
      <c r="H8" s="4">
        <f t="shared" si="2"/>
        <v>0.0383372296065005</v>
      </c>
      <c r="I8" s="1">
        <v>3.83165</v>
      </c>
      <c r="K8" s="7">
        <f t="shared" si="3"/>
        <v>92</v>
      </c>
      <c r="L8">
        <f t="shared" si="0"/>
        <v>4</v>
      </c>
      <c r="M8">
        <f t="shared" si="1"/>
        <v>96</v>
      </c>
    </row>
    <row r="9" spans="1:13">
      <c r="A9" s="1"/>
      <c r="B9" s="1" t="s">
        <v>14</v>
      </c>
      <c r="C9" s="2">
        <v>44851</v>
      </c>
      <c r="D9" s="1" t="s">
        <v>15</v>
      </c>
      <c r="E9" s="2">
        <v>44974</v>
      </c>
      <c r="F9" s="1" t="s">
        <v>20</v>
      </c>
      <c r="G9" s="3">
        <f>(1/(1+(I9*0.01*(E9-C9)/360)))*$G$4</f>
        <v>0.986234225379518</v>
      </c>
      <c r="H9" s="4">
        <f t="shared" si="2"/>
        <v>0.0398378861877093</v>
      </c>
      <c r="I9" s="1">
        <v>3.9847</v>
      </c>
      <c r="K9" s="7">
        <f t="shared" si="3"/>
        <v>123</v>
      </c>
      <c r="L9">
        <f t="shared" si="0"/>
        <v>4</v>
      </c>
      <c r="M9">
        <f t="shared" si="1"/>
        <v>127</v>
      </c>
    </row>
    <row r="10" spans="1:13">
      <c r="A10" s="1"/>
      <c r="B10" s="1" t="s">
        <v>14</v>
      </c>
      <c r="C10" s="2">
        <v>44851</v>
      </c>
      <c r="D10" s="1" t="s">
        <v>15</v>
      </c>
      <c r="E10" s="2">
        <v>45002</v>
      </c>
      <c r="F10" s="1" t="s">
        <v>21</v>
      </c>
      <c r="G10" s="3">
        <f>(1/(1+(I10*0.01*(E10-C10)/360)))*$G$4</f>
        <v>0.98274019267309</v>
      </c>
      <c r="H10" s="4">
        <f t="shared" si="2"/>
        <v>0.0409989057033176</v>
      </c>
      <c r="I10" s="1">
        <v>4.105</v>
      </c>
      <c r="K10" s="7">
        <f t="shared" si="3"/>
        <v>151</v>
      </c>
      <c r="L10">
        <f t="shared" si="0"/>
        <v>4</v>
      </c>
      <c r="M10">
        <f t="shared" si="1"/>
        <v>155</v>
      </c>
    </row>
    <row r="11" spans="1:13">
      <c r="A11" s="1"/>
      <c r="B11" s="1" t="s">
        <v>14</v>
      </c>
      <c r="C11" s="2">
        <v>44851</v>
      </c>
      <c r="D11" s="1" t="s">
        <v>15</v>
      </c>
      <c r="E11" s="2">
        <v>45033</v>
      </c>
      <c r="F11" s="1" t="s">
        <v>22</v>
      </c>
      <c r="G11" s="3">
        <f>(1/(1+(I11*0.01*(E11-C11)/360)))*$G$4</f>
        <v>0.978856527935163</v>
      </c>
      <c r="H11" s="4">
        <f t="shared" si="2"/>
        <v>0.0419361388770983</v>
      </c>
      <c r="I11" s="1">
        <v>4.2041</v>
      </c>
      <c r="K11" s="7">
        <f t="shared" si="3"/>
        <v>182</v>
      </c>
      <c r="L11">
        <f t="shared" si="0"/>
        <v>4</v>
      </c>
      <c r="M11">
        <f t="shared" si="1"/>
        <v>186</v>
      </c>
    </row>
    <row r="12" spans="1:13">
      <c r="A12" s="1"/>
      <c r="B12" s="1" t="s">
        <v>14</v>
      </c>
      <c r="C12" s="2">
        <v>44851</v>
      </c>
      <c r="D12" s="1" t="s">
        <v>15</v>
      </c>
      <c r="E12" s="2">
        <v>45124</v>
      </c>
      <c r="F12" s="1" t="s">
        <v>23</v>
      </c>
      <c r="G12" s="3">
        <f>(1/(1+(I12*0.01*(E12-C12)/360)))*$G$4</f>
        <v>0.967582389093419</v>
      </c>
      <c r="H12" s="4">
        <f t="shared" si="2"/>
        <v>0.0434240645184621</v>
      </c>
      <c r="I12" s="1">
        <v>4.3719</v>
      </c>
      <c r="K12" s="7">
        <f t="shared" si="3"/>
        <v>273</v>
      </c>
      <c r="L12">
        <f t="shared" si="0"/>
        <v>4</v>
      </c>
      <c r="M12">
        <f t="shared" si="1"/>
        <v>277</v>
      </c>
    </row>
    <row r="13" spans="1:13">
      <c r="A13" s="1"/>
      <c r="B13" s="1" t="s">
        <v>14</v>
      </c>
      <c r="C13" s="2">
        <v>44851</v>
      </c>
      <c r="D13" s="1" t="s">
        <v>15</v>
      </c>
      <c r="E13" s="2">
        <v>45216</v>
      </c>
      <c r="F13" s="1" t="s">
        <v>24</v>
      </c>
      <c r="G13" s="3">
        <f>(1/(1+(I13*0.01*(E13-C13)/360)))*$G$4</f>
        <v>0.95655657310594</v>
      </c>
      <c r="H13" s="4">
        <f t="shared" si="2"/>
        <v>0.0439338787317176</v>
      </c>
      <c r="I13" s="1">
        <v>4.4445</v>
      </c>
      <c r="K13" s="7">
        <f t="shared" si="3"/>
        <v>365</v>
      </c>
      <c r="L13">
        <f t="shared" si="0"/>
        <v>4</v>
      </c>
      <c r="M13">
        <f t="shared" si="1"/>
        <v>369</v>
      </c>
    </row>
    <row r="14" spans="1:13">
      <c r="A14" s="1"/>
      <c r="B14" s="1" t="s">
        <v>14</v>
      </c>
      <c r="C14" s="2">
        <v>44851</v>
      </c>
      <c r="D14" s="1" t="s">
        <v>15</v>
      </c>
      <c r="E14" s="2">
        <v>45399</v>
      </c>
      <c r="F14" s="1" t="s">
        <v>25</v>
      </c>
      <c r="G14" s="3">
        <f>(G4-(I14*0.01*(E11-C11)/360*G11))/(1+(I14*0.01*(E14-E11))/360)</f>
        <v>0.935861610075763</v>
      </c>
      <c r="H14" s="4">
        <f t="shared" si="2"/>
        <v>0.0438315182253994</v>
      </c>
      <c r="I14" s="1">
        <v>4.41115</v>
      </c>
      <c r="K14" s="7">
        <f t="shared" si="3"/>
        <v>548</v>
      </c>
      <c r="L14">
        <f t="shared" si="0"/>
        <v>4</v>
      </c>
      <c r="M14">
        <f t="shared" si="1"/>
        <v>552</v>
      </c>
    </row>
    <row r="15" spans="1:14">
      <c r="A15" s="1"/>
      <c r="B15" s="1" t="s">
        <v>14</v>
      </c>
      <c r="C15" s="2">
        <v>44851</v>
      </c>
      <c r="D15" s="1" t="s">
        <v>15</v>
      </c>
      <c r="E15" s="2">
        <v>45582</v>
      </c>
      <c r="F15" s="1" t="s">
        <v>26</v>
      </c>
      <c r="G15" s="3">
        <f>($G$4-(I15*0.01*N15))/(1+(I15*0.01*(E15-E13))/360)</f>
        <v>0.91729749241087</v>
      </c>
      <c r="H15" s="4">
        <f t="shared" si="2"/>
        <v>0.0428681029233539</v>
      </c>
      <c r="I15" s="1">
        <v>4.3294</v>
      </c>
      <c r="K15" s="7">
        <f t="shared" si="3"/>
        <v>731</v>
      </c>
      <c r="L15">
        <f t="shared" si="0"/>
        <v>4</v>
      </c>
      <c r="M15">
        <f t="shared" si="1"/>
        <v>735</v>
      </c>
      <c r="N15">
        <f>(E13-C13)/360*G13</f>
        <v>0.969842081065744</v>
      </c>
    </row>
    <row r="16" spans="1:14">
      <c r="A16" s="1"/>
      <c r="B16" s="1" t="s">
        <v>14</v>
      </c>
      <c r="C16" s="2">
        <v>44851</v>
      </c>
      <c r="D16" s="1" t="s">
        <v>15</v>
      </c>
      <c r="E16" s="2">
        <v>45947</v>
      </c>
      <c r="F16" s="1" t="s">
        <v>27</v>
      </c>
      <c r="G16" s="3">
        <f>($G$4-(I16*0.01*N16))/(1+(I16*0.01*(E16-E15))/360)</f>
        <v>0.884252997382865</v>
      </c>
      <c r="H16" s="4">
        <f t="shared" si="2"/>
        <v>0.0408176384746012</v>
      </c>
      <c r="I16" s="1">
        <v>4.12325</v>
      </c>
      <c r="K16" s="7">
        <f t="shared" si="3"/>
        <v>1096</v>
      </c>
      <c r="L16">
        <f t="shared" si="0"/>
        <v>4</v>
      </c>
      <c r="M16">
        <f t="shared" si="1"/>
        <v>1100</v>
      </c>
      <c r="N16">
        <f>N15+(E$15-$E$13)/360*G$15</f>
        <v>1.90242786501679</v>
      </c>
    </row>
    <row r="17" spans="1:14">
      <c r="A17" s="1"/>
      <c r="B17" s="1" t="s">
        <v>14</v>
      </c>
      <c r="C17" s="2">
        <v>44851</v>
      </c>
      <c r="D17" s="1" t="s">
        <v>15</v>
      </c>
      <c r="E17" s="2">
        <v>46314</v>
      </c>
      <c r="F17" s="1" t="s">
        <v>28</v>
      </c>
      <c r="G17" s="3">
        <f>($G$4-(I17*0.01*N17))/(1+(I17*0.01*(E17-E16))/360)</f>
        <v>0.853609891909635</v>
      </c>
      <c r="H17" s="4">
        <f t="shared" si="2"/>
        <v>0.0393814325627527</v>
      </c>
      <c r="I17" s="1">
        <v>3.9805</v>
      </c>
      <c r="K17" s="7">
        <f t="shared" si="3"/>
        <v>1463</v>
      </c>
      <c r="L17">
        <f t="shared" si="0"/>
        <v>4</v>
      </c>
      <c r="M17">
        <f t="shared" si="1"/>
        <v>1467</v>
      </c>
      <c r="N17">
        <f t="shared" ref="N17:N23" si="4">N16+(E16-$E15)/360*G16</f>
        <v>2.79896215402998</v>
      </c>
    </row>
    <row r="18" spans="1:14">
      <c r="A18" s="1"/>
      <c r="B18" s="1" t="s">
        <v>14</v>
      </c>
      <c r="C18" s="2">
        <v>44851</v>
      </c>
      <c r="D18" s="1" t="s">
        <v>15</v>
      </c>
      <c r="E18" s="2">
        <v>46678</v>
      </c>
      <c r="F18" s="1" t="s">
        <v>29</v>
      </c>
      <c r="G18" s="3">
        <f>($G$4-(I18*0.01*N18))/(1+(I18*0.01*(E18-E17))/360)</f>
        <v>0.824706832771668</v>
      </c>
      <c r="H18" s="4">
        <f t="shared" si="2"/>
        <v>0.0384191524610398</v>
      </c>
      <c r="I18" s="1">
        <v>3.88525</v>
      </c>
      <c r="K18" s="7">
        <f t="shared" si="3"/>
        <v>1827</v>
      </c>
      <c r="L18">
        <f t="shared" si="0"/>
        <v>4</v>
      </c>
      <c r="M18">
        <f t="shared" si="1"/>
        <v>1831</v>
      </c>
      <c r="N18">
        <f t="shared" si="4"/>
        <v>3.66917001606008</v>
      </c>
    </row>
    <row r="19" spans="1:14">
      <c r="A19" s="1"/>
      <c r="B19" s="1" t="s">
        <v>14</v>
      </c>
      <c r="C19" s="2">
        <v>44851</v>
      </c>
      <c r="D19" s="1" t="s">
        <v>15</v>
      </c>
      <c r="E19" s="2">
        <v>47043</v>
      </c>
      <c r="F19" s="1" t="s">
        <v>30</v>
      </c>
      <c r="G19" s="3">
        <f>($G$4-(I19*0.01*N19))/(1+(I19*0.01*(E19-E18))/360)</f>
        <v>0.797038234758052</v>
      </c>
      <c r="H19" s="4">
        <f t="shared" si="2"/>
        <v>0.037705468678584</v>
      </c>
      <c r="I19" s="1">
        <v>3.81505</v>
      </c>
      <c r="K19" s="7">
        <f t="shared" si="3"/>
        <v>2192</v>
      </c>
      <c r="L19">
        <f t="shared" si="0"/>
        <v>4</v>
      </c>
      <c r="M19">
        <f t="shared" si="1"/>
        <v>2196</v>
      </c>
      <c r="N19">
        <f t="shared" si="4"/>
        <v>4.50304025808476</v>
      </c>
    </row>
    <row r="20" spans="1:14">
      <c r="A20" s="1"/>
      <c r="B20" s="1" t="s">
        <v>14</v>
      </c>
      <c r="C20" s="2">
        <v>44851</v>
      </c>
      <c r="D20" s="1" t="s">
        <v>15</v>
      </c>
      <c r="E20" s="2">
        <v>47408</v>
      </c>
      <c r="F20" s="1" t="s">
        <v>31</v>
      </c>
      <c r="G20" s="3">
        <f>($G$4-(I20*0.01*N20))/(1+(I20*0.01*(E20-E19))/360)</f>
        <v>0.770796867932875</v>
      </c>
      <c r="H20" s="4">
        <f t="shared" si="2"/>
        <v>0.0371029278151351</v>
      </c>
      <c r="I20" s="1">
        <v>3.7564</v>
      </c>
      <c r="K20" s="7">
        <f t="shared" si="3"/>
        <v>2557</v>
      </c>
      <c r="L20">
        <f t="shared" si="0"/>
        <v>4</v>
      </c>
      <c r="M20">
        <f t="shared" si="1"/>
        <v>2561</v>
      </c>
      <c r="N20">
        <f t="shared" si="4"/>
        <v>5.31114846832557</v>
      </c>
    </row>
    <row r="21" ht="15.75" customHeight="1" spans="1:14">
      <c r="A21" s="1"/>
      <c r="B21" s="1" t="s">
        <v>14</v>
      </c>
      <c r="C21" s="2">
        <v>44851</v>
      </c>
      <c r="D21" s="1" t="s">
        <v>15</v>
      </c>
      <c r="E21" s="2">
        <v>47773</v>
      </c>
      <c r="F21" s="1" t="s">
        <v>32</v>
      </c>
      <c r="G21" s="3">
        <f>($G$4-(I21*0.01*N21))/(1+(I21*0.01*(E21-E20))/360)</f>
        <v>0.745512705252586</v>
      </c>
      <c r="H21" s="4">
        <f t="shared" si="2"/>
        <v>0.0366351101676468</v>
      </c>
      <c r="I21" s="1">
        <v>3.711</v>
      </c>
      <c r="K21" s="7">
        <f t="shared" si="3"/>
        <v>2922</v>
      </c>
      <c r="L21">
        <f t="shared" si="0"/>
        <v>4</v>
      </c>
      <c r="M21">
        <f t="shared" si="1"/>
        <v>2926</v>
      </c>
      <c r="N21">
        <f t="shared" si="4"/>
        <v>6.09265084831307</v>
      </c>
    </row>
    <row r="22" ht="15.75" customHeight="1" spans="1:14">
      <c r="A22" s="1"/>
      <c r="B22" s="1" t="s">
        <v>14</v>
      </c>
      <c r="C22" s="2">
        <v>44851</v>
      </c>
      <c r="D22" s="1" t="s">
        <v>15</v>
      </c>
      <c r="E22" s="2">
        <v>48138</v>
      </c>
      <c r="F22" s="1" t="s">
        <v>33</v>
      </c>
      <c r="G22" s="3">
        <f>($G$4-(I22*0.01*N22))/(1+(I22*0.01*(E22-E21))/360)</f>
        <v>0.720944925180665</v>
      </c>
      <c r="H22" s="4">
        <f t="shared" si="2"/>
        <v>0.0362884454373364</v>
      </c>
      <c r="I22" s="1">
        <v>3.67725</v>
      </c>
      <c r="K22" s="7">
        <f t="shared" si="3"/>
        <v>3287</v>
      </c>
      <c r="L22">
        <f t="shared" si="0"/>
        <v>4</v>
      </c>
      <c r="M22">
        <f t="shared" si="1"/>
        <v>3291</v>
      </c>
      <c r="N22">
        <f t="shared" si="4"/>
        <v>6.84851789669416</v>
      </c>
    </row>
    <row r="23" ht="15.75" customHeight="1" spans="1:14">
      <c r="A23" s="1"/>
      <c r="B23" s="1" t="s">
        <v>14</v>
      </c>
      <c r="C23" s="2">
        <v>44851</v>
      </c>
      <c r="D23" s="1" t="s">
        <v>15</v>
      </c>
      <c r="E23" s="2">
        <v>48505</v>
      </c>
      <c r="F23" s="1" t="s">
        <v>34</v>
      </c>
      <c r="G23" s="3">
        <f>($G$4-(I23*0.01*N23))/(1+(I23*0.01*(E23-E22))/360)</f>
        <v>0.696792725021741</v>
      </c>
      <c r="H23" s="4">
        <f t="shared" si="2"/>
        <v>0.0360477207023587</v>
      </c>
      <c r="I23" s="1">
        <v>3.6535</v>
      </c>
      <c r="K23" s="7">
        <f t="shared" si="3"/>
        <v>3654</v>
      </c>
      <c r="L23">
        <f t="shared" si="0"/>
        <v>4</v>
      </c>
      <c r="M23">
        <f t="shared" si="1"/>
        <v>3658</v>
      </c>
      <c r="N23">
        <f t="shared" si="4"/>
        <v>7.57947594583567</v>
      </c>
    </row>
    <row r="24" s="5" customFormat="1" ht="15.75" customHeight="1" spans="1:12">
      <c r="A24" s="8"/>
      <c r="B24" s="8" t="s">
        <v>14</v>
      </c>
      <c r="C24" s="9">
        <v>44851</v>
      </c>
      <c r="D24" s="8" t="s">
        <v>15</v>
      </c>
      <c r="E24" s="9">
        <v>48869</v>
      </c>
      <c r="F24" s="8" t="s">
        <v>35</v>
      </c>
      <c r="G24" s="3"/>
      <c r="H24" s="4"/>
      <c r="I24" s="8"/>
      <c r="K24" s="7">
        <f t="shared" ref="K24:K53" si="5">E24-C24</f>
        <v>4018</v>
      </c>
      <c r="L24">
        <f t="shared" ref="L24:L53" si="6">C24-$C$3</f>
        <v>4</v>
      </c>
    </row>
    <row r="25" ht="15.75" customHeight="1" spans="1:13">
      <c r="A25" s="1"/>
      <c r="B25" s="1" t="s">
        <v>14</v>
      </c>
      <c r="C25" s="2">
        <v>44851</v>
      </c>
      <c r="D25" s="1" t="s">
        <v>15</v>
      </c>
      <c r="E25" s="2">
        <v>49234</v>
      </c>
      <c r="F25" s="1" t="s">
        <v>36</v>
      </c>
      <c r="G25" s="3"/>
      <c r="H25" s="4"/>
      <c r="I25" s="1">
        <v>3.6238</v>
      </c>
      <c r="K25" s="7">
        <f t="shared" si="5"/>
        <v>4383</v>
      </c>
      <c r="L25">
        <f t="shared" si="6"/>
        <v>4</v>
      </c>
      <c r="M25">
        <f>K25+L25</f>
        <v>4387</v>
      </c>
    </row>
    <row r="26" s="5" customFormat="1" ht="15.75" customHeight="1" spans="1:12">
      <c r="A26" s="8"/>
      <c r="B26" s="1" t="s">
        <v>14</v>
      </c>
      <c r="C26" s="9">
        <v>44851</v>
      </c>
      <c r="D26" s="8" t="s">
        <v>15</v>
      </c>
      <c r="E26" s="9">
        <v>49599</v>
      </c>
      <c r="F26" s="8" t="s">
        <v>37</v>
      </c>
      <c r="G26" s="12"/>
      <c r="H26" s="4"/>
      <c r="I26" s="8"/>
      <c r="K26" s="7">
        <f t="shared" si="5"/>
        <v>4748</v>
      </c>
      <c r="L26">
        <f t="shared" si="6"/>
        <v>4</v>
      </c>
    </row>
    <row r="27" s="5" customFormat="1" ht="15.75" customHeight="1" spans="1:12">
      <c r="A27" s="8"/>
      <c r="B27" s="1" t="s">
        <v>14</v>
      </c>
      <c r="C27" s="9">
        <v>44851</v>
      </c>
      <c r="D27" s="8" t="s">
        <v>15</v>
      </c>
      <c r="E27" s="9">
        <v>49965</v>
      </c>
      <c r="F27" s="8" t="s">
        <v>38</v>
      </c>
      <c r="G27" s="12"/>
      <c r="H27" s="4"/>
      <c r="I27" s="8"/>
      <c r="K27" s="7">
        <f t="shared" si="5"/>
        <v>5114</v>
      </c>
      <c r="L27">
        <f t="shared" si="6"/>
        <v>4</v>
      </c>
    </row>
    <row r="28" ht="15.75" customHeight="1" spans="1:13">
      <c r="A28" s="1"/>
      <c r="B28" s="1" t="s">
        <v>14</v>
      </c>
      <c r="C28" s="2">
        <v>44851</v>
      </c>
      <c r="D28" s="1" t="s">
        <v>15</v>
      </c>
      <c r="E28" s="2">
        <v>50332</v>
      </c>
      <c r="F28" s="1" t="s">
        <v>39</v>
      </c>
      <c r="G28" s="3"/>
      <c r="H28" s="4"/>
      <c r="I28" s="1">
        <v>3.5875</v>
      </c>
      <c r="K28" s="7">
        <f t="shared" si="5"/>
        <v>5481</v>
      </c>
      <c r="L28">
        <f t="shared" si="6"/>
        <v>4</v>
      </c>
      <c r="M28">
        <f>K28+L28</f>
        <v>5485</v>
      </c>
    </row>
    <row r="29" s="5" customFormat="1" ht="15.75" customHeight="1" spans="1:12">
      <c r="A29" s="8"/>
      <c r="B29" s="1" t="s">
        <v>14</v>
      </c>
      <c r="C29" s="9">
        <v>44851</v>
      </c>
      <c r="D29" s="8" t="s">
        <v>15</v>
      </c>
      <c r="E29" s="9">
        <v>50696</v>
      </c>
      <c r="F29" s="8" t="s">
        <v>40</v>
      </c>
      <c r="G29" s="12"/>
      <c r="H29" s="4"/>
      <c r="I29" s="8"/>
      <c r="K29" s="7">
        <f t="shared" si="5"/>
        <v>5845</v>
      </c>
      <c r="L29">
        <f t="shared" si="6"/>
        <v>4</v>
      </c>
    </row>
    <row r="30" s="5" customFormat="1" ht="15.75" customHeight="1" spans="1:12">
      <c r="A30" s="8"/>
      <c r="B30" s="1" t="s">
        <v>14</v>
      </c>
      <c r="C30" s="9">
        <v>44851</v>
      </c>
      <c r="D30" s="8" t="s">
        <v>15</v>
      </c>
      <c r="E30" s="9">
        <v>51060</v>
      </c>
      <c r="F30" s="8" t="s">
        <v>41</v>
      </c>
      <c r="G30" s="12"/>
      <c r="H30" s="4"/>
      <c r="I30" s="8"/>
      <c r="K30" s="7">
        <f t="shared" si="5"/>
        <v>6209</v>
      </c>
      <c r="L30">
        <f t="shared" si="6"/>
        <v>4</v>
      </c>
    </row>
    <row r="31" s="5" customFormat="1" ht="15.75" customHeight="1" spans="1:12">
      <c r="A31" s="8"/>
      <c r="B31" s="1" t="s">
        <v>14</v>
      </c>
      <c r="C31" s="9">
        <v>44851</v>
      </c>
      <c r="D31" s="8" t="s">
        <v>15</v>
      </c>
      <c r="E31" s="9">
        <v>51428</v>
      </c>
      <c r="F31" s="8" t="s">
        <v>42</v>
      </c>
      <c r="G31" s="12"/>
      <c r="H31" s="4"/>
      <c r="I31" s="8"/>
      <c r="K31" s="7">
        <f t="shared" si="5"/>
        <v>6577</v>
      </c>
      <c r="L31">
        <f t="shared" si="6"/>
        <v>4</v>
      </c>
    </row>
    <row r="32" s="5" customFormat="1" ht="15.75" customHeight="1" spans="1:12">
      <c r="A32" s="8"/>
      <c r="B32" s="1" t="s">
        <v>14</v>
      </c>
      <c r="C32" s="9">
        <v>44851</v>
      </c>
      <c r="D32" s="8" t="s">
        <v>15</v>
      </c>
      <c r="E32" s="9">
        <v>51791</v>
      </c>
      <c r="F32" s="8" t="s">
        <v>43</v>
      </c>
      <c r="G32" s="12"/>
      <c r="H32" s="4"/>
      <c r="I32" s="8"/>
      <c r="K32" s="7">
        <f t="shared" si="5"/>
        <v>6940</v>
      </c>
      <c r="L32">
        <f t="shared" si="6"/>
        <v>4</v>
      </c>
    </row>
    <row r="33" s="6" customFormat="1" ht="15.75" customHeight="1" spans="1:13">
      <c r="A33" s="10"/>
      <c r="B33" s="10" t="s">
        <v>14</v>
      </c>
      <c r="C33" s="11">
        <v>44851</v>
      </c>
      <c r="D33" s="10" t="s">
        <v>15</v>
      </c>
      <c r="E33" s="13">
        <v>52156</v>
      </c>
      <c r="F33" s="10" t="s">
        <v>44</v>
      </c>
      <c r="G33" s="14"/>
      <c r="H33" s="15"/>
      <c r="I33" s="10">
        <v>3.4741</v>
      </c>
      <c r="K33" s="16">
        <f t="shared" si="5"/>
        <v>7305</v>
      </c>
      <c r="L33" s="6">
        <f t="shared" si="6"/>
        <v>4</v>
      </c>
      <c r="M33" s="6">
        <f>K33+L33</f>
        <v>7309</v>
      </c>
    </row>
    <row r="34" s="5" customFormat="1" ht="15.75" customHeight="1" spans="1:12">
      <c r="A34" s="8"/>
      <c r="B34" s="1" t="s">
        <v>14</v>
      </c>
      <c r="C34" s="9">
        <v>44851</v>
      </c>
      <c r="D34" s="8" t="s">
        <v>15</v>
      </c>
      <c r="E34" s="9">
        <v>52523</v>
      </c>
      <c r="F34" s="8" t="s">
        <v>45</v>
      </c>
      <c r="G34" s="12"/>
      <c r="H34" s="4"/>
      <c r="I34" s="8"/>
      <c r="K34" s="7">
        <f t="shared" si="5"/>
        <v>7672</v>
      </c>
      <c r="L34">
        <f t="shared" si="6"/>
        <v>4</v>
      </c>
    </row>
    <row r="35" s="5" customFormat="1" ht="15.75" customHeight="1" spans="1:12">
      <c r="A35" s="8"/>
      <c r="B35" s="1" t="s">
        <v>14</v>
      </c>
      <c r="C35" s="9">
        <v>44851</v>
      </c>
      <c r="D35" s="8" t="s">
        <v>15</v>
      </c>
      <c r="E35" s="9">
        <v>52887</v>
      </c>
      <c r="F35" s="8" t="s">
        <v>46</v>
      </c>
      <c r="G35" s="12"/>
      <c r="H35" s="4"/>
      <c r="I35" s="8"/>
      <c r="K35" s="7">
        <f t="shared" si="5"/>
        <v>8036</v>
      </c>
      <c r="L35">
        <f t="shared" si="6"/>
        <v>4</v>
      </c>
    </row>
    <row r="36" s="5" customFormat="1" ht="15.75" customHeight="1" spans="1:12">
      <c r="A36" s="8"/>
      <c r="B36" s="1" t="s">
        <v>14</v>
      </c>
      <c r="C36" s="9">
        <v>44851</v>
      </c>
      <c r="D36" s="8" t="s">
        <v>15</v>
      </c>
      <c r="E36" s="9">
        <v>53252</v>
      </c>
      <c r="F36" s="8" t="s">
        <v>47</v>
      </c>
      <c r="G36" s="12"/>
      <c r="H36" s="4"/>
      <c r="I36" s="8"/>
      <c r="K36" s="7">
        <f t="shared" si="5"/>
        <v>8401</v>
      </c>
      <c r="L36">
        <f t="shared" si="6"/>
        <v>4</v>
      </c>
    </row>
    <row r="37" s="5" customFormat="1" ht="15.75" customHeight="1" spans="1:12">
      <c r="A37" s="8"/>
      <c r="B37" s="1" t="s">
        <v>14</v>
      </c>
      <c r="C37" s="9">
        <v>44851</v>
      </c>
      <c r="D37" s="8" t="s">
        <v>15</v>
      </c>
      <c r="E37" s="9">
        <v>53617</v>
      </c>
      <c r="F37" s="8" t="s">
        <v>48</v>
      </c>
      <c r="G37" s="12"/>
      <c r="H37" s="4"/>
      <c r="I37" s="8"/>
      <c r="K37" s="7">
        <f t="shared" si="5"/>
        <v>8766</v>
      </c>
      <c r="L37">
        <f t="shared" si="6"/>
        <v>4</v>
      </c>
    </row>
    <row r="38" s="6" customFormat="1" ht="15.75" customHeight="1" spans="1:13">
      <c r="A38" s="10"/>
      <c r="B38" s="10" t="s">
        <v>14</v>
      </c>
      <c r="C38" s="11">
        <v>44851</v>
      </c>
      <c r="D38" s="10" t="s">
        <v>15</v>
      </c>
      <c r="E38" s="13">
        <v>53982</v>
      </c>
      <c r="F38" s="10" t="s">
        <v>49</v>
      </c>
      <c r="G38" s="14"/>
      <c r="H38" s="15"/>
      <c r="I38" s="10">
        <v>3.30955</v>
      </c>
      <c r="K38" s="16">
        <f t="shared" si="5"/>
        <v>9131</v>
      </c>
      <c r="L38" s="6">
        <f t="shared" si="6"/>
        <v>4</v>
      </c>
      <c r="M38" s="6">
        <f>K38+L38</f>
        <v>9135</v>
      </c>
    </row>
    <row r="39" s="5" customFormat="1" ht="15.75" customHeight="1" spans="1:12">
      <c r="A39" s="8"/>
      <c r="B39" s="1" t="s">
        <v>14</v>
      </c>
      <c r="C39" s="9">
        <v>44851</v>
      </c>
      <c r="D39" s="8" t="s">
        <v>15</v>
      </c>
      <c r="E39" s="9">
        <v>54350</v>
      </c>
      <c r="F39" s="8" t="s">
        <v>50</v>
      </c>
      <c r="G39" s="12"/>
      <c r="H39" s="4"/>
      <c r="I39" s="8"/>
      <c r="K39" s="7">
        <f t="shared" si="5"/>
        <v>9499</v>
      </c>
      <c r="L39">
        <f t="shared" si="6"/>
        <v>4</v>
      </c>
    </row>
    <row r="40" s="5" customFormat="1" ht="15.75" customHeight="1" spans="1:12">
      <c r="A40" s="8"/>
      <c r="B40" s="1" t="s">
        <v>14</v>
      </c>
      <c r="C40" s="9">
        <v>44851</v>
      </c>
      <c r="D40" s="8" t="s">
        <v>15</v>
      </c>
      <c r="E40" s="9">
        <v>54714</v>
      </c>
      <c r="F40" s="8" t="s">
        <v>51</v>
      </c>
      <c r="G40" s="12"/>
      <c r="H40" s="4"/>
      <c r="I40" s="8"/>
      <c r="K40" s="7">
        <f t="shared" si="5"/>
        <v>9863</v>
      </c>
      <c r="L40">
        <f t="shared" si="6"/>
        <v>4</v>
      </c>
    </row>
    <row r="41" s="5" customFormat="1" ht="15.75" customHeight="1" spans="1:12">
      <c r="A41" s="8"/>
      <c r="B41" s="1" t="s">
        <v>14</v>
      </c>
      <c r="C41" s="9">
        <v>44851</v>
      </c>
      <c r="D41" s="8" t="s">
        <v>15</v>
      </c>
      <c r="E41" s="9">
        <v>55078</v>
      </c>
      <c r="F41" s="8" t="s">
        <v>52</v>
      </c>
      <c r="G41" s="12"/>
      <c r="H41" s="4"/>
      <c r="I41" s="8"/>
      <c r="K41" s="7">
        <f t="shared" si="5"/>
        <v>10227</v>
      </c>
      <c r="L41">
        <f t="shared" si="6"/>
        <v>4</v>
      </c>
    </row>
    <row r="42" s="5" customFormat="1" ht="15.75" customHeight="1" spans="1:12">
      <c r="A42" s="8"/>
      <c r="B42" s="1" t="s">
        <v>14</v>
      </c>
      <c r="C42" s="9">
        <v>44851</v>
      </c>
      <c r="D42" s="8" t="s">
        <v>15</v>
      </c>
      <c r="E42" s="9">
        <v>55443</v>
      </c>
      <c r="F42" s="8" t="s">
        <v>53</v>
      </c>
      <c r="G42" s="12"/>
      <c r="H42" s="4"/>
      <c r="I42" s="8"/>
      <c r="K42" s="7">
        <f t="shared" si="5"/>
        <v>10592</v>
      </c>
      <c r="L42">
        <f t="shared" si="6"/>
        <v>4</v>
      </c>
    </row>
    <row r="43" ht="15.75" customHeight="1" spans="1:13">
      <c r="A43" s="1"/>
      <c r="B43" s="1" t="s">
        <v>14</v>
      </c>
      <c r="C43" s="9">
        <v>44851</v>
      </c>
      <c r="D43" s="1" t="s">
        <v>15</v>
      </c>
      <c r="E43" s="2">
        <v>55809</v>
      </c>
      <c r="F43" s="1" t="s">
        <v>54</v>
      </c>
      <c r="G43" s="3"/>
      <c r="H43" s="4"/>
      <c r="I43" s="1">
        <v>3.164</v>
      </c>
      <c r="K43" s="7">
        <f t="shared" si="5"/>
        <v>10958</v>
      </c>
      <c r="L43">
        <f t="shared" si="6"/>
        <v>4</v>
      </c>
      <c r="M43">
        <f>K43+L43</f>
        <v>10962</v>
      </c>
    </row>
    <row r="44" s="5" customFormat="1" ht="15.75" customHeight="1" spans="1:12">
      <c r="A44" s="8"/>
      <c r="B44" s="1" t="s">
        <v>14</v>
      </c>
      <c r="C44" s="9">
        <v>44851</v>
      </c>
      <c r="D44" s="8" t="s">
        <v>15</v>
      </c>
      <c r="E44" s="9">
        <v>56174</v>
      </c>
      <c r="F44" s="8" t="s">
        <v>55</v>
      </c>
      <c r="G44" s="12"/>
      <c r="H44" s="4"/>
      <c r="I44" s="8"/>
      <c r="K44" s="7">
        <f t="shared" si="5"/>
        <v>11323</v>
      </c>
      <c r="L44">
        <f t="shared" si="6"/>
        <v>4</v>
      </c>
    </row>
    <row r="45" s="5" customFormat="1" ht="15.75" customHeight="1" spans="1:12">
      <c r="A45" s="8"/>
      <c r="B45" s="1" t="s">
        <v>14</v>
      </c>
      <c r="C45" s="9">
        <v>44851</v>
      </c>
      <c r="D45" s="8" t="s">
        <v>15</v>
      </c>
      <c r="E45" s="9">
        <v>56541</v>
      </c>
      <c r="F45" s="8" t="s">
        <v>56</v>
      </c>
      <c r="G45" s="12"/>
      <c r="H45" s="4"/>
      <c r="I45" s="8"/>
      <c r="K45" s="7">
        <f t="shared" si="5"/>
        <v>11690</v>
      </c>
      <c r="L45">
        <f t="shared" si="6"/>
        <v>4</v>
      </c>
    </row>
    <row r="46" s="5" customFormat="1" ht="15.75" customHeight="1" spans="1:12">
      <c r="A46" s="8"/>
      <c r="B46" s="1" t="s">
        <v>14</v>
      </c>
      <c r="C46" s="9">
        <v>44851</v>
      </c>
      <c r="D46" s="8" t="s">
        <v>15</v>
      </c>
      <c r="E46" s="9">
        <v>56905</v>
      </c>
      <c r="F46" s="8" t="s">
        <v>57</v>
      </c>
      <c r="G46" s="12"/>
      <c r="H46" s="4"/>
      <c r="I46" s="8"/>
      <c r="K46" s="7">
        <f t="shared" si="5"/>
        <v>12054</v>
      </c>
      <c r="L46">
        <f t="shared" si="6"/>
        <v>4</v>
      </c>
    </row>
    <row r="47" s="5" customFormat="1" ht="15.75" customHeight="1" spans="1:12">
      <c r="A47" s="8"/>
      <c r="B47" s="1" t="s">
        <v>14</v>
      </c>
      <c r="C47" s="9">
        <v>44851</v>
      </c>
      <c r="D47" s="8" t="s">
        <v>15</v>
      </c>
      <c r="E47" s="9">
        <v>57270</v>
      </c>
      <c r="F47" s="8" t="s">
        <v>58</v>
      </c>
      <c r="G47" s="12"/>
      <c r="H47" s="4"/>
      <c r="I47" s="8"/>
      <c r="K47" s="7">
        <f t="shared" si="5"/>
        <v>12419</v>
      </c>
      <c r="L47">
        <f t="shared" si="6"/>
        <v>4</v>
      </c>
    </row>
    <row r="48" s="5" customFormat="1" ht="15.75" customHeight="1" spans="1:12">
      <c r="A48" s="8"/>
      <c r="B48" s="1" t="s">
        <v>14</v>
      </c>
      <c r="C48" s="9">
        <v>44851</v>
      </c>
      <c r="D48" s="8" t="s">
        <v>15</v>
      </c>
      <c r="E48" s="9">
        <v>57635</v>
      </c>
      <c r="F48" s="8" t="s">
        <v>59</v>
      </c>
      <c r="G48" s="12"/>
      <c r="H48" s="4"/>
      <c r="I48" s="8"/>
      <c r="K48" s="7">
        <f t="shared" si="5"/>
        <v>12784</v>
      </c>
      <c r="L48">
        <f t="shared" si="6"/>
        <v>4</v>
      </c>
    </row>
    <row r="49" s="5" customFormat="1" ht="15.75" customHeight="1" spans="1:12">
      <c r="A49" s="8"/>
      <c r="B49" s="1" t="s">
        <v>14</v>
      </c>
      <c r="C49" s="9">
        <v>44851</v>
      </c>
      <c r="D49" s="8" t="s">
        <v>15</v>
      </c>
      <c r="E49" s="9">
        <v>58000</v>
      </c>
      <c r="F49" s="8" t="s">
        <v>60</v>
      </c>
      <c r="G49" s="12"/>
      <c r="H49" s="4"/>
      <c r="I49" s="8"/>
      <c r="K49" s="7">
        <f t="shared" si="5"/>
        <v>13149</v>
      </c>
      <c r="L49">
        <f t="shared" si="6"/>
        <v>4</v>
      </c>
    </row>
    <row r="50" s="5" customFormat="1" ht="15.75" customHeight="1" spans="1:12">
      <c r="A50" s="8"/>
      <c r="B50" s="1" t="s">
        <v>14</v>
      </c>
      <c r="C50" s="9">
        <v>44851</v>
      </c>
      <c r="D50" s="8" t="s">
        <v>15</v>
      </c>
      <c r="E50" s="9">
        <v>58365</v>
      </c>
      <c r="F50" s="8" t="s">
        <v>61</v>
      </c>
      <c r="G50" s="12"/>
      <c r="H50" s="4"/>
      <c r="I50" s="8"/>
      <c r="K50" s="7">
        <f t="shared" si="5"/>
        <v>13514</v>
      </c>
      <c r="L50">
        <f t="shared" si="6"/>
        <v>4</v>
      </c>
    </row>
    <row r="51" s="5" customFormat="1" ht="15.75" customHeight="1" spans="1:12">
      <c r="A51" s="8"/>
      <c r="B51" s="1" t="s">
        <v>14</v>
      </c>
      <c r="C51" s="9">
        <v>44851</v>
      </c>
      <c r="D51" s="8" t="s">
        <v>15</v>
      </c>
      <c r="E51" s="9">
        <v>58732</v>
      </c>
      <c r="F51" s="8" t="s">
        <v>62</v>
      </c>
      <c r="G51" s="12"/>
      <c r="H51" s="4"/>
      <c r="I51" s="8"/>
      <c r="K51" s="7">
        <f t="shared" si="5"/>
        <v>13881</v>
      </c>
      <c r="L51">
        <f t="shared" si="6"/>
        <v>4</v>
      </c>
    </row>
    <row r="52" s="5" customFormat="1" ht="15.75" customHeight="1" spans="1:12">
      <c r="A52" s="8"/>
      <c r="B52" s="1" t="s">
        <v>14</v>
      </c>
      <c r="C52" s="9">
        <v>44851</v>
      </c>
      <c r="D52" s="8" t="s">
        <v>15</v>
      </c>
      <c r="E52" s="9">
        <v>59096</v>
      </c>
      <c r="F52" s="8" t="s">
        <v>63</v>
      </c>
      <c r="G52" s="12"/>
      <c r="H52" s="4"/>
      <c r="I52" s="8"/>
      <c r="K52" s="7">
        <f t="shared" si="5"/>
        <v>14245</v>
      </c>
      <c r="L52">
        <f t="shared" si="6"/>
        <v>4</v>
      </c>
    </row>
    <row r="53" s="6" customFormat="1" ht="15.75" customHeight="1" spans="1:13">
      <c r="A53" s="10"/>
      <c r="B53" s="10" t="s">
        <v>14</v>
      </c>
      <c r="C53" s="11">
        <v>44851</v>
      </c>
      <c r="D53" s="10" t="s">
        <v>15</v>
      </c>
      <c r="E53" s="13">
        <v>59461</v>
      </c>
      <c r="F53" s="10" t="s">
        <v>64</v>
      </c>
      <c r="G53" s="14"/>
      <c r="H53" s="15"/>
      <c r="I53" s="10">
        <v>2.9096</v>
      </c>
      <c r="K53" s="7">
        <f t="shared" si="5"/>
        <v>14610</v>
      </c>
      <c r="L53">
        <f t="shared" si="6"/>
        <v>4</v>
      </c>
      <c r="M53" s="6">
        <f>K53+L53</f>
        <v>14614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"/>
    </sheetView>
  </sheetViews>
  <sheetFormatPr defaultColWidth="11.2222222222222" defaultRowHeight="15" customHeight="1"/>
  <cols>
    <col min="1" max="2" width="8.33333333333333" customWidth="1"/>
    <col min="3" max="3" width="10.1111111111111" customWidth="1"/>
    <col min="4" max="4" width="16.1111111111111" customWidth="1"/>
    <col min="5" max="5" width="10.1111111111111" customWidth="1"/>
    <col min="6" max="6" width="8.33333333333333" customWidth="1"/>
    <col min="7" max="7" width="10.1111111111111" customWidth="1"/>
    <col min="8" max="8" width="8.33333333333333" customWidth="1"/>
    <col min="9" max="9" width="10.7777777777778" customWidth="1"/>
    <col min="10" max="26" width="8.33333333333333" customWidth="1"/>
  </cols>
  <sheetData>
    <row r="1" spans="1:9">
      <c r="A1" s="1" t="s">
        <v>65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 t="s">
        <v>2</v>
      </c>
      <c r="D2" s="1"/>
      <c r="E2" s="1" t="s">
        <v>3</v>
      </c>
      <c r="F2" s="1"/>
      <c r="G2" s="1" t="s">
        <v>4</v>
      </c>
      <c r="H2" s="1" t="s">
        <v>5</v>
      </c>
      <c r="I2" s="1" t="s">
        <v>6</v>
      </c>
    </row>
    <row r="3" spans="1:9">
      <c r="A3" s="1"/>
      <c r="B3" s="1" t="s">
        <v>66</v>
      </c>
      <c r="C3" s="2">
        <v>44847</v>
      </c>
      <c r="D3" s="1" t="s">
        <v>67</v>
      </c>
      <c r="E3" s="2">
        <v>44848</v>
      </c>
      <c r="F3" s="1" t="s">
        <v>12</v>
      </c>
      <c r="G3" s="3">
        <v>0.999916812476295</v>
      </c>
      <c r="H3" s="4">
        <v>3.03647091565934</v>
      </c>
      <c r="I3" s="1">
        <v>2.995</v>
      </c>
    </row>
    <row r="4" spans="1:9">
      <c r="A4" s="1"/>
      <c r="B4" s="1" t="s">
        <v>66</v>
      </c>
      <c r="C4" s="2">
        <v>44848</v>
      </c>
      <c r="D4" s="1" t="s">
        <v>67</v>
      </c>
      <c r="E4" s="2">
        <v>44851</v>
      </c>
      <c r="F4" s="1" t="s">
        <v>13</v>
      </c>
      <c r="G4" s="3">
        <v>0.999667312176298</v>
      </c>
      <c r="H4" s="4">
        <v>3.03628148667004</v>
      </c>
      <c r="I4" s="1">
        <v>2.995</v>
      </c>
    </row>
    <row r="5" spans="1:9">
      <c r="A5" s="1"/>
      <c r="B5" s="1" t="s">
        <v>66</v>
      </c>
      <c r="C5" s="2">
        <v>44851</v>
      </c>
      <c r="D5" s="1" t="s">
        <v>67</v>
      </c>
      <c r="E5" s="2">
        <v>44943</v>
      </c>
      <c r="F5" s="1" t="s">
        <v>19</v>
      </c>
      <c r="G5" s="3">
        <v>0.989700333726438</v>
      </c>
      <c r="H5" s="4">
        <v>3.93632534555355</v>
      </c>
      <c r="I5" s="1">
        <v>3.94071</v>
      </c>
    </row>
    <row r="6" spans="1:9">
      <c r="A6" s="1"/>
      <c r="B6" s="1" t="s">
        <v>14</v>
      </c>
      <c r="C6" s="2">
        <v>44851</v>
      </c>
      <c r="D6" s="1" t="s">
        <v>68</v>
      </c>
      <c r="E6" s="2">
        <v>45033</v>
      </c>
      <c r="F6" s="1" t="s">
        <v>22</v>
      </c>
      <c r="G6" s="3">
        <v>0.977766418703734</v>
      </c>
      <c r="H6" s="4">
        <v>4.41227564652157</v>
      </c>
      <c r="I6" s="1">
        <v>4.42885</v>
      </c>
    </row>
    <row r="7" spans="1:9">
      <c r="A7" s="1"/>
      <c r="B7" s="1" t="s">
        <v>14</v>
      </c>
      <c r="C7" s="2">
        <v>44851</v>
      </c>
      <c r="D7" s="1" t="s">
        <v>68</v>
      </c>
      <c r="E7" s="2">
        <v>45216</v>
      </c>
      <c r="F7" s="1" t="s">
        <v>24</v>
      </c>
      <c r="G7" s="3">
        <v>0.954174518827273</v>
      </c>
      <c r="H7" s="4">
        <v>4.64001951999258</v>
      </c>
      <c r="I7" s="1">
        <v>4.69715</v>
      </c>
    </row>
    <row r="8" spans="1:9">
      <c r="A8" s="1"/>
      <c r="B8" s="1" t="s">
        <v>14</v>
      </c>
      <c r="C8" s="2">
        <v>44851</v>
      </c>
      <c r="D8" s="1" t="s">
        <v>68</v>
      </c>
      <c r="E8" s="2">
        <v>45582</v>
      </c>
      <c r="F8" s="1" t="s">
        <v>26</v>
      </c>
      <c r="G8" s="3">
        <v>0.912562910002006</v>
      </c>
      <c r="H8" s="4">
        <v>4.54379081744743</v>
      </c>
      <c r="I8" s="1">
        <v>4.5902</v>
      </c>
    </row>
    <row r="9" spans="1:9">
      <c r="A9" s="1"/>
      <c r="B9" s="1" t="s">
        <v>14</v>
      </c>
      <c r="C9" s="2">
        <v>44851</v>
      </c>
      <c r="D9" s="1" t="s">
        <v>68</v>
      </c>
      <c r="E9" s="2">
        <v>45947</v>
      </c>
      <c r="F9" s="1" t="s">
        <v>27</v>
      </c>
      <c r="G9" s="3">
        <v>0.87739826128978</v>
      </c>
      <c r="H9" s="4">
        <v>4.3399917505018</v>
      </c>
      <c r="I9" s="1">
        <v>4.3848</v>
      </c>
    </row>
    <row r="10" spans="1:9">
      <c r="A10" s="1"/>
      <c r="B10" s="1" t="s">
        <v>14</v>
      </c>
      <c r="C10" s="2">
        <v>44851</v>
      </c>
      <c r="D10" s="1" t="s">
        <v>68</v>
      </c>
      <c r="E10" s="2">
        <v>46314</v>
      </c>
      <c r="F10" s="1" t="s">
        <v>28</v>
      </c>
      <c r="G10" s="3">
        <v>0.844773151669137</v>
      </c>
      <c r="H10" s="4">
        <v>4.19705581103048</v>
      </c>
      <c r="I10" s="1">
        <v>4.2424</v>
      </c>
    </row>
    <row r="11" spans="1:9">
      <c r="A11" s="1"/>
      <c r="B11" s="1" t="s">
        <v>14</v>
      </c>
      <c r="C11" s="2">
        <v>44851</v>
      </c>
      <c r="D11" s="1" t="s">
        <v>68</v>
      </c>
      <c r="E11" s="2">
        <v>46678</v>
      </c>
      <c r="F11" s="1" t="s">
        <v>29</v>
      </c>
      <c r="G11" s="3">
        <v>0.814066348947871</v>
      </c>
      <c r="H11" s="4">
        <v>4.10078609486765</v>
      </c>
      <c r="I11" s="1">
        <v>4.147</v>
      </c>
    </row>
    <row r="12" spans="1:9">
      <c r="A12" s="1"/>
      <c r="B12" s="1" t="s">
        <v>14</v>
      </c>
      <c r="C12" s="2">
        <v>44851</v>
      </c>
      <c r="D12" s="1" t="s">
        <v>68</v>
      </c>
      <c r="E12" s="2">
        <v>47043</v>
      </c>
      <c r="F12" s="1" t="s">
        <v>30</v>
      </c>
      <c r="G12" s="3">
        <v>0.784721693890643</v>
      </c>
      <c r="H12" s="4">
        <v>4.0293964604948</v>
      </c>
      <c r="I12" s="1">
        <v>4.07665</v>
      </c>
    </row>
    <row r="13" spans="1:9">
      <c r="A13" s="1"/>
      <c r="B13" s="1" t="s">
        <v>14</v>
      </c>
      <c r="C13" s="2">
        <v>44851</v>
      </c>
      <c r="D13" s="1" t="s">
        <v>68</v>
      </c>
      <c r="E13" s="2">
        <v>47408</v>
      </c>
      <c r="F13" s="1" t="s">
        <v>31</v>
      </c>
      <c r="G13" s="3">
        <v>0.756873837158185</v>
      </c>
      <c r="H13" s="4">
        <v>3.97008691516488</v>
      </c>
      <c r="I13" s="1">
        <v>4.01875</v>
      </c>
    </row>
    <row r="14" spans="1:9">
      <c r="A14" s="1"/>
      <c r="B14" s="1" t="s">
        <v>14</v>
      </c>
      <c r="C14" s="2">
        <v>44851</v>
      </c>
      <c r="D14" s="1" t="s">
        <v>68</v>
      </c>
      <c r="E14" s="2">
        <v>47773</v>
      </c>
      <c r="F14" s="1" t="s">
        <v>32</v>
      </c>
      <c r="G14" s="3">
        <v>0.730168678744595</v>
      </c>
      <c r="H14" s="4">
        <v>3.92293548370982</v>
      </c>
      <c r="I14" s="1">
        <v>3.97295</v>
      </c>
    </row>
    <row r="15" spans="1:9">
      <c r="A15" s="1"/>
      <c r="B15" s="1" t="s">
        <v>14</v>
      </c>
      <c r="C15" s="2">
        <v>44851</v>
      </c>
      <c r="D15" s="1" t="s">
        <v>68</v>
      </c>
      <c r="E15" s="2">
        <v>48138</v>
      </c>
      <c r="F15" s="1" t="s">
        <v>33</v>
      </c>
      <c r="G15" s="3">
        <v>0.704273041804625</v>
      </c>
      <c r="H15" s="4">
        <v>3.88833307283245</v>
      </c>
      <c r="I15" s="1">
        <v>3.9392</v>
      </c>
    </row>
    <row r="16" spans="1:9">
      <c r="A16" s="1"/>
      <c r="B16" s="1" t="s">
        <v>14</v>
      </c>
      <c r="C16" s="2">
        <v>44851</v>
      </c>
      <c r="D16" s="1" t="s">
        <v>68</v>
      </c>
      <c r="E16" s="2">
        <v>48505</v>
      </c>
      <c r="F16" s="1" t="s">
        <v>34</v>
      </c>
      <c r="G16" s="3">
        <v>0.678865363711103</v>
      </c>
      <c r="H16" s="4">
        <v>3.86485366067361</v>
      </c>
      <c r="I16" s="1">
        <v>3.91595</v>
      </c>
    </row>
    <row r="17" spans="1:9">
      <c r="A17" s="1"/>
      <c r="B17" s="1" t="s">
        <v>14</v>
      </c>
      <c r="C17" s="2">
        <v>44851</v>
      </c>
      <c r="D17" s="1" t="s">
        <v>68</v>
      </c>
      <c r="E17" s="2">
        <v>49234</v>
      </c>
      <c r="F17" s="1" t="s">
        <v>36</v>
      </c>
      <c r="G17" s="3">
        <v>0.630618539978047</v>
      </c>
      <c r="H17" s="4">
        <v>3.8359871921464</v>
      </c>
      <c r="I17" s="1">
        <v>3.8866</v>
      </c>
    </row>
    <row r="18" spans="1:9">
      <c r="A18" s="1"/>
      <c r="B18" s="1" t="s">
        <v>14</v>
      </c>
      <c r="C18" s="2">
        <v>44851</v>
      </c>
      <c r="D18" s="1" t="s">
        <v>68</v>
      </c>
      <c r="E18" s="2">
        <v>50332</v>
      </c>
      <c r="F18" s="1" t="s">
        <v>39</v>
      </c>
      <c r="G18" s="3">
        <v>0.56513128499629</v>
      </c>
      <c r="H18" s="4">
        <v>3.79771162098639</v>
      </c>
      <c r="I18" s="1">
        <v>3.84975</v>
      </c>
    </row>
    <row r="19" spans="1:9">
      <c r="A19" s="1"/>
      <c r="B19" s="1" t="s">
        <v>14</v>
      </c>
      <c r="C19" s="2">
        <v>44851</v>
      </c>
      <c r="D19" s="1" t="s">
        <v>68</v>
      </c>
      <c r="E19" s="2">
        <v>52156</v>
      </c>
      <c r="F19" s="1" t="s">
        <v>44</v>
      </c>
      <c r="G19" s="3">
        <v>0.480548869806455</v>
      </c>
      <c r="H19" s="4">
        <v>3.65961988834817</v>
      </c>
      <c r="I19" s="1">
        <v>3.73535</v>
      </c>
    </row>
    <row r="20" spans="1:9">
      <c r="A20" s="1"/>
      <c r="B20" s="1" t="s">
        <v>14</v>
      </c>
      <c r="C20" s="2">
        <v>44851</v>
      </c>
      <c r="D20" s="1" t="s">
        <v>68</v>
      </c>
      <c r="E20" s="2">
        <v>53982</v>
      </c>
      <c r="F20" s="1" t="s">
        <v>49</v>
      </c>
      <c r="G20" s="3">
        <v>0.422014750191757</v>
      </c>
      <c r="H20" s="4">
        <v>3.44708242590777</v>
      </c>
      <c r="I20" s="1">
        <v>3.5712</v>
      </c>
    </row>
    <row r="21" ht="15.75" customHeight="1" spans="1:9">
      <c r="A21" s="1"/>
      <c r="B21" s="1" t="s">
        <v>14</v>
      </c>
      <c r="C21" s="2">
        <v>44851</v>
      </c>
      <c r="D21" s="1" t="s">
        <v>68</v>
      </c>
      <c r="E21" s="2">
        <v>55809</v>
      </c>
      <c r="F21" s="1" t="s">
        <v>54</v>
      </c>
      <c r="G21" s="3">
        <v>0.375906906535891</v>
      </c>
      <c r="H21" s="4">
        <v>3.25780898300685</v>
      </c>
      <c r="I21" s="1">
        <v>3.4264</v>
      </c>
    </row>
    <row r="22" ht="15.75" customHeight="1" spans="1:9">
      <c r="A22" s="1"/>
      <c r="B22" s="1" t="s">
        <v>14</v>
      </c>
      <c r="C22" s="2">
        <v>44851</v>
      </c>
      <c r="D22" s="1" t="s">
        <v>68</v>
      </c>
      <c r="E22" s="2">
        <v>59461</v>
      </c>
      <c r="F22" s="1" t="s">
        <v>64</v>
      </c>
      <c r="G22" s="3">
        <v>0.310639369520621</v>
      </c>
      <c r="H22" s="4">
        <v>2.92000655207865</v>
      </c>
      <c r="I22" s="1">
        <v>3.1727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USD OIS SOFR</vt:lpstr>
      <vt:lpstr>USD AN3M LIBOR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110352029@g.nccu.edu.tw</dc:creator>
  <cp:lastModifiedBy>akilin</cp:lastModifiedBy>
  <dcterms:created xsi:type="dcterms:W3CDTF">2023-04-01T11:46:00Z</dcterms:created>
  <dcterms:modified xsi:type="dcterms:W3CDTF">2023-04-27T03:37:44Z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