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defaultThemeVersion="124226"/>
  <mc:AlternateContent xmlns:mc="http://schemas.openxmlformats.org/markup-compatibility/2006">
    <mc:Choice Requires="x15">
      <x15ac:absPath xmlns:x15ac="http://schemas.microsoft.com/office/spreadsheetml/2010/11/ac" url="D:\data analst\project\full project\"/>
    </mc:Choice>
  </mc:AlternateContent>
  <xr:revisionPtr revIDLastSave="0" documentId="13_ncr:1_{5EF17315-97E8-4A4F-A8F4-EA61163CBC82}" xr6:coauthVersionLast="47" xr6:coauthVersionMax="47" xr10:uidLastSave="{00000000-0000-0000-0000-000000000000}"/>
  <bookViews>
    <workbookView xWindow="-120" yWindow="-120" windowWidth="20730" windowHeight="11040" activeTab="2" xr2:uid="{00000000-000D-0000-FFFF-FFFF00000000}"/>
  </bookViews>
  <sheets>
    <sheet name="Data sets" sheetId="1" r:id="rId1"/>
    <sheet name="Pivot Table" sheetId="2" r:id="rId2"/>
    <sheet name="Income Source" sheetId="9" r:id="rId3"/>
    <sheet name="Geographically" sheetId="3" r:id="rId4"/>
    <sheet name="Sales process" sheetId="4" r:id="rId5"/>
    <sheet name="Sheet1" sheetId="10" r:id="rId6"/>
  </sheets>
  <externalReferences>
    <externalReference r:id="rId7"/>
  </externalReferences>
  <definedNames>
    <definedName name="_xlnm._FilterDatabase" localSheetId="0" hidden="1">'Data sets'!$R$1:$Z$501</definedName>
    <definedName name="_xlchart.v2.0" hidden="1">'Pivot Table'!$Q$23:$Q$28</definedName>
    <definedName name="_xlchart.v2.1" hidden="1">'Pivot Table'!$R$22</definedName>
    <definedName name="_xlchart.v2.2" hidden="1">'Pivot Table'!$R$23:$R$28</definedName>
    <definedName name="_xlchart.v5.3" hidden="1">'Pivot Table'!$N$49</definedName>
    <definedName name="_xlchart.v5.4" hidden="1">'Pivot Table'!$N$50:$N$57</definedName>
    <definedName name="_xlchart.v5.5" hidden="1">'Pivot Table'!$O$49</definedName>
    <definedName name="_xlchart.v5.6" hidden="1">'Pivot Table'!$O$50:$O$57</definedName>
    <definedName name="_xlchart.v5.7" hidden="1">'Pivot Table'!$P$49</definedName>
    <definedName name="_xlchart.v5.8" hidden="1">'Pivot Table'!$P$50:$P$57</definedName>
    <definedName name="_xlcn.WorksheetConnection_sales_dataset_1000.xlsxTable11" hidden="1">Table1[]</definedName>
    <definedName name="_xlcn.WorksheetConnection_sales_dataset_1000.xlsxTable31" hidden="1">Table9[]</definedName>
    <definedName name="METHOOD">'Pivot Table'!$U$21:$V$23</definedName>
    <definedName name="REGISTER">'Pivot Table'!$X$28:$Y$30</definedName>
    <definedName name="Slicer_Country">#N/A</definedName>
    <definedName name="Slicer_Payment_Method">#N/A</definedName>
    <definedName name="Slicer_POS">#N/A</definedName>
    <definedName name="Slicer_Year">#N/A</definedName>
    <definedName name="Slicer_Year1">#N/A</definedName>
    <definedName name="Slicer_Year2">#N/A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sales_dataset_1000.xlsx!Table3"/>
          <x15:modelTable id="Table1" name="Table1" connection="WorksheetConnection_sales_dataset_1000.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1" i="2" l="1"/>
  <c r="P52" i="2"/>
  <c r="P53" i="2"/>
  <c r="P54" i="2"/>
  <c r="P55" i="2"/>
  <c r="P56" i="2"/>
  <c r="P57" i="2"/>
  <c r="P50" i="2"/>
  <c r="L62" i="2"/>
  <c r="M58" i="2" l="1"/>
  <c r="G59" i="2"/>
  <c r="L58" i="2"/>
  <c r="I26" i="4"/>
  <c r="Y44" i="2"/>
  <c r="X43" i="2"/>
  <c r="X42" i="2"/>
  <c r="X41" i="2"/>
  <c r="Y40" i="2"/>
  <c r="X40" i="2"/>
  <c r="AB37" i="2"/>
  <c r="R28" i="2"/>
  <c r="Q28" i="2"/>
  <c r="R27" i="2"/>
  <c r="Q27" i="2"/>
  <c r="R26" i="2"/>
  <c r="Q26" i="2"/>
  <c r="R25" i="2"/>
  <c r="Q25" i="2"/>
  <c r="R24" i="2"/>
  <c r="Q24" i="2"/>
  <c r="AE23" i="2"/>
  <c r="AD23" i="2"/>
  <c r="AC23" i="2"/>
  <c r="AB23" i="2"/>
  <c r="R23" i="2"/>
  <c r="Q23" i="2"/>
  <c r="AE22" i="2"/>
  <c r="AD22" i="2"/>
  <c r="AC22" i="2"/>
  <c r="AB22" i="2"/>
  <c r="R22" i="2"/>
  <c r="Q22" i="2"/>
  <c r="AE17" i="2"/>
  <c r="AD17" i="2"/>
  <c r="AC17" i="2"/>
  <c r="AB17" i="2"/>
  <c r="AE16" i="2"/>
  <c r="AD16" i="2"/>
  <c r="AC16" i="2"/>
  <c r="AB16" i="2"/>
  <c r="F16" i="2"/>
  <c r="AE8" i="2"/>
  <c r="AD8" i="2"/>
  <c r="AC8" i="2"/>
  <c r="AB8" i="2"/>
  <c r="J28" i="4" s="1"/>
  <c r="AE7" i="2"/>
  <c r="AD7" i="2"/>
  <c r="AC7" i="2"/>
  <c r="AB7" i="2"/>
  <c r="M7" i="2"/>
  <c r="L7" i="2"/>
  <c r="I7" i="2"/>
  <c r="M6" i="2"/>
  <c r="L6" i="2"/>
  <c r="I6" i="2"/>
  <c r="M5" i="2"/>
  <c r="L5" i="2"/>
  <c r="I5" i="2"/>
  <c r="M4" i="2"/>
  <c r="L4" i="2"/>
  <c r="I4" i="2"/>
  <c r="M3" i="2"/>
  <c r="L3" i="2"/>
  <c r="I3" i="2"/>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Q4" i="2"/>
  <c r="E23" i="2"/>
  <c r="G24" i="2" l="1"/>
  <c r="F23" i="2"/>
  <c r="B28" i="2"/>
  <c r="J4" i="2"/>
  <c r="J6" i="2"/>
  <c r="K5" i="2"/>
  <c r="K3" i="2"/>
  <c r="B27" i="2"/>
  <c r="K6" i="2"/>
  <c r="K4" i="2"/>
  <c r="J7" i="2"/>
  <c r="K7" i="2"/>
  <c r="J5" i="2"/>
  <c r="J3" i="2"/>
  <c r="H2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0A4EA9-76E7-4928-9F75-7B2C891E3F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4C39C43-3496-4D72-B079-01E77AAD82B3}" name="WorksheetConnection_sales_dataset_1000.xlsx!Table1" type="102" refreshedVersion="8" minRefreshableVersion="5">
    <extLst>
      <ext xmlns:x15="http://schemas.microsoft.com/office/spreadsheetml/2010/11/main" uri="{DE250136-89BD-433C-8126-D09CA5730AF9}">
        <x15:connection id="Table1" autoDelete="1">
          <x15:rangePr sourceName="_xlcn.WorksheetConnection_sales_dataset_1000.xlsxTable11"/>
        </x15:connection>
      </ext>
    </extLst>
  </connection>
  <connection id="3" xr16:uid="{0E7A244A-5AF7-4F62-8AC5-A350447AA849}" name="WorksheetConnection_sales_dataset_1000.xlsx!Table3" type="102" refreshedVersion="8" minRefreshableVersion="5">
    <extLst>
      <ext xmlns:x15="http://schemas.microsoft.com/office/spreadsheetml/2010/11/main" uri="{DE250136-89BD-433C-8126-D09CA5730AF9}">
        <x15:connection id="Table3">
          <x15:rangePr sourceName="_xlcn.WorksheetConnection_sales_dataset_1000.xlsxTable31"/>
        </x15:connection>
      </ext>
    </extLst>
  </connection>
</connections>
</file>

<file path=xl/sharedStrings.xml><?xml version="1.0" encoding="utf-8"?>
<sst xmlns="http://schemas.openxmlformats.org/spreadsheetml/2006/main" count="9704" uniqueCount="1144">
  <si>
    <t>Order Number</t>
  </si>
  <si>
    <t>Year</t>
  </si>
  <si>
    <t>Month</t>
  </si>
  <si>
    <t>POS</t>
  </si>
  <si>
    <t>Payment Method</t>
  </si>
  <si>
    <t>Assembly Stage</t>
  </si>
  <si>
    <t>Registration Status</t>
  </si>
  <si>
    <t>Sale Status</t>
  </si>
  <si>
    <t>Delivery Type</t>
  </si>
  <si>
    <t>Amount</t>
  </si>
  <si>
    <t>Target</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</si>
  <si>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</si>
  <si>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</si>
  <si>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</si>
  <si>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</si>
  <si>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</si>
  <si>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</si>
  <si>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</si>
  <si>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</si>
  <si>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</si>
  <si>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</si>
  <si>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</si>
  <si>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</si>
  <si>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</si>
  <si>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</si>
  <si>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</si>
  <si>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</si>
  <si>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</si>
  <si>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</si>
  <si>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</si>
  <si>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</si>
  <si>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</si>
  <si>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</si>
  <si>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</si>
  <si>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</si>
  <si>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</si>
  <si>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</si>
  <si>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</si>
  <si>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</si>
  <si>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</si>
  <si>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</si>
  <si>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</si>
  <si>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</si>
  <si>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</si>
  <si>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</si>
  <si>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</si>
  <si>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</si>
  <si>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</si>
  <si>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</si>
  <si>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</si>
  <si>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</si>
  <si>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</si>
  <si>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</si>
  <si>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</si>
  <si>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</si>
  <si>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</si>
  <si>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</si>
  <si>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</si>
  <si>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</si>
  <si>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</si>
  <si>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</si>
  <si>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</si>
  <si>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</si>
  <si>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</si>
  <si>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</si>
  <si>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</si>
  <si>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</si>
  <si>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</si>
  <si>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</si>
  <si>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</si>
  <si>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</si>
  <si>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</si>
  <si>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</si>
  <si>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</si>
  <si>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</si>
  <si>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</si>
  <si>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</si>
  <si>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</si>
  <si>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</si>
  <si>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</si>
  <si>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</si>
  <si>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</si>
  <si>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</si>
  <si>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</si>
  <si>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</si>
  <si>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</si>
  <si>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</si>
  <si>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</si>
  <si>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</si>
  <si>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</si>
  <si>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</si>
  <si>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</si>
  <si>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</si>
  <si>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</si>
  <si>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</si>
  <si>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</si>
  <si>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</si>
  <si>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</si>
  <si>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</si>
  <si>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</si>
  <si>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</si>
  <si>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</si>
  <si>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</si>
  <si>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</si>
  <si>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</si>
  <si>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</si>
  <si>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</si>
  <si>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</si>
  <si>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</si>
  <si>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</si>
  <si>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</si>
  <si>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</si>
  <si>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</si>
  <si>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</si>
  <si>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</si>
  <si>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</si>
  <si>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</si>
  <si>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</si>
  <si>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</si>
  <si>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</si>
  <si>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</si>
  <si>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</si>
  <si>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</si>
  <si>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</si>
  <si>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</si>
  <si>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</si>
  <si>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</si>
  <si>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</si>
  <si>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</si>
  <si>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</si>
  <si>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</si>
  <si>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</si>
  <si>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</si>
  <si>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</si>
  <si>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</si>
  <si>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</si>
  <si>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</si>
  <si>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</si>
  <si>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</si>
  <si>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</si>
  <si>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</si>
  <si>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</si>
  <si>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</si>
  <si>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</si>
  <si>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</si>
  <si>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</si>
  <si>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</si>
  <si>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</si>
  <si>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</si>
  <si>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</si>
  <si>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</si>
  <si>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</si>
  <si>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</si>
  <si>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</si>
  <si>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</si>
  <si>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</si>
  <si>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</si>
  <si>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</si>
  <si>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</si>
  <si>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</si>
  <si>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</si>
  <si>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</si>
  <si>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</si>
  <si>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</si>
  <si>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</si>
  <si>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</si>
  <si>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</si>
  <si>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</si>
  <si>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</si>
  <si>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</si>
  <si>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</si>
  <si>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</si>
  <si>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</si>
  <si>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</si>
  <si>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</si>
  <si>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</si>
  <si>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</si>
  <si>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</si>
  <si>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</si>
  <si>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</si>
  <si>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</si>
  <si>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</si>
  <si>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</si>
  <si>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</si>
  <si>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</si>
  <si>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</si>
  <si>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</si>
  <si>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</si>
  <si>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</si>
  <si>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</si>
  <si>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</si>
  <si>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</si>
  <si>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</si>
  <si>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</si>
  <si>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</si>
  <si>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</si>
  <si>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</si>
  <si>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</si>
  <si>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</si>
  <si>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</si>
  <si>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</si>
  <si>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</si>
  <si>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</si>
  <si>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</si>
  <si>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</si>
  <si>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</si>
  <si>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</si>
  <si>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</si>
  <si>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</si>
  <si>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</si>
  <si>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</si>
  <si>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</si>
  <si>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</si>
  <si>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</si>
  <si>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</si>
  <si>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</si>
  <si>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</si>
  <si>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</si>
  <si>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</si>
  <si>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</si>
  <si>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</si>
  <si>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</si>
  <si>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</si>
  <si>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</si>
  <si>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</si>
  <si>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</si>
  <si>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</si>
  <si>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</si>
  <si>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</si>
  <si>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</si>
  <si>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</si>
  <si>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</si>
  <si>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</si>
  <si>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</si>
  <si>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</si>
  <si>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</si>
  <si>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</si>
  <si>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</si>
  <si>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</si>
  <si>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</si>
  <si>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</si>
  <si>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</si>
  <si>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</si>
  <si>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</si>
  <si>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</si>
  <si>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</si>
  <si>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</si>
  <si>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</si>
  <si>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</si>
  <si>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</si>
  <si>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</si>
  <si>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</si>
  <si>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</si>
  <si>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</si>
  <si>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</si>
  <si>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</si>
  <si>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</si>
  <si>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</si>
  <si>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</si>
  <si>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</si>
  <si>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</si>
  <si>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</si>
  <si>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</si>
  <si>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</si>
  <si>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</si>
  <si>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</si>
  <si>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</si>
  <si>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</si>
  <si>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</si>
  <si>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</si>
  <si>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</si>
  <si>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</si>
  <si>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</si>
  <si>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</si>
  <si>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</si>
  <si>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</si>
  <si>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</si>
  <si>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</si>
  <si>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</si>
  <si>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</si>
  <si>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</si>
  <si>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</si>
  <si>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</si>
  <si>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</si>
  <si>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</si>
  <si>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</si>
  <si>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</si>
  <si>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</si>
  <si>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</si>
  <si>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</si>
  <si>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</si>
  <si>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</si>
  <si>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</si>
  <si>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</si>
  <si>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</si>
  <si>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</si>
  <si>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</si>
  <si>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</si>
  <si>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</si>
  <si>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</si>
  <si>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</si>
  <si>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</si>
  <si>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</si>
  <si>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</si>
  <si>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</si>
  <si>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</si>
  <si>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</si>
  <si>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</si>
  <si>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</si>
  <si>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</si>
  <si>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</si>
  <si>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</si>
  <si>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</si>
  <si>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</si>
  <si>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</si>
  <si>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</si>
  <si>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</si>
  <si>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</si>
  <si>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</si>
  <si>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</si>
  <si>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</si>
  <si>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</si>
  <si>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</si>
  <si>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</si>
  <si>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</si>
  <si>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</si>
  <si>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</si>
  <si>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</si>
  <si>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</si>
  <si>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</si>
  <si>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</si>
  <si>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</si>
  <si>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</si>
  <si>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</si>
  <si>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</si>
  <si>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</si>
  <si>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</si>
  <si>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</si>
  <si>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</si>
  <si>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</si>
  <si>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</si>
  <si>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</si>
  <si>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</si>
  <si>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</si>
  <si>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</si>
  <si>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</si>
  <si>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</si>
  <si>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</si>
  <si>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</si>
  <si>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</si>
  <si>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</si>
  <si>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</si>
  <si>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</si>
  <si>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</si>
  <si>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</si>
  <si>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</si>
  <si>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</si>
  <si>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</si>
  <si>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</si>
  <si>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</si>
  <si>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</si>
  <si>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</si>
  <si>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</si>
  <si>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</si>
  <si>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</si>
  <si>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</si>
  <si>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</si>
  <si>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</si>
  <si>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</si>
  <si>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</si>
  <si>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</si>
  <si>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</si>
  <si>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</si>
  <si>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</si>
  <si>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</si>
  <si>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</si>
  <si>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</si>
  <si>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</si>
  <si>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</si>
  <si>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</si>
  <si>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</si>
  <si>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</si>
  <si>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</si>
  <si>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</si>
  <si>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</si>
  <si>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</si>
  <si>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</si>
  <si>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</si>
  <si>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</si>
  <si>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</si>
  <si>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</si>
  <si>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</si>
  <si>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</si>
  <si>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</si>
  <si>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</si>
  <si>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</si>
  <si>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</si>
  <si>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</si>
  <si>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</si>
  <si>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</si>
  <si>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</si>
  <si>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</si>
  <si>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</si>
  <si>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</si>
  <si>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</si>
  <si>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</si>
  <si>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</si>
  <si>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</si>
  <si>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</si>
  <si>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</si>
  <si>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</si>
  <si>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</si>
  <si>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</si>
  <si>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</si>
  <si>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</si>
  <si>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</si>
  <si>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</si>
  <si>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</si>
  <si>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</si>
  <si>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</si>
  <si>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</si>
  <si>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</si>
  <si>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</si>
  <si>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</si>
  <si>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</si>
  <si>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</si>
  <si>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</si>
  <si>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</si>
  <si>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</si>
  <si>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</si>
  <si>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</si>
  <si>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</si>
  <si>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</si>
  <si>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</si>
  <si>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</si>
  <si>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</si>
  <si>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</si>
  <si>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</si>
  <si>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</si>
  <si>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</si>
  <si>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</si>
  <si>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</si>
  <si>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</si>
  <si>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</si>
  <si>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</si>
  <si>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</si>
  <si>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</si>
  <si>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</si>
  <si>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</si>
  <si>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</si>
  <si>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</si>
  <si>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</si>
  <si>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</si>
  <si>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</si>
  <si>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</si>
  <si>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</si>
  <si>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</si>
  <si>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</si>
  <si>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</si>
  <si>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</si>
  <si>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</si>
  <si>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</si>
  <si>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</si>
  <si>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</si>
  <si>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</si>
  <si>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</si>
  <si>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</si>
  <si>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</si>
  <si>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</si>
  <si>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</si>
  <si>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</si>
  <si>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</si>
  <si>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</si>
  <si>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</si>
  <si>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</si>
  <si>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</si>
  <si>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</si>
  <si>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</si>
  <si>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</si>
  <si>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</si>
  <si>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</si>
  <si>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</si>
  <si>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</si>
  <si>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</si>
  <si>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</si>
  <si>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</si>
  <si>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</si>
  <si>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</si>
  <si>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</si>
  <si>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</si>
  <si>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</si>
  <si>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</si>
  <si>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</si>
  <si>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</si>
  <si>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</si>
  <si>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</si>
  <si>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</si>
  <si>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</si>
  <si>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</si>
  <si>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</si>
  <si>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</si>
  <si>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</si>
  <si>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</si>
  <si>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</si>
  <si>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</si>
  <si>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</si>
  <si>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</si>
  <si>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</si>
  <si>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</si>
  <si>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</si>
  <si>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</si>
  <si>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</si>
  <si>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</si>
  <si>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</si>
  <si>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</si>
  <si>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</si>
  <si>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</si>
  <si>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</si>
  <si>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</si>
  <si>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</si>
  <si>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</si>
  <si>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</si>
  <si>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</si>
  <si>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</si>
  <si>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</si>
  <si>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</si>
  <si>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</si>
  <si>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</si>
  <si>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</si>
  <si>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</si>
  <si>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</si>
  <si>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</si>
  <si>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</si>
  <si>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</si>
  <si>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</si>
  <si>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</si>
  <si>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</si>
  <si>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</si>
  <si>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</si>
  <si>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</si>
  <si>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</si>
  <si>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</si>
  <si>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</si>
  <si>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</si>
  <si>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</si>
  <si>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</si>
  <si>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</si>
  <si>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</si>
  <si>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</si>
  <si>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</si>
  <si>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</si>
  <si>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</si>
  <si>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</si>
  <si>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</si>
  <si>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</si>
  <si>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</si>
  <si>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</si>
  <si>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</si>
  <si>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</si>
  <si>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</si>
  <si>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</si>
  <si>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</si>
  <si>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</si>
  <si>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</si>
  <si>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</si>
  <si>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</si>
  <si>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</si>
  <si>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</si>
  <si>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</si>
  <si>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</si>
  <si>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</si>
  <si>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</si>
  <si>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</si>
  <si>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</si>
  <si>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</si>
  <si>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</si>
  <si>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</si>
  <si>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</si>
  <si>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</si>
  <si>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</si>
  <si>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</si>
  <si>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</si>
  <si>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</si>
  <si>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</si>
  <si>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</si>
  <si>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</si>
  <si>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</si>
  <si>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</si>
  <si>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</si>
  <si>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</si>
  <si>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</si>
  <si>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</si>
  <si>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</si>
  <si>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</si>
  <si>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</si>
  <si>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</si>
  <si>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</si>
  <si>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</si>
  <si>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</si>
  <si>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</si>
  <si>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</si>
  <si>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</si>
  <si>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</si>
  <si>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</si>
  <si>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</si>
  <si>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</si>
  <si>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</si>
  <si>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</si>
  <si>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</si>
  <si>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</si>
  <si>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</si>
  <si>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</si>
  <si>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</si>
  <si>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</si>
  <si>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</si>
  <si>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</si>
  <si>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</si>
  <si>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</si>
  <si>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</si>
  <si>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</si>
  <si>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</si>
  <si>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</si>
  <si>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</si>
  <si>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</si>
  <si>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</si>
  <si>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</si>
  <si>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</si>
  <si>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</si>
  <si>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</si>
  <si>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</si>
  <si>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</si>
  <si>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</si>
  <si>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</si>
  <si>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</si>
  <si>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</si>
  <si>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</si>
  <si>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</si>
  <si>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</si>
  <si>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</si>
  <si>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</si>
  <si>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</si>
  <si>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</si>
  <si>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</si>
  <si>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</si>
  <si>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</si>
  <si>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</si>
  <si>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</si>
  <si>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</si>
  <si>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</si>
  <si>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</si>
  <si>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</si>
  <si>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</si>
  <si>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</si>
  <si>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</si>
  <si>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</si>
  <si>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</si>
  <si>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</si>
  <si>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</si>
  <si>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</si>
  <si>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</si>
  <si>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</si>
  <si>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</si>
  <si>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</si>
  <si>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</si>
  <si>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</si>
  <si>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</si>
  <si>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</si>
  <si>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</si>
  <si>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</si>
  <si>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</si>
  <si>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</si>
  <si>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</si>
  <si>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</si>
  <si>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</si>
  <si>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</si>
  <si>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</si>
  <si>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</si>
  <si>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</si>
  <si>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</si>
  <si>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</si>
  <si>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</si>
  <si>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</si>
  <si>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</si>
  <si>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</si>
  <si>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</si>
  <si>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</si>
  <si>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</si>
  <si>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</si>
  <si>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</si>
  <si>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</si>
  <si>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</si>
  <si>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</si>
  <si>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</si>
  <si>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</si>
  <si>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</si>
  <si>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</si>
  <si>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</si>
  <si>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</si>
  <si>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</si>
  <si>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</si>
  <si>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</si>
  <si>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</si>
  <si>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</si>
  <si>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</si>
  <si>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</si>
  <si>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</si>
  <si>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</si>
  <si>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</si>
  <si>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</si>
  <si>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</si>
  <si>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</si>
  <si>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</si>
  <si>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</si>
  <si>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</si>
  <si>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</si>
  <si>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</si>
  <si>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</si>
  <si>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</si>
  <si>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</si>
  <si>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</si>
  <si>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</si>
  <si>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</si>
  <si>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</si>
  <si>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ORD1712</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</si>
  <si>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</si>
  <si>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</si>
  <si>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</si>
  <si>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</si>
  <si>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</si>
  <si>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</si>
  <si>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</si>
  <si>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</si>
  <si>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</si>
  <si>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</si>
  <si>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</si>
  <si>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</si>
  <si>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</si>
  <si>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</si>
  <si>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</si>
  <si>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</si>
  <si>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</si>
  <si>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</si>
  <si>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</si>
  <si>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</si>
  <si>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</si>
  <si>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</si>
  <si>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ORD1735</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</si>
  <si>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</si>
  <si>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</si>
  <si>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</si>
  <si>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</si>
  <si>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</si>
  <si>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</si>
  <si>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</si>
  <si>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</si>
  <si>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</si>
  <si>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</si>
  <si>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</si>
  <si>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</si>
  <si>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</si>
  <si>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</si>
  <si>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</si>
  <si>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</si>
  <si>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</si>
  <si>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</si>
  <si>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</si>
  <si>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</si>
  <si>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</si>
  <si>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</si>
  <si>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</si>
  <si>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</si>
  <si>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</si>
  <si>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</si>
  <si>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</si>
  <si>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</si>
  <si>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</si>
  <si>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</si>
  <si>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</si>
  <si>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</si>
  <si>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</si>
  <si>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</si>
  <si>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</si>
  <si>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</si>
  <si>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</si>
  <si>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</si>
  <si>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</si>
  <si>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</si>
  <si>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</si>
  <si>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</si>
  <si>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</si>
  <si>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</si>
  <si>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</si>
  <si>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</si>
  <si>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</si>
  <si>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</si>
  <si>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</si>
  <si>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</si>
  <si>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</si>
  <si>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</si>
  <si>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</si>
  <si>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</si>
  <si>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</si>
  <si>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</si>
  <si>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</si>
  <si>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</si>
  <si>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</si>
  <si>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</si>
  <si>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</si>
  <si>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</si>
  <si>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</si>
  <si>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</si>
  <si>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</si>
  <si>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</si>
  <si>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</si>
  <si>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</si>
  <si>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</si>
  <si>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</si>
  <si>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</si>
  <si>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</si>
  <si>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</si>
  <si>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</si>
  <si>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</si>
  <si>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</si>
  <si>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</si>
  <si>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</si>
  <si>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</si>
  <si>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</si>
  <si>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</si>
  <si>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</si>
  <si>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</si>
  <si>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</si>
  <si>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</si>
  <si>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</si>
  <si>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</si>
  <si>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</si>
  <si>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</si>
  <si>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</si>
  <si>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</si>
  <si>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</si>
  <si>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</si>
  <si>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</si>
  <si>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</si>
  <si>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</si>
  <si>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</si>
  <si>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</si>
  <si>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</si>
  <si>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</si>
  <si>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</si>
  <si>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</si>
  <si>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</si>
  <si>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</si>
  <si>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</si>
  <si>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</si>
  <si>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</si>
  <si>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</si>
  <si>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</si>
  <si>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</si>
  <si>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</si>
  <si>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</si>
  <si>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</si>
  <si>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</si>
  <si>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</si>
  <si>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</si>
  <si>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</si>
  <si>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</si>
  <si>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</si>
  <si>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</si>
  <si>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</si>
  <si>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</si>
  <si>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</si>
  <si>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</si>
  <si>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</si>
  <si>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</si>
  <si>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</si>
  <si>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</si>
  <si>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</si>
  <si>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</si>
  <si>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</si>
  <si>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</si>
  <si>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</si>
  <si>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</si>
  <si>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</si>
  <si>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ORD1871</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</si>
  <si>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</si>
  <si>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</si>
  <si>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</si>
  <si>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</si>
  <si>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</si>
  <si>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</si>
  <si>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</si>
  <si>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</si>
  <si>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</si>
  <si>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</si>
  <si>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</si>
  <si>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</si>
  <si>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</si>
  <si>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</si>
  <si>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</si>
  <si>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</si>
  <si>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</si>
  <si>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</si>
  <si>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</si>
  <si>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</si>
  <si>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</si>
  <si>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</si>
  <si>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</si>
  <si>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</si>
  <si>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</si>
  <si>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</si>
  <si>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</si>
  <si>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</si>
  <si>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</si>
  <si>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</si>
  <si>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</si>
  <si>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</si>
  <si>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</si>
  <si>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</si>
  <si>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</si>
  <si>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</si>
  <si>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</si>
  <si>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</si>
  <si>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</si>
  <si>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</si>
  <si>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</si>
  <si>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</si>
  <si>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</si>
  <si>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</si>
  <si>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</si>
  <si>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</si>
  <si>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</si>
  <si>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</si>
  <si>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</si>
  <si>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</si>
  <si>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</si>
  <si>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</si>
  <si>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</si>
  <si>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</si>
  <si>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</si>
  <si>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</si>
  <si>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</si>
  <si>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</si>
  <si>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</si>
  <si>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</si>
  <si>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</si>
  <si>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</si>
  <si>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</si>
  <si>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ORD1935</t>
  </si>
  <si>
    <t>ORD1936</t>
  </si>
  <si>
    <t>ORD1937</t>
  </si>
  <si>
    <t>ORD1938</t>
  </si>
  <si>
    <t>ORD1939</t>
  </si>
  <si>
    <t>ORD1940</t>
  </si>
  <si>
    <t>ORD1941</t>
  </si>
  <si>
    <t>ORD1942</t>
  </si>
  <si>
    <t>ORD1943</t>
  </si>
  <si>
    <t>ORD1944</t>
  </si>
  <si>
    <t>ORD1945</t>
  </si>
  <si>
    <t>ORD1946</t>
  </si>
  <si>
    <t>ORD1947</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</si>
  <si>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</si>
  <si>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</si>
  <si>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</si>
  <si>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</si>
  <si>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</si>
  <si>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</si>
  <si>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</si>
  <si>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</si>
  <si>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</si>
  <si>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</si>
  <si>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</si>
  <si>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</si>
  <si>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</si>
  <si>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</si>
  <si>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</si>
  <si>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</si>
  <si>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</si>
  <si>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</si>
  <si>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</si>
  <si>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</si>
  <si>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</si>
  <si>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</si>
  <si>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</si>
  <si>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</si>
  <si>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</si>
  <si>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</si>
  <si>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</si>
  <si>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</si>
  <si>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</si>
  <si>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</si>
  <si>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</si>
  <si>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</si>
  <si>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</si>
  <si>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</si>
  <si>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</si>
  <si>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</si>
  <si>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</si>
  <si>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</si>
  <si>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</si>
  <si>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</si>
  <si>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</si>
  <si>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</si>
  <si>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</si>
  <si>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</si>
  <si>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</si>
  <si>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</si>
  <si>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</si>
  <si>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</si>
  <si>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</si>
  <si>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</si>
  <si>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</si>
  <si>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</si>
  <si>
    <t>In Progress</t>
  </si>
  <si>
    <t>Pending</t>
  </si>
  <si>
    <t>Completed</t>
  </si>
  <si>
    <t>Registered</t>
  </si>
  <si>
    <t>Not Registered</t>
  </si>
  <si>
    <t>Cancelled</t>
  </si>
  <si>
    <t>Returned</t>
  </si>
  <si>
    <t>Courier</t>
  </si>
  <si>
    <t>Pick Up</t>
  </si>
  <si>
    <t>Home Delivery</t>
  </si>
  <si>
    <t>Month2</t>
  </si>
  <si>
    <t>Country</t>
  </si>
  <si>
    <t>USA</t>
  </si>
  <si>
    <t>Canada</t>
  </si>
  <si>
    <t>Brazil</t>
  </si>
  <si>
    <t>Income Source</t>
  </si>
  <si>
    <t>Income Breakdown</t>
  </si>
  <si>
    <t>Counts</t>
  </si>
  <si>
    <t>Income</t>
  </si>
  <si>
    <t>Target Income</t>
  </si>
  <si>
    <t>Operating Profit</t>
  </si>
  <si>
    <t>Marketing Strategy</t>
  </si>
  <si>
    <t>July</t>
  </si>
  <si>
    <t>Subscriptions</t>
  </si>
  <si>
    <t>Subscriptions - Detail 4</t>
  </si>
  <si>
    <t>Social Media Ads</t>
  </si>
  <si>
    <t>June</t>
  </si>
  <si>
    <t>Affiliate Marketing</t>
  </si>
  <si>
    <t>Affiliate Marketing - Detail 1</t>
  </si>
  <si>
    <t>Influencer Outreach</t>
  </si>
  <si>
    <t>November</t>
  </si>
  <si>
    <t>Consulting</t>
  </si>
  <si>
    <t>Consulting - Detail 5</t>
  </si>
  <si>
    <t>Webinars</t>
  </si>
  <si>
    <t>Ads Revenue</t>
  </si>
  <si>
    <t>Ads Revenue - Detail 2</t>
  </si>
  <si>
    <t>Content Marketing</t>
  </si>
  <si>
    <t>Consulting - Detail 3</t>
  </si>
  <si>
    <t>SEO</t>
  </si>
  <si>
    <t>May</t>
  </si>
  <si>
    <t>Email Campaigns</t>
  </si>
  <si>
    <t>April</t>
  </si>
  <si>
    <t>Consulting - Detail 4</t>
  </si>
  <si>
    <t>February</t>
  </si>
  <si>
    <t>Subscriptions - Detail 3</t>
  </si>
  <si>
    <t>Product Sales</t>
  </si>
  <si>
    <t>Product Sales - Detail 5</t>
  </si>
  <si>
    <t>September</t>
  </si>
  <si>
    <t>Consulting - Detail 2</t>
  </si>
  <si>
    <t>Product Sales - Detail 4</t>
  </si>
  <si>
    <t>August</t>
  </si>
  <si>
    <t>Product Sales - Detail 2</t>
  </si>
  <si>
    <t>Affiliate Marketing - Detail 2</t>
  </si>
  <si>
    <t>March</t>
  </si>
  <si>
    <t>Product Sales - Detail 1</t>
  </si>
  <si>
    <t>October</t>
  </si>
  <si>
    <t>Ads Revenue - Detail 3</t>
  </si>
  <si>
    <t>Affiliate Marketing - Detail 5</t>
  </si>
  <si>
    <t>Subscriptions - Detail 2</t>
  </si>
  <si>
    <t>January</t>
  </si>
  <si>
    <t>December</t>
  </si>
  <si>
    <t>Product Sales - Detail 3</t>
  </si>
  <si>
    <t>Subscriptions - Detail 1</t>
  </si>
  <si>
    <t>Consulting - Detail 1</t>
  </si>
  <si>
    <t>Ads Revenue - Detail 1</t>
  </si>
  <si>
    <t>Ads Revenue - Detail 4</t>
  </si>
  <si>
    <t>Ads Revenue - Detail 5</t>
  </si>
  <si>
    <t>Affiliate Marketing - Detail 3</t>
  </si>
  <si>
    <t>Subscriptions - Detail 5</t>
  </si>
  <si>
    <t>Affiliate Marketing - Detail 4</t>
  </si>
  <si>
    <t>UK</t>
  </si>
  <si>
    <t>Japan</t>
  </si>
  <si>
    <t>Australia</t>
  </si>
  <si>
    <t>Germany</t>
  </si>
  <si>
    <t>India</t>
  </si>
  <si>
    <t>Row Labels</t>
  </si>
  <si>
    <t>Grand Total</t>
  </si>
  <si>
    <t>Sum of Income</t>
  </si>
  <si>
    <t>Sum of Income2</t>
  </si>
  <si>
    <t>X</t>
  </si>
  <si>
    <t>Y</t>
  </si>
  <si>
    <t>Max</t>
  </si>
  <si>
    <t>without Max</t>
  </si>
  <si>
    <t>Sum of Target Income</t>
  </si>
  <si>
    <t>Traget</t>
  </si>
  <si>
    <t>Sum of Counts</t>
  </si>
  <si>
    <t>Sum of Counts2</t>
  </si>
  <si>
    <t>count</t>
  </si>
  <si>
    <t>count %</t>
  </si>
  <si>
    <t>Average Income</t>
  </si>
  <si>
    <t>Sum of Operating Profit</t>
  </si>
  <si>
    <t>lable</t>
  </si>
  <si>
    <t>Branches</t>
  </si>
  <si>
    <t>Website</t>
  </si>
  <si>
    <t>Count of POS</t>
  </si>
  <si>
    <t>Count of Payment Method</t>
  </si>
  <si>
    <t>Credit card</t>
  </si>
  <si>
    <t>Cash on delivery</t>
  </si>
  <si>
    <t>Count of Registration Status</t>
  </si>
  <si>
    <t>Line</t>
  </si>
  <si>
    <t>Empty circle</t>
  </si>
  <si>
    <t>O</t>
  </si>
  <si>
    <t>й○</t>
  </si>
  <si>
    <t>Sum of Amount</t>
  </si>
  <si>
    <t>Count of Sale Status</t>
  </si>
  <si>
    <t>Sum of Amount2</t>
  </si>
  <si>
    <t>Sum of Target</t>
  </si>
  <si>
    <t>Sum of Target2</t>
  </si>
  <si>
    <t>Key Features</t>
  </si>
  <si>
    <t>The first dashboard Analysis for income sources:</t>
  </si>
  <si>
    <t>A Dynamic web chart analyse in detail all sources of income and the percentage of each source and highlights the source with the highest value.</t>
  </si>
  <si>
    <t>A Creative Doughnut chart showing the achieved percentage from the target.</t>
  </si>
  <si>
    <t>Dashboard title and description</t>
  </si>
  <si>
    <t>Total Income amount and the target</t>
  </si>
  <si>
    <t>a line chart Income by months</t>
  </si>
  <si>
    <t>Total counts and percentage of Income Sources items.</t>
  </si>
  <si>
    <t>Average of monthly income </t>
  </si>
  <si>
    <t>a Bar chart showing the Monthly operating profits and the total amount</t>
  </si>
  <si>
    <t>Analysing for two types of Marketing strategies. </t>
  </si>
  <si>
    <t>All these values are controlled and changed based on the year selection of the slicer.</t>
  </si>
  <si>
    <t>The Second dashboard analyse the total profits by countries:</t>
  </si>
  <si>
    <t>Creative design for a dynamic map chart.</t>
  </si>
  <si>
    <t>Analyse the profit value from each country, With highlights for the most profitable country.</t>
  </si>
  <si>
    <t>Details of various types of taxes</t>
  </si>
  <si>
    <t>The percentage of profits achieved using a doughnut chart with circular edges.</t>
  </si>
  <si>
    <t>Fully controlled by yearly slicer</t>
  </si>
  <si>
    <t>The third dashboard is for sale process status:</t>
  </si>
  <si>
    <t>A diagram that explains the stages that all sales processes go through, so you can see how many customers go through each stage, and highlights the most frequently used stages.</t>
  </si>
  <si>
    <t>Doughnut chart showing total sales, the percentage of sales achieved from the target.</t>
  </si>
  <si>
    <t>Sales by points of sales.</t>
  </si>
  <si>
    <t>Chart for the total refunded orders percentage.</t>
  </si>
  <si>
    <t>Bar chart for orders by points of sales.</t>
  </si>
  <si>
    <t>hiighliiight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</si>
</sst>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 #,##0_-;_-* &quot;-&quot;??_-;_-@_-"/>
    <numFmt numFmtId="165" formatCode="_-[$$-409]* #,##0_ ;_-[$$-409]* \-#,##0\ ;_-[$$-409]* &quot;-&quot;??_ ;_-@_ "/>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2"/>
      <color theme="1"/>
      <name val="Aptos Narrow"/>
      <family val="2"/>
    </font>
    <font>
      <sz val="11"/>
      <color theme="1"/>
      <name val="Calibri"/>
      <family val="2"/>
    </font>
    <font>
      <sz val="11"/>
      <color theme="9" tint="-0.249977111117893"/>
      <name val="Calibri"/>
      <family val="2"/>
      <scheme val="minor"/>
    </font>
    <font>
      <sz val="11"/>
      <color theme="1"/>
      <name val="Bookman Old Style"/>
      <family val="1"/>
    </font>
    <font>
      <shadow/>
      <sz val="11"/>
      <name val="Calibri"/>
      <family val="2"/>
      <scheme val="minor"/>
    </font>
    <font>
      <sz val="11"/>
      <name val="Calibri"/>
      <family val="2"/>
      <scheme val="minor"/>
    </font>
    <font>
      <b/>
      <sz val="8"/>
      <color rgb="FF171717"/>
      <name val="Arial"/>
      <family val="2"/>
    </font>
    <font>
      <sz val="8"/>
      <color rgb="FF171717"/>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0099FF"/>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0"/>
      </left>
      <right style="thin">
        <color theme="0"/>
      </right>
      <top/>
      <bottom style="thick">
        <color theme="0"/>
      </bottom>
      <diagonal/>
    </border>
    <border>
      <left/>
      <right style="thin">
        <color theme="9"/>
      </right>
      <top style="thin">
        <color theme="9" tint="0.79998168889431442"/>
      </top>
      <bottom style="thin">
        <color theme="9" tint="0.79998168889431442"/>
      </bottom>
      <diagonal/>
    </border>
    <border>
      <left/>
      <right style="thin">
        <color theme="9"/>
      </right>
      <top style="thin">
        <color theme="9" tint="0.79998168889431442"/>
      </top>
      <bottom/>
      <diagonal/>
    </border>
    <border>
      <left/>
      <right/>
      <top style="thin">
        <color theme="9" tint="0.79998168889431442"/>
      </top>
      <bottom style="thin">
        <color theme="9" tint="0.79998168889431442"/>
      </bottom>
      <diagonal/>
    </border>
    <border>
      <left/>
      <right/>
      <top style="thin">
        <color theme="9" tint="0.79998168889431442"/>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7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horizontal="left" vertical="center"/>
    </xf>
    <xf numFmtId="0" fontId="1" fillId="0" borderId="0" xfId="0" applyFont="1" applyAlignment="1">
      <alignment horizontal="center" vertical="top"/>
    </xf>
    <xf numFmtId="0" fontId="0" fillId="2" borderId="0" xfId="0" applyFill="1"/>
    <xf numFmtId="0" fontId="0" fillId="2" borderId="0" xfId="0" applyFill="1" applyAlignment="1">
      <alignment horizontal="left" vertical="center"/>
    </xf>
    <xf numFmtId="0" fontId="0" fillId="2" borderId="0" xfId="0" applyFill="1" applyAlignment="1">
      <alignment horizontal="center" vertical="center"/>
    </xf>
    <xf numFmtId="10" fontId="0" fillId="2" borderId="0" xfId="0" applyNumberFormat="1" applyFill="1" applyAlignment="1">
      <alignment horizontal="center" vertical="center"/>
    </xf>
    <xf numFmtId="0" fontId="3" fillId="4" borderId="0" xfId="0" applyFont="1" applyFill="1" applyAlignment="1">
      <alignment horizontal="center" vertical="center"/>
    </xf>
    <xf numFmtId="164" fontId="0" fillId="2" borderId="0" xfId="1" applyNumberFormat="1" applyFont="1" applyFill="1" applyAlignment="1">
      <alignment horizontal="center" vertical="center"/>
    </xf>
    <xf numFmtId="0" fontId="0" fillId="4" borderId="0" xfId="0" applyFill="1"/>
    <xf numFmtId="0" fontId="0" fillId="3" borderId="0" xfId="0" applyFill="1" applyAlignment="1">
      <alignment horizontal="center" vertical="center"/>
    </xf>
    <xf numFmtId="0" fontId="0" fillId="3" borderId="0" xfId="0" applyFill="1" applyAlignment="1">
      <alignment horizontal="left" vertical="center"/>
    </xf>
    <xf numFmtId="9" fontId="0" fillId="3" borderId="0" xfId="2" applyFont="1" applyFill="1" applyAlignment="1">
      <alignment horizontal="center" vertical="center"/>
    </xf>
    <xf numFmtId="9" fontId="0" fillId="3" borderId="0" xfId="0" applyNumberFormat="1" applyFill="1" applyAlignment="1">
      <alignment horizontal="left" vertical="center"/>
    </xf>
    <xf numFmtId="164" fontId="0" fillId="2" borderId="0" xfId="0" applyNumberFormat="1" applyFill="1" applyAlignment="1">
      <alignment horizontal="center" vertical="center"/>
    </xf>
    <xf numFmtId="164" fontId="0" fillId="2" borderId="0" xfId="1" applyNumberFormat="1" applyFont="1" applyFill="1" applyAlignment="1">
      <alignment horizontal="left" vertical="center" indent="2"/>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164" fontId="0" fillId="3" borderId="8" xfId="0" applyNumberFormat="1" applyFill="1" applyBorder="1" applyAlignment="1">
      <alignment horizontal="left" vertical="center"/>
    </xf>
    <xf numFmtId="164" fontId="0" fillId="3" borderId="9" xfId="0" applyNumberForma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5" xfId="0" applyFill="1" applyBorder="1" applyAlignment="1">
      <alignment horizontal="left" vertical="center"/>
    </xf>
    <xf numFmtId="164" fontId="0" fillId="3" borderId="3" xfId="0" applyNumberFormat="1" applyFill="1" applyBorder="1" applyAlignment="1">
      <alignment horizontal="center" vertical="center"/>
    </xf>
    <xf numFmtId="164" fontId="0" fillId="3" borderId="11" xfId="0" applyNumberFormat="1" applyFill="1" applyBorder="1" applyAlignment="1">
      <alignment horizontal="center" vertical="center"/>
    </xf>
    <xf numFmtId="164" fontId="0" fillId="3" borderId="5" xfId="0" applyNumberFormat="1" applyFill="1" applyBorder="1" applyAlignment="1">
      <alignment horizontal="center" vertical="center"/>
    </xf>
    <xf numFmtId="0" fontId="0" fillId="3" borderId="7" xfId="0" applyFill="1" applyBorder="1" applyAlignment="1">
      <alignment horizontal="center" vertical="center"/>
    </xf>
    <xf numFmtId="164" fontId="0" fillId="2" borderId="4" xfId="0" applyNumberFormat="1" applyFill="1" applyBorder="1" applyAlignment="1">
      <alignment horizontal="center" vertical="center"/>
    </xf>
    <xf numFmtId="164" fontId="0" fillId="2" borderId="12" xfId="0" applyNumberFormat="1" applyFill="1" applyBorder="1" applyAlignment="1">
      <alignment horizontal="center" vertical="center"/>
    </xf>
    <xf numFmtId="164" fontId="0" fillId="2" borderId="6" xfId="0" applyNumberFormat="1" applyFill="1" applyBorder="1" applyAlignment="1">
      <alignment horizontal="center" vertical="center"/>
    </xf>
    <xf numFmtId="9" fontId="0" fillId="2" borderId="0" xfId="2" applyFont="1" applyFill="1" applyAlignment="1">
      <alignment horizontal="center" vertical="center"/>
    </xf>
    <xf numFmtId="0" fontId="4" fillId="4" borderId="0" xfId="0" applyFont="1" applyFill="1"/>
    <xf numFmtId="0" fontId="1" fillId="3" borderId="9" xfId="0" applyFont="1" applyFill="1" applyBorder="1" applyAlignment="1">
      <alignment horizontal="center" vertical="center"/>
    </xf>
    <xf numFmtId="164" fontId="0" fillId="2" borderId="0" xfId="0" applyNumberFormat="1" applyFill="1" applyAlignment="1">
      <alignment horizontal="left" vertical="center"/>
    </xf>
    <xf numFmtId="164" fontId="0" fillId="2" borderId="13" xfId="0" applyNumberFormat="1" applyFill="1" applyBorder="1" applyAlignment="1">
      <alignment horizontal="center" vertical="center"/>
    </xf>
    <xf numFmtId="164" fontId="0" fillId="2" borderId="14" xfId="0" applyNumberFormat="1" applyFill="1" applyBorder="1" applyAlignment="1">
      <alignment horizontal="center" vertical="center"/>
    </xf>
    <xf numFmtId="164" fontId="0" fillId="2" borderId="15" xfId="0" applyNumberFormat="1" applyFill="1" applyBorder="1" applyAlignment="1">
      <alignment horizontal="center" vertical="center"/>
    </xf>
    <xf numFmtId="1" fontId="0" fillId="2" borderId="0" xfId="0" applyNumberFormat="1" applyFill="1" applyAlignment="1">
      <alignment horizontal="center" vertical="center"/>
    </xf>
    <xf numFmtId="164" fontId="0" fillId="2" borderId="3" xfId="0" applyNumberFormat="1" applyFill="1" applyBorder="1" applyAlignment="1">
      <alignment horizontal="center" vertical="center"/>
    </xf>
    <xf numFmtId="164" fontId="0" fillId="2" borderId="11" xfId="0" applyNumberFormat="1" applyFill="1" applyBorder="1" applyAlignment="1">
      <alignment horizontal="center" vertical="center"/>
    </xf>
    <xf numFmtId="164" fontId="0" fillId="2" borderId="5" xfId="0" applyNumberFormat="1" applyFill="1" applyBorder="1" applyAlignment="1">
      <alignment horizontal="center" vertical="center"/>
    </xf>
    <xf numFmtId="10" fontId="0" fillId="2" borderId="12" xfId="0" applyNumberFormat="1" applyFill="1" applyBorder="1" applyAlignment="1">
      <alignment horizontal="center" vertical="center"/>
    </xf>
    <xf numFmtId="10" fontId="0" fillId="2" borderId="6" xfId="0" applyNumberFormat="1" applyFill="1" applyBorder="1" applyAlignment="1">
      <alignment horizontal="center" vertical="center"/>
    </xf>
    <xf numFmtId="10" fontId="0" fillId="2" borderId="4" xfId="0" applyNumberFormat="1" applyFill="1" applyBorder="1" applyAlignment="1">
      <alignment horizontal="center" vertical="center"/>
    </xf>
    <xf numFmtId="0" fontId="0" fillId="2" borderId="5" xfId="0" applyFill="1" applyBorder="1" applyAlignment="1">
      <alignment horizontal="center"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top"/>
    </xf>
    <xf numFmtId="0" fontId="0" fillId="0" borderId="0" xfId="0" applyAlignment="1">
      <alignment horizontal="left"/>
    </xf>
    <xf numFmtId="0" fontId="3" fillId="4" borderId="16" xfId="0" applyFont="1" applyFill="1" applyBorder="1" applyAlignment="1">
      <alignment horizontal="center" vertical="center"/>
    </xf>
    <xf numFmtId="9" fontId="0" fillId="2" borderId="0" xfId="0" applyNumberFormat="1" applyFill="1"/>
    <xf numFmtId="0" fontId="0" fillId="0" borderId="0" xfId="0" pivotButton="1"/>
    <xf numFmtId="0" fontId="6" fillId="0" borderId="17" xfId="0" applyFont="1" applyBorder="1" applyAlignment="1">
      <alignment horizontal="left"/>
    </xf>
    <xf numFmtId="0" fontId="6" fillId="0" borderId="18" xfId="0" applyFont="1" applyBorder="1" applyAlignment="1">
      <alignment horizontal="left"/>
    </xf>
    <xf numFmtId="0" fontId="0" fillId="5" borderId="0" xfId="0" applyFill="1" applyAlignment="1">
      <alignment horizontal="center" vertical="center"/>
    </xf>
    <xf numFmtId="0" fontId="7" fillId="4" borderId="0" xfId="0" applyFont="1" applyFill="1"/>
    <xf numFmtId="0" fontId="5" fillId="4" borderId="0" xfId="0" applyFont="1" applyFill="1"/>
    <xf numFmtId="0" fontId="8" fillId="0" borderId="0" xfId="0" applyFont="1" applyAlignment="1">
      <alignment horizontal="center" vertical="center"/>
    </xf>
    <xf numFmtId="0" fontId="5" fillId="2" borderId="0" xfId="0" applyFont="1" applyFill="1" applyAlignment="1">
      <alignment horizontal="center" vertical="center"/>
    </xf>
    <xf numFmtId="9" fontId="0" fillId="0" borderId="0" xfId="0" applyNumberFormat="1"/>
    <xf numFmtId="0" fontId="6" fillId="0" borderId="19" xfId="0" applyFont="1" applyBorder="1"/>
    <xf numFmtId="0" fontId="6" fillId="0" borderId="20" xfId="0" applyFont="1" applyBorder="1"/>
    <xf numFmtId="9" fontId="0" fillId="2" borderId="0" xfId="0" applyNumberFormat="1" applyFill="1" applyAlignment="1">
      <alignment horizontal="left" vertical="center"/>
    </xf>
    <xf numFmtId="9" fontId="0" fillId="2" borderId="0" xfId="0" applyNumberFormat="1" applyFill="1" applyAlignment="1">
      <alignment horizontal="center" vertical="center"/>
    </xf>
    <xf numFmtId="165" fontId="0" fillId="0" borderId="0" xfId="1" applyNumberFormat="1" applyFont="1"/>
    <xf numFmtId="165" fontId="0" fillId="2" borderId="0" xfId="1" applyNumberFormat="1" applyFont="1" applyFill="1" applyAlignment="1">
      <alignment horizontal="center" vertical="center"/>
    </xf>
    <xf numFmtId="165" fontId="0" fillId="0" borderId="0" xfId="0" applyNumberFormat="1"/>
    <xf numFmtId="0" fontId="9" fillId="4" borderId="0" xfId="0" applyFont="1" applyFill="1"/>
    <xf numFmtId="165" fontId="0" fillId="2" borderId="0" xfId="0" applyNumberFormat="1" applyFill="1" applyAlignment="1">
      <alignment horizontal="left" vertical="center"/>
    </xf>
    <xf numFmtId="0" fontId="0" fillId="4" borderId="0" xfId="0" applyFill="1">
      <extLst>
        <ext xmlns:xfpb="http://schemas.microsoft.com/office/spreadsheetml/2022/featurepropertybag" uri="{C7286773-470A-42A8-94C5-96B5CB345126}">
          <xfpb:xfComplement i="0"/>
        </ext>
      </extLst>
    </xf>
    <xf numFmtId="0" fontId="10" fillId="0" borderId="0" xfId="0" applyFont="1" applyAlignment="1">
      <alignment vertical="center" wrapText="1"/>
    </xf>
    <xf numFmtId="0" fontId="11" fillId="0" borderId="0" xfId="0" applyFont="1" applyAlignment="1">
      <alignment horizontal="left" vertical="center" wrapText="1" indent="1"/>
    </xf>
    <xf numFmtId="0" fontId="0" fillId="0" borderId="0" xfId="0" applyNumberFormat="1"/>
    <xf numFmtId="0" fontId="0" fillId="2" borderId="0" xfId="0" applyNumberFormat="1" applyFill="1" applyAlignment="1">
      <alignment horizontal="center" vertical="center"/>
    </xf>
    <xf numFmtId="165" fontId="0" fillId="2" borderId="0" xfId="0" applyNumberFormat="1" applyFill="1" applyAlignment="1">
      <alignment horizontal="center" vertical="center"/>
    </xf>
  </cellXfs>
  <cellStyles count="3">
    <cellStyle name="Comma" xfId="1" builtinId="3"/>
    <cellStyle name="Normal" xfId="0" builtinId="0"/>
    <cellStyle name="Percent" xfId="2" builtinId="5"/>
  </cellStyles>
  <dxfs count="566">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3" formatCode="0%"/>
    </dxf>
    <dxf>
      <numFmt numFmtId="1" formatCode="0"/>
    </dxf>
    <dxf>
      <numFmt numFmtId="14" formatCode="0.00%"/>
    </dxf>
    <dxf>
      <numFmt numFmtId="13" formatCode="0%"/>
    </dxf>
    <dxf>
      <numFmt numFmtId="165" formatCode="_-[$$-409]* #,##0_ ;_-[$$-409]* \-#,##0\ ;_-[$$-409]* &quot;-&quot;??_ ;_-@_ "/>
    </dxf>
    <dxf>
      <numFmt numFmtId="1" formatCode="0"/>
    </dxf>
    <dxf>
      <numFmt numFmtId="13" formatCode="0%"/>
    </dxf>
    <dxf>
      <numFmt numFmtId="14" formatCode="0.00%"/>
    </dxf>
    <dxf>
      <numFmt numFmtId="13" formatCode="0%"/>
    </dxf>
    <dxf>
      <numFmt numFmtId="165" formatCode="_-[$$-409]* #,##0_ ;_-[$$-409]* \-#,##0\ ;_-[$$-409]* &quot;-&quot;??_ ;_-@_ "/>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fill>
        <patternFill patternType="solid">
          <fgColor indexed="64"/>
          <bgColor theme="0" tint="-0.14999847407452621"/>
        </patternFill>
      </fill>
      <alignment horizontal="center" vertical="center" textRotation="0" wrapText="0" indent="0" justifyLastLine="0" shrinkToFit="0" readingOrder="0"/>
    </dxf>
    <dxf>
      <numFmt numFmtId="164" formatCode="_-* #,##0_-;\-* #,##0_-;_-* &quot;-&quot;??_-;_-@_-"/>
      <fill>
        <patternFill patternType="solid">
          <fgColor indexed="64"/>
          <bgColor theme="0" tint="-0.14999847407452621"/>
        </patternFill>
      </fill>
      <alignment horizontal="center" vertical="center" textRotation="0" wrapText="0" indent="0" justifyLastLine="0" shrinkToFit="0" readingOrder="0"/>
    </dxf>
    <dxf>
      <numFmt numFmtId="164" formatCode="_-* #,##0_-;\-* #,##0_-;_-* &quot;-&quot;??_-;_-@_-"/>
      <fill>
        <patternFill patternType="solid">
          <fgColor indexed="64"/>
          <bgColor theme="0" tint="-0.14999847407452621"/>
        </patternFill>
      </fill>
      <alignment horizontal="left" vertical="center" textRotation="0" wrapText="0" relativeIndent="-1" justifyLastLine="0" shrinkToFit="0" readingOrder="0"/>
    </dxf>
    <dxf>
      <numFmt numFmtId="164" formatCode="_-* #,##0_-;\-* #,##0_-;_-* &quot;-&quot;??_-;_-@_-"/>
      <fill>
        <patternFill patternType="solid">
          <fgColor indexed="64"/>
          <bgColor theme="0" tint="-0.14999847407452621"/>
        </patternFill>
      </fill>
      <alignment horizontal="center" vertical="center" textRotation="0" wrapText="0" indent="0" justifyLastLine="0" shrinkToFit="0" readingOrder="0"/>
    </dxf>
    <dxf>
      <numFmt numFmtId="164" formatCode="_-* #,##0_-;\-* #,##0_-;_-* &quot;-&quot;??_-;_-@_-"/>
      <fill>
        <patternFill patternType="solid">
          <fgColor indexed="64"/>
          <bgColor theme="0" tint="-0.14999847407452621"/>
        </patternFill>
      </fill>
      <alignment horizontal="center" vertical="center" textRotation="0" wrapText="0"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dxf>
    <dxf>
      <fill>
        <patternFill patternType="solid">
          <fgColor indexed="64"/>
          <bgColor theme="0" tint="-0.14999847407452621"/>
        </patternFill>
      </fill>
      <alignment horizontal="center" vertical="center" textRotation="0" wrapText="0" indent="0" justifyLastLine="0" shrinkToFit="0" readingOrder="0"/>
    </dxf>
    <dxf>
      <fill>
        <patternFill patternType="solid">
          <fgColor indexed="64"/>
          <bgColor theme="0" tint="-0.14999847407452621"/>
        </patternFill>
      </fill>
      <alignment horizontal="left" vertical="center" textRotation="0" wrapText="0" indent="0" justifyLastLine="0" shrinkToFit="0" readingOrder="0"/>
    </dxf>
    <dxf>
      <numFmt numFmtId="13" formatCode="0%"/>
    </dxf>
    <dxf>
      <numFmt numFmtId="164"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alignment horizontal="left"/>
    </dxf>
    <dxf>
      <alignment horizontal="left"/>
    </dxf>
    <dxf>
      <alignment horizontal="center"/>
    </dxf>
    <dxf>
      <alignment horizont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4" formatCode="_-* #,##0_-;\-* #,##0_-;_-* &quot;-&quot;??_-;_-@_-"/>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alignment horizontal="left"/>
    </dxf>
    <dxf>
      <alignment horizontal="left"/>
    </dxf>
    <dxf>
      <alignment horizontal="center"/>
    </dxf>
    <dxf>
      <alignment horizont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4" formatCode="0.00%"/>
    </dxf>
    <dxf>
      <numFmt numFmtId="164"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alignment horizontal="left"/>
    </dxf>
    <dxf>
      <alignment horizontal="left"/>
    </dxf>
    <dxf>
      <alignment horizontal="center"/>
    </dxf>
    <dxf>
      <alignment horizont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5" formatCode="_-[$$-409]* #,##0_ ;_-[$$-409]* \-#,##0\ ;_-[$$-409]* &quot;-&quot;??_ ;_-@_ "/>
    </dxf>
    <dxf>
      <numFmt numFmtId="13" formatCode="0%"/>
    </dxf>
    <dxf>
      <numFmt numFmtId="14" formatCode="0.00%"/>
    </dxf>
    <dxf>
      <numFmt numFmtId="13" formatCode="0%"/>
    </dxf>
    <dxf>
      <numFmt numFmtId="1" formatCode="0"/>
    </dxf>
    <dxf>
      <numFmt numFmtId="165" formatCode="_-[$$-409]* #,##0_ ;_-[$$-409]* \-#,##0\ ;_-[$$-409]* &quot;-&quot;??_ ;_-@_ "/>
    </dxf>
    <dxf>
      <numFmt numFmtId="13" formatCode="0%"/>
    </dxf>
    <dxf>
      <numFmt numFmtId="14" formatCode="0.00%"/>
    </dxf>
    <dxf>
      <numFmt numFmtId="1" formatCode="0"/>
    </dxf>
    <dxf>
      <numFmt numFmtId="14" formatCode="0.00%"/>
    </dxf>
    <dxf>
      <numFmt numFmtId="164" formatCode="_-* #,##0_-;\-* #,##0_-;_-* &quot;-&quot;??_-;_-@_-"/>
    </dxf>
    <dxf>
      <alignment horizontal="left"/>
    </dxf>
    <dxf>
      <alignment horizontal="left"/>
    </dxf>
    <dxf>
      <alignment horizontal="left"/>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4" formatCode="_-* #,##0_-;\-* #,##0_-;_-* &quot;-&quot;??_-;_-@_-"/>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alignment horizontal="left"/>
    </dxf>
    <dxf>
      <alignment horizontal="left"/>
    </dxf>
    <dxf>
      <alignment horizontal="center"/>
    </dxf>
    <dxf>
      <alignment horizont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5"/>
        </bottom>
        <vertical/>
        <horizontal/>
      </border>
    </dxf>
    <dxf>
      <font>
        <b/>
        <i val="0"/>
        <sz val="11"/>
        <color theme="1"/>
      </font>
      <fill>
        <patternFill>
          <bgColor theme="1"/>
        </patternFill>
      </fill>
      <border diagonalUp="0" diagonalDown="0">
        <left/>
        <right/>
        <top/>
        <bottom/>
        <vertical/>
        <horizontal/>
      </border>
    </dxf>
  </dxfs>
  <tableStyles count="1" defaultTableStyle="TableStyleMedium2" defaultPivotStyle="PivotStyleLight16">
    <tableStyle name="SlicerStyleLight2 2" pivot="0" table="0" count="10" xr9:uid="{15D327D4-F631-4D8E-87E4-A6D8866FE317}">
      <tableStyleElement type="wholeTable" dxfId="565"/>
      <tableStyleElement type="headerRow" dxfId="564"/>
    </tableStyle>
  </tableStyles>
  <colors>
    <mruColors>
      <color rgb="FF9933FF"/>
      <color rgb="FFFF00FF"/>
      <color rgb="FFCC00FF"/>
      <color rgb="FF0000FF"/>
      <color rgb="FFFF3399"/>
      <color rgb="FF0099FF"/>
      <color rgb="FFF8F8F8"/>
      <color rgb="FF996633"/>
      <color rgb="FFFF0066"/>
      <color rgb="FF6600CC"/>
    </mruColors>
  </colors>
  <extLst>
    <ext xmlns:x14="http://schemas.microsoft.com/office/spreadsheetml/2009/9/main" uri="{46F421CA-312F-682f-3DD2-61675219B42D}">
      <x14:dxfs count="8">
        <dxf>
          <font>
            <color rgb="FF000000"/>
          </font>
          <fill>
            <gradientFill degree="90">
              <stop position="0">
                <color rgb="FF0000FF"/>
              </stop>
              <stop position="1">
                <color rgb="FF00B0F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theme="1"/>
          </font>
          <fill>
            <gradientFill degree="90">
              <stop position="0">
                <color rgb="FF9933FF"/>
              </stop>
              <stop position="1">
                <color rgb="FF6600CC"/>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1"/>
            <color theme="0"/>
          </font>
          <fill>
            <patternFill patternType="solid">
              <fgColor theme="5" tint="0.79995117038483843"/>
              <bgColor theme="1"/>
            </patternFill>
          </fill>
          <border>
            <left style="thin">
              <color rgb="FFCCCCCC"/>
            </left>
            <right style="thin">
              <color rgb="FFCCCCCC"/>
            </right>
            <top style="thin">
              <color rgb="FFCCCCCC"/>
            </top>
            <bottom style="thin">
              <color rgb="FFCCCCCC"/>
            </bottom>
            <vertical/>
            <horizontal/>
          </border>
        </dxf>
        <dxf>
          <font>
            <b/>
            <i val="0"/>
            <sz val="11"/>
            <color theme="0"/>
          </font>
          <fill>
            <gradientFill degree="270">
              <stop position="0">
                <color rgb="FF0000FF"/>
              </stop>
              <stop position="1">
                <color rgb="FF6600CC"/>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8"/>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externalLink" Target="externalLinks/externalLink1.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microsoft.com/office/2022/11/relationships/FeaturePropertyBag" Target="featurePropertyBag/featurePropertyBag.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825476013971537E-2"/>
          <c:y val="5.6545490868759513E-2"/>
          <c:w val="0.95985133537697098"/>
          <c:h val="0.92509971686610037"/>
        </c:manualLayout>
      </c:layout>
      <c:bubbleChart>
        <c:varyColors val="0"/>
        <c:ser>
          <c:idx val="1"/>
          <c:order val="0"/>
          <c:tx>
            <c:v>Income </c:v>
          </c:tx>
          <c:spPr>
            <a:solidFill>
              <a:schemeClr val="accent2"/>
            </a:solidFill>
            <a:ln w="25400">
              <a:noFill/>
            </a:ln>
            <a:effectLst/>
          </c:spPr>
          <c:invertIfNegative val="0"/>
          <c:xVal>
            <c:numRef>
              <c:f>'Pivot Table'!$G$3:$G$8</c:f>
              <c:numCache>
                <c:formatCode>General</c:formatCode>
                <c:ptCount val="6"/>
                <c:pt idx="0">
                  <c:v>1</c:v>
                </c:pt>
                <c:pt idx="1">
                  <c:v>7</c:v>
                </c:pt>
                <c:pt idx="2">
                  <c:v>4</c:v>
                </c:pt>
                <c:pt idx="3">
                  <c:v>5</c:v>
                </c:pt>
                <c:pt idx="4">
                  <c:v>5</c:v>
                </c:pt>
              </c:numCache>
            </c:numRef>
          </c:xVal>
          <c:yVal>
            <c:numRef>
              <c:f>'Pivot Table'!$H$3:$H$8</c:f>
              <c:numCache>
                <c:formatCode>General</c:formatCode>
                <c:ptCount val="6"/>
                <c:pt idx="0">
                  <c:v>3</c:v>
                </c:pt>
                <c:pt idx="1">
                  <c:v>2</c:v>
                </c:pt>
                <c:pt idx="2">
                  <c:v>8</c:v>
                </c:pt>
                <c:pt idx="3">
                  <c:v>6</c:v>
                </c:pt>
                <c:pt idx="4">
                  <c:v>9</c:v>
                </c:pt>
              </c:numCache>
            </c:numRef>
          </c:yVal>
          <c:bubbleSize>
            <c:numLit>
              <c:formatCode>General</c:formatCode>
              <c:ptCount val="1"/>
              <c:pt idx="0">
                <c:v>1</c:v>
              </c:pt>
            </c:numLit>
          </c:bubbleSize>
          <c:bubble3D val="0"/>
          <c:extLst>
            <c:ext xmlns:c16="http://schemas.microsoft.com/office/drawing/2014/chart" uri="{C3380CC4-5D6E-409C-BE32-E72D297353CC}">
              <c16:uniqueId val="{00000000-46F2-42D7-93DC-9B78785CD135}"/>
            </c:ext>
          </c:extLst>
        </c:ser>
        <c:ser>
          <c:idx val="0"/>
          <c:order val="1"/>
          <c:tx>
            <c:strRef>
              <c:f>'Pivot Table'!$F$2</c:f>
              <c:strCache>
                <c:ptCount val="1"/>
                <c:pt idx="0">
                  <c:v>Income Source</c:v>
                </c:pt>
              </c:strCache>
            </c:strRef>
          </c:tx>
          <c:spPr>
            <a:gradFill>
              <a:gsLst>
                <a:gs pos="19000">
                  <a:srgbClr val="002060"/>
                </a:gs>
                <a:gs pos="92000">
                  <a:srgbClr val="7030A0"/>
                </a:gs>
              </a:gsLst>
              <a:lin ang="5400000" scaled="1"/>
            </a:gradFill>
            <a:ln w="25400">
              <a:noFill/>
            </a:ln>
            <a:effectLst>
              <a:outerShdw blurRad="139700" sx="102000" sy="102000" algn="ctr" rotWithShape="0">
                <a:prstClr val="black">
                  <a:alpha val="79000"/>
                </a:prstClr>
              </a:outerShdw>
            </a:effectLst>
          </c:spPr>
          <c:invertIfNegative val="0"/>
          <c:dLbls>
            <c:dLbl>
              <c:idx val="0"/>
              <c:tx>
                <c:rich>
                  <a:bodyPr/>
                  <a:lstStyle/>
                  <a:p>
                    <a:fld id="{EF651E93-D689-42B1-B66B-A91C0D65331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46F2-42D7-93DC-9B78785CD135}"/>
                </c:ext>
              </c:extLst>
            </c:dLbl>
            <c:dLbl>
              <c:idx val="1"/>
              <c:layout>
                <c:manualLayout>
                  <c:x val="-8.8594898920077741E-2"/>
                  <c:y val="-1.3998250218722788E-2"/>
                </c:manualLayout>
              </c:layout>
              <c:tx>
                <c:rich>
                  <a:bodyPr/>
                  <a:lstStyle/>
                  <a:p>
                    <a:fld id="{73F8C9E7-F737-4830-98DC-B44C2820EED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6F2-42D7-93DC-9B78785CD135}"/>
                </c:ext>
              </c:extLst>
            </c:dLbl>
            <c:dLbl>
              <c:idx val="2"/>
              <c:tx>
                <c:rich>
                  <a:bodyPr/>
                  <a:lstStyle/>
                  <a:p>
                    <a:fld id="{01D20A63-B952-467F-860B-E3CF780D483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6F2-42D7-93DC-9B78785CD135}"/>
                </c:ext>
              </c:extLst>
            </c:dLbl>
            <c:dLbl>
              <c:idx val="3"/>
              <c:tx>
                <c:rich>
                  <a:bodyPr/>
                  <a:lstStyle/>
                  <a:p>
                    <a:fld id="{F702B615-0783-466B-8597-6684DE772DD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6F2-42D7-93DC-9B78785CD135}"/>
                </c:ext>
              </c:extLst>
            </c:dLbl>
            <c:dLbl>
              <c:idx val="4"/>
              <c:tx>
                <c:rich>
                  <a:bodyPr/>
                  <a:lstStyle/>
                  <a:p>
                    <a:fld id="{DA8B3DFB-E0FA-4DDC-9226-0160B07E6C5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6F2-42D7-93DC-9B78785CD135}"/>
                </c:ext>
              </c:extLst>
            </c:dLbl>
            <c:dLbl>
              <c:idx val="5"/>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46F2-42D7-93DC-9B78785CD135}"/>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Table'!$G$3:$G$8</c:f>
              <c:numCache>
                <c:formatCode>General</c:formatCode>
                <c:ptCount val="6"/>
                <c:pt idx="0">
                  <c:v>1</c:v>
                </c:pt>
                <c:pt idx="1">
                  <c:v>7</c:v>
                </c:pt>
                <c:pt idx="2">
                  <c:v>4</c:v>
                </c:pt>
                <c:pt idx="3">
                  <c:v>5</c:v>
                </c:pt>
                <c:pt idx="4">
                  <c:v>5</c:v>
                </c:pt>
              </c:numCache>
            </c:numRef>
          </c:xVal>
          <c:yVal>
            <c:numRef>
              <c:f>'Pivot Table'!$H$3:$H$8</c:f>
              <c:numCache>
                <c:formatCode>General</c:formatCode>
                <c:ptCount val="6"/>
                <c:pt idx="0">
                  <c:v>3</c:v>
                </c:pt>
                <c:pt idx="1">
                  <c:v>2</c:v>
                </c:pt>
                <c:pt idx="2">
                  <c:v>8</c:v>
                </c:pt>
                <c:pt idx="3">
                  <c:v>6</c:v>
                </c:pt>
                <c:pt idx="4">
                  <c:v>9</c:v>
                </c:pt>
              </c:numCache>
            </c:numRef>
          </c:yVal>
          <c:bubbleSize>
            <c:numRef>
              <c:f>'Pivot Table'!$I$3:$I$8</c:f>
              <c:numCache>
                <c:formatCode>_-* #,##0_-;\-* #,##0_-;_-* "-"??_-;_-@_-</c:formatCode>
                <c:ptCount val="6"/>
                <c:pt idx="0">
                  <c:v>564193.92000000016</c:v>
                </c:pt>
                <c:pt idx="1">
                  <c:v>639440.2699999999</c:v>
                </c:pt>
                <c:pt idx="2">
                  <c:v>709869.61999999988</c:v>
                </c:pt>
                <c:pt idx="3">
                  <c:v>555475.11</c:v>
                </c:pt>
                <c:pt idx="4">
                  <c:v>530098.29</c:v>
                </c:pt>
              </c:numCache>
            </c:numRef>
          </c:bubbleSize>
          <c:bubble3D val="0"/>
          <c:extLst>
            <c:ext xmlns:c15="http://schemas.microsoft.com/office/drawing/2012/chart" uri="{02D57815-91ED-43cb-92C2-25804820EDAC}">
              <c15:datalabelsRange>
                <c15:f>'Pivot Table'!$K$3:$K$7</c15:f>
                <c15:dlblRangeCache>
                  <c:ptCount val="5"/>
                  <c:pt idx="0">
                    <c:v> 564,194 </c:v>
                  </c:pt>
                  <c:pt idx="1">
                    <c:v> 639,440 </c:v>
                  </c:pt>
                  <c:pt idx="2">
                    <c:v>  </c:v>
                  </c:pt>
                  <c:pt idx="3">
                    <c:v> 555,475 </c:v>
                  </c:pt>
                  <c:pt idx="4">
                    <c:v> 530,098 </c:v>
                  </c:pt>
                </c15:dlblRangeCache>
              </c15:datalabelsRange>
            </c:ext>
            <c:ext xmlns:c16="http://schemas.microsoft.com/office/drawing/2014/chart" uri="{C3380CC4-5D6E-409C-BE32-E72D297353CC}">
              <c16:uniqueId val="{00000007-46F2-42D7-93DC-9B78785CD135}"/>
            </c:ext>
          </c:extLst>
        </c:ser>
        <c:ser>
          <c:idx val="2"/>
          <c:order val="2"/>
          <c:tx>
            <c:v>max</c:v>
          </c:tx>
          <c:spPr>
            <a:solidFill>
              <a:schemeClr val="accent3"/>
            </a:solidFill>
            <a:ln w="25400">
              <a:noFill/>
            </a:ln>
            <a:effectLst>
              <a:glow rad="228600">
                <a:schemeClr val="accent2">
                  <a:satMod val="175000"/>
                  <a:alpha val="40000"/>
                </a:schemeClr>
              </a:glow>
            </a:effectLst>
          </c:spPr>
          <c:invertIfNegative val="0"/>
          <c:dPt>
            <c:idx val="2"/>
            <c:invertIfNegative val="0"/>
            <c:bubble3D val="0"/>
            <c:spPr>
              <a:gradFill>
                <a:gsLst>
                  <a:gs pos="17000">
                    <a:srgbClr val="6600CC"/>
                  </a:gs>
                  <a:gs pos="84000">
                    <a:srgbClr val="FF0066"/>
                  </a:gs>
                </a:gsLst>
                <a:lin ang="12000000" scaled="0"/>
              </a:gradFill>
              <a:ln w="25400">
                <a:noFill/>
              </a:ln>
              <a:effectLst>
                <a:glow rad="228600">
                  <a:schemeClr val="accent2">
                    <a:satMod val="175000"/>
                    <a:alpha val="40000"/>
                  </a:schemeClr>
                </a:glow>
                <a:outerShdw blurRad="152400" sx="105000" sy="105000" algn="ctr" rotWithShape="0">
                  <a:prstClr val="black">
                    <a:alpha val="88000"/>
                  </a:prstClr>
                </a:outerShdw>
              </a:effectLst>
            </c:spPr>
            <c:extLst>
              <c:ext xmlns:c16="http://schemas.microsoft.com/office/drawing/2014/chart" uri="{C3380CC4-5D6E-409C-BE32-E72D297353CC}">
                <c16:uniqueId val="{00000009-46F2-42D7-93DC-9B78785CD135}"/>
              </c:ext>
            </c:extLst>
          </c:dPt>
          <c:dPt>
            <c:idx val="4"/>
            <c:invertIfNegative val="0"/>
            <c:bubble3D val="0"/>
            <c:spPr>
              <a:gradFill>
                <a:gsLst>
                  <a:gs pos="14000">
                    <a:srgbClr val="FF3399">
                      <a:alpha val="64000"/>
                      <a:lumMod val="99000"/>
                    </a:srgbClr>
                  </a:gs>
                  <a:gs pos="88000">
                    <a:srgbClr val="FF00FF">
                      <a:lumMod val="93000"/>
                      <a:alpha val="52000"/>
                    </a:srgbClr>
                  </a:gs>
                </a:gsLst>
                <a:lin ang="5400000" scaled="1"/>
              </a:gradFill>
              <a:ln w="25400">
                <a:noFill/>
              </a:ln>
              <a:effectLst>
                <a:glow rad="228600">
                  <a:schemeClr val="accent2">
                    <a:satMod val="175000"/>
                    <a:alpha val="40000"/>
                  </a:schemeClr>
                </a:glow>
              </a:effectLst>
            </c:spPr>
            <c:extLst>
              <c:ext xmlns:c16="http://schemas.microsoft.com/office/drawing/2014/chart" uri="{C3380CC4-5D6E-409C-BE32-E72D297353CC}">
                <c16:uniqueId val="{0000000D-46F2-42D7-93DC-9B78785CD135}"/>
              </c:ext>
            </c:extLst>
          </c:dPt>
          <c:dLbls>
            <c:dLbl>
              <c:idx val="0"/>
              <c:tx>
                <c:rich>
                  <a:bodyPr/>
                  <a:lstStyle/>
                  <a:p>
                    <a:fld id="{C19EAA2C-56E5-4837-BC83-CA4A0F9BAEC9}"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46F2-42D7-93DC-9B78785CD135}"/>
                </c:ext>
              </c:extLst>
            </c:dLbl>
            <c:dLbl>
              <c:idx val="1"/>
              <c:tx>
                <c:rich>
                  <a:bodyPr/>
                  <a:lstStyle/>
                  <a:p>
                    <a:fld id="{10D05649-6D33-4776-B094-02C8D48A284D}"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46F2-42D7-93DC-9B78785CD135}"/>
                </c:ext>
              </c:extLst>
            </c:dLbl>
            <c:dLbl>
              <c:idx val="2"/>
              <c:tx>
                <c:rich>
                  <a:bodyPr/>
                  <a:lstStyle/>
                  <a:p>
                    <a:fld id="{62564307-B5F6-42D1-942E-D347B3E1825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46F2-42D7-93DC-9B78785CD135}"/>
                </c:ext>
              </c:extLst>
            </c:dLbl>
            <c:dLbl>
              <c:idx val="3"/>
              <c:tx>
                <c:rich>
                  <a:bodyPr/>
                  <a:lstStyle/>
                  <a:p>
                    <a:fld id="{B68D27D9-5B1E-44FE-8ADD-8C829F147DC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46F2-42D7-93DC-9B78785CD135}"/>
                </c:ext>
              </c:extLst>
            </c:dLbl>
            <c:dLbl>
              <c:idx val="4"/>
              <c:tx>
                <c:rich>
                  <a:bodyPr/>
                  <a:lstStyle/>
                  <a:p>
                    <a:fld id="{568F159F-92AA-455C-B929-0C6AD57CB70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6F2-42D7-93DC-9B78785CD135}"/>
                </c:ext>
              </c:extLst>
            </c:dLbl>
            <c:dLbl>
              <c:idx val="5"/>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46F2-42D7-93DC-9B78785CD135}"/>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Table'!$G$3:$G$8</c:f>
              <c:numCache>
                <c:formatCode>General</c:formatCode>
                <c:ptCount val="6"/>
                <c:pt idx="0">
                  <c:v>1</c:v>
                </c:pt>
                <c:pt idx="1">
                  <c:v>7</c:v>
                </c:pt>
                <c:pt idx="2">
                  <c:v>4</c:v>
                </c:pt>
                <c:pt idx="3">
                  <c:v>5</c:v>
                </c:pt>
                <c:pt idx="4">
                  <c:v>5</c:v>
                </c:pt>
              </c:numCache>
            </c:numRef>
          </c:xVal>
          <c:yVal>
            <c:numRef>
              <c:f>'Pivot Table'!$H$3:$H$8</c:f>
              <c:numCache>
                <c:formatCode>General</c:formatCode>
                <c:ptCount val="6"/>
                <c:pt idx="0">
                  <c:v>3</c:v>
                </c:pt>
                <c:pt idx="1">
                  <c:v>2</c:v>
                </c:pt>
                <c:pt idx="2">
                  <c:v>8</c:v>
                </c:pt>
                <c:pt idx="3">
                  <c:v>6</c:v>
                </c:pt>
                <c:pt idx="4">
                  <c:v>9</c:v>
                </c:pt>
              </c:numCache>
            </c:numRef>
          </c:yVal>
          <c:bubbleSize>
            <c:numRef>
              <c:f>'Pivot Table'!$J$3:$J$8</c:f>
              <c:numCache>
                <c:formatCode>_-* #,##0_-;\-* #,##0_-;_-* "-"??_-;_-@_-</c:formatCode>
                <c:ptCount val="6"/>
                <c:pt idx="0">
                  <c:v>0</c:v>
                </c:pt>
                <c:pt idx="1">
                  <c:v>0</c:v>
                </c:pt>
                <c:pt idx="2">
                  <c:v>709869.61999999988</c:v>
                </c:pt>
                <c:pt idx="3">
                  <c:v>0</c:v>
                </c:pt>
                <c:pt idx="4">
                  <c:v>0</c:v>
                </c:pt>
              </c:numCache>
            </c:numRef>
          </c:bubbleSize>
          <c:bubble3D val="0"/>
          <c:extLst>
            <c:ext xmlns:c15="http://schemas.microsoft.com/office/drawing/2012/chart" uri="{02D57815-91ED-43cb-92C2-25804820EDAC}">
              <c15:datalabelsRange>
                <c15:f>'Pivot Table'!$J$3:$J$7</c15:f>
                <c15:dlblRangeCache>
                  <c:ptCount val="5"/>
                  <c:pt idx="0">
                    <c:v>  </c:v>
                  </c:pt>
                  <c:pt idx="1">
                    <c:v>  </c:v>
                  </c:pt>
                  <c:pt idx="2">
                    <c:v> 709,870 </c:v>
                  </c:pt>
                  <c:pt idx="3">
                    <c:v>  </c:v>
                  </c:pt>
                  <c:pt idx="4">
                    <c:v>  </c:v>
                  </c:pt>
                </c15:dlblRangeCache>
              </c15:datalabelsRange>
            </c:ext>
            <c:ext xmlns:c16="http://schemas.microsoft.com/office/drawing/2014/chart" uri="{C3380CC4-5D6E-409C-BE32-E72D297353CC}">
              <c16:uniqueId val="{0000000F-46F2-42D7-93DC-9B78785CD135}"/>
            </c:ext>
          </c:extLst>
        </c:ser>
        <c:dLbls>
          <c:showLegendKey val="0"/>
          <c:showVal val="0"/>
          <c:showCatName val="0"/>
          <c:showSerName val="0"/>
          <c:showPercent val="0"/>
          <c:showBubbleSize val="0"/>
        </c:dLbls>
        <c:bubbleScale val="100"/>
        <c:showNegBubbles val="0"/>
        <c:axId val="452151631"/>
        <c:axId val="452155951"/>
      </c:bubbleChart>
      <c:valAx>
        <c:axId val="452151631"/>
        <c:scaling>
          <c:orientation val="minMax"/>
          <c:max val="8"/>
          <c:min val="0"/>
        </c:scaling>
        <c:delete val="1"/>
        <c:axPos val="b"/>
        <c:numFmt formatCode="General" sourceLinked="1"/>
        <c:majorTickMark val="none"/>
        <c:minorTickMark val="none"/>
        <c:tickLblPos val="nextTo"/>
        <c:crossAx val="452155951"/>
        <c:crosses val="autoZero"/>
        <c:crossBetween val="midCat"/>
      </c:valAx>
      <c:valAx>
        <c:axId val="452155951"/>
        <c:scaling>
          <c:orientation val="minMax"/>
          <c:max val="12"/>
        </c:scaling>
        <c:delete val="1"/>
        <c:axPos val="l"/>
        <c:numFmt formatCode="General" sourceLinked="1"/>
        <c:majorTickMark val="none"/>
        <c:minorTickMark val="none"/>
        <c:tickLblPos val="nextTo"/>
        <c:crossAx val="45215163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216920413311385"/>
          <c:y val="0.12192866605270512"/>
          <c:w val="0.50418837517099024"/>
          <c:h val="0.87100821978091048"/>
        </c:manualLayout>
      </c:layout>
      <c:doughnutChart>
        <c:varyColors val="1"/>
        <c:ser>
          <c:idx val="0"/>
          <c:order val="0"/>
          <c:tx>
            <c:v>series1</c:v>
          </c:tx>
          <c:spPr>
            <a:gradFill>
              <a:gsLst>
                <a:gs pos="10000">
                  <a:srgbClr val="CC00FF"/>
                </a:gs>
                <a:gs pos="84000">
                  <a:srgbClr val="CC00FF"/>
                </a:gs>
              </a:gsLst>
              <a:lin ang="5400000" scaled="1"/>
            </a:gradFill>
            <a:ln w="120650">
              <a:solidFill>
                <a:schemeClr val="tx1">
                  <a:lumMod val="95000"/>
                  <a:lumOff val="5000"/>
                </a:schemeClr>
              </a:solidFill>
            </a:ln>
          </c:spPr>
          <c:dPt>
            <c:idx val="0"/>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01-AFD6-4C55-96B8-1F713615ABC8}"/>
              </c:ext>
            </c:extLst>
          </c:dPt>
          <c:dPt>
            <c:idx val="1"/>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03-AFD6-4C55-96B8-1F713615ABC8}"/>
              </c:ext>
            </c:extLst>
          </c:dPt>
          <c:dPt>
            <c:idx val="2"/>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05-AFD6-4C55-96B8-1F713615ABC8}"/>
              </c:ext>
            </c:extLst>
          </c:dPt>
          <c:dPt>
            <c:idx val="3"/>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07-AFD6-4C55-96B8-1F713615ABC8}"/>
              </c:ext>
            </c:extLst>
          </c:dPt>
          <c:dPt>
            <c:idx val="4"/>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09-AFD6-4C55-96B8-1F713615ABC8}"/>
              </c:ext>
            </c:extLst>
          </c:dPt>
          <c:dPt>
            <c:idx val="5"/>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0B-AFD6-4C55-96B8-1F713615ABC8}"/>
              </c:ext>
            </c:extLst>
          </c:dPt>
          <c:dPt>
            <c:idx val="6"/>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0D-AFD6-4C55-96B8-1F713615ABC8}"/>
              </c:ext>
            </c:extLst>
          </c:dPt>
          <c:dPt>
            <c:idx val="7"/>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0F-AFD6-4C55-96B8-1F713615ABC8}"/>
              </c:ext>
            </c:extLst>
          </c:dPt>
          <c:dPt>
            <c:idx val="8"/>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11-AFD6-4C55-96B8-1F713615ABC8}"/>
              </c:ext>
            </c:extLst>
          </c:dPt>
          <c:dPt>
            <c:idx val="9"/>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13-AFD6-4C55-96B8-1F713615ABC8}"/>
              </c:ext>
            </c:extLst>
          </c:dPt>
          <c:dPt>
            <c:idx val="10"/>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15-AFD6-4C55-96B8-1F713615ABC8}"/>
              </c:ext>
            </c:extLst>
          </c:dPt>
          <c:dPt>
            <c:idx val="11"/>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17-AFD6-4C55-96B8-1F713615ABC8}"/>
              </c:ext>
            </c:extLst>
          </c:dPt>
          <c:dPt>
            <c:idx val="12"/>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19-AFD6-4C55-96B8-1F713615ABC8}"/>
              </c:ext>
            </c:extLst>
          </c:dPt>
          <c:dPt>
            <c:idx val="13"/>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1B-AFD6-4C55-96B8-1F713615ABC8}"/>
              </c:ext>
            </c:extLst>
          </c:dPt>
          <c:dPt>
            <c:idx val="14"/>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1D-AFD6-4C55-96B8-1F713615ABC8}"/>
              </c:ext>
            </c:extLst>
          </c:dPt>
          <c:dPt>
            <c:idx val="15"/>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1F-AFD6-4C55-96B8-1F713615ABC8}"/>
              </c:ext>
            </c:extLst>
          </c:dPt>
          <c:dPt>
            <c:idx val="16"/>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21-AFD6-4C55-96B8-1F713615ABC8}"/>
              </c:ext>
            </c:extLst>
          </c:dPt>
          <c:dPt>
            <c:idx val="17"/>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23-AFD6-4C55-96B8-1F713615ABC8}"/>
              </c:ext>
            </c:extLst>
          </c:dPt>
          <c:dPt>
            <c:idx val="18"/>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25-AFD6-4C55-96B8-1F713615ABC8}"/>
              </c:ext>
            </c:extLst>
          </c:dPt>
          <c:dPt>
            <c:idx val="19"/>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27-AFD6-4C55-96B8-1F713615ABC8}"/>
              </c:ext>
            </c:extLst>
          </c:dPt>
          <c:dPt>
            <c:idx val="20"/>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29-AFD6-4C55-96B8-1F713615ABC8}"/>
              </c:ext>
            </c:extLst>
          </c:dPt>
          <c:dPt>
            <c:idx val="21"/>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2B-AFD6-4C55-96B8-1F713615ABC8}"/>
              </c:ext>
            </c:extLst>
          </c:dPt>
          <c:dPt>
            <c:idx val="22"/>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2D-AFD6-4C55-96B8-1F713615ABC8}"/>
              </c:ext>
            </c:extLst>
          </c:dPt>
          <c:dPt>
            <c:idx val="23"/>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2F-AFD6-4C55-96B8-1F713615ABC8}"/>
              </c:ext>
            </c:extLst>
          </c:dPt>
          <c:dPt>
            <c:idx val="24"/>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31-AFD6-4C55-96B8-1F713615ABC8}"/>
              </c:ext>
            </c:extLst>
          </c:dPt>
          <c:dPt>
            <c:idx val="25"/>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33-AFD6-4C55-96B8-1F713615ABC8}"/>
              </c:ext>
            </c:extLst>
          </c:dPt>
          <c:dPt>
            <c:idx val="26"/>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35-AFD6-4C55-96B8-1F713615ABC8}"/>
              </c:ext>
            </c:extLst>
          </c:dPt>
          <c:dPt>
            <c:idx val="27"/>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37-AFD6-4C55-96B8-1F713615ABC8}"/>
              </c:ext>
            </c:extLst>
          </c:dPt>
          <c:dPt>
            <c:idx val="28"/>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39-AFD6-4C55-96B8-1F713615ABC8}"/>
              </c:ext>
            </c:extLst>
          </c:dPt>
          <c:dPt>
            <c:idx val="29"/>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3B-AFD6-4C55-96B8-1F713615ABC8}"/>
              </c:ext>
            </c:extLst>
          </c:dPt>
          <c:dPt>
            <c:idx val="30"/>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3D-AFD6-4C55-96B8-1F713615ABC8}"/>
              </c:ext>
            </c:extLst>
          </c:dPt>
          <c:dPt>
            <c:idx val="31"/>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3F-AFD6-4C55-96B8-1F713615ABC8}"/>
              </c:ext>
            </c:extLst>
          </c:dPt>
          <c:dPt>
            <c:idx val="32"/>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41-AFD6-4C55-96B8-1F713615ABC8}"/>
              </c:ext>
            </c:extLst>
          </c:dPt>
          <c:dPt>
            <c:idx val="33"/>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43-AFD6-4C55-96B8-1F713615ABC8}"/>
              </c:ext>
            </c:extLst>
          </c:dPt>
          <c:dPt>
            <c:idx val="34"/>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45-AFD6-4C55-96B8-1F713615ABC8}"/>
              </c:ext>
            </c:extLst>
          </c:dPt>
          <c:dPt>
            <c:idx val="35"/>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47-AFD6-4C55-96B8-1F713615ABC8}"/>
              </c:ext>
            </c:extLst>
          </c:dPt>
          <c:dPt>
            <c:idx val="36"/>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49-AFD6-4C55-96B8-1F713615ABC8}"/>
              </c:ext>
            </c:extLst>
          </c:dPt>
          <c:dPt>
            <c:idx val="37"/>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4B-AFD6-4C55-96B8-1F713615ABC8}"/>
              </c:ext>
            </c:extLst>
          </c:dPt>
          <c:dPt>
            <c:idx val="38"/>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4D-AFD6-4C55-96B8-1F713615ABC8}"/>
              </c:ext>
            </c:extLst>
          </c:dPt>
          <c:dPt>
            <c:idx val="39"/>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4F-AFD6-4C55-96B8-1F713615ABC8}"/>
              </c:ext>
            </c:extLst>
          </c:dPt>
          <c:dPt>
            <c:idx val="40"/>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51-AFD6-4C55-96B8-1F713615ABC8}"/>
              </c:ext>
            </c:extLst>
          </c:dPt>
          <c:dPt>
            <c:idx val="41"/>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53-AFD6-4C55-96B8-1F713615ABC8}"/>
              </c:ext>
            </c:extLst>
          </c:dPt>
          <c:dPt>
            <c:idx val="42"/>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55-AFD6-4C55-96B8-1F713615ABC8}"/>
              </c:ext>
            </c:extLst>
          </c:dPt>
          <c:dPt>
            <c:idx val="43"/>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57-AFD6-4C55-96B8-1F713615ABC8}"/>
              </c:ext>
            </c:extLst>
          </c:dPt>
          <c:dPt>
            <c:idx val="44"/>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59-AFD6-4C55-96B8-1F713615ABC8}"/>
              </c:ext>
            </c:extLst>
          </c:dPt>
          <c:dPt>
            <c:idx val="45"/>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5B-AFD6-4C55-96B8-1F713615ABC8}"/>
              </c:ext>
            </c:extLst>
          </c:dPt>
          <c:dPt>
            <c:idx val="46"/>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5D-AFD6-4C55-96B8-1F713615ABC8}"/>
              </c:ext>
            </c:extLst>
          </c:dPt>
          <c:dPt>
            <c:idx val="47"/>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5F-AFD6-4C55-96B8-1F713615ABC8}"/>
              </c:ext>
            </c:extLst>
          </c:dPt>
          <c:dPt>
            <c:idx val="48"/>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61-AFD6-4C55-96B8-1F713615ABC8}"/>
              </c:ext>
            </c:extLst>
          </c:dPt>
          <c:dPt>
            <c:idx val="49"/>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63-AFD6-4C55-96B8-1F713615ABC8}"/>
              </c:ext>
            </c:extLst>
          </c:dPt>
          <c:dPt>
            <c:idx val="50"/>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65-AFD6-4C55-96B8-1F713615ABC8}"/>
              </c:ext>
            </c:extLst>
          </c:dPt>
          <c:dPt>
            <c:idx val="51"/>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67-AFD6-4C55-96B8-1F713615ABC8}"/>
              </c:ext>
            </c:extLst>
          </c:dPt>
          <c:dPt>
            <c:idx val="52"/>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69-AFD6-4C55-96B8-1F713615ABC8}"/>
              </c:ext>
            </c:extLst>
          </c:dPt>
          <c:dPt>
            <c:idx val="53"/>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6B-AFD6-4C55-96B8-1F713615ABC8}"/>
              </c:ext>
            </c:extLst>
          </c:dPt>
          <c:dPt>
            <c:idx val="54"/>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6D-AFD6-4C55-96B8-1F713615ABC8}"/>
              </c:ext>
            </c:extLst>
          </c:dPt>
          <c:dPt>
            <c:idx val="55"/>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6F-AFD6-4C55-96B8-1F713615ABC8}"/>
              </c:ext>
            </c:extLst>
          </c:dPt>
          <c:dPt>
            <c:idx val="56"/>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71-AFD6-4C55-96B8-1F713615ABC8}"/>
              </c:ext>
            </c:extLst>
          </c:dPt>
          <c:dPt>
            <c:idx val="57"/>
            <c:bubble3D val="0"/>
            <c:spPr>
              <a:gradFill>
                <a:gsLst>
                  <a:gs pos="10000">
                    <a:srgbClr val="CC00FF"/>
                  </a:gs>
                  <a:gs pos="84000">
                    <a:srgbClr val="CC00FF"/>
                  </a:gs>
                </a:gsLst>
                <a:lin ang="5400000" scaled="1"/>
              </a:gradFill>
              <a:ln w="120650">
                <a:solidFill>
                  <a:schemeClr val="tx1">
                    <a:lumMod val="95000"/>
                    <a:lumOff val="5000"/>
                  </a:schemeClr>
                </a:solidFill>
              </a:ln>
              <a:effectLst/>
            </c:spPr>
            <c:extLst>
              <c:ext xmlns:c16="http://schemas.microsoft.com/office/drawing/2014/chart" uri="{C3380CC4-5D6E-409C-BE32-E72D297353CC}">
                <c16:uniqueId val="{00000073-AFD6-4C55-96B8-1F713615ABC8}"/>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AFD6-4C55-96B8-1F713615ABC8}"/>
            </c:ext>
          </c:extLst>
        </c:ser>
        <c:dLbls>
          <c:showLegendKey val="0"/>
          <c:showVal val="0"/>
          <c:showCatName val="0"/>
          <c:showSerName val="0"/>
          <c:showPercent val="0"/>
          <c:showBubbleSize val="0"/>
          <c:showLeaderLines val="1"/>
        </c:dLbls>
        <c:firstSliceAng val="0"/>
        <c:holeSize val="70"/>
      </c:doughnutChart>
      <c:doughnutChart>
        <c:varyColors val="1"/>
        <c:ser>
          <c:idx val="1"/>
          <c:order val="1"/>
          <c:tx>
            <c:v>percentage</c:v>
          </c:tx>
          <c:spPr>
            <a:solidFill>
              <a:schemeClr val="tx1">
                <a:alpha val="39000"/>
              </a:schemeClr>
            </a:solidFill>
            <a:ln w="0" cmpd="dbl">
              <a:solidFill>
                <a:schemeClr val="lt1">
                  <a:alpha val="0"/>
                </a:schemeClr>
              </a:solidFill>
              <a:round/>
            </a:ln>
          </c:spPr>
          <c:explosion val="1"/>
          <c:dPt>
            <c:idx val="0"/>
            <c:bubble3D val="0"/>
            <c:spPr>
              <a:solidFill>
                <a:schemeClr val="tx1">
                  <a:alpha val="39000"/>
                </a:schemeClr>
              </a:solidFill>
              <a:ln w="0" cmpd="dbl">
                <a:solidFill>
                  <a:schemeClr val="lt1">
                    <a:alpha val="0"/>
                  </a:schemeClr>
                </a:solidFill>
                <a:round/>
              </a:ln>
              <a:effectLst/>
            </c:spPr>
            <c:extLst>
              <c:ext xmlns:c16="http://schemas.microsoft.com/office/drawing/2014/chart" uri="{C3380CC4-5D6E-409C-BE32-E72D297353CC}">
                <c16:uniqueId val="{00000076-AFD6-4C55-96B8-1F713615ABC8}"/>
              </c:ext>
            </c:extLst>
          </c:dPt>
          <c:dPt>
            <c:idx val="1"/>
            <c:bubble3D val="0"/>
            <c:spPr>
              <a:solidFill>
                <a:schemeClr val="tx1">
                  <a:alpha val="71000"/>
                </a:schemeClr>
              </a:solidFill>
              <a:ln w="0" cmpd="dbl">
                <a:solidFill>
                  <a:schemeClr val="lt1">
                    <a:alpha val="0"/>
                  </a:schemeClr>
                </a:solidFill>
                <a:round/>
              </a:ln>
              <a:effectLst/>
            </c:spPr>
            <c:extLst>
              <c:ext xmlns:c16="http://schemas.microsoft.com/office/drawing/2014/chart" uri="{C3380CC4-5D6E-409C-BE32-E72D297353CC}">
                <c16:uniqueId val="{00000078-AFD6-4C55-96B8-1F713615ABC8}"/>
              </c:ext>
            </c:extLst>
          </c:dPt>
          <c:val>
            <c:numRef>
              <c:f>'Pivot Table'!$E$23:$F$23</c:f>
              <c:numCache>
                <c:formatCode>0%</c:formatCode>
                <c:ptCount val="2"/>
                <c:pt idx="0">
                  <c:v>0.82749372561931056</c:v>
                </c:pt>
                <c:pt idx="1">
                  <c:v>0.17250627438068944</c:v>
                </c:pt>
              </c:numCache>
            </c:numRef>
          </c:val>
          <c:extLst>
            <c:ext xmlns:c16="http://schemas.microsoft.com/office/drawing/2014/chart" uri="{C3380CC4-5D6E-409C-BE32-E72D297353CC}">
              <c16:uniqueId val="{00000079-AFD6-4C55-96B8-1F713615ABC8}"/>
            </c:ext>
          </c:extLst>
        </c:ser>
        <c:dLbls>
          <c:showLegendKey val="0"/>
          <c:showVal val="0"/>
          <c:showCatName val="0"/>
          <c:showSerName val="0"/>
          <c:showPercent val="0"/>
          <c:showBubbleSize val="0"/>
          <c:showLeaderLines val="1"/>
        </c:dLbls>
        <c:firstSliceAng val="345"/>
        <c:holeSize val="67"/>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Financial Dashboard in Excel.xlsx]Pivot Table!PivotTable2</c:name>
    <c:fmtId val="3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32000">
                <a:srgbClr val="0070C0">
                  <a:alpha val="85000"/>
                </a:srgbClr>
              </a:gs>
              <a:gs pos="71000">
                <a:srgbClr val="0C548F"/>
              </a:gs>
              <a:gs pos="89000">
                <a:schemeClr val="tx2">
                  <a:lumMod val="75000"/>
                  <a:alpha val="97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2000">
                <a:srgbClr val="0070C0">
                  <a:alpha val="85000"/>
                </a:srgbClr>
              </a:gs>
              <a:gs pos="71000">
                <a:srgbClr val="0C548F"/>
              </a:gs>
              <a:gs pos="89000">
                <a:schemeClr val="tx2">
                  <a:lumMod val="75000"/>
                  <a:alpha val="97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3000">
                <a:srgbClr val="0099FF">
                  <a:alpha val="88000"/>
                </a:srgbClr>
              </a:gs>
              <a:gs pos="65000">
                <a:srgbClr val="000099">
                  <a:alpha val="43000"/>
                </a:srgbClr>
              </a:gs>
              <a:gs pos="100000">
                <a:schemeClr val="tx2">
                  <a:alpha val="34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17282455077739E-2"/>
          <c:y val="6.4186781472665877E-2"/>
          <c:w val="0.93071253190125425"/>
          <c:h val="0.67990527746406781"/>
        </c:manualLayout>
      </c:layout>
      <c:areaChart>
        <c:grouping val="standard"/>
        <c:varyColors val="0"/>
        <c:ser>
          <c:idx val="1"/>
          <c:order val="1"/>
          <c:tx>
            <c:strRef>
              <c:f>'Pivot Table'!$M$15</c:f>
              <c:strCache>
                <c:ptCount val="1"/>
                <c:pt idx="0">
                  <c:v>Sum of Income2</c:v>
                </c:pt>
              </c:strCache>
            </c:strRef>
          </c:tx>
          <c:spPr>
            <a:gradFill>
              <a:gsLst>
                <a:gs pos="23000">
                  <a:srgbClr val="0099FF">
                    <a:alpha val="88000"/>
                  </a:srgbClr>
                </a:gs>
                <a:gs pos="65000">
                  <a:srgbClr val="000099">
                    <a:alpha val="43000"/>
                  </a:srgbClr>
                </a:gs>
                <a:gs pos="100000">
                  <a:schemeClr val="tx2">
                    <a:alpha val="34000"/>
                  </a:schemeClr>
                </a:gs>
              </a:gsLst>
              <a:lin ang="5400000" scaled="1"/>
            </a:gradFill>
            <a:ln>
              <a:noFill/>
            </a:ln>
            <a:effectLst/>
          </c:spPr>
          <c:cat>
            <c:strRef>
              <c:f>'Pivot Table'!$K$16:$K$28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Table'!$M$16:$M$28</c:f>
              <c:numCache>
                <c:formatCode>_-* #,##0_-;\-* #,##0_-;_-* "-"??_-;_-@_-</c:formatCode>
                <c:ptCount val="12"/>
                <c:pt idx="0">
                  <c:v>310006.69</c:v>
                </c:pt>
                <c:pt idx="1">
                  <c:v>383358.09000000008</c:v>
                </c:pt>
                <c:pt idx="2">
                  <c:v>322207.30999999994</c:v>
                </c:pt>
                <c:pt idx="3">
                  <c:v>259953.43</c:v>
                </c:pt>
                <c:pt idx="4">
                  <c:v>48240.05</c:v>
                </c:pt>
                <c:pt idx="5">
                  <c:v>256141.97999999998</c:v>
                </c:pt>
                <c:pt idx="6">
                  <c:v>246856.83000000002</c:v>
                </c:pt>
                <c:pt idx="7">
                  <c:v>221609.3</c:v>
                </c:pt>
                <c:pt idx="8">
                  <c:v>319476.28999999998</c:v>
                </c:pt>
                <c:pt idx="9">
                  <c:v>225115.91000000003</c:v>
                </c:pt>
                <c:pt idx="10">
                  <c:v>222660.62</c:v>
                </c:pt>
                <c:pt idx="11">
                  <c:v>183450.70999999996</c:v>
                </c:pt>
              </c:numCache>
            </c:numRef>
          </c:val>
          <c:extLst>
            <c:ext xmlns:c16="http://schemas.microsoft.com/office/drawing/2014/chart" uri="{C3380CC4-5D6E-409C-BE32-E72D297353CC}">
              <c16:uniqueId val="{00000000-DEA2-40EA-A027-F090E3CFA0F8}"/>
            </c:ext>
          </c:extLst>
        </c:ser>
        <c:dLbls>
          <c:showLegendKey val="0"/>
          <c:showVal val="0"/>
          <c:showCatName val="0"/>
          <c:showSerName val="0"/>
          <c:showPercent val="0"/>
          <c:showBubbleSize val="0"/>
        </c:dLbls>
        <c:axId val="1883195679"/>
        <c:axId val="1883190399"/>
      </c:areaChart>
      <c:lineChart>
        <c:grouping val="standard"/>
        <c:varyColors val="0"/>
        <c:ser>
          <c:idx val="0"/>
          <c:order val="0"/>
          <c:tx>
            <c:strRef>
              <c:f>'Pivot Table'!$L$15</c:f>
              <c:strCache>
                <c:ptCount val="1"/>
                <c:pt idx="0">
                  <c:v>Sum of Income</c:v>
                </c:pt>
              </c:strCache>
            </c:strRef>
          </c:tx>
          <c:spPr>
            <a:ln w="28575" cap="rnd">
              <a:solidFill>
                <a:schemeClr val="accent1"/>
              </a:solidFill>
              <a:round/>
            </a:ln>
            <a:effectLst/>
          </c:spPr>
          <c:marker>
            <c:symbol val="none"/>
          </c:marker>
          <c:cat>
            <c:strRef>
              <c:f>'Pivot Table'!$K$16:$K$28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Table'!$L$16:$L$28</c:f>
              <c:numCache>
                <c:formatCode>_-* #,##0_-;\-* #,##0_-;_-* "-"??_-;_-@_-</c:formatCode>
                <c:ptCount val="12"/>
                <c:pt idx="0">
                  <c:v>310006.69</c:v>
                </c:pt>
                <c:pt idx="1">
                  <c:v>383358.09000000008</c:v>
                </c:pt>
                <c:pt idx="2">
                  <c:v>322207.30999999994</c:v>
                </c:pt>
                <c:pt idx="3">
                  <c:v>259953.43</c:v>
                </c:pt>
                <c:pt idx="4">
                  <c:v>48240.05</c:v>
                </c:pt>
                <c:pt idx="5">
                  <c:v>256141.97999999998</c:v>
                </c:pt>
                <c:pt idx="6">
                  <c:v>246856.83000000002</c:v>
                </c:pt>
                <c:pt idx="7">
                  <c:v>221609.3</c:v>
                </c:pt>
                <c:pt idx="8">
                  <c:v>319476.28999999998</c:v>
                </c:pt>
                <c:pt idx="9">
                  <c:v>225115.91000000003</c:v>
                </c:pt>
                <c:pt idx="10">
                  <c:v>222660.62</c:v>
                </c:pt>
                <c:pt idx="11">
                  <c:v>183450.70999999996</c:v>
                </c:pt>
              </c:numCache>
            </c:numRef>
          </c:val>
          <c:smooth val="0"/>
          <c:extLst>
            <c:ext xmlns:c16="http://schemas.microsoft.com/office/drawing/2014/chart" uri="{C3380CC4-5D6E-409C-BE32-E72D297353CC}">
              <c16:uniqueId val="{00000001-DEA2-40EA-A027-F090E3CFA0F8}"/>
            </c:ext>
          </c:extLst>
        </c:ser>
        <c:dLbls>
          <c:showLegendKey val="0"/>
          <c:showVal val="0"/>
          <c:showCatName val="0"/>
          <c:showSerName val="0"/>
          <c:showPercent val="0"/>
          <c:showBubbleSize val="0"/>
        </c:dLbls>
        <c:marker val="1"/>
        <c:smooth val="0"/>
        <c:axId val="1883195679"/>
        <c:axId val="1883190399"/>
      </c:lineChart>
      <c:catAx>
        <c:axId val="188319567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883190399"/>
        <c:crosses val="autoZero"/>
        <c:auto val="1"/>
        <c:lblAlgn val="ctr"/>
        <c:lblOffset val="100"/>
        <c:noMultiLvlLbl val="0"/>
      </c:catAx>
      <c:valAx>
        <c:axId val="1883190399"/>
        <c:scaling>
          <c:orientation val="minMax"/>
        </c:scaling>
        <c:delete val="1"/>
        <c:axPos val="l"/>
        <c:numFmt formatCode="_-* #,##0_-;\-* #,##0_-;_-* &quot;-&quot;??_-;_-@_-" sourceLinked="1"/>
        <c:majorTickMark val="none"/>
        <c:minorTickMark val="none"/>
        <c:tickLblPos val="nextTo"/>
        <c:crossAx val="1883195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Financial Dashboard in Excel.xlsx]Pivot Table!PivotTable3</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5000">
                <a:srgbClr val="0099FF">
                  <a:lumMod val="94000"/>
                  <a:lumOff val="6000"/>
                </a:srgbClr>
              </a:gs>
              <a:gs pos="28000">
                <a:srgbClr val="0000FF">
                  <a:alpha val="69000"/>
                </a:srgb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Table'!$P$2</c:f>
              <c:strCache>
                <c:ptCount val="1"/>
                <c:pt idx="0">
                  <c:v>Total</c:v>
                </c:pt>
              </c:strCache>
            </c:strRef>
          </c:tx>
          <c:spPr>
            <a:gradFill flip="none" rotWithShape="1">
              <a:gsLst>
                <a:gs pos="75000">
                  <a:srgbClr val="0099FF">
                    <a:lumMod val="94000"/>
                    <a:lumOff val="6000"/>
                  </a:srgbClr>
                </a:gs>
                <a:gs pos="28000">
                  <a:srgbClr val="0000FF">
                    <a:alpha val="69000"/>
                  </a:srgbClr>
                </a:gs>
              </a:gsLst>
              <a:path path="circle">
                <a:fillToRect l="100000" t="100000"/>
              </a:path>
              <a:tileRect r="-100000" b="-100000"/>
            </a:gradFill>
            <a:ln>
              <a:noFill/>
            </a:ln>
            <a:effectLst/>
          </c:spPr>
          <c:invertIfNegative val="0"/>
          <c:cat>
            <c:strRef>
              <c:f>'Pivot Table'!$O$3:$O$15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Table'!$P$3:$P$15</c:f>
              <c:numCache>
                <c:formatCode>_-* #,##0_-;\-* #,##0_-;_-* "-"??_-;_-@_-</c:formatCode>
                <c:ptCount val="12"/>
                <c:pt idx="0">
                  <c:v>165056.35999999999</c:v>
                </c:pt>
                <c:pt idx="1">
                  <c:v>207493.37</c:v>
                </c:pt>
                <c:pt idx="2">
                  <c:v>171944.95999999999</c:v>
                </c:pt>
                <c:pt idx="3">
                  <c:v>135787.87000000002</c:v>
                </c:pt>
                <c:pt idx="4">
                  <c:v>29261.79</c:v>
                </c:pt>
                <c:pt idx="5">
                  <c:v>131214.77000000002</c:v>
                </c:pt>
                <c:pt idx="6">
                  <c:v>126089.36000000002</c:v>
                </c:pt>
                <c:pt idx="7">
                  <c:v>116985.76000000001</c:v>
                </c:pt>
                <c:pt idx="8">
                  <c:v>181228.69000000003</c:v>
                </c:pt>
                <c:pt idx="9">
                  <c:v>126976.57999999997</c:v>
                </c:pt>
                <c:pt idx="10">
                  <c:v>119266.65999999999</c:v>
                </c:pt>
                <c:pt idx="11">
                  <c:v>102327.97</c:v>
                </c:pt>
              </c:numCache>
            </c:numRef>
          </c:val>
          <c:extLst>
            <c:ext xmlns:c16="http://schemas.microsoft.com/office/drawing/2014/chart" uri="{C3380CC4-5D6E-409C-BE32-E72D297353CC}">
              <c16:uniqueId val="{00000000-4D30-40CE-968E-9C798711EA3A}"/>
            </c:ext>
          </c:extLst>
        </c:ser>
        <c:dLbls>
          <c:showLegendKey val="0"/>
          <c:showVal val="0"/>
          <c:showCatName val="0"/>
          <c:showSerName val="0"/>
          <c:showPercent val="0"/>
          <c:showBubbleSize val="0"/>
        </c:dLbls>
        <c:gapWidth val="230"/>
        <c:axId val="1968841151"/>
        <c:axId val="1968835871"/>
      </c:barChart>
      <c:catAx>
        <c:axId val="19688411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8835871"/>
        <c:crosses val="autoZero"/>
        <c:auto val="1"/>
        <c:lblAlgn val="ctr"/>
        <c:lblOffset val="100"/>
        <c:noMultiLvlLbl val="0"/>
      </c:catAx>
      <c:valAx>
        <c:axId val="1968835871"/>
        <c:scaling>
          <c:orientation val="minMax"/>
        </c:scaling>
        <c:delete val="1"/>
        <c:axPos val="b"/>
        <c:numFmt formatCode="_-* #,##0_-;\-* #,##0_-;_-* &quot;-&quot;??_-;_-@_-" sourceLinked="1"/>
        <c:majorTickMark val="none"/>
        <c:minorTickMark val="none"/>
        <c:tickLblPos val="nextTo"/>
        <c:crossAx val="1968841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44943106601471E-2"/>
          <c:y val="0.27130266611410414"/>
          <c:w val="0.95055070638262562"/>
          <c:h val="0.53737072339641756"/>
        </c:manualLayout>
      </c:layout>
      <c:barChart>
        <c:barDir val="bar"/>
        <c:grouping val="stacked"/>
        <c:varyColors val="0"/>
        <c:ser>
          <c:idx val="0"/>
          <c:order val="0"/>
          <c:tx>
            <c:strRef>
              <c:f>'Pivot Table'!$N$50</c:f>
              <c:strCache>
                <c:ptCount val="1"/>
                <c:pt idx="0">
                  <c:v>Australia</c:v>
                </c:pt>
              </c:strCache>
            </c:strRef>
          </c:tx>
          <c:spPr>
            <a:solidFill>
              <a:srgbClr val="CC00FF"/>
            </a:solidFill>
            <a:ln>
              <a:noFill/>
            </a:ln>
            <a:effectLst/>
          </c:spPr>
          <c:invertIfNegative val="0"/>
          <c:val>
            <c:numRef>
              <c:f>'Pivot Table'!$O$50</c:f>
              <c:numCache>
                <c:formatCode>_-[$$-409]* #,##0_ ;_-[$$-409]* \-#,##0\ ;_-[$$-409]* "-"??_ ;_-@_ </c:formatCode>
                <c:ptCount val="1"/>
                <c:pt idx="0">
                  <c:v>3815986.3199999989</c:v>
                </c:pt>
              </c:numCache>
            </c:numRef>
          </c:val>
          <c:extLst>
            <c:ext xmlns:c16="http://schemas.microsoft.com/office/drawing/2014/chart" uri="{C3380CC4-5D6E-409C-BE32-E72D297353CC}">
              <c16:uniqueId val="{00000000-6B29-4590-8F00-E86CF407DD7E}"/>
            </c:ext>
          </c:extLst>
        </c:ser>
        <c:ser>
          <c:idx val="1"/>
          <c:order val="1"/>
          <c:tx>
            <c:strRef>
              <c:f>'Pivot Table'!$N$51</c:f>
              <c:strCache>
                <c:ptCount val="1"/>
                <c:pt idx="0">
                  <c:v>Brazil</c:v>
                </c:pt>
              </c:strCache>
            </c:strRef>
          </c:tx>
          <c:spPr>
            <a:solidFill>
              <a:srgbClr val="0000FF"/>
            </a:solidFill>
            <a:ln>
              <a:noFill/>
            </a:ln>
            <a:effectLst/>
          </c:spPr>
          <c:invertIfNegative val="0"/>
          <c:val>
            <c:numRef>
              <c:f>'Pivot Table'!$O$51</c:f>
              <c:numCache>
                <c:formatCode>_-[$$-409]* #,##0_ ;_-[$$-409]* \-#,##0\ ;_-[$$-409]* "-"??_ ;_-@_ </c:formatCode>
                <c:ptCount val="1"/>
                <c:pt idx="0">
                  <c:v>3707716.8699999992</c:v>
                </c:pt>
              </c:numCache>
            </c:numRef>
          </c:val>
          <c:extLst>
            <c:ext xmlns:c16="http://schemas.microsoft.com/office/drawing/2014/chart" uri="{C3380CC4-5D6E-409C-BE32-E72D297353CC}">
              <c16:uniqueId val="{00000001-6B29-4590-8F00-E86CF407DD7E}"/>
            </c:ext>
          </c:extLst>
        </c:ser>
        <c:ser>
          <c:idx val="2"/>
          <c:order val="2"/>
          <c:tx>
            <c:strRef>
              <c:f>'Pivot Table'!$N$52</c:f>
              <c:strCache>
                <c:ptCount val="1"/>
                <c:pt idx="0">
                  <c:v>Canada</c:v>
                </c:pt>
              </c:strCache>
            </c:strRef>
          </c:tx>
          <c:spPr>
            <a:solidFill>
              <a:schemeClr val="accent3"/>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8-6B29-4590-8F00-E86CF407DD7E}"/>
              </c:ext>
            </c:extLst>
          </c:dPt>
          <c:val>
            <c:numRef>
              <c:f>'Pivot Table'!$O$52</c:f>
              <c:numCache>
                <c:formatCode>_-[$$-409]* #,##0_ ;_-[$$-409]* \-#,##0\ ;_-[$$-409]* "-"??_ ;_-@_ </c:formatCode>
                <c:ptCount val="1"/>
                <c:pt idx="0">
                  <c:v>2869185.4899999998</c:v>
                </c:pt>
              </c:numCache>
            </c:numRef>
          </c:val>
          <c:extLst>
            <c:ext xmlns:c16="http://schemas.microsoft.com/office/drawing/2014/chart" uri="{C3380CC4-5D6E-409C-BE32-E72D297353CC}">
              <c16:uniqueId val="{00000002-6B29-4590-8F00-E86CF407DD7E}"/>
            </c:ext>
          </c:extLst>
        </c:ser>
        <c:ser>
          <c:idx val="3"/>
          <c:order val="3"/>
          <c:tx>
            <c:strRef>
              <c:f>'Pivot Table'!$N$53</c:f>
              <c:strCache>
                <c:ptCount val="1"/>
                <c:pt idx="0">
                  <c:v>Germany</c:v>
                </c:pt>
              </c:strCache>
            </c:strRef>
          </c:tx>
          <c:spPr>
            <a:solidFill>
              <a:srgbClr val="FFFF00"/>
            </a:solidFill>
            <a:ln>
              <a:noFill/>
            </a:ln>
            <a:effectLst/>
          </c:spPr>
          <c:invertIfNegative val="0"/>
          <c:val>
            <c:numRef>
              <c:f>'Pivot Table'!$O$53</c:f>
              <c:numCache>
                <c:formatCode>_-[$$-409]* #,##0_ ;_-[$$-409]* \-#,##0\ ;_-[$$-409]* "-"??_ ;_-@_ </c:formatCode>
                <c:ptCount val="1"/>
                <c:pt idx="0">
                  <c:v>2486558.54</c:v>
                </c:pt>
              </c:numCache>
            </c:numRef>
          </c:val>
          <c:extLst>
            <c:ext xmlns:c16="http://schemas.microsoft.com/office/drawing/2014/chart" uri="{C3380CC4-5D6E-409C-BE32-E72D297353CC}">
              <c16:uniqueId val="{00000003-6B29-4590-8F00-E86CF407DD7E}"/>
            </c:ext>
          </c:extLst>
        </c:ser>
        <c:ser>
          <c:idx val="4"/>
          <c:order val="4"/>
          <c:tx>
            <c:strRef>
              <c:f>'Pivot Table'!$N$54</c:f>
              <c:strCache>
                <c:ptCount val="1"/>
                <c:pt idx="0">
                  <c:v>India</c:v>
                </c:pt>
              </c:strCache>
            </c:strRef>
          </c:tx>
          <c:spPr>
            <a:solidFill>
              <a:srgbClr val="00B0F0"/>
            </a:solidFill>
            <a:ln>
              <a:noFill/>
            </a:ln>
            <a:effectLst/>
          </c:spPr>
          <c:invertIfNegative val="0"/>
          <c:val>
            <c:numRef>
              <c:f>'Pivot Table'!$O$54</c:f>
              <c:numCache>
                <c:formatCode>_-[$$-409]* #,##0_ ;_-[$$-409]* \-#,##0\ ;_-[$$-409]* "-"??_ ;_-@_ </c:formatCode>
                <c:ptCount val="1"/>
                <c:pt idx="0">
                  <c:v>3293154.4300000006</c:v>
                </c:pt>
              </c:numCache>
            </c:numRef>
          </c:val>
          <c:extLst>
            <c:ext xmlns:c16="http://schemas.microsoft.com/office/drawing/2014/chart" uri="{C3380CC4-5D6E-409C-BE32-E72D297353CC}">
              <c16:uniqueId val="{00000004-6B29-4590-8F00-E86CF407DD7E}"/>
            </c:ext>
          </c:extLst>
        </c:ser>
        <c:ser>
          <c:idx val="5"/>
          <c:order val="5"/>
          <c:tx>
            <c:strRef>
              <c:f>'Pivot Table'!$N$55</c:f>
              <c:strCache>
                <c:ptCount val="1"/>
                <c:pt idx="0">
                  <c:v>Japan</c:v>
                </c:pt>
              </c:strCache>
            </c:strRef>
          </c:tx>
          <c:spPr>
            <a:solidFill>
              <a:schemeClr val="accent6"/>
            </a:solidFill>
            <a:ln>
              <a:noFill/>
            </a:ln>
            <a:effectLst/>
          </c:spPr>
          <c:invertIfNegative val="0"/>
          <c:val>
            <c:numRef>
              <c:f>'Pivot Table'!$O$55</c:f>
              <c:numCache>
                <c:formatCode>_-[$$-409]* #,##0_ ;_-[$$-409]* \-#,##0\ ;_-[$$-409]* "-"??_ ;_-@_ </c:formatCode>
                <c:ptCount val="1"/>
                <c:pt idx="0">
                  <c:v>3120571.86</c:v>
                </c:pt>
              </c:numCache>
            </c:numRef>
          </c:val>
          <c:extLst>
            <c:ext xmlns:c16="http://schemas.microsoft.com/office/drawing/2014/chart" uri="{C3380CC4-5D6E-409C-BE32-E72D297353CC}">
              <c16:uniqueId val="{00000005-6B29-4590-8F00-E86CF407DD7E}"/>
            </c:ext>
          </c:extLst>
        </c:ser>
        <c:ser>
          <c:idx val="6"/>
          <c:order val="6"/>
          <c:tx>
            <c:strRef>
              <c:f>'Pivot Table'!$N$56</c:f>
              <c:strCache>
                <c:ptCount val="1"/>
                <c:pt idx="0">
                  <c:v>UK</c:v>
                </c:pt>
              </c:strCache>
            </c:strRef>
          </c:tx>
          <c:spPr>
            <a:solidFill>
              <a:schemeClr val="accent5">
                <a:lumMod val="75000"/>
              </a:schemeClr>
            </a:solidFill>
            <a:ln>
              <a:noFill/>
            </a:ln>
            <a:effectLst/>
          </c:spPr>
          <c:invertIfNegative val="0"/>
          <c:val>
            <c:numRef>
              <c:f>'Pivot Table'!$O$56</c:f>
              <c:numCache>
                <c:formatCode>_-[$$-409]* #,##0_ ;_-[$$-409]* \-#,##0\ ;_-[$$-409]* "-"??_ ;_-@_ </c:formatCode>
                <c:ptCount val="1"/>
                <c:pt idx="0">
                  <c:v>3477553.6800000011</c:v>
                </c:pt>
              </c:numCache>
            </c:numRef>
          </c:val>
          <c:extLst>
            <c:ext xmlns:c16="http://schemas.microsoft.com/office/drawing/2014/chart" uri="{C3380CC4-5D6E-409C-BE32-E72D297353CC}">
              <c16:uniqueId val="{00000006-6B29-4590-8F00-E86CF407DD7E}"/>
            </c:ext>
          </c:extLst>
        </c:ser>
        <c:ser>
          <c:idx val="7"/>
          <c:order val="7"/>
          <c:tx>
            <c:strRef>
              <c:f>'Pivot Table'!$N$57</c:f>
              <c:strCache>
                <c:ptCount val="1"/>
                <c:pt idx="0">
                  <c:v>USA</c:v>
                </c:pt>
              </c:strCache>
            </c:strRef>
          </c:tx>
          <c:spPr>
            <a:solidFill>
              <a:schemeClr val="accent3"/>
            </a:solidFill>
            <a:ln>
              <a:noFill/>
            </a:ln>
            <a:effectLst/>
          </c:spPr>
          <c:invertIfNegative val="0"/>
          <c:val>
            <c:numRef>
              <c:f>'Pivot Table'!$O$57</c:f>
              <c:numCache>
                <c:formatCode>_-[$$-409]* #,##0_ ;_-[$$-409]* \-#,##0\ ;_-[$$-409]* "-"??_ ;_-@_ </c:formatCode>
                <c:ptCount val="1"/>
                <c:pt idx="0">
                  <c:v>3034632.1099999994</c:v>
                </c:pt>
              </c:numCache>
            </c:numRef>
          </c:val>
          <c:extLst>
            <c:ext xmlns:c16="http://schemas.microsoft.com/office/drawing/2014/chart" uri="{C3380CC4-5D6E-409C-BE32-E72D297353CC}">
              <c16:uniqueId val="{00000007-6B29-4590-8F00-E86CF407DD7E}"/>
            </c:ext>
          </c:extLst>
        </c:ser>
        <c:dLbls>
          <c:showLegendKey val="0"/>
          <c:showVal val="0"/>
          <c:showCatName val="0"/>
          <c:showSerName val="0"/>
          <c:showPercent val="0"/>
          <c:showBubbleSize val="0"/>
        </c:dLbls>
        <c:gapWidth val="150"/>
        <c:overlap val="100"/>
        <c:axId val="622877632"/>
        <c:axId val="622878112"/>
      </c:barChart>
      <c:catAx>
        <c:axId val="622877632"/>
        <c:scaling>
          <c:orientation val="minMax"/>
        </c:scaling>
        <c:delete val="1"/>
        <c:axPos val="l"/>
        <c:numFmt formatCode="General" sourceLinked="1"/>
        <c:majorTickMark val="none"/>
        <c:minorTickMark val="none"/>
        <c:tickLblPos val="nextTo"/>
        <c:crossAx val="622878112"/>
        <c:crosses val="autoZero"/>
        <c:auto val="1"/>
        <c:lblAlgn val="ctr"/>
        <c:lblOffset val="100"/>
        <c:noMultiLvlLbl val="0"/>
      </c:catAx>
      <c:valAx>
        <c:axId val="622878112"/>
        <c:scaling>
          <c:orientation val="minMax"/>
        </c:scaling>
        <c:delete val="1"/>
        <c:axPos val="b"/>
        <c:numFmt formatCode="_-[$$-409]* #,##0_ ;_-[$$-409]* \-#,##0\ ;_-[$$-409]* &quot;-&quot;??_ ;_-@_ " sourceLinked="1"/>
        <c:majorTickMark val="none"/>
        <c:minorTickMark val="none"/>
        <c:tickLblPos val="nextTo"/>
        <c:crossAx val="6228776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712296391696638"/>
          <c:y val="0"/>
          <c:w val="0.66871329434921312"/>
          <c:h val="0.90769273012462548"/>
        </c:manualLayout>
      </c:layout>
      <c:doughnutChart>
        <c:varyColors val="1"/>
        <c:ser>
          <c:idx val="0"/>
          <c:order val="0"/>
          <c:tx>
            <c:v>1st</c:v>
          </c:tx>
          <c:spPr>
            <a:gradFill flip="none" rotWithShape="1">
              <a:gsLst>
                <a:gs pos="20000">
                  <a:srgbClr val="CC00FF"/>
                </a:gs>
                <a:gs pos="52000">
                  <a:srgbClr val="9933FF"/>
                </a:gs>
              </a:gsLst>
              <a:lin ang="10800000" scaled="1"/>
              <a:tileRect/>
            </a:gradFill>
            <a:ln w="107950">
              <a:solidFill>
                <a:schemeClr val="tx1"/>
              </a:solidFill>
            </a:ln>
          </c:spPr>
          <c:dPt>
            <c:idx val="0"/>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01-651C-49D1-8BFD-128B58884713}"/>
              </c:ext>
            </c:extLst>
          </c:dPt>
          <c:dPt>
            <c:idx val="1"/>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03-651C-49D1-8BFD-128B58884713}"/>
              </c:ext>
            </c:extLst>
          </c:dPt>
          <c:dPt>
            <c:idx val="2"/>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05-651C-49D1-8BFD-128B58884713}"/>
              </c:ext>
            </c:extLst>
          </c:dPt>
          <c:dPt>
            <c:idx val="3"/>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07-651C-49D1-8BFD-128B58884713}"/>
              </c:ext>
            </c:extLst>
          </c:dPt>
          <c:dPt>
            <c:idx val="4"/>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09-651C-49D1-8BFD-128B58884713}"/>
              </c:ext>
            </c:extLst>
          </c:dPt>
          <c:dPt>
            <c:idx val="5"/>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0B-651C-49D1-8BFD-128B58884713}"/>
              </c:ext>
            </c:extLst>
          </c:dPt>
          <c:dPt>
            <c:idx val="6"/>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0D-651C-49D1-8BFD-128B58884713}"/>
              </c:ext>
            </c:extLst>
          </c:dPt>
          <c:dPt>
            <c:idx val="7"/>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0F-651C-49D1-8BFD-128B58884713}"/>
              </c:ext>
            </c:extLst>
          </c:dPt>
          <c:dPt>
            <c:idx val="8"/>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11-651C-49D1-8BFD-128B58884713}"/>
              </c:ext>
            </c:extLst>
          </c:dPt>
          <c:dPt>
            <c:idx val="9"/>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13-651C-49D1-8BFD-128B58884713}"/>
              </c:ext>
            </c:extLst>
          </c:dPt>
          <c:dPt>
            <c:idx val="10"/>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15-651C-49D1-8BFD-128B58884713}"/>
              </c:ext>
            </c:extLst>
          </c:dPt>
          <c:dPt>
            <c:idx val="11"/>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17-651C-49D1-8BFD-128B58884713}"/>
              </c:ext>
            </c:extLst>
          </c:dPt>
          <c:dPt>
            <c:idx val="12"/>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19-651C-49D1-8BFD-128B58884713}"/>
              </c:ext>
            </c:extLst>
          </c:dPt>
          <c:dPt>
            <c:idx val="13"/>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1B-651C-49D1-8BFD-128B58884713}"/>
              </c:ext>
            </c:extLst>
          </c:dPt>
          <c:dPt>
            <c:idx val="14"/>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1D-651C-49D1-8BFD-128B58884713}"/>
              </c:ext>
            </c:extLst>
          </c:dPt>
          <c:dPt>
            <c:idx val="15"/>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1F-651C-49D1-8BFD-128B58884713}"/>
              </c:ext>
            </c:extLst>
          </c:dPt>
          <c:dPt>
            <c:idx val="16"/>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21-651C-49D1-8BFD-128B58884713}"/>
              </c:ext>
            </c:extLst>
          </c:dPt>
          <c:dPt>
            <c:idx val="17"/>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23-651C-49D1-8BFD-128B58884713}"/>
              </c:ext>
            </c:extLst>
          </c:dPt>
          <c:dPt>
            <c:idx val="18"/>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25-651C-49D1-8BFD-128B58884713}"/>
              </c:ext>
            </c:extLst>
          </c:dPt>
          <c:dPt>
            <c:idx val="19"/>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27-651C-49D1-8BFD-128B58884713}"/>
              </c:ext>
            </c:extLst>
          </c:dPt>
          <c:dPt>
            <c:idx val="20"/>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29-651C-49D1-8BFD-128B58884713}"/>
              </c:ext>
            </c:extLst>
          </c:dPt>
          <c:dPt>
            <c:idx val="21"/>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2B-651C-49D1-8BFD-128B58884713}"/>
              </c:ext>
            </c:extLst>
          </c:dPt>
          <c:dPt>
            <c:idx val="22"/>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2D-651C-49D1-8BFD-128B58884713}"/>
              </c:ext>
            </c:extLst>
          </c:dPt>
          <c:dPt>
            <c:idx val="23"/>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2F-651C-49D1-8BFD-128B58884713}"/>
              </c:ext>
            </c:extLst>
          </c:dPt>
          <c:dPt>
            <c:idx val="24"/>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31-651C-49D1-8BFD-128B58884713}"/>
              </c:ext>
            </c:extLst>
          </c:dPt>
          <c:dPt>
            <c:idx val="25"/>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33-651C-49D1-8BFD-128B58884713}"/>
              </c:ext>
            </c:extLst>
          </c:dPt>
          <c:dPt>
            <c:idx val="26"/>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35-651C-49D1-8BFD-128B58884713}"/>
              </c:ext>
            </c:extLst>
          </c:dPt>
          <c:dPt>
            <c:idx val="27"/>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37-651C-49D1-8BFD-128B58884713}"/>
              </c:ext>
            </c:extLst>
          </c:dPt>
          <c:dPt>
            <c:idx val="28"/>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39-651C-49D1-8BFD-128B58884713}"/>
              </c:ext>
            </c:extLst>
          </c:dPt>
          <c:dPt>
            <c:idx val="29"/>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3B-651C-49D1-8BFD-128B58884713}"/>
              </c:ext>
            </c:extLst>
          </c:dPt>
          <c:dPt>
            <c:idx val="30"/>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3D-651C-49D1-8BFD-128B58884713}"/>
              </c:ext>
            </c:extLst>
          </c:dPt>
          <c:dPt>
            <c:idx val="31"/>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3F-651C-49D1-8BFD-128B58884713}"/>
              </c:ext>
            </c:extLst>
          </c:dPt>
          <c:dPt>
            <c:idx val="32"/>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41-651C-49D1-8BFD-128B58884713}"/>
              </c:ext>
            </c:extLst>
          </c:dPt>
          <c:dPt>
            <c:idx val="33"/>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43-651C-49D1-8BFD-128B58884713}"/>
              </c:ext>
            </c:extLst>
          </c:dPt>
          <c:dPt>
            <c:idx val="34"/>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45-651C-49D1-8BFD-128B58884713}"/>
              </c:ext>
            </c:extLst>
          </c:dPt>
          <c:dPt>
            <c:idx val="35"/>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47-651C-49D1-8BFD-128B58884713}"/>
              </c:ext>
            </c:extLst>
          </c:dPt>
          <c:dPt>
            <c:idx val="36"/>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49-651C-49D1-8BFD-128B58884713}"/>
              </c:ext>
            </c:extLst>
          </c:dPt>
          <c:dPt>
            <c:idx val="37"/>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4B-651C-49D1-8BFD-128B58884713}"/>
              </c:ext>
            </c:extLst>
          </c:dPt>
          <c:dPt>
            <c:idx val="38"/>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4D-651C-49D1-8BFD-128B58884713}"/>
              </c:ext>
            </c:extLst>
          </c:dPt>
          <c:dPt>
            <c:idx val="39"/>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4F-651C-49D1-8BFD-128B58884713}"/>
              </c:ext>
            </c:extLst>
          </c:dPt>
          <c:dPt>
            <c:idx val="40"/>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51-651C-49D1-8BFD-128B58884713}"/>
              </c:ext>
            </c:extLst>
          </c:dPt>
          <c:dPt>
            <c:idx val="41"/>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53-651C-49D1-8BFD-128B58884713}"/>
              </c:ext>
            </c:extLst>
          </c:dPt>
          <c:dPt>
            <c:idx val="42"/>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55-651C-49D1-8BFD-128B58884713}"/>
              </c:ext>
            </c:extLst>
          </c:dPt>
          <c:dPt>
            <c:idx val="43"/>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57-651C-49D1-8BFD-128B58884713}"/>
              </c:ext>
            </c:extLst>
          </c:dPt>
          <c:dPt>
            <c:idx val="44"/>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59-651C-49D1-8BFD-128B58884713}"/>
              </c:ext>
            </c:extLst>
          </c:dPt>
          <c:dPt>
            <c:idx val="45"/>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5B-651C-49D1-8BFD-128B58884713}"/>
              </c:ext>
            </c:extLst>
          </c:dPt>
          <c:dPt>
            <c:idx val="46"/>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5D-651C-49D1-8BFD-128B58884713}"/>
              </c:ext>
            </c:extLst>
          </c:dPt>
          <c:dPt>
            <c:idx val="47"/>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5F-651C-49D1-8BFD-128B58884713}"/>
              </c:ext>
            </c:extLst>
          </c:dPt>
          <c:dPt>
            <c:idx val="48"/>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61-651C-49D1-8BFD-128B58884713}"/>
              </c:ext>
            </c:extLst>
          </c:dPt>
          <c:dPt>
            <c:idx val="49"/>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63-651C-49D1-8BFD-128B58884713}"/>
              </c:ext>
            </c:extLst>
          </c:dPt>
          <c:dPt>
            <c:idx val="50"/>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65-651C-49D1-8BFD-128B58884713}"/>
              </c:ext>
            </c:extLst>
          </c:dPt>
          <c:dPt>
            <c:idx val="51"/>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67-651C-49D1-8BFD-128B58884713}"/>
              </c:ext>
            </c:extLst>
          </c:dPt>
          <c:dPt>
            <c:idx val="52"/>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69-651C-49D1-8BFD-128B58884713}"/>
              </c:ext>
            </c:extLst>
          </c:dPt>
          <c:dPt>
            <c:idx val="53"/>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6B-651C-49D1-8BFD-128B58884713}"/>
              </c:ext>
            </c:extLst>
          </c:dPt>
          <c:dPt>
            <c:idx val="54"/>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6D-651C-49D1-8BFD-128B58884713}"/>
              </c:ext>
            </c:extLst>
          </c:dPt>
          <c:dPt>
            <c:idx val="55"/>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6F-651C-49D1-8BFD-128B58884713}"/>
              </c:ext>
            </c:extLst>
          </c:dPt>
          <c:dPt>
            <c:idx val="56"/>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71-651C-49D1-8BFD-128B58884713}"/>
              </c:ext>
            </c:extLst>
          </c:dPt>
          <c:dPt>
            <c:idx val="57"/>
            <c:bubble3D val="0"/>
            <c:spPr>
              <a:gradFill flip="none" rotWithShape="1">
                <a:gsLst>
                  <a:gs pos="20000">
                    <a:srgbClr val="CC00FF"/>
                  </a:gs>
                  <a:gs pos="52000">
                    <a:srgbClr val="9933FF"/>
                  </a:gs>
                </a:gsLst>
                <a:lin ang="10800000" scaled="1"/>
                <a:tileRect/>
              </a:gradFill>
              <a:ln w="107950">
                <a:solidFill>
                  <a:schemeClr val="tx1"/>
                </a:solidFill>
              </a:ln>
              <a:effectLst/>
            </c:spPr>
            <c:extLst>
              <c:ext xmlns:c16="http://schemas.microsoft.com/office/drawing/2014/chart" uri="{C3380CC4-5D6E-409C-BE32-E72D297353CC}">
                <c16:uniqueId val="{00000073-651C-49D1-8BFD-128B58884713}"/>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651C-49D1-8BFD-128B58884713}"/>
            </c:ext>
          </c:extLst>
        </c:ser>
        <c:dLbls>
          <c:showLegendKey val="0"/>
          <c:showVal val="0"/>
          <c:showCatName val="0"/>
          <c:showSerName val="0"/>
          <c:showPercent val="0"/>
          <c:showBubbleSize val="0"/>
          <c:showLeaderLines val="1"/>
        </c:dLbls>
        <c:firstSliceAng val="0"/>
        <c:holeSize val="50"/>
      </c:doughnutChart>
      <c:pieChart>
        <c:varyColors val="1"/>
        <c:ser>
          <c:idx val="1"/>
          <c:order val="1"/>
          <c:tx>
            <c:v>per%</c:v>
          </c:tx>
          <c:spPr>
            <a:ln>
              <a:solidFill>
                <a:schemeClr val="tx1"/>
              </a:solidFill>
            </a:ln>
          </c:spPr>
          <c:dPt>
            <c:idx val="0"/>
            <c:bubble3D val="0"/>
            <c:spPr>
              <a:noFill/>
              <a:ln w="19050">
                <a:solidFill>
                  <a:schemeClr val="tx1"/>
                </a:solidFill>
              </a:ln>
              <a:effectLst/>
            </c:spPr>
            <c:extLst>
              <c:ext xmlns:c16="http://schemas.microsoft.com/office/drawing/2014/chart" uri="{C3380CC4-5D6E-409C-BE32-E72D297353CC}">
                <c16:uniqueId val="{00000076-651C-49D1-8BFD-128B58884713}"/>
              </c:ext>
            </c:extLst>
          </c:dPt>
          <c:dPt>
            <c:idx val="1"/>
            <c:bubble3D val="0"/>
            <c:spPr>
              <a:solidFill>
                <a:schemeClr val="tx1">
                  <a:alpha val="75000"/>
                </a:schemeClr>
              </a:solidFill>
              <a:ln w="19050">
                <a:solidFill>
                  <a:schemeClr val="tx1"/>
                </a:solidFill>
              </a:ln>
              <a:effectLst/>
            </c:spPr>
            <c:extLst>
              <c:ext xmlns:c16="http://schemas.microsoft.com/office/drawing/2014/chart" uri="{C3380CC4-5D6E-409C-BE32-E72D297353CC}">
                <c16:uniqueId val="{00000078-651C-49D1-8BFD-128B58884713}"/>
              </c:ext>
            </c:extLst>
          </c:dPt>
          <c:val>
            <c:numRef>
              <c:f>'Pivot Table'!$E$23:$F$23</c:f>
              <c:numCache>
                <c:formatCode>0%</c:formatCode>
                <c:ptCount val="2"/>
                <c:pt idx="0">
                  <c:v>0.82749372561931056</c:v>
                </c:pt>
                <c:pt idx="1">
                  <c:v>0.17250627438068944</c:v>
                </c:pt>
              </c:numCache>
            </c:numRef>
          </c:val>
          <c:extLst>
            <c:ext xmlns:c16="http://schemas.microsoft.com/office/drawing/2014/chart" uri="{C3380CC4-5D6E-409C-BE32-E72D297353CC}">
              <c16:uniqueId val="{00000079-651C-49D1-8BFD-128B58884713}"/>
            </c:ext>
          </c:extLst>
        </c:ser>
        <c:dLbls>
          <c:showLegendKey val="0"/>
          <c:showVal val="0"/>
          <c:showCatName val="0"/>
          <c:showSerName val="0"/>
          <c:showPercent val="0"/>
          <c:showBubbleSize val="0"/>
          <c:showLeaderLines val="1"/>
        </c:dLbls>
        <c:firstSliceAng val="316"/>
      </c:pieChart>
      <c:scatterChart>
        <c:scatterStyle val="lineMarker"/>
        <c:varyColors val="0"/>
        <c:ser>
          <c:idx val="2"/>
          <c:order val="2"/>
          <c:tx>
            <c:v>3rd</c:v>
          </c:tx>
          <c:spPr>
            <a:ln w="25400" cap="rnd">
              <a:noFill/>
              <a:round/>
            </a:ln>
            <a:effectLst/>
          </c:spPr>
          <c:marker>
            <c:symbol val="circle"/>
            <c:size val="5"/>
            <c:spPr>
              <a:noFill/>
              <a:ln w="514350">
                <a:gradFill>
                  <a:gsLst>
                    <a:gs pos="21000">
                      <a:schemeClr val="tx1">
                        <a:lumMod val="85000"/>
                        <a:lumOff val="15000"/>
                      </a:schemeClr>
                    </a:gs>
                    <a:gs pos="80000">
                      <a:schemeClr val="tx1"/>
                    </a:gs>
                  </a:gsLst>
                  <a:lin ang="5400000" scaled="1"/>
                </a:gradFill>
              </a:ln>
              <a:effectLst/>
            </c:spPr>
          </c:marker>
          <c:dPt>
            <c:idx val="0"/>
            <c:marker>
              <c:symbol val="circle"/>
              <c:size val="5"/>
              <c:spPr>
                <a:noFill/>
                <a:ln w="514350">
                  <a:gradFill>
                    <a:gsLst>
                      <a:gs pos="21000">
                        <a:schemeClr val="tx1">
                          <a:lumMod val="85000"/>
                          <a:lumOff val="15000"/>
                        </a:schemeClr>
                      </a:gs>
                      <a:gs pos="80000">
                        <a:schemeClr val="tx1"/>
                      </a:gs>
                    </a:gsLst>
                    <a:lin ang="5400000" scaled="1"/>
                  </a:gradFill>
                </a:ln>
                <a:effectLst/>
              </c:spPr>
            </c:marker>
            <c:bubble3D val="0"/>
            <c:extLst>
              <c:ext xmlns:c16="http://schemas.microsoft.com/office/drawing/2014/chart" uri="{C3380CC4-5D6E-409C-BE32-E72D297353CC}">
                <c16:uniqueId val="{0000007A-651C-49D1-8BFD-128B58884713}"/>
              </c:ext>
            </c:extLst>
          </c:dPt>
          <c:dPt>
            <c:idx val="1"/>
            <c:marker>
              <c:symbol val="circle"/>
              <c:size val="5"/>
              <c:spPr>
                <a:noFill/>
                <a:ln w="514350">
                  <a:gradFill>
                    <a:gsLst>
                      <a:gs pos="21000">
                        <a:schemeClr val="tx1">
                          <a:lumMod val="85000"/>
                          <a:lumOff val="15000"/>
                        </a:schemeClr>
                      </a:gs>
                      <a:gs pos="80000">
                        <a:schemeClr val="tx1"/>
                      </a:gs>
                    </a:gsLst>
                    <a:lin ang="5400000" scaled="1"/>
                  </a:gradFill>
                </a:ln>
                <a:effectLst/>
              </c:spPr>
            </c:marker>
            <c:bubble3D val="0"/>
            <c:spPr>
              <a:ln w="25400" cap="rnd">
                <a:noFill/>
                <a:round/>
              </a:ln>
              <a:effectLst/>
            </c:spPr>
            <c:extLst>
              <c:ext xmlns:c16="http://schemas.microsoft.com/office/drawing/2014/chart" uri="{C3380CC4-5D6E-409C-BE32-E72D297353CC}">
                <c16:uniqueId val="{0000007C-651C-49D1-8BFD-128B58884713}"/>
              </c:ext>
            </c:extLst>
          </c:dPt>
          <c:dLbls>
            <c:dLbl>
              <c:idx val="0"/>
              <c:layout>
                <c:manualLayout>
                  <c:x val="-7.626915605371018E-2"/>
                  <c:y val="-3.1835206931351764E-3"/>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fld id="{7924AB9F-C38C-4763-82E8-BEFF23F0D02E}" type="CELLRANGE">
                      <a:rPr lang="en-US"/>
                      <a:pPr>
                        <a:defRPr sz="1400" b="1">
                          <a:solidFill>
                            <a:schemeClr val="bg1"/>
                          </a:solidFill>
                        </a:defRPr>
                      </a:pPr>
                      <a:t>[CELLRANGE]</a:t>
                    </a:fld>
                    <a:endParaRPr lang="en-GB"/>
                  </a:p>
                </c:rich>
              </c:tx>
              <c:spPr>
                <a:solidFill>
                  <a:schemeClr val="tx1">
                    <a:alpha val="0"/>
                  </a:schemeClr>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GB"/>
                </a:p>
              </c:txPr>
              <c:dLblPos val="r"/>
              <c:showLegendKey val="0"/>
              <c:showVal val="0"/>
              <c:showCatName val="0"/>
              <c:showSerName val="0"/>
              <c:showPercent val="0"/>
              <c:showBubbleSize val="0"/>
              <c:extLst>
                <c:ext xmlns:c15="http://schemas.microsoft.com/office/drawing/2012/chart" uri="{CE6537A1-D6FC-4f65-9D91-7224C49458BB}">
                  <c15:layout>
                    <c:manualLayout>
                      <c:w val="0.12355603280701048"/>
                      <c:h val="9.0507493305833062E-2"/>
                    </c:manualLayout>
                  </c15:layout>
                  <c15:dlblFieldTable/>
                  <c15:showDataLabelsRange val="1"/>
                </c:ext>
                <c:ext xmlns:c16="http://schemas.microsoft.com/office/drawing/2014/chart" uri="{C3380CC4-5D6E-409C-BE32-E72D297353CC}">
                  <c16:uniqueId val="{0000007A-651C-49D1-8BFD-128B58884713}"/>
                </c:ext>
              </c:extLst>
            </c:dLbl>
            <c:dLbl>
              <c:idx val="1"/>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fld id="{FB649111-82C7-4A92-88BB-F9EA240AEDF2}" type="CELLRANGE">
                      <a:rPr lang="en-GB"/>
                      <a:pPr>
                        <a:defRPr sz="1400" b="1">
                          <a:solidFill>
                            <a:schemeClr val="bg1"/>
                          </a:solidFill>
                        </a:defRPr>
                      </a:pPr>
                      <a:t>[CELLRANGE]</a:t>
                    </a:fld>
                    <a:endParaRPr lang="en-GB"/>
                  </a:p>
                </c:rich>
              </c:tx>
              <c:spPr>
                <a:solidFill>
                  <a:schemeClr val="tx1">
                    <a:alpha val="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GB"/>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C-651C-49D1-8BFD-128B58884713}"/>
                </c:ext>
              </c:extLst>
            </c:dLbl>
            <c:spPr>
              <a:solidFill>
                <a:schemeClr val="tx1">
                  <a:alpha val="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Table'!$G$23:$G$24</c:f>
              <c:numCache>
                <c:formatCode>General</c:formatCode>
                <c:ptCount val="2"/>
                <c:pt idx="0">
                  <c:v>0</c:v>
                </c:pt>
                <c:pt idx="1">
                  <c:v>-0.88378407664417391</c:v>
                </c:pt>
              </c:numCache>
            </c:numRef>
          </c:xVal>
          <c:yVal>
            <c:numRef>
              <c:f>'Pivot Table'!$H$23:$H$24</c:f>
              <c:numCache>
                <c:formatCode>General</c:formatCode>
                <c:ptCount val="2"/>
                <c:pt idx="0">
                  <c:v>1</c:v>
                </c:pt>
                <c:pt idx="1">
                  <c:v>0.46789497311918771</c:v>
                </c:pt>
              </c:numCache>
            </c:numRef>
          </c:yVal>
          <c:smooth val="0"/>
          <c:extLst>
            <c:ext xmlns:c15="http://schemas.microsoft.com/office/drawing/2012/chart" uri="{02D57815-91ED-43cb-92C2-25804820EDAC}">
              <c15:datalabelsRange>
                <c15:f>'Pivot Table'!$B$27:$B$28</c15:f>
                <c15:dlblRangeCache>
                  <c:ptCount val="2"/>
                  <c:pt idx="0">
                    <c:v>17%</c:v>
                  </c:pt>
                  <c:pt idx="1">
                    <c:v>83%</c:v>
                  </c:pt>
                </c15:dlblRangeCache>
              </c15:datalabelsRange>
            </c:ext>
            <c:ext xmlns:c16="http://schemas.microsoft.com/office/drawing/2014/chart" uri="{C3380CC4-5D6E-409C-BE32-E72D297353CC}">
              <c16:uniqueId val="{0000007D-651C-49D1-8BFD-128B58884713}"/>
            </c:ext>
          </c:extLst>
        </c:ser>
        <c:dLbls>
          <c:showLegendKey val="0"/>
          <c:showVal val="0"/>
          <c:showCatName val="0"/>
          <c:showSerName val="0"/>
          <c:showPercent val="0"/>
          <c:showBubbleSize val="0"/>
        </c:dLbls>
        <c:axId val="614078768"/>
        <c:axId val="614079728"/>
      </c:scatterChart>
      <c:valAx>
        <c:axId val="614079728"/>
        <c:scaling>
          <c:orientation val="minMax"/>
        </c:scaling>
        <c:delete val="1"/>
        <c:axPos val="l"/>
        <c:numFmt formatCode="General" sourceLinked="1"/>
        <c:majorTickMark val="out"/>
        <c:minorTickMark val="none"/>
        <c:tickLblPos val="nextTo"/>
        <c:crossAx val="614078768"/>
        <c:crosses val="autoZero"/>
        <c:crossBetween val="midCat"/>
      </c:valAx>
      <c:valAx>
        <c:axId val="614078768"/>
        <c:scaling>
          <c:orientation val="minMax"/>
          <c:max val="5.0999999999999996"/>
          <c:min val="-0.9"/>
        </c:scaling>
        <c:delete val="1"/>
        <c:axPos val="b"/>
        <c:numFmt formatCode="General" sourceLinked="1"/>
        <c:majorTickMark val="out"/>
        <c:minorTickMark val="none"/>
        <c:tickLblPos val="nextTo"/>
        <c:crossAx val="614079728"/>
        <c:crosses val="autoZero"/>
        <c:crossBetween val="midCat"/>
        <c:maj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C0B96340-BC86-4575-9775-B646E8AD5A39}">
          <cx:tx>
            <cx:txData>
              <cx:f>_xlchart.v2.1</cx:f>
              <cx:v>Sum of Income2</cx:v>
            </cx:txData>
          </cx:tx>
          <cx:spPr>
            <a:gradFill flip="none" rotWithShape="1">
              <a:gsLst>
                <a:gs pos="25000">
                  <a:srgbClr val="0099FF">
                    <a:alpha val="98000"/>
                  </a:srgbClr>
                </a:gs>
                <a:gs pos="83000">
                  <a:srgbClr val="CC00FF">
                    <a:alpha val="79000"/>
                  </a:srgbClr>
                </a:gs>
              </a:gsLst>
              <a:lin ang="0" scaled="1"/>
              <a:tileRect/>
            </a:gradFill>
            <a:ln w="63500">
              <a:noFill/>
            </a:ln>
            <a:effectLst>
              <a:outerShdw blurRad="50800" dist="50800" dir="600000" algn="ctr" rotWithShape="0">
                <a:srgbClr val="000000">
                  <a:alpha val="43137"/>
                </a:srgbClr>
              </a:outerShdw>
            </a:effectLst>
          </cx:spPr>
          <cx:dataLabels>
            <cx:visibility seriesName="0" categoryName="0" value="1"/>
          </cx:dataLabels>
          <cx:dataId val="0"/>
        </cx:series>
      </cx:plotAreaRegion>
      <cx:axis id="0">
        <cx:catScaling gapWidth="0.860000014"/>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data id="1">
      <cx:numDim type="colorVal">
        <cx:f>_xlchart.v5.8</cx:f>
      </cx:numDim>
    </cx:data>
  </cx:chartData>
  <cx:chart>
    <cx:plotArea>
      <cx:plotAreaRegion>
        <cx:series layoutId="regionMap" uniqueId="{0C553973-5920-41F0-8509-41A8F3036527}" formatIdx="0">
          <cx:dataPt idx="1">
            <cx:spPr>
              <a:solidFill>
                <a:srgbClr val="0000FF"/>
              </a:solidFill>
            </cx:spPr>
          </cx:dataPt>
          <cx:dataPt idx="2">
            <cx:spPr>
              <a:solidFill>
                <a:srgbClr val="FF0000"/>
              </a:solidFill>
            </cx:spPr>
          </cx:dataPt>
          <cx:dataPt idx="3">
            <cx:spPr>
              <a:solidFill>
                <a:srgbClr val="FFFF00"/>
              </a:solidFill>
            </cx:spPr>
          </cx:dataPt>
          <cx:dataPt idx="4">
            <cx:spPr>
              <a:solidFill>
                <a:srgbClr val="0099FF"/>
              </a:solidFill>
            </cx:spPr>
          </cx:dataPt>
          <cx:dataPt idx="5">
            <cx:spPr>
              <a:solidFill>
                <a:srgbClr val="4BACC6">
                  <a:lumMod val="75000"/>
                </a:srgbClr>
              </a:solidFill>
            </cx:spPr>
          </cx:dataPt>
          <cx:dataPt idx="6">
            <cx:spPr>
              <a:solidFill>
                <a:srgbClr val="FFC000"/>
              </a:solidFill>
            </cx:spPr>
          </cx:dataPt>
          <cx:dataPt idx="7">
            <cx:spPr>
              <a:solidFill>
                <a:srgbClr val="9BBB59"/>
              </a:solidFill>
            </cx:spPr>
          </cx:dataPt>
          <cx:dataId val="0"/>
          <cx:layoutPr>
            <cx:regionLabelLayout val="bestFitOnly"/>
            <cx:geography viewedRegionType="world" cultureLanguage="en-US" cultureRegion="GB" attribution="Powered by Bing">
              <cx:geoCache provider="{E9337A44-BEBE-4D9F-B70C-5C5E7DAFC167}">
                <cx:binary>7HpZj922mu1fCfJ85YgiRZGNTgNNDXuo2VPsvAjlcpmiBlISRVLSr79fxXGuXcdwunEPcPqhN2Ab
ljY3xW9ca33694f13x76x/v5p3Xotf23h/XXn5tlGf/tl1/sQ/M43NsXg3qYjTWflhcPZvjFfPqk
Hh5/+TjfB6XlL0mMyC8Pzf28PK4//8e/w6/JR3NpHu4XZfSde5y3l4/W9Yv9wb3v3vrpwTi9PC2X
8Eu//vyfzi7zfa/uf/7pUS9q2V5v4+OvP3/zrZ9/+uX5b/3Dvj/18GiL+whroyR9kSUsJgwj/vnz
80+90fLP+wiTF4THKMOYxE8f9GXv6/sB1v+XHumPB7r/+HF+tPanP//9Zuk3J/jmjrIm/2yE3Dw9
73+++eOAv3xr5P/492cX4MjPrnzlh+f2+btbz93w5uKLDf7/7Z/iF5xghhP8p/XZN+aPkhdpGqeU
xOkf1o/j5Mven+3/Rqvl8eNPFxCHH83w5d73nuv7Tni+/pknnt9+7o6D+Ne7Q8z3u+p/dPT/Zkqg
+AX+4/Nk7K9yIQJnJX+4IaOfvfHMGX//JN93wpd1z4z/5fJzo4uX/3qj5/f6/uM/sQ5RCPQMc0a/
BPoz03P6gsYMxSz97IHnefD3z/N9039Z98z0Xy4/N33+n/960x8e5+Feb/+8gE/Ri5gjziCqPxeh
7Juwf0oHFrM4Y+xz1D9rAf+F5/m+7f9a+Mz4f11/bv2i/Ndb/6Q//jP7b5K8wGmSxgn7f3H9VcnJ
+AtMMc1i/Gf9B9d8bv2fy//fPs33Lf/nsmd2//Pqc6ufrv/1Vj/fj/f6y9G/193+eyUeQzVJCUrT
LPk+6Mle8IymNEm/7PnZ3H/7GN8395/Lnpn7z6vPzX2+/deb+80rqHP/LIiJ+YsU4jcjOPtcP/A3
5SXi/EWMGIQ5J5+dQb7s/Q3EebXcL4/2y63vxcD3jf8nhPmy/JkTnt197ow3r/4HOOMzxPtygP91
y68//w9yy38Bef/3atP/MoLlR+TtLzJb3C/35R8s+Cv+9uO7fxQI4ObPlv6o0n3OttPHX39GCUDS
v7j1009804m/aQ1/ff/x3i6w9MmnDOoftJPw+McV6PsckyQmKEaf+4w289L8+jNJX6QJBsLNGMYx
gC5AW9a4p1tJ/IIkCaBkQAscx5SSv9SGW9Nv0ui/jv/n/3/Sbrg1Si/215/xUzMbP3/v6fky+H3A
fDzhGMWcxRQBthgf7l8ClYSvo/+jN+vd5jt9C/w/uWCRqUXb1URQFa+VWdGeZ+uihVvCG8bDdatE
vR3m90SZok/pSQVz6eJ72k8iztzjuLogeNMLS8/doKpq7/frFevf7QIL1R1P6mPYslAkcdfn+xoN
xWiHtZBxWue9yhpRD0GLLG3vSUsjke2RKoOcB0FIjMQ4DGlu917ljDc47/Naqv7dvjV7odvko9y2
Ia/ZTAWTN1YuF6o1D8s+x9WwRb3YcSZLOb5K4snmriE+X2aOCx6S35jZHkgykCPvsuY66pu+tMb3
v9lWD1fYInds5+XQ3ba3lPHjwuXlPlxKMhesi098v/CdfBn1OztkYRqFnlFfxN0albuU76YY7WIZ
VyaGB24akYUz7g9ZctoIzzmu2mbKdy7YRh5cp8dqaFIiYhvWcsWbzlOtRV2XUp6CjqIiytpUBGXE
GmhhpiinyUPL89bnFMVYi33FrVBrZ8RkDTpq1GMnsgV/GqN5vpG7Y0UdYfIumqP7AZM6H7KOlMTG
KB/k3h44Hj621tbCyjoplxkbsZFdHpJ4RTmp/ZxrP0ZVvZsH71ZW7NLwclKtPdtt6ouVTpOYSRqK
kdFGxDpWV0OwoQyG6IKjOclrb6fXSz+3N47Z7LCvZC26yDeXys+sQEv3Tk7BFlnUf/B9PIiu7U21
+LrJE9+6aq99/44SjqAuoOHaWAhbN06/936rhd50W6Bp2S5xWLNyqM0HRBDK3Za91720YEZm8nTi
SdlivebZ4poq6dNX4DyVayvleSG+zbOJrseMZ3dbanXej31dTsTEuU8386ruMnlYO/4mxXFXkWEx
ed0mSEinScFCsOc9qPo2XmpW2WYjF5oE+R6HNCsXva/FpBFa8jnlexEPTt07KrNy809B7jpykU2a
irjvmcA6bksnN3Nurc5Odqh7sIGleTQxLOw0yNyFjVzW7cBEvc6raJJ4FGp04L7QjcJETopIZr5U
7aRTMc+T/1Rz5a8GioMSy54lZRdqUyIbB8GySqGq8iF4gbq9LpJkbW4icGSpurkpWBRJ0SnW5N1u
2iLhUVbZKIN8RcSKPqM6t/XQVMR4fOzrneUL2TqB5m561zdoEhztPHfxYg9J1s8XyK5zSVuW9kJt
LimgNobcmLmrwA6x0HTvS9+sS96mPeyuendqksTmcaRWsbpalos0+LTyWeeRH1G+4aHON4mJ6Hwr
i0z6N3odx1x5/JZGoREL4tuZMKhi80p/65YEHVaDslxl6lNGpC0WH1weUjhO5LYbPY9RTiKpSj4P
5LrJIJOJlqGQMvT5tPO2RIgjoRRlh81ErPCzma560+PTzNutSN0K2YjWoUx8jUrGEyeauldnbTTk
SRYGMUu5l9sQOuEmyF/dTV5scpOCDuo+RCkXXZeZs4Tjii6at4rFsz4mde9Pg9vfM8J03hIui9jv
TRGtcwcenWXBcGrKebTZ0Sc9raY2acRXve07zQNUyX9oHRxRmlDoXoil/NvWEemxmwKe9W3G8cXA
XZFCJsQjK3g0vKmpXHKD6tOP90TQb7/dNE05hj05JQgE0+ebdmHs4mld0S0xrdinNq+XHkrExyWA
ZVAQg30V45JldxjyCTe0+PH+/9AuQZtiFFQSiqFvswwa89ftcosyDkGR4du5a3+PVPtuwsSJdcGH
H+8DdOfbY4LQxSlCJMkyTGP6zLY10rWZsonf+rgWG3+Im5sfb/Cdg3y9QRY/O8jATTIlsIHFV629
bsldO9z/eIsn6PANtAApCcYiFP4hCWLJU/x8BS1CktBoUYTdupDljb8gexAruYvJp7F5+PFW/3ga
xFOeEoYyztKYPN3/aqsW/LU76ds7xpfKR/YVV9v7ObAPP96G/sOJEIfjgCoA4IzA399uk3Gn1IAb
dZcsL/H+VspFIPfQTPpvMuv5cUiWpiTlGUoymjH6BDq/Ps6WRhZtTKrbrB/ypL+P1KuO/F0mPXn4
a/fAJpwmMc2ymIF/0DObeTLLGgCrvNWtF7FzYotvW36n+ksd+/OQuZylbd7Wb39sQ/xkpG/3he4M
SiJsTuHPHxn+la8Ua7dtb9r2dpXbKhbvzdWMOwQVORvzJK5dOWyaCOtNXIaRL7mnMf49cZBnS2Te
JXHAwvjU5MnUpneDHvxpi+njKlN1qwwf8owv2UHjOCuRT8ecRVCIbbMjALZTkIIpgBk7nTsxdgyX
lqf1DfNoEZ7YvaJDnR5NkobPgtjnEdTt5/N9jbSfhw6BoEkAMSQpf8L8+FlCjxMfeIrgEU171eBP
kfu0rFm+LcnfhA4E5FN0fGvgLIEylcAHJneMPqtRLcVtLKMpu8m6xOW91ihPsk4dl6Rdj2YdbdFD
W36XtLbJF8jdQ7AtikXS8BpsFzKhkeyuABlLP/lybX0tds9VNarmIbWY3vKau3PTt3Vd0ZC8j+NW
5W4FeaeYlCKn2fj6MgO4CewgJNexatfcumHLZxamQtqUXcipzRbhnDXJKY37UOoehWtvluF1w9V4
2MLay7zB8tM6rcNh12Mbzhkem3JOPaD0lq3VHFycrwF3hYzmN/s6+0bYwUotPLRjmnOzh3O3k77C
dhihATdLQdn4flx5evBjMuRjzOEXkpVfq7gZik7OKjcrbTYRQwaKLiz1b7gZetHybTrgjDRXtp+A
G2FvbtgaTS+zLjal1pb9Tjtntzwb6+aSsn16Q6Z1umrIQM8ZlXPprOZFp0NfqaQhHxR49cxS7Qoa
fHdIe5Z9tPUS8tVmcSHHEJcrsJ58Y0iWmLL4xBhgikjiUM1sexhU1wqr/fusMaQgnVtK3ic077dm
OszKMZHI5mWcjO9kozuB7UqrdtRtHli7Xkgro2KZfJcWCV59ZaYeLFWT8Sq2kS4X6qd8Zd7mAK+o
WIaGX5me7NeT8rpa0qkVbpjhMedtOk5yHA9OZQtATDIK4GruaHzXlGjEIW/0Ip2YIgOscImzq4l0
/WnqE6ACrGd3KIthg3ZN2uOul7doied8itquslhNIoniSciJLSc0tPwC9Y5cojnElzMNqej6dD9D
d+GHtG5URX0/AqGMGcBrHrVVZEdGHluXXgE63MQ+xK3o4868hDErgZBx5DEDzEnKhs3u0Q77O836
+rSyOZy3FJPLvbYq7z3fXxrMpws36PBJOvbBD2jO426mleVQbHAzrhUYOrpZlm2/60La5UzS5og0
70pmVnzD6IrApxm+AYZET21mcdUYakWbTQDz5IQLncIyPsi3fJW+2iz1uVnWpsIoGz5xmByLMQ1t
PrgslE290gtAQOy0o7k/d3FDcjls40mbBhzc7omgC0kr2xJ/0hC+L1e3DipviMV3s/c0jx3bcxSl
Q05rX+fAI8ay39Ol4hmLRN/ZTNgtdTmSyf1MkC41XhRg+dEeXbzNcD1KAOS1wwHIunzMfD8LbHAj
UjZsIutcXexqumfbwkqdxneG7rpIjVxOjXTmOlr9dOpI40smt/TYccZPACS3y3lHAFRHhE+Iaglf
pnGBzLIX+0yVoJsLrSD71hcaZ0MOvStc8CmbxYZcWyE5x8LMvQhmBAoymiFv6YCA4m3qPFlCC1dv
5zoCpeB+oG+A9FwDOpF5XStzSaHbXnZ4BLZJtKkkeFCw1uatfs1CWvCBlnJtnyB6UKXH3Ufona8W
TJcIKqYhvydynYvM+jeBbkZoXaMTaUxfNZa1N7tq6qMaZieQ3ew57bKopKFtTjNIL8fB1OOh36bl
ym3jnvcBmyL0MIYTUSKBhiy9v5tH97ANSBWhXtgtkDjgmWQmxYiXrFCW4qstWtsTXkwsCHbt0fUR
L0MvjYjrrMmZnn3R05Q3YlXrWKbDlr5cTReJYXNXm4zpaV6gkqEliu8jmtqLna22HKHMHuZmmXKJ
6yxvmw3y1PPmZOg0lH0/jFUySFPFQJIFGztziwIw60Hh/qipplfep3vVTNPHvR35JW+j6IxVDCRB
8U4YZPjZmfqdS/nvWx+/D3o3OVUjE6hXqko9kkKv+iHxscv3hOx5WBgUy67vPqzbYI+rHswdmoJ/
3OOma3LsSJLH1PnXfpzaCyiL02mxdXedjWi8kQZ0ldC16rBx9RK5bCzHvV/zeotepQH5o5Yyq4xL
1QkoX5zbJ/XFNS0/NLtby0gbVTm8tdf7rCIRIrCrmyL+Xm16Lk0rh9PGt/FI6Crfo3XJSmq6IOrE
tbeBRqxUYz3leFuR2FPprrfgh3wdidrElDRRLsd2Ejoas9dhpDLvTW2PNnlqgzXUuzxlARSyaFje
oa1LE6FYFKDcQ38Q27I+YAoW6+OZHmOHu1fctKwXab8pYPR1fN6nNb5e+lsDbLIFQSYLD3bI4tfd
DrRtbidyAN3m5RSbvcLJ5ivUkF2gJjxqg4MIWvPz3A4mX0FkuiLOO6hnE88ZzUBEa5vHkbcQ4nRn
Iq11fIwanRRDNPgcGqm6XTP8wSgrPyY+RAW2tb1hWWs+tHZPW9HQSBVRso7XWYsTKN9pfxiwt6et
SVAeodBerCwG0znAEc60D24lAy5ni3BaDNR2dw2jG9gutPLQ+U0lAjr5VMSLU4chaeXtxj3xQtt4
rwxgjGsDUKHMNO5zu7BJTHzODr01bRUPzQPQ8U2QdUrObUR+C7NBV8bIDzEcohicBUFqA0FKi7ae
Bye4ttAha2xeEQIK1aR66OF6NFOe1nS505lrxLyk8TVSS3/BYtmU8HrDxoTdBy5i4kYksmEh56jJ
ZGHXLLo1NR0ExLy9W3s3C1lP47XV0NcZ62zRkFhW1sU2x7geysx49S4AxD0NT2qMmRv46TT5Pd4W
eRFTw/IJVMNS1QZVCIC38L4JxeTdXHrbfmpJPd83KXoMT39COhcQOMu5sQt3+RwxfpXKcN9SUHVR
kznRs6Q/rvPUP4I+jQBXMEhWHD+Qtrk3AUf3PkuTyhHmyqiLk9cbrVnuUr1B7Yv2+brtIpBqax+K
nmN59GRoQZxkIVe8ifOgRpsrtkW5nRJT2tj3BZs1wA3rt1vXx/fSmDaIRs4fEN4fSaqj0+jQvAgS
rVsey0xdrL1WJR1AqAzUf8B9BmeOAxSPpYmATC0OWmbkwzXtZSrwBs13S/yqi2g07MA9vQlyu8Yg
BS8xKWfydpbvmOSlQsyLKGRSBE/WG7KBtFC78VM07I9zFC0g0FgpYoRpDukcLgB5mGrglAG1oonY
THCF7WKfjzSzgtHZ54QvU5lmbXTVAmMopm3SR8DF3ZWBynMNirgW6waSit/Tvhcmrk0ebXR6D7Jg
DNAqRfPBzTIcPK9VAYRAFkNbb5XjiTxhnKI87eLfNer649a6LneKTmfcYXeIxoGfp4XG0DklmA3e
SxBYbazq13Q/kL3uxNo3vlI9fcDt4nIcawX90NELU4f0gNKpeRNx7cWIAcB3S+dO3axAmAMtW9Cd
88smyq5n3u+50Xv0VvYbKR0osW8V6mFUoGEkMUGrBfmr1W1zdoxiUBw3Co+2rmc5oCmfJsJebgyU
uARH61XfrzI3ZHnQ3taXwe3kSvXkniKAX2pAq2DDDiBBzdIcFeudAKhkin0kY7G4rCtX7dKjHOjy
YVt1fb0mbLpstjHkyTCilzMBUIug9kPTbU7tau4g4kgRW85uWua7294CjqWrebM2M4SNnRMR2mg+
6Rn/NrKFlHUzrOVc648bgKWScgVhCnLBgSUgeovZNq4wA9lu+omCvExsL+JR+bIJ9XZCZm1s3jdT
8tYSvFecIOAyINPOuYWBzEWTdM0KeeZs1WE/F8HP9S3tfbjyMpVXUOi2o5/66Fin7VyRyfeguYJo
jkblIH575aDq18uVmmYp8DzSU7dNCRco1joTZOHTS2tx+jDori2HkTTAVEb3ethiAl1z8ochG9lr
A7FSMuShI5F0dODEJD0ZG5M8Asp0XnicHqyFNJwQWc7wFtdHnUhaThpmNkYmDbSYpilWj2UFKCEt
9ZpGooZ3UnNCFC+2PTnW+9znShlSgpQ4XvEUQ8ZSV/rNXvfJkm9140G9n1S1TtuHDmQE0bbjdpRG
PqYD26+4hdhfTMNPjUqb621NOwGkZRDZDFgSEx9VzaB3sXaJzJPRJgWo1I0UoN/vr1alppu69iBU
7xsPhXckPrqJywe8r0uF8TIepr2BkcxYt8d+Q/6D0ni/orGRZdLF7jj1ertluNnetlol52n3W0Gi
vRVcbtNVVEfpad7IdDFunr/r6dS+iSLkFZTANRRNFHWHBMjXASZnWak4fpk2m5EwU1mD2Ou0e4nR
eJwBoo8gl6SgAQigYeYA0K05pwwPb9t4Aohndf3Og5pdQf3UhxTbUGhb4xxrBQJLiDbBdzeJpdnq
aoz3V0DHKMystlSA5TYFAxreHLcahg27QuFeW01Lh6W92bVZBEZbe1II+HKM5IOc+CsY0ERiZYMV
dejoscdteuWzqX1JIZZOtJ7kgVjoXwBU22uSkvV62lNSIby+Vxa0fw3osmxcsh04ncdy30EP8Khp
8iHAsAaI9SCWtKfnoJwtFAVgGm8ZvpoX9Im243AKkMYHGu2sCAoN1Qw1swCyfqeQDKeGNUr0fZgv
aLx2lbcIBpeNTy4zmOjlwISba6PpfKeTHp+R1mm5UafzxFBU9LbXx3kE/03tuhDRKL/DVMLtIDxn
qhO74e/HRj1GJrbCjGl6HCJWg0rPf1+Gyec9Ir9RmDwep00jEXfcXiRYNUA++VugWzCi84Ck/NLw
MrGegFsmVNRem3yvMSmTHVA7JT49tUk05iRxUCQYhkqgwC6aKFSYjCQw7ERx0TQUpov760glgMtS
6NVy3sNVyz0oYDblZz+k9A1RwR9SidOD4nuSk8mEY+3omLed5YeVJ62o92gsmYvSN+syJIVWu8xD
QB9hatjlI+fkcmj7D1udziffbT7He73eLJNcD3EXHl3m+PU2RlPRpvypRpr1JAeNRTNDsW+iVl8Y
nPHjkMyhlJDPud2y8cDqFvhUQ9jZu4y8CxvOilUl6fuEO3baunp4CYaTYPK1e5jW6Cksht+JxyvU
K3wNeUIvTZ90VRzFS5ksaSp6jEfhDMXFbICfNqMhudPJUDhjl8oxIHITzPWAl6ql9EtX59K7HsY+
UGKSACR6XSIY/mS7zdfaeUH98libGWSi0dHCxhAPhElWWsfdRR2cPHKkl8JJ2p6NDF3FVFsQkIYj
g+wpnnRyhMTIVSAnGPOlN7jrhtcR22k+LuPbjs91SfQoxVjvFEboqq2mRMMJUA/qbGpCmUWWnMYW
vSONBMUAIFzF4y4V+9j5qh8amq9dHK5GQih0quRdN89RGbeDhYkRDgeQgJMKxNMIJtAmWQ8gh3FB
jG7AqMCWTyHungpspA8YdR4G/jD+9QlUO9Q/IdWGdE9AdSrxbmE6GOL0WtkFCrhJYpAHNSD/REan
zLhP2KZWbLPrirnPbGnRHouODbToPOlemhYwVDZZfWjCNp2isNmDNUEfB2fkkU6eVZ7wuRy4X67g
CLqcVtJfkSagy7Vel/u2Re9h2LfkbF3aMiV6K2QY4qolDlBDk5FDO/VA3Wu5HUHFAvauGhjC7XK4
5LYZXxvZmpsYoU8GAXlCU+dy6uGVhSXASJqTVh/hOXk+dAkAFZBQSx/MfJ2MTos04/ZWzba7CMR9
yOAD5Q0UlD5R3Q3wmA2G40xeq23vABBFGzlNXWcqHQV+7EZrLuQCsnNY4GWIpgZz93Zqz1kyZO+4
jJP7ZcdbOa+rE7vdFAx4cXYcW0jMthkzKNjZFF3Wspb5uKagqkFhFmT0bxhqk1xPrS/svCRHabfh
lIGVbkAphzxg7XyI2wndjQuDYfduYwCYtToE2poyQjGtZO145RdmBckwnGYi46HdnTtS2ftqUuz9
RJLloEEXu502tZZcTbhaE4jdFQboN22q/MHUKzpI9NSqgNtVmZpRCRNRDmyXEgGw552fZ3NMYIQu
BuAu+aC35k4SZE4YRsxXMCS3RY3DdNrXhMK01/cVW1Z486CByWU9qu5U9x2oEC3rCrclBIawih4l
gSGCGdxYQkxCVVwGVI0byA6ajfPHUE/NqyibdUEhUAVM1aCRqicRGehiyKMZV3sDEkc4NNFYQDNT
ubXQPtyARbCOHA3uk8vO91OuMwQiwChrQHNS64sB3uetpEPvumaKc9nWTICI44QKuxEgrdSiaRxo
2AnXgsLI9jKJk/WcNXg41ECFyjEz42XCFit4T/TB2KkTKaHmau/jUCwZ7fKJdui2gTcWjkFCX98j
/bjLbjhBoXWV0SDY7YPbzi3pQNNdasARcukP4Mj66OUTV0wtL8Y9jd7h3rNiyCIApZiuZ3hHwZyV
jZL/S9qZLbmNY1v7iRiBiQR4S1JSSspJzsn2DcN22iQIDuBM4unPUlX8f2fKDmf0OTcVXd3VRZEE
gb3X+tb2Y5tjb3ZeBo5B5WQ7V/13iOcECozzokzOaBEq67LIscLfKmhj8egZuhuFKeJhlvDRWWkh
DHfPpAR6saKf2qxLkUYeEXKf8ZB+mtcu6qmYo9Wzc2RQQUVU2DWuVLjGaCMHaHxo30t0xS+VY8u1
5d5jICEP9jIlsc1mgvMBeEBGZIU6o4cw5dofooR2AKtPbmbS0qguXHd/1vjjsFc4pplcf875UEF+
IvC3eLMWsR5NdmWqsUxa0XovKTqGa9ZBm9SmRMmA5j7iCxHbDlrdp8Lck/poCuF9V9ViIk/04abT
Bs+W2uAWQmYOCQsvV3BvvcmpMVtvUsWuD0e5Xyo5Pvp5CrpIk/G4aCJ2Pc+GbbrUU2y6tsOdl2fz
YVgjrrRNQs7aeOolVkcw6uPcSC+ZKp5FhQi6z9oAI+lK2j2Mba0qNMRqiW1pxpvGZ17CjOGx5zXs
GTbMFGmJQjCqmzaDvVD7kEsrvUkrQARhE5mhLO8Xr3/pprMLMLs2Nnkz4Q3P3bUMIZzUau5ejQ2n
u5QW7R1r0M7Kis075fRz4dLhCBini5qyDiz2saWBSq8LmUiIuJuaodQRY9Y8CVGzXyIlasBKCbNo
ST2gFQqy2+A35LZewm8rdcGuLWYKYapEWUi6PvGXVR3p7FzCsOHtClZM2xmNfQzZlUS9t5otV7W5
Xgr2Iw9KDtbM52u0TnkFzMWV2RIFYWbvurHOvoym8W5HH1XWsDgek7RzET6c9J6jZUSnXNJTXwQ2
jzsJvQwiQpZk+dTESiz+cdDBfAvyod8iFuheeizdu4HYKkeTqBQII/vSTjVIC9rZR9FBNYIZnFoa
wK/AYcN9XX5TBWF7mubzXYCCK+Kpma7S3HmJ32v6VYUV+YU28Ytv0vkW/hv5Gi6ueC6CZvRwZE3h
IciUjhiT+acWWtzOm8mjoDqLWo4ewUq1pWHPb7HwnnnfqDmh81g9ktHaSOS23PWjcxVqU1ftyhYW
ZdKspVUbZ+2KUgdrpSoayNqd9O/QZb5iQxzvUq5pXC/DJ3iI+VWJkwDiLsqGicGWnRrIYwEfeLT6
RZCEQ+dFXSEK9MQVTVoXmOuyZ69k1uUR7SXcnTad7jqi0ZO2FmpfDxkxzUUa2Xb+7sM23eR+le9G
Ticb2ZJ61yvMh0SBmEt6rJT7YoaMMPX+hF4aGgAVGjVV0fHriqzTN+pwLhuR+d9lkBK4D9W03Oku
8DaW5+xAuYTAUXqg2zxo1j2E0S6ucuz7dA3JL1fNNM5DVn5ipiwedJu3T4HwhxtuKrdDVTEltA+H
LwOMYib1pvzq0cVdecUw7XPS8iqal6WPdJHmOJ30+H2gpdhDY57vS6KwLNXMwwN2pDI2sstfQm3s
gbtxOM44H+O2cE1S5Mq7adbxfunpcMUCpxMFv2uDZqyDOOUVReQ39Ro3lvGjnWy/s6oYYstJifrf
yF1Vd0U8ZmxdkrCc16eRqoLBOINA28nc7kF/AkBUA92BElVRM/IhcU2nfnrrNGyDJj2f0ei52Pkv
tW68Xagb3C+Hb2aN/ZrygV5RVrwu3LgDHMLPS+ieVdG8So9Aqh5zxcd4acsGcFPnN09qDB+aZiHD
Dku13Hke4MJ5GfolJpALnluPiteiZatOhoyp69TkHOUD9KtGBxUOfZNd92XDT2vpKvhbrTyoIFrn
8UYrZnfEOu8Gv8lF7VKApGRVa2JPqnzHDYjH3qUzeiKsFxj+RcaHyJll3Q14RbsgzaYvecGL67W1
7a3pYdHUFCSWroIy4fAIb6FyOLsxwZTVGwUXMjFhU8GzC72XJvBkDMFZxNDj2phlTbfVsJC3E63h
I+bEJSId8o3y8vyYAhQ6kDzLrvIUCso4qhYdjTRxM1PYLrXBioQfchIun65su6KREZX5hIYM3For
pu0SBvOVT1FFi5SFm0IIua2GNNs21eRgzWMPGEtnE0EUvLm1cVfVxFPwhwxVfybKeMqUiaXhPBpN
GiTTDGVp4aqP5WtanQrvy9TaFSd5Du2NtwXa7bD7pb3Q2ajIBIPCzQg8+3O9xuusjPA2vom2I68Q
ucmAf9/aPUxdrTbjmC2xacphm5thRudQkWgheXczpCUMqHVmiafmeit76R/lIpdYBAND/QeVfOn1
K3ptlsyuALh2LtL6sOoSnUG64PBoAJTBdSLD+k3RHG125RZUHdjhtYoM4LN4GNfvM2U94EYSQOzJ
HnDuief0zAJDfzUveOr0R9hWA9SSFsSC4Rr9WmFgaEKAwtb+owykuedwmTbVUgaxCWn5aR1D/7MZ
quXZ6/2hTaYFGmyYlSzpp95GlZ36qB0gIUsTfPb7hkeyRvccBlmetGxiR1d7Jiq1V8C6kTAj0RBN
EHokqvTCahITGDrfvLVp823ReJIlAzF1spjl65ziA49c0Qz7sA+mCqWq4dGCIuR25BMoQBQOllEo
iDTotkzNw5WXugE/YJyuqmzODqBjRRzUkn1eS+qTqMgFipVQzndja/2EB2t+DDJOvnqlQMXk92mz
9euFxVhzPFk4G/cS/cujRPsU51mljuvogzhQtHkJO6zkwl/XZA0EMNaUpAmaiD4a87k4VMQyGI+g
Zx3s2njwuNwOgtONNzfDDr9m2a3eqLYBSclLV7eQx0kqDsUq7EOpqHjMqhzVfjEOMMazDO3y8D1d
+hFAeV3FxhKbgDScjrnt621BhwqArM4PnhN4HwVD0SThXDeRHjt/SKRdy0dvLYtXOIPqe56KAjXA
Mv2yVjdbNPLzrlqoeSjWNLyipNXfF2Og4nfoZyC4zWgiq2HjUmseJZzSTzAZYalOHljgKGwoM+BM
yd3IUpwDZAJQy51eT9DDYdWSfmTRmGqNjn5GWzB14NdHWaFKXNXO9227DUdONgrax7ihHl+PkAZd
MuUSpt0o1q3Py1te1NPd4lkfrDp/rWRNUClCv555PRy5q4q9g7ILG6o5wzee/4OMFeRNKwlkQf/7
ajyykfnsOrDz5GeOuj+aVy+LOWvkVlZN5Egd5dMcT9oPoqliObrVBRz+4EH8abK0eMixcD6Zci5e
ocyN49a3Tt/DVARpi89lN40NeJm2zJISSzyPQ8rWqOFdflvC1IMM78i+LCGT06YMr/C0+1PdTqyK
1MjuNeEwKG1wN6HsOflo3FoQOOW0S0d8qo4BFEERTDaM8HbfmLLb0O6Kef4x04gJmHnFh5JXdk0C
TvqNK4cK4qikLchzeBbXumbYsdu8OvAxbV6FhIy+rB4/Bg0LvuTTUoAWLnuUHefqDUXKFkYADDuZ
kQ0M4vAw0EEkE6ymPOi8M5+9trHtsJ3Y0EIUzPK4HtOfOsOnLhrO7uBNsC8V2i4/6RyK936BgAKf
A+hA6WvRxYGa12drh/6KUQHRISA63VU5h2TfUe/W6BEglsy7jTf0PhwsoPJN4+NZpHwddn43lL8m
KtLPac/cqSh08ByaFKpVkXnQHS2ch1J+mnkh+hilZ/8RXPY7MwiWlxIfX6yAcSEvAMiWiIwMftbe
a8luJFzhcdEbf6yOfrveCV4/DVn6lYBCaOy0+Ts3eEnECqRUGFwDBUga5KB/QZOWS03msWTpHVnK
GxNOyeBN279fgp3JuLfknE8CwFSSAiPFX3CD+N/foIlmXFc/C7r2ltGMQpjxgrMeN8zHshvAngdV
D/JduE0m5Bwx2Oa3KSEmsTUaTq/oy5/jpBx6viknhykb/U24LPpqEQMMXZKN9w1Yj684USGjywYl
wAev58wQ/vbzQwnmKQgxu+CcGnr780tGOrvIqr2FDxdN9V0/77RsUPo9E6z0hmE95v0HQPS/D+X9
Vc8gKTp5QNlEcv/84t48NOJlmQ+pdLjNgr4D4y+hOBqKggSMgpu/EwrpohTCxnUB64gV+fkJgd6K
cGpDt3IogZ0Nl0dIN/6VhrZ9PoDm55RL5DYscP+RnYXYssJWBAVi69GsvCK+78MWKIZqDxwj2FLN
3PWKjin2BxRAMBjHxFUUBk3Y70u0mUnNvDCGdfs8sbFOkISyCe7VA77QyavGWyH7VdARvAxaed3V
T+kifRQ5SB01Wc5ELCgAHlRS2EGQj9mltQN0Zut0U475cJR6aLZaVuZ24JQ+rOPY3coZq7R27aNZ
0uFOU9Ifaw5aSe2pTcEGLVkbpYBirqxdvGSZ7Q8cx2E0srZ/lrMHeCtbhqQD+5AUxKg9U90BVSYK
31w388ET5U+sVXXKJwUDPJjcjVRVu5c0nD9rCPoQcadAbteVWqxGtFOrQMEbTQUCFlKFv9bSL2Pg
zl4yM15u+xpSTOv3/UNzzn4tw1TclkAlTtZmxt8ulXH7tUOTViPesOFLUB3CcM0sHEWqHxES8jdi
9JYYJdQPFrTB3p0poRVptkOV0mCIlloi6ZQuPDL4Z27ycsUGhTYAp6hefDzbstx73lp86hs7JrOk
04Y3Fqhf1ac/VVDmm7m7o63YKA20P8uPq2ZwLnSF2BGZm/sVEt1PFtQQdBd4UzYyAVTU1IHY7PtA
7sG6rNcZY+22rMs6sl4IFcYLRYwTDxqGQpV7DIPxFYg3P4WFtPteOtTG1CtuqWvKveNMJtUQVju0
vTjOV9MjhpMSL55ZX56Kvlk3pG/hKat2BVwy+anYrgraZUT9ajwOEP4SOqTItiBfFJTRqFYI8YH7
MXn472qsPxPls4G1IJkV29E1KClzqy3E9Xz8zOcAx490ZjeYtTn69fAV7oN+ypoJQokBJSQky27b
gSxJUXT6ppU+5HNvIombB36Y88Y2kV9wEqmSNCfrfVn7lyHWjLkdeEyEYbo8f1Lc3ntdc63RP0xV
Wt1oN4Kty8sEKFzzXOc9/9oVmXnI2r7duTDL95ZW82GkY34bzlZd4/CFOoZf4OAolP6CKlsGR70O
diNgKL80gPqeao4CwvVXHZ072GdFTTcaRDjcFrmciIQfltXpl25dfqQ9t9+9TqVxQc9uHLQ+deuB
ygCH6XPYZhmUB5itMaDvcg+xdT4Qma9wfkb0zX09uh1BrGPXtWNKI9YnBduUXRIUE3tRE+DMSuBg
jXDOgyrvQg2DOPR8uHxhyrfwRdhNPq3ZIQu8Vxsy+At9/TMDoZP0JcgQ/IT0F0gUu128bAIY1o0x
W5FRXGX7a53QuwW5hEKcnaHOksir0towmXw2HxhOGLxqHYAuo+xRMXSyc7B8C1D+vNIuY4fMSI3Y
XC1uvDzsjl6w1hvHRXudNvO0sf0cXjd9ie44bPto9pEiWplnoJ4j1FQJC8F1cEV2/fdz8vIo9gnC
FoHC6AT81Q/4xVE8gzlHJduwG+EmdaedWjdeY9Kv/9VVQqZ8mNacU4DzAbChM1H/5lxZNG9L2+X9
g/ZL5JramHYKQ5n+fzr3/t9D6i2Uf5GzgKbKAsCzfohbAS8fXNxIDr2BI97aneS0wgTaTODBsev8
/SIX5D8ugstQnI6oWTge18VFlrZKNWGzPRF/3gxwHScCvu25AuX19wv9k5x4cxLjSmcTDzEYiYgK
aM6Lk7i2NeuNM/wUlD3HV00PnQ/M3h9AQTRjdXc2ttG4HvsetLlbbl04P4PDPfz9Z5zv592vAJSM
NeFjUg+IHqnO8YS3721ewIMIhX7Otok3mCPUiAR8Zoww4r43zSbzoF38d9c8vzzUbEhl4UWiOL2o
fHSY9mmB6Wb3vkuPQ57tfDEeykme3Zw66mDz1ji4//trCkzDYSFDHAhRlvf36bo57bJgoPcsz+Wy
AaLn7kha64dMWPl9UEH/1ClwrjViD/qDa7//Av9JOSFPJSTy5BTL6zyQ7e0zBi/mVjHlGke1HrfZ
Mre3xTplH4TQ3q9chWlAlIlAcoEwGoo7eZEN7w3tLSGtu4fHmyWjW83O6K7eEtAJB4+V5oO7el+/
nq/HpcI0FuT78B5RxL6/KzpnvoLbUJ2a/AUQuJs/hz2kv3vWf051DfryowQjfd/P/HbFyxQcyJ0i
n1ldIZjepXEviusuDKJ2zV/N3AMBsFCNYBwfvKY/VnY8/X0F/bMs//Op/L/LIwylsDUwSS4iWCvH
AD41Z1Dj2u6QLu3n0QG2g981aa2TaUoDlHAAylcbHIKxePQg8HzwE/70zFG2I0/JJUeo8uKZa9Nx
OkBMOjGP3y7ecDOVBbwa5n6pxn3GPh8HYf5tWbqbZvETv9NFBBkUrlTxrfCCq644wyI0XioVU9Yd
AeZ8sH3+8QdSNBaMY71jJsL7RTFOGfIbIPpOZYWNzS2wPsIwGgSczRowcdCsSRcMP8BNfnA4/HFx
QCij5yOCnne091fubU+NKMrqZIBR9ys69DqM0NBtKv/J+p/59FX1197ywfZ5sYv/uyjeXvZiX1mh
seSdxaJIxYLS9Kqdvi/z1zU7+XmY6OVzmiLJ0t/BMUMeJI//vh7C97v371e/eNyk0Q1Q86o6eQaa
JmIqx1K2PkQWEM1B9X0KEJ4ZshrFRg6GER7BD4isP8spePBLGStOtq2T1xYwtW/9vSAQaxdqwS22
P+a882AWkHsfRf6WjvXGzrhG56p7dbZS0BTtMNchxmavtus0/moqAMt+nSEmh0wEOjpaA9H1gk1R
Iwl25onzBbMLnPsM+PSoDKw/NVtkK/qkavLtOtQJ51gwGQ6fmS1XY2rRcPLyqUyzx6Am96mxMRJj
SwQAGDbimlBbH1RLN2JtH+Yg3IYN3J2lVi6aq8Bs7JQjTA6NTCDOE6d+hR6AFknbsF0XsJ9TK76B
uUYEZR42XcXjDlW6Bh8CAwrwU5Y9trof46JnL7TPjlL9NBDb0fM9B+IM1YzTzjp87jMAiDibKXzP
6XptxOPizdd10W4aYA/xhKyV7bNPf3/x9PfNHtwV0q2ot0Iu2eV3hn0ALQ6akhMJ1D2kXEwHCBcL
P9E7LBnb5StY5QqcceB2vHBHuqRPuZ5jCnsAote3evROIE0/2iEZvrH3OySQE4SHA4HIHiKjF9sT
byAMa9HYk2lffZwEeE8CPpJHn9piG8LW8NZvw/TIRxS+3QfHH/39W4D9CJHLxzEbnP/T+w2AwNWe
gtWgcpu8+uhgym65x7qNHoQDMLKQXx0sye8uHABhys7eDaX7DpMjPzhKyMYreXAY53C469oV8LjO
hoOAhLElsxlf//76+O8nGX6rEEogLSwFXOn3v1WBiwQp4TenLtzr6VU3L8ohxBkW0P3vBRyjYrzJ
yFcwJFHT3nJJvncYJOK7+rpb7lLEYgG+Jlx9qw2c9vrXsmBheh2+XcSZSmh8iHhm/HohGr21uQ+L
D+Kx57308j1DGcZkR7xrxFcv9lpdZBbK3GpPTgzHdDX3RrcaaULPfLDB/WFXFwrlOGbqhBAy2aVI
htEpGEIC7/5Ul4CloPnkr3DQyqvBk69LvVR3OhTLTRFAjwcaBtxPL2L795f1h3WlsIch3y+RCKb/
yJBvKuRA6mpOx96edPu8zv6nunJww9oIuFdY/hCk/OCQ//0IxS3j/EQF50OfUxcfkUeyhvgGDzer
w+CHmF0J7wuzNTI55Fd+s7CnynQ12BcK8nCAxfC/uF0O1TaUmCHE/hlB9OZ2PTLCvW9re4LFhkQV
JNIIY4w+6aGqomkle5HVyRgGH3y9lyUy4n+KidBHV4AvgrOLm+5JnkJuOT/kHHOCerSQcvnvK4R3
1/jno3xzZ1qm1nPTYE+C7UJYGsMqYus/AycC2L4kU7ipqd6vY/3BAvrD16JwT6jJBUcrflk3Wk6R
fkoVnigNHydF4fpOTw5e+N9fHP39OujiAsF9aK1oci4bgFaDcmK17E499e/6tH7ymgnMUnmVoS0H
b5sg5f+I3Ot+EN22mR0q6A5Ti5CUCSv7aTb0g5V03nDf7xLvf8/5w3rzvMvZVqtTqkNFduf32J2w
coA9RV7fbWfz+Pe7//1APF9MQgnF0QNe/GJLWjCM04FPBxqu9Z404MzGYe9UdQXu7YPG5w+Xogja
Q0o5Cyvkn5EJb+5Lr9j/VjjKp1EXD4HfhCdDbbjNCvYrS1f5wVP8w1vF1XDYYxIBP8/Nev8UMX5r
pMU0nK+GYsv2WyLrTcU+2HR+3+R8iqES54EcBIaNuLhKHgLXH/KlP1m/2/TV+E0iyOdzhV3AbIqh
vwYq+sFn8fsnf74kBh6cP3o0rRefvLd2slwoLmnczJBopd6RtN788vd18cerYKIJmiZC1G9NGw8x
tQzRnf7EbX2qJ/HAef7Bs/tDY+ij9WYcfhcXPnD9968IcJcAju36k6p+dayJ23kF0PO6KLSAFnbJ
koj65IBuF2H+wer40+29vfTFN8aBzGZKnd9bb69aOsD1n0Dx/v0Z/mEJgjo6z8NAlJ5BKXp/f7UF
zwzUzL+X09RiEAIPbpAaq46Y8e0+qCx+/7ZQuWGgNJVYi8Fvr8srprBfg0KfRl86LDzgVTnH9IIV
anhiW+M+2DQv9ig40RiVrzDJPSCM/b5tmIwGdGym9TRRTGby6sru3EgwZqtc7SaEC4imoucfKLK/
XRSUD8NO5XNk9bD2L1Z+WrIS7PEoTyrtx21KQzQ8+WqOkz/L7YLnezCzZz5aped/65vtGAOQCLQa
6MABIvrQ9C92SN5COikX4p0YmKs96ajZDgMimWNDEfDvM3rnST2/oKHE/AKUygeV9aaKu8mYz04a
xCNY7oo4HOfypC0CqxXQwXuXaVQqS5MfGjgSf193F4sBv5hitYWokyEpnyuD9+tOtL4z4VJ7pzlU
D8Ta5iHIwTTPWe5dE9LwDzak314Lii2G62CrQF+l/qlF3+zrxExTKZusO8F33BRnHmRUsVAvHju7
aB/pv7/d3PlqSiCEcPbJwYq/vzmLEgyjHPrutFT9DrkJzNiJp+Zzn66nvz/Fi6+Xwf/HhaDF+BT9
RkgvKABQKGtB+6I7kcokcoIi1N5V8ub/dpHzPvXm2YGKWQJMgehOgc62gNgfzCQTBKk+kFv+dC8C
w8vQE4QEpfH5Fb65TFoOqZsylHDBeO2Vn5fudqAflIkXJ+E/j0swDHTCxDIFIeniM1FhqbKpQhuJ
xOMjC9trj6hb2NcYOJMdSp1jpty5r/374/vjRYMA/gyqYKz7ix3BVZBgmFjwJSk/Wly3UxSTPdUS
+QgZmiufP/z9ehfHxr83+Z/r+ef+9M1z7G0XlKvB9crRJZV7WFv6Qef2p+UtMJEb5pNSKH4vzgzf
7yAuYizayUM8YWGIlLy2vozk/u838scH9+YyF1vE1Ga+kxgceUrrHLTyLut2LdutvEgQmI8yXPjv
1/vTHoHTiQj/PAIWQuz7B9dWQePXZW5PfX1v0tcq3Rh5jVR6+ZHU+6c3hNFomJGG4xQ798WFlkKH
XeZXWBEYcxLku4l9sAT+9IL+cwEoHO/vRCAAqaYAfV4W2IhVQKI0UG/RYVqQ+OChQYL943MDpIMP
C4aTf9nUSrIEa1rx5kRo1QCUDNVtWVRjsrRzGPVIA+xnnE+3BonWYy8Y/kSd3ttQCdDAb7sisRiW
AxUb/wfMvVL7rqVgA6v+jPKVXqmvBB8ypKuEFyFmJjBkI6vVL03r4KqZ5RfEtttEW/fTeJ48FYCG
kmJtWz8ZcwlvTXN/wJwAFl7VVTneYxyj2eQIDWy7GTNFUHOcadqcYhlTGWX+PEQdch3ICj2VMI9X
zONKEJWzOxCGP9TQ5Qh80SbOWv0VQMDrDCh4UyztsKkwyvwaQDIiH24OfgK9gbrDDCLD8Ah3lcFE
KvzBMgwjN4r85Jb1ULvqau4HEiskiz2wwwj9Bj1TcZPXIp7b0T6OBJDrDXLEGsNnOmAJ4MqRn9Zi
iDRDjJ+ZIIxC2taJ9BGnRoEXYo4DxksYtqRXgV/Ye9aUP3iViQ3YXflFIkm245gOs6vbfLzLPAKE
jwEFESlFxoUMc9Krim16jTKFGIPRBjooNl4w+J96PvVHYpG8qke0DBhxYfcGA2gjpltxRWnafJFD
1u/8eWw3kiHuFDbgXVXO5aGmY5i4svQ2HRJkCf5wI5mk3fS1F1kQ1/5If6UCaXHW+fPT2gYMCcZ1
GTH5BrNfVtGhzHZnGLSzKeh3xc1GT6NOXJtRTDFc5zYC7OLvshYTScKwHp6aIRCJqeoUU7AwZee6
nHN2zbLqV0sJYveuUftpnJoImGSw7VyB+Wc1QqiAzlnUrfhkZq2Wr3oKMfMDCcYNUWmwWWvNr6xA
iAfEaHejjVKHau6GKz9cAW7mpMSrDOgxz9rvWBdyW7KVf8lcAIad9SA6x0zuW1B1UTas5abo1lc2
H2fMEp3q9bGVKca/5FDZbZ5Pt2lq051fpAXGKzv/ahnXV7CfHqJvCu9D1W0SIGBdJnmJ8UgWGNVO
UlpsVF8P+z4A3DHb9I7q68kcdBthIivo77GSEWJsbAf+Mbuq+1lcpc2IQTxIowONLTmCE7MwMTfj
r272vrarD42ok+kulR277UUFm6C3OTaTVX7GEIg1iPqyQqBPYzCyWTq368tOgvfsKQJvGfLUOvfu
67lRR2abYTv4xRLVDODxOOrlOGMyBbgtTLca8ja76aX46YUEnKoa/Ji2CFZMJVKTwsivCy1gaqE5
jmtgm9vSS0mUDnTZU10tqK+5vulMPu37lKaf0szpfW8bDN1d2uYuXJGBCx3G2iFvhElqNYa54o/h
QsJSYHSCQdBoU5WaIhjH1a0eckztBQ6/U7n/I8DIO4RrAN+YVn3H0LPz8FYhYmUY4PMqhSDR2O6I
nCiqZJLdzMim7+tUwaBBhAuaaX6vyLQkeaPq56wKZMTxt1suRj9ZMG1qOxVOIvHROPgZHkI2RYoA
hDezrT2H5Hxb26QdCWbyhshSanbOGS3g+qvyPICqgpINui+7DvC3se4xzCQfG40ZSZ39kXmI0GFi
D+aiCelBzRzbNR58CXw2qKOsPw/+VSrH5OasjPmgahB8ZgG3G2A+nFKYVTxlTZIPJAA0P/THINUi
Ans0oUJvx4cMivp2OEfmRuuaQ65Q1kw18tpB41rEZR2sQNOmEf6J9J46jOAguf1SjJrHZs2Q/O61
wE/uIBhxTMFByHzA9CeKYz7HDIgixJhtjO8NN40GO+QwGmhbeaaFL1OL71W6kLhF8CHWrfzaIb0V
C21e57r/aUHmw4wsXiffe+F2xOC0hf+o0yrFvCjc6AQKI8L7+eH7EHklS21MxxGzFnlRJA4jRcGU
2fwBMpSJUolxEPXgPXZmwc9sgxLMUw68qSIOmBxm7mRDhe+m6hDAUjXfBYh/R3OL03YSIoNJi2El
9bSCO0D+uH/CP4gvsdQLQnm6g5CAHeNJyx7Qv9+Wz7KqngJQYi/j6FXHGVmbw+qa7JihiWqRZ8NM
mPHM18lzQBp5Eu+HyFSYVDWyR8gIATgLM3BloYccAvTBhOZhcKgz+VOo/+HoPJajRdYg+kREUFCF
2Ta0V8v7DaFfBii8N08/p2d7545Gapqqz2SebMG2Yb+76VwfZNDUGRu6ZpOlWTdjDmUmFLcjIhWn
1ntrknI76gKjO+/JDouz86gHMe2RJnQXqEX9bV1LfWoLzt5rB3xDa52F2ZxM+NHUH4dQHY5QtDnu
IMqPTo+wMvP0rh79ZQ+TYd4ldDN8taeBaTMWDxwf+LCkvQTctevJGocpXLvOeqp14oxIJIcBHiq8
uX2KIBRxv69fZdRxq1tUa99GDY1gA6EHN4Zs+TDNKX7Q85WnaY1YbXy24n7lffm67DcA7TDv+yti
4bzK4JEAyt5YmKBg+snsBgLwu9upDzUMr4sC59DaefoIlC6DREHhpEZKBsdZ/A1wjPacD0Z8r1LM
wj7OvKDvbGZ4c4ZofYrmK0ujLfAQpELahyjXPIQlVu2prCXLWgRXODfi+M7iqbGc9JOdm5Vw5qkL
d32OZ6C8YjfKnJefwUy0yVlDB647gC5IynyTgy8/za6cd1Zr62OHqeZ2zCTahFiCkozkb9GwHu9w
E53Mvu+3k8i99whkDGCsojrkivUp+mR752GVDpHzWO8dFCSQJahQEMuv6nldPAyLg9QI32MxPhaA
RfjOm+VFSATTk5H/4f6FdK4R1XSm0wJKNNK7tULqWagxO7BKXe9q5E78Y7uLb6QzIRLFu3VernsW
wDFxyI0XPXV9Lvex6uS+N2H35DhLsREM9WvZMOEeisbDOmCLnYFEZt+XWJ+CyuhbqKqjf4eJlO/x
0vjfXovE2msNEQJY8u8BYHpbaU4INeeetzWneIK2muBQq1+t0ui/HGxDmCqypQCWthZ0Z+bKYW9l
A9ZjOZkPommi52iIgQQMzbzPShGFsV8uWydmC++XK6dy5AFSV0Yx7Nd+iZ9NAASP7YzbYbJrRgw+
S+ekiNxjHY/RlvlT/Syv3iqAt962NziBIKogI5htvUMG6e1Tz9ShbkaMej4LMT14T07ZgYuJqCGT
yZsqshiaXxv5P/i8fHrg680XQji/pmRn3pSUtF2LLMDkDo43+ZhV/8Arqh2rb3NjGghhU72S9rCs
7Z3Zj+getc8fjKq0Ks46Ff1z4y9fTmd2lEDDD+Se+LLMdnsZW8sMM1P8zOr65GYG8k5t4XuZPPjy
eNNx4i/JYZ5podlgo+D2ONvrJhG3CRvcjVFyonp9uu7qVrFSxOC2k4uYn6J5qQMj4Y1M8vxlQnuL
V173YdkIZ2uV+7TYfddm8mwi6oJRyjAPHfyynxoA/BMG8o05T8MeBSgKf71k7HwdsYOwNG9hOOWI
k6N862LeDpwuBiXhUfyeFyXoG3Ten9I0bx5VU+hDMzt2AEFmugCd7b/4sJe9NWb4UCZAyVvt/j9W
azr+7Dk/E12gsSdm0TOeUCyqeIv2pafwk8UeRElqD4GSOWnPlhbDW1958BhxnYZ+XXoXNLTxTq3U
THbt9PegbWgCTKDIn52m4dhl7TI91LjOW6rUsfkA0n8zz+rT1tNk/2hpT+JZNX1qIwSyq/yQwlaK
dspsq0/scdcvIxMv5Nq2jSlVjdvG6a8w+1L5QT7MUAalN4/zawfP5OJMXMujI91NgSf3qHrcXoXr
J/dZKZ2t79XVIVtTZ6OE8ZF3fbYpmtTfrU1hf2WNoG/xiiTFx4T9LYjT8mrs0SZVlG+mG2wB/SbK
IT0HeW9nR4aLy3YsdHIvaoIBECW37lOS+lDpWvk0Tujn44RVOWe9d++kCP8jF7hf0zY4PkD+uv2H
UNawbFiOeqeayu9oj0a6a7CEH3WOTsegpA5zu6vDdJx+oAioYEk6dMRdBolHQg1kLlnAaaXmMZ3M
x5pW20ddu28+2ted6bX89VOLMY7TbFMm0Uce9WUgM2lBebR0mE3XcxAj2KZ2dELHxFiHji65FL0L
Os9yo+K2AC6jQx9SFFW9Z/CbipwaBtIAx6XSywV2A7wlodV68UR9nzX5xwB86TA5mKg2g409ysj9
FuMz2Ax3NtswwUC8hTJd7ODPcTWAyMTJxLcT/1vyShnApBmi4I+TxPO3a0bj/YK458APmMFc9Mkt
UDW0tfGqBMRWd4w4EET13hdYzKzSswGVzO7BWhN7Y0Rgeig5xqOVDu5dFrW85OWVlDYC64bJ0xRh
2y2QM7zIv2PQDfRIdR+x6/4aORsKiw7kNBOS8oa02Ni3i1F9+UuEO5u1dyilXQdJj2/dKJIe71Jk
oJOwcXxxIATKaIwDxhyG5agDNiYU6bCJ4vbGmZBkm2S3ks/CFVXT1FsbXVHjwR0z9nKaiMRwYDHd
m93sbZhTWlsRAQRRsV43RQaqjJAT5uK2uzL5pZLzk/LXjyEA1BXMX1HGclNSuYWpRCevk3QJEywG
YaMMGVb+sN5barGOawqpDc7WcontzKHH8Gtm7W27l6qOb9pO4ZYtlAexKx3uskINBLlYwyeEY+/s
zNq4nfBP8aTScVfA535POGbO+IqzUM8ZdEe+TtY9RS22+SoBWOVXwxOIpt9xattj0o/+hhX6emMl
T0O+I2JHB7Q+PAorEx8UryPnCzVPbag+mIYOUUlfu9uE/15oxZbaiL6m5cPhloVpkmShuXj+u6wc
PKUKU/S/NXK/cHNML7FVVsdeGVC8zWKp0iM7UAAjqhFgpr2kd/6STM3HrJ3tMJp1vs1NJCl1HSGw
EljTtsXSVbddb/04tm2c4GPNm3wdLYTAOIl4r1JMxiPv/Vpjgs9m57N03P5g5xUDElcKSr8WZ2hl
I0koNdt8LIWvvrm8uZggqKsWKF1dTXVn5MbeHcjPyQpGglNJtYpwE5ZJVuEhADHOewcVAcdeh7d5
fWB0MaKERluGNsW5s0ecPqmLMkA3wL7TwkwOqYzig9eU7WNiee4Tf5S9cVy+lqmHzLCbPmEJ4ROS
+CtNCqgNSx8c/v04bKeskG9DWqfbpc/tzz6xrFtfZ1a6abrY+1v7nGQTTtPzKBHpEVIN88OM3jCt
IKdKDBJuOEZDkm9gheStdej8MQ4xDv9b22zcwqzAhunZnJsoxnfadyOcOPW/GaDPC6MlGBTklezY
6IFZkjziZVnkY+kmL6ueyHYyTOAqtldhJ12KsEDYj1tp+J3IgAlqkdWHZGglBw9PzwQDd6wW1T2q
sTTOwATcMwDU5NaV+borMi/brmBLGXLW/Bni2vEbH35lV3eZO1Ol9mXLUE8ytogjXkv1za3yC+Af
bA2qqUAuuF17Y8boMik/dK7awjhNXS5PcNCNM1V3bmpgoSqxU5cY//n9nATwvdVsY9P/QmnS7Iyh
nGkMVfe1jkwfEd1TVnXTzpJVcUtFOL7NJcgbu42SDQ1jBYRMtfuoGLIrV4CGYK2d7IPoknhXlqMI
rUUVW1oZaOPmghe17nN96CvgyLFr/eHRR45br2tQNwoClfT+6tpsAKbm2YmzVl0QG5ah7CcUlHFs
t49NMcz07nmPc6iVwCqnGJISdsTAgLy7q3FTbWxd/GNrlfDatj/JDCYCb7KwT07Jt39YxffVj7tJ
zJrZHARYSmnA7b9ZhD+m6pS4K/DjbmHfMoiTox0O/ZUCqL0bd4XmaSP2P/kehwITrYEMi8zDWI4j
HbkMJB4jMV7zpTMfRlskD21nlxc/89x37FlMpuhIN3y44JpXHMqwHtRBut0S4tWzt8Cci610QLKZ
FpWaEQ8WQJuqKz763onOYMTaQ0LQ0CESXXIPZa0LSyKH9jOPJRj0ZJ3tkUcTOzGHuNmobTVBxCki
ve4r7VtnC98yAC6Bp82G3ez7otr/HwLQxt1uLdcvIxlcBq717Bz7SSY7xOpgY6jYdqLDWt3VxnRg
bQ8Qx0t4HPlE5EAqneM0y4NXp88NeaOIarthm8ueZsxM9BEdTXPrwzE+WYxmzyvEQq6UVsg/lof1
h+P171GdJ2cBxmefdaBM5lT/xN088esz8JXrNTco6gc8emkXAX9w5hCVBCOqpoYy62bmHcRo3m+F
TXmJfXNbVHZ/4OW0d6QUSMxHVn0y2rl8siLtvs+r988tZ74vJucN7rV+V7nwW2aj9I5SNRVnSVM+
d4bXhZakoDBLUjpEZqQfo+X2N4SB5YFKDeimFH2BsZJ5pescH1Rh1C9r2sNKZyIB9dnpo+iJhyHo
+PLaJ4ALW7UrakiqDlph0TnqY1nVeGLZOQAbmy1Arq05vXDVyetE1zqiADPvkpqhBCXQeFhG98pf
44oECos8QoJuKGrqfsWs/UcjhbM2zOMorpMYbkI55MUfI1cUpF7LibwMs3PxyAB5pAJvQ1tlzuss
1fio4Q+QsBQRL0BE3M7gTOTB882+a2cjD2N3rphb9G3gRcsMa78f1WVwmMKtFiwyQsreccMhI5qb
X0xe04GADvAI89SjpzIxQ+xYTMDtmOpyZws7uVhtNQF6dEGa+jCS28aSb84i39m2mxRq9afKkg4r
dEPPD3yiP8oGZbhBaJwVRcOPXfgiZoqL+w7JQ92fPB+iTHklsfVm375bhQXSoi26cMQDapXvVxbX
1D1ZleRq6Ev153Ho37jF9IHEuz4RwgE/mxkTo8uPtMClMMfkcjAy6AOCN+gkyXjYAjPl/KXu/dAu
iBurwFU59K5+GkXVshpoGCu0pbuLdJkcplpYrB0Qj5GsUJw6B0UGr5xKUEsPTgXzaPDPtS/qD7XW
bQQyubN2i0xfBj+hPbGnj6S+4nsln1/ADSCfPKYEwE+HPA1xNa1ga4tCwm0t7Ghj6uixTqbpkpAb
prfMoZvuJcV6Mex03/YvWKuGwOxSHxRKB7a8SWzzBHzQO84wHN+i1uxCXlskC04XHeOFYbHlJ69s
EMyg9GJSDAQGwwin8oHGJjpitRKh0jGpiRWxHoQT9YERd/leDxOTO3+srrxKFTZe/a8wy39ZVYgA
diBGYOUyWTuPNJLtNo+G+9wDIzd4AGsJYNB0S4m1beC1MNbN/g2CY3Gsi/yakMgSxRzc6K0xl4oi
evabA1z6ra8/mZtV0U1ZDq59AT57zXcb+zTdt2hGbldchSgkZbpHg0u0IrwMYshaBlyFAPntGM7P
mkHvLCe7x3VcfUd5fJ1GvrZvhT47zU48Xf8ALBJhVe0c5yzhHgHtBo8jZ/zZ3CIbzQK/abDOVxH5
DcJuxN4RQC17lkiwY6DtFmWNl1pyTCz10J9cvC9rPBqbRWcvGM2ug7ZW7HTuqUfyZv4tljgvWfa8
8sLvTdTPxBMwi8/hQpMBdJHTIsgU6cD4m+kvhFWcb+7ZHe8LXEsKMh1DTqtwKNmLPHpfqcYuVsF+
J3AXI/mr5TQ8a8frPgUkqdBfMHXjOhUr97un5VYX/fjgmvZ68qz007O717g2ATznWN17MTL9cg2w
zXPV8oDLNPDBND7bFa73jQQ0dTfU5nSWFbglRsLTpkoNOKQGg+gyZRwxlFXM1LdviYakKYWhwnrE
BsJnj4CsMaNPm7wkCCQXTPSZE+VsNjiFFz6tQE7AYcbaGuGZD+kOsg6mhq4gSGFhnV3YTGiIDOBW
k+7w3M3sUZo0cc+5Xj44z629y6oj4Ngz7+Ap6zBCTReUmBYcXnxMqfTX7JgSevIviT2TBaF1nftw
92zyYux+C5cmyc68alt11GrYvgmRmeLf2Z2TLVE6a7llvfHecP4ELFZA0UTzF2R18GFMhljCmJQk
EF13liFpCdN6Nn+E0XXnuseIr4nO2MTMbjbtSOoegycgzQwKHuyl6h91mmAPGU1hP7pWUVIar3UT
LOX0aXNMhTmo4ACoyRcZp+xbLadZmNEOEmKull9W7IkL+5rqojhK+EXUv4pW+KxjZwERqSQLEx8P
RycSrISCjWwRZXTm+YcZxw30be2fGDn/65OBYa/nXTeUEZYydDLREub92D810FpB22QtgCIwdGlO
fKNy4+R5rOPhrizaLwjW1lY2PlplzVVNHUe0HTjKEeCm2y4sX4Y3WUA5h6JXXIyhLepzYWXFxWSD
5GJF6Wf4nKPeZSNRPAYuaa72pLwZozl6qJnhQ+EqqRXNoX+ZREdVro0Z0HR9xb9br5VkpLdY+IoH
pfRpdf3s5JjXcrvlWbBIpXe24mbXxFkStn7f79rRbQ8saojBacpkR82Bg7/yLU6+0tz4jNXDSKt3
Ueav6EE9Xuou2a5pZB2I51EHf7ao36J+9nasKJfH0UYS2ruTfcS4P2+nrituqrmF29d5a4jqbgEv
CIYps2OflCMHxbx05oux+t7Zjfk3yCj8rDqAaXMm2AOYFnmvXUuuA6mpAX0vZyboy4dEtEkbmpHT
+pvWzOJLCxuZnYxrbVijA9PtonsOE0m8TSROjsizw9jL9HCFd9LckCQmtE+DQITANptBz2KeqYNp
YYIFBQbdt0JggLWnZQNIoo1Kmg8pRLlJr+EwM1PcXR8zEx81kGefOmUzZnVxsiiM2G7EWTCLpjvP
WOLOpkqtr4wYG/4v+FumFhwRRMXq4MkxfxDUZ/tYDw8Z0Xd77TRg62UuLr2+ujykPYYAEtczfgt5
chxVH6WBNaryIpKI2rT9TNK03jKdywNJJUoIbWFxvXAPwLDPSLUwxyd7ZCEDyKI7gydHRBT13VaV
61UaI/CBCEV+U732/KULoS9+tq4H34+d7TjKZD/lEyvm9W1txvZAwEC1xdU/PHJYL6yLMFrrZsgP
tojSm9pq6zOgCkBw9tg81Ep7bLWWgSJvZRvbxPqua6cnSeF5MGaboVhvSHLBrttpaX4pv+0ui8SL
Vbq9c+wWa3mqx4FpEwVG4FLUlOCM7EQXd23i8Fr4008KMOE9nkpiaperrd7JOBfqKf4pxsXZZV4a
0T1PGUttk39hvFLMykk+0FDEX72yyz3JVMSl9BlL3Zggyky74y1mA6jcZmNyn0UNos/YP5FF45+4
kq1jnOkag0ABH6TOoJhzLa9dtuzJj2pDavyGWMl6upSiyA4cIsO1TDQCIj4olQdjOQijLpE0ONTH
SwUKd1qSjaPVS14P/p4VT3uqne4aCdWYdL8jri2nB/gX+ZAsqigw0mm+ree4gth7RQbbfkXGiP9n
5OK7pSdhP/2tbJJXHM/I3yZbZg/jskyB2cbDFtO1vCMqUG6zkdWupeLypP1MnSBFpXtdZC9aujmN
qDDPnbJmPoAeBkaZAbNgY8O6CRGsM6HBZXu1HC0VxW9ZvPyUffOBBy8JBBVAUFQdE7ORUoCdIK2f
0arNlTWOosU17+IIj4PvZt2uUqu1IcfCClNOokuZd8kmWxYW5M78MlY5AshrDHXF7vR2cqICjK4w
XgmhOSLdvl0qke7YBNwSi+ft1lF9jlafhGrhpvUEX3FYVcmNz1Pd06eJWx8E2QNi9yyQM/QaciD9
XTTk3g8FmwBI6FbsizLQLYbXHpcOyoe9qE/YLPUBQTpyEj+CDjvM9qakN94lJAHyKtifnmbBV6u2
gUF57c0a832VU3rjlxEBe7WHBYpleLrBfzYh22I6kGLSCYQs+brU2n4g5ym7iBoC4JrgKFyTpNmK
tCbsrWrFnXVdHfgl3aFETrtRDhFp+SiLByd2PFzc01tDyR7Ck2sRBVxTVESnDmvks353DPkXgRm4
vggITVz9CkpxDFbX+FGO6cLDqz/8GbJGMg3DJePkPmiDvya2GQDVnXxFR5BcTYzrYSXiMXDW4sGb
1v7N4TcLGU7xwE0rOhukt4VZn3yg4IHiKlFIjqkbijiZnr3KdfkjQI+qjNkSEJz+WPfuuutApnj9
+FpF7BL1RK6LaIcUgIfvh6w9osBrx2LrJ6I/WkPe3w9m1O+7LC2fQTPZIbEYViBiRVwavK8yiJrJ
+VSW2R1Gb7HfY7H0L0btxTD6KrLQ2Jp4+EdzRW2LVKqjtdp6CbPCpblWRK0DVLp2hofWLtfHcRwx
JDKLgph+xWGK7GI7TfdFrFF5w1hKsuJ3o2dYNby6zQTvLi6DiZaB3SZbMJrP1vzOOo+OB6vlv7WP
yE4W3nqYE+3u7MRmusjmsTJkUPmIs5oSqp7+7avpLTHiZ7KDgOtf9TlzzjgQZoqHBs2ZXr2Y/wJk
tWrbdCwQaY+GUBJCf6f01P4z+2Z8BVA0Bppud5NXM3Q3E7CN6LllO88wb2kWY/jegxsM2QTVMium
0HcHsY19xAdzVMaAkhzrWQz2r6l8jR+IGM7ZsnUgRBM9+NgkN52qBEGz+Kh7hwUGAHgSOCyqHsTq
cFlZVxyEXbPMN0Z9Z0cTXzhNddIVrR42I6jmd2RQ1i4d3Revc6xHW9bWgc4LdY6TNRzwNTeLpyIi
sZt1t0yFJuwhekrBDZ5ZFRYvvUJWUS5efiOcE6ooAlEyQ78B9neDunLJJazofqSHmIwFhfloZ59I
6xnnPIBwohwIiNAOTIbPKVSYjKX/9KqLnUBOxP7w0pTfo9C30UoWcX9PkipoEdM6M6YhsZS6Jf6B
Is1Vyeg3h9B13el7xL69IGTcKac9SOeZaApihngp1VMtzkrduOVdnJy89AD9NWWFZELH9L2Daqjy
bmDfR6QR+AUZ0IncFOm7JMHFNvh4D2t+cIof332g7dqkJp1Dd8MgUqy0Qua5Z/RZDtu05VKBLcPT
+irdh8p8sempyrsk3XcuRaw6LhW5HvlvMR1yhlCdEVgdC6rqZmGqlB7FfN8zZBrYMOYjQd1IvjKu
trb/A15EjfDbGSGc33a4mYufAdO0Fd2u8bcoWvJsSMLwUask7S6unmMy6ZsbUeujYlHtyAe38Xfc
ejdVdFXXVNuaTx60a0ia4NkcdnP3szC/UBkyRvoqc3pdmEx18XYakRfQGNktQXwB0R8HoU9yOXsJ
u1aZh0oezPyhrJ9LXp2WRvvi9Qz6IfuNfR7WNvG3XuD1XliNP9en5iR/NJnEBoJCWEHnb5V3V7Vv
JudlXGenzNpP4kycx7HIYRzSRHMyDOa3TgiJQ4QqAK4ukMempyjG6zhA9px/OIE2BYS5gVmcrE/t
xL0DNzsDjGKWr5VzdJhEEHm3SaNp09inBKUR3xjukZDfOkt2jbg3CMKUH3F1n4tjn/xcodC4EYNJ
8QFeDItEmItfXLdfH8xYJvfBJ+KoUwT7fkvxvMyveCY3rDk6eYm8fc0aCz+MgRin32v0M4Xa9uIn
R6VYcKtCKE5Xg0iiSxXdppLwG7Ra2cXjHncIn5Gd2ewq2l3A2Wi/ispo2eCO8iUZVXlkuvtlZVZ2
C9tv6650V9llIujVI1WL4qtvZ6RQ8t5TRlDYxK7mZG9y6IBBdm4iqzkn0PVEfsgJmp9IVIKHBYKd
QA4wJIhzWS5dXQjzxSYnRnLk+S9jw8nrs1fLGaRGGzm+gBgOYZkEDdWgzvbktdND8VOpJpc4xff8
NBPcU1wcMjFmGnzVvWuAv8mpZb/r2ZcMtoqfwZLq79T8YvqPTbTXCDDX+o/55N5oX8310fJfEIuv
+d8EOp4FVtWIK6fiYI4aNdr+GkpgKXDTy0favKTEs43mIYrnozOZQYZ0o6mw2PvQtRnaUyywQTgu
qG4k8jcf6HhbPnXitbMpL40Dte2xsq4kfKj/6a8cfDb2BXRvbLyE/NVjuSmcfzPUtULfrDytIUUL
wkhniQLk5syTjHtERSGgvRkngu//kLLF9XvvOj+I/4I4AZvtwi1j4L5a+0HyuXHcLuzkj1cVJLvJ
Irn4i6Ai4UDkO0DTFBp5uU0743VEfgZ/c+NFD5m6n5PskNmfFkrwpYQfyvA1rj+rEVvH+AzS7XoV
ztcRgET1bqAEqDc+CRI6pyItBNKUZ0IlTTpF8PPlcpEEwtl4qeboTfkoM5LoFEFFdaNNn0KkJgnB
3hr63JD7410ZgeO9gIw2tmzCWRhRsnLuN+FUreeWCJyFTLNEhbH9WlYkGfOJzDQ8CAIqB2b0jqUn
D+zZiTvs0bfQRSVe/9j77K2rDHW+zZY+LIzoXzfWYZawZCgvznI0irdh+lbmYSn2QsO7Aynof1Xq
HnJAkAIDzWywjM6ppU8s1b4k4mUiZicT4AIeuFdTCG8qyCcjmN3vlTN3ar5bGLTqhvZio+qPePhA
SrZVqAZQMCC5vF01GvbDZFy8+QCKovd4H+4HQnWKd6P6YGoV1pIe1/0yuqeYN6VPd0Wxt/RrN367
Zb1fkNgiNkDf9iRJyWjQF5bGQFip5sgGoVR8kRTudlAcqyP7GfAfT139tnjnAib7/3gDYjlo//jB
qBjHf7W6v8af+cZBOY/5/Mfyo+p+0NcegA3TPxcb0/opFrLe/P3S3OiGy5NTvIdl6yJTtPV+LZ4H
5ijpeueoe263HfV0AAwl+msYmfxBIiUs9Lc39mX8qscHc3kvUImI/mxQZMWu3x+uwmLkGSknkgNC
VSNc2hJV059yIlf2PP0eqmNFgLPtJOfGzu8n7JQ8+GRH/RI408M4oRwcmBEWt8JnAqkxr76mE0l+
6tudfzsEKBogsJphuK7xNexly5chWPSvwd7BI5GlR1s9JTJEQbooY89wkYCBNyRlWydabwkN2a+z
cxcRr8teeysyoBaonHJn+FiEveviY+G9sy+glc53hXpLol/ntvdJUC0O3Zd3bPo7p+Z/ONMrb8Zi
37ORw850nJKjMyIwhMSarDdXPc+4vNicqlnBmXE9IORPwT0VzaQYJvdugZmUnKjq0YO3X2c85A8O
MZ+oMEKmyiwPHXJXOVs8gV1v/YjVUzfcaP8XPno+nuL5hsyxjdNfrm8aG2leoqNPxW3dpvVjZLGQ
V+6W7CR+2m+VbxeqPGYlU/fPZyLGEoWrpw3aGIRt+qWzS432AE7K6mwHvHLq1rLuFnFsO1pZ8yBn
dzdybdjeSRjsI7qd1LcOO5JpfUCcii79dmkfl+nLFXxjPvL000hIi/YQ1JP0URuXoQnZ/m8hGAbm
+DG557W6h+xXsRisk5spJTHvi9mPURKWnh+L5tm0UV1+me7ZkY/R9EL2SBUfV7Vrk3NRPJITAIog
kMWtz2C2mu5yfS9R2qb9Z572fAnOynsZ1X7mFktjjCovynqO9f0w3pgxUdOopPp37ZxgyAyrR72y
TXG08w0FX/noWyQVPtRM1UfF+/i+ijt/2NLIhar/5j5i1x3aXGZO9Ds7BGOUNx7RpiqHkG7m2xZQ
JX2+7B+SDLiiBXdVy40wd06DRQZdVMTlbF6ThC4FKTpxdRzcR21ON6P1GQ/RPrd8RtXEDbW3dDSB
47b0PcSrs8GYzT0uZCLW6i1lOgUzs2s6AMMxCVGlLUluCSXYuFzAXvkIIgHx6QvZuZx2+jRDuc67
7xTVdEEk+VIeC/GbjO6msd40B4BlagzjOmAmXVDAz2wT4+l3WJLQSBc8/8ud7gqwQUxxGaoV/Pmi
eyUKqqun4+DfX5O+CeDYrQQsLVQcs7t1IXDWzpPlEL8+dY9DDO17lZwycdhGH7NCtD+9RPUlj1Rg
NMT3MKpa1d/YFeGaPE31F6nuNbT6WnMeVIwwWyNMzbvOV/ern930NZGGkhsrLjaRgVCaD30iQdS3
0CU6nHiD9ULy93aockDU8be02Vjp32Ykml0h2UdOw41IgPRwGnHBstrmzIXRzcC55EeWaFsiAjxd
hke6fRrHd/KZnP4OojXiC07saNeWPzYLdtiVrDz/Km/rDHIvogiKraYTb46JO+xG8dM0LchZYsWu
YK+haI81I1ATXw40Y/S8xruh52NVDkekJkxX5/ivjfaedxCo2wyCSJaZiyx5Xiw4plW7ZfB308Mr
2LurQk7/V3tk8LWvvWO/WlnztZoOmetdIO2fpvhLlHtWIO5jWD1F/j61KR06eje2gOya15Hsr/va
4OJNXlP/JbHEdmjR9K7/ZnQh0XO5/PkN+UG4bcTHAKJz4DdODnI9lvhcFrrE3PmMSWNsQ72ah9Ed
bwbneWp2TkqtAq9KGxvBSpiOx2x/yKEbmi9lPzRE+bJuS+ZzU+1ycTe4AFmPyhUw6UNcGFvUE0FP
jeiU6X4gTG9C1WeZD317HuS5ZS3uJD+FrYKZEXJvHC02pTWDXC1eXPcyGmKP8HNj0kuBpAFWy5PH
rYIyIEivHRmDm+F1tqHdD0Qr5g+z90NW0L8VML4sJAjP28p+Rqi6SauZuc8vZ7yMblvjLNxjofdD
Rtgfvxtr8/9IOrPlSJEsiH4RZhARBPCa5J7ad9ULplJJ7PsSwNfPyZ63sbGybnUJght+3Y+761Pg
/o60tbIFKLp9mbwbLwpXw2lEDOls8RSxMaCv4Ib9s3R/qrjBKfrCuiTF50ZwBbJTVvza863dvrh4
VasbJ+PhzHig7TvdYPs6dtfWA//S9Nx93Jup/JVab2PaCTr0qvRFj2ybAMM37UOkX3PjhtNyN7QR
637GsncH59cCSMhDaOfSxwPQR7cedNu6ei6nN6t99rsnsxwmAtOVH6L+oqGf3YI/0Dx0/afgBqOC
S5/apxo1I1+YgGj1KYs3mjXv5/SusS4kAulWfiq8S6k/MrDX6zKEnqa3kQ6eBDAsRVirw16e+J1E
XC25UifMdXb2O8HFb8Zj3NxmNN6lNddcvt5V9S+Aj0/z8SF1DvShSUHPM0TgeNm2Ga1scXMc07cJ
Cj7JNpbX36n5Cgb+C3EdWPKjEn/bbjokctlK+wTqHU8Xz/Hqj4+jRWUo/EZdY9gAbzx0hLahmq90
gOiW/IWi6SY3fxXGvsXOQbKNN6S6zsgN0YYo3xtdAeHKSY2XOj9HAdq+5d8RGAzXvLop6oV9OSlH
9B5aHNJlJ6b+3MP64+/Dw9zg59fmnO5BQocaHYs4XLsrI1AgrQrz2P71OyxJYt7BJv4MYsJDaLEV
vdBTWR0wVpy9YTkOFEvYV18TzUB44wfI2LmwMUmv304k7jt86PCYuYIFB9kPtChfKwCmbVupY7vw
snuLOfl1/DHO9YdS1jFYp52v7Zu6pkCxWUPksI1eigf0zJ2c5jMa/6fLgKiD6Wxk9kj12daYZZ82
NA8Lr4YEp3d+ZJ8G37op8/iSSGtfsf3fsM346Sy9H8v5KV5sFvksrIwIV7c/9bw1aYBvvpSfOF+Y
Jaio4GvcbdLcCsF7PSsPB1iiT5Vs/8y5j0G8BjESFMHZ4YOL3zukd33TWnK3gpQOAfES7/tdyseh
f9ZqYkReq40Irre54oP10INJ870zExXwlvO6xkfccA9FYIWpDA5VR+85/uPe6W+rkvVexZJ+7I5z
FD2IdALSBKJxXPu7cS0vlTVR11ttI5sSFcRl+k4vPgf0Jl6jBxyFtzPkryp230UzbCY+mkMuSPrh
yxHxhXjSdlyyVweO3izW137tdwF/xsYdOS5xGMzZTnFwtBSxrcuKQYeCjTjAX7EeLNe56evyKHve
UyyVhgbKzvd2rC4/W8s/5rW57Zw5rMlX9hRbsdWke5Vi3Tfc/EfdzU/Ike9mGs8qj7Zyhe7p0PAJ
UIlrz/Vea2pmux5Znj4Pf6mx8Kp7e/w3Ru4hENYx5XuS2C4N2vLaYoVWZO9xtD9aLp9gzds7LOsl
KZjeczJwg3YepD3t9H8FLDA+Vb/FXRYmSXds+4HCmeEw2jOFI7RQseGjnPLkiXqrif/J/Pr+8LPz
YcbP/BPQXmUc79w76xa0252umdgmYZ4nRKTBa/axhSZno/zM7rwtEOGRpn7sJXii3LwJ3YkeZGa4
n67m9+2Xu8blE4XFthWYziQjJBWslPGqaNm5MybSAu+HGbJTbopt0BUn265Id2aHdq4+2SoXlBgn
Mf811r7rWMVcPYeiAnVO2cbWMzPo0GjP2pgKbjAdSRaDGq+pO4r4GmjupUKnl9w3NInEh2iaqSwO
LExF7a6Ym0sdc5b766vC+ToNDMQt2HQKqlh/Tdei0gA10La7C/6iU75A3ifKFwUJFxJ6quv1hHNo
5FpHgaaWz1RgbemZuafjpQAPvh7KLn5veXhh1IPKGh8r6cH1VGUD5T97lsNbPnHL68mRO5pkIH+d
HBlt8+wO+We2aLyA1E271XEuY1j9TFZjw1hHIBQDZIXprNzOLJUip7jp2IY1A0cy0w+PR8b3ox2b
+wXXZJ/wUjhV6OOCwMBKaBsL+MopH6W0FPEmNC0DBhcct0vOVTRssqjZVjW7bdINVEphiWzCruZD
BAsR2zXifLNLOv8oEFjhu+6yad7lg7cRuTyA6N8Kt7pjzDyT8uWmxVA8WGEMaM8XRNc7TVaIpKVH
CDKt0MMU7YAsCDAbZDXNUwSyhvYc0GlYX+9sCR2mpdMfFVNvN5a/8Pupl5Lrh2NYt03L7cTNcEWW
bTxczz6Ya5zG/gDOt+LE1GSHqjFH2ROk/AAZ34rAx2fboq7Ul54LYV8XoWOZPSfD6eo8X/puK/Dm
BaZ4a8bsPM6ZHeKXvV+TiDImVT7VLjZFXBTcDEmuZar66B2FK4QATSTxxGaOfdtOiOU+PyidFfyR
gfUsI9m1HTc5EMvamYzN78pvEWGUaNI2iuYQVuFeRt5m1D5uAgrVCk2EjNZOgzXcQ5LPG4lmQh6V
3+eCxSk1mdlg9OKXc+1gXqNdA8+vWE0ZastF18jKrSaZ3HQ2n11CQ4m/xbEVxvP1vt6GsqpubJ+U
scPJUvcVZiVBM6/+J4mWhEuuwkRhALB9nNN8Sm0qvQpNWL/vf2oG8Yaf11oNv9DmMutuF632TiLv
NY68dZD+W9qPN/EEZjjuxKVS64vM5BF394HSi2cAwI9shanzJZE868No7eagRhPNzDGhWDYe9IGg
1JYc2S4Kskd7YFRlD+mTDITa8+iV1mdj8Ij6bP4ce+XCQQxDJ2yOgy0dmqFihktG6ymQXN9MdRqY
2Cmyo0TOnWFnUz3dd0SdhXcI5r+Kr9dETWJPOLLHo0vt71RuB03Ygf/XoYsnHRiFVbzifVffC1Q/
DPdfPHscsGSHFe7jwRs+CpyOssjuDQLdMFO7uFRku+JL2rUHcvyseIZQz/m9UvXJGYnD1dNB6OyJ
7Dd6KNtZFvcnW4uTo4LfVqcUduaEb5LquQZGfF2xSztAk+GlmIPhNLIuLyP1UDvDlvg8P2Vf0jSI
21ByILnex2IhxA+9d8fs8WmwEtINOCHyYMrKr//ASrBYCt7zJrpZR5JpZsBVmcQvQTXfDsVIchDz
v9vAGB8X/orkVB+QmFlrpMQEaZ5MM1YMfBwUwUSM19eFirWjRZweU1NTBLl8ioxOW3/C1ON68DZJ
boswLUZG6ME+U7XAKiBqIDG4+Lk7Nqy7ZJgpA8K4FnFJFcF6vFo3F6+/pWn2AO3s4o3LeGTF9s+f
5d5Ns5sZlbFUYtfE+t2Op/0YderOmBr50AdiUQfcafytx0450nSuTCB0vdbfxterY7lwlyeTanOd
0F1/1xYRN3DnRjbpby39n8BfbzuQwA11Vkr1zIXV2XTQLnwJKJBaerparm4YZt7t4mNIu4pAaEoa
IcYRHZrJvG6kG9M2iABfW3yxaVAfECjj68fQIm2Tcl1V3YL5iK7cNk8Y5ejTyjSkjLKNd5ga9rOg
uLehMY61/X4qWLz2hMmruatPKlGhgKbQzi5Dt0JeAZewSjTxYTp4RYXHcsRynlWq3I1gU56shWx+
Rprurm40+OEs52CW9mPAC9oUZUd5pX9dE03i0fHrxt9TUjgcyjQhzjkV/nfW+3/tzg7ubLdlB+HA
LHxbJWss4d70feZ1rzW+j3eQPcXBLHwNjDtijda4hSQY5GPk0QOyaeucomtZ3NcaGxj8AvDUhyiJ
qxs1wg4lyWBx23E/xkm1F1o7vte8Hw9EDFMC45UmDdfllJIl0b3vOEQ74zWZeYMSgSEPIU9AqrD9
t6bpxIezxP6DUEuZh+PciYNC0w7psU8OToXikE9Rdp6Ee24CaBiqI0y9CuP8V213JOdS3rZwQA79
qsi4Ebs8sokddm3u4VnqMe3NmkjxQCQS8xAZJsJp/W0pfmipwWWb0c8hfU980ReIa2vCEx83A7u+
LI7OfcqlvszHmRhqIFg9EaJ+wpmWnLKOjAEaSdqixrbZy5iP3WPZu5j5sdfO92mAfuwEEoSLIK7z
mIHh8MGXxObBNKn3rUsXSskyInv69ExClnLvHVdFVMH0Fl5sszyz+t/HMWV53uKBeOjpihmEZJmd
Tab89p113Y8Zvz27AN9BOulrnC0T443qEXcmYAPEKLcZ3SesFeeFpu5pSR69dah/83XgjpvWFbdQ
JXSAEdsDNEJeWCwvOWaJnRnt53I2/xq7y86V69yWbgGYI/GYB7Mqf5rM9Xs7+ISMXeAqD0HaeAfX
GYhHdsb5YP0cvOBQnt+gvFD/QDUHL8UyXbq+m/YxzTIXO9Dj69ALVsFBuZ64R5LrwZb1yLOiHioo
BLvaFu0/G8PkoV3n6VixOoWjqlPelSxivdPFkhHdSOufp6vi5OSEcMeUewWxgv8e+woeBcdanrWE
llubf19jvnMbFsqVwHaUi3xO/VbAbsFBwuzS5NYZs4qNON0jWLtxySHlIAqjBxZvZGiv5s+1cvdY
5tIbbDFiS3/KeG4q4CmsRYf5NIkS24cex9dpnkhmBD4aoB3Ur1SSMZ5OFmd0TrTF3hSZIjuXEXrH
ydgrLCHucKiva57GBN7fIO2K3TUABgtgakkk5sCSdc9YVjTujJARM1GniR86NCYi2HL8VGDunvlX
cDwJNuC1XY53ApgOB+h83UXrmJQdwsKhn9IfaPUp9maDLFTlAWGFlv1XAguKdUdDC1xR89M4svcB
RlN5WJQLn9we0sOS4Lr1kUOzbFzuLUqmUgT085gaCqbollcpgP7MY7LwgubY1Pm3jNaXMp/JsdxO
qX7wE6iRRDLBcQTzgtMPa80x7mqOctE8Z8xRVMYkHKWlr8y9G7nVYz5Lnw8S9SLcSFV0ou/wypRw
3FdrHlE1aSHcu9c6+zwKyIb0enkYvJL2pHryMe0iMWxnQd1owBV2ZP79yBenJmgpppN5hR6QTHt+
9O6U9mvL64/+ykQ41tuSCia6JYv4nwziP8wn660zV/VHgTCklte4aBC8qVkHqhHBMyBZHodETjng
yij67egkfLJHP/oZFu3ELMWj9ORF/n3EN/DZGNVdlIWtsLRocoIIGXCeXM+LYnV2s0sPfAT0i5FW
+SRQi66fTvDd2OzHdA1vmXoyN7QTEzgA2kc97vqugGNA2LU5SgJFIfBsJNYlXtiQZK3dkcBFas1m
gdcR4YreszjZ82uNTxatwxT28GGWmcMDuFqOezHgHLA9cVO4KbqPsvvYkx/ZGphkt63CSyyYz1af
ynfc5shMerYp9rYYmnW7flgr625lLMkz4f5ZZp6WQaS7CYQSzlguLdDdI6R8Cw3NzAx64PtZF9d9
2HYqOvRWpxB+snY/Lj3gkNaPGDeMUzJ247kaUofkSlkw1pGfYEAn20cVgQ2vKok0OVzcPrz1dr7H
H8v7M5YkidhzbzqR8iGiEhNXNI2vY2xzhymZkGPL+1pJPWwLe6QEOKeuhgmOMTUPFGrhEPVhky7w
iWziFVFA+BafXRv2SRdjXNCPMamROEwa/BJjNxAVyaus3tlFFHXbaW1uGzP82HC8pyfNRIYFIcoe
OiOLU98plkQklRQqenKHwU1xn7CE+S35jEP6kuIvVXL/kLCCXWNKrlZM+nkYRGz9gng6T95f19d4
C8oWpKNtCQtnLcxyvuble9W64pF8w/hB4sgODaQEXAfizzDUmdylhXEY+gaAYzEssxMLg+Hkr7ht
FDTnh/ZqeswEApXHvWbnDXm5L2K+wASzCCirPnhoC4GBsXcuRT7396QEGqyVaYtgoy0yNk3x4a8F
TB6/+eLWOuJJivOG156pxIMbosKg6DmN/SzJb+EUMH/YBRYHVy33zap/ozG9zrXu/I2391+zYH6a
W+8+0NZ8GyURgV4n4Jbk2e007IC/qRgcg+55Nq7NMEGGqD/P+rotDyz7KOvM+cKHThWdjiHNL0H5
QIbSvSlHeA0bE5iE/aeY3bcSD+zOda4CGO2l1q1I8D36hspcSEKsh0lLhJkNruCm1joLHtM4YFet
aJ5bYo3ATzf4s4bHEs/BZztg14RNgQnbTe9jVO12dMJYfEQD1whElqhOWA3MgfihkfAJFNhTq0bE
wWZ6kMa6qbq8fYsiN8Py0CIIjJN8kTiu2YD0079S9DY7Y/VqBkprK698o44kuVVJPL663D+4w88I
tZJwOgWzj0tTPxGteil88lOKzCSfb07Rzdq27wO0y7syY/JT2gJjlELUyVVtPluJK/WbOM7LSkSw
vLeb4q2NrzGxxWOdVRnL8fC9U98MIqkM23FlMeDzpfBRJjblNPwWVQmkI6sQo7AHaZcVdAuAincl
i8cpbKQFg8HmMY0OThqNOwoyFYZ+yaBtBuLTE/No2LZWddDp+MeFVnKAnxFcliG+dq8EmBdUBrCt
SxAOF25HIZQukGm9FMdR1tj30ymone2cldJhx6ocOjay/pdq4HJX5BOMhhXDdbF63ylK3L6q08+m
qUiULFx8msJaNxlslnBcvBbxYGXX4UO82FVLUn43pV1+wUe7mrhzVMmd6tiYebGHDV+rhvNaUHK+
kaPXPFFh7nCrt5N2Ba6WvSBncOPk64UdoafpM62TqT1aJnCX/djlitpFf3ZONNMZ3v7IwWXYLREg
nRiD+Bt3D33qmgawBKXvDK/1XO0cPSUH/LQ24EOKQh+c2IzfBa92vrN8690s+m+Zs+kFGlftwe+D
ivIm92eSxViHlTD3ZuqnN9cJcD3rHn/UlQ5a5iCZuR72L6xvX2wyktsisjwCSWLYtwVrfEbuhJCD
/SYTuouOGEcUxYv+z+TzceCi4+2mkpvzvgXGdJLuSgK48Jfyvl/Q3lov6PlDLjcnyV6cBq3sNsn7
x7Uj3scMJxjI8lY9liACWbcuNntSZqZNXo0AAAhksH7id0JFXrlN+8FDP2lfF238R4u+ov2UTOUl
0qPYMdC06Jx0TfgurRobTyXBvo2C7ie/QtmwnTAoTp71MMKT+gcYa74ZlJouUvTdaR491ODIr/5q
taqtVdoDVxB7vOHtqsNC8ZiBwzJHjR/pdgp0e0r91D8VHWWXvsoIrpqhRi1zFPuNubrvDKdKOaGr
oVDKq1ZM3KiDRIKKZ+HrvJ4Z4J2mD/g1VIJ7o3tXV6L9zO2+P7ddkD/2cxbdCjll77ZHZ6gw1hia
PF3205KzbgJldfZYYzAP0rFO+qRbzsq1v1fMaRbUt41d07RQZoF1moiaH1Usxp2LKBZmnmyOKCP4
FITNSe7zo0WJFGdTpfprtCGrLm5qtgLMwda2stf8/44unIGEFsjt0Y4z7ubUQloLnGjvTM7POg4f
eiFwb2f28sdHsbnImeQ2C/j6TBtG/rzaWOnsYp5vcHDrISSJwrq5L19WNx04TZAmlYV7zNLZ30ZR
vK6YtTZ9MKhfb3B5HZmeQ4qMlycCXCKc2U9tCJk5G3b4SKvlOQ2WKzHIasI5p7E1w1vJub+aZNeP
HLlU+XQ0ZJIb6uPG2ftz4Gxtm43q2C8NbASkKxc7S+kOO158IB9R4106zxG/RhBu7ueR69CQWus+
Zez+l8NgelhA/m7rpGXqh9pzM87OQ2GrHyBl1MUnA4spRtuAeSHXINauLJvZixXbh9Z6brzc3eZ6
Jh0TyYqyPiO0/6XHJnljxgg+CBf+SSnQwF9tpHnvSpUdagI0pPyIEaP/tPV70g49C7o8D3s4pPtx
cvRvqp9UnR8j7ZrHtgAUuS9jloJNEPOVEEt3bqWVAQWwLQKXzNiQ1IoPZVogETVZCWTFJX2nzmvh
2kEQklbdkSrqFfUGWrO4aKtCQ0lwNTFlc8VGJzlXVvUJWC/fUlP6UvTWuxNQvoSJerqBT9W94nnu
71hAS6KHMYqVk0eXgCgfgcE2/kayoYka1DMJ9qj7bhcYIoIi3M3IZfGzrlcbwcqgq6yde8Pj1YC0
kD9F27khs1p5TEq1iosr4nr4N3uWTnd15vc3oxc7qOsivXQYts5QQMyhnLTBw5RVL+VAiNQrqAPt
sgV9yV7ExIxLbCkKA67W8lgBmyXgXea4N1BVpmLflZyvO1fN/l3cZwYh2pGXVhF5XMpoOa444J8V
G1KM9n2xpxCNVidiBjdOvrLEzHS9FYHlUIgSQDmFy7wr1sbarp5nPPQkG5N7tzRy4/kaKlNuu9hr
F/99SFHecyHjfFvJ9U2ukoURzCiJPBrF+DwX7EcNFfLHwXG+8oQP09IsbBr6dllZdGZN97HS+419
XtRYBco5EaFoRpBNniMffKebENmFukvobX2MbOBL84QlZh7ZvQHwWndl0neHzMTXf0Pw6g3F8Fc4
6Gt9TwxA4DHbsiAow2FUwa5c8+IfvabdTd5kFIdXUWF02Ev2fp2nnftVNT5h7s7dN0Pm7wqua+ey
SQY2fSygel0xGSSOe0elVvDY2u64DfRALYaFPmcw5y0p0NN5LdZXKLv1ca2N8+BIS4eBnw0PZLOr
fSPWMlx6Zz6i+Odho1X0t5iYNtAlmRVWaR/IvmLW6DniUyrOQ1Phj4sgFx4Kv3YoQ0BJJzOOP8v3
HVq9XAa23nyZrG/us6p0vwEHAGtzke5LoI4rPzKbvXVurUPSe0moGRe25PanrZ6d8nZtFowKMudx
gl9IbfAEUian12JfLU5KeD2OtoOn41eZsX3jo2HJN7uzSoLrg3Xj+0z+hk/DAYmuPsy9Xe7TuXIe
eAuu2yZUzDJBAQV0RmHJVAaQgsY/1Nv7G4uk2QH5ttg5dpq8z95in0t77F7KkScEh0WJnVJTZ2xZ
7EQLZVu4NZMG4Cl0Yx+sCVRZFmB51f1xkrT9Z5ZyfkZ7H6nRpnezjcvmrprmb1vr+I4pouS5wsEc
dG1LKGqtjoFuzMPaVPpCEhhAHivHrR5c0DIyrkgLEoibfI71pmO/UU8tXbsxu7ggReNKB1p3i7on
jdMC/MXCtxr8x7CR4Q7TOlstmwWUwz7uedkcJPqt09mMlHl8fYA5yJYF7WIgVLN+5PGoXvuEQY2O
OC+spkFDd/SDfeGq8mgjVG2ydHln7ET/5iIMi0Pb6BSUKG09JZrXec75MjGmsPyB/EKAfj4oIIm/
CbYx4iwmOtolyVG3xHM3wfVA9Oc+46T0aiidG8TuIN2zCZOH0SQMmPwq76/n1sYjY7mp+NzuKvpU
CB7XoKnG7s9i48RN3egu0sTYo6XKth1gKZwqyW/KqLrRzvyxTJiJuy6Sx8QUr0xJQ+jb1nMhGdg2
pVHt+6gLLD6OcW7GvPtRVPHASCBef+sJArL+YpV3QhL6HNLZvfeosvhomwJVWklMcY3DaitJf8rV
ZyFMl+RbwxdkK+jJOdmLsk5xpLg6s23ddbYClOd55Rk+H6aRZI3F9bvGB8udffsvV1fUI2nhTJkH
KXYWz0eYaAa2Vjn64NdcgI10prc4q6I7vx+7mzqtph0XIlx8pkyfWWSQHO9wA6dAipPNSgpqs3bp
36BM68tUd8UFGwY/Ougkrvwxtuh6HJybIm+QVfwBcpSMwRUyEqjiGeKYPI5r5Tyy+cHP3Ve4zyaC
CTh0rr+H2MmYPtbB7ZFXW/nHNXZ1xzMHaiFJfmBnYFRLJTifSGKFSGv6LNN0kNteIpUicgDXGwjS
uI0lNpTKM5nDjo78Uu5mAtiHqaVkLm479qpejZguqpbN0LVPcOwlHEYhLquNo0YmeI3xa2L9Gmoi
FtiRNjPwrINYh6cC+QQ1pHyeR/VQjHGzs+vYHIB62l/e1UAO3iu4vj3MjcrtMOS69q2erL9OYbp9
2qu5BeradLssc6Yz2BFDVUb2RcA6CsvSxrkrfFK7cWvvg6BdLsmqkBUmWEWw5aZ9Owqb2xYoXG9M
vqDalPsYOwVws3y+qauai8UQYGCyGP23iWqY422cE4EW5SFde28XL0U37LGhsYxegzmU2uLSKPBr
+d3M6nIeLgGJ2OXGXypAXpEKkuvRnz8kaPx/wei/IlAR9+qZnC5NXQuaNIsBbDnrUsz8EAH7owBi
9uP0Q/KYat9/iBKcwx2Na/fUJl6RVGTo+R7lGap4ttQ1NnU8uqSNSNEkVyP5gLfjH1ti9y6q5uTe
8UkAVujHQExAcImm+LETNqqI1UT42GOzEo8JVZaremtpfzwmEEsOBGFJ9evYhjdCA7RpQJ/qeOUO
xWR+sATpn95BqsUrq7dKxl+GO/pRTY15TMAjbbOOHIQ1tmloOJXDfA70ZaqojfPm6j2mi3kfB8R6
6Ww3JIMSfzc4i3zp6pUYnGG4cqyh2IvFXK2X/FpLVX9msY8J2Ld4nideKen0/7jNskRdBRmabCVO
CqHkWUxDwLttX0MI+O55P+AUmX4is8HY4yrE4iICbloOcgDl4fbByUVDxyVaerCcYvYgL5JM/LTr
13T5IMfRh0FPrBmO4rSJ9JVS7izMep2Ph0I2DDmmyJkdB5OdAzkvoarG56pFcBoLJlbPWGx+4UQd
hTf5N0aRAdioumX31tY9D00Wi5mFdmfr5VKmAkTsNGcvUVP+4wCGXl7p6xqozp7GJZqf3XKsOZVo
Tgl9D0e4TsTHAnDtRs1LzmCPtydgWocxmaSvVZvB31/xbkTenOwTG/Fe6cjG07HK+oD3gMneD35i
r/wauF3yl+Kkh7V16kszt7SaGo85r+kAySZQ7/j0pZgB0Bjt1xgQBVY1LL02oGyk0jXeylk7/iZj
p7CN2zVFQ7bkgIDalk5oS/7KhtUTzwQ5nSdZZhg9JP+cLP2DVhBwiy6nbUGBNH2ypH1QhqLjSoQA
jy+OublBsbMi9hvZxArXjjiwi9Q6lmOX/CkszZYAdeworLk7BxTMbPFX4JuugDiei9IZ+Kxaw8yv
hpEWYGF+Q68vjpSpd/f8JVGM6gY/dHRj/G7j4FLIjjs27wzE8Gblyp1aiLZB0fHZj2CBxxHBVJTr
abkUUws6P63jg8PFa78sE3LlHF8ZIDNtcJHOWljccb9Tsq8PmZ+5z0bq4nlJY2AKXpNdGRVy4/YE
K2PDZmdkQvEEN/ukE58T1Zn3C/hYsNkOCeNI8d2Sam/UKRI/BpV6a0+jhranY+c5npP+zfFzHJgE
eNDK+wHJqOe/qrewPNjD2J07ZWUvymdGFoPUKCTjuOsq7GSWzIqfyMryx3qIQXXy/f7yUwKq+cTV
EDr4HKKME8tSvQCfu8Cy9rH1VZOWB7R/BuMOaiRQn5ldXzY/gop2zpZ2h6+odd0rUmzuHiYHFojl
533oFM0/pAX5M40Oxznbtp0WGXdmH1DDauXYNcgKkHxRehO1XI6dMSm/dJHL3Wjm4aMauVQAIGHG
Nv63A9mRHt1I7hkhcLT4bocs38/jY9J66aUeUUkdrGmznK4RFmkSTh0n//RZ4HNhx5swLK310CZ+
eV/4un0UCFgoqFcF2FEkevSK63JeNGb4PKVsAVI+sQ/jVXtfcvlj1TZSVGG8bWKL9S5wGSVIB6Lv
xOBNasVpNbawGQBcjQJ1L5t/cJNXR98avD3h4eUAeLA7Ti3dATZurK9CGLNitFb9sebE2Kq15zxV
c36zGDwfi+3QzZ3BoY9aaviKAu1S4ua45bYMpd6QuIFIxelXOz+MPgxpbnH9DHfdubcYKFbaJndg
IinUdaBQPGVVzN3Oa5IHh1g5DH4wbadRZv5h9ExJXF23h6hdB3Ab3vLV0QKxJxPPeQEHkOOf6Crb
geGtSBbQWarUqP/XLAnjwdFhrfQyD1jFbWOvt3M70BdMQfIByCsIYJvPr3GEdUeN07Tn6iWOphuS
v0209kfXGctwree/k0sP51CX6W8FZw9/49zvncw0e0Mf9d5F4YJfFcu9s2LOLRUDbgn4f6/o3sCF
igctqZ1eHYoFeTFLxWGGwL1ZJGnsKXZBLGTRsFtl7+EnpRyjHib90TUGae562C5k+E6TtKKzP6N5
b9K5+5Nbyv+jlo7NYa2b+gTrt9tq4fL7gBQQx5/leIUnt7rasXaIjl5GxiaiDmVX2XUGDcKzjnkS
Z7s0Hi0O17jayQUbciv830FZAKCu6C/UHXA9SQ61xMn4sq8tGiF0Df4n0gKbzd56iu1aXa514E+i
LZMdxPV8Q9AEX8LoOqcoZ19ntPAf2eRQO+PrTyYLcQP337poUIIMKTClQglIeUsw+Idt3NUuRVVY
mNoerKW+pqUjz0eYj3mQnQoXt3YBM00HF4yWBNuKrPjwKgv0Yh01tP+RtEmAvFysvGne3RHMjCZg
tht5nO4lI9A5I/MfdhoHSpFl8a3HBurG8OjzkRoMPgfc/1VOY9JUgwpM3L/sg+QDIfNvzH3ocfSd
Hyajh20bS30IuP6daZtwLr5Y+j3f3+ZQrBx+WVcF5DtLg0lZpfs074NPtm/zhnukvaEVDOOopqCC
4q4+TDskEx7AEFoZekmJd7KBD7Jh5ZL9RWyFgYTp/5YRMQ+5jZMys1gNznWNx9KaEPL9Sl0nOe8F
EABJCDhBoOYgHhJiSa4h9CU5JNpQ7prRrZZp65uPfKrAiXEwmWxV/yPtzHYc15F1/SoHfX0EaKBE
6WLfeM45067MrKwboUbN86yn35/WAXanZR8b1bux0GisahRNigwGI/5hE7rSuwfVCu5vpDZKNAZI
q2Vio6vJOwUvb11QSFwOra6QcCrBHZU7fz0okoQpydU/o++8llBcXq1Y4Ui5CEy/yKZXH+ASlxsn
DsipoLZBnDew6UakeDFK8Hu4EdqrcgRE4ye9ufN0oCQewgklSh6SfuujgVzCu+ahE82rpL3TVXbH
mI35yg9HVLx82IGp6u3RHdmN2GjC0Croz2EaTA42xBS/4CvqShpvowQmNakBnIBKUddVjPqvL9Vu
mampekOBFxGKOMjvVEkcWjqTr47RDfJJUUEA1VSEEP6CsBNlctv1lfaIsKW98BL/d5LH6P7Qt7tH
b3tcBhp1AscKsp1DC2MHvhZBA428ZpPoKAT0QfpWpfTHibz+jYF+ogTZP5A95yhaLnq7lqsOT5q1
kRbBu0gHnD+oGgLUpIZ/ayum8Q6uydxUU3rRtm2+rXWqz5TExN0If3wXIsS1SXrAs0HQorPRgRju
RZK9RYFM94oJ0Za38wBQi+p3FOdfnKHXN4QLNODovOzqSJUvsa9kG+Ab8g0kJwIesU0nCkQCrc5M
g69Kg6aPG1TkkV3e4KlHtbSnT7qyp66QNTrGiIhrBGY51QqgHZVD0dmuuSRAkE4Gp6ryKqIEkYrY
L1+VpEcaix7hIwLRrHWdJy/ItyPGIZCPrMa8WrlmlyMArlJ/j8r43o3z8UtGJnaPQf1zh0jFKkyb
30QX3sqO15AYIgvv4mSCkAjprgm8Z2GRMeKQQZkZ7TWKEzhl1HF7k6MQeO8mlG/KguIkiwnSuDc0
4MO1ukVS+6tvcz8s0sZH6Bjglxu3ubqSZvQHwc/sPsjthnwoKrdVBWoXOQ7tpfe677BJvlXIWtx0
oz+81RTLV/Rj283gIVwXpLVDauBbD3TUsm3ltrxRoEejpIA/jofr0T9ILGjRCLI5FC+WaMk4iyii
qZjkVrY0KqtAY5i7qOwT+2eE9ON9YQf0DlsSW1Ud/QcedwXPFMBu+9yOkq3dOmLlDtSJOg2Nj7w1
wgPwvm7ZEd/ImkH5tJndI8tJPbNKAyDgmSvvez2HIBvdj8VLpSJzgmK/+mHmjfkj0CftLAkXyEJn
ZRkidfqguZ1cWk00bNLRtTa26pTvYVdRU5A8kXFuRw/e9Pt7EObaT6IAJNNK7ekRpv0HouniAeFG
LlTdq6Dm0H6OUye5By+akF1lZCBFrvwkFJN1IT0CK0N1tj4C6Hc0+KK13huoJZUeelEuFZUwcoON
VgQtPq2T0GXUgoAG7IaatUFJq82btwA417tK4gbuFnKpbKlaLRwX86Ewb/xXesEuqXkc7TtcRF4c
JOhB1g/1V2Dd+ga5NR4mlgBmw3+Fb500xM4EEXFTNBQtlxEVG6DvcQz+NYjL4r6I0oK6SZHcELLG
V93IlVudvv02LhriDBmL1pA+AYThiRhKiHau+h1tmncwAS8N2u1I+FNkip3XvHvNJMU9jUrOU9FL
+84DYL5sasBzdF19tkqW/Qy1Pl5HXpThnS4nxjhOoHtnzNQbPWnwTqBguzX0KPiiTxQwVWr+PUWz
6Hdi0IRWAY09qhng0lJr+rVT9/EdD47seewTsVFwN9sgyIIfgRW9BYpRZMtqF2YYuaAT51CrtSmx
44KyMj2Uk3eJvTYAOIobP3mAr4oQSePSGslrHU5HSDHCRuFnkkSp34J2ktWwkTYtuwQ0CdhOWgFA
93ojGFHVL7M1kSRY1ynwSXga5oa9gHksNrybtDRKsPWZO/50s1iwBSZARxoUt17lhUBbFZTZVf4d
ysjixRxHg6Zsn60cUTtb2+BzWSUKBKqLlBe6Pm/UmNXvuBiZOyvM9m4/lhtFaMY/eDnI2SOiqFrv
YGoU9R92Z+cP8Jr8n1xx/QNQEIA6iIEm1CqhUDU4A6xwsUmeKQwP721GLKD7mu26WL4WRV8uSslf
0mruT2PU9AKHG9546E0DHhDD+8BbfGEaffCi0JfZjoaObEFcs1s4aHdhwzIgB4/DCsSThuMhEDGc
LFUoReV3Hvj5RWCRZzm1v25QJE7hypK0+9O/QGHH8btlLZ/byC9eM4H8Dlq8vnfn9JG4BbyXr6xh
oO2pGsNDESY2F3htP2optTL8+uKt1zhsmFY6oIDou9MLxGdjcMr7gsrzM02NADnY9Ac8FW+NVrT3
bPmFtutb9OJCuodAifTk1vY8+LaJnm1bAzU5tym9p76wfqJIn95qWQuZ1+hshPXdcTHwdHvEToqw
DH6ceMGLXeszd29ZQCI9mVNZSRFzjGhjUgsp6R7x7nnuJXyCQKP+YHSIDtVhbj+WbcX16YgpT4Pn
EfZqROWQrzaoEJaiCOsENruyxkYx2AU2aCqeb/ok8ZzuGo4j8rYEq652MDEOYJ6glVHtzcHGaYrL
8kHx8FoCu6hAvUElk4drwE1q5z+8KYNOi6L9bett8zOxGm8TY++FmBzqK77itlsKmOlBbQcP9xdR
0+BCazYMgeZIQx0oWSM16AIuuaslHGschvGR0BETEAOT1Mv6rpJwA0xHDG+VLHQKjK64BYYDF9zS
Pmz0I8KQkhMCh7WJXFvto9HtO1sTqMQjkl0BJCwwHHjZdStMuxpQFznltBjssAJ7WnMhlNlxjpFC
6vboPKHaUzuxig2iJm5zEPgby2idmyIZ862iAZ5pRqXccfDIqiuK7XUog5WnJ/ZdDAB2RXpHNKqb
rzkowl0FYGZf2CNmnw3eiKgmhBvq0d0NGp8cV1mRtw+q/epq6l7GZrcKs0Hcj9L8qrcmCvIxt2qd
0qQAYGnvGwh091GdgN2u2R+FCRo7Vhp/R3clRKQBZ4zBEdBfixx9t6TgkFA1JedSDCRr6Ts94G7l
r7rIgG2DxjZvGxjY1VANxPsqu9McmAFGAz8UIc0GuYc03aGhpYL0bkLaombxncSVLAfwKfovUdwQ
AoVa36CpxcZFD0gBqsQbNvkhRElPtU3aTe6U+SP7yrjBkG1EOGqUEAf9Ci++LP1FCgQjVtb5h4xa
mMKt0siFxgsVhKIOtaQE+kFdj1e6NDRiJRCjPirhH0UQZRTw5nuDw0UI1MTKGmGptKKEVhW41XtZ
ltWLWuHh6BV2tPWGXlshrmauAOR+p/NPWxCdzfuMe2dt1R5C63mF2gKM7CV4HrmLQ4QDjMYh2A/6
t6aXxX1F6x5SES2gSgOpHIPgXrSYE606rfuOP5q6hV1vb+xENL8xJrJuNSeke+SoP2VrJJsSqdW9
0znffWkDZiupINBA+wWeV1vTveGhGsQVtSQ03ey8AwsiGiyzWovan5ptTYFylAbvG2Ea093IAQag
wKlrJTwFnryD+1bW6xknPjeSXaMY3rNu1sle8G4EJF73FO4pUd+yqX4WNX2KPMl4QNg+F5HbqutO
V0GQVpq6kFJJVz2k3YUYUvQISd+W/QgJEyRgtm48br7apeOEG58PHS7ot73i65B+KMhQzRlqrLEQ
PXRMWd+G2Fys+BQ8xX11WNtx+kfHLnGFplP8ox4odJuyUb4XGHpRbDBqGIdiX5BYPtJgQ3NKdftv
ZHsfoMssiq5QYHA27VdlQ+Goa8EqhGH2i8lxpLMeWsfkMZKFdKPs3K9u+1iIRVUW5YtP2Nn5OaKY
4PzoUNBX1VMo60BwcFGhkaFDf4vM8NHEKX6lJRBmRcALSvY4pSx0d3BvdAxNSLDkAIqYO00dkZpp
cPoAJAWSqZLleOs4LfrGvh291y6Va1un6VBFXA2m2uHCimDiMg5CkM2UgVHQLStwOd0H3pKUlqNY
IiaiIt0Pa6Tvsx1tGmUZRdAdW80Y1kCnbegjECfUDn+hMYUp6eDwtKrb2tjqUQUbvRwwRKDXeAfX
5CmMIvsVGFC4LNJCbsG2IOWEiseScr8PTaDh6gdXD0FGBV8slererK2CpgMAG9oEgvdFM+Te2m7l
H89pWo8Oad9Pz30F2SrYUTBmzFXWDYLirwsyGRlcNOZCa2huLXDpHgmg2dQlflYeUW5p2eSTtEe1
d+BG78U9NpHUpQxMeyrkwIEtOGZLq9VEc1GZKn6BU0UfXVMjCWop6JsjWAhWzTNvq9yjogJg45fV
9c0fz0KlUKDtq8T5b5vC7BbsTb7F722Yfl3yp9ISsWoNmvm+zulGFALlwEmnVCUALwMb0e7ER+NH
/VIglLnISjqUdiy6VWGp0bYEhnsjSKpwQyRrW1Rct3DcZLQrsXZCwhRBs8CGo9I4OoLAkVXe08Qa
3yy8EA78fzErqH1lnTSBshaNP0DbA4AEAlH9pTQgLynIFb8iywh4JUR4CPQFS2NMWgeihbVvGTb3
vKAbCHc+eq/wpQ251r0JLVxBXrnhZdrCLQirm6ih3oOUvL3W6d8hFmJIlEFC81bXogAv0H5jFHCQ
c1ql6NW3raK/0c+GEyl0KpSWtG6FS2bJdQGhifRwnSdD+YB6uLkux6RAGQJ7AFkG8NmIeUlvIAlk
8pe4ZVVg8TkJf1CtBoMWBEtRNmjWWCY4Ts9UtrbWBlugNHQU4LjT+THaj0qI5ouOPhdqqpSZXgoD
hFmG2dByzF0klw32YhkMwAWC8s2mK76R7pMDiYEcb7IkUUcgroUCnAYdZHp3GL6sPWhhoD6ntmna
iG8eucLXIqU7Nraxet/5qfnsJ1RmFbD2ezXPYaf1jgO1HkgrYMiS4rxJg5cmOJwrAN/S1LQ7q4Mq
iUj5x9hMcEkdHVo1gEbOQ7JZ13XwIbgWF3FLsYIau9iy+anMiU6gQANgLUAHfIuQHWgJFS22SY9V
UchBQtWh76rBNyKXcx5MLEjAxvTlG69gbdvCCYcFbbvubaFpnJsQtzlXC/udzgUGElbpHyVlbnXX
F2CQsRiLZP6S9dB3XTBVxCOKZbpOdceOY1QfcpvPlmDcEzgmAvhmmryDJ3+TtUXIaRNsjAMshC0H
sAAivSCfeP1WqMda0WpMBqTEMCBeOAWM2MEnmis9+mQ1P3QZFoq5HwFIAcoLynesYfStncfdIfJN
i1uFbVfpNFTppI30lJGQsQNd3Ok6aHbubg3UitHQWqWkJSYxhKBKs+1YG/bPLKyx1kSzd+G5IKcu
u6Ofmpabhm44umnQpjF1dWb63nCieBIP2Qv85C/emC8zbfh2eYhT23KGMB2SaUO3TKHOfNEphMkm
LNrsRRvvB/sN8poVQR6Gk3h5nFPDciahSUcXGrEat+l//Z/85/d9QMb+X//S/m/gl6M5JE76kodP
FBZE7q1MomgTfBRw/y6PNf3mDNHFLL359V//snXVPB5rMrn/NFYJ4yiYfAtfhv4j9f44yHk7tKc1
6uNxAjDsDgjX5RE143RIoUppGZwCB8Tv9CU/DelhKCmmlOQl61AOAMjejC8wQsHm/QbyumwUqqjU
7rtfjnPoI4qG1ZU5n/mOHGrbkIJHMS2S2XeMewohNJrTlx9x9q2FQZY63G6ry9M88xEh3egUVzTg
lPgqHs+SjriRoE2TvkgksUH/Rbmz9ngdx9nBde4uj2WerujRWLO9H7qOPho4V7zY1JM62G8CeQlt
+Hp5FP3sMI7hWCZr53AEjqcE2lJ2as0wXOE4QbwgI7ax/pg4Jiy/FOKLabjrtnn1zRtsrWgHUc4U
kFeenOyBgBW4PKieYiS5+hu87i7/tJPDL3VVqqyzbmjm9M/xL+vjolYU39H3Zlt9LfVXYLh/Lo+g
nWyaaQhQIbrFfWBxSx8P0Wqg+LErMva8XkATICWhu4iEtOBLm+6nooPP8aoXvY+/aRTke7M4UL14
9sJ4iy8TJRZ82xYkVdvLP+vk+EqSC01YmpSqBuRk+tWfzlKR+SG/uagOEd30TZ9SdbBhkuHzMKrP
TtQcqspEbQlWOTlvQvL898NziFQCrmYJe74jqEP5AP70klc/lc1yRM3OwhrzMddl/RTmmAuqYxDS
clDNm4rzcH95+GnNj4IXsxf8R3JhqkT/2Wc3oWoP9OvLQ6+9leOhQMYNHxoIeI7drBXv5vJoJ9t/
Gg0xfYilOnfAP3Ht01rbdEwot9olxoaw/yjZFOZvI0+uLOlJ3JhGsU2p4txnkYXOg1OdglXNzPIA
8tZtA4zYf3cdJprNmgz18oROT43lmCYlT5v7zDHk7J6h/lgUdteXB4CM+9LybjvTeLg8xLk1M7Fm
NVQdSII2X7MyDfrRDkucTCDB7ZF70Z8jrUY0JkQo/PJQ5zaD1HWmwznVVDELgh4vKTU0svpATxoP
YuMruJhdZ0GorulbxlJ7Qnp8fXlM7dwSSkICMUEI5yQlAPza0Jdm0ISyI1m7tfGpEsR/EIXZeIzf
Nu17FzbPHUCp1kEDI9jh9rgparm//EvOLfSnH6LNrpu66EqfPLk+1OhUWO3LkEGZLN4vD3Iu2nwe
ZLbEyOBUgMHL+tBgiak8RcOtKSmiQTpRD9j5VcrXy+OdXV1jOm8OcVcT06Q/nTgsjswoH5iUSu29
rF9C113+70aYxU/MXVtNgM4+0GXzyKIhlPbulWP2z9rPwxS7n0K9bUv8C2fnzJGO2glzqA6V8kxV
PKOUH2jPTvGhGelOuDvkC8CwZ1cCydmP9WnU6bx8WjxXVkmK8XN1iHuwDu1NKt5cVO1GxKF4pTfx
oqBAfHk1tWkDnMzUNKRKlDQtY34Pu6AekHny6wM2GytVu0nwXnOfc3eL/Ebi37QBHSzlN9iJK3M9
u1E+jTv9+ae5egGyULkXMK4vniidvLvYy12Z20naSmDmlkV6XKrCRhPieAwIZWCcOO4IJbfUHBCP
cV6s6llv7jVHLrXqTyZ/aN6T0r76+WPiby4Pfy662apGT1cQqglxx6NTTI3iCCjzoRnIml20RlaF
8JD/kFq9TKb+oB8P/kEZebleHvnc2n4eebaPhI9uRmxzRDI0m0c8H5LsysV6mlpZDhODo2Y4Kpp9
sytPG4BsJshnHfAicKw3u+L+RjD21+V5nJ4HqaJnxNej7cI9PgsmeKqQLeQm56H4yhOLYI3nBJ3i
+D6pdkPxaGvXbofpmxyfBpIyFTKM0IRq83I8/mZhSAsZPA+7Ep2UELHyRvLOMPWFjnh8WV5Lxs6c
vqPxrNkd0IPo9oDz1gff27t8qEC5VXMPKYZVbWNJVSLFcFf0t7125ZI//X7H4+rH82zNpqTFQZgm
vvXhhxfe++WeDXr5+53uQ0aZXsU6sk2GYc0unywTmQpBtj4gGbn0s8exurJBzk6DNoSt2SqviXkC
QY/EGOhzlgcJ0zEd30qyWbKjdQPc8fJUzm4MYG+2Q8Kin9xrja0WCuii6qB1VHwsb6NZ8GJKHUXY
uqG3Fo9/fwWxeA7TosClc8hmWzGqYduFlkATOMaoQ3RIJreIT20NeRtJPBYmrSlA2cqVcc8uKW98
UiNLNTkCxztDUo5GxoH3QReh0wIKWrSPafJhmzeXF/Q0++FU8yxzDBxQyRZm0dFDpmKAccYzKCIz
Ee4a05WbqBdXhjm3BXWpU/qxsadw9NkWVGyzoSNm1AcLmgOKOt02DkbnP9gcnweZnaYcmGOtYCZ1
KHjENGCnaUpWxUdG6628kv2clmK40D6PNbvTSlnQzw4lY6XPvvsF5DQ9q83kfa2oB1Xek64i/z/E
Kux3dxUkVwLH+fV0KHNNLxDLnH026BJUA0utPpgUTceqeQBZ9XF5Z5zbgWDAddU2hSD2T3/+KTPw
8UsSlUiagzT8ZYy6r1I8ygYh/+3lcc7tQCp1ti64YeyTx2FcSJuWU9YcEGrCMNkDaIzGYNNtLg9z
mgYAl3ccAgdBEHL/7IO1XW94HhzFQybypQUudNRuOmzIg0cdB9H89vJo/2SmsxtMY1aWowPUE6o6
24tQDGWstCPDoThneK8hWLXU3CvRi5CPurcxM39imC/yUC6RQl+BfFoKitOQhJGbp1Z9+fec+Zia
IcT0oOQWIKU+/pjgtAwZBtFwCMw7y1fQR6U77dyKa0/JMx+Toh2vb4p3Bt9yti/VnkdrW+vjwbRQ
uf85wBsJwys1u+nvmC+tKVldiEYmz+PZXAbavWkf5OpBVJNb5sHDKTEMd1LeBm1/ZdeceYFIzQI5
LizeqsAtZ+G/BB2ceVwNB0/AjGL10khTwR8aSAhAQMfVXNGrH6B1bscwvLKJzi0mGavJzcpHo5x9
/NGAbxs1oIIBKdZwDYnWDRVMEv/+oiEj//cgs9WMBx3plbQcDg7nW8uBC+ovtYlgrnHls50JWQxk
O/CFHdMW8zaDgWl20UXtgIs93G69wkV79debnPRGmlRLSIVPrmq0KnsJlqc7qDrCz5n6YKCfFPfm
mlrNlfh7Lv7rHChhUIunDDS/nxNExkGuF92hdytcyx2gYVlGm1ekNsRpPQmWqBdiS6VA7ytE7rw0
VV980S1U2XoSWXDXat/+/SE/+k2zTzmYGMliitJxJwXLOvnVKvtCf7TV75eX+dyZOBpndsixlU8K
VSu7g0EjrI9e1BD2VrDo8+fCfmmVdVe/CsQcrow6RczZsde5JkhjbR5ypjqdlk/3kamRvZa4sB4i
tO+QMI71EnLqij5Z3m+lFy/GkB50+gVJmNLIr4x+JuboBiAFHaq5yo+YHUXFiTtHsWVz0JzvIQJI
FIrBIKTZnWteOfTTRzqZJq0dnnPEN8Lc8TQrgMxU6dP2MOp/YpBJU5EoB10T5ldKwGeii065FHIB
RejTe1caCIhnfd8dGlQ+uTy2o4ZBjHHtiXr2pMDu4N6hNCspdx9PiD7sCFpraA5xedDMtdfeGOGr
k29b/Z7u9brWtx4WN6ibdDS0Qvl2educufanQ8p2obFJZWUWv3PPSDNE0YqDDqXbaUFhIvxa9Ife
B/YD93CM1pcHPLNTuGP5dNBQYYnNS1YWzWr+wMkPWgJCwt0J/0EpQVkjOwG04cq2nH79bLMcDTbN
/tOZKGzDBSds5/hJARhIb9tmo1QvXvwr8l9lBLGmN5aXp3duPT9Pb7aeMcewARaZH9w0/opv9qLx
9U1dDbfYRANBQIlx7A6XhzxzIgRBnSYJOgMqsnXHkzRAZ+CIruWHFoTr2yDRwdw66evlQc6VAI5G
mZ+7zoGdZzDKMOw62BsieK+wJGmcPyWlaejwSr918XZAm+ryyGdWlMYb+wXPOU1nzxxPb6zbUanH
uDjEwJQWpSJuMxyRQ3gYKB+uStBlkXKtj3vmLj4ac/rzT/smsk3HgYlfHIoEiqaymgQdLs/q2giz
aJ1o4NP1jlnlA2KBCRa36ZURzl1DoAqsqQnDYdPnfWK0RQqE4diKZXVTV7BQlNcYOJhjPQv3KWkR
B3k29Wv7/+y8SOi5DCybNvzsa0W6UsSNLdiMbf21MLJ7Nw93/8HSfRpidr02GaICqcdOzEXR077y
MPasw+pKYNTOxH8ADP+eyewkZyZldyNBkNRBOSVAk6gbUe/AmnmlGwEO1Labr0ecN101urGVZoHK
73scqDuYarDr4KOiaPtxeebadJRn8ezTb9LmOeJYJIEaR6yuC84eyjVaCW7uNauoCrqFn8cjnDpz
H7E8a1TbkPIO4Lc0DrxPj+bt9sqvmb7l6a+RgrAj0Fk0Z9HVyXNttBMLyVaj3EtAK4EAvwVsv6i0
tdDBkQtn0/bmbcev0BFa4wbdloX6cvl3nIl/LMq/f8bsQ41qNPLmYZ9nzb1sYaIikNTXIIiAK1we
6fyR+vdQ81AbuVGXuin3SZHBr9JereyxSB4D9UHk0Cy2nfdj8IcrF+b5ffg/07NmscjT7TqP2+kO
c+6N6jGxuUqeL8/rygrOm+2YOViIuTIE8O81NtYvpuVNprubspOby0P9f7bwv6cz/ZZPoXXE96bv
CzM/+P5jjf2ieJXybVIhUHFOdPKfrf7qDN9icyuca5/v7EoiS0O72KZZNo9NuZ6EPbD3/GCUO7dt
IeduPbBklyd4di0/DTKbX9VFqJFNR1SrXlCTlv6H7m0lKkqXhzmTRpmGKSkLUU2gbjFFik/LCGS8
pnlP3mZjjtT9idKtifCBLr+BUr8y1PkZ/XuoWUhvIcEEnekVBy/cDeK9br82tNkqeSWxvzaj6et9
mpGO1HWUWiSGXQ2zD0l8LBtgGlc2Rkv/ScSwIKMLjf+cFHWTLlewSpuOMZobnnFvpw9Z8WA1V3AD
Z8MFVTmTpIz3PP2F4ymhFe/EodvlPCHuo+RHk21jHFCCdl/LF7MC6h+jRXll0HNf6/OYs2VMaiss
q7jidnTcQ1JDDijKTaxBio7S4T+IG4KiIXU8+lAk9cfz0wq1x1jZYH6WdW/m+R590i1S0muwLtce
7+cSi09jObO1bLwAidaQWx9/hYVafK9Azl4+UudX7n9m48xWrkmQNra8aTbqTmnerOi5zH8E/tPl
Uc7mFZ8nMrs1kVKJWsdlIk0U4d4GJSh68ykPpPmdkjyLPtlQjVrY8ofo8Tx48J3fBiob5n8SDHn4
GZLHLXKB86aXChINMlNJzE9aKhSTjXX5w831K8Hj7Gf7NMzss2WBpg+WwXasyucyeHfNa3WPawPM
olMwIBLux8yjA60u699W9vXyBzu7LQBYqKCdNZoa059/jkvQnzDsHEmjkf/qtXVnfmTEplheS52v
DTTLa502DZAgZKlgLyJA+kWkX1pwdUP3dnlCZ1eM4yoA6PKPMzu1Q1dHcgzZ5yMCvnCUeH5cQ02c
3+T83bYjKKCwwY4XDaXmIYmjgtcizPkCcIbV3QXWY+ejfxI4CyRcMO/cy/rHaN5GLmQiCNnOPRWK
K9vv5Mq3ue7pq+nSpO0q51c+nhV61w5V9hrlSrDzM8+68zspb/LBcq6ED22a01E6/M9YpsN9LIE1
zE9UH4ESiLMxe00qfRmGVD17PKWqFfqjTXXfoAeTAWSHT7bM6mgPXjWA96cF2KlEOVIc+rIKIkrZ
6pUlOLlX+VkWJ5w3qzG1kGYHpIybcVDytnj1KlhqVo0x+ZeMqpIGF8a+UjM72cKzsaat9+msxG1p
FzJBe9m2331EaKFsLv0Q/xw4EJc38bkP+3lWs2A9qFZUFEVXvFqeixgvpMYuWXdXq6pnF8+m+s+N
BTpgDiCx+z4xm6woXtX0t4oJTKI9BZ63GEYF97VrwO6Tg8nqoa/ENrX4XyeVwEK6SOUYQ/4K5PbN
rIM76MlXNum1IWbhGJCjJRTZ5a9unf2IILQ2+Dle/jKnGb4NcBe2BDAEgwbpvMKHFH4cRDJiGuOT
CcUesijSXUTMslqN2Q3OWBsslldG7G8b2FlReaX3cOabTRVEG2wM9UwQosebENsPzUQoaFLkdLdt
qKNg0Y3wRRWehhWCpVkVXUldz6yqY6kwKoQNBMKYl96hbJoiRHPrtam/4Y6ybp1rMIQpJs9iCyM4
mqRSbJ0iSNAghUaXqdlrAF1DoJBpBT9Ts7qrYyx5Uc/V7HV/DZV/5jAfjTnbK1FfGzHgC2InnMla
7GG9BRCXzH57ecOcHQeTXup7luTKmP78U9BI0KWgJ9pkrwaVlA7JgbUX5v66y2WLUNTV58yZyOHQ
j7KEAThAUHU/Hs6vmjguhjh6HRHrtpx43VFFKdD5vTyrc3sC7IGpgajjy80faDp09wYgdviaxyVS
76bIbzEpuvY2O52MyUUOL4nXrEV5dNY8gPSsKzRm/Ne685FjTNF0E+tSa6+EjdOrzeJCo7UkwHKD
9pmtWWn0mSVhV7/GqN3iEDhE3yTGaiYmTps0/nF55U7Pr8XlCfSfDjZF33k1opVo7HTYj1IHQBml
e8vie0QX0Bn+JruPy0OdfiSGYvGAXkLwOqkIeAbydhXVytcwcbFGUizUDZCV/+tBwEdNF7AKggjI
w/GGqyjEIfI7+q+u2+mPZZ8ma9MO8ivvitOdYPMC46aCsaBZ5rzaG0SdCofQTl7TAdtsNMmMAe1n
/dowp30A1omRBNFuSofnb77UEbpr2Z1+QBp2PXTmXdIWSyRhnpH3X1vgvxTF3YgBB3hqzaoiVpcX
8zSz/Gd8k2yGtpwp5sietBi90C4S/dAj/5Cb2god9ngYoOHii44Og//QDvcIQ8NS2roASPpgZ9V7
bFYv/46ToPXPzwAQhjoEXft5FIkLn2gctvpBZnjOAHmr/HglmxZW7u7ySOdXfKLr2VgFyJNqhVko
lW3j43MwUbjHM3GRTUq3wRqX2AymtbbKLTxYJA4Zf/1GnCb5aeRZFu+OCEDEo9APlXpbjg+dd2cH
V0oxJ9t2Ql1yVTMvClm6NQWDT8EfGrHhB0YqDkrZ3eCCdB8YSMkU4+byIp7cn9MwMHpsFYIZcPnZ
GYxKX601tRQHM/toxI1p/KmpFLvOU4W7JpbuWJv/bfyHzsbTR6oO4R8nxdmINlY4cWYE3helS/dm
3d9GIC7+d2PMz3xK28+rOsYYKPV3SDDL7Mq6nQR+3m+6ZOthH0IrxJzdzYYepD7xxj7gc9/p6C8n
6tJoHutJ0w7JMK+8kgucxH7Gm1BLPKCkYanzBoc79pU3Ylt60Edcuwek4rCTxZncfYR3/ddbjzyV
Zz15PXRqZni89fCQitFyqt1DbKq/UDrboTO3G+L49+Wtd7rDp/uZWxOcFNji+bOwzUD8eDgMHGIv
fYxEfK8bDUIjzpUc9DQgHQ8zy3pN00frV3fEIR2xSgqQTUQI0sPcoL7WwT87IZogfCeblGN+P9f0
YcMsRFfXC8cfauQ8VCNOtOE1AuKZYdgHBtB94EPaKTIhi3NdrQPr4Ln9jSJdmBHFQm+vbPDTGi0v
BB2io5hAV3THZtD2TJPxOIK+PUBsXKtI7Kd3avGIUkmgRUtprFTuEDv7+4/FnDReRxOChWkeb73B
UBV/BPdxkBHQ1KZ8QPJkXbUJkvv2lezjdBk5ShSzAXVS7gH/dTyUHWke0vx1/iVz8u84sGFvNFUa
xLfLu/w0UEAq1EhxpuwQx+pZuGucxPZGNQy/9NkXG3+GGtlD5AgXpS3XQ58uOuWv5+WQhlicXdC9
OvWW43mVOfrBppWpXzpVU24zFaUL9qLNZVyX9TWmyvxwaQBUpc17EkQbD/Q5BsHShm4M82L8YmO3
8lT7PaVuJa62VqECbo/Rg7gyu9MBNS4PKjbgHqaawGyDIONc2QPuVvu67b8VeYUfrIK8u9wkV3n6
8y9HF/nzUPMDAA4hKCnaNPu+7HApUBZUa2HjVOj2/tGKmzrwrtxa8xg/DThxXZke/JWTN8tg5dXY
eGW4zz3pftPsHvSWn09SebE73PVhMdzGWhdfxUPMTwLjThVJsE7/r18x26JKHtoO1gvhHj8u8aSV
g+UuRgc/YKvrSvpZzh889Bokka3iPm8zpMBSpcY+oUdlc6OUDXLsboihemTDhS7Rl7mSUp5govmB
vO1hMwie1SDpZlvaiYskDhGQ2yPZXGAMHaPNZdWahb1sh26fPlmx2Kh2xUXf7AqbSkCsaVA8pPth
gAz63cYjyB8F253UtdVFGOMQ1iH29fvyUT+zjkc/Uz8+eRqPDESw+ZnV4D82Iv2tCGTiW3nz18PY
UF9VHrgUVnh2Hg+D306eTbXbvaiqm7gBGefAwh7l7vIwZ04ajAsV8im1G6igs/gfFuVQZ6pZ7lNz
NwY4IZb7wCyXTvjj8jj/NPs+l3D4uiTwAMwd8gBgTLMjnRoukklane75NRjF1biTa6mFkWcW6xtf
CZxlLvG+i9kedyguoG4d9wi5UKEIf5G+lgfp9x+Gi0rROAThE/iK7gtmTajrtZ79VGCbu6lCjq2K
KIy+6EtDXjtBZz48qOGposFjhIA4u0o6BdcQz07jfdt0NwJk9K6ApbLCW+br5bU6NxDPWJOwO8Hk
51wExHsT6WCQtf9v0r60N1Kd2/oXIWEzfwVqykwl6aT7C0pPgJmMmfn1d7lf3eemABXK8+pIrSO1
1LuM7e09rL1WzYvuaSoK9Rb8W2MwEb6VGCy3H60B8AwAdC29w7yAAuIs3RxrKKUY6gN0VY42eFcG
C4Tsot1fX9TSz2LUAbMo6LuogHrOWxHQQwG6oku7M9P/lOP3Ov7Nxc9M/ZEPfw2y9WCtGUMNGa+V
Ce+OVP3y8gxchaQmqqxny4IQenIUjjh1kwBXPKbEk31pf7++uOWOyfF4GeQa/zKs2S1S7QqEdMSp
MR1oPAol9Ac+vnYg5b5uZvl0UBSh8G6oDs4hjsblsvQJBQUlCsVZFXd1bPr9+NTadyZ/bKpmY7vW
VoTpMhTuEFssccYF18M2orQ+o6Cr7Sa9pG4sB2QlO+LGqlbOoK0CaCzRmxICPLtXELguAc3v23OP
etR7ASXdHYnfyrDXfFpFW/3MlW+IiFDFdCCqa/iWM2tmj5Ga3MR7r1QIOxO3VW5seowhfrA15DOv
rhE8YnLOADVDuFYMP17uVsysWAfDNiKLaJc1kFwBRe718yD3+9KnUnhtMP2YBPnp8sVk4BEslaI/
N1GOYbLUtdjwoHbs2I3OY2qV96YGjko1Ur9+OP5N+8JxIKnS5jPTFJLqEyBm3RkkR67Vvvcgi4tG
srG65fdDakCRdCPHMiSl0OX3kzm5zQsnOXddeptY0S3UFjfQIstTfmli9pa3ZW2HNTwCivvAepcg
OFWse8BWNvqCVN7/y42SWQ4cOqWo8mC7LpfSVoM+almdnDPQhwJFhNmOKYQYjjW1D5ZTnnTyHlW1
X1OQCIIv5A7CSONHlLDipw2Mwt5JJdF5T/SDMPVIlv3AQVEWut8WdgSyff2rQ/GSeAYtchQZcTHB
fiO/26eyFORken2couScsPwQ6cKzyaGYxlNnDyeT7hz0kq6f5EVd859FJIOAGeA8LbLqtqsyBx0X
dgazN/F0zFCU9M71G8lGr/J+B0W2HsT+juYz2xzdMtJ+iUofoISSdrse3BwbTmlRdvz3g2zUKywd
A1aLktlUVwhXUUQ4M/Y6gnESGWqV3pYQ5ejvYyjoZETdNeKnY351hlkaRpABSgTkkuaichZPtJ8q
K03PBpp1Ex/eUsThbtzbAvryWlBom+QSy9dSQwyoIzD7fwwvs92mlPOcFYSdbcwEjPXtxFPw2R27
2PD14a2197pyH9Xg/KU3GVrMBXmH2BlkrCW/N5QFaP5+/TCs3Eo8poDVOhjnQVdi5jirgkE1FhyN
56YKUtDM1G0F9dit3tGKe7mwMntMeWo4KcqH6TlKjB2vPsgm9GDRCsZWyiwPdI9YzZLXrjcgAGIq
enpOxpsespaQWgRVE/609GORp34KUvY20Kf3Ifx6qKCheSRLVPA3Fnb28gYXBh0M0E6nZ+rcGek+
geCnhWdOfQyd6MuvAUwhTUdgB8w74KWXptBcKpFYGOwMGSaItn2zoB/Xn64fiWWMgPI/ZA7RtUSC
iKH3SxuFwOz4ROriPDmvBggVE8Sp0TC6UnPiuqXFQBI2zUF0bwDVjcF5UIBdmuJ5HiaWHZVnlsW1
a/X69yy2gegACyovXqq2PJqoEqRafCh44zYVeHM1tqutcKOPv3ILQPyL0AGjBJK1avY70nQAwTSk
Yc404w88DH+lTnPKh2TjCVz5sgjvbJxR3DTwQMzNdBpUGSuUI5zqWA+7pruHiJEvSnPju644GQdg
O/y3OmAtIFUATULGzmZzx4b4VICNsAf2FOpIJD/bm7NPq/bQUkfzGRGYOm+U1R1azlAQYGeoFIG2
T7+x0jc6PEFuJ+QnCkGu68dmbbdAOiFxK6jVLi5BRNQuH7qMncec+4V9WxfBRJ+v21jbKnAayfdR
RYlkXiCpa66LuIQNboFDHwDQsHtBqQxst8pGm3G5GsykYx4chQEE5OjgX94BcIM7cI+40hQ6J7R4
bSnBENDf68tZOuBLI7OKwGhCnwISZzgR5uBl2osOwY/rFraWMXtIwiFUan2AhazrASR8dBxo4/GN
SGHViIn5Qdl1NhDnX34rMkZTDXlFdraU/TQRt0fF3KHv11ey+q0+GaGXRgaoVyJ3gpGeQQ/otwg3
ItT1ReDFAFZQUjTPHsOJ6QbQzIh2FJp6ApOWNjDu2J+NDVm0G8DmBmjtf+wYs49l0G5KQALOwMkK
XlIpDFyduvxOwWxuZB1Kss/Q4E2bjYuz9vVMlOXRwwMOEk718uuNorGiplTYuenBnRk+kPjXl7dH
Zii2DGDxdDiz/D/PUa+FkHN0jgiUnOJbazIP1y0sNwij8aBgUcGc4ABkOdugCmBzVuVl9szsD3Dc
uAa0jpxkC16w9DCwYgFJg1Ig3mx7tg7WZUNpZXH2nNpW93sEOvasV0AXGDUPd+gjbdHnLJ20HPjX
QAUBkhm0wLXLjRl0Q1Em1GmfDWi7wFlDBPpQGn9qsMUV2ruYtua0lwcBGY0KqBCM4RzMk/8UVJ0M
EOPsWSgfSY0Ji+bp+jYtqwuOgQKmzJtQwcP/XS5o4lzoRQqe5xJiDqBY/+NY7AZdKR9eCIpMzL9u
Tu76ZV4pR8FlUwbsJSiuyvV+ytMMJs9iZnbnogw0NRKnIREPoIf/g07sX2jM3LR6E9848VfvEyqT
sitDMBJrgLJt5ldjCl58MlT1GRBKKKC1/hg7o7exNOnSLtYm6ycAXYEsBDVQY46LQ4vVTqCwOZ0h
TT6dFJXzPa1p5od1F0FrFJoVcW0fdLt9p5nS/67oxKCQ3kvBuDSl5Aw28cLT9ZToO1B0xOgq2Jiw
qmt2YjG4zzkVxUNcx8lvruTO4Ka62it72juT31q9eWNPVrfvYloccLfR+R/L7McgaPaYFD1oMOJx
ah6swamh2WdBeMbuMXio0bq5gaAvBEsqv9HGyvAgkm7nvlVAKzCsoevAxkgJoDahQa2XxAegJjOf
qz3GzaEEnu7jKIl+0iHug3Awfig1BLwNpL4uU7t22kEjEHUqCqVLKD0dJ0dMDGoujNxhVF1xGzFB
6xITwtZbDHWHnR4n8a1IWQOF8qwOeDlOvyNd627LuEfuAcFOz05I7NlKre5FKLiHKkj1nNsg2RGQ
lQcwnnR7luvQks8p5LuAHN/npamfB41PvUsiI/TGsTQfTegv/oLk+MA8SKNXAc6MGvkWZAoMVwlD
56lnA9tXVvQTAiwYI7h+UhZOS7oOVFaA1rRQHp2nOhFgB1xLjekMlhaPiH2qPBg0KIYtSOOCqRig
PMSTADvJiSb52F/etgFClnFqsvA8kCn6gMZyGOS2Be1URXvLuzj1Uq2kmMJA0OTmrTLtZfnPdRi9
DWMoelLV6yrljzAA7xjtl69+BDgA5JqyuSJ5jBYR26BEZDD082T8yWzNlYqc0B9zG2v3XxgCIwx6
z/DXi8Sy00ldZWGln1P7uR8OWvg6ju82ZRubunjvZGcUb7ZN0J6QWKLLb212UpEWD9C5RKAQixuG
kgsTr9fXsvDW0ogFyB4GFtFEn5+cKgXsRYhBO0+D5k9Q5CmHh0o/kfYVqmjXTf3rpFy6M3DOA/WA
4QiJVZ3HIFAHSwgBKeq5zTC1Pf5Nq/6ggwgvTm8c+zetb1h116uRp0D2nUPCsXlFOdytTLGbijMp
oAz0UFSQCjtUmyNZi1cEn+EfeQJOtyP7GJffWlVbMOLgl8OBqZ4lVR9pBsWBF8KOWVZ7dMz8Srm3
7D1UQfyu32fcxhjLnxA9u6j8UYKwWxw3SaGXt5riUwF3iy4OKgvzHxXLYDgC6x4Y7EvM6o/PDedg
5Gp+CMwhXN+bNVP2P2MyQ8WRu1x/i4cuTNrSRLe4f4DC0aEWWgyVFWgL02jjyC3PNVhVPtmSr96n
F1uUEUSzMthqlTcNGwxQYbUV7q7ZAKwHoS42DQ3/2d0pYpZn0OQ0glgfMFcMgpiw32HDrn+1VSvy
4gDUBXaFeahjMr0OjWaClTYDeEf1U1a/tMqwsTnLQiyYWRFU/cfObHcs2tko/6hGkNhSZRp1rJzs
tOoZgmUi23Vd60G5za3zd83+9uUVQmUAqG9JkgzGvFmYo0RmBW29Tg0cDZiybsfATw/NmOtGFiEw
QSf5k5FZYI/xWKVRIUQSJBPIAcOfUNrwLPOJVHuWHOstoumVTftsbb5pQlgdUctBDfqkerQK88Pu
oTIr4o1FLR3rxaKc2Z6NAtWLfsSiJujah4ekPqvJPYV2rw0Z4+vfb9WUhFwRGxkYGHUuL9REFRJp
ELENzPTvmL9NNPf7oTsk0Rm65sfrtlYcBWCZSJJRhUHDbV6SQ0G8BuijUAO0nv0CWp3SR8JTkI//
xg4ecQNwecQ0s4Nn5XbBVbNRgyw6EAtCTGwX688a+33dzOphAEPw/5qZHb1RH2lLm1oNoFTm5UpS
Q7lScXsSbSxn2f7CGUflFtkxqpkYOpllRXpmioq2FQmauritoIfbtAhiNat/t6ruaNpoJkzFIRya
t7y1fAbtOri3nZpAgctMd6neQJixcDBKN/ixhsi6TqR84EYJZG1zQSIEKnEbyLrFFBNUjLNRFBGV
t/00gYZ6NA9tj0GcvtvI2tauPLotaNuitw483exz0LY2tKhWcYxGdrKcfEcKyR1rez0Bkco4oBdh
b3EYr67uk83ZNTFyjPFCjVcNNGK6inOailuqVa4l/nz9TH1e2+x9Y6GZjxmUtoKx+IZ2rWH8iKIt
8oettczet47UTTWGsIG45b7tx/uWhKA9QTIYJhtbtewGyKP76bvpl+4lT1srHLtRDdQhAUPnY5ne
gVIuMR3fHkGAAyXGyBSg53wvh29chcN+vv49186Kgbk3RGj/0CwzV6CXkBlREtjv4/uUPYrmXule
6vgFjf+dWr9dN7aE4GG1n63NPAKrtBCUb7CGNsyNMTm7BECCQa88uL0dUfmpMrpjmXDfFsJT7enH
MGR+U0VHVSMY9J2+R8L2GuiybfwueSMug+eL3zV3IBDXa2LI0auBlZauA0qA8JRawVhhxCY7xqnj
qoTtwn6DknLtnH36GvOnJbZpkoQV7gzVR5/H+jezVyCZWWNAbwumvOoiP9uanekeggKVZiPWCJX0
HkLO+xDDWBCevCMidMcIiKwIhf5kPBtFtm+y4qkezJuxSgF6y/csEkcBSWcWp74GqkPGBuFVeXTc
2AbpJBbbgEod3CSwzosks0+4UzNHHsbspiyPFpQbiX5qxd0omFvk4R3k5bwcYveSPu+67dV7INFP
MgUHs/LMf5mojih4fHEPs78OnsQ8B5MIaBuG5oc2fMSYOr1ub5kTYToRLIvIPdGwAgrq8t7HWYqh
xjhXA2GOf4U9Qa0RclZ2crZDFXNlXe6jXLkflHF/3a70J7NPDLt49nETURidz00izAbruw67mJvx
SPXWhlsMPVsWZictUTthpTnDXQKOAn12IEm+SlaCfBLoHPwpqQdkZ/Hy49EoirKcZYjJGPW7aZew
Lc76ldAFrzSwIvhTDs3Kv/+URjWdEbepo01BUek/0j7zlU79U2wWOlfNSIYcZGxI3+eZFBMxa3LQ
RQSKA13sAzQU3QkNiutbvvbGOABnI9QDgykg/bPFMFWrcd3GMWCUHkMVgp5p+9iitNgxawd9imeM
oRzyuv3baPWtxXSvE7nXQAfz+u9YcXf4GSjqIIjGQIg2e+pioneoUFtjoKNkne24/rMGP3kuNoY/
1hI6IN/RX0CHXZMdmcu9s826oaajjHB1nZdZ7FhpuVdat6mm7NGpcUfyYIZg7TeeVOvX15eIsj/B
gw4BFxSWLk3TDMq5Y6vpgd0/TuGH2T5mBIVTtlW9WiI/cGhMNGpR6UHqCoagS0NJHwPEU6p6UNJM
PdRGC1kMSGy76MTnd1rUxbsQCKNDZZYftO6JiwCAezUqIa4Td+3GAVs5xZCWwxGWc1gYyZ5tbNs0
EQoa3ICqCv/I9OjOdkpAYo2N87PiWGSghJ47XvslrZTJutDskhgf1+59iJXfUWs8fX3/PpuYeWWr
B/WhAuXQoIxL+xaDzTVk0TBoWwNN4HK92OL3XrsS/0YY0YHAeVVnvhL1rtps1QL2Gt3H3IOrQWka
cyl+zTamH9b2CG19FQcAGQFQxJcHRgHQI0JLXw80iOaOoIohBKW4w/XPt/KIosKF+Q+Zv0pkxKUR
oEz0ptCYHoBppYO6ao5GYmT8pNo3bj+l7Rb50erXwxQ7kWks+Opml6BktnCAmdEDoFzQk/lmdoqf
9AwTJRsnT/5Ds0cT6/o/Q7OPB5VGI6soDI3ov93UbHiEgDIwOnH2Lcfb7tuVtnXD1w77P1FEYOfx
z88VtNopAlCTUhqkAM+4CdEmz2mqrQnXtYVJ+I/UVwA0ct4fVROuaUOd0AC4q10ymScnc3xtVOD+
Y7HXrC/PXeHaSjUt7BZYtJGcXh4QKoQzjSSlgTVG4TdQ2Wg7UQopMj/qiucYvXG8fiLXjj2A+gCo
QfpVgq4uDQrV4UWTqzTISO5X8VMY/yFsC3q0dg5RSZYuX8UQ27yXIKyWAiRtYlXcgBq56WuhutfT
R63eyFPWDCFwQ3gMwTpgqWarqTvTGe0EJYS2I5kHjbVX2tPapQSFQw3yfN7XP57ER4LhVval5mAK
Aq+eao5Cgq59t/of4bQXW+iwlTAYxU/E3eBKA7hlfiA4VyADqeBA5FUznlQzM56ZWlu+EebkZAwO
Yv2q6k0fQRJTIcM5WP71Na5+UoAR5BQHwFXzQK+y7TSM7ZwGJGrvK5H+HGqomw8NxtO68L/6oHi4
ZYYhZQjkj/kUVWYphEZyldEAQYtb09+iOI7Oy/UFrZ148Cb8x8bsiuUjm2oHtDxBjWlvbzCmt4oO
oIgqu7f/P0Mzp9iBGJgRE6cDhbmDGUO7Vun8ZAspJo/03PV+Xs7sSanigQ1Q1iEBbnjiito6giB2
41qtfjJANtA9k//N0fOZU0RgD4ANmt0U4fdST1y132Kk3jIyK1zxhmak0UJcJuNRFQ4om3Z6Ym7c
2OVpRjKJWXuMkUFkZYGvqaB/IpoBYaHGx+gu6skraLdQYszKsyOSDd+63BpUacAiAF9uANI1x3RB
N8zhFXAwAckH8sITp/+hDLG+YWUle0G0hxYqQDX4E2WBy0vjFBi0aZqRBMoA8XUEugDgfAyDhfv5
rTJ0ECvmB5Hc1MPjCBq0if/O2o3YaeWrgjwDfY1/PHcLReipnCJUAmMSjGTcR3W9G0B3T4WyC8ON
itDyk4JPC+Et4Mz/9MxmlzeKw6zjEO4LMvYaxsyrm7/XL+1yKTCAxNZCUguk7JxXxWoN9OwspQu0
rNzjSHhV6dfKPrM3FrJlR/79J0/HjbwhKSjSgwieTihgkeH70Djmm+275bWSC8LwDmoZiF/mb29D
oBo/lLRDy6TwRaP+6lpJw7cFwNsyIzfu03poOqSjwUgXFI2+10R6ynj509ayj69vj4R3SaYhcKnM
p+5JgZd44m0bMBZY4Bcqy9xlxujX4us9Aik3IJF4wH/rkKW6XBAaq43ZQBENXNSHwnjqnKMZNa6d
vvTRx8jery9r7esZCKBlMAFoy5wkAQJHNGurtA1iprtcPcuk2Oa7rxuRnPFgxMSDsVD0VWOlizEq
3QUZf2mQsxXqo76VRa0daxtVFAkdgZz63OUx0UIUybJ6VMvTG4vrD05p7HknfG7Yp+vLkRtw+fAh
obYM/CeDhUWoDIo/jqgpGwJ7al0rP/XJDvRXvta/sE15rrX9+Wxr9pSHwml6FCOHQO8xiPANIAKQ
ir5cX8/6p5MnQHKdYaJjduBIhAmgBp9Oh5IFibp/nTaLPqj103VDaz4UKRNqIrKvskCb9FHrxEKr
hwD5EqbgKjfbYuZf/VyfLMw+lzFwJ2WOGAKh/RrKm5ChbbElkbHy7GGUHeQlIHkEpBkl4svvVYSN
sLOxgJHhLR6/5fRmSk2QUmWo1jO3zd+b/D0qC0+hN4LeibY6XP+MK2U0/IB/equSBwQozMsfYEd2
zDqL9kFt8vfO0m4wwvWc8upxsrWdNpneWGm3hgzLTbQTJlN8/69+gC2ZpeCkFukHByak6ylOjA32
APqXdJ0v8n2lnNT2zWa7lh8bcqdrG8Hg2jnFWNN/rM7iNCi+jnVuwupocLfqAqXyx+RntMU4uWVm
VvmBMm9rsNHsg8p+N4vvvNzz9GZTDmDNiWAaFDg31C/Q1Jh5eZFPZcTGHnsoGPfUofajKTsojr1L
1Og7gKVv1/dMnvy500Ip8J8DBnR3nk1pYWWNMXjNghAoWVqdpAhRO5xIDwYLdNGycsPnL9cnp3cl
F6kFpvmF8uuUG1Mfa30RxNbo5glx0+479GSI45cIOr66NpBaIq/C6CQqCkAaXN4H0RlWGnd9GahJ
6pP2pp7eDYvjyWx3SbFX1C1usLW1fbKnzcrYzGwHPmR1GVS0c0nmuKWRPOu5Q1yV58cI1MdfLuMi
xqaAC+AFQzY0558As71jFLpaBExNMMrE4ECZN2bO/vp3XHpPmMEbjZcNiT+A3pffUenG3M57pQhs
artOb/0hBYDVQ9hvNaJWXKi0hNiQmDiUWNWlJW2gWTzFrMTpz9yGn5TqhCFjVzWHnaYcTfNU5y9T
S/AjSpcOj9lXZaQJei6f7c/fCT1p22KCfTPlH0Ind3nIGhfVqn0kiie92OIoW/myFi6B7OtJs/M+
TxgSK2pzxgOnjfemKnap+dhtHcvl8woeCnxRPEyoQIE+7PKjZj2vKwT2PGDRRwMClWbYmEvcMiD/
/lOorXa10VEbBqj5Vul/HfJ8/fwtPe/lAuRX/PTvs7qLe6PpeTDmodsZhyH0HTCt8vfrZlauL7iZ
UXZEB1GqU8y+U9nnXQn0YhnkqgBNptDBrlbEAZhr3sLOflei5nzd4Oru2yhSY6IOB37un9COKrPG
JmVgdFDPcQaAs6vIulUc8VXuRZxrCbdCN0HOTyApv/yCTphmOYbkeRBxwm+GMR/OZRtv8eCtnYPP
VuQ+ftqnIh47YPlxDkpVuUl7/Z63W+KASxMmWKxtANrRFgFdx2whupZZfYXqbeCAI0iDcjjQVBu1
g+WuyDYkxl/l+AAocGY+aEziRs3bngR2A5YOc8csdV+YW/CO5ZmGFRM6ADhsKLfNuwUVlLrsUKlo
UFm9W1onZdzxMVC3WOhWzcBrAzkN/ekFTxvo/a3RgVJ9UJLiqBrwpVOUPSCKQRvX/nq7GNkcCKOQ
2OsgOtFmm9M5NcjDyogEBTA5fdmg3QKtA557yhbscmWPgJm3JX+QLCbMoeAVaw0IP7MpAJdKaz7p
6Y+Bffvq5ZRND0Qp6EIQfMDZYv4pBCilQPWP2eBCqzxrvNGHjdB1dR24+Sq4sNBnn8/wxTqkusyM
AQZJIzcdggGyD1b38l+sBCgCHGhM6C6oO7hmtwoToRrw/BGzIGEHyvKtgtvqQpB8oPWF7AcAucur
37Iar6aBgptJb6K0cY3psadb4zbLWBXOGdyqVM7pyYju0kicMUwRZQDbYupVZ9+U+uTkJ20ECZxR
ucVWo2PF1cBTgu4IvdeVbKqPUgdklICshJ2xs3rnbWy3tn8lY0MbVPZRACeRONhZZBV2GAascqEG
VB1/ip7u2tyIkQLzY4ZcJjaqoz3oO7M0dxTdKQE14C9HkFDGlaVLSWMG9OksZawwUAMGKWcKhPJq
jPdafMq60/Xjt/YdUXpB7CiRtNi7y11roP2pAEQ7Afpj3Wld8xA63dt1EyteTs4DyNcNThWzB5cm
SEjMSGTSRPWT5phucMCvORruf1FNwudCTxyFJJCxLyhYG+yCwSug2FO1nFxeWLqrjoNvJlricT58
3QUBAPSPZh6NDgA+LpdlJwWewspUg7pMPKNjbpY8h0nsX/94y7BHwoz+z8osfbbLRDFApqEGuWLc
52XrNkULax9K0hxM9fW6saWf+PcKoaCNkTREdTM/0QgRiWSIp4C1ID8RxCN6vqPKRiS3aoWiVi7f
PagBzK9VbBZ2ngG3REIlAn5mepr6AiDnMtrw38vpdczYI6z6X0tz5FKpJiNHpxOWCHXz/Dm03pz8
r5G81ICGqC16obHmTfzLgSP6RSAMlU4QXeU5IUlIzQE9yQHnPREolo2uEE8O+3V9q5b39tLI7N4a
bVVzkY9AurXqzST6O2OTZ2hpAiVz1IlkREqg4zE74FqX9LxUG4Hy8h0fb6tpizlpzQAGQSUQRM5D
z18MGqM0FE9GdY7H1AfHmxvXG9Hi0vVALQFoD6ncjP7MPOc3W15WKh/y86jdcPsjTl7QL0bT63h9
M5YnGimiZPWVbgcah/JnfAqtM9aDCFyvirOsx9tJAuRFCf3yr+cJMIOoGrfmH2BLvsCfzIiss6bK
Votz6KiYnM52GdtSL165MtKGpPGVJPCLcVGVQka8ZqQ426rikvZo2KEf8T+MsV0OOegYoWnPVZdv
DvUtHZ2kfQF2BgO7qDDMoZsYfm6jvAe1jJk7Him1H1aUHiaj+G1X1HWir0MHJLgOuA8guAA0mZ8M
vWF1Wddhfu5009V46SoVptS+TJVIYAUD/yCZwVg8AsnLHRuiTGEYmSnObX5rhFCcrXK37h9Agn+4
fgJXvh7ePBx2CAmBFlSfFbd6qhcoDY3xucmH964gPrpUIBJUQMjb7YbeertubiU0wmOOcWJk4oAy
LUaro3KCQeHwMzN/RpaXD2BLaHIv7faNeogczM6zXVk8hFAzum555UZfGJ5dNWFa9WRpIT8PSn/f
mL1vDdpdmYcnQAG866ZWQKFykWDUke1j4PxmEa2KofxKt1R+1gAFitiDTe/17p7x73nr7Ez7w3Re
NMxWhGbjtVud62U0LaMlsFIgvYGPnJMpoisWEQHNzzPXfzfi1tHuIAqxsyASUh2jftpa6oorRjEW
0RmqiMhC5qmOqJyBR0PPz9n0ZIE/kEMCWYX0W5SCtdn4Y0ZHvQJnFvTgYwA3qydH25XO943vvXKI
EepA40jGuxrGOC9vS8JBo6fTXpwhof5IwGfqIv3ywzjZ00h7gbj1vq21dwhWo4eXu7mm7jql3kdj
+JSPTY7IqPBJAvCb0MqP6z9tsRsAektyVQf5DRLP+UtlFHQkkzC7ZyhxpMUz6PZVcegV0MeabqFv
XK7FXlAA5CUyQ6pE6+q8iqLUfdYhuoWCfPG9KWqvJfr+q8uRLTAwOyMmR216vtulwSeFJLF4jp37
YYBnN+96/bdm3Y7TUam3nq3FlYU7gptAPQXFaQzmzq6RAtLi3i6ZeO5j0yV5g4mTvWG9hspGoXNx
fKQdkBFJcB0A6/NUhusOiELCVjyrje0PZfRYVblHSI7BpwJUD1sMDotHH6JCkIoEQAjz1FIE5PK0
Zk4NlqJp6J9R8nJJ/yeyMG+0QfaG2748DZg/R+MShUFw0y7AVJVop7APTe25HhqoZUQYoBoSHWwR
VkjPqH+XjyHD6AkNLe0gIF5annpUk11nyofccwZ1hLijY1aHwcizu6ppfta2BRkMKwQtaeY0O5JH
1sdE4uR1Ak+ecK04z4Sna2F40nvtl6kPxdOQV9oJ7BQWmLKcgflMKHzXt4VycIQ5nOOhHc7K6Jgf
knKwctsM1FoN4QTQougvr+J9a7HETRIkSVUFUUmUKYXXRRaCJGcgpyRkP5mSxnveYGjH0dNsr5G4
+pMOpL0bxBjfFuAfdytBkx9xEYsWbC6gl9/FDfY6i/T9JNC48qrY+CHyBpKtsZW8i6oxU1eJymdi
99+yvi7BGDGlbzlUZ/w2AVMKlq/teQ6ymI6E0zHBCJFrtyTd8VDBPWjSV3Slo7t6VNSd1io/J4x8
CrdrJhq7VmTnf5VxiN0WGPodJDHNBz6SVwyGp68CMMwj4YJ6ttFamRdlkwk+NhMt+l3rMjkllDbO
e4+Qt97ZGO05EN5+pFX3RhxIrpFypLe2g4/uFg4YJkTDh++MlxY2pzSmyg3z/HXkpVSpV5zwNGpa
7eWU6U9W0uula4siz/yi0OxAb2nvNkqce2GVI99JiYieLK0cf2Gs6A/w6/Ueag0/CtCWoqChgZLE
1dXYAFtqZ3/refZtqO03Ok0g/kJZWg0a6CS6qIgBLKuMka9OEJd38y4Cksx0hlJ4raIUv00b2X0W
hZHX1WFxThAhHXVHvKB4+8MgQxAVLKZ+D/bCpFb/NKQXbliaw6NTT33j13ZrlPe1UraHXhR/wWxr
hfuqIQKD253xYiZd1XohR/PQBwAQuMKos6G6DV2G5Lmn43thNoVvlIo5uCPtz6lIfpAKw4es4bWr
sOK9J/zXEFcK+FZi3QudAe2Eou29UE8sN+Gxva+5KU6O0poAcSe82GUcOge+ivr5bTPFSeVyrXrV
pfiyqyZhtzNNlhxKNkXofzTcJ+hP/eXpwE9pmr9m4xC5apnqO0hwvrW1on0zC1qexrH+XZlN3bkm
j4obEPEoXtsYP9pImyxfsaD0dsyTifzujCR00xryrG2eNDsKbKgIID8PsFkFXE7eQ94XFLDlrkwS
DFpHeDPHxvyWQ0mFHkFzGsWnEcQp+mOogqZ3qsXkVkZT+iCDTr2hc0zfypK/JqsK36oZZNFK28hc
AxKH2d4euglHyaAu7dU7Nmpq4YKcsapO9ZjrLvBvxDMZlAmLqAKsKiv1O4tk6VGNeOShr9L46pgG
NEb7utGHn0muVQczyyOvD3XDc2il0T1Udonq1aP9W5uUOr/rIbGZAsV+X/QFxFjDUrzSPL8bmRJk
VsmVw9TxIsf0jdoBs5i8hEP2ndgMjqdPwDrqG0n/zgHA6W8ggczujE7ArbXgHSauwrVv9UDx6RBC
6o9cU3vNS520fy3UPOpPjaFEx97g0fOIDrjiC9JyPCVG4aZKpB3sKYxOVZMXyY4pVhsecFIfU6Ee
mhCK2C1N3y0VbVeMwEEOAT/Aqy0uGWOUtnWjiIJSwR7iJwH2WL/vug6CdEZ/26sVLl+RcBVElMNg
/6KNbe+HOFR/hQKsU/tOhOkOlBM4/8kQPQ4MknaoKZiRWzSq/SASmid+WhrizRba+NLE1U8gidXb
vOmeigyboUAN/R3lDhscUEkde05qVWCl1tFwjGPw9U49ZDkhPWzeRYad7aEvNXy0jQgPWgeBPlUZ
XqeCfSes4yebVsYdzUwQgVY4HrjNitcZXeiizgPZVEVNfOQp/0PZdyzHrSvafhGrSABMU4ZOauVk
aYKyLJsEGMCAQPLr3+rzbt06lndt1514ZBW72Ygr8kws/bpD9vx69hru9Vc0sojGarvtAzIU6e0p
7nrkc5zjBEpDjUKOxi2uMFjss7ZmUUEAThUmGhFmB/x48/M2UmnmHEMZc9L+sCN1eetZrK09KJTj
MtRBd93g7OafTTehhTrt4rmYWo+pg+rDOi1VVyNdicAMKgjSuT293I+bQJMxnw/UrG9qbZMi6sDA
DmTrrqoNkf2uRmAsQkIRHt1+pEmNNXKob3W8kWK2Ey3RYpU8+w4La+gscmXZ4L1h3/i1MiH8XCtl
ioQgpCDbLJSDWW/8YcBX5yLYx9j+mmJr26XZr2vfYZjWlcrYpimaiIxos7pP79cILa3+Og5DFl9S
P6jmS7H440HGXr614PGCvs9EhY/oUwQUu9bRvfIoKUWNaiZhEnlNl6bLWtPuB+RT8wC/i7b4YNip
zSOIAf+OTFWfg4DEHGV2hARDQtmfja3uX/owaHfD6pMyFA3HoOXzY7QsUIbyYbx3UKcdKBTlZyCv
1b5dNgSGaPdrxavMseEOeQIQ5C5a0SB2uewUXUpdWVnJMR89/TYOiMAXhLu3sQ3EDp7wOxWMvOw9
qd+wHrq3tlnXAku1Oqmknh8SGKyxSMQwuPPYNTea8KCEes/MORSkvVboREOL3bVnAvduOkZQjzLR
HEgtZqEO+Ns0dT+COQp3EVYKFDAJktuF8HzwTHOMULW6T2Pzyah+8F3wQgY2FnPqJY/JIOkuMXU0
5WJpx5yOHLnaLOKHgKImmA+1QnmZL3IGb9N5rSOJmIF+PmJt7rNeJqpsxBQ/YYMbbxxtzClskB7T
EMwZQxSazzqcM/euYWbPSeOuUtTHZUm9JKRsfL3ByNyP1xEP2Bu18lWTpH5xWqosXJLxqsXKkhEp
QYTOOE0N8Yj5tOCId5dsYzqUnl1oVknaf87aj2GMR24rSmraLlu5/1m1uukLO/hPTC/zcvAi2+hb
y5C5OSPYLrN0Ok0pudesE+dxW9vuyIxsmixgm50Qwj+dfRE/IPEeGZCQc2ZROL1Vib4b5KgOXtqJ
nDT1Hoe4JFygKF52sub7aTb22CBruwi8JTpCmKdzcB1jNvkWpWlCQRM3BZuETBP7OF07xFr1IMdN
2N1UG61KzuqpXDwE60/+XKTVd1gZutwgarPEeIGEKKKFGAaY19Jk22MP/kXX4MMNDv1DVQ9qCqBF
k+6ZTIqRh58V7f1sazi4MZDYiNkQl3KGDvc9USMRzuFLRINGwdqFbobW+5J4jyXU1T+nSba7ZWjg
/iXzK21GkbcketvWUJwaHd46SuoiToZfneqTG1n55hOd6v4Z6UjmaUs43wct0iBDz8nnHqmnZcf9
9VANkUvLlbW+vIYvZMyQeVhd+WO6QVu+RldJ7FRakMmEOoN1E6eyBlKGMnUrgO0EO13YG/UOpA4V
QSHrum/Dim0w80daPzJfL2vuiZF+Ny6e3kgzv0PC/t1V0SWwCSHanZVvdeKe+KqWh3HSOBDWWHrO
/qztgCiXqPXRGO8QWpBgs/pcki3ZL4m033GamApc98KsYwLYj9TTWNaVN5Yhb9cybYi8Skk93ZLO
+XezjsRujIYQP0XUNLms0O2QDWLlz40eICTiZG7jszaxIlmFcL6tqGKP7Dzi/+K1trctoo6nKOpK
LMm4S/hiPKCjiLd5r4IEFdpdhdTQXuPwOkUT3s6c1nuFpSp3QRu/M29SV7hPwOy4efXizj3rRvLU
DlHfH6CwFsMuwqE3by2Xu6YdkcEo6qdR00/V4PinQpnT0KxYCw0uGun2K02txvIeYsWJ8ekb/Pxl
1yTNa4ui+/M2EFkuEuwKcl30o442HO0VAtIECfWTx7zbcbLIcksRFm2r1eR+aDAVJMfVZ0Ct5RN+
zUTvg1UKiVbw3lbeFVm7vob12sJUi1MrABBtxhFnSfR+Vc6/lH140ZvFD/TG2zSsrkMNxCKeK3fw
xaLYcbDBDTBFC9GrpSrvmPEPrQypKetkwr22WoH5gBZiN2MkkkLW7Q8iQ5xzoeu8CVLhIGx29clW
ANqzABfwF8+o6igor1wxEAhnvD6C1A4UozqlKAzrMiz69esSVUnmxS3eAwD6XYu/B7cZUFWCjv8e
hVvjg+XC2Zgtyd2g5wENR/WYk3kTeVPJJz9YEZ8x9Y+dr58VqIUTSwcc/apNY++HzZjXXXer/K7P
l41Pr33U323DpT7GN3EOjzBmNUI3jwGBmlkEyKKpiCaYzDQpQKz0J2hl/ekBgX8kSxgf++vK1WN3
A13Og478d7gSZ3PmlWbJPfd96OE237QZH9sfXWiefNo+k3EKMV6Zfa39cHhOUDg0ZB5Zt9eBmeXG
jtM56aqowCYKKeeQJu9WbK8s+ejrHlkZg+cfqij03mUv/QwZ+yn2yngk9U7ErnvgkKa9RhU+PVMq
/rCbwTbI6D1cLmG5rsOLkkbkvcS8QJTQz9miarBr1CtzC3Iq0A+U1cuoshithHC1t30+UxDpZkn9
J5yJn+uEiVd4dOLvNKzr04bKJ2yjc9xm7cLVDVdkMblqcbltQe+WrW3Xs4E80N8hapM/qKRP+wLe
qX44bMw8zGgOc2fRXCTPbYT7Xp1CUmEc/xnY9WejzZUdkTkxR933Nd4eVUS6BnepARWTpk5+UN6z
rBvhASyR8IZNCSWKRmVRAoolifsRxw6IE4E4a4UfHP4icky1ikHJs/EYKv/DX8IPlhqZqx4LZNj5
H2SGCoZgKco2gZeBUPoO0PVS452NXL9soFnyNUFOUWxa+2tkG3oT0aGXr1O8IeZxqquz7q05oSbL
0Kxxw5lvlZeLOQRTIolF03NTRa/LAAowEOvd0kZxgVs/boEOQSQRfIqTz1+9QXhZHLZsvwk0Qq8b
RU6sS+qdktzgo4nxPnI9iuXJcKEwuZzeob9Cn8KG03ffDFiw61XdLAnFd3DQwjRbi5B5t7XfG1h1
v0GL09sDYKLpVsYXwABbj81dzB43LpPnEe7bQ+wmIXNS+80Z6tTweWgQapvZCAWC4wwLaYazJH0b
IsqOG0HvU8GVF4+7XnXR3ppxFw69/4q7sis6cGA3FlLscu7UnO47GnxvFVo8D7ZqeIZ7FUzeFVYK
7IJplmofQUVJuu2HJfmGV88znEpAyiY4xK6b/6Ra5g6NADAQ2wMuibtU6PTkT7HLZYsEyButm4md
U4WoXRMKchJzMuVAx6eCOf0SA8g4RB55S2uUkSwqfa4tvhiiZ7OoDs9c+o+OIzJ9a6of8Ty84WAW
l1tN06ObcDdMQS4sceMeh6rWupwmv80n301t7vl+XyB6SRRTgruOXvlHbCzPQ6/tcsraQ9eSAxmj
g/LWbkLcIUFwV7SVI45XadQe6PQtoQcdIYt4DX+SpZp28zgEV7RGgE1mQv4zBCjyvY41rua9Xxl0
6118Cm1/i2voC5krhKxZRNrwYZY7l8Zz1pi5PTPHHsU6+m+rJ4arrotjZOvx4Xvaa3oKWjuXU71F
N5wxd++miuO6aaLCj+VTp7cfslLh3sJKtGYzrXFv9gHz2HqAMb+dw+UpadPn3vPbGrRgBDSuFRaF
MpuXNzpIj2PrdYWEVFJlHBvLD45d5BnskQ0Om5Q/BhwRrqqF+teiisZiQeRf5mORudqSgdzqoGPA
cTrPzyzjMEAk3reUuDuGfP791DNXKqnF2RE4NTjEHZkw/a+kvmTzKiRwJBLFtAhdHnBgLhLhf3De
QxzP7VLwTcTHKkSqwGmBbf+FbcDCAuOl3xYzRU1hEYCV5GEV6Fs2yQ36u3DAOQCFSUBUuzgzgR0O
dJbDs+irS9hH/GpTYgvbJsGDc3T4Kcxou4xj5dwynFC+DdgO9priurtbcD1EHhG51CJGw/Bjpg3J
3Dw+TIEmcHjADYLS2drpPCD9U99Eywm7LBD/NW2Xs21FvFvs8LFUDRajyDpzb2YyfhshrYNMfurK
avLSm7ofkeVZmbaQkCvF2cS7BfBh+g5wAJXKuptfNxCgt9GCnJ88SfiGr4Wjyikio/AR1MfjneOr
y30j4cUjycs6T+JnCiT0DpLR1wgJT4eNrDQHMrxh8ahXVm48eg0A5bUbFtUI1jeovuvmh5kISi9T
OSMLi1kpimo29D1QPHpZV4BIgjssgGlF3zUuoVfeloyf3Fx+cZ/d4XPPxTLxVecjgLOCpMaWHDlb
Txylkllg0wdia55bpuKMUIWJ2Hcua5lg+YIFZ6eZqr5L7o8PXTzqh2Cetx3Z9LWNHL0D4StN5oi4
XC+8hmEk0WXBEovb8Wgn9GWJDViIdCHyDgcAVaeNRsue+d16BxFOcs0czNhrFyJgHAvFg54u0ePS
75OsTT2LvqmKA1/RGzK2QGNF+RjQ5i+8zZ9MCvwE6N5D0Q0I8j8seaPCma2uVYxZHl43SxF2ewb4
e8JJ8t8Joj+5DShrocxJKDoSCBQBv3MbOgqo7YYUCyTbxHkN+0cALuHtYCz7y5P+4StROPIuJkbY
Qf4gh6oaADxpEv8xCH4CmMvdwoFJCogN/tYQ9g9PAqt2IXQvhPUfBkAnINaD4gHBxCvBmja6yV6B
NSGIoxK4StUJ/4txjl60Wb+5dwj0nJcGObg0IVL8Kt+baIylUPX0MUhxE6i8sM070SagUqf5euu2
aoEoaUCQBpClqvCWADWlQLszvQXj1RYkzRE4p3gIQGVkFTbpPU6y8Q3mx3qm3ep7+zVCIlIAKPiG
Lu+rOguro0MThHrX+hW6wSdIUYQ/oFmVh3K+9be4KpfQ9xAU1QQPUmJ8//u4+Yd3DJ8gFCoIIwGR
/NWvlMKt5EfbRB8TgElp+7QSVLtue9wV/v05f1LzeLWXmCbAiiBm8bv+PkCXBkFORjD6CHA8o+7O
QEmGo/M64xQMuL1azsbsSXfEXoPL7F80CH9SctAeg5JHvAU0jWAaf394vPqujfggnkblbvqgO9Hg
L1Tmn09AtSvyEy5d79C6R5eR9V9KH/RI8WWWff8EAhJlnuuJt+YvP9VXpQ9krUAEICKDaOkyOL/S
zDZgaNaAd/1JxwgDJCV6fU+eeYlhjzXmuKVrAfAPO1P9F7HUf6QL/zUtLoQp5iB+PCizMOu/xvKj
KZkGFV/o07oAX4CioGFZhUvwc7qtdC964FoTVy9Ch+4n74j56VSUXvWD47+6NOoQKeEj/4ipXUd4
mnkUEcJZaAFPUg8/vR5nXuOsVCcPNZIu89SQ+jaZZ9dlItUgyk6W5rEr3FjhLro8ewlinPthLlMx
pXvchId9YCgASqDSxxmABXwmzQL6skub9gz6oX5wafgERYJf/Pugpl9mz+XFgPqHyoAhiAyusS8i
HuqEoAOyj55gRoOomTfNTRUHw3OgVXXnh2Nz8sINDh7FZcFjxBmEzRBe40xchZl1MVrXqQlPA2mi
h25Weo8FhfyKnLvmQO0OPnEJllZPFqP0hmO6zcFeos/lEMQGnHwwA8xL5mFnNXAdCyJ0H7B6yVcB
9j7HfWPOhsb4n+OId2H4pTxpXegVwJG/6a6/bD6X1wAwGMJJFBuht+CraGrQPEm7hNMn0LgZw9Vk
WU4gkf79Zf+n8+TLKETc+kWahXAAhNV8mcTdFuulSSv2FK9xodo9n7+le4vFl70DsANjRFXR/LyQ
Y0jLWT+j4D6K3y0qSTz7N5nqRQX2x0eBxwjKLfjNMOV/n+0knTlkooo9EaOup7EtHavv0B0NGAhG
qnq7Qf5RHqIyk6qgJOpv2Yz/MOwuCs//ffyXxQbogzFS4PF2BtzagAy984ariv0tBviraAwGf6Ri
QdgD9yAyJqE3+v17brNJUR4csBtsxbcosgbxibnuhmZH21GWTja3YyK+LV4ZzM2dz/4WDvw1tPWS
MPD/1XGXNDUGYdXvH6BxiMsFpFrdEoNjoTJpkBPPB6qohqdu9NtrqC/VsZYNu+zG5Iixo4HmYoo0
CAwI/YNJ2iqvbPpr0zIsJCLgACouEINN1h1Ai/2tVOer5fI/nxhFwZCYXGSZoM5+/8T+ZJsF+vX6
dtZeWIolGB/EtKyFhV9+Z7H936xD0CPPoo8zWUdJwanbDYDG/cF+it40f1mjvo6VS9AJzvt4dzSg
6Dv9Mmuo9Nup7Vpx7yrSHwfX6Os4EGHeGhAWqAr7mwXzy0aICYHnwfCHJ+IMxZIvY1OSYd2UURIK
7s8U2F76t4Sfr4vN1wd8ecETGrTmXuABEwdrGT8H9mGy5V/Wmq8T/PIQCiHy5TTooyDjy1tTc1BP
UHZU98KtV41QN8yj+9gDII9sktsFHHgQ8oILfhcHoBH75PnfP8A/fUkYf2KCSrXLGvPlS2qdCKAE
fnXf1qaoBN3P8e2wfvv3h/zT0Pjvh1x+yv86s8RQ8NAAooN7sqICVkiIdIBYevfIv/73B/3jt4HH
CC4j5Mkip/D3B5nQpcC30/oeAPVHLdRnFEHHkNq/7BBfNH//GXqY75c0PxgN/1CnB/3ilOhpfS+F
6DJT28NsgICJ4HFoHW5f9NcY/G2F+qdnQpGBgzMySi5H3N+/Gn4eBQusrO/T6CMND1I8deKEcsds
RLqsi/+PltDLV0ygLYVXAY5KWI+//GQVpC+9qyzGRdvvQSN9j6fm/3aS/Z9HQPwXMTQwoaP6929k
fW47WDar+2hd90DLriboRP59PKDM7PJB/3sHRT4mvgpuxfCE4klfTdR2ADwBSnW78zYtdjPauMHB
d3GFq3kwAR1rppyj1qsDeXuzNf1YeLJtCxWmOm9wKIPO1Nh8GeYl0xFHb5dNoeKogC1tPQhcgEDo
JG1h1D5Y8NhZS3vzWBkK+MO000F0JCkrN7MbtjrEty2GFhoCqmu1JPbQBtULHWb32jG6fDZhlx7C
Sngvzco+vRgifmIn+RDVTVfOy8iK2M4A6EMUH6JV4gMsGCAO6m9DVxhlehQrLB1HldjQ7WB5VsdR
LNGhYpPNtIm2Aoro7ioV61qOPqQD8QypCxslgx6AIqSqW0IUkHUUTP5KD6oehmuzqXS/Yc/eza2J
T9wCpAxUP4D4DlkOTaUPzaaPQu/xcqezGvwb4R42zqBaH2IhxYODIfs2ZQDWGat+qcQH2hlO7W27
hBpVGHWUcx9BzFWjcMkAo3LdUYihYMxJi4WGrhiBZZZm0t8lBaXGwi4ArroGBeINVaZqxJTHVeTf
dKT3H+aOIYaNHgcgvmu/gPXhXSnQtw65xFQdkbm0Al5trnEMCXaw12KFlclnGHZbISR844gIqopW
Cr+UfohX6qRXpmZuvoEGVOcl7H2sj7ikZyxa4uCshXiAb59CfrJwhEilH1Q17rA2drB49QgGRD5l
nx48ZmroVOq3dJ1Aq0NI/S3YROKgAWGVyadpe0PkejjnCF/rbr3EQ+AuMnc+4BKaWeESkr6LpPLf
iNZz6bnJk7m3xvEzWUn/wVGg8wROS53hfIYJnaQ/J7/XrxuF3gKv5hEDYy15p38iDsx75A3fzl21
Nu9Jp1hypAJ8QRibJSpYKMAlzo5AKKHkr9pu0YObgT+KKgV6n6zVoe8jm0NjF+2xY9QPvS8TiElB
I7ykyHP/EIOwue/VWOIn4r7zOe3ucfXwCu7GusplXEMPtLTxNR3dY4z4uqtJ2K2/BeVV7cFpbXg5
s4BA01bHpeumGzFoVgZarnl9GSRrCHUmGg3uBqYs3rP40dBVvvdVYm5rin7JHi/jWeJ8GR25arsd
INjoceV491lE6uo+hkrjxgv66qkdh3cSD93rPJC3hkchGmWhaLdsA5zpIBwHafNt85Zwhx9pucW7
TV/pqkneJ01QgBTSBVAWtWvGLilU47+FmxeGkNbNJFPCIP45HPDPhIslNBTpCwMdCmi86wu/onMZ
L/6MLg2Gmr407qprNmqDL5ogOQNxy8v6EcsPS+q84j00Fj+rNtxAkDSIQnGIyh/JgP8YglKM5lii
cVnOeeJSW2wRV0WoU7nTUAfkPcDovPNFsKN2Go9UpQxYcB0/z0z6JyugwWyrtcr7mbJ8xZjL3Ias
bmj9/Xwb5xEhLzH0HcZ5oFQi0GngNUFzCBhUWEPH19ky7wP4rs02Bji3iwebE9F6V1Et3H5rky7v
ANBDSmn9XISyy8lserQvCTY/xi2EqYSLZA9JsconEy+/ICfxryZkqX0YJdojxBEhiCAFMQVpIA1f
p2o9YOHxc/iVXdH6NniBcmVWedo6c+7EWH+EHkTmmZiqNKdy2i4aZHuicgz3g/NihDMG9pWYBpfa
JRkCJM2Dla9WlxwGhPUVo5KQ8UMZlclmap5Ip8V+Erjv2cjWVxY4yf3CzYBl3ANbk6LlRQbGvzGN
DHet580P4BKQ/N7OpjA6ATDXI6DWJI26s56OTl6QpAeNMsESEo7mG5j27iDXNQBCDRWhbn2I7IVS
p2gG6s0bDbbFjJv6OUNUkkGDJgvPR4hcAJZW8vS+8gJeEDl/thzGBuFQrsfa9hXHSZTfVR4ARLhP
Cgu1xc73oCPy0n67aRwKeLwEMp9mHLExgDS/nkeQ4tCY24y0yHpUGmLnifG+hGYT7qcavOVpGskl
E7bRZyu12QndmOuNgMfzVTKVdIi7EqqwNWerp4o6XNmhqvxgx/sqLReadvlYBeYdu29brrUU5bZ0
bRZ7A+B54clyaDCmrWLRcWIhoIiIAYXxIAGrlyC9Hq1p82hCbdCcsl9tGm2PU1JND4Mcuv1M8djY
TOEOdQ497GDN8tLrNi5GB3XURfZ3A0EItIFG+scm5Xo/ePNQ1lj1TqkWrmw7G+0m8Djo3/DD49RA
TetNTXRkwHYeDRIlUOSHph0cksciHjB25iYmZVzbqNg6YCHein6J3A2ATxY6V0WloXmGXoid2zXx
DoCwvUPIY5DGNejdVMFg2jksGqvXTCdoo4MS+trmAXUc1Z6C7XuYVDscu2kzzyMaDYtgTdj9BIlA
iY0MNWme1d8bc9FdJ+uYpQFATBlqt+/RxDQVEi8rI2nVl2EL0qKBpfrYEk4LaLvHq+HCiNM1ReEa
BjGmtNCPbGHiBzKQZIE6CXsgSBeFvMZDHOJmPhXMoxlgQJmRAMNsaVRwhSnLkaoQkN1Far2PQR1m
q062AxAfTDKeVIUEr5hDpr5ldGvZUfeeRYEQLv4nXARXl9USwhk6R4+NrJBrAq4YDL2PMRttddFy
pcrB+NFpqKjdjV0YZ4kl3TVolyqP5gEaaBV2wP1wuqpjICB0gZiWV/1b0/tbxtmG5kdy0YYjwWfn
EoZyGb9NsrWPZniW4GBehzAthwX6k36MfiSb/THFS/xmLaxiHDU9uTTE309WyQz6IBQZiIEf9DSw
KzRdV5Cg12IPsZ56aTaP5yQ0et+0Pc27GSqnsUL9sd/V8S701bTvgbGdcSrAGFytyhYDKcSkbFoC
3bn0daVhFsQE2jCoQvaCK8CVaGZFFtpls5EakYfy4iYAJsUeFqagsm48f8qDFAQrs6LNkVrlYDVr
lpLPszj0c23uNtDgBzWb+abbAFd5k45uMI9WyIyq6lbNjX8z9QrtXJZ4Oxl4bq8cwIMVAGCcddCW
FYQEw042muvCmNg8rqT62YYK9e7h7XhRo6E52L1GyI1Zc7V50zuN1/kuGE3zyQbdfEu3qCpDCSbM
+fWPJmgg2vIc7AF8o1BSpDSfLY6yBM0jBxXadAdZsV+ijaQG6XbJpd6SpYTcdcl5N02lhSh5J71I
Z9vo2CENoEZvPdRYtwzhVoFVb6tCYFe9pN1twjZZ0L4GisuQnFJFQ5ItPqFlxZRX1hAIlVFY1T7E
XgMJ9wyNPXY3OVjqervwjNXVa7WxOqu0nsD9D3VYsg72iJpJew4Bc7YnmcqL8jZkHrSZ2hSSTfQU
Tul8k1bxp5salw0Kg55BALqDCQaHUlclB546bDvo1ckFmiPLVVp9jH1iHp0K6l2MlME3SiBsA/yv
n2Lttad5Vttd5FUigtAf9fRXU7WFiLTu+ZhL0JhBDiuivJ0XLAg1QQ61QQQothSgZu3aQLHfhs3d
DNgdVuoeSjg+tLsaSZjnfrHJM1SZfMilG8xpAZksM819B3MJWjR/trY3d8yLu8cWguQrPVpYi6Wt
ROaSZkFsfTSgStHFe660h4TbFctDiJzlcYNSaiOBO7RqrA8qdXPBmvhdYyxc82HQ19Lx7mUZI3m2
NVQBTcfDfFuteK6lWXcLjWDDQfRhRsfRf0rIIO5I5UHdFYoa16HR7OnaJyWprHq27YhO8w3annRo
LoceaLgqG6anWm892qKHV2+e5rKXUXfukV1wRUSkr3HjqbDn0/E2bKflMY7G6uhPEkMFRDwiJuUv
/JUsakcRbkowN0NEJO1TKJeOuG6Nd+Mw4mQ/BQkwSuZ4WTeVvUPdo5d5LpYlJbqFzBFXjK6u3DPl
IdlFU+jfppjYT9qPVFnXvCt66epC+J1FW+1or5Ap0+/WyK4PgnX6gTUIWaYbgzrcmXk3NTxPZHKE
kvel4cwrjARIWREHdWTX2xuy4K40YznMfdbPO0JatruwizmdfbevQxsUkLT85M0EmU5kx5OaRHCj
CJQALXSyS+RDzrc5Czg50We4rPT3tgdbD+kkvYaODmR2DPdw48YIW/XSnGo4VyAiqIei2fx9fQma
TXvo2DaynRyLklJzOZ4gP6x2NISuu9oQxJVSS3KQhJAh66m7oglPUUKLmuoE2qZzMMimGGSaAsAU
2NYnNT+xoP+UQie3PsUyF6UDji0OFh3h0fa4ViL5TqagA3bGTUH0pG+jrmdXQZ/qU2z8n1GssECb
KTjJhS7ZDI9EBqS93W0ht7sa2EMOEQzLwkmtZWSgjENIfVR6yxLsoduG3K5N5C9GDMkdraDEjBp5
Esp0uwYyStj5w7qcHWQXWMK9ElJEsRfhDCWAr3EIRdrVKUmTCer1EMYx2MSyuhmSAsGGUMekdXsE
SxleLRcDAfpDUYYuquFNj3ItkYvOoaqyXb757XZKydp8B+If7ZIpWM7Idfi1yqZ9ZtTDuwybF5ci
XVoZ/sMgwuJxonK40y0HibYQcqdIbDMcR6vSIotmj4P4pXk8QKXTQBy0m4pm8ARVRyMgtCbR6J1M
hUCwDMiJf+OnlMN/BANWi/biOnDBkaOioazS1btlKIKEz4epq54P6toy6e47AWMIhEqPm+7AIA5+
lz7ylN2igNV79lKER2KuKpGNMq3v6sZBhlUv14qmKpeM/0r7xlwh83I5ETv2R4YtKxdQ4WYKYDpS
ORLX3vfk/3F2XrtxK8safiICzOF2ovJQluV0Qzgy58ynP1/74Jyl4RBDyMAG1gYMqKabHaqr/gDu
O2dyJMK3snVrClhpHEVANjIEOLNQtgHUVP7WC43iXisV+dhlsr0tC7s7pIEXb0vN+ARh3r4BX5f9
iTuYadMI6KvTcFyPDXRzh7EqTwBYYCipzmRs8kKZPpg0Km7NVom2ZLzyESTVnyqJnZtOBQY8+LgZ
DGGt3WNij8W6pDwERZ9ubb+Q3RIRHaYQK53GkZxdqMXf0zQOjwmPr0NUJS1FBXhXMEoERw8oM1Xn
yrijfDq85oOJkdwk86IcovRLLEnVZ28IzTv4Zc2xKeD+5aXTnSTyKUynPH9nlyXlrS5VbvLem564
UstNF6bmcxnSxODl6t3j867u02KQbvTGAl6Hw0VAdmEFB9mvQIcmSQPaNHX2WU2S6bflbxtM0yZh
iwPfLwBXgzLaWAP67FNRFM8kzNNGoi2xKWVWlO8YPeLtg/Jot0PyEKRV+Ol6fW+huIfCOm4qFgpF
AF9mVUqv6hup6kzZlSr1m8rrmwLDik7IQoi/tXn0LjDUJsp5lTInSYmLujBcT05P6LBGG0grf64P
47I+7jiypoKrQcsJhrf49zf18VbP9ciUc8NtOR9q1Xoxko76ZPLNwr57cz3WZR2ZWMjwEdAEqDCv
I48UWcqpQIe8SYabOO3uJq99hmX8EezgT3lsKcWsdW0v8ATUYAEt6FSSUVsBlDGbQ6NwnCQD/uFm
nQVOV/UMiqnVneFRSsoDCDDA4Mbs46BJ+z4DuHp9xJedMtjlsNnBSwjIkjNXq4kmtZIbKMLuRD3X
b49p5mZVv7GKu6kAowoKTkLhWfb0Izp4Rzywt/rw+/pvuFhF/ASF5qYtzBYFYfv8C1fS4FXSWOtu
UQU73LZJWVbW6dIoEY9WNWQthY3MXP7Q6HzKw14xuUHS7lIebFFw5M2wkcK7rBwhgTyF40svf/WN
feXdeOVKNf+yhUu/ALY7XVQMTg11vlE66McVRKDJVQzA8eouEEndcD/x4AQ8caqqHb1R//bd86rR
geHCVuj2qHPVZS/ruZt0eXAT9ZeihVCGVj7cHE7EbpSJIKzfaGyyv0XL6c3eVH2wl37ZD3w5zKGa
HpzWlm5j35ykyYUE/9WIzL0xUNqt10w6L7pZIrRQGLGF2g5trfPQqM7mMg6tg6u1zqduzL7Eo/lC
kWz3/jlUeXzbJqIttJZmTbN0VIIYlafRrUu523ltWN0mcbIGUBR/5awPw2BYFzrwKAKBwTofTOhg
+tlF0uj+xaM3+b0u/5ap7RoyxaHxw/UhXZ44Iho+76KrauF/NYumVHTvHMkYXdl5sROQ+2ZybMuv
hdJTnMbYdKSHUh/kesWLY3GQdLQsfN+ENt/soOsgkcXgV0Y3aGsuis78OIADi02KE0Z7xINxZdMt
HCugbgFNyXSQ0ZearZBYLg2ebs7oWhQF4yB9mLT6X0IgcYt7DUKkIHDOv1vB+4P3sza6fV38kSvv
Dkvz4/WvdXH9iY/1JsRsAcrw2/wEgQo3br4rmbJJs9OQwXI1DtfjLM0WCR0ygxqaI7QFz4cScJBE
cAlG929xytfTzUDhcOV+XVp6eGEKfTcOJVKT2TeBkgsHPgWiXtXQCTejBmqnHOCYZZFT48uOwS08
qjy5Hwc1fM3hTh2QVf9xfagLCxGIlDAiBTHGRpj9iFRCSAF6CkcHr3LLjDY2ag8qyGZNqbddvIbf
WQxHFAWdKWTi55jLqKbaJmgeLnI4ey0HQV9vEqrKdftZz1dMRwUSZ3aQwInjMjdQ3768za1KMy0l
H3p3GORPquEfoPlVaBJAYecxF8G3znahmfxUpjXp38XIKGhxgdMVl+eHSq9rReUpCpBSoFB9a6Gx
gcRBdutpD0r3XCO1gjDw/vqHvEjXQLiA7bFYs2i8kEHN1myHRWen2BAe1By5hTF9MtNiG+TlLrcb
czOSwexTVV1DRC+FNfC1wuAJlCnL6DysXtcQISpncA0cuiDzYJ8JhV/lpaUgx3fMi5WPunDVYaLF
3qRbz2kwX690OGClIqbtZrzCbCdAv4BKY7OWCi6cADoYSiFcCLgBTPf5sFih9OfVenAn3doNk3FS
4ur2+gdbDsHxAkzeJAuaHzLoD1tx1Q1uXOTt82hTejTrwX+5HmXp+1i8dyxQ/wbX2yxK6niVYUj5
4LJi6JndGFA+yuSuaNtta9wM3dfr4RZOaGQY/wsnfs6bJAiaVjfinz64SkDPf/htqx/R9DlMa9KV
Yv7ne9tSVfBIPEyUC4upVi6cwDeywaUW8sHwCs7IEX0b/ZNVKxss3LdOZz2lwFK218e3eGiz3IHY
IkQlcLbnA8xhKQILjkY3zCExeRKlA4jJRk1p51fpvOY8UHzth66tLJalZY++t0aRm7ffRc4sSY7R
1KEyuOb0Ct+UItSfQvq1MjZx1s8m1QA6ikAUiwUlt9nYTDmk4YUMpevLJ4MDUq1DhL1PrWdCRoZo
hhppdgP9KlD/SP0tCIrr8Rc2BELZ4rxEvo0xin9/s3b0Pq8SLZRVt8wwDqFK6IdruPGFacRVVWUr
sOd4680OybDTqbWHyuQ6FU+bcmyV1xIoA1L2irFyUC09c0DGi6RLBeSo/v33N8MZ8zqblFye3Iam
ohJ+xRVnksJDkH/Sg1+oKlDYR/wZ9I2+8sBb2PJngdXzeYyMWPMHo53cKvJfJNPaB9gb9G6j1rsp
vGmTlbxvaUsQDzMb8Liops2RiWg/a6Qu9eQWqv/DjOUfhVrsKbdTHw3wNY+yI+IOP3F9Qhuapvy7
Fw3WFxwFGMOjE+/M8O5dFodjgLa2S5ZPYWvf2H/+IQBpGoUBXiVUBc5n06/DOrL7dnRTX/rUDmi/
oNtlrOSC4o/Mdh6Iyv8PMlcSbTo5kp2+5DngEYDH3IcshssgOb+GgKKpLH9FGwCGhb1GtlnaEKLS
oCPHAiB3fs/l5tjETfA3o+ZJl9jBt0Stn5RqzSd8JY4x+0w2GkH6hBCPa5CLDWrz5NMd2RjBO43G
xCMc2wjyLgB8aBP+Rey/2XSOX1l+iS60C5dxI+jZRnS8vh4WbjjuHAo0Ojml4NacrweJXldeRyZv
EC6ArIebBP/VK+56tfqHpS1KfVSEdMS751eN1Uko7tfDhAQL/Va5QVTHNl7fPxpeVOAqhd3uRXpg
J54X+oovu4iB7J2ouok8mLGOsrej97+pBGCfC4YXj8PNfT5vIIFIXaURadDK7o5KoqYIG1jyCg9i
6eswWYohU0G7xJabKZ0YbzImd9RAqfjlNrGsfZvfmM3K8b60oP+SS2xSkEtdf7XODD3ovcGlf7Dp
4u8Z7cQsvbn+dVaCzHcNYKdaawsRJPe3RfkZ1urGXkt1F4Nw5YrCFfKQ8wwxdiZkQNDV4d1ebVPp
D7E2ZfNyfSQLd7vFRFHwE6/qiwqVylMsoiI4uDaIpLt6KtSj57crR/XC4/IsyGyJYXSGcifGd26K
kk5Sfs3ocBTaV76Mk/9LKLoJgv7Dw2qeSPR6lzqTBcYwgn+2UeXq/q8ndz49FpH5WgG4+of5w8eB
Nw81YWxVz3dPkVR6FZc6ZSoDezPlti+0ldNGWVwHtBQUXYZfw116HgLTEDruOkPC5afmKnjsTYTU
kvozxgvNvdeWNNSoIfFcT7FKauGp4OGubVLk5o4tGoJ50MEeT9c4hkvZDPw+/NXJ1zhwtfOf1eWJ
gvYdtZgirX6kSvhoFG2wlawm3DZgrDZOKnfHMktX6iJLC/Zt2NlaGv2iJ9sIRrcy+i3ohP166XEx
hKgV80WpMv7Nq97cVZYT4ooJ3JaRwfrOGvrV2YiEyNDV5r08KvW91IXOEwA4EJchbbIhk9J9lMbl
bemUBWozebmVWj36en2tLS0EWElUkqF2wtCZzTjyZx368ywEBaRIjFypJ73mdb+y3pZOaiijuLFB
3EajehaltIF7dQ5nWzIou2xq7nhg1w2gSGslt1oLNPuSvp1lDXJxPBVH2n9yjlJleRrSAYKJo3++
PnVLixVOGpkHGT/d7lma04f+xDlHDTSTpEe1HxG4lo56iF+gQikt6aPPshx+ux5zqfHARSnMljF5
hCIxCyo7Y6RWI3lCjKheDoy3pp/rDCh1xZ+s5F7LSf3ZJ9Fdl8i3RaPursdfWsac7JiNc4FQzZ59
yDAeytBsVXoclYoGEXJ09gg44nqQpYnlngX4p9FbVe3Z+WdHoZXjcgXACcXOoyZJ04NW+t7W0xre
GnFi7SO9j19qlGxWhrcYmduRfALGnz2v5WkJuHHmnNdUfSOUKSoKG5P6MURQ2zFdxVpJYBY2H1Qh
bmEaAzpPmtnH1BsTGQp0+Fzgddup+gXergk+XZ/MhdcG7UWyPp2TB/F58RveHDyN3CW1p3eqqyex
tWuxWPIQfJL69l4bjJvKaOKtEKYAkB1/uR55YS9CFILCaTk4Q1x04bTYUyJrCGQ3kdtwA2H1FuEO
bxs406uppe/P1Kn7ogFP4UQXU3o+TL13IGbSTXbb2vwAPfVFII03UhqdRnutj7SwSs5iiX9/M6VS
DfJdHWLy6O5bknxTKoxbdlTt6cel0K6uz+JlniMsiIXEvkEB9EIhQVERxgmqyDoZIfgP/853voTg
81HR3A2Rez3WQreYQj3NEMHC4nk/n0WnGE3A8IgQgnoKKmg106n10d3CSNa4LRDkNJtfioCUS/cK
eFtl+Hj9B1xuiPP4s5l1IDWDKkQ4RHJeSyDfVXjXpsrKjC4Goa4sKgkU0ecN1M7ps3KKGaQSfihb
UKvpJraerw/kL3rg/JEvGm9A1mgKoLsyRxfkEyXFiHP0xPu1PFRdirjv4GvGS9CG0WdmGVRwnn5w
xrr51BaqxmlWhMFGShQPndYCfkLj1PeDalVPfUQFDYhmFH5updY+oovc3uth4LtYO6W3OOelR8Ov
4mOh0WeRR+pq4OfVBovatkaUIRuHu4F6/o1P4rWpqfrdjl2TfO/K0H9OVW1AmtFWPsfTIH32R0M+
IMpRuF0AabGt0C7zzCRAQ29CrjNS4q2Vwn/v41bJjuw3FJXzqXiKgICC2tC11yFyXpq8+RP2krqR
AjkBSDiFzXQgYw9uq3H0Uc61p/tqtNtbNGRDKvpdaf4ZaGj8TlQ0lK9/iaX9wxPEpkfvOLj6zA6G
POd3DK1vnmS5R8fnZip/FykmsN6dD7TxeqzL21Hkd//Fmi3foWz0xK+INXboA9LJNtWVq/HyTNVM
KPGAdUXh49JR19alIvAd86Sg9v2MTCNsF6OUPk6J1j8ZnZystK5VlbPsfB3rMKkFfoPmFr2m2V3s
ta3fTUmVUSMuy+e+GG8VG0DxHr3TCbKfjfyYkn215SLe91NcP1kNlEOESIIN/ukyiMa8vqvt2nnJ
Wbr23jaT8jBWekaB2ba2GtoT3w3aGc+CKbDN0XB/94mim7xv6AoKUq45//zIBko62MToZMnldqKE
X5uojBori+zyw4so5GVcPwuHdFYFuRrhWXCSunvFCbb9tLaMLw8tIjgWvkPUuS4BWoHvjwPW0PFJ
Q/HNsMCwA0Lthz/vXcAoKtHOB0ZJencxW7xv0aoZpvSkZsmjBbYXnML1CJd3J6RehzuGwj++4fP1
FOIWEDoa2kKKWkePnWwHH2WpC+5iw6wedK/rbzVJtjZD0K9B3C6/kYgMYsE0Vcq7xmxzIisPvSGq
6hN6JFuzue0c/93bn0ekTFWchw408/nFovmKjsVfXp/G6klC/FZbHYJICM93o6GaJMYyFugYs86T
OQVpmti3fQTwiLX3s97YehVss62cpJZz409t+LG3aJKaTqYjUg1Xees0XamC4B9DtOQGQ/qee061
bWSv2uaj8cqUK7g3+MD4s8BsDxKlm+e4U+0dcqf2oXQSCbD7iFhcAl1s0NQXv2+MJ9szpJsIMVx/
A+19eh0QysKsJVf9mxqUQQFTFn0ZGY+D+14t+9cUEdRNb6L9uslqCTHyupLHXVYV1lqHYmGF0VmC
6c9JSQlhDs2K0gaaclYpp0qO0zs50gHztV33DO9N2XdmokGgq1Oc9owhl28Acpp3EcKdhzr3VRKb
0XgwJqc5VJGi8Rwfqz3EQv+jb1rhoSgb7Emvb4jLE508AWQ7jw1Zo2g6e1Fl0Vj6HTKfJ0Prxl2j
ldqTqofjkZ2RPWCUUmorARf2AT1NwEEkJTqIl9mDICYT8P2JRlQRaM/K2HyYpGzlllpoh/GmEQ84
hWfiAol/MhuvRAX6FBSwVBNZH34itGoc+wgzSpFg3huIqN0AeoFpq2PMYWBZs6MwWa79ksv7i8KG
DluIhQDxen7elEk/VoVidacA3f5DpXnlq5Y0SCA7eRF/0OJA/TgV5s9x9PJDl4LuDwo8TeGFpNIm
d7w199SlmeEmpTRukSnwEWazLzeWRBNZ6k+RHrc76GzJPrM76i4V5H/SIzaF6oAGtQOnfQHDQ8+5
qY2N73Gxvn8h0DtB00vjZuS0n13tEV6KI5Sk4TRmTwIQJHU/ri/tyztLoFr/P4Alvs2bd5I58tPV
OBtOtvwtDV0zOGb5h+shLl+3An8N8MdyxBeeH7mB10yOAqniVKH+r8NrTFE/SFs5+1Wajv/TrNFv
rQpn2g5Igk+IQ43vf00ICQl2L6AqAS2czaI29UEQNhqqLD14GwcanSI09yZaK9eHurB0APJigSJy
P1FIm11gNOubfNLC5uSon5RpbwT39fCqYo0VHO243pXmMWzukjRdiXt5XpyHnQ1QGs02rQ3CRpox
3aaBadyNKYJv10d3eQyaCppyZMSAFhE/FP/+Zq2kfjVMFRzp0xhL5TYupG4bdln6KqVxf4g9CJ/X
4y2MioSNrwb4HIGbv3nvm3hhVfR1bYqbdHxJ9c+68f363798doiE8L+/PzvWm06JslSXlFOfhLLb
V039qNAMQxtE7jQ4FYEaogQolyvp1eWWExVJUPU2zQqOvVlYO8mkXCuz6RTL6ERkSXybqWiNY7Hw
en18i4HQG6RcoAMynaMmYzWRnCgep5NdFfCR1PvOhwgcjauW1gsTyTOClxvgKXLf+f3YGqQTXlUz
onDY29NrTQlJDbNHHW4UQlrXR3WZO9DuRSyAVi8vBtLF81UYeEHdC8KRa4KU97U/hvc8NF/M9jaE
Loagybu31lk4Qz0PN6D3C/DTy13JuO1tZJSHH9fHc7nKzwPMlkNkKmWjKrzmxy461s0BLvy79y05
C9kLAG46SRfrACYaLK80D8Ea9zJqHAEUf63f+IV18HTE+989nrNosyNQx82mRrYidEMTgRk7egqM
1Sz+cmWDvBKPHw1jWXQVZwWDNgPlWKIk6MqWDEj2riqwzluTRVsMIt5AHHrAnOcqRzJ6dZjmdqHL
qxU44Pik5NIT1dFyZcIWFrRALgiQNqbGFxXmLBxrQLFKCETvOET3fnKLOwDeVJRfdtVaOXst2Awt
EZSd1lq1zE2vf6WGJyOBjykGpSN5qxu/PYykrq+G5Un8b3Cz7VPAIca1jcHFiC546MnRkUSZZqVI
v7CHmELuXY3bl0fdbD2kyKn4nPWhm5hV/IpJTXVn4Rf0en0sS1EQrHNoyst4AM8B9ZPmCZewMHJT
VX5W069Non66HuHyIAW0BfJHCKChZji/GqwuLIe0Y7aq5mOT3SMWChlZ3ZhYWgHs/Yd19zaY+HRv
rldk2KweidbQ9aSXAVeLaMAIMtukRbTDORKW7kqdamkpkFCDN6BhdHlLWFh2IVaTBO6ERoBGXwjr
ic2kreGBluaQPIX8ywTgQKPofFj96PP67oLAjeyj49wp8gdN6Y+SiqpF9Ov651rYTDxeYaZR7FvQ
vsyjoQ88bfTdrDA2gdcfUBq6k4f6VSkwm9Hk2zSu1nSKL2dRoKyFC72AbmDhfj48dQhtydSl1i0U
EyfMoUT9vfvoq+nK17pM9ohDPwOIiCKrF2QI7IXMnsp25+aYED3Rne12PJnwqRxyC0/Srl+Jt4Ba
FAF5CNJWBPk2V4U0JrmTqwE2fkhRy8P6IgD01PwM8QoqTpU/7KVm2jbKu3NMUgig8jL1CNB28x5A
0kJ31TF6czNruqny7IRdw/76Kll4FIgYMKi4giFQzRGLuMVZ4RgO6Axk3caH/47ykVLc5Ago4G+2
bRF3CHHOGXCq1FNp5QD+Wz09r0cJcXn+xyObDtWch+DYelNixN64sA4ehzDYxZW9U8zsgHPrnYk4
4caBMVxq2n7M0HHxq7bZmKmE/SnIyqL4XYT4eZnyriy7le2ztJSRHeV1KIpBF/Q1CbfJfDLKBniz
Jm1TIzLug8Cm/eFV7/RspzjOJHAaQOQkc7wo+0W2ltT002o30nZ5EG9aLLeUXbcml3l5Q4gwArQl
qirQeM43Z2C3CaJIau2m5nALUOaDIiUrV51Ib+efkzIUF4TMAX1hiIyQlELpTG1dz0AWPfg94N0x
hd9z3TqW8rOSuAgsrVwUS6N6G3KW0aGq7OAwo7SuVijgJZSPqdb+wzZ8E8KcddkLr9U9M2JUfvY7
1X4W6r/8fSCbrDTwWqQK5x+mYQHWuhx3bod+X5TEu2xND/byLgAJJpow4IfQnp5fO0pdWXpQai3P
kvAm1eVNU7VkdN1DmnivgRZ9jxVtt3KwXJaaiQns1YQ0jJbpvLIS+roZ4K5GzPjoDF+S4Am8H2Y8
OvAkfx82X+OyutGr4/WwS9sWZpEOFJb3HtfDbC6Ffpo2sRzU6hOeLXjbDJtiXIFzLl4Hb6PMEkfb
1lplVGTWuT0m3/H81G9Tzzc+lmUlPeWTAgob+cZNOAVfQ6cOTip+giu/YekKFMcSVF4axDA9zgdq
GXGoSM7YumhAore3T+34aKq3WrUCGFpaOrZmyghDC3nYOUhJQ2/if5eObKd3bZ8ca9U5mTF94mJ8
8g31FLRr56H46bNThN4E/UlgSpBnLkqcU+5VCYosbmyhpdQ9R9Vti/+v3Hqoo66VzxcWjNBkpwpB
IsEpO5vHukCZEZPR0nVyfd8X3VFWh4es0N9/TFGrBTpPeYDiyjyBKO2q9Yp2LN0OuQc8K6Ph5vrC
X1qTJAqILzhCjeAC51EHvvA4KkpXiT4k4JnpTuDJ+YRdOb61j2WQYEDwFd/XlX2uihLA/GvhR89h
DxZUZBHnC9GL7VFLnKp2w46Kt5ptTMBypRftg+Fz5d1P/lHxvnTmNw9rTBmvY4SBlOjF7l4nbBIV
HlxJbW17/c+QDLiXVpuifNS7FVzK0kd+8xvnShFBoqWFCVLSbZPPlBq0MtrU8uv1D7AWY3YmWDSl
g0prasiqz2r+LdUaPAtXboqFzUhhAeI+ma8OwUT8+5tXkQQRtWvLqHaRgeufsIqUTpjuabgroYCG
8562w27hdURJ719W19vIs6+sYsplmE1Yu1aKQo1+oxdP6Bvtg0TdCBv45hAX7hR8uT6lC2ecUPag
wQBm3qCudj7cHk87rl21cBG/3Iblt1ozN4N06MJf1+MsTSvPCcUSKCkIFLNPJ4HyqWqPAwc9/Y2h
fLDx2Eamp/oU5Lfh2jdcOt3eBpsNSh9D3O5aginFs5N+Hcsbv/5Vox6gGyvZmPhLs53J4cnzjwMB
0OEcjIW4lWyhegVDL/xcIo+OEeT1eVMW8j0NoRySPcAFNhnG+QeyFVSK09rkHYazwSHUq5fSqz9r
Qfk0dNbWCrtN3VYP3iihpBfe41z1a+T9hC3ShpbvTRQ7WywM7sK0+lXopgsE6Pn6D1yaAcS7xS3C
o5SX2/nvQ34I72iMaF0L+UEBTm7ilSlY+JroeMDpABwEuXSeVOM4jONyJXVQLdHMG43yxW7TmxL/
JAtFrt1YD7vrQ1rYE0I4hAojgD7hVXA+pFoFWeF0Ye96FVSiup1+9HZpbcMqvh3q/s/7g0GWA3GN
sJrADJ0H07SisVN8/Fz0ZE9WkD63ESi0Kfkw5GsP0aVxkStaSBtABGAtnYeKasmuzSnt3EiPvuCT
vmui5KM92Ejbav9wmOGOQFcXsj854tzjwoE8ijxR38PKQgZPbvvHQS4fFc2/KYEm3XJzHjolfjIi
XCGTdGVNLtwTkOeEOD3ZBtwMsaLenOGAIOQq7cferZEAzoPvsn7yohUMw9Jkcj+A9kEFjtfl7EAr
JlgoDrAYsuDoFrU0pCni733cfXSoo11fIksFBA5oVomQyroUaUCbVgbgVcruZJXpl95JvV2iW/7R
R+Bvg5V4tudVNt41U2zuemgjuzSryudqcJSVnbGw2YVHFi16ADR0AWcTm6EmAgIWaLkykn87zSat
9itjXbgozkLMzrsA8TQL9PPkdn69bcbPcqodLLAswmo0OMBgBRHzAUX4gxDCKzU08OstHtcb2Tj6
3XDMEjeXzZUftfCtAdNzwmOoYIMUnQ3bsrNcx3KNjaPmD6mV3zTmlxKJ73pIPl0f/sLoaVWDy0B+
ANyHJT7Am5ULAMCMhkTi6PHRzG1gS1VbLXy083t8aXbxsNKKXLhcaBxDX0Ix0DEobZ+Ha9DVg6OA
OoA/KBK6Ppp1Ewc4C6sT+s4AUyTQrmPq3/sTkqdTXAYrm+hyowJX5PKARABoCuzHeXxJN5o+7fLO
Rev6Yeigt7DSsUOwV4XMLlcu4APEpmjKA8xS5h2CDrXLqnW0xo2QLRuN58L4mNR/jP5LOt7IqAz7
TYkScrwt0M1sx2o3etU+eX8Vgh4ptQHaFGyfi5oq6X0mCV2Jk1T2G9sut6axQjVfmFBY3xAVzL+f
dP6uQ8ulHtq2sU5qgQhrW+2zXP1gJNm7zwGeqdzEEJR5GF80fOW+dfQiKa1TahhbJYXVOTQrh97l
TkAWCZwuL0eIHpCxz5cGWvlY5niBcwJY/zjqUowpOc4MpmT+DO32pnKkW6B8K0EXVslZ0Nn2oxQs
53UVO6ehBBItyXhtH69v8MujBLYghVhVdHmAPM2uezuUZC9DdvEUZFm1yXxjl+aZWzeakABeSU4X
Y6Gx+NfaSRza51OomGGia3UvnQznR91+NbSXTv0qhSuF+4U5E5JJ/xdlTvhX4cX0dUqUCTMWE61s
ubi9PmdLESCM0Mqh2EUWLBb9m0OxTpqi1rrCOyVBjhW5/OjnysfrIcQJfp7HA0ME7mUDr6e1Z84+
PMLNpZoFjnMqY/oNWGpuU1PZG7ioWKqPQnKdrpTll76NBZbGYUlhsDQ/eZGDQKZUYUyKpG/rHstz
9EO1zC2Dlc+zOLL/Av2tabyZvCkdkrYbCCSFH9T+OcjrHRQt1I6dk+StgQoXgtG/BhrEuUCDan5R
th5eYhLy2CfNfo3KmxKAXhB8ifAAMfL3byQBsucYwpcUUNd8UZS25Ed/OTcaxh7pzzTL7xBbcpC+
vb40Fqo+AgtNS8r5q+c3T2VVq9ESu+jN04DMEVK80X0cZHetae6CePgx9L0MaUp7VXG96c1s/w/R
RfGRR7oQWZorjBo9AmS2B7eoUrN9PBwN/PxkVx7v8rLAXbvYdO2Nt4YYWfiO0Af/CyoO5zeLhifv
ICGma52GdtzKcbttuJWDAstrRef/r2y+hf0N0JzXLapViC9dPPDMygsUJPdYoidT+laGawiLpeEA
DhA8HxQ86c6cDyfLBjunuyaByjM3hfdq+P3GMIaDkmSHOC4P1z+Z+Guzs4QF+V80sfXfTF4ceTbK
yrZ08lUFdraP9Y4f31fO+2kTVFJU5HNodavIocyukjRDmyQB4n0qqum2LeqHkJ56nKxl5AtfBxCM
6G/Tn73EVshTiRFSbtsnkI23VV7s0zRYyVou01AEKEAFwGkQ7Yz5DpsUlIe7oPFOji5tHf21MJ9z
86A5rpd88+qnelrraC0sCOwqOesxjqb3O38Jc+1i1NwovjtUWD+0jb0pg+EGd0VJK0RDY1pZ4QtL
QqBTBGdD/HeOsh29FOkr/ASQFsNzwRyLXeh1e7nR65VrZYF7TIWdZYHsKfiRi4xenbB1sGrQD/ng
H2qreICdftPiRZLa6kOSWZi1pMaOaj1WAWTDgYLDCwD6VSCsSM9mm+Dt75hfO1hVtNrUeb6Lln59
QpvfwBhEU58dB7H3AmeDPVlsca8PXBZ2Y3xJfLO5nwAjb4pqVH/Jpb1ykC6tsTcT8/eN/WZXloIc
Z2G07gKJOchI2zbJRyDevo9DAdgnbJf6aeXqXajdiXYHjzYUlEHezRsfealj4WmmgevYjQRy4hs9
po2llC8DjeKNXnT10erzYqvYpX9oY6fYqHkIy7htu01ZpcNOrotyF/ptuCNl0XdRFCb3vFSqg6O/
vxAsfiusGCxJ0Wic59sNPmhjAU7aze3+2Uj6DzACT74R7xynWMlLF3fDm1DixHnzKZTON2OpiQK3
tDTOxu8BL3xU3a+fwgsJFvwbmP9C4EZoMJ4HMbEEklNb8U69eV8nI4xMbxtHz4m+1pBfOkvovwKX
oiiCJsZsNJmHl5Fqe97J8B4l57ZXoh0+y3C1T56+Ju64GIsBUQzlEQF++HxQoTbIWVfpEoMKHp2A
2m/xXDQjRAk8hNdYOoszKBCJouwB5ns2g0WZyA47VTqBc9oXUbovdO9zkEu/er88/sPH4uq3QUaD
25pn+GFX4oKoy94pReFO8x/UesQk5CGh73I90NLSE6LwAKgoWF+kGoXe9LrT9d5pkoLbIo0eIdPe
1KO/UtdYqNihRfgmzuxD9S21Sc9pvZM1OB+DOPzeh5TGW9XZa+n0KIXqNod6ldfaoZHlY6OlX66P
c2mhMJ8W5E5m9UL73jekJIOgwI0aI2JS9BupQPhUek3wrsxerseyL2EIDPZNsNlgc3NocnU0vZOf
QU5LMIzkhLd+YdLY3mleFx7LojG3WhnKW0lTMN/B1REbtiqNsIOsx43aNbixUCDaW6Oa/woD67OE
L4jtmRzUU/3gmZjBO2OiPhhKk+wqXhmHJpHwR5fpbebUu7cS18fGmBpnl3KtwDHJ/A9mHHu3RV05
9yn2UVsHq5UNXT9nm8W1d1PJXstdqHtPAfK+W29UnHvHT78X8VDdT23T7KZmio79gFlcPMT9bZnp
+RMeL/XeyzAUtFPTe6zi5M/Qhoc2bFv86vu02sqR2T1JTV1sq3i0NrTyPRTy6+ZWbXkaU8LUR8yy
kvtocjp0FkZtm3voJftm5GOk6ac3cRd+GaUm2EFl5Qeb0w9u0ApPPyw7PMStDtOkO5uu7oOjPqWF
stWG/g/OL/3u+me92Co0najMgTHk+LwswGgek9Y2BLUlt+++gQRL25WVI47GsyRBhIB9JjoF4gKb
nTBNBJVPczzpJIdBu5lwmJTsaiWGcnGM/Q0iuD+Ik3KUia3y5raZvFqlgBCRiQzwjiC4Zweey96d
jVDPYfL74Dtzl2zspim2eRqNh0xWqyM01GhrKEX4Uy4aZaeFeGkYUxyPG6l01nTcL3br7CfOn1td
pmZVnfhu55Q/6T03+7Idny1JeZzKaovj98oFvDzv/03JbN5NefAmJQ591wqDvW4H27D/eX3xLI7I
4GnOq9m41KBRC/y+ikCSTqb5eXTkbZPeG4q/m4oP4JSuh1ocDIIiomEviEmzwfi9HqYYy/iuF42v
Saq/wNw7XA+xuBX+CzEvUyMFqRmtyXPBCB6c7JNkbpPwXybsTYjZYw6J3irqc5klYIP5rn+1mHpb
IEbDL6FuvfcSFMuN9AFZG/KWi+eW1ZiIvDS1j7URQJHsTh3/NN6f61O2uADexBBf7c2uK2iPGFre
on8xSLt07DZK/yOvik3d3eMP/C8DEl1GHjwcJPOXsGoloW1BAXBhBu989VufqodS9v4hisLDipcj
SBzV1s6HNKF+q4sj61SlmF7J+o86HL7LQ3B7feaWFhurGMaJ4AWREJ2H6ciO1WKgWNEVXbQdpfZ/
SDuvHbmRJko/EQF6c0uWb1fdLY3UuiFkWvTe8+n3o4D9p5rFLUKzwEA3Gigqk5GRkREnzjlIPRo+
uba2a0uBEYJYyJsIwQAjZ4Ex75DkCxrOaDtYj2iDHBCRP0HeuhE71fkPa2JMhwtlYjiaP/CJEkCD
XJ1AL73p/i/XOKAa9R9MUFuf+qOyytDOx20rCkntAQcJT1Ue+seBWcW9jiTgPq2KtafFFI5n15YM
lJRbgtuRJ9vMEWKTMdI6o10vNcNrZCWa3WTe1zENXokT7+VIXt6b0tpc1aJV0PF0kECBXL3sEbMT
Ry2qpSfo9raeuA/T3taKf0J3W4x3I5jm2/u5cIAZjoR6mpI4TfT521UzXU9oM0t8crPfXmrYZeDa
HayCinFXgLu8bWzy6asdBdwx9ZMYAJ/7vCsOTLCGqfQUpZ17Zyi8AoagjXelBIxMRWZ2SI1JyVEP
bDVE7Pu29YUTR3F1ek+xr9elZBDUZRd5ofTUSrUjyl/L8sX1hZUlXpeReQ+QjXPr8sKmyjVzUC/M
fSuoJOnJlJ/9Ubab7iRnou21u9DYeC5Kugcr+nF7ZX+8fraxoDzpKJP5MA+jTEu/CMO1S+4fx4X2
pGZRsWXAmpkRRfC3QVGLh0SslA3cTZ+jMSlb2yjHat/WdeqMY129m6XZb/Qgkx6t3C9tKzcaOxL1
ei+XfvnWKlX9mqKBbivFED10Re3ZkSrIL3KBFKLkkc+JQ4KjFn3wXA76Wz8UyaE3etkRxabdkbUn
jgFuKN5kcZBt9VL0d8KIEmpVDApUZBZU8T2vjid3FFBDLyG2KKR8re+z4Hj0Xia5D/A+MHjNrqm6
8EfG+1vzKUY4nteDpLyjUN0XT3kO5XnxBkzt9he5LtBBLXBpcfZFYlkQsipDFNGNLeSITMcIaTS5
wba2MttN7uRhp/Bmk6UffbJt9L+/XIBvTNNR5MLX3LJ9YXi5LMTmUzFpFxb6nRtUnzozWDlRS86u
Qt4FNB1QM1CcmbP75YAYnUCnOypQ+UbetqggmiJgCZmt+9/l6JSqmg2k4fbuLpzkD2ZnkTkYAyFo
xsJ8SrzspzJEP9o+2PbJf0igeBMRcFkgLMnzcGUENKfzQTaewOzYufzSBp9icw3OvHA90+0EbgLu
bYHGUeSUGX5PD0ZtlW06IEk5yk6efK+C7e1NUxctMR0E+JSL+IpRTsuUJg1Fz3iij1vv+hDSp3wc
289KYoGV0IPyq6EGws6VIOOq+6DbaQxyHkKUgPcDBI+ezQKA5giCcuqCtDhC85s7jYKcaq750Ql9
xPSkI/JOAUKVnRGk/pumZ72jFzlCiTUHrukrfRcWphbypu9Sz860sHyp21F/D5Giveu12ERdVot2
FWLCZ3I9DVyea977gQB7mhmUuzAz+kdpDIPjYKE62VdN8FijfMxzTsrsvNKFh7BszBWHW7iUCar/
bt309xfxVR1LYRQEPlLRfWbQQq3uSx2scHXKx+cu2d3+UIvfCe4ynA7IKeWbj8ayqO90wq7+1IZM
jCWHJPvOAu1OerltZwp6s0sDcAIVP+5iamTzdJoORhmGlao/jYhG+9I36+/5KgiCk9odVVP+uyJ8
6+SAo4Wu5VPBnJ8ePXrCGs3bQvrCICGjujDPo+c1T27bEuVzqrXuE9ORTt62vwiGx6wybcXndinz
euXbrNmbOULdJmJTISj8JMTNo1Kq+9RrDp5MAQl67ayu11oLUySbf6PL9c1eCaVreYpQDu6TW+el
M/I2fnZ94x2VbDRih9LaBWUMUbDkZRvRKH+3QvrGBIZ3GI0B5kiYKT/f9pmlyGsQ7YkeBEXc5qNv
hmJYaX1PC0+znjrhvW2Ac/19hg8G718Tk9tenDUfFTojETFRWw+K9BLXL5m5MvGz5PlTxXSqJdCz
mXuNGgambhWB+xT0xbdQgGDCNILD7Z1aKkjBuwRIgol/9mo+kMngdzWmuuU+tVADMvHJoOvBYTze
h5MvRJs6O1UxvhqEexcqx3ywjrpQbxvD/RLH6v72j1lcMHWaP29aELMzN+pSRWyVLKay6EuwfoXx
lwpV3ts2llxjQjYzAksX7IrGRajLwlNTmaOhTXBchDuLRu3tEQmu/2AIoBCPdCrePM9mDlL3uYna
MA5iJA+NpOykKH7UR3/lqMO8vXD4mL38n6FZdmOoouR11Uh1vVWCuwKG+Z1sBvE+7twvvN3HnUhZ
NhRK5QFh1GI3Dop7rJs2346upu9Svyq30Gih/iK1hd3kkWQzg/xTofK8j6EaO6Wj0Wxql6q3ILvJ
FhwMc1NJn+1ROkEsDTA8tnLdetO6zGCq2Eo2fpVRtiaf2MeGGGzzAXm8so7LTSEHlRMXEoP9MaXw
1Grbuzjog6NVW31ml6Za2Iab6RtjGEunDQZtl+ZZeqo9xdqpwYiqe9HHYAm11Bb6GA42sIf7KCNi
e2HVHUQ/NGyacONnczC4uBHd3fdloB1CCZpUpMkNu6tq8UU1qGaMlFf1KmKuWBweRddjmE4bPyf8
X49Va6Xb0RjHfZWob4Ye/xgj1djJvaBDiRHeq2KC3HLUboVCSZ6C1Cz2XdfHjlJ0qd3nCgOXo9fe
B0MoAFeNByc2mYM0G294EQtyjxzWT6fMQ3ejGyN/QUVkC7FLs4GvL/uspX65aVAH2jR6Fu/LJlMd
WHp6B0hJ/SgEir5n5l7fNibzVYDX+01QahY6kfknKzJh5xtx/G3Wlwli43WDPpNb0Iaocqo3XuA9
GFEebIqgH+0e4IgdK+N7MRijUzaSuO0yuQCaUtZ2GpE+0WhsHts0E7dqD6ffMIlay4na3lVdIIFL
a1p+pPsNZQX5sxu20skqjc5yIGVqv9epJ2mbFIH1jcbcqVVHsHiSYO6YEv2dtG1vg9ZPfnuN8F3u
yvRhjEnfaisNXppBYGKr6TqHXqbhZGotOuCTo68oXPvSqXNf+9S0zr6AiNyo1S6/dTDukCNuNh4K
L45n0TTZZM2o3UdpkDwkvjg6bZNbyKvm9UZOk/yzLxvFeTTRIp9cKT32nBpb7HqRh09AkiaFuW0g
CE3XA7nhnRiIQBXK6E2N699GWSaPZtMoDvUs+bdaeOZOTTxvj3RWd2+FirlpSjXf9WqWb+IaxSog
8tVTXNQhp8jLd2lRtacAuiWG3ccq3eoI5W0MUoO7SoNfkCIiC+2TYBOL8XtXus2+7fzgWQgRL4Nv
xvss65000ba31LM9uBiPRhYN+yQvCxtaSf8khYJ1kMVac4zR95lWlcx9Vkn9JpO6dlvkpUoDGgHh
Me38Y6BU+b4df7eo0/v4bUXZcaMAql0pOyzlJVQRobIj22H4Yxbgxa41Oj3L3KdMzyZuj6awq9SH
KV38nbn1PbLsv24H4aXYOLXBAZQzg3E1EdWD+yg9Rr2eit46KAWAk6yvDlnpEhXkNZjJ0vWFzhWw
GuDUKmnex4jflKGchgFN/kRttnIpPVdMX67s4IKNPzRTILbpJKIM+NGGIEpjnphjeA6Syu4MKiHD
p9tbtvCN4MfTgEDB7EF3f5Y75V6J+nXA0GSuWafA+gdUYTj2Tm1Qk6l//gdbPCqhLJkYL+ad9t4U
TFMfsvDcxgZ0mzv+RA5hRx6+SfOVi3JxXRe2Jle5SNiCVNHzjth9VoCMwawdfh1bke5GrccOnIOa
nYfql9vLW8g1JiZ7Sg5TonFVaBbEwVPqIQzPfhrsRfd+CLJT4L7dNrLg4sz7gPngWE2UJbPrX7YC
JSSBDJkPgwWX4F+LPyW327rWymD4mqGZ65ltYJpxjusp0i/T/JoKqu2Wn7RspR248J0+rGfmfwwL
SWmQinj4+C2jhZ3Dy5Mwi6F5z5X8/T/sHWVzILW0oK4AGNqQ6KnPyOQZjYgB0HsS+p9gR/BfiiqA
Y0TJ14SWFzwCAUOdRPsPxYgy+1hiA3MxPLrhuZNdYFPhY2iKR6S3Vl4Oa2amKHLh65LKomCDZw8Z
VMoLWqrqfWWtHKil4iGLIZ4D8Jt4yWYZbgYxdg1zaXgecinmXmPaUw4opsXaODw0mdI6XIMRgPVE
TZywScSN2lvhJvGibCXXXvQZRN2IJNQzzbl6WNdFghx2rLevnpPoQW5e3OisBEdIj1csLcRfgKH/
WppFkTIR9NEr6xCJSCYmXFWNnIh7/rZbThfF7DmNEXoAE6OSRWHv4+cbWqFxK/ggz0lM1tU7vvBj
bNztBOSqvNZukl/Vmv7agsdMHQG2b/qedFo+moRrt5a6WPDPuqueYFp+7Tvem1q59qUW7cB3z+ja
xMJqzPZPVmImaVS4XcWq3FTme02SvDahsWZj8pYL70/C1kjHmBus7ktbbSEoCHKetCtFj+mXzj4S
pfopcGhUa1Ar+WjFM3zVi10lOGvaSMfkd1QXO1QuSrA2t71hyRDKE7Am0eeb2jUfDcmlQUUUGlfi
7o80PmXBz7LdGPUaWHfBs/90vLipuKqu7n2xKb1EHWF76+Rh41q+nSVrCdLiSmDdnWaoTCoasxtk
lOJS1KPBPwcgomxdzA9mmH5WDOEg5H9N88EQEGrh/7M1u0bkoQiiknvjHLfoDlmTGlA+CO5G1txx
e/sDLQVCxucmfWvyTJi1Joe8cDghDr1a81sfWUFzY5HQBtn4blbCSU6zjeb7v+VK3PbUNm3XsLat
K75Hqvv39agPv2F2sNKa0i+0kP65lVrdKVNzWwXpMy+RtRx+0U8uFjs7XWM1hqabiUQKU7+Pa54f
Y2UKK1u6aIRKNkVFrmcUEj7uqGQ1pSh7pX9OmHEHqBbcd561Rka26I4XRqYfcfHZGsaSpa5r/LNY
nBXlu68re1lOHEl+ve0fS/GIzsxEBclIyVV9mcegnHsDTI25HtqJJjHauU2yr7eNLNwZqPD8a2QW
JTIxZlQfEtrpCtSqsxicBOFeyA9R/L0pftTtSudwbU2zt04dFZUXepjLxE8u/IyGtNeUlSxmZUnz
CJsIY2qimM2SNGkzCP0B2rpDITZbM24eKjV5KTt1R0llJd5OOzUP7Bc7OSd6zgvQGlUfYVb45imN
HbpnSz6Habfvq8IGg3D7w63s5B+6nQsvtLqh0UU0vc7eIOwzYfSB4ssuJCvNyoW1Zmjm7l3j9sQm
DOnZL9d/1k2qJmukRIs2phE4hoq5F+cd7NJIvTrUBS4RVbWD/rkYvqTu3z8QJnGy/9mYfsPFhnkQ
lte96cJQa2VO2r6P2qeq2YnjXez9vv1pFtLKD5ZmMVUxKq/TMo80utvWI0xFoHxlqXVCSkiVP+5u
W1sKR5frmp1gcA1aLAlmcO6l+9D9YYb/QHaJeOzP/2CGmWwSS2j8RX0WWoumMQtjRAlMTqxz52d3
GTIfhTA6YaR+v21qcf+YcacjOSk7zIsVWZsMcd1YwbnskpHrV67v25pCO0IG+V1bepTbgMqtHN+l
q4PSkiErVN6vqzBRVquhSOn9bPojlBCD0NlqaqycpUUjzEuT+jEshrr5Rx+Euioth0gLzmrxI4R7
IW1/3N66xYN0YWDmDCChMz0socMNPOMwzbtFlv6KrMj2tplFn5t0oRgXAYQxJyIYtdbIGHbgOTP+
krXB6dFiKvUv6SiuGFpcD6QH4Dyg6sPtPm6YVSlezt0Ynun7IwpLeTWSHK1bg4kvrYf+Azg4+q2A
IWbXUt70nRslXXCuoB2iEJIA4x+1TVPJ9u2Nk5YWpDD6IqJVDVxnroWhhDl69v3k23679930k1CB
E2uFMKHPSWU9Y2Y/QvM29fddPCKjONhFYjxEbr9nEmtvrE1MLV2WVJpA48Fsh8D19HsvoqLl63oU
uKZ3HkXlSWm6YeO7AwTxSnfKa3VjNfnZc5u3pu0Ot3di6ZD/4dsHNi9DjDQz3AkiAkAS81MclV3S
9Rslk3e9bBxkuX4tuzXC/TVzM0ca5aQ38xRzPmCDvOt3kS5sdEV2tGR4ouG2ub26JYeCIwPanolT
ijnGj9satTmzkWPg8yoK3wolopEcUZ8UbK35axoLNgj6Zp5GQJR4Wc58t460BG56nq1DcRdVX33r
n9tLWfJYytKkoNP8BI/Jj0uBbDfxTC2IzmnBNab2d6r0kptr/dWlyDhxkkPfBqiCN+tHK3wfslwz
is6a+yP1vvbD/vYqlrKzy39/9v29JgoTKrgRLBX3HaP8RfgeMwjvNXc8JXNhbTZ36ftfmpvFYehA
Bsmtp+WolR1Wbz6CiCOtz2jl46xt2+zj60bjl0HFssz8dzmmgFvfbu+btGJhPgObilPPJ4sjSDat
Q93eRdad4B4F93MW/ArF3mnTl7r8qVjHRtopknBq177ctf9N1N3TAAZ1DORdZ0vMhpAXqjHG5zx/
a4eXUjnJ2l8/grnz4cCaehdcNHPYdegFnVUIQnwO4squhZTBJHSb0rUn8LUPonsNJB4BH/DWVw86
3Sv0MdL8mLLxc+Ju6RY+x8FzD448qU5qfb795Rb2DdgQUQHOORDy8w9nGMIY5GqYn43mVPqW3TS+
HQwrSfWiEWDk8FnxTCXWfTy2mREEApKE2dlAK/oQBXH7pgZh81ntCmtzez3XR4paCSVAeIJpWzCm
+tFUJEGcAq1/fs48qHr14zCcMzq+a3wzCytSSQG4mkSkj67oUYHwGkbRI2/dCvR/CyrBmlSWG2uU
6uPtBS1a0iBDI4uaTM0yak0ME02BjPMsU+GJmBKF+9DpwJbeNjPty8d3KeprF2amA35xw7tGwAi7
gpko/6coe1pYli1rT654JwhnRaidblh5KlyHDCxCkYnw2zS2rM4WBs2GmCWjmp6D8penjJvafL+9
pAVXmHTEDNKVqew8xxAyv9gbct0KT7L1qobMXuo/aqOwx257287CQj7YmXk3gBMraSrsqHpnZ/Fb
ka8YuM5KeOEwq0/Mgc7wqkabesimdAgfUyko+DCmkyMNWFWSQwXQVsq1kvACohl7dDqgS5teOfNA
V2eVKhbyJOgrMUlbgmxJdhID3nX+uTe+GjHsbOknN1/j/lvcR+q20/klzP65Yy5ccJSbxCqsiLmw
CH5WecKx/P1Z4oKg90GDDGaKeR+CIBSFccBYU5yI8NVb/pH5luoopcMaq8zCqeWwgghnMTSx5k8f
hOwyX41Cntte+1bX2TZSrDt2fCWwLm3ZpZlZAlEnnVqPLWYKQX5rA/V1aNa+ypLzyaSOjIGB5Wcx
HwND1Shhlimaj2rENJ8ib8rQ2oTZKfODo6S83j5Ki9v2r7ErBXoxy600MyiajtHW97QvTFjbbae+
/70ZiH14wVFVZyBidmLlvk7FrKfKrNYvllHugUI64MRWQurSzjFLBtkPOT6tnNnOBWLQtlXGxzFk
8C8lY6Fu8lKL/TG0hK0vhGuJw9LmTcIbXBUc3ytEp9aMsdrIBT5nJqGtN/5BFvIHU1ubCVuKqxQP
pj7LFLzn+NcxMENjMHs8ohQ2YefajfrcdP4GJNDKDi5bIugZTFZcMymPaoy8rIHojNeRQoqWXVDf
zqpqb/b/3PaIaxYDXAF+HMOEeJfn/bwPlrnZUAOg8s4DsTXlea2UO50ZLTvYwZJYbQJqWNl/yCIw
ynQFIE6dpG/6ohcRT8oFhvwy5nkt6yFAbjUt7nxzjRFqyS0ujcycvRUHPYxrjIzFp9ZAZdc9GsNa
+rBoBJ0OtGMlop0ye5hBNylnFpP850YJnpp+ODZpd24ZpF/5TNO/M0tTELWEogzuLG7EuS6jMMiF
CQocO7lQwWSJbHrh7hQhOo9a7wzD9NJQnaxtIN5mMMPtNnocbm//iKVzffkbZkHXV7XAKhV+A8JA
YfYmqOnOGPUNY/Q2Whi3bS3tKzchpC5A/a4LQbBGIsMRjsguSclz1+sPAsR2FR2K22aW7hFuXWIi
81LQD04/48IRi5F7Q6JUR1N7qHYRPIe/5VKD5Pu2mYUkUwNVPvFf6dMLftrZCzOMxffA6bhLSpWA
m0n7ND9aiLp4AMJ9OOW07LXR1iaYloLIpdHZ5xJqOalllGTO5oQ0Tn2KZm+F7zq++F8+Fi/QaYHK
hDKaBfwqcVMv8yvKOWb24Au8Eq0scAKr+fvMmYz2f3bmNJQAB8ZGaWktQgiwgc5246/RFi2GQ0ub
gBTwI/Gxrr6U0LtyNfrnXtTv8jF/dRPzKW0EW2y9M8jAT0xYUGHVzxGywUJYrByxJbenZkydHSIx
WZq/5kWzHVwxcqdv5j/y3D5Dr7V3TWWN8HDRjgETG1VWXsDzcALmrKdy3MGUlQ9O3f/u63cjXxOf
WzCCVzPJxCQi6M15HpCFXquiekpLSYbNSBOOY4VIW9Qfbx+uBT/HjA4VGhczZG+zT+YBGE4UmT0L
eoPRgx5Ylu54wrPX/LptaHE9YHmAjQDgvhqkaHO/C7IalM1EB+61yr6WNEeu9JUG7aIZgF9oDMNM
fzXiIPt9WMsD6RO68bYx1Myn/Gzlv9ZLJkFjKf+zMgPapF1XeEEUUNPXKq5GyxZ0cOjp2iW89KaC
9545MEbMqU7Np0SFEnx4z0vuHDZfLCHeFa3rxGq+gf7bbpkVkaJXSS5QhH6+/bEWLqsPdmcXs4co
pabVPkAi2st+5oOn/+xmx3QEnu+vxfeFa4RiOLnahEW4LjIPbT8KRQs/LhWLb3GSOlXQff779TBM
R/+XP8GkzLy8qZHq09VReJLqryWkz2L1NFg/aJdshHiFMXzhQKHEzBdjRArW7vmBKowyM9uw8M6h
RxpowuribscmOBTj6Nxe1IKrT1FOt+gCAN9UZ4tSPZX3faYCSBmqbTRKh4b6pVVo29tm/hDbzbKn
D3ZmV2Gq102eeYp/Bqz04AqaA/PerherfVC8gPzeK1LsqG7jtLSfqc4cKjN3+mytu7WQBXz4FbNr
sg4hTGG4gesLKmi1zpwkoubY30XjF8vtGLwHiDi+3F76tLIbK9dmaNKwkpJRCsk8DL2yg+bRQzeo
b+qHppT3Wtad9XrlJbtwFAzSABH0uTYhOmeL7NKwqNPc9An6yibKq0219mRZsTBfEsI9SqvUFtlG
8EAX0dbr99t7tuiVFIaZ32OmjRrdx2wt7yyIoRR4etxh6yl3RvyqrnHVL0Sn6RHOTlFSp+Qzi76F
UArwiSSkt7rhHczB/Sfv1c9Bq9Z2N9TqMRS8tZfKkknyXJUElFHZqxpQh2xMbvRkMZaWeo/mYHkb
n3MxDYoVTtiO1s7qouz3328lMcsSJUoo10Q3ZaXKFfwLGIVSJy9/UHj74Xor8Wrpe0GID4PJhIDl
j4/fq5LgWmCMygP9+qO2BETBPjOIsJLCL3kdnwqqNEDZvOpmfm1k9PuzMCUzE9/C8uQXa9PMS6uY
CAsnMoBp5GBmoAYY2qQwXj8VOujCIacbCt78vunctWmXpfh+YWlebMpGX6m9DEq2qbc+Vs9tUjuw
tNmxttJjWdozgCpocQJWAYQzX9Iguno7cJBML4tQRR3MOx9Vv5WbfinEXViZx4NEi60mmZ6Khhm/
yUr7mDXaASWnVy8yD9ymjhX9uu3VSxsIJpCHOFSC6PrMHE4fs4jOCHViuRltSXxMJKK3UdmmtP17
Q1P5R51gPtcsRK0Qd2GfYcjV8pObea7tq8Ke+YCNl41rZbSFVVGzpbczcR0A9pj+/uKR6kGtWJst
WuiZP8R2jW9kMupTXvteVt9vr2spK6RJNSUZMIFSi5x5RjKGUePqFbrUrXtvltm7VjSOzwgsGAuU
68dzW4YnK1e3ddauZb7Tvz27Ei9tz91fj/tA9TJsj5S2lP4+oevTiXe10G1T7a0oYSftVlx04Wwz
IwXLKp0mVjyf/qrSzuottwSEYGgOkddWO20TW2sFykUzNIInOidC7ryawcBeH4jRyINL0U9SIyEb
7R581Vopvi8cOELUpGgwPVEofX10lKRo84pvSukpShyt2LvtAYBvq5t2luVAcdewZws3l8nzkUSR
xEJCLeSjPSUpKrFKlYi8KXOGMKLEC0RRPhi+dyiNlSO36Jq6OinIGBQor8bLstoti9AqorOYeVCq
5o4fW7bfSg7CkLbMCKvVwE7wnmhrOcEf5O3cMSn3Tlk3ZKv88XGdPF8Nv5LT6Ew3yLiDuj+2/bJU
7+q478H1i0hvKLlJ4S/LHJeXKPPhTWS3WjecTD35I/h87wZliD6bb4QvIAMrEEq6tS0y8903hvzU
dCo0v/Sg/v7Jak6NZ0iwgQlccXulstloZpVHBMToU6YOtGVUuKKytZ7MUiJ/aWge6/Uoy1Hw4eMU
utXbmRgcqyK4N6IHMYMUrj1Ian5fdukGyvENvBg7QYuPFQQxt8PX0jnD87lDod3lKMyeLUpZKDHO
mpybZDyV6KsBVvPklWLX0imDCEZW6W/TqZmH46BQFT+P3ORc9sWuiZstYmcdIjz9b8pXp64UE3tI
hDVk1sLUBcTTpGHMxECqYqmzw9bTPS7M0IoZfMwcBdZcTwdzHL1rQWrXxgkqOquF8TPeGcWvoK9X
HGnxAzOEyxwzr1wGZqatv7iEaB2ihhh6yVmxKltt0gNkVkfXL8D/xfKxI2mNptq2ap5Guf2SDvKd
2YcPkFC+3/7ES5ehaU6NZ/xt4h39+DtqCNSaJEr5xAUQJdUq863g1fk2AFNk+56S/b1LIZM1TUvS
wyKuzmKqkCJ0WlnIBNV96tC7cwLjRWo//fWipqqPaU10cQSMWU3EEtOkH3oCdxXSvKIPaNeTAg6s
fGgurVTWF9wXM0Amp0fgNbO40kA8qfWgeULlJZC0rZvf1/HvIn5okm9wOzm3V3ZNwz8xC/5rbn5H
uE1Zlp6LOVN+RuasLI4SvGt+/KCJUNr1D8HAYOj33GzsYXitvZeh7zcp/Gvd99b9neo7wfp9+xet
rP/PObt0ZAUOhFKIYgCc6F2Mz7UJR8Vzm7147j+x+O22sQXc7Mflz9zHSKWq1a0AawzlDePX0rvL
h2+i8J6bd5Vb24J7F2eV7UJqnYVPcX2kwGOn6kqas3Bo+AjANSjmUPI1pj25WPNg6HCKVXF8jrQG
JmVhp4nxIbLkJ/qch9srXgjBH0zN7soGRg5NTDAlxndJWEEleazrt9s2FvIOsnttioIQZCNm8HE5
tCjzINWIRTmqV77+zerMzXAfO5W3YmhpMXS6CLlo4/C4nO1bbFVjnmVyBGJL3cTeQzbd/KuEXItW
uKHpuZKzXUG31KYKtULsuKS9hAFi0Ynbe1VfcYGl+2MSwIObhzEBJitnmyZKcjuknhGBRzTvGyk4
ZmJLL55BBQbpedA4ciHAoeZJdlikr6WeOrCnrwz/LPkhSEVUUCdu8yuEVaEiuNF1SQxDQCPu4PnQ
tszzQ7ueQOZR6+0aO760dNip/NJFJ/mZ1NY/esoE7FCsPknOYWfcd4lum17yGEf+NlWNuwncKvrR
JuWR4RvjScnlY5sysai237U6fKvl+LEJ8m2u6A96Ya7E/KWOFh4FABFMExMj86G/6aEli4Mbn9EU
+akXdc1NCpqugYzi5EViyyyMivCeOAT7VArv9arYM1e3JiH8//gZOMQEemObZgfWJwrlSqHFZ2UI
HwQYzMRY2is+sSlMc1iV/Ee9V19KY3iKkvSzPrTH24d5yftpJ3OS0XEGSzbL2YIsKYpajVLsF45S
P6agCsVg9/9nZHaQKxWWHDEO0nOr/Ujrg9D+HOWVe3UpKE3zN0yUU5m/KuMV1WAZnqcnZ5nqpFjc
D4LliHp/EOJTUeor61n8apfWZhlD3Va9WqRGcjb8b9RygCQhsG2IdquA+Qx9xyuZ30pOqvoA5nDl
Tl86VJe2Z3daXqi5mMjYDhtoRNXX1vIdhoNsHXetws8VRMW3v97S04/m/L97O9WzLu4vgwRb9Esz
OUPKtusrxmnEV6lPt03zbCKvNBRbSR1tZltXtnnJNzUdPnCOhnitMN6WmWfEk75w3OuOqZyG+LvU
rMEBlhyHQgs+w6uFC3e2uC43qnzwiFHFWL6OGooZqXSqIfu1vd44Bq66ub2bS4uaOox/XjAUJGb2
Yr226jGgwdhqL212FKoXN1yJ80seQnif4skfwoxZku72gZz5LSZSz2ecS9vkjfBMMg/2ZTwrZbtN
xuTl9qr+AHpmj3SGp/+1OTsRYdwaQM1oAjOTuYtTBB11Y+9NpGJVtI0Yw/J4iTdJvAHAtcsKOFP1
YMOzlccqmYOJ+mM8Oszn7cwaneHavwe0fUy1fMNqHL/2f4VqtA3k5q52c0dICoSGakgtrTvFNY6F
qm/FZFz5UounfFLkgRsbz7gSQ5cBgXktzeCzrpm2phyHcrC1Ot7pwnNsbKvquRZ+lnFti+aa6cUv
eGF59gUVCAXAk9DrbgRmQQu7ND55/Tmvzm5WO38vacsj4XKds2+XuJ0uezKAhKRuX2uU9NooWiuu
L6bil0ZmYUvvaYGhQ0NpU48OaaXbbanZkV7aQaAe9URFZGb8Sln6syoXuzAxn2MN0JamOH7PiEin
/3PbYadjduWvFzs8O4ZtREHIjPk5RnCv1TWFozVOiLVvqH+MmnqN1JHRsKth1jqu+mlA/ceLj0PU
7qLsJ1o8/38Lml3kVVRrOVJiwVlo7pTEI41ceUwt1eFwE+p/jNVMg13Tgi+uAQ+KTn+EL+/swc7Y
ll/d8BO5ueg+9tJz2j6a2oswVoh/fW7zL0lc2HG2VeF8U9Hyjtt9Fn+Vsh91DxndSt11gVV08t9/
f9gshwoGI/GKgR8W6Y9thgYZwAmvPIvDUa6GTa4AbcjOjfxjzH+J6fe22Pnu77A6pu3Ke+X/4eP/
94dccRQBUE6lIM6DczxKTiHojz0NODuQ0p2GBtVYi0xIQt+ilhuhr/cwzTsqP3eIwoPkiidNqH7d
9onJxa6c3KQHCMKd0vc8uWsH6DPyAWRuNaBeUB8BnBw6aEmqv9beniLIhaGZa4yIfo1SD25KlYdT
SlG4Ssu7BuaJ2+tZOlJ0M8EzQ6iKRvx0t154YB8Kru/HXGzDH+3t50rvnFyD3AX2oC7w9rG7hjhe
9K1Lk7NTPA6+V44lkTiuWidodpb5raeWUFvPEZpevQhaJ/I3ffW1D3aAuhxZ6Ld691hlZCzWmoTb
YiYG+epENEz/i2mZjxsgWbBb5hN0LB2/DPkegis76Q5N/qQhUtvm39X6ax+tdCsXN/3C5iywpFnl
SmOETa3LUUwynTR/s3TBHqt6I6mvjbe//ZGXEjJSl0kqhYLn1eReXTVhbwx85DIP9m3RbzpXo0jV
PegTtieSD7fNLeVj6JKaHA86UUyqftzSNBJ4gYucWTmsbK3da2CFg3R328iyG/0f0q6suW0e2f4i
VnFfXklqtS1ZchwneWFlM/cFJEES+PX3wDN3PgliieWZykuqUmELW6PRffqcCyvS7YetYFKKnPxz
MzR+wc6m/VCV+QaNIFP7Ug1nMztG+iOo9cAP+6Wp8RjtzlO/LsuF596si7ocrrSDOqrq4NrCD0mS
n0pxGqw/8Alp+i1nDfg9vxLruWcbO/sBjtnBaXyB+QXP1MJsiPBF9ksQG8HvQBEcUA9pNnhfcaVG
582zUZ3U/lVlXZD12yyzfJB5Bl4EhhfH9G37lCULqz2XSEesLyBcwLGCEkwy7fKGpzEX0KpiJKve
1NxzP7AfmdWUPmS9/9o2KVZqokVrywZ9ql5k7ynT2xeaVr/GrFt6W80eLmw94GkEJaXcWuWMk1N2
Ao7Xmu2KxOpzkrqhgpA5bfN10eYhHZZC9ZneXGiDXtiUdjw8SwtFE0APHdU6oHK2GnJ9VVQgZlbZ
WumH0CyzY1d2P6cs2qp1GmpDFDZ9+jgY+kKIvTR8aTVsd9CrUUSeJriSNQfgaHuXg2fUTovV6G7V
5u3+zps97BdDl6I+TRkqZdDhW9Qu3TaAtttu8s6c4ud9M0vDkg6ZOySjmlERi7XbyvDCgn5teriV
iASxChVx7LX7BkWEc3OgLsYl3VJWRXpWivayNK5eIlL9Kadpl0S1X7EejCSNGdBqWCE3uHCcZu0i
a6UaABrjSpbeKa5ijEWPbt7nPqFPWtE9VmrzHc36q7LIH1Sl2qU5h5bbf4HE9IAA1qFZhKcZNvO1
z64du1a0CtBm3cu3Ka93BEXgHkWwxlpSCpvdMRemxFJfhBx1otWRmeCwGAVbDZpy1jgNh6xcKPDN
RWroNRLNqcCwgvL82kw59alJVJjJq97v0od/aeC0S+U7sb9v9smFGWmfVIzqjeLBjB71P3PFfId0
yMJI5rfEPyOR18aIo3Lk8GhoTH1KjORRbyD4DHU6KPaqgD4W7RvP2apm4PG6fwjmBoc6AaRcQMQH
wn3JmfSjkmkDB4AFCO5DGrcn7JCFe3xucJcmpGWK7RqycRbFNd5HD17kCRJt0OyxY8looJn5X7jw
owK29fsjm9sdoLcSmXR0q97on9UxWECrBACWKEUGgvcrw6BfzSI+AKmxMMJbUzoUEkH3jMy8YFGS
TnQF+gkLr38QNgHkZGTpD0Ei3kXOqa5de8H7zyRYYAydzIDBg+NAl4siCtQrvUywuYAHAMpbf8A4
73MGctd6041vqtb4EcHb2U5XmbIU2c8OFLJ8NoIQT7CgXJ84h/ZcN4UufWKPTdAAlBGoY2NsEB20
mm83TrNk8daVYLQoheClhCqzLvfQTJAAihsdjyQCNWKwBYB1LcfDeSH5Nzsuwd0AulOgJWV+gGjk
EQH3BboxGRjLqNWuCs3cF9R71NmStuHtccCILmxJ16ltK9yzWvjh3Mn2maU85KUeQlJx3bRRmJbl
Su3JqS2HBWDr7BDh98WOEYzX0inkud3Y6J+AXjs1w7aagNCNR99L+31OQPZ0/+zNrRrULmwQyYtE
oPyG5tHUWHWFdjG9+eOBGbrHSQeH6H0jt64LvLt4zn20Bqs3QDi9jTSSdHioW4xPSBKQHETKS+wy
c0Z0AUYSpCXYg5JndnTKRrPHZV27L4CN+Va5hOSfm6tLC9JlOY5WHjkGfD9HN1hVo6CEyCONjNX9
2Zr1G2BJAiTEBiEB+tGuz66eWrEKWmTkAerMn7ywa7+WLQttyMbQ0R/1U9Qf2NT5mvnlvmUxgOv7
UwcC5x/D0hSio1oruIF4NTPaVVOafqJ+T4BIbji43XEV2JACvG9xfkr/sShNqdJrcTtYsNik1hda
thsC2cAMba8LdmZeqNdDE2f9ItBJnA7IHgZDZbkh8Rc1qwKv3mr6e5L8aos8JMXDaH5Fg6BvGvsS
zBYmBeU23TnJy/0Rz53uizmWuxlrp0VHrYZKggMdOF8drbNe0X3eFmtK9N19Wwvr6UmXQAolDW80
RErTO2jsEblMDyz9ERI8Nv/uLOGjl/atp1/PcdoNsVlbeBdw75inf1W9BXQRG7b5TcElFVVoe6kE
muu3toS0XTQtBUcppNx0fRSzSkK1fpuGddr8Hb3nwcV1G303+BPoenx7LBbO6sL+lctrGkCJeaJg
yB5oaIdTo+0merq/iOLQ3TmUclKMpP9/KBGyfM1NfQcq322WaP5Ei5A6ysJJmXej/zmRnuR8uDcZ
keliJgftHWwhPhu+3R/P3K16eQAkJ+MmipV5LajZFMP2ISQO3KqrhUPaoysmeegU90DN/nmk/wVG
RbgAvKyQm8H4ZEjE1NaZUgpadsNNNjlEsbhWbrphCMaqDnizzvV9EadhX64z48EdF9L4s8uIThIo
/CHQvaE455oGGbUSDshTDxOkiqI8qNmLrXxhAMXcn+HZYw+yAHRNC7S27GJMJ1WnLEXOL0Ibk/a1
qQefqzU0OR91892pz/etzWRtMa8X5iQvQ6wyy61KcO15L0UFeAK4zk2AOZq9avzpnKcy245k4Rk2
60UvbEquJq5BQ1IjywGOIGdD3EedWH7XP1neQiy2NJXitFxcG2aGxxjRYaed2hVtdGjiOitn8ELm
KTuo3oRJi7rX/zih0hGsiEnVtEQS0+L8WEHCNa6sU2ekezRrhyUeL42qblDD2moTC+/bnj2c6IBD
CQyx/E0jfAWQuYoedxzOqguc6jFGxbp6zpMXyFGt3ehX/XmuNGwe5PyF+jU0AOVcKVBTeoK6Ohhm
Y21dl97PscxCJCX+3h/XrFdDYlSg1cGWpkr3Q6PVUByN4ad7pXyD2KZf2vGv+yZmt8qFCWmruEoG
kdUKJiyL+UZ6drm7iaECV/cnLftqTkshzewRuLAnrqaLrZnlDo87KCw/Ex2pgC/JqPijt15mZ527
4vCGFTeCaGVxpaMG9TCa5MyFN0GzjkddVDybDXL692dvzj0C9y30ml1PALauR8Np42R9pYDsWq18
vaUrNn5X4s7nphHk3UJcNLcbLo1JV1CNF0qmdzCG/ol1mx4Vl67uD2fWAp48QmcVRR6ZeqsnjdcW
ro1bNPP8kqLNvl3wEnPbDV3akDBEKgPYeWlHc3Ow24mhMzEt/zZlE4wQM0O3s59jK0AQwsgW6mSz
CyT0dvAiAWZVTihA9GFMnRH2GFYlIj8azQwy91utmRtogN+fvbmtjT4AkeUCCRcInq43A4kMpShy
vBft0Vop/RRy0wG7TRqQ8c99S3OzCGYHBASQt8ALVbaE2odOVbhafbCCbsyg7fhU1Q9NO4pU9iFJ
8oVl02ct4iX8QfIEanyp08Kriygq6yx/zhhVAS4rUJyIoRaK84cU9jTysEnRxooM+5sGgsIfQ4WW
j8SKyKrgI55h8cCD0eq1DSR6xpWCBlUfMPAGPUtsPKaQ5fJ5XCDa9rQ/Zs1qQH6bJgT9Rud3ijeh
ImCoYaFQ9/vQRHxhj8zteqS/oUUHXWtw90kuqcl6atngl3hWErBxqaDrwwJ+Pg8KMg4EN6iQI8C5
yWwZlUcnyNbnaMOxu71KrMYHD0O2UMSb24Kmi7ZIQZzn3CiBmaw1Y+AJ0HKkZnu1UPxyqFYAX/q8
WZIDn3OwkIEDBMsBcRp4D693u+MKZvzEyp5Vs2HbyS5qEBREjq86zZJC7cd7RH5MoN4PfhbQctgg
lLi2ZRSOnReKCYx0D2ijxbF7yskxjpZZgUsqcUfXd41qQtk9oivooCLJMHXuN0z1d5X1VaAOZh12
6AXcOcpg+qMxcCiKNJD7Ur324JluGxqqgga0vh2/FWmdP6Rty/YA1bc+sub52qwAiPPcOtlETB0i
tES25pEU/Xd1YMmDNw1liGeACVmKFPhpk7pPLnKKAU9c57mE0w4gcfcN/TTTuVUrDp0M+g3PlZ9M
ZflZi4G9zlCTfWCuna96gBvRloiwieW/VEbiTc8z0SyGGnXFOJ6D+vQyJG22HQyqP06OFYHmPLV8
EMsdwJNib6HBavn9WBe+U5Sp3w/Fd9VjPxL0aAUoRfF1kn8tpy8uP9XP0AztnQ0aadk6bynI0yru
J1E2hiNKvaAy7Qa0E7Kgjq0gqsHyBzr0TQP97ZB0wF4btYEeABNP5Noo6qDTe3fv9gQeDynVddbU
ZOkYze06sNQj745YDy1t0q7rplqlxQC0fGFHz7ETP9ksWdFiqcA0d46QQkUpC1AH3LnSVUuzOtao
1wMALoAsFfDRZpjU1lqh2/ue/CO/J2/tS0vC8V7EQzaYYyNrpLBkx8eMjqpPFX0XgdDTYmlg6lmY
CwJjCNsaDl+NXn9IdOPNTqbAYM22L8pQGfVwHJc8ydzFia4IAVZF4zj6+q5/V2VoDDrCrADbyc++
e4m9o96so/wco8H0/hTMLumFJWkGithME52MxbNlMt8rd/0k4NLBfSPzC4rRCLcIsJzkQToOPaai
6tCCgwdeNA2B08R+6uyQ2FqwJHbg7YL+Y0ncNhcLqthqm0Y1LAF+pQbolmmDLOVguo6ydB0ZbQlO
NdCmxg0OjMqQrrs/0LnZ9PB6xqaFEuRNuyetC07zAa8tjkY5Hda4+VYPCzfm3Oa4NCItWU0LvSvi
BII1uhqAr/qrXngrXoIbcYzXcIkLO2QGHyNoTUHjrAOCZKGt+npOix5j7QtI7mV6P/hVGo3PXqLU
uxqq5Q81/H+gJWxaOYruPWhUTV46Au8RNOo0PqGBxF4bJCv2E16nmz4ulkSKZqccPaggKEOi5OYm
tA2IQDCPZM+Tx4NCrcNUBco6f72/sHP7CnotcHq4BKGcJ37Fxb4qqgjqpC0eNGAMK4Ry7vgF0e3v
wuUQze5N+xiXdNhoCGQebbuyFrbVzIoDmyM0e9GUhYYs6fyUUdSAMUVw7oOy0dcH+5FH2S6qrC3J
IBZiLql/zfRIosUUL3q0Y6IjCS2g18ONDC/l3hBPqBmD6jOfHuzkTYEGc9YdUEFToELeJd+I1/oO
eR/NMUjVfdP+do0XRHg+TifURdKj5i41dYuddn26EX2AvO1Dvk5QfV//LMinKEkcR+xQaW9D3qxs
8o2lBqrNf3ln7hvvfH/Rb6cd022KuAdbS5CTXJubiJ0rigk18iY9j+UvUn4vPKy9loeq9vO+qdv9
dWXKkiJ8ML20tc04O+RlhLLd2stWOSAxrvNK42fCQjR23zc4k/1GMRvU7Mj54LV0U0Avaovg6a6w
A52OZg/6OH2nsLfWPeT9ujOfS/NvMZ6Y1S94k9urAGQoQhhQUMkaN6zPQ2oVSZMBTZX3bWCShzQV
cOiN0n5dGN9HMCJtlitLktuybUYRPGZAEUIqyDeQdl9bo/rLiFv3tQRtr5/z2v7Wuk62K4vG3OWm
3YQU3dw/qoi3v0BejyYDCz9PnZxu3Qtpt54ZbF2q3VcE39YB9Use8DS3V4AZOa9xFP/JqWPRIOVW
9Jt7KgNPydSt3YLQb0bqfMlorQdNZ1eb2DKHL6U2ZdMqzrz02Na6/p6O8dBtbVwbDwADkldlaEnQ
gJVh7Y6R+5iWzXQmZdni2ab0p8RVviZO7p0mXSlXXlGrm4JNeMXFVZ4cxthuN8joWrkPZiVj5ZRo
sgygIDzshi4HV4udKIjaKSr6hR7H/gDsyMYYcmDNqAJSqdg01k0X0YcymZpdplmtH5OB78HfHu+g
YlEHGe+TDWQjTZABodekQ3/PeiiIHsa9Hj1r8P5ILQGsqZsM3rHvukA3UjDmU0t1v41VqRyTrGXE
t0Zr+DW6Y7FX+dpt6XvktT9NIGHGVNnyzAihhV2ek8xuHzp1OCVKb26qidBdZtfTCkoGJjgshFhw
R1gwNGYfOOjiPEZD0x4o8pXfLT1V/tSAFa7TKRteTE9RHrhHeMCM3vlB7IwGStqXR6tl7Sa3WYYV
1jgLNGYlP1qquacaUcUB/WR/uGVF644XauDaZrouG9KtdC9x1jy16sBzonEfDT1IWo0y2o6J1+A1
kDorVJlQi6/1KdC0PNsBQGnjK+MQtJP+i9ZuhY4dxkNuuUmIWLMPlApFmuBVTbUgV6b8rPZO+crr
1j3nep09JWib9WuQ0j9UTqwdh6hwN2nUlii/gO6v0eLmjZSUbphbOEEBDqKNU0TWk2bEQBMClgYi
IjzXmA6lVAoWcXTPOL2vWYUD5eDK+KkyQ3nXekSfXoYOIqgPm7u2zOlqqNVqk1IVkz2WIM9yx2xF
XVVZuazu146iDaFudXRnR7W2Vwzabpy4qIHxw7NGYRoJSBcNgZ5l+sY2CUKx0rUW3NqSe5Fcthkp
jdO2eXYEzHate99IuvHiCXKqv++7F2fGYSOfpQFxAWpUwYR0fTc4bRpPeTWlx8lI7J/EcqA7lU5W
t48Mm+IM4OVPzchdOWrPt4gVbYgq6F7Y2KTdO1ru+VOZK2E3/EDKI7DARfY0tVkZ6PR7Y6pg13b6
FU3RgDPynj8npTr+cjvsGN1O110/6gHo0vQAPdrmsUrsYuP2iMCyEeB/6Dx3IWmL+qmPeuOMfCLZ
KDqP1kNkknDS+ficUkUJm654Y17XblMLT0zFzJxwgDhVaIMHZpOVDf1F+6Jal7b3m1UgfI0JihYO
T72g9iLjiRG881vPXesW7c4qg2SE67kE+IbcHl4g1FRs0fxsr9q8fy87MPubLRqXDKbSzWCXLS45
pU2CssCGmCzXQp1ExeMqMiBy36X9e59qpq9mw7iJOsjUJjkoqknRpcdSo01QdQk5jRVTF+Ks61wU
9JDR9YgsFCgJBRLasaXXQ96oDdWiSIXYJKB5fpYuBTDX2xMGgAhFuhotAQ7yQ3iuX+8aUpSZoxKw
p1XtRmNDOO6aqQiR+Lq/O2/GgUDRFGwkNtJDiFj1azORViEQTjXvmRj7sVp7+kKi6/b7moo0gIuw
CIbQJnr9fT0CKWaXEeVZ0fyKh9ZSdus68BLTBFSfkEeEsDOwizLZZwOKM03heX0ytLDs116yVpON
gXz1EmuabMgEcZOAR2IMyOdCPu16ILER8Xps4emS5qkojgNdO3CMUdAtcZzIMwYSYDCyYvEtrAeU
XCRDSTU2U26b2TNBTvpvtQjdE///n2AH4E5sVqwHkEbgMBAidNcDySOmuA1xAGRStx7Ze/VBW2p6
mRmCIEqw4e+R30QW9dpEUYPRfbQhxlk9WkpgLz2dbz+PbCZAqiD/Q6IWFOfXn+/KbEq8kdDnsea+
+8WpPwdSEFN0bUDatEi2KIUmDEyqj4AQEqKfO3Sg/cB5wI0A7KQtmu+uBzB4REUfBUQEkHlsN96S
zN/t/KChDIRL6NIQgGi5lpKkGlE8a4iOACEgz8qWuKRl12ShfitgmOAwQeYCTuP65+c9TzTGKv2p
bZMVyZDVDNU0ZPrnRJ/xcpbsSDc0dYtaiVXYaarKTyDS81tRfYUuZS2k4WAR8L6wIdKDPCICcUty
geCQiIxELaIXtMyCrhoEBMzZ9Es6B9KxQ8uMjh4VXBcqOu8QCEh7qjITJVJR/z73elhEoeWE7JMu
CiYM8Lygrg7WYxVOXdpWOsGBT6KJnKMe7FoGur+TfTttM/xttJY6/6VNJoyhxwzU2yDlQeeNrFFh
EFqYbkPrs/4DDGLt66dOiPi6qJmBJxccrwiZpOe7MoKLl0dqeS7VnbKq1M/devg8yKNUBGPQKIGT
dcXgLnI0ljWZCkIw5TyMnp+eqipaeLverrZg0UCmBeEaErNyXpqkYzGYkWad1yz/qibGDnXnBajy
zQKAthAK9uh+ghGcdGm1SVaa5lCk3clFx9kqy1efXAHp89J+7Tzo3ivi88awdjbJElL+9tc7eOsB
qIQ6EXATcgU7b0yr7Mg0nONtpGyqz0GCkTZG1gBuGmxBSFjAnUuXnKaQpB9bazjrKv9pNda3hHwu
APywAHQOogKUyRHZSDu00DoSD6AoPOfOtP2ugCzlc/OPHCXKxpgZJD7gOOTDDPphyJZmCGya2gco
yI0++fvl70vra+oN+B9SfL8oTkjURc3m/u+/PgGoPwuoPuQjIUGmgR1D7jJSlSh3+TR5B4KH4LhS
i3W/tEWvHbcwARZoFNZFWPnBLX99iitaRhrrB+/A8Ub60/Iw6lZ0WN8fx5IRyVXwsqhNvDW8g8mC
goSpFhppYGXh/2ZFOsxQLSoyiCF7B/SN8PEQ6YGu+/mSrLw0FqS8NR34F1NUi1AOlttTGrXQKehO
lRNPfuYspDn6Z59z9qmQ3wW5Gb4PDUIsiejMlTuJclUxCHJY5ISbOhcx8oJvvXYdt9+XVoR0RakR
1SMn8qNvAnOpS2np89JSNBOvnVLBzzfZyik2dbSw1HIT7c38iFW6uHx0S3HUmEXk5PFn96unneLh
cUxRKEeWLRjMTVavO88337hyvr/JlkYmxW29ZU51Q01yUqydNoUNXRjZ0velsL9pyjHBswYLw1fQ
YzOXWoCWvi/Fg8h5c0XlWJmKH0zzrC51Cyx8X86sOx7tnbrH92Nao/vh0Cif84n/XnkR1UDBDnSZ
0gC6uJ+QpFXIyXVfSL2ZzI3W/b6/xpLblU185PIvNpdrdknPkLM8caDp6i30GNtPcjDdmJDiZSAI
PCRnYCJyAsiD6dojXWLwmV+J/0yUjCPRsjbWKg8m7BjyY0gA/Vcu5J/vC/sXsxRp4BrJe3x/zLdt
uaIv/9siSC5EU8xUy9F1eOIFWC/CcvDHpeLI0gxJTmTMywJt3i4axL7oE/xFeH8Es58XbJtAkqNH
TU6ruJ0CmS+7bU+ec1TsCqCvhfBG+Jp/shD/duLIPCGzBS0ntBFerwA4jgeTqQaOwsZNgtEOQKG3
40taATcXnriKoOmGWBZkx2gAvbZiDcD7VzZmydRAMvxgvPM+tL99fqoE7h7yxUhDgb7m2kapg/0Q
AUJ7UpynwV03xRKmb24tLg1IbtU2+r7lNgx4XUDJj5QsYT3nZglE8kioIClxC6IprTbGDPLmVP7s
xlU9bTSIPdcLDQpzoxBUicD4goMGzZXX05Q0dCCxUjcny/nt696v+4swO4SLr0uLAAo6YyyHojkx
N7TjXZSGnhX2dOHJNWsFEBu0PYDsFOX16zFU0LlBeBCTE1sl6dFNfpv5N64vOI/ZiYLwEzJoFtC9
8ssIhB89bRqtOdn5vlkb9kJ0NndBAJrwn89L3pu7HcQzFLU5VTH1M/0E/wQ60/urIfdsfFwRJh7u
IjEuTp7kAJ2+5HpPo/rUOtu+2STeznLXXeqng4+yU/lLW8qozY7qwqC0u1IU90SpoD71uj9kx0QN
ynrBY82tC9JpqhCORPuxIdXdHXsYoZ+aNCf3Pa0fDXOhFWRuBJaK0Bw0OgKXLJ1y1SpLDeTy+Lyx
du0tQN2xsTCCWRNA2OOcIO+BAsb19u3MNhlcotWnmgck+40QrVyU6Z07Iugp/X8b8rNYVIwrnP/6
xI3ANN+YGRJzFRlLXE6zi2G4gOfipYGnjHTe3bYoWJt69akcgfcL7bf7G/h2FBb0Ox10LiNVBEER
Yf4iPjCBzMpJOlUnDWIhKfRCDmgm40uDEEt6fQeCiQvPMFxOIg8sY3Wo1rTMSpXqhJ5Qq/SndNV9
Y9620LeLQPTb+YIpwdIENJiGK106H3GE3hcKMaBTuXfU1Vgt7KyZ+br6vLQcntF0rcGQTFCbx5Sg
GrdR4n1jL6DZbvfv9SCkI4KiIZLekJM6kXIfQyHZ3FFzAVwjM03Dc1mo86DfAZxd+JoM5Mlii5md
EVWn/Kfj/x0cYA+f3WLfZYB77k16mIDU8L7e321idqR9ICyCQMYDA68ql0sq7pjgH8Q+0L2vXRny
MVQGD+QDeuDyhXvyZh84ugp2ChxQA34GqJ3rjS1EmRUl8fSzUZ8q7/n9/kCWvi4W8OLYDC2qdEmG
r7davxrzUPG81X0LNxtN+v3i3y8stJGtQWIAFhztEXiBOAWk5CEP7xu5HYZQRlKRlsTZFOWBayN5
HU1AQTXJC/XebPs1W2guXPq8tI1Nnvf5qOPzrb2yy/USKdbM56EyizMONjYdpVEpsiZ52hjJZEVn
m2/ptAFu6NOzI1RsPcS7oqFATm2nVRsPkaJF59TxIfHgfvZp5kCUChhNlMfAmozw/Xry9YpojaN2
zrntnlpgRhfCn7nZQTsgUubYSSJev/58bhpZrLEpOtN4z9bt9Pm1RWwAN4vkNvgu5CtWa2qryZQi
frGNGvRntf/pE4bYA5RRQHpDEwf1l+ufbyRmNxWKo5xTJQ7i+gv5XPUZ7zJM/4WBG6UWamusal3l
HDM/izdV/dkwB99HyR71SVReBCXP9QCmGGlDo6/jFw+gIwNiMz5bEuacW2LUFEASg/IO5kr8+4WP
ADIjA3Fnp5y7+I/3pC+SStz6IMRn0AAQ/TvIp8qIV0vpe4U1Vgqy35DF65z4Bt9+EjjxsRBXVqRz
oCms7VvDSF/SatWzgFSfP2dX35feMgUD3qob8P2+3fXpThn/x+9Lq4BfjnggNdMX9tVJ1iBEvO+F
ZhYBPCygsUHIDD0hV3KiqeVGPZ+M4qWuQoCIiwdQsihpcN/IzcWMLQoItQENXDyNYeh6J3XARjEI
5xYvKgWnpPsaVY8pZGDidbMkBCnczlUIgGYHDfp46NJC9z5igGtLZYoGVSej3UvpHtCWkyu+6S08
XqXBGAgubIHJx0gEg7qc/O9KvPzQ9Z0eC8N5qqOkAnOF/pU5gIBUxSZOotP9yZuDDQMtg2tIlL4h
DCRdRPlEyqpSneQIh14/2mk/PRLctqvRovqKV1a2jwEsx4uw1r2j0dveA+WJskfHZvTJ6f3X2C9+
inSYcmrxXhvs5CjYZ+uy2yNiPXNjWrhcpE35bzPAjqDR2IH3kZybRq3MGXIrOeJlEeA96nf2K2Fo
mRzP9+dWcnE3hqTdT3KisFIzkyMilAwM5wUoH+5bEF+42JAfFlA7BcPDRxlb9tMe9+ouU7FbuALA
p8uhlVD5raL46P4LodQV6EtKdXMWoSgCZnaQRQH8Jh8BhvRa2jWYvMJ1HsBG4jxyS+UrrSLeIWls
N/fVokteeK9bC4Odm07hcSEnCjjcDdJcS+tCsQYNO5WzGrIqIPKs2CerCx8zCl5eQGDx01GwFz/i
4lqK0kzhwO4mR304RmbqV+XS20UcKHnNoGloIWeEmw9/ubZQAZVTJ52SHInBDwlLXgs6DtskG995
Op6ixEILpv4Ekr3HLhn/NmR6vb9nPoID6QeAZwEDRPDzwfp1/QMgBJyZNEujg8NrlvqJXXqbDvTa
r5ZeGj6B5mho912xHTKLhR11yGNbFt1qbMbueZhI9h0E1dqTY1jRqoBYfcDtJn6tNacMvQEL02rx
tAbm0tu2kcvXgCe/A7BHnohXdLu4j5sWVBZasc4tMpyrgtunBEyDgdYV7HFM9PYFcSc2b+pMIXpU
0XHJvXz6zrAqp4gNzgmKTPF71Lr1l1gFjv/+5My5w4/X3QdYRvTmXE9OwYZcdSNuHHSNsE02Gvpr
aVjq2dF5ufNIBBgHWrWgZWs36zjD9ktI6q11rsXv93+JLjJV0jJ5HlR7cA0IhmiZ8ofhTtVYmdqH
xinyCHSxigPm+RRCwWCQHR2yciBFh8eo67INSfs6RMtts1cisE10bXx2tdgHEslY54NTnzJFU1cD
Grh+5qRi30mKE+DrRPREatYSKYV0UJF2BdoPuVdgd5CwvgHOuRW6piOTageaT2GddY+A47/dnx1x
SC4mR5iw8HACbAGNLojjpWViRq0xj5XOwU106nu9kgC/E42AUw90wdTMaAQkFh4PlXI8yiVTYGdV
RmzTAQ0DsVf6RWLSX6mCNolPjwgbD8SbFkCBwFJJt9Kgow8YSO/hQEGMV9ZpQIe3RFsCREt3n5g3
4TmRLvsQHJMjmJSghcCqGLALk7EqIERBk5WtPvYopd4fzqwhyGQCTo+Y4kYWS2v7aFR5Px40jVa7
pmHKKmmhitG5yXcNGze8b07EeNJ+8OBR0dAnHnXwrNfHVqeVQwGqGA/DSHwztTcuQ/F59LPsZ4ck
rWe2YHTIF5zFzCZExITXOzaFgSSUdL874JKeqnaC0an1J/3ZbgkAfZ9Lp32smCOaEkAhAoIAWSAu
dhzajUk+HJLOWxuM+QwxoWn/vT9/c0MRgqPAI+p408ulgBYs1fFkpfSQZK96bIfF8KMsvn3WhuhK
Q6SOPwBpyyw/zaDmbtba9OD19b7puye7O6N7/74RsdDXGwEplQ+VI7hME7DX642gjSynFDwGBxOE
3oP9TtHkk/B9ZA6rwiwW8gizxvCGBUQY0LKbFJSbAJ+oxuV08LRqV7InD7QGTE19tbd8tVsYmVyu
wU4AmQYyRUKVEDnPm5wLN6oib5XpgI6rZ0PHY6dzmwAIrzMo9yCG0nqvZp6/KEO8743x9f683m4Q
pKOR2BXPBGxHOTVNAPWMlJKOcE9pUKmH1vxh8iW03u0pRo4dmFjADcGMgtzV9eK5YKinRVazQ9Yq
zTM6kaaAtWoL5gVHH/cJMFFvuWnGZ8MuyYMJgeYl1q2ZUeJORD8HmjpE1UJ6Sk5DG5vUoPRANf1r
0ahfQEj01+iiBcdxe6WgJ+UfM3KRyrRbDj6lkR7G0nlXGdii8cC6v163/hcmkCcXNXzckzfZUY0M
PTQf6SHmP3rDXTPigbW2C0HQu+B6Zy3h1YrGEVTGADW+XrS4AwxBA8b4kBvswSFDHAwWCZLWNMJi
6hbq0x+OXDrfojccQHBU3/DwFyt4GZ97UUMMZ+oOTT3Wa1gaA7Uk7WnUYufBG/VpRW01MPMj6Eky
v3WreJ/ZVoOuxTZ/YdB7XyV66vlNY/NVTW3Tj4ah392f+xm3cPUbxYxd/EaT11pRDUN3aAt1lSfQ
5inGas/Bw2xq1Rsrm9V9e3MrAKQgXl7gmBZ6Itf28Gp2BzQ7doeY6MhnxspWJ8MKBGdPfbHIZy0c
qLwAqE3g5YDsNeJTycG21KoAkG+6g6b/5ePfVPnmGK8De9YghlOhFWyv5srOavEOIH8mYyEvOTez
l8YlB9HqiuIllHSHrurQfKaPP4kzvk656gW8srfGsEQZJ1eahNPVHCSukCJBh4wq1/mnXGj5Gl13
KNSqE2182hawSSvEy6dFYZZmD01hZEeqg9w0ba048Nr/I+1Le+PGtW1/kQDNw1cNNbmqFNuJneQL
kVESqYkaKEq//i354d5jq4QScm53H+A0GsguUhw2914DGPZWo/UB7sKtouna+YQnwQy3ByvoJs3p
wDfLRTp112aATHNbKzET+R+ZbqlurK2o93EWmY3MZhETFQS+kl+0noZKrgQ0T4OuLDdOj7WjcK4z
Q2pwfg4vX8NuktcuIU137VMl+Qmt49ZnjKa/7++Q1XlDQQ3yK6BV3XRbbNFO0h617go02aexHA9O
LaOsTTeKd6thwHYy8VCAxsLy+sAx3LpkSDAYuzz0zvjceE4wuGTLCmP181jQ4gPdDdnH8hBUQOt0
vLHvrtxLa1TmqgcoOOxKvOd8tXE2XEdXLuU5IYR7iz5jRJb9b48yr5gk7a5OYYVgY1yaofyUSK0I
iItqD6hlO7V0f+vVFrFoLeEBaxM4COQ8SBqX08k0YnWj7rVX03tWlQO4+9hiZUgUFo5lmCqvzZDg
xNlIuBcVrrcdj2QeonroPOGdtDhNe8ZzByXP9lpodQj6uYC4DEyvSsVK0Mb09sAdp3tJtiSh1zbC
XFNDcgzk6U1tmXl0GhSOsAIHS8rsZ6RIP+/vgqXwy/8f2mz+jtQYSiDL/KptOiPNdQMTOokp8oZy
isB+QdG8Uwy/tDs3TMB5DxKjzj+LMi+i0XQmtLkbDdpbteVzXYNoe1l3p6JX/1FTaP5x6BWAZ4/H
Iuhdy4xFS03ZjRlrr6Wj+6h8+0ZyUvSTsF7vz8LKRKNd4M6PNjATUKD4eFu2FpjOmUAcob7K4o/W
bPVs1tbthwj6xwgjNEDpkBeQVpG7Glp8TtX7IisgO/XcaFBYG17wdITw2BTcH9nK7fgh7uJqLgoQ
sQGwwu1Yv3AzCdwWCsOHlj1R8vLvkWYgIt6jOH9uMw5Sll4738MW+wH/01ReRfmnHa7q9HQ/0NrH
ehdoCVTy1DalJkEgCTq+6Qlw0rcqFauf632MxedCNbsoDGVOKurriNzQqUgAlf9d0b1MehniUwZM
o7vR2Rjbym2Bm2JuQOPmu/XD0S2i9FCIaOFPVYxRX5ldNKsMn0FirjdWxlooaF1b8xkORNkyR89A
SvcqDYeL57Gzk5qHlJwbayM52wqymMeyGAALSIb2ip4frHBfW+dHBsW/+wtibY2/H8lijdtO66nC
RW6dusdkbgPYB1P/YhmfzX8EV7+dR+8jzcN9l8ULY1L0VJ1wD5DxQU2sJ4cZP+8PZuUeh+PGfz7L
/N/fhZC5VUDlFIOx8ZBPyp+ZoQU6NEu29JXXdhG0y1DamcEmN50TveNOynOscEZH65SArR1KZaqi
+6NZ+zRg+YNSCZnSuTr9cTQFQ6JjZ/MzJC+8J9GguNwwtYJYheGGXVbyUyemZuM0X5vC90EXiy4d
aCpJiZWt5We0UFIDXYGzUn7556GBC+wgC0HTBFiFRU7QpMxNXCiCXbOxmh71icuDmlfu0YWKfSjc
sXukXr8lErb29phVANAPhsgp5nSx1gX4R9WoYXlMyqPd/mgc+6EBSQ8O0wGE2/bcFqGVXkhKL4TI
sJmO9we9sp/hHoj6LdAZOOSXfdKq96CbRLvm2hqlPyQmzMJfdGMjyMqiQRD8g9sEqPNlvwW+myov
eNFcU807ZQkUROrm3IPRL/JTLTav5kXzbd7UkCR4k8iCChjaHx/XqJkNXcES2lybgj5aOVF9nTZ7
kbIfVpvkYcVY5ifC/FKIxm/sNJAFp7v707qyGefS0iy1gQT+Rt9O5ClpxsLj1zqn3z3+LRv6LVnP
lRT2fYglRQrvTmjjtw6/Mu1Qu92Fjja8kp/1ifq13T2Z5sZHXFspIInMnxBwPG0phmHkUC5NTJNf
s7L+YffyiwBGQpFIe+5P3cpmx97Dn4/0FbTV5dfrpaU3U2fzq0ZNPL4vRf+57x7t7Nv9MCvDAaB4
Bs3Nnss33ksQF67VES3Pa5Fbp1Zpg6mHkzHbguitfCXk4QCJoWuBPb6cNYg0sZLniYr2gfxTp+Y3
0nm/u949F4VC/BGVLl/Df9pIBW6jzi0zKHfiYeXc4j0yp/NGWY/q1YILWTj1kxtyXfHtxIQTKEuC
kUCtFlI2G5/ubTQf60ZzXBALUaYCLO4mkxtK3E11rl5hwJP7cNWqgzElXdjL/JpUqJMV5r4ful96
Vn1FlvujaaZdraCupE1loOQtCSfN2snRvU694nupDjME8xMlxoG68rEWHtaB3l7yiYtQNfovMDr7
LJMk0JN6X7ki0nT+zMpahQAvdEQTGRGUDjtIeBm9/dLAIhDlAdA7q+6lbOwDG6zAVoxA67QHJsQe
t8JG72DZ38VRNMtY4KWHaiZOgZt3NRhP1GaDeq3rlMUTc/vTULX6pZSaOCSprj1lACAIv5F6FQNc
9UtRuuZ5TJhn+3a/J/Zl+j6kfZ2HSuayi0fsMrRr91dTNyjzdv0Y3d8V0OnB4fjxE9rq7J2A/ABn
6A1Z3OFsTMeqtS6laxcBz9zIouPXtp8CQxsi2N1mvsaTkBN7Z5fGDgKXJ6sxYKbCyyOsXX5Ahsxv
ZUdD+KmBh+UepUkPZdkc8ceFFYxZVVYF0HxG3jB2egBtiS+ly/pwlHg1NW4Sq13HTlCyhIdubv7R
R/chqXTHn/TmU18n5yL3HnnVJA+yai59WqESnfHIrqDpRrM9Ncb+b2JwqE0R2oZNn1V+7ZS2X5Jh
L2v3taQdRWtdXlNZDj7T2kjR8gd9vvkycKX9ITWZ33tTe+QZvMaLwQSLxc2HSHqZEWaMhbqj/HVr
GkhI57lZCUm9Kkg7hfuOgH47BPUzn41ZtyOoQXOfpPk36dpnUXavmeWFQ+kezZrHltZeLEpDw0if
ui49SqIezc57IJkVZLQ9wbvrFZLOx9S0D9D2g2tVH07tFLIh3wExfSlke6AV/+yQBly95Dyl+a5C
vWvqvlWVFg6tFQlHucCFFyfb4EXWUH8qk/FQjc5nzSZPeSrEYfAaNWSTfU4aMHgzPvyAaPdrZQwh
arBXu9AjPngQn8uvJRvSY6GI0BCujPQUK8HVwbyyfsJT+6QmXR+UHk2CcvISX455uqs0IMI9JbtO
BkUVc6BPmWxDozN/KqXl7Ez4NIcoOKX+MJTfjcRpTjyje7uHqTuKEHYNZT5jDBmkTfZWUhxNEMHD
FuY2ASQUUR5yyQ+apc0pbzwtdLjqg5syhNDWMn1IQqZBn9TfZQfTB5tYG9AydwHawKa2NaQYQJbN
uigo+H3MLwBRqgngU9bFbpwSiC8IB0F94rlseaSlRuBBbc3wehZO6jTsPC3Td3oNtmOjKr/0doxq
ow8JS4so6aFALgQ6X549b/6jUNgTKJ5fe9mE0N8bjpPMcyzQJD3TjkH7UHY8qlsIN7KJf5HVYBxt
hQYNUb6pvH4cFBXyrcNTMRmPyljCv8E8Z8PALlIXBfy4xyfbKyPRm3sd+6evza+E5d+9In3Nk8Ly
IR+nBVrT4FD05I+Siu+W1p11tb6MphZmor44eX1MhilgqWf4LvTPxy77jiopjmrLOmfot+zGJKkg
Tqmfu1TzWWt+VkcLRwEPTGEEatPszFTg7Yh2fSq0B2Lqh4xOz1puWP5AvTOKEc/3T7Tb3BMfCy1i
mHMD93VTcUpzF6XMTNgXqxMJzgJe+3U/PvV69lSpik9se+MSfKtYLk5QEHVRWoTDCSpwb6WIdw8+
vIHyrpW9dVG9Vr1iiAnsbgb9dVSqcgwg/omT3zJCTd0RdDTGMBaNflQzqkZN8RcyG/sSbl8K3Nvk
H87DDifCpepbdNMNbl8LtYEwoh2WxiiiquBTCFvK6YVRrT0zWCfv78/ebSIxYw7RA7LQBoJ27+Ll
xQAcLgSbtIs3lVBQTlOXnMZSds8D8zg4HxmB2H06dpeyHauNHNqe//CPE4n9aoMhgJfmClrG1VF/
dHoyXFJ4X5y50fAvTtEVx77jUGfAM3cP7cP0C3pmyidYkdo/c+AoTlrawyYnUY0TDBubk6W07gt0
Vq1zk3Vs53Z1bvqWkwIOJ3lW+1BOBDC6zGXEEutn1ejJcz9WNQv0uk0+SaqKp5moFFl5Agly1FDV
F7021F8tgRWLKTocydjUnzRrAtYGPiffiGpB/K5yvC8u0ZG+jkqJ9z4fzs7UkrPZ1uKBu2l2UZSM
hyhBdYdRg6qM6EkHaWQte+hbCaMLnTmfWkHGz4TYwxdR1lgASFr+aHoLXVtssyCDrinxeWorBfQF
QM+nRDQRGDPGHi5dWzWZ27wAaAQLEnJgkc6q3YtH1SAy1nFVw4C8ofA5MxVf65NX1Yb/6/01d/sA
QCT05qG894bGWqw5PM61epinzjEyHxby+9z41s1VIOvLPwcCqNaaWwCzrM/SGKHWZD91lSYuzHLE
76xQpz2DR2+cUUOPNFSXt1o6t2eRC1jHzATCexvMr3nk704G1ZrMscDuuYjW1o9Tn037sq757yL1
5LPRqTRw5AC05v1h3r5F55YD9JFmyWi4nMy/6l1Ug0jWcyUXF8tseNSMqroTzviPghq4FBEFcFf3
rYkDHN3HKJbR9DCLqcVFgzTjJy5HhoQ+0aKxN7baiW/dmcXBgConqlBz2QQIiMUFzFQtASCSiUs6
CXoVhQmNEKh+x73NW4hCTsYvNnbTxXGs5NpMk/KDpiw7wEdpAESiKL91k5udCE6CqCbpFLQ6MNtF
6yZPnvCQ7lUawUsC/plGOU2+XVh6HyRdkUc5LAd9mafQR5YdHLh4xXdS5G44NFNyxiHSB7XXqT42
43BIZfurq00BoJCCY6aveDRKKI2oEtmMqKGLaZTwUMHe90dbRk0KP4DBZRlONpn4wKgENbWSnSkt
FGZyxztmRoeNN6V6qHPIxvQlXEVtauavQPT+0WRn/fHkZAdt3XVRZ2r9SdcGEmVpx/e05CxWyx5N
yh6FoD8TSZRL7nZ67hsahca03bTDY0fJUG68RFeODVixwZcaj1HIXS6XRV0k+qQCi3gxO5Vchqpq
vzNIe5+1rho3HlvzV1+uihldaUB3D5JjS3Dl1BCw7QQbLq3Sl7sJgl4xI5Be5Aps2iFCb0Skq/Kz
o+fkD27K9L8Y6axDOyufQi9sWeRiLVMAWmuGi6uNv5oeKGubws43ybe0d1bOR7ywZ7NxvC5ROpzv
7Hf7OSOpCrggTmLbroNWXtsMGJj62U3S6P7BsTKhSHBRk0SkWbBqcXAwag6o0LjiYrTd10aHwKQl
ApcbYYkst7D4bhpAPSyM8H7YlZwDPGwwA8G/mfHr85J6Nz63dRQ307PhUgE+2Gd/q+xL2h3zFMgE
EB4q68f9cGvTOXP9sXI8FCmXo4QeOfeU3BCXYXpE5RXePg+l+aopv++HWRuVNS9OVJbhSr8UHBpB
RXSlQ8TFrpyAJGbhF2Px1ZHsl8rMblZdf5mgPb1x9q8NbhY4dW1IWAAstviEaT4A2UzFdOlS9LuS
eLK+JxoLpmJLGeUmEOB0SA8dLH/UuZBnf/xoQHt6Nh84jU3vDEtQ0n0t0Vxzvt2fxLUoEMwANgxV
O8ziYmloBGhwZltZLMRXyQYAITSQwRz0rLf4ZquRTDwXMBrABJefi7LaRLWOZDG1jJOWp3tTVH6f
V6fcdg/3B3VzRGLqPOA7kPAAmwuI3cepG/VaJwUgT3GjlDvusM8jHt52O23gVt4Kpx/OxznOrAI3
4x6A1l5MnvRUPB0lTBA9owiNGgZdqJQ8Z+xC+ieAqWn3XENgXilzn8on6N5vLMWb5OctPFC7M4bw
FlPmdhUrOrXLYj44c4nmuZbK915tQ0rq0wQM938xqzid/ifcnBW9O0UAZqnz1IL2ONMtaOWzQIPy
5BYQ+Sa1WoxpMaWqKYfCGkUWl0PrO8bJazcW/MrawFlhQNoS+n02vtzHUSQpekPmgFGAzBF4hRYU
5ktRHe9P1cqXQc/YBKIa+HOgLReHBBaGypHe0LhW8RBRUFV+KBNT/PBq2w5p7tAnD14WG6f86sig
GAlJULzPAbD/OLKhcJNp0LDBwIEJdJcHo3dM03zjUl7Zxo4KrMkMIsXRvuyJ2xZXaplM+EBG6vfm
YylfaDv7imxM4c3pjusDUWZUC/53w2U3i1TPM8thcfeGInCluutq4oXqYH5xcTL6AxxEA5PW1v7+
t1tymQBtQWSAiaDvreK5vEw7FM4BCBE0jw2eRpA726MbsYNZ5Hept0dR1X8ay7owewpNXp71/u/9
8LcbAFUwEyNAsd/C33Op7N0uK3W1MGs7q2LU5q2njvPyh2S62PqMa2Hwu9+eTQCOL3tCovdyPjVl
HZsUylt0MJtQrYctiO3KXM461zDYsVEBBxFo8YYxpE5ZozV1rOb5lag6jBfSqPJeDPqlpObZnbQw
1Wzg0lDH7YqNDXEzRoizokmOv4CCuyWljYPtTpxqU9y2wju2VGl3Xgnfy/sfbD4wPlwCiyjzr3j3
wZTZpa9wZ7dpss9GdIEmGhajG/HiWOV7c+p83Az3Q97sQYTEQx6IFFSSZqH1jyE5zIutQi/V2BGS
nEs8quJCEhrq+QD7SKOhj/9FPOhJoPgGkifqfh/jeV7ZTrQhUyybIguG2oqcsjh7Nf3VA9x4P9bN
KTaP7V2sxXR6VWkYxEvVGJ46sWu0e9FIqH1syYmvh8H5D8krsFaXcDalTtBiwSaOcz7q/tR0QS7d
0ufNsHFrrnwr0N+AAIXgMbqWS8USU3LwbmFLEBv6eapfWXM1uh8tTTem7Rb1AP6RijMZivUAkgAg
9fEbGbxjHI1AJVYrCMgY0p8YsIrTQ2nBUb6A/Z/QyrBppHWGVnt7EGh/RK5QtopaN8f2/DNwagOd
AyG5GyK+IscK7FO4Gk295qtJlFSRyAjY+M8lE369Zd+18hkRDtcs0ObQ1F9SQjyeKZZJegUX7VVh
X3V73/5zl/5tRP8JsSieuVmFBd9gYgWrfOBVQJvMfX14ub/s1+YNtymgDXhwoxSyOChNtSqUQnFJ
3Bm/UjcPNO/T0B015cEbYQORbFmLzrtocWjNhSXo0OOmgaTLIkEpaaobiaeTeJi+ZfCq482Wj4W2
tvDfh5hH/O5cHBVR9zpFiBp1u7NdGC8MdI6BQkFAyevi0I7S81lXNY1vGdMn3UuYL/vxhyGtEO5F
ASHGU5XZsDF3+3pjt6wtGxQLoeTmzsYwS1pWY9DaTAghcT49VKDiSzRzvK2qAsrqK7OM43I+oqGh
CfWrj1MgUmiEtOg/xLp0tXjMUcErBezQ6gE9vdZFraiQ9a+aOt5OuMbwtbJ5FbXScI4ClYgQqfg3
jfYwUqPJ7xa5Qqi1oLaqQKkEFvdoKApLnCqEOOloNR24qvfHpBQKCl4CpaxOd8ReUdtqrxXYHwk4
2r3vqr3tmyBjH+HpRkP0ADJ/nHE7DG4IsHKteaCbmeoTK/vuCFuLZC9KFNUsO2zRFMxt9DLb3lVC
MzNBmgm4BtSx+jSg6+OOogqSRqZ+PXlBoeZwC6OJ4o9J5fhdA0trKgb9asA70me61vq1ZtRweJfN
eaBacdYHZzioYFHsqWdX56zzigBwKuWilNlXXjqt41euLL62QqIkKLO8ClEPHUHoGxtlz6e6i4RB
rahjaf0JSkjGAZQT57VIUmOPTowRjn3WnYaGZKeysnNQNJTupLgK9dUiGx9aKDPFaeqgZSdqIDog
eLEHe/wlzWDWSQaHRKPulCdzaumBeVaz7wu1jrwUAMEUz+awNeDxCf2NPAYclgQZsfIA6Rvms7C7
sFRwxxAmjKixjXI3gA+06xwF/uwuzMWkTIZz1aXmKTNQg0p6jR2kTuoIlWbUtaE87YNs7MGhT+rh
6Jmw8ailDCV4RX4qnfFcj02PD9QPZ+IyyO2Zg71XJ7X/7CpzrZQ6JG4cSnYDHvxx6ziZb2XQ5c5R
LAfxF91IU1XcnWmRq0G6PGoJA5ILMAJ4mqrql/tn3drJgNoX8ohZJ+kGVpvD1U50xHZjOFkETgr0
zKAVIUA7L7TXX+/HWjtX4QCHRB7v9FsMZ+ZaNa7ghMSeLF0fm/TBzNlF0SU6624FzCgLtdzboNvN
p+fydEUdb7Y5Ai8dwrAf9z0ambk3WRIeNUV+Sox0n3Malp71CTIVFZR87MP9Qa6dM0iy8SZDmRSQ
x0V+5joDnQRq0bE3FX/gZRg1NNugs6wNCX0dsNfmehvwgB+HNOIN2wtjIDF8b4POVM9OBa9M7Te3
uihVvH/FROPOBQsehlS4D/F8XlxPgKYSWlSaB/s6EClA3GIW3eXTFjZn7Rp4H2ZxRVE6CChXTF48
OXGmc18ZjrgzN6o0ayvwXZA37MO7e7Du6SSFiyBGvx+cx6F6sgvYFqaGP9V/W2ujJrUxpOWDa7I7
pcnaEdGE98VQ6L6zxweCE+b+ilvbwjAvNmfFQhTol2FAwq1Nd5qljRISCJVAUvnkVjQA/Op+oJXX
FbpgUEFFLRm+DkuiG4HaSVk7MP5WAIAY/ma4mYzs1JDIy3B7Av8GCML/LeI89HffC6ZutCcpInot
39UVqOL1o7S+w4jdH6pDqsNvCBLS92OurpF3o1ysd3vA7d+MiMnNImBlgQvpxfYAm6qLXZvzYJDm
v5Zx5h2GlzG4g7O0xZLwP6LNpSZpSmLcWROcfBMLuCHyjWa/7o9sdaF4KGPM1Qy45C222Ci6hKEU
C+P21g4lIGi8/p547Y50Gxii21IDRgRgKNorOF9RBlseupaZG42QdgwKdVxyc1+49mc+SEyi9dTS
MUL7Ofdny0TIwaR7jxq/7w91ZeuhroeG8OyKhHxicUQqbEgsLSvsWBshOVOIpArGiQJCxZUpuh9q
5TRGKCCHgZsCZGpZX2SsVfsKz9fYVl4neUgGZEbMPmSwUf13ehSwKvOoZpIdirPLyyy3Pd5mbmND
XswKUuKGMNnbKw45CwLYQs42uSqr84hZRE8fDRDU1z9uQE3rEtlNnR3TzPVzZfpsKupFetbf+3O4
GmZuE6BRhTb78ghT65GiQEbsWDe54iua/rXXjW5f6VZ9+C8iQQIXDT+A1yHA+3FAg8pZW426Hbe0
8x1i7LzR2Q2bSvdrA4IWydxahNAEWlMfw8Cnq60rNwXwrW/jVtWFbwBevhNmmuzvD0h7k+JcZDjY
aga8pwAXuPWBn8F4amYNVty40CUfFacP0PLX/CxpADm9WkIEcGlWULZMeRNxO0MR3KtyX2nqP4Uq
qlfgPiX39a7RDuDEQT/LKhrg7jTzkbNkeECiJncKr7LQpsUQJPlQTz5q+l1gmZUV4lf9GZmGxrTW
iOdEVDIEyLY8Dryvj1ma237rNfbeNhPvnHKCCgjcEgLgH8CPhCY1vyaKZ3zSSQqQZVKMAWSzoLBI
JmtP9C6NSQU7p3HokghKtk1o9ZWIEpg6BAmAS0+QYrePHMghv1FNEdZQ/vJtqyqDyeynS0KHnyX8
K4Dmc5LTABRd0OI+BjxOhReyKdkJpA4nqLXZ1DZpvH3NVePSiRbO1lx8TgZV7mWFFnBiUffBBSRh
n0LhOgAwTT4kOetqv0yAfaPJYTJ3FB27SuMPFl7TmQ/MZBlloEbhueI6pxqV8wOao2JPARh40OpJ
jUfHHB+LZvA+Q49df2gTS40URS2hls9U35SGeips6fwpCQbEGmM6pUA6hDlsck9wO35D23mfWQOn
dIBS231eknrnAgISOKLWjvh/k2+wPgn6GuL7udGVwCwaiY8DI/ENtwWoN4HcOO1ml2pztgt0kII7
BI4u2DxloFW0CzWg0f/20oF3GsnsQDUy91SASXsR3DJPEK4crrYE3CCBpsWZN6AZE5MqByYG7YWl
aoeFZUgJQX5X+1LmDdm4atZOX1QNIcWDk/G2nT5Q0ueZnVsoalff7IFMAank6JNMfbGaFgkKTTbS
rZX8AM0QSEIBOADw3bJLO1hubRatDTvvdIrK/IvS/xESFogMvOLhZ91uEn5uALk49N8HXCRBRmqZ
igLoFZCUcVN8k8bPklyz9GAZjyiI+a06BWILbbLyioEIFTbhXNUGBGmRBGW0B63LIvBk0btQ4Ez+
V9s2sFUBu8RrAn8OChY3vXuWwAhEYnXHwvitEbjBT1DotbfoNm9ih8vD0bI19DtmvL+1/FpS75Gl
ANMSs9JSdnBgrw5NDeEJpa9+yr43H2Acbbzmpk2DERp2gTWoTZg3FBAb5tQhRtA+0qJz//1pgEQM
HHFUpNCQWXbFa2blpWTzz+LOX0AckjO8a2hkQMl2I7k019Yrsks0WkEFQtdg0aBIUNFi6TS5MUxF
eJgOQG3DIeVV7XM9UDPnN6CtRUj0AtZ/kEgCAoayfVfSme8NKZbJM5Or3cM1AJVQCCVmVbZrtEk5
Z0jvUFSGWo0YmbcrCgYDTZcavsMbFPKoXaGQ4smgygrtWNWg5qBmYj8kdmvvvUwmEcCn5UsGUn5k
K0q/M5ODWnQWaLeoNYV9WeHf8YpBcYZJYLcAK0NJR6I0Is0IJxlQfiqI/Sbw8jh6BM7/FgpmbgOe
3/37dWP6lkQ0W+rGmBPNjZ3BApGavA4C5ny2nviu7eybUQRaCa3X+0HX0odZJwum08iKblA7lVHZ
HUgbCCrG81hXLza3PycUUhz346xu83dx5sG/e195icplOQFKNuAZPGaZb8Lh8H6IlUcHTHz/M5TF
8tO9HDQSJHcxGP16/tBaWOXmc4oU4H6cjSl74yq9G4oD0HBpNhhKwl+gLY4b8UslPt2P8Za23Zwm
/xnM8lnBIWeZI99x47oCBSgrP+e24utme+3b7Dcr7WeMloOnaB6YkV0oVX2r6sLRqjduvfXB4vBB
gw48tOX7SmnLEW+41o2FkgcKiA0F6ECQQIk2xrt29QDWNUOVoTWMkt3H9WHJtGS5MrixykhIQH/O
K8sXmnkwR+NbY5m/OwrSzTQcnSk73o+9NkQouJtYPGDv3qh/6U01FZVXu7FdXtWhwAifyvb7/Ri3
aiK4hHD/gBaNiwio78X6txSvbtxuRMWJX6nyrXB7sLsOlnNW2dUlUY/C0OAdhh7a0dalry+SdX4/
bLxVb9UbFr9isUV4AbC8nFD3UourKqlPUzdQzIhVIKK6QZn+0Qj4vRtPrrWt/27oS/19JnVgAXCG
xk5RxUNuv7S5u7El1wcGNBtuWLxQboANvEhNoafUialkMefjg1szFphVHYM+99XK8h94KEEXnvyi
ursxq2+N9+Vend+TkMKb67DLPZI6KmktrUIK0xtcDTpI0AbORNqj25v9weZ1FthuUn7Js5HEMDNk
EfDyJaREQaHTSQLV8lr51YoEX4AJEWYJSQ+a0J0d3GaHMB+dIqo9/cc4NjZ6QTAg6T2bQktXVV+E
baHbCkzkjo2u9ElpNIU/6AC+3V+/xuomQTkdKBX0mUHu/7g/S7dFSz11nFhnOGb6v3arlGcx2PrB
0WttV9GCBX0FwhifKqRXXQPbuEKv8DoaPaxnpXiEjLiyL9JePA4gPaIJMTmgW7HMimjbgzc8ksLz
UW4mhwTJRQBdUvUkJWn2Gt6HAfCFSoCOIT/hWWWePWj9+hRKAJ8I6auoVrhx5haaIbk98hev2di+
q0sYZTPI7cxEeH0xevDr2qnBpRhnEIIwrD6y/9HI6i1JRTnifyPMv+DdpZJ1ZjlaGtJgtc/CgrWh
UoDPVm60KFbHAQUVuDtDkg6r9WMUK02hPgin29it+We9qE6To2+EWN+K/4mxbH/Wg6Y3ZW85cQV7
oby3UX2zpz8uNEx9yURsajSSUjmVooymdIuNvpYDwHbgfwboLapxZmd6BcXWiSVEPhPjq2M/Vqgw
QNjw/n5Ym8hZHwZIP6TVNzpf0OoGgpdVbqw1BOxWD2JpCtu4eldjQPMc623uvSzx20qdJqktDAcF
JN23K1APFaFvkVrWXrXzfTRX++bMfbEiVK6CZ1elXpyoB0//CYgOfNdPZjMdWLKxMtaOkHehlny+
FIxmhsKwF4/JRXNKv+39znj+L74LCttASc1balkN455audAu9mJHHT+hS/Fp7JzH+yFWZwxGPgDs
AXN50+YjtTZodkFAiuAgGrHcw/IacjXUikoNmqbX944OKYn7QVfnDmZnKDKjxg3oxseNK6wuKY18
ZmJAbEBYD5V4kO7GPf2WUy7vMZwM6BBg/lCwXKyFpOss8IRb9EBKlMm497MZta+TBaRsVz05HUNp
ljyqbhejIveoKQ2AYQbUfKcEtkATqnPG10Jlx86gwucmP6fu31RkQEIbW9f92s4AvGpWS0ePCPfR
x9lAHjU2tdF5Ma0m/tPjXb7j1NWP9+d87T32Psr8Td4dyYXpVsAVYDqs1PT7yQFP75M3Hcociho2
RBU2lu7qwQkwE+D42pxMLNOIARkKBxINeSjROS5OQFNsCCeGqeWA9MwA0Xfztn0oQarfazp3j5jt
5vP9Ma8t7ve/YT5f340ZBa7WzUTvxlYnAp1OKb6kN3ssgKmoP+YWD+/HW1vX6PQBjgNRS1Rnluu6
grqfUudubPI2KikkwQkJGxg13Q+zPreoWyP/hXcuHrsfx9Wp/4+z89qRG0vS8BMRoDe3TF8ui5JK
pm4ItQy993z6/ajdnclkEkmogUFjAEGKPDwuTsRvKJC0LnF6L33xNAzcxTJ7rC0ltlvFf20y43uW
9e+1q23UKln5qNNynO8r8yL4rBMg1hAnMysA+TCaz2EZnqwwWbmPloCAdJ/gzSE1QcdhfkBEhSqk
EaJHZ018tdJsO7oPXY/40jnKqDgnO7npdq5sbSTdO9SSt7n/fZeuXTJfeaJDcCLOP69l1hXve6ID
KdorY/LbsMr9qMEGjIu1l/HSS/Ey1uxrRjpA96yF6V+O1JUpnx5qT/0kp+OnukYhweuzU543e6MX
D2OtVCsr6XbBoszC/sQHjXHe1LioOFGZ6Tuym/xnWndoHh014dfffk1ikGYa4LQnvMzsragPcoZw
SaufFV/4lso1UsXZkyBXj4Wer5xxt/t9EpoRFXBQdBRvOK1C1UFxVhtaigl+Sez28b3PFbvNHxVz
ba/fboPrWLNhFdkYhK1Hh09OJyZ/tdXWrBRvT+zrCLMLzEezs/d1RhNWjm9s07reVLw+KMLqza/V
msXSeChWIJHFRQR6c3amjLFR+0Yf6uc2lJ4K1zqM3crBgeT/zdEBYRApZc4nOtw3ZRFP4FVXq4P3
qmdwSvaRqaTHRM6bbc11UW16rdFOnmKOu0Tuyk+d0frbEODTKa/AAreWN772QqGdRLSQX9M09/ee
GalfwiDscRmrhwNbqPsCrk/7QHoRHVvJjY+5orf2OAJmK8Qq3JYBwDr0HWRtB2G42EUUwD4iKc0c
ur56cHvkEYu6aNF6jdtjnMrx1tShJymVb+7Sygj3CmRSexQj/yFCk9+HnN1ED9hKfStL/bdB9MdK
isXXWi+husmRtQOb9W0sxPpQxmG79csofxIaddz3bqQ+QgDWWtstWsWu22w4x73unbWkgo0HOmRT
WKqy1/zwn36owCplvrTxcpRC1MIVXqwh7Z4iK4h2FGNaemNRvrc6Ud3iJoTlLmLkHxWYwHYRI5CS
9Y1ry4Hv7yw3VJC0lPMPbuMnG8ixxmdX0LO9G9YJfGhNOGQooj3mRaijY9PLp8JQv+YUtWhcmqqN
Dp7nUCVoN4JHM1OqQLGYpZQ8omH7j9dJ/jatBCqVzfjLWlPpvz2aWUHAqibeE3oD8/5K04LT9Esk
GEK3tjORfqrpbXAvs6O/p9AgmUgVzZhUDSmEzNFiFpIJQ6/U3qscSkcrpKPpu4+5mW9pOtlCKG6r
pHNKXf0e1cmzG4t/3em4Dj+7GBqvaYKeev+rPpjfRk3+rPn1oWvllRtg6ciE4zoh4mD13vhhGrUe
qCoK+q9uq+2tOHoEnA+wFX7SUB1Sqf3rVxNwj4nYCE+Z0uH8Yq+NStI6SfNeDd/fJzAb3cp7jI01
LNLSvTZJVYHdB9l1g+D3alFHv1P3XtVeauws9Z/YTeeu0ff377alQxOHQ2CZvGnhns4OzTb0EwXN
WPecmdkPVYOJX0vuSjK0FGPiRoI7Iq284ZyWtZyIjVUJZ3mgZq7A6o5XnuYL+SSopv+G+PPnF3my
1CRqOWgwEFo919G8tlo7S6KjV1tvctE4emlsm2o46T2nj7AmnLS0pTHwma5rRJlvip1ROJpaYOTu
uTfifRh/z6koxsP3cFz5jotxKHBgHTFRkufJOe6GSiMmI8z/dKCf/4Zji90YH9T06/01sQDiArsi
IiNhYOZNqXj2CsAgyjLp+Qtn9pbMJ0XiKBVQtIaq5j03SoRIHV6PCOTU1RFMvbRNu9480qkPtvd/
ibyQQSA2ROFgcqgB/zT7JZladkoPFek81LQL5UAfN5lmtRstRQ4yjKX469Ah6492L95mupFvytYN
D3kgahzyrv+z5pbb95EHfrAqQvAeTXxQ8vGbWXpAqOg+77UoGlDOE7xdnDe/A0t7DFrtVxM16vNY
yc22DYOEaicWi/eHtrDBGdnUWZFw54Jsdf0CUguahyFubWfBiAEtKDsvNhwxzY73w9wq9fEI4MKZ
bEwhiyLudR2n8/K4iwVfOLtoI6Y4yfYqZeBMMV6TUduYdYouj2CXaEUjh3RQjea11czHgeaHp6cn
XWs2gl8ezL57lswKocPgKME+u/8jF45wvHMwqfgjLYX6w/VvjEutG3JREs5D88EVAYvEW1ks6EBr
+2T4cD/W0orCZYnmD8xZsvrpt1ycFHqkAvoPYu81yF07K34Ipr71o0MTHAZB3uhrdiqL35+Xg46m
6WR6Mb+Eeb7jgSt3wrnrNQmrAwxefE2B7JmHwH1GsA9JbcnOSFn0yTXMGq6iEW+92v3KE8FD41Jx
d8lkEKu7sfujjyFG5Ina2p0h1HulaI1H1G+8j/c/0tLihJkz3QnocSC6ff2RCu4ZuYstDgDzzUOB
SYEkgxrb7n6UhfNM4uGGqshETr2h+NamVuh9mkLKq1AQJLVOUFqGkO2WiQQkAS23+/GWlhkPEs4S
3orT3Xo9qjH2OrK/TDgLtGtyaimd9TuOXuoCCrW4ssyWY/H0n2TmuRhmywz5w8SqMsYmTAlqg51h
0mwzZGxySbBRVLTvD21pVQMC/0+46c8vVnWsZnKuxQxtDDXbkw4WfBzD+lzLTlDKUEj+fsNyrIDw
nZ7e09v7OpyGPFkJo9I9YwR1FLzgvXWVQycEu7IKDnk8ruRc0vTvXVdsABOD4yE/IZU15lgeoxaV
SpqoFUOl/pSNLVp840FrOeh37Fs/stEh3gidvhMT66McFu9i0tqaFHNwG5/7rnsq8vzoisFK7WPh
q08gZ0QMOMOhPk6Jz8VX14deFoOM22l09y0mtnHxILSNHfn+sfeSDXDdlWleWFVXAad9exFQGsI2
Arjonk0B2avIekhTxm1xSw3DdhSklWleQD0QjhLSH8dK/uHZPAMFdNMINZzz0GoD7a/mWRnTvVi9
67hi28VGGbqD4rbHfFQPkZyEZF76yiGx+I1h0yoY4JAIzDfSINS+qWJri1KEa6vCS9Mf2nyv12fL
+hKnK+fe4jqDT0GVE2zFTSZX5gjEAf5iXYvpVo21nSk9ef3PDC9dF2h+Ym5cfSWpUxfndHIQgjQ0
kXVnJ4XU4sTYZKV79vUPWQ+UUEeUsoaXokq2UTtG/xWPVEH1bf4uanqW3QI0zNGnr6RsI6TVJvpD
ZCEjHJ8jQ9xaXmfToX0JTf2Q9ce6LDcIZ24qTbZ79yh08iZUsTp7DMSBAxA8XH3OYrgO7sHUXkIy
dK97CYLvmnvUopMufxesL4N2GouTT/P7/qklLU0uywslJiqVfIDZesYjmMQNZvLZ69+rdpcM5xR5
MsMfbWn8oQ+p3UhHWW9fBe0l7ULQ9T5v1mEnWz2IS1xIxBBZozXdGnlpRqafhNbzH83g2T3hqvGg
Swm8J91DYrTe9s0Xy3RtMPYwCZXdMEKmlPY5WLf8XZE5aBHUVYtvAnBMTRt3aviPVyEMCjZs7J0W
Yxo1Rb5sUhX97YZPVqZu3WLtFbwACOD3aiQ1rNoJST/bqrVbGE0YahYdqcZOw3zns2QK73fajVtZ
ehC6z6lakzx/qfPnDMhfpOxaXnuyf1DEfaKGPJ0Vu0reNT21XfdREuIDzNHR+JS3h1Y9V5lTWZ87
9Tj2720dn/T0Z1JAmwzMY+6fVpaFfHvcTw9fC3AvpQt0Ba+POdMc09qvXJWuh2S3/otQPSTR41A6
oDpInD7XxS81OFG1jFZFGqcVN7tpQNSTq01+rDjtzFakWkUtstSFdg519dnq/YOmU7RAPuL+EBee
xBNwHxjXVJ25cUcwQG9YeVFqZ1MOkUJ9qqW/9jHmvryMMLubeq8Z26pqgEerjqdVdqh8uT+Ehb1L
HUueELY4AWDNcT1JVjMorZcWOhIp6rPaN0B9zLewzz/BNt8OhnfstSpZuZCWZod3DCp0OiDlm+eg
0cmd1IbMThtWHMuVUX7MWhClaauuEQZvQrH0QF9Pj0/uHmoj18MLdd5MQdHEDoKrZfpZb/djs8Lm
XAsxbYOL21zWM6Ft8yJ2/HRoT/BeKIM2fnzOZHOtTXJzpDEaEIPTkwf+3g2sYPSyNPSwUXHEDo3z
rj6IYWjY8Lvhp0PBarz0cH913OT2U8AJl09VhgrWPGOTukJDQCSPnCj44uuI134vqxgp7uP9MEvj
grwx6c8hgQ2W7/oTesgwJk1jRQ5dqBK79mSfmxVgs+4H2fBRq43f9+MtTRnsHmDbpAe3PeFiVDrP
tfTIqQa9tkU/+lR56jmX1b+tnfL5AIHwYOQIpBc6W30xoGzJGsfIieEflsiv5D+K+sv9sdxs4FmM
2fILvcBXQ1eMHHL8nzjTfhkV/YE+F60anAy87AWe85rixXJMtDXgq1IOnN9SI3W6IevViJM8sCv/
o97l21p5p3Cnto9mtVZsX5wuJB/+L9wc+yTAK4awokRO13rbZERrty023tqiWFrrtB5xdQX1hj7P
7LrqzMGV0LLInagy/A+qN2pfwsJHxPlT4HIW3p+1xWCAmWjrTrJ38yLgoKVezMsLuldZbjOVGmcW
nCbpYvSYVy6ppVDYJVN3Q7dSpk1/vbliNVcCXN1zp6k4JrrPQwbnZPxBFnl/SEuLgg6uwo7iyL15
Kyda1kSKImQOhiLSXohEbyOM2t4MpZ+6HH4koXkSa7X++w/JyQFTD7ld7nlrdkE2Za+kTVimDpaw
oDhqT3gyonKwrUwWtt4Qyivx/qggX6UWE1Rxah7qk+TdTeVJG6RAF1o/dbC5C2k49aGw6ehpbOjs
mUb+WvrCLsw65IWttzoRdlhGnuNo0FCZqKKueJU1Kp15IIV4ycnNp2yEitaYCDfYcuvlH9nt0mgP
ZqyciNPbeo5KTt4m4lOuaME2L3Rxl6dBaev8lZObYjCvV03w6Pmhu+nLLnqtCp1/KxfCdJMLmFhD
8ihCfGNLH+xotsFlZRvzvtdH2E+8VFo7jvuYdNezjr4ojk9l6wkn2tXulm8YnnHSSqW90sE7k9zQ
sykzudi0FMl7ZzbSWSykdzNzv+WBMFR7mDb01YNI3HWCAcXCMCvUUBJDTSFymb8l3HE/K4Io21bv
IYdCgv1Jz3EHjOGXOKLkW/E21KExuKNfnkJJGWxf8qQHVOzd71Yky+C4YVFshCiQN7Gaag9JjK+C
XsGblUDDviT9oGy7LOowV0oMPk9Xrsz/wlkE3IUGFWJoFGr0aRdc3PbYisWTbUfqROWvJH93uxc3
//sT/SrE7CAyIwk9ZZ0QefBdV4JTbB1MtPh7i3a0t2/8NZjJwsYFY4KeFi2CSYRgdoP4yWimshCk
DmQEux4BCVeAIpN2W7bn3P8hhCsPg6VPSM6J+iW3PVW12a1Yepil4X4TOl1X7Mymc6SmAMBvHO6f
R0thNPCdlGx5klN7uJ4pv7Hk3vI7Lt92zA9mVlUUN0J3B4VS/BeL4jLUbMYKNw61vhgihxG/Gp0P
o/I0th/uj2c6yeYHj0ZDh2rd9NX+VCAuVl7eIyiHzFTkwHP7OQroRLpSt/LNFu4KvCDpWCJwjJLT
HOir1WaaRJqaOB6i5cH4LkXPQffQsn3vj2VhbihHMSmAxii4zV8dYTc2pYsfnxMPvY0fJCwOOnsr
heKFIPDzADQi6od99jz3b/1aSYwhSZxk9BBdSs/Qi45uL7//9VgIQ48NADssznkrgvsNvXM1SBxf
aRzKZ3bXycdcG/b3w0xraDb9PNOmzH+SGLvpWHvgExNF9EoI4p0tW4Dlu3CnSojMn3Wo8G7b2W68
8rRZWA4T6ldk1fFAvBGcKNRGisPYzR0rHj62+W4IQprXgoke3u7+6BYWN5VBzoJJ3AJ99FmSojZF
ouqooTpVUP5WKu5FOV0p0S0MhrtzMlshT1DhJF2fB6h9NX4N993p/OoUCd0buR7+O8GRNH1lrhZG
w7tJVZDRozl1gy8SgjLxgWRnjqpnlDvpFwjWsMYxXBzPpPqEej2i3fMkPDEaIdPdjPGoxW6sqvdK
VfdNnezcPPn7dYD8MxY1Gotvar1cfzoZM4LIzxhPkbbBS1/Jv4TADV7ryMMWSkGZ/P5iWLiQyLE4
6PiINJTmiyGrhrZHbSFzujiVnsfa8Ddy1FpIkjfGRmpqH7J2YL7HSiCvdWAWzgxCk9hhjcjJMX+x
lVT/LMsNckeovgp9vTWyDzVk+/vjW1oel0Fmi90XRvDIGkF0BRZi+yFa7TAsDkM2phTFmpw7ZxEM
3LPRoRszp2n1J23IH9C3Bky3VmhfnKiLMNNAL66kqCUzR3sio7qCW2Z7GEmD+75BpO5Flb4F/rd/
8d2Q+IMugdIZKdh1uBR56EyUGFUX1BtQHLZcfbwfYXFAFxFm383NNF4RlZg5UmoeLYT3JIRGgB30
xqtqhnaQfL0fb3GeAO2AqqF8jqrJ9YhQjAg9ETcxZ5RDKF/j76ErAKm7wkrKNW3Q2eXBVfvfOLOU
K+iLLNeKJnMMORswwGr1nVQNxSbtG2CpRi3gytUlf3//citOharJIOmmLaD1IE7qkgdhCA6y/YXd
aLCmibw4rosQ0xl5sQDzZEwENNpyJ8vw/dKcAC1DXf/pRz+lcHt/qpZCTaUiXuvI4PN/rkOlLlZQ
yF+kTuNbGzmLn90k22K4UUG5w5Ah0dSVU2JpbZAmU5FAvYeTdzZnSiqIsToYqSNnEj4pAa9KnOqi
NdbHWpjZpuo5iyTfYFyC/JN3q60UP7S1FGnx210MZbatKNkMRamaxEDtq0L1S4udoC3sGlFbfc2v
felevPxus0NJ8OAdezEDspgbtfyMAv62lTOuxZWEYukYx3IWDgL8IQh+s6xflBN0TRAQdeRUewRY
9aT4/kqIpckBVKGg4oHJ/U3txvD0gQIfayCyMlsZzqPwubFWkpW1GNOfX+whbdDV1Jc0JieAPTYi
et229qry79KsTOQuGQNrZJvmELCW0lSh633iSL1MH/Rc1vlWSX5ka5TapRNcn4wxpjQZXO60FC9G
o/q91xt5ljkCnq1+fmzGd6V4aP12ayjeVq3W7vI/uc/8aGWCJv8gWhnGfGBAsGIA13Hm9KE2PhqC
Nm5CoVS2Yi8Jh9BESkBv2zdXRI02l7Vhh2JPuGu7RrTLDHdiqdCHzaAoJZhoIdsEspU9uJAXV06v
pUlG+xHwxfQevgGIIj7bdUNtcZiknyM5t0f9q9ysnPeLn/4ixmyXj8DAvcRiP1RW/mDIHcrZ41sm
Kw9FmG9lYEK2GkYrmJLFcSGwQcKmYmo4L24iEgZltCAzhR+9KdqT3/5DF+ZfnMSTqNn/B5mdKD2K
9MYwUKxFPnGjCoFdaKVdhZ/uXzCLQ7E0kQcXRJwbNI4hSJNVgs7nyx5ReTmMMskuClD3oywdxVzI
tOunKhaPk+v9EeaF0nSDkTlWC50p+ORmh8Qq7aH45Mc/74daGhD7Hcg64q0WHeDrUEaqxUbkKplT
e/GTZ8p7qfNOgm+uwHemrz/fgDwZp4cWmoXWvEdluPgk6u2YOqKaAy4QhVfBNP+5P5SFx/f0yoIV
SUeX/81OFSsLBfwlBBpU+e/OPda6tbEEpHbTU5D7WzAGxbCysBfOy6uI02a7OMeiiHwx4sM5PeJb
kfJceABXeEjq4D3uj21hmiDvTbqgFii+my2EfnAiBhHNt1pA6zjcl/gCJ+bKRbY4HGSDp4bbhHCb
LTslSfzRwETOkb2vWpIfEFgMK8TJsm73L0YDihvBCBDWuAldf7em5ImaNUbkqMIXQweBYn6ti/f7
MZYGMyXsMD8mzb7560rP8J02S3VqKoO9RVIE48mtGOV2M6ysO31hcdMVRSCG2g+tqT/agRfLQAjr
diybMnYsNaheC715LxI3zdBsCMFpYcz0irzvOYiDveCECBQKsbbPuKw2rp8Lx3qUMPGSxGhn1WNl
FzlEmkgb06+JOwTHbpSj37HiF3sL9VlcWErloW294WCOQrnTcq3aGsiHHdHp6x23ylO77Lr+EAlq
uGWWWwceUffcAhjEPLiTf2ZxLTzqICOB9VWK9UPMG7XfyKnZbJWmkbfjWHS/azUsN0o+dL/KUQze
vEQLf3hZZh0zN5AeNJT7t2YTtwew1m9hm0IA8EbvGAj6eBAzX93X6HtsWgFfRDnD80py6Z3FUZD+
wshxEkaE7OrperSn+7vmIXk77TDG+HtU4WhRM/XXS0unPpWqFUvLHbJfoybt6jL+0vnSU4IB+P0V
dks8BaZHvWUC7/J2vllimGSPRSw1kZNMHuGVX3Hp0LbelBkIhq5+8LL+sS/F98E1n+JoPECF/SqG
0cqzcWnEU5F2KvlM5gazJ4gYpaWYwLt3wHQ6fRAexZacWsuqowmi/P6Qb7OHacT/jSVff12tz1wa
XDR5m7HEnrve6uMpGut9Xn4wSwi+awfF7c4iHo8raoIyeqzzI71rSkNtcvrmSevuc096amX9cH9I
iyF4wLFswBrcFKClqLRqU2tBT4jsA+9XhSfv/QhLEwQ+CPo1VBISlNmx6gmlnGktrRQUYM4xFp1S
GLl2YISfStNYuWcXY1ECpF4P1o9NcD1BnShbuCq7oRNC1j0lJaKipVH129bo061vFflKFXDp602i
2LwVyIZuGq16U+hhhjK6o/aesffgCe4a2e1WktbbfAiPL+5uJM7gaJEbX48qiyU1CpqULlEqgzv+
rBX/mONeoiLnAQ25P1uLsQzU4GjjsK+1WayqLvVaq/2IgkjSftJ5FG80kuYMNpXrHlAbM/4ZUbVf
2cTTvFznR4zwIupsY1ncF5KbhNzvfn+cDv6NrjTSRjSVbGV8i5HgpoC8XRKy9fDkiKrQAxaSfUt7
wGrdB1lfKUUvxGCZI+dgQmiA1zRbheKQiTB8itDJO9zHa/FLPsTPstespF9LBzA9NtYELVEqO/PD
vh+SapTxz3BAlQ1PsSx8tCQt2ZdcWMBHue+NPvunFDTtWW+7lk56nSLaHutPObzlNfvKha3AogHh
QA2PKuH8jZkKQ2F2vRo4PaCGtsdZuHPf7q/NheMXVDY1yOmNeFveGrpSKgbBCpxY+azr/jYW1YNf
PRWhtZXw9M3XJGWW5pF02prEI8CWzWv8fq7HbWoknCZu+SHRyhfsh45oJn69P6yFQwsuucj9RIFm
oYgGd7apAcA4pVsevVZ89zP3ZAHoDRr12/1Qi5OEAhTGSUANqRJenyRFbCBTlvMFUc7NtoOgkKyH
sbWyx9aiTAO+SAiTui2zyjQCZzSwyRT7Vy3zVg76pRCTZiDZK4XHm4coj8ew7vF9cdpR2LcIo8Fb
WgHG3XITFaBCIAA4eKElgNS/HkaZV0OM/aXv+FKxzRJrE1XSRkBYPov7s+4LkPma/heK98+e2r/l
+dqDbml/0+GBHgAGYYHNylaN66EpPMeL5LPWvub1P6nQoHDZRXYN4T1UtENaSzsMqPe6J32MpH8x
k5e/YE527TXRLdSUX1Dp6quYuW9tYK0c/cujnLwzySUhDs5pg3qA9BBsBc8REiv9JhtIn/aD1B4F
sxae0G70DqpGFp0ZLiAmi8TdR5gGJDwIoEgpy939HbKw58lmqYlOfT3cT2b3X5dncin2mu/U0muc
fNWKX1628s68pRArJnx1XuigBekkz9X8MwTRuYTSwGGP/KQE98PHqjyqf9VFs0dg6hFf8jclkhvb
r9Evvz++hY2DdhkMYszmebzP7wwzatK6EtrAQbfc3URKj9d6nKz1BdaiTH9+cQLUoaqkeUcUFNls
lSp6s0pDWLgMGMhErqTkrPPwvA6BamdmGdgT8sAtKrS/ByH4iCtO+TiOfnQccmk4W0gHbxWjX3v5
LBzYAA3wbqOiQ+I3r98W6hhaKLsHjlA0D3pfP8Tm+Enu2jdvUP/WGGdaKhehpq9w8SHdnlZvWhGK
Bphrt42fv8hooW5MMfT/Pk9nVUBGoBk20YRnH9QN4C5bzRg4g3KIs/7FVJ6kuNkU1ZoQwNLnuww0
S/YUcVTLzCRQGb+5qGML1Yc67YGQrdW9l/YywGbKyf9rCjr7eFRFcikcct9pNMnbGqOXv/We1j3p
JQCy+9tq8RQDlmtNEAT6IPMibz7kVZhjduoMlYDvV0oDro8wfzTcus8BFkq2jwlJrwdbUvl2q4U4
juWRqP9SumbNjmpx3NOthVkIrfX51ojSsEVQ0vQcvTcfpRjBzdbd+vHKy3FxGg3o3jLpBE8F63pp
+kme+rhQ+Y6Y1T/MMDsMo/UrKqjo1NVKprs4IMTpIGKA8wHnfx1qkgrTOjP0HQnQ+K4rhvzcaAXm
gtCHV87HpWNleqpOUN0JaT279AcB3fIhYB5RE+rPVUxXQCtetUoftl4vyc+lV6hbpSyGtWxjWvWz
JxAMSPBFU1FwKuBcj9HCJQxVwd6nR5O+5r6FQLxm1/FgDznAdepcsYG7hoEI7AbPClxny7074Kxw
fx0vTSpdIoTogJejPDRr9uduabiyGSdO3xyyDmarjpnccFK6cGXDLAZCS4XuBwcoQlTXw+UhOZSY
EiVO7LeHqviKNq4t1Z+RvLo/oKWlg0HKJBAssT+12RngyZEwtHjgOQpUP5e6HP19gWbC/ShLo0GP
g/2P/9tE5pmNps9KbGy7xMHVyS411P377yGiWqnw836gxeGYuIZOh9rkBXwdyKWiW+pFFTuN1OBM
WiYvmVK/N1q0kqMsxSEGLAPelyRZs20QBr1i9QacpHSsyL0Ur7AVKzuMSfV2f0CLB+dlpNkEUf5t
S0vqY0dSij1+BTZSFU+dgFVorJ2CQN/qnrjHWuDjqGt2HgdvaiZ9vP8blrKV6fXFaqQKZs6rRl4V
VpAQx9hBFOEdcN4rqqj7+yH+PH/n2xvssvynpzXV9K4nTkISKh2CNHGsQvukFiMaGMG2KxhelG04
24AbqJVtdP2TQs8h6q2HJAtPwNi293/I4sSSL00SPNSS5qe2GY5yYoH9czK5qLeVUKD7YMJ19f9F
oYWaJdXhqbPGlTjb4FESBUHTsMG7Pgo/pVrg7dHd8BLbbWC43h/UtBpvPi4g3QkQR8V0jnspw0Zv
U9kDEpyPP438wQLMmKQPyqjtuqre3Q+2+AVNqlWkZqidzAvOkuXVPYyplNVyBm5jYyIaG2vspVvV
+D//OncrFxG6DnNFVugSGLYnVerUKto7VjaeNdc8mEGIiUW7V9Exy+3BxihXlbfyKDyjdoaNkX+s
8IReOaqnM2X+dTXAyVP/jRLPXJQQXb28A7MJqigGToTzZr3xlTHfS2Zqbg2jTRBZLtAHSq03sLNr
8lRLczsxpCEiIRR6U0xLEJPxUqlIHTOuj9YgfSsyNDUGcrtdj68JLMY1sZClCabaw4OfZq1680QK
xa6N3Arg9yA8JXmF8+BXVf7+94sInLRlkc7gfaNPF8pFXo/BoeDHmP85yLkcijo5dKL0MsZrqkZL
2Qw0bUzV0BAzqZtdhwlciYzJsoCXS98sJNpd75dYtbZvfG30xG6ktT7t0kmK/jKPWkr9UFpn11OS
mMhzqmbkGAWcH8zG82JcWY0rIeYlCWodY+SZtLlTv05OQ1/EL7LvdStRFt/oqPpTIqMAwyafXYDs
oqEUS9pKWpAY3wa3D45CICSo+rXdsY/c6NAmvnRCgNiloRGo+7QZ4rXWydJKNHhTsOckYKrzW9hr
YQXXesstLIxoJ6ZfI8z/0rhfGezSBqfMOcFVqdze+BfFSgbJGcMvp1WfTHD6wJ03LZV3jhRfeLJC
HIuklftwKWG6DDlb/x4ZTpBZ9IxrbgQz6zdJeZIzy1ba4/2NtnjxXkaaTeSo1jTOkppGeGAc0zI6
pqq+a5Jw3wTaQweFyY7xbTOhqlhC/SVN9W1qCp8aN1xJ8JfWLcVrUh20A6kcKNdb0fAMDCI7Miq1
R08t7jA4G1fGuhQCiAk1NO7bBSeVAmHKPKEhC9rL/2S6iftoGrgs3/+iS2cKXvLTbQt0G8DW9UDa
DPnwwYQw3GOV5Htvakid4DnTnmrEOQ3hw/1oS8f/ZM2iolNLh2OOY/DE0av6hA6bomOTmrfWMYmt
kx/Fz16kPFpxu5bKL5V9wQH9N+L0lS+OZkuoNE0P6bYNYfXc5om/ScXyAdtgkCdJ84jG6l5odXuA
g2ibhorBXb2mVrI4kdBgTQgtlAfnKYbWKpDppIJj1Psgxz9GCJL3v+rSwQJW6D8BZveCVke1EJZ8
1SBBEBsvw1Mjxj8UdQ18v7TNAQLSTsQYaKJrXX/LuKcQ6Av09TxRkGxtbD5IWAoqUfxdDbTtvxgT
7RNk7thiN08WM/WNRkQK2+EZ+GwM6qdATbaGkv68H2ZxQV6EmbbHxfKIenNI9IpPp+mu7XsyHpGg
+jxhF0UpdhD7+9EWJ+oi2uxClcRU6DWVQU1aPX7t27mPUrq+Aha6HwXbwesxNZyASYyKpSNAjSdP
L8+ZsdITXTw1/jMQbU7gzMukrHEB4mxSmqfel/BBKrZlojmK5J4Nr/tYyWuI7sXFh+4hzFuY3jei
tDjzNFbmIwzR5jLFBbc9eaJ27BvAQ2V6uj9Pi6viItbsdC98kx5vQizDtUK78PttXapP7WieIk7h
dhjXMq3FwWm0TShuaPx3dgonZp0PYgn2zm8fYgAi+bApDYG6w78oBEzknAlQCN9pLjxmRDogH5+M
rrS+i8IHJf/Rhp/vf7vF0w6iOug+9F2oW16vvsxT4tabhlIn3i+sNHaZoP24H2Jh9fG0R7gdvX3K
vvMHIrgJVxS40yca74nfIeNTVJd20Wkfqt58NlLh8xDiZnE/6kJedRV1msOLoyKjf6cbHlgDGlgv
YMceWKsbVWvQ0B5/y73wXUCtPvPX4CILuxmBLjqjsCKxdZx/zzTXujY2I5i+5mOZRzaqwTodw/tj
W1h/Ks/7PwxpMGBzdixQWTwFQtr96NqQwHlQJvzjEHBHFmtw4MVQ4Bwkqnj6xMi9/oxB0ueFjPmb
Y0w6U6m3reTfYu/ZvbymZLS0TCblTJP6K3n/XGzQjcJSTP0moGGQOUqsH8Uays5gwdHIhZ0cBoew
q1ZW/9JsMe8MjdLTbfFpjJWWEkAeOHIYv/aW/NhV5Vs3rJ0XS2kNWFDQmTwEcXiZI50TsysMjMl7
R9BOkabtc/WllzdVaaIX+dBan7zy64jcqqKuXMsLJyOyMjyj6afy2p3nvUlq5V0YKR0YttjWuh+x
8pgIpy495t7KGbwwe4aMvifHCI/MGyFrI2mVVPS8Dpy9IzSPQ4jC3fgul6/F8EXMis39DbAwb0Sj
KQHPnSN4XqBREjzdWkFpncTyn4VQf61S7S2o2939MAuHI6sC+Co5FKrE8ixT6wtt1IS2bp04bu3B
/2ytoYgWvtpVgGmcF4dU6JqJZ4wdSNnsk9ih3hHXrPQXXYx3ZvqYp2s6BAvr4Sre7FCs3drvNL1v
/4e069qRVGe3T4QEJplbigqd6e7pSTfWREwwmIx5+rMY6ezdRVmFZv/XLbXLxv7i+tZ6Dgw/VATp
F3wjfsEh72JM2F8/Pc1HAtZrQc8B4Q86lNXmkgDqALSuhmd7fLQ6EdXzx4RsVSQ09gls4+gXgTna
vmy3EYEZH6ch/TPzoqHC9IXjhkuNU9Et6gPNIA/IldEPBl8diisXA/YqL4RlCdI9U2cAdA2yf/Xn
kn1n5ONYvOVN+JGfkJr4Mf9l0B33DgCsuMnp+plebhe+Gjw2C0km6pPW6gPKNuAof/Lu2cFvKJyb
jO/nDho6GwHjxaeD6wTNEbaKZjTIh5Z7++5eeujuCxJ0kPlrKvMAGYMqBL+dcy+RXm8Yjos3hqUW
gjzAKzEhB+r486VUUnAnqaURp37P9701VHdFaWzxlOk2hDgUNA+ABqL6vnJjg8jzfkT2+Ez76Rmw
ljt/tI9WW/ztlcdmKCYLMNe/MDCsl0mhNirGlLAYoVscDOMj6plhULob5u/iFizLgLfdXRB55KJn
Ion0DWEbLLanBoZi3Lld+ghg+m7Oyo0Lp/s8mDb6w+6GCO6CzqYpHDbkQfJclqX5WpiJ8+ayYGvG
VLsK4DjLmDNKfmvf76Cr7NVWkzxnaqL7YPC9aE5Ktv/Lx4NjC6AbA9kYD+3etTcMrFTlne8mzwH5
3apvSn6V5tep/P7Xq4AOA5hxYGPAkrLGYhbQJ8g6WnAAjJbxg13XAYXjVlGXbcVmF95jiTTfrbSc
6rtX2qdzPpnAojy30IIBHOd5ICoL3QFINTc9ZMR/FZL8vL67y5bhsiiKT4DFLZTz656upLPVksZP
nrspB8An8BYonCf3rWO4r6lBxrBVMtulVok5RxPCyNVCwV0UYFTti7Qp/jYUXn4OZjkxCAFisQvo
R5DlpeBmmzxXAXC35QumOkPb+WIHv6/vW2NAAJtBmxlYOeCX1ymf1SliTZADfLY8BqL0VFhHcKwk
u1Km3eH6UheZy7Kld0utjG9XUC8YpEqeZwVKXKXKXTUXYNQCBqlo5t0MvdZ5hkDt0Gy067X3iaLw
DocKNoD1zRWZVGR0DCPOXXANz6n8jURnyTGeADr/CPrirxQ98I0PqD1YFPpRp4LuFjLd80s81Vkp
Rkcmz6ldH8UogbGvIwbt3euHqjGZi/aAAzQp+AgvoCWysoVTezx5LoDc3s2qtR5zBVmlvlYK1Mop
PV5fT/cRl9IH0kBAGlE/Pd9WtTCZeTNsDdQlQWsLwgqgRFX1OPQPxrTP6n1pYRixrqetmrvuPMHE
+YfuDswAa5BCiUFHwgsrebZLduQqzcPaA1mxk/yHA1162AuQGRoCa8gMAgHUFPKEP9eQPq6TH63/
ELgQefpw/Rw1ngGb+XeZVamlQ8xnTNLAOXIDSrZF/g2qVhvuVHtkS9F5OS6U71fwgIKaoz1QQLY6
2u1n/6FB61r0WxA/7U7erbJKJuq66HuFBvazXTUqzuemuCkpWtjXz2trL6t71zJrloNi2EsCSlEF
XdmhQqjYIZ++vpB+O2hrwvSiArZOwRwMAiI9Wr7/FDyPpnu0eLthj3R7wSwoujZAA4MnerWXOvez
uQVSNqaIeEKrLcWej+rJn4i5cQN0m0HPlHp/9oKM8vy1QlGGcrAosLhI+CuIpmKVkA2DoN0M5jOW
SS/08deb4T2MgdFVLBaNCqLWUT9HWyV3GADbEqXUmToEuf6CzV/YrVdPJl9Q40RyFrdtAe5+0rjH
CtKTCsZ15xWUbrgr3cbg5tHhRt8ZXnj1lZqpGOy+gWVtpkMnIA3pnQZk/9dvm24R4HYwNgQJHVCd
rHyiQrQN5FySPPd5SXaCtfXembwpdPuS7v+3pVYOyVdG7rIqTZ5NGBq/AAD+l1ndXF9Dd9/gZRcx
FEiUAOV1ft/kYLtilh6GcwNzl/XprtpSfdZdgvcrrC6BlzQWSSb48jk/TKO1S2e5h8rDzp427IDu
y+B9gpdgyRUvHOvYuwNkq13kItKI2Ewei+6tSrcgObrQBHMzQDQh9UW0t/yK96EuttClaYnQpJTQ
/ICKnXdMfOjrKGW02CBXxyIdRmAeRio2msfaHSJrABE04JIXHjXPIP06NrkRS98DNrMy2W2RVfZJ
tKzYeEu6r7YQ+iz8VQgd1oz40G+U5SBnI3YnNxrNz443RGn+Bdfl798T0mCKih0SSQwbrlwema0J
MyGgWlCYuzZmtWOz/VSNP69f8+WSnYGXQBj/fpWVyxsBnjeVY/jA9NkfRSAOFWQC06AqdokYwe0/
buxKux5oK9ArAaHEBQKmNgH4bryKxsxlh6AHM/iQh+WC1odk9g3pUBu6vkHNO0Z8BwIesBICuLse
RnB9wy45b2jsZ+M3FYjIVPWn60tobh8sGwZPlxkddBVW5rXG++roXPmxzx4IfwXHz1Bv4KF0x4Yh
2sUtoXh7UeNv2TirrMyC2DOqLCwL69HgmOroHfHJ9dmAfGqL4fVPnWp9M94vuRzsu/fcErsGLUca
xGM/Ho2iPSZuteeCPo5oBFkcXf6MHnnWfeyH9smcp/0oixdP8fuMFDcuuH8xWbARA1yijnBbMd5o
ASECfj9coNVvmvhsg50GlmxMXqWRPo8i32eDuO3YHE2D/GWBaQA9kDGyub3xUjT2jbjIvGDffHi4
ddQ+YSmGcdMgtgE6Ojoe63YdKeSRNwmmmgWEiCW0VTEtuEVdc9maWHaN/wzMGFaHrsj5rrMip9Rj
RhBDeMm5n5Gjn6ZWmA8pSEvvh9rNoC6T83vwaMsXAUaBfYd+yg1APb+u3/PL8uryQ6A0gXuIYjus
3/kPmTw/7dImZ7GXgjWjyVsnTGYJ3dhMWafUz4evoi7y0BtZ/9S0vLkvG8yeluAN+8BaUkEsCoTW
TE710cJnnELeGPUDxufyz9d/qPZTvfudqwfZWxJg85QFMerRHAxSUoUVfPlbpzDTJTuPH8fWdKOA
V1vfSmcK3p/Q6tFYNejt6z5lcQcSa8pvC8xFGHl0fXvLP7l4mfjkiE3AwAv04vlnyH3Ia448CeLG
dg4BdMWndCsX1+/jnyXWwJRRJn2JaIHG45x/FGj/WlBaGMfNoEG3DriSENeDaRX17OXv74xMOVLD
8zoexEPyApx5WE/OIel//f15wTJj8Brd0UstqYz0TjFbsGQlhP7sfKHhfrm+gu7CgUAMrwLJFoRy
Vr7aD8rSbYqAYgbUB7+HDLPgq9X/BJZ8j0u289P99fW0x4YMBTgRSA9cTGFmgcNYNppBXFDH3WMM
WyJCaID78rNiy+Yuj2V924CY+2et1aOHNmUiG2sM4smhv1we3GPi7cEJFLSLJJob7vPYguOckXCs
zNMiH6gGEk8++fu4a5m0gP2xoOCINOb8pgy8BTm9UviIYIlpQqew3R8QCQAKU+bix2xlWwLwf9z2
xcYxeI4AyVtmcFaonzJJuzwDq1Lc9v54A2TEx1kSawesa/Ew5EW1N9tcRU3tuW9QhLRvCjBZYooO
KNcBc/5xyodyUWUaTnwW/dGByNChtftFMTUYd0HnOocx5yyqhprcw1hWIVpo/HT9oujihqXtBm7D
ZXRqHf1knaG6ZvZZnNvZ0fZOrntyzXoPjQEMvW2YJU1kDL/871rLI3n3lq0RIj3ofrE4qXz5Qq2C
nXqV8J+UV91ODvXWVIOuzk180JjQBR+wCM2fL0jbyQL+0GGxkSbq1au6/F75oHgd4Ux3dsO/DTPz
Hgzl+jH1S/pdGaaZhMK0hmewFmxNvepsAMIzYIFAKIl258rpzLTKOrfmRsyN6mvNoPIly31XgSwT
7DthI+TvlG2BB7RrotjtAeK0uJ2VJ/AHUnayw5GPxj1vot75JGuxMwZE8t9q86+ZLOH+MdFrogyM
HAtUiefnLVHZSXyGy2TP8Ux+ZEMWUvJfnBtFD9CD3jGknOnKg2JuS8LXZCzmk/2bpv4TqnAbF1Vn
Pd8vsfz93UWtxzFjIsESynoK3NtkPDp9fP3dbS2xvMt3SyS9nWa+n7AY3Z/bpGVf59J89E26kfdq
Q0O6yK1j/mQxjqsL0OPjg3JAsrgpy0fuyLAGz9wwTa/wVF1YUzi7fha/+nmKkr7dFdLa8Hw6A/Pu
B3grIzlJ1wBSDD9AlMhLkvpuKt37sbRfi2SKIIK8VTzVxT7LACi4CIEVv2DoyAMAFioIP0GjxT8U
QFQrb0uhS/eogHBCgrEw7iBTPf92M0g8IZ1CsUTqFYhoM/sNlTVyMP3Ouk36vDsh28yioQaE7Pqt
Wb7W2uNgIAwvDKEEsM2rle3CzwSniB7LIfuM8tCzk9mRnIDQyat9oATZGf4clu0W9l5nuVFWRVkD
c2jBxVRr29mz7fczaqu5Gk6FYcNowY9hHNswdw1rm//gyxGHYWQDhRQPBcPzE7Y6WO4sRRqX2h+S
9DcPHovkQyPfrp+m7moGUEUB1gmdDghInK/iD1ZWFCOhMZqCewuGeKyexuotq0VoWRsUVNqHiEEU
RAkYwUYZbPXpmsm34WqXCNBMbqrcikja3QKu99ZWxgsNxjvLES9WPnhR1ZHPZrk1Bqa7Ou/XX0Vp
TWsXHe4VjYdOhgV9E/MxaPxwGB4lRJX5+Dyqn9eP9w/Vx/q2YhJ7GSlERojQ+vx8GT5g2pUFjQ2z
TqEA3ADfk1Rz+gJdEOdnQAR7srIB+aBMGX/ofDUf24ZlKJHkPeRp+edBjTlY6Oz6yUPquh9kNj8J
zjA1UfBPFViajlBHaBBnjtMGeEZ7NQDyW0BJADOs6+9DHUCp209o7Pb1ARWw48gg81odHQzwARYf
Xj8pnc2CKwPuHrTjIFBe+Rte2bU1FCWN68C+YU37hvmFH9eX0L3g90ssf3/nb1oCDbLaT2nsMIhF
FT8QDu4cdtdNH66vo/NrAWItyKR43lLBO18n6UFgDmYBrGP42a7wXOPYZOW0l4FR3FxfSvuNgGEA
QwM+EOAt50tl9tAZKB/QmMj2QfbigADrdij4y6yKm2HaIvq7HIRCdIM5QAxvgeMDVFOr9VyjMd20
a2D2e5X/Uqiq7SofUlHhZI7G0eoCcjsjJ57RScUkQ91BV7PMUQgO6wxzgryV0Ou1C3PDsGgPHG1P
4Mhc/DR3ZSoLo2q9wUPhbybOAVwZB09GzdYQkc56ASePoV3UXTBMum4QyaokrTUHiJOt6cnN+E8b
syFeAY7Q1ACpMFqgvmj34B56qUv7vpq3QJa6wh5aB+DJQJIO1u+1nhQZ8qmWlYcytEdD336wi2zX
dq+YkkaDdDjULmZqS39n+hseV/NuztZdmc2ZTIk0CvAsVr76HlTqs7ToaYJwYNjZ2Ra3kOZbonIG
0AamdIGjWM9Mzo2nMJWAir5M5KsLZWflmm3YmuJ0/eVoN4W8FcKOC7PDOiYDVGKqlI+aPqT6vBue
qSac+cwixx8/BlPmbTxUogmYgLoxMce08FVc8DUlNen93hcwCsA9fnBdnjwVpLdefGFbv9M56KKF
Tv5TV4MSfa4IaUJQZaUPKDLi8w6t1dzIPqUPNLXHKEv95KbmZr+TRjuGsnH6XVKbU9g1ub/jbTPe
c3e2nienScJBdO3OD1jwuS4RCiKzK3CcqbW/fp6677aIZKJ/AHLlC5RsYM+J8LqcxukAhasav36f
+39vWKEDhMlgNNPR7Fm/wAqOltUYGI8p9HGSYDqI+slt6YYn0tjURW0IWI2lkH3BZtqYrIc4SUaR
wTXhyJ0TS5xHQCUPPE+N0PKNjZuoNSwLzm6RV0Abde1oZ5o6LZgdl8KY8XVI7VcvlXdTLp7VTKC6
ITgsOwvNxtinmfNSBOWGo9e4XqgS/Lv+cnXf+cW8ZLmZghsnnrr+dsiTu871NyaAdK8NIMKFfgdQ
9wtyhTHp5sbCLY9ZW5JbIyDN61T1mFr3cnpj88nZOFPtloDCtAGTxHD82oqkZBgci6MPYZmPbg4E
X7IluKyJJRGZAzcCzIiGR5LQmXRVjViyMB8F+0hAyAGCuRqao6r6PM7f+60j1BkQtOgw748OroZI
0ggqcxJwcmUmDkjM74khbitBp9BuoATQ5czdG+i3XH/WuoN8v+ry93d3I2hKLloDZfRJWB+gS/W5
lyjCXV9De5Qg/gY7MbCm7pour2ROlgpgQGJn7nc5GyE/lIXG/EV0z73z0rdZpKaNUFBnrQioGUAH
sUgWr0v3ddeOwJSaNE6y7HvQW6+NGcwhZ1tcwjpbAleNqXsotYDeavn7u+NzRerIHM34eEzlD9uV
N+WQ851ve7+sDD0wJh3zeP0wtddk4eRbZtSWotf5ihJpCO7mgN6xzyZAkDsVBYyme5tnYmeCSHaf
IIqIlMPqDQ+geeOg5oCyOsYXllxnld0BIm6DbCDx42GYjqAgDSfL3ZcTALYbxkTz8QDS9xGJodiN
aGxlrxr0WMc5I27suGNc2/mH0Wg+dMXW8MAlfQow3CifYDINHYtLd2NAakPKZHRiaxbm48Tm4Ast
izbsnHpYiMl55I9ec09LeD1blCbAwlZwhEJTeqQ9hTFo7PJYB950H4ybIzC6Q0DYDyQH8EoLsv38
O6OlUZuz3zlxMtJXozZPLtjlwWPPtkD6misMkZkFuIahqGWi/XwhUZiZZF7pxDYkdLFI6AKN1cDL
W+nRJ1vqU7pLBP4INO9RY0ETY3WJ5gL6gUIJJyZGTJoysjEVSJ23mbz+9TNBooBiIti2FujD6mFS
WrYOFObdmASv3BchMR9m8y137ivjrje+XF9M962QmEAjDDSTl8BMyfPKq4PCjd1kHHbGggx20x60
TbX/HxCAyM3+XWoVq1NmegRD2G6cTa+OfIG87oax1l6HhTB6KfxdWjTU5AY6NoETjwUFeI2qNCqk
qW4y34Lcz+D69wuQZMOoaRcNlmAMM5WwLas76ImipyATw4s3ScSKZJ87+9Sh9135wrMN16AxoCBL
gE8Hhtt2ACI/v+8uMukyb6kbl6T87XC5K/3yZmisjw7tvqmx/MBqsqVMrLsgCP0wYwaSSay+uo0Q
n1BjIHAbMci7q0VskZPtl9H1W6hx5ailoQAOF4Dwdg0OLZkok7F2HQwZPsohDb0tnTCNH8cCGGdE
pR0D8xcEdlba+DPqp3EPrgkljNBI/Whofw/+41Ciz5Qcg+nz9T2RpXS+qq8h30CyuODplkmv868l
077tBYhUY0gjd0/zNPDblOfe0bFAsehKFDQ9DyCKOZvN3Tx47V1D+/axqRTZ8Tz7JX05xTmmgT1+
qNCTRqDI/KMcW8DNBTgMQ+CpMeN9/UdrP8TCsbIU1qyLUpczZCWamrBxSZ2FmUApzYGSx8Yiuiez
9ICXehpip/WQEDGhC+/XvRPP5idF8FL9IBzq76RB390aNt6nbkfo6IPeC7ArzHGt7m9bcJEYJHVj
Q6ZvDVTJC3MLNKJzDO+XWDl9ziezM1rmxHlD5jAYjAP3YAAQCOyTQWw8FV2pBRgFjL1jXtwGgGTl
hmzbKFiCJD5O2sTbVaqIbKO741m5H3v7q1HYD6mo96RMP/ZzudGv0u4UpgCBGlwuXurqSs/CsMbG
xNpV10RNM7V7A+NeceVY48EtVL1h8HTGB1muuVRcIHhBVx9Puk7XFXL2UaK2IDtvH0dFgM2YNu6I
DioAl4FpT1RAQDtJVutYMyRlnAxnWgi3cKFYmIm4npX3BGVpJ1sK4PaxNsweoj+m87llZhYFnmDh
6HNjV5uiOELAmB/83B93OXCfkQOStc9e02TPqp9Q+6pYflspSOwkNbC1Ntidv1QFZzfXX6/u8wDZ
hpAIMRaYm1fNvAyIPm4VLY2D2njmzHtlrjwlgJ1mZKt7sLXU6hb6NjN4LiRgmaLC6JkbzVRCrRwJ
kvr+HzaF0ASGAkHKRfVGlUMNJCMqK33m3tYY+DP9fd+5D1NibATvOveKJO+flZY9v8uIQF5smxO0
kuK2+1aWVjgEP6gzRZjBCO32Z1bsr29MZ5neL7e6dJTxKi0d9F8Kj4CkazHwp+sraJ/Pvxtas90C
Azn4nGMFGbxN7lczdUK/2OqO6GAcIIv859jWtV9RN7RpFSDBdjvBU8k3x5k/Z7S5H8BkatLu1aH1
L8mMI7SF9hBveqjIFouAfqOw8XCzABmtq28FKBQ7SiYfldngMav9YxIkX+T418rUyLowg/HPMssX
fXdBkpzbDmBMKMyCpiAPyA/HCg5o7m/cQ+1uIIjzp8pnX4zqWsEkCTV6P06TT1X6VSa/i3SjLaF9
vija/pFNRddkdfcy7pceH9BA48aDW2GixAUWJPtAig/Xb6CugIhRgn8XWnmMXPYdRg9Ry2aqiep2
2lHKdu3wVEPCkahP4DTtej9swdCltoSdte8LIYa79LlwK1Ymyi4wqp0kPo6R+V9kNnyCxM/GE9Zv
Dy2BZRUXBXv7/Ea4LZeWXRAvTswvScKn0JB1t4P2QRF6aQsgLzi0fPUkKuNmgJDWBDTm9QPWBbbI
PTBwDQY54DFWm2TSLH2IwfnxSEzIIJqD/N4ZTvmp6vzxxQjM/ls5J+M+U20XphmbNwICbSECD2IB
MkKO6qKaWaCqTzIh/diavFte5Ue07aOO9TuLNB8C3z8qrn7IJPtpT+0N8MfPWTHcUjFgkHq4FT39
ff04lnu7jrmBpAn+FFcXSNX59xjHZO6HinnxbPRJmPFuuE+qVMRm1qqXlgfOMSHyP/Tu/8h4YsoI
pucCOYb56LIAzs2LCUiPwF4mAWxx+jArh5d5mM29ItUhsfoTn/4DegciG4DRABwIAvD1WGUS0NRs
ZtS1uvJr5/xAo9VDQ9wLTsrdsEm6cQIsBXpnZE/LOPgqmzFZMc9Fb3mxX0ghQ2GkNLJUAyxi2spv
M68/wgXkIanNdj9ys7gFs2BxP7qtfO7HYbjpMq5OdWrLnTKUt68L7/n6p9dZzXc/cB38eDwzPNLj
Kyg7u+0qhGplG0rv7wcm8YGtpXfuIVldJ3VF65iM27DNIJb52jrslnnVZwbqleub0d1j2BR0zwMQ
XV5IHBToInmGB4cWgNZAtBIgePXYeOyHVY6f7UZuYaZ0tvL9euT83fhd4HbGZCGwn80IquqPrN6q
/mq/D5Ce8DkA46Ifdr7EoOxUuZBwj2VOQ6/65ln1jjjH6+em82tgnsD1BB8j9BJX5tDJwQqapC0S
BnlTQVxmKptTnRngXd2CN2i3g1kO7AdDrRdD9WLuRiXcEZ1ne/ohFcqBs/+KkvDGhjaWWdOMg+st
m+oGy1iOimsnPSHJ3dvelp/Wfn8MhPxpGS1CAucfJy3zqUkxoR1bbPqVFNU9KZyNVp72Si98HQsZ
2OWMX4JEIUFGhDg+ELt8tkOw40oOeAZNbh2MmVy/CJpzg1e0UbCC0B8aU8uveReqgSXGsuQSy4vi
tSjHkAxI67Zwd1uLrIIbM8n7ochQYidcHJ35qAb0fYONIF7zaQB2RVKKGiMi9rXhFV5JSSuB7QjM
4Q1cbWDS51tMfhtrrG0nSzCs2MyAUUwle006dU/z+e36B9EEKpiU9hFBI1wCOHJlYWrIDEtLlF48
yOoA1bm7oR1fplJEgw2MN52/AYr8BfM+G35Lc+tgCRZMige7fYFtSC3MarfQ3I3FaN4g83NCTGI9
WKo/2Lw72bPcAA7r/ORiesAJt0gkouV0fvFqnpu9QSsvZoK8OOST5D+Se6+Yo9r3+AszE37bFRxo
taDHXLKwYiHyA4PM5p47hfmtz01xAxTa1hfWXVU0S/Ea8MghZrt64KTpa0nQrImJd2ewLxOUs22+
BaHXHjaUGl0ohSwI8FWMwDMbjDgdZvstoGMWNNVxNou3ufQ/4ivcup298TR0dwqoV1Tdl2oiRoTO
z1rVrpEhwHLjthBd2Ho0Suf2C2CD+/KPHqTxy6K5Czz9VhSgcTOIef9deHWawRgg1yUKhXjw8Ix5
vxtc8KKRHyNl0fVno3uZGFTGy8dVwpDVaoteS7pB9aMdO35Ddy26mEcXFEsbAkS6/SCz9dF3Rp/0
4iAt2o9WMVQklkhYJtu/oYKAgNJoI1i3rau4WMVVjI5SDvCmi5zU4nHOv1qGbu8ErC2JW2UngCSA
Ktz2P9V99QVsnnZYeBDKapA1XD9I3V1ZaL1RbgbC95J5J3eSycknG211eVeb455KYBXs7BtYDscd
FJ4/24Fhh30BftvrK+s+IXp5C5zLR7V8bREA3coBck/s2Oz7D1wEd/ksNqyO7nUjy4ZU70KyCbXy
8yMtU8gEcMrtuGxPoDMKmRH1/Mv1beg+28KUixrpohew9kMYU0CFNqgc1FiQUoXWKH4IaBGHpPTK
3wRUVacCQ40Rq0CIcn1l7e5gtnBfgM++8OVl1bq2NA07ttpp+CppM32k0C6NJBm3uA61S/3pFKFV
gFnwlQUrZk8R36idmOXVQ0rFKbf4LauyjfKLfhl8J6B0oMuzfgJW5rfV5DXogDQPtbrt2Tdqvf2H
QwOTIaJtwC2AFTi/EtQo07bKAjsequaj64ynIGU/657+b8v86Va8i7NmVGbZ2Hh2LCC9GlUEykIK
WtJIDfmW7LDOu6BV9v87+lOHfLdUa+V9aqoEmIfUq0mIdMI4Cb9y9qrt850p0IwY7Wkrudd9KqC0
QCSCKhbij+Xv71aVvUqdSZjo+s/F55HVj3Yh9i7Ypf7+c71fZpUdeVYiuFvZTqwMUX/IUyeNXCGM
L+Ns9VtLLUnQ2gAD6Yn8FaYCQqCrJGmyTGHbPHFjVDWccEid4dBmaburfbfowzTJqnsxK3WoyrqK
aMu8nZTGtGvBUoioRgEmkHf5qQNB4n5KLLcPR9Msjm0/VTtSme0tBetXmHndGM5+n956Vf2cARz8
ZGZNDv4al50SQIQOJmYaI1X1ocgl/IBnwWw13g8vpWOCNkJnvsD7QRtoHPvdyKHdbghCwrQyv7qG
aXxGwEf2BlftfasmNCpR7AbC2gF6FAUxK8xd0351WWKFWcrTyCmH7qZxq/RgDmwrW9e5T7xl1EXQ
wXYv2tdVnU6t0wF4EJhBZNuYT4E0jKEAKM+3FGt1jwCJOjpVfzQJ11a4yII5K3xYjmro7gFCimXF
EhBQuU/lQKHS4m6NqOm8FxJc1DcBMIcS9+r+906XtL3h2DFyrW++rw7IPv6+crMQQ/2zxOruB2nC
hqGw4b0sK1KW+xJM1qmBZOb1J6ZzYMukOrJ10JMCnHX+kucqn4yy9+0YVBAfO0vezs189IQDuAGH
BCEmw8Ii3wIeaI4PjLboKWJlRB7rgiSoKiH/60k7Vh7djTQNG5ZuxBea24fgYik/gxwIkoOr51xN
rDeqidqxR4MfCenM194Wci+k4eyd0fI2YkXtjlDtRYMCMdwFy9bYtcPUD0B3+Xa2Z8SN6mEjmtFu
6N0Kyy94Z3JHaNUFY4EVes5eSjc49Qa/a3pIBPXlXyuFwDMiZgIKEpAr3IpVyzT3FEJ4gthCZexb
4qH5O43yE53wgK/fvuWdrIwumti4eyD9ha7MGvQA0qWxKRiz47GTvwxm8ZDONg8Faf7TSvjWeKx4
s5iAPD8+cKL2DsRgndhpu49Olu+pKNE4pxvJ1x9phPWOFkobdFdALXwBRnfI3HSpN5K4myDhpkyh
7jB75e4pbfs47Vw3KqveDIN2tl/stO0/uOakQhveGhJMTQZyZ8+vkQh3Br2Hhkp6ytKFfCRlw4G4
3fS5oJO3m7KW3tuyQfOAGmDwtkm+sxImX3Ge+Z2YYTGctHV3yq75qRsYJgighikOhDnlHctRQg19
ickTnzveCRodzRMGhYq7IGE8Uvlp7vqbBrhJmkS0iADwPSZTEU0g8zJ2U8Ki0qN3WVI7D/AayGSF
bCITUxkvHHRtu8owmzuLDu4zkP7JbzhKuneDrD002TgfGkXTQzlULeCP5riTI9xj79XpDkgh/7eq
/BSydxkJieyNyHHaaW8zWhxQQ0pf/NxIToXVFftuMLdklHTPCxW+ZQoc9GVA+J7fD5E4diqRccYg
kA0b64XSB1F+zfMP1y/81jKrAJSpep5shWUGqwld8mL7jxNMrJXwjZelcYkB4JgLiQAwcUh/zveD
eczS56kkcQZ6NFWLY9VbJ0kxd1LNdSiZe7y+MZ0BhE4g2MGhnwfd+pVHhIpvWrulTTAy3UWTmz62
WbZRK9W11Ra9TpC6Q9IVnn61BgbF2q6vWytWqed+YFOQ7P2qMt+KqRmjSnr5Rwj8eZEpHflhMFRy
U0qidhnpWSQEQqCGp81bWZvBA6Z70rfrB6A7cIzlBiivI8iC5zk/8GYe7GTMZivmdn5MA0Ejk/QP
hDVTmElx1zWbJQPdkYNIDcxNANQtU87nK1IBXJ/RIL/1SjSL/e88J7u/3xNG6KDACO14QCxXTlT4
Qeek0AaOjSnOqq9WQncSLdPZue3HLTJUHYQLijP/LraKRJqxnBTatgSCAFDdMhTI5Y2aMOzMJcDF
K/PgdmV5qjIlUdUCmsuyoeN2fcO6I0Ufa5meswC9XPujwXOkSEhlA+xS/+7t4amvtngadPcEICRw
OWP+EYz+q68218KaIFFOkGewk6KRNP1TVb6p5tkwt6AZ+jNFPw7ZNKqbYPA4vyLVoECoUwg7lqTb
I0j+gNGdAwYvj+gZnqx+eMrAz+t4ItmhU71h6nSzp1gWTXhwTSKld1cfdOra3EsrRLB2nTcQHXHu
Ok6PBE4+A93y3OZuaOUSyFNqfCGT64U8SI5ItKZQLNMI17+s/iiAZ0PnA+PKF7KKhPc9n+FaYy+/
bdDtZi7MYPIdKNSIgWeNWHnE5UNqfr++rs7gOyghYwYXA/SgXjj/AlaVB44BLFPsZb0Xjqlwjp2y
wJdjGhiypd0WlcRyfdbxB3IGEDk6KEjhOZ2vVwt/bsqZEBS93IhDZUMk5m7I99d3pVsFqHWwdKHj
ezkBpxIpyMSEG3f8O/SUdqC7iqx5w6UsLmq9FeiYLo+EANi9PjpfNgkHzNGNefbG5Z63e3CJ5tm4
Syew8souokAzXN+X7muhe2hiogEm/MJrwoOl0xQM2JeJ7DutUTPn9mkesy+GU2y4M52tebfWuokJ
TEKmkKm7cW5aYFNK94CqX9/Nnxe2PkEwYCx1VnB5IMs7vwzt5NeFoDOKQ2PpPXWlP4YTcLluSIy5
lxDm6X8kw/+R9mU9kuJclL8IyWwGXiHWXImszMrKekG1NZttMDv+9XOoGX0dQaBA2aNWt1oqqW7g
9fres5TioCKifD7SOEj77C63H3vTgnZADw+GgEpuP8G5FsxGo4usAO+QSvrFqGeh3XHzuUYdcgtu
IOoh6Vhv886sGj/SkWnjyqW/RuIkR5V0WInjmKe7caD0W0nAhI65Nwa2NRbbzpTGS9llnR8bZdX7
ThE9eTgdyrYM4nivNXvmkPZPAn3/k6HS34ZdxV8ToYut3Q1QqS9hW+qykd0jacj9XhX9zhhU53u4
uw4kytjKnl5a/SCuA5qPZASF89ke41nr9dIYUJZSse0zY2BAEY0bYiYrO2BpOeISoihhTzbz87tC
K5Gs2ajQhx6IZy8mg7tC10fZDxXH8aus1H9gHKCrgqsC/4CSNn80g7psj7oFCxFIXMBvunGrbd9X
xcobaemroPk4tTvAUboqOSCHgiw9IB6hFoOwq1nJI1gAexK3D6jWb25vgcVYqFAitcdVhPP3cgeY
wwi1GdQwQ61zqwDFCH6X6lG1V6xDJc6AoObpdsCltQHoFySwdXzCVSEg6/R+ENZgA9rnbqpaAyyB
HjMIBt8OM+3cy52to+gPSBey4EnwfvZdujY0PWOgJDAzdo5eiyZNgvbtqIC/Zo073KdD326qsre3
twMvgPsQGW0HVFbwA66OSJsyCRR8ZqPg3O0LYgW91PyocnCb1c0Dh70NdgbxoSnhBXonfmrq86J5
iIwVgrKBMxX95lcqMbU266kVkqo8mrhdfVjQ7SrBv0Ty077v4K1PqsgGWjzA6Mz1UUFJTiyeoL8z
mH0wWZ9nsb7z1Jrn8/VVdxHGmxVcUk7AYFKlBeQpa5y9tCMONVhdfB0SYYRxauSoBbMmPaqiHP9x
xJC8rUzr9brFL0AmjUwFfLTrzJdn8v9S3iLjtW2+gtoEWCAoQD6NecDHMYD7r5+icJDh8u30XUsT
/ylb0zVeWNZAK4PZYLtAbdpzakMhbchFOdBsSnHzMPOnOmjfoeEIxykolHRrb+SFbwYXEzASLCII
Ns2PO60SNjNy6YHXE23KaC/cctdH2spWnZbjbKvisoA53fQ2BgF0tlXdRoCV6rb85KbdEYzlwNLD
lJ2QXQVE7VamcfrLbgWb5dx631ua3jT81Ba/MNJ+DciBKR/TMb6jaNzFDNW1biynCpJfd94a2XDp
dAD2C4MJMR3Ud+cuPYOV8aJsYAlE5M6O3gz3wZbAUh8myZkmOZbW1k4frTXR+cUhnorXBgpvuJen
iT6rjcJgyWwN+LmcMu2xoyqIxCvE7Q8EsjJDvIKdWVg02B5AUEGW3bpGHlUVys3p4GICAWzWG5h2
NLjDPm7P41IQlEOnrA2ycGhhX35QmdrVmIF1cwKUapP1by54cEjbbgdZGrXzINPdeTZq0uWwtB8t
BhWtNijy3/XgIQH7lWZ76q58z+K6OI81O7PJ6MFqLUUsV0k0ushWQ40S3HN/hL510o67xm1/GLHc
xN4YagwNqv+/b51lwg5wt56VUXYa6zTIYRNRNQ9ltY/lwcpW9uB1ygFZdstyHXi6YBvMrwyWAnVg
9CaDmgtKqOZT5QS9vrPpSpjr58NFmPmVwZle6Lj2sUQSw/cy6TfGygNlcRHC6g1S/WjKXz0lU0NL
eCINjNnwvTGhWeT+NMhK32QhBiiVYCJOfcIpzOUaNGtZgA3I2KkTZeBAfUuoVy/5NLBgstH8N8hs
NwGvSgigGOxUFE95+nsw7oq17szSAkcMlDogRwebrjnovGLQ781lienA88duvxXRXRPfC7xMWvqT
Oh8NOWhkQ5Lt7XW9cGHiukQihv4J0tu5qkDjlmkdjZCxxtvDGI+Odaz7H5VXblLge2u18vBZSFMQ
bUqkJycZ+EtdzhYqqTVnDgYSqu4HXXy3sq8eqMNl99sW7yy7E9F/WR5nAWczN4xuhyZ5xk6QoN6W
5Y+6Pgo4G94ew6U1iOqmjU7ulAjQ2TmYe+XUjuzykz28d8mHVvxxm5Xm3VqI2fFDazA2ofiXn1S9
jT0det3HJv0P6cykI4KH1SRchdbn5eyYdNQ5XiXyJNx6p49kU7r30mhWRmvheMPRBkks6DpN1JrZ
Gui0qASIuK5g5dptTOuQox9Tpb9hhHJ7VhbjeNBeRg0RNOV5lp9ovRwKgbKo5VV+M3q+m7YbEY9+
rX27HWlhckAWwgEHpB/4lHMQrmk3PItaUp2kyDdl9iNFKbIRxsq4LRQgYfN1FmY2cHIQhps0PT5I
LzdJlqFoVgBN2AWxuc3H9gCRVL+Xpj9+3snjMvBsE42VBp8NKKmfmMqDnj5xy/CFcfwPg2jBiwdy
g1MWNh0dZ8mEI+2YFgrTVXXDXZf2ezW8RdXKQb5w58FrESxeVOgmh5dZFgHLZNMbHKy9Ph+Pns02
aHCupHdrIWY7Faep2aYeQsBx9xfQkb8NVK4+PVSofEyVUwPQmCt6nEqNlrtlIk9jxg5VzZ+MUe4s
dy0p/vtYmr0FLuLM5p0xA7U63OBwkc7HO7QKf1ed40ChhZsPuZPqRwUZ8sBsUmc72n3k55HjPjaW
88fsiH2SMbEPUMfu3lScF36mCQi7SCvb9tT5o5VZC8L2aG8qUnb3luLsWFnxn6zF20JZ2iuV0gpq
E84Y9eB+TbsOp5FjfVEkM/eadLwDtDWjV1UQ49GNE/bV0kUa0NqD4L49oiI/GnAlb6UIHBlFvl6R
NMj01guEp4pDQkW1kwn8Z+vYtQ4jlwo9ZXsIUNuMDwaAJZtW2AWoymnyWmR5fVQc1m1Jr1tfPQtW
10CTOa+sdeo9DHba906KNogobbdxUnn4U488J+As3rt6CV6mq8fvHokp+tHQdvUt9IXQ4Jv+N84s
ti3SbVLcQXYivwPK3wZK14NRSGGJu5xJ4LjA1fcHJyO+PRjaviV2vTUrrQ1GYQAOziRgga21Zia2
kNtfzP105p1tRxqLTHkCcy+zPyLewr3GJ6AWlf0x8dbunYUcBG+hv/oy2JlXFaHYqXUis6g8GbUR
0PEktXdTZT6wS8fMe9DXYKILOxSFNTTOoKS0gJQuPQv+A5ZVnLLK2WR6+pQ1a7jD5RAoUQL64gCh
PBs9rhhESJy8PPVSdbvUyrRdIzJ3c/scWLjhIEsN6RpoZ6K6NC8MJKmutaQFFTCuG3uTOgX8LBu4
QBSR9oAnxEq0pRUBsQ/gUoCSgxL47Jss7NgUBiuIBq8lZRxySE025BTxLIA94MoRtxwMuGsUcUA4
mwP0rVSYNatYeRLyyNibjSwk9tDUlZVfu6tc+ymxmR90qAX+L9o0nWeLXXOHGI4riNYDSJJEyo+1
TeN+uPIU0y+Sf8QQJO34j9uzt7Tq0WADYgS4eUjFzco6etIDstN7xckSEGHojlXL/cjSgmY4pMOe
0yq4HW8hS0FtDh7w0/03SX9ffuQYGY7Sx0icahVvtfFhgAy/sdacXgkyB341cdW02oAgSU3urTg7
9pr+KCP1eXQeQBL/fsxcHUGXzVBAwrs4OcVHlz/XavAlXkdrqoHWlFPNVwZeLMjtUSefhANng5bE
sYbrpThxSzmHyIKzokTNPxASwv62OWh7ZafaxoDSKrpbMvWhl8D9IaX6XUOr5pQ1PD2YTZs+cKi3
BW1C1P0A1dStgv7GS8PNLBhK0wrSkaDaDjvKjRE3LCjg4vE2NLa3F2mvfENKXAGy/FE26Z+uFdm+
H7x2qxGXb2LpxkHl2XJDbEgelSNKuyh+upARNUSg4y3m60Z/sqJm9IWoXL/mXbLCV18QZZpAfhBz
BPAeVYv5eVfmMY915ogTEHjAfPE02ZdjCqnolAKvO0Rj/6TnhbuVLfnIupxDhZueSJKxzWRg6+tC
aEfgcpINF+4XYln5xmzjbKOBD3rfxe2bw4q1gs6CwMblb5692nSD17bObXEC2mcvWu3da5L7SOrv
npbuKrMLRDX6njUcgJN5yCLAzNRazrt0TZwP23x1eVFewxFDnIj60LQ7Ewbdn9/zeJRAmxHvrWtw
LvVc3pRIjU6FFBtbPZb8pbU/z0/DX30WZDaQRTu6LlAi4sT771l7hBDXtpUPVlLsgC5a+aAFTMhl
sNmQuR4nhgeZxZM1fq+1e0jxBLn2VQxTnvRWeM/ELna19U8H9V6Qj7J4d3tAF2cMmGzcuVBgBPPp
8jxQqnCt1qU435y3vPvwnJUHytK9h84FOqhgHKM/PLsUvITF0C/B31+6z526jyA8lxVf4QMxdHxl
KJfuHyDn0Z9C5g7lqdlIWq1hCivH/eNMZdsi3gzkNe7v6vFX0Ry4/X1l4BYaC2A4QeMREqXgCs5P
UqnSHOhZTByLms6nfWl0QQZ/sAN+G7wZBgAIEhuMEyVEshtMt94gVexhrD5QMBg0dvA0V/chR5Du
3J4ndxSGg7vcdlkAXDoLtKS0Er8lsnytS7v/olPcclnmOU81lPlfSC1fQS/JoZTT/LRH1r5yljqv
gsKyBM/q4TjoqROkdi0kJH3dYtPGXv+rSrMmEERG+5FGMPFuusKvSiVeudHXn4eOIAcAHxm+HEhL
USW7XFroQdPG0Fp5QqgA7N1RvNXeW2QVK/N+vYSxdgHtAdkMcwEJwss4RYr7q6AsPVnsn5hz34s/
/ZK/DDBbw4Mz0sqLRXoa03da/tNVVUDWgIULhOApCGQcwAYGPGqObBizMSk1qSVIADq8TNCQyg+S
Pmbi2EZvHM/SBr6p3vc2+dPS35r3R6SHpN3lVb1yIExZ02WCMGHBYdaCzeoig5ztot5lQjVQ/Tn1
idjJhvg5HA9c+0drbVvnREnIipfbO2k6Tq8iouuIjiNUYFG1vZy/tgAIu+5NRCR3rkLfxe96CEF9
+3QUdBstgn/AGgJB8TIKsSKS492BHLE3Aem+97IvTn/grVxJ9K9PIfh3nsWZpd66qbmdmNzKmPYd
5ZlA806GV2yolyLh+W4UK5nK9fl6GW72iDHceDC8GOGI+Y1nYZTsR/4BEdjMHFe22XUmPPGK8V6n
wKNc45n1pko1IQZgjWO6a3P7BSq3B61YE2K8/iCEQWcYTGagtXGMX85TmdlEqbzRYREhDhFv9lpV
/tYh9dxDZ0/W7cpyX/wqyD6ivw7Q8NXDVpXDyEf4FIVc6+7sNPJdQXxCft1efNeLAu9vKMGAN40D
6mpz26aEqEaCzVMlw30m+5faqRhuBvWrj+x7odQXN1m7ea+3FWJCXnqaqwmAPlvwSdJ5IBgwEhJe
Jr7KOWyRnd+m7A+Vma89X67PYASblBdRhYCMxnx3wZVojMeqJaEYvkb8gwMFdnsEl+bpPMBsWxWp
7pYqRQB33PeTF7cGKfA1U7rlIMguHQtaXejWX649w824oo1HwtESG6maQGkvVr35D1+CfgEcGlC5
vcKV2I4hTYjzkjBJU+pD3o/ugRoAKRYKFyuLe3FWpuwLmFG4rcwpHOhZGLGSLpYdKb8kWfHF1tna
Lf/Xxevy+MbUA4yHqhBQHVftD5P0fQ51T3wPzWKIp+CQS8iDlPWbBv0KR1dWEFf1H5AsSj9J0kNH
iwM6Jn6NfhyV5fb26C598oRlBlIARz0m8XIKyTg6XRvZepiZCT+4g803snTWdJAW3lqTdjuOQpQ6
0JGZ1x4Szc7ixExJmMKZW/8iaL5PAMs1noy0eJgAEHYTbTo2BIV67vqVNvTSEQlIEmx0oZICvZfZ
EYnic1EyXakwH2Cw4qNbXQW2lrdfBxzPu84g4mibY7dy0yydJ1CU1SceF4GG3KzcIlBtrlsdO7AX
UF4ADUA92jVy3qKx2zuk+O2KhNZSPOgwELwagI1Ezns5k+kIGcUqrklY63TPG/dQiyOjuyw6fH7F
nMeZbfoRjDS7GOX0XdE3lVcHSCt/vR1iacIAIsXWtiZ1gnluJ/OIKk8fFSCQxd5OskebRJBM7oZH
Ztj3YEXnK3f14tidBZz+/Kz+xxI9S1yCgKL+Znd30G7flONrZ32+UYyDCqU+tFgncOycZpyWaRrb
aloTfRmAtFiCnZ3lP2+P3sKpfB5krjoElF/lZAmCFL0+gL9tbUvutOCKrcEolwNNjoUOgEwAwV2O
WkaHKOfTJeY1h1r7HTX3Vf96+1sWJgbpEyRUkEZBqni+qAsdLjKaZiiQhx6r+htkWvLEBprw5XaY
hS8BQHMq8QHON52Gl19Sw2BirKmlQhOGeynvH5sh2spqzYB9KQy8vHCN/bX2nqtnUc3L48TN8CYo
k51WdSGHgiyg8ys7dDEMDh0KeSuM25y5N/YOCtptj0HrjP2odbu8bL5BI30FWrF0qFML5FsgH6Be
gorI5ahBOSevqIixazwv8iNDGwOTpUe8sHd5bTY+tAkPItaPtFSwvC9+VYZX+20Wf7k9eQunBX4G
Zg+NI3Av5wftQJMR5ZRMhQw6YT1LnjSbf20z+m5GCd5g47fb4RaAOiDVQyUc1zjUK660rzqAkyOA
v1Vo95mxU6We/W4rrzuk6PptEjl029FTLIBLKPtWtaATFpHVoynjgCR1+6cs7Q5k/uiX40CBGOts
AmIoBBNt+iWTRGoFgZox8sCKyAMnC29HWsAe4KPhFf8XNz1Rdi7nerTRBq6ZrUKDFu1jEufvuTbA
GkTlbbJnFLgo+KPSO1JZddCAsbtpNWfNgGkhV0HrAskZsJOQ/51z6+AmXjq81VU41MnWdMtTY65Z
Li2O6FmI6SecXQSiz4SoTRg5I7n06QBDd21TxTk0pNcKmQtPnAn7DqIQYDCTANBlJC9D1tUZ6Rjq
rEQJ7HvKyFbqX3gcgyH9onen2xO4EA4TiIkDOZngepj+/PzDzBr8bNEg55L1vjIqEHi7jee+GnYH
tREZdEa8uR1xYbaQSgMJrk8aFEiqLiPmXQnzBRuakUL9zlE2SM21uvNihEldEdkrXopzIJEuIHno
isIJFfuotT9e+fmMavLm+N/fP1sMpWx1mngCIstuF/RkW0OjBRau5fhpxAge1JO7I+BQ+oSAuRwp
GbWGsFxIeJLGfU+4cXCi9sftyVi4Ei5CzFZbNhoENoIadOo850N2+S4W3Yi+zHD4dBwcRpDMwL9o
Mc5ryhTUaFF3NpZZiepuJoOkejC7188GgTAv0KQUvWgcv/NjT1F4EkFUXg9rwD1RotoWRr6PE7oy
Ldf3CsJAFgn2n4CqAa94OS0uisFFpYNOPA5wdtJ21Dlx/aHJ9wZ5u/1B16fOZaTZQksaSvKiQiRt
+OLJO26A15qeCvb5WttlnNkhXtJM4wXzjFCnfWCZz61kftmAmSJgOgFnje3nPwvpznS8AYF3Betw
PQB6GISsQ1i+w78jgZfUY+fovqFW0rfrgwDdkn8DzXGLxVgyl0yBItfYDu33CmXY25+ytBZQTpno
t5MG5TzV6QEYApsKnJYSTk7KyjPfyPqfZZPv0i7/aaj+2+14C1804R7+wlRMUGpmN7smod3T6sMQ
Or3zm1F+bJ01MYTrI2ESQkDmjuc/bvZ5iMgaa701C5Sg4p9uIlBt3XT5/vZnLKQNEDHBcx9KMFPa
Oz/aGDMj1nZ4WJXl42iPuxxdFCIovJiPcfsYF3es48ey+PTBPUmnQEsPzBxoc7qzdY5uqJsMBl4N
de4Fiep+9dLaEmF9B51wJTFaGkUo9IFyhDLYtaIEHHC4DgMT5NreQXR/ev1JS77eHsSFtYAZ+jfE
dHqcXd0ZZLxQrJBIsxttk/fjY13nKx2bxRAoRaH+iX7CleC51Lgucy1FSpt18I8tmieD9Csxpvv+
su6FSYFKD7wR8FzAorv8DIDtTDXU+Ayt9yDny565dAPKu+8M3CkIzHR+WsuVg2H6O2cxURGf9ADR
KDFgtnoZs0Sr2KhsrQnhzg3nTBh1ZHrhi2Z8kpnx5MaS+rlu+RDbWGnjLgwoiDdAUeNFCYbvVbNz
SKoiaUWLow8YwyQKoFdwe1UsPEMg82mipQqmCEDB82y4IBqKWlrShiYweW2xIzV9JNqhasDTUge9
STYQ0N/Hrtp5w1ovd2lYcRBSFAzx9pvjnUcTGE/PYW2oKPArE7aTyc+/bTBt+ECI5UFx4UpyHE7J
8KDO8UaW3N01WJV6S49m7G4UW1kkC2c7Glx4RUFcFw39+fsxBky151x0YV+/TKYOefkj1pD9R/Eu
LT9uz9rCcQEZC1QiUc+e4OKzc92yOLVEg0kzEudAh6YIeFb8hm7HysG7FAckOgBysOEmO8vLhd/n
Ke9EXbdhO7JwiNNTJKsXx13rcS3tL6joGzYED3U8veefU6RM79OoDYkIi+wfq3uPzaPePpR24Gbf
HbG7PXrTdp1vZ8wRKijI+IF4nGdkmlkJQJFbeApnvkggbPuLK5QU1vKxBZDJJGr9b6Bpe58duV4/
yRHWUyD+ZMKN1hLDg1LRwaTlmzRbn8TNs5UXOw7sTmCx3xmwvZiE4PbnLhRY8DOgzjO53E24gGnl
nv2MmpSuaghOEWGAA9k0j30q8L4nQWVTtHOaTcP5OyH5Q90JeL2R+pC65uvtH7E45tiEeMkBZXqV
+ZS97lVFm2HFtpbP2cHtTo4DctIalvXv0r+aXMgEYXdAzv4qH+kgEjdoEbaG3TsgXYr7YhxeS7hn
1jkUHchINzyzNql4d5v45wCxs8LmDnJJEVTE/QVGwcYohqfWjZ8cPd+XJnt2uL6tyRp8YmlrTVq9
U+sOVOf5PdaKGMWYFAPC6KGQDzkQFG6+ViheuD8gN4Dyko2ljkt5+hFnM68gzBnZIh/DIk8DiYQd
LYTb87qwdSdbdVwgIKxM4uKXEcAXj0si+wFcSTNwAKkd5akZf5n2a0J+RuO9K7/cDrj4SWcBZ3dx
XBYebCSQ0krtQasN310zJlo4x5ElgewKLBoSv7k0b2w0buFI0oVmlX3TlLdrVAMxOGD+86IGadlO
Vh67C1vjPODf5PdskiwrzZu00jt4t4BgPuwA/4SEyRfyee7XlP7978P+ZgJncYYiB2OFIU7ueo9k
dO+qBIrXXrW7PUFrn2NcrohK7w0hetXBXzj3W+OJVq+i+xic7e0wC/sHXVwK/MpU0AdA/jJMAS0c
AHfbIbTgYV4bg89Q8apX7tmlxYbytz0ZotgUchOXQag1/r/FJoA8rvOXovh8cQAkTfRMofS7AL0X
bmNrblL0IbUhE2OlQUxHP3deiIL1RrvyNUtDBrEv5CfAzkFpddrLZwughyKiRaHHEbbqo8yh0fgA
oYfbs7J0HJyFmJOB0RIFedvt+lDV6R7AxqEB5iKointWPlCagle2sgyWVtt5wFnqUAlLr3OFgLT7
wdl9nz4U8oPpK3n48sihLwAhKxTW5jalMJWzhELLPdRAHhgFmojJxGpdozQujh5avHhjABt6xVbg
ZQqjj7jqQ1mR/h5kJfmILc2CCIbW984AoQbeku7g1KN3SPLRXjmIlr4SeQIcu2GkB4DlNNZn66Mu
gAtCC4aEevExwttW9754aGHeXiFLb/lJrgDaBRP650oJx436MSpVq+Mdeoht6UMGVbQPI/s1wuWu
oD8sV/hOulbkXfo20OAJtH7w36uXVGEmI2WGImEDQGaAjc2eBmp1z6rUtJUv/PtumaUgEzIDlBPA
pQHmm37L+Thq6PqQASURtxt3df2ckhOe3rsCGsN2tWl0FYCS4pt97VegwGhk55A7qkHdayugmmPp
P8seBtW/SIu2e36Ucs2PUV9aZ2D8YDwmN82rN59beqOoTPT4lbWPGicoIv3ZhHAW8lOg1R+sdE/r
DbqcAMz+sK1jLk95xAJrwAlrnuAWRmWyKdma8vmCz6sHrThsL7xIF6Rxa0dEucsImdJliz94qeuD
rU60/sSLn5rITiDGSdDpuPMwQEqk+KkSju5K55eq2kemd9dCS0yr4q2bPfdtdnJrPYjrfuUsWJ5e
DN9U0AWJaf74qnMRdULH9Eqwzt3EH9UTaV6UlDsdWWTp4jEWbSvrGNW/LPHAzbtShMkAMWEmoO5X
bStGA9sZAMiOfKXhq7LT7S22sNbRDkI+NpVI0NCYbrWz9RdVbg9NPBfdpxq+emNhxA+xMOWWinGt
NrtQjcHDAj1/vNRRQpg/LbK40+yqxpSVWl0+5DUfd0PWjXf22NUBhITqVzdvy5dK87Tj7Y9cjPwX
cY7nL0qp0xo/+0jbyG09Q4sq7F1j01ICT4OnenwSVbzrAf9U1cquvrpoJrITJJiwMsFdx+K/jDcq
zepJrqMGVNigf7Z54qMR1ga2itIDAPBrrNmrSZzFmx/GULOqe69vwn4SOwYNzxckeWR4qK582FW+
OwWaqlt4mGH7zfHizDWA++yHNtRlR4Oaxu49Csmm72rpm9GBTg9o71pPZOHjTDwFYZqDhwnGdDZ5
NTUZyPuqCh2VwAhbshdRKj0wvUj/dnuZLEzbpJoFWxKkifAnnqWJLqfohqUCkSL6Q9T0GaTaY9Sz
bcfaNdHWha+yAJdAwwoXJfqjs68SqdKdWNoy5NapaMF2PhLn9fbnrISYvxWAMHIgbIQQunZXx7Ev
9ad+DQG2GANCl9DVRA0X19jlSucoZSapjMqwTqHT2Nm825Y6Y088Us7n1x5qxUCagQmKUZvPDo9K
PB5pVoVex23uF40+QE5eGiBaI4crmoQdaKvSlbr+dUHk77E48SNQzvWuLEEhQd6mZlxWgHrcNWNY
Rvel8+zob3XxbKHW1XzL0+dIHvma+pCFkbtIDKa4BtICQLawGudvFtWyftSMogrB3MuPmeaoABIX
2sqT/DrDsnUQGv4avmKHXTFypMOHoaeqCOO2eWW68d4ZegBV6E3E8g26HRCYbcuNLu0x8BKy8gK4
Xj3GX01h1FzRrcfGu1w9etQ5+UB6DienbpOTGChU4jftysK5HsmLKPN9YJm8gC4AnJo8Qd56vDIj
tcZcn37o5WRdhphtg8SmoGH0Og8phx78SwsdeuCF91b72MbfyyR0Pt2gwVQBJID0FG8zCLTNypJV
VljU1HIeDvqmMhxfJWvvi+uj/jLCNKpndyY3ug6tOs5DeCLvBoZFwZNDmTl7nUYP48hfbh9WC5ME
ycKJV4CuN3Le2dmbpC2FOdTIw6aAooiZB7m+VtqcxmQ2SYACI9eBUQ7ISPPLi0SF22fDgC/Ko/vB
S7/Fij9EdrvJObnXGrCgKdtbenuX6NpWV0MwSDhH0WYl47pKRjB15z9jNrCmI2qvgDdgqOwuD9J0
eI6LcVsXzd4BEQVIgz9ppT5uj+41delvUBvXmwPFpSukbpFYtavVHYf8LawhPXZI6vQBJLxdZWT3
EODc2h0UTZPR1yHDZNYqyIcMld0MkhIkIFW+lcCXrZw9C7tfh0wSZJegcwpy0Wz3t61XU2UQFsJ8
2LdkCJLbBo7EK1EWtiaiTHo8UAWDzN9sYTVOofWj47BQpA+jC3bjc5K9JALKv1XuN/1L9Wkf72mo
kRxB02/Cjc0bFAC9aIp3GQ8r8ex0NSROd9AO8dPksZq0DUuCZ0d+uD2/i0OJfUNAuQVebg6/1LRC
dVmD48CUh5ZtRx3Km9HKW2YlxhzxEBes5Q3FdyWTwzyMS8f0e6rWdDkWoqBBOtnKAvowve4ujx1X
oeBBuSPCWLwP8j3nb7nx9unBuggx/YSzk62Z9GZJhRCJ8QBZ+YNl/9CyduW0uc4lAZI8+45ZSl50
RqaDUiTCRn9vCN+bHCLPyRjE+QrT4O9RPzvWLiJN583Z51gpNVUubBFS1QZ5/tth3C/txI+SHfwl
tw776Ug80oUVuL3cCwo/e74XfRSo4hkavAHDnU8eCFc+1R6kgnRj8QFRw6DvHN/z8sOYw2HRkP5Q
/2HiaMCQJW1eoeqwU94WNFffM/7AH8UX+TurRxBbBd6OG+nomxhqXnDs2rv2b9J9zSHFk2cvI/k5
4H3SFAZ6DG9e8kj0tZtr4SrBVsAenMry6DXM5jftBiNiXJRT1Z8axba2s5XtthxhYr8ZyOGvWqqF
DashaudlaOgDrKCAavO2t9fowiUxPcv/F2H2DYTa7WAZiADVvns8u/w42uN69OFIr2n91mt//od4
4ObCbQEPEhhCXS4iPSdMI4ZRAI3BgzJmkDMPCd2VfbQxtPv400BNqFfj6Ac+B9V4+MvO8iUbDxOr
6aMiHJR5b9UfjK+pkC9OEcrwYHBBRB4AqssPakbSQF+jwCKwv1nsZ5Gv5CsL+9sG+2x6jEDX66r+
abJWwc3bwASBg1a0L6nxlUkUk9YY82txZhNj9chZ0khHHGys1Gn3sr2P3CeVrbxzpgU1O0XwPRCG
x3TgNv5rEXV2iug8Nb24wPdAAnxXcrWBtuCxq92V23gtzGxdC1VyN4XYVahFe7eERZfYNJn6D0Hw
DVMmiasQa+By7ideFqktrwxdUW06D3T6ptlXWbq7vWemoZ8PGTrkIO4Z8AGDNMxlGIg8Rq6VpzKM
aOnn7bObQPbvrhohlrz2lF9aBTaigL+H6tkVl82hkZlHNpPh6MJo14ASo0BTIeu8I8QbVvLTpZ0D
TgoSZRuqCVeQ95FmsrPiXIZu80Zwvtvmfxi38wDTDzhbaiqBS5uKMglMvbZxu3s9+7DgkyP/lOb+
8zNkgzU84UEnssZsIcioG3k8JjKMTRTRm54cUhZtoDOGYrZx76nk9Xa8xWlyYP+Bkh/yl3m1V6MJ
I0UnJOyUfgnySycFXrM/9fjX7TBXlwMIQ5MVgaGjiArY82wTyQbQIhuyraHS3QdH6D6MxeqIfemj
dp8w7T4z3ZVsBn2/+WJHTORkKEhAwRfdgFlextx2VCW+LzQyEBj1iupBUUNJs6AO38supluNiThI
2kgco9GBnNBYFe8uj7r7Pushq9Mq7w5ea+nO4rHadEhbApGDuWF6LNtBr7ABpqLDn3pdQAfhbKya
vedxDweghGogQ7gd7D81E4YVmfGlK514W6u6ATm36rdgzck7RjMVDI3e+e0w6lDP6KivmkQ8oByr
bY00bZ+ajDsfDFfdNoPN5tg0RpBgAZb5roacR+02fsW+FMOD3ucvVeEc35OtSujRdWTAXrSjxvoT
1Yxj2hlsC891tS1VByiGTkrfAZ4raA2bBykpma9wkmzyBL93GCAqlAKxFLgMDqlD3UKOvhyJbxh4
VCe8qH1wp8x9BpJ78H9Iu7LltnVl+0WsIgmOrxQl2Y7j2KIcJ3lB7SR7cx5BgsPX30Wfc09EiCUU
vfOUKpXRBBpoNHpYi0/9K1GU1ldqguITl1UHxqcOMwr1Xdw25q5Gbd5RT8JzWkzWIVYmB92dDIxM
He13qhb+bbfZ4Ndjke2Vsi28KicKMoER9dqYNgeFA1tdH/CD2SmJz6Kx9EbSEK+qAHM2WKi2KVX3
b2AoFV6dj8YB3Wlgs3KM6L5P4Hw0ITV8khLdQwsBGGYzbTxWfdYcVGOMvEiP9d1gRvFO5WDHUOrY
RLP+lN1V3UQ9YmKGiQXPL7WyzC/wyd9M24weupyDTbNzu0NMiPIFZV94XVBnQp1RnESeElvDkblt
s1cHi39yWVThaFnES5LJuEvGhu0Rm0S1Spkl8TOrya9xMNXvSJe393UC6p2oB9nkgFeixA28rtnC
oYChtBHmx3m/itHxGlxI+mClz/ZY3zvtJx35hPAxLuMdoD/Usjiw5pvZvPbJY959sgZZ8PXKUs8V
fQQJelTDgeZBTKggnFEMnOn5M7WfOxJ7HM3cty3NlUFbSnjH4Low1YNTtllLEKsI9YcIOJd1FHmx
SvwSBFS3JV05BoIkwVSzkfCBxJhLpExorrD2hlniaSIrclqdEBq6gNyNUO4Vw6qKJywIGRENSFBg
oJd/NcOpVH93subOVc0gPQkj7VhzJc3yijNoyNgE/PbnLgyS4glzlyjmHeNl4XzgbzQg0aA5DkYZ
FRpLCRMa0ygHVclzxJpHc6g98HW/VPw7M61H0zS9pFReKot8spOnyj4CUvXY0vY01kdVBW8Ychpw
+LzcSmB86Oe8cf2EAWYOz8YiAtlzFXvTmPo90AJSS/Wc4XuX/+411euNYTfhZiseKh7uOyfzgLUX
pk9hb+JuzTyDnkPkoGn9RY9Mz2DHGCCelWGetIFJTt+V+zWvwFxp46DaGaSr+nIFijFDnCwZimdW
/SZtu0P16Z5OP0M0Y0op9tZ256UsQZ92G9awSj2iEt2j3qneCGs8JjKdXl+xiwkJ13qkGGB9KiGE
mW92FjBbEgRc25SXk5jPxsVhVlstxg2L8dFX6XXxX+5w3n6GLwUIDnFWDFbTjdiTnU13VVshC6n6
TPl5W8o1o+ZS8e8VCxfzqN28Q4M+yn+TRjX2qaEArxfHAbeqQ/aOxbiHuAD4+Gw1RxhTMcHzigu6
RBnvHvXJf9Vp/kuLnG8AZZZpcHWbzHAPqEgAyqFYgp8blVPZLhYgpE9T/lKR742+NQo3Tx6mC0FG
4LVdeed5OUWdAaQr9PEjoEQrz3BbTytlpZqrewWAAbhV8HxGsn65V9ra6FJbSYrn2In21XBPrELi
UuprphgRjv+JEM4v60I8Qbq4eMZzxvJZY433DjMMr9GRAQKEc3QkgCPrCyXZtVPVfwYDcH5njj3z
9aQB5/KYON6kRT/sFIXIk4nmv5pFAKPMQsD2xEDnGush3sNttfZ2j4rMwaGjb/dG57kO7BrV7PQj
B/hiRoKPPIB2KYZ01KUjtNyzLx2TxfrWLAQ67BHlfQ/kCwfM5mk2pCicfU7Mv9oRDMvlvapnEsWs
q/5/QsR0GQdmKEOGDPkJLdUQEwTjT2hwiZDrtOq8j4GLjkLJmblQ7BYo0rKvR6bkzyktP8U59VNj
2k8kOeW15ptDtgeD60NKVXunT8M+svAOMMr9bUuyelwvvkHY5Dbp2o5WYK3K6i9WlCBk/tojs3xb
yOpyumjLmfnCCVrflieJhigvGa2ieDYpXje4DYm5mSZ8XssLEYJhN7JUV1LeFM8qnPsBsJTUfsDh
lUxkdbUupAiRKOB78LbimAh4BHcgLtvx2AXH9uH2cq1ahQspwhZ3p6YF+3ZZAKXqLXVRemE8uOU5
jSR3oUSMmMwonBwmBXTiz0DHeBpK3ZvCxDP0nwORxNUk6hcLJLDzlbo3MJ+GUKxWjAi78uv2kkkU
YwqGNKaoy2AV5tJo1Z6n5l3SxGhccCTYG+tiQAiLqiYEpsVOmBxiZgjKAhWfn6cpBIXkGR3Dt6ey
rpY/MubVvLjarbRvCZ3q4pnrlpe0nxXF3oXZuDd6WZ5pXS9/JAnHMm6tsBojzIZO3xNVeWsnvDlv
T0YmYp7sxWRC221GpYOIcpx6JP2qU1vaEid4Pg5XzwD3zzSEZ0ChjW5mWJABDt3XsHkmdr8fjO+I
evDY2LlJtCO9pAx9TUeAEzLQx2GvtFjTAhgcqY4dnWpHWmaeHj+5xT7MZHBy63KQjUCXHJJ+4uu2
cvvQtQoH7jDCPF2XIz3PQeH6WMWSKpQ1Pc3INf8vSFjD2lDazqwsWGj1sbHZrhhljYVrR+dCgviM
po2KPgcdElr7l6q/kfpTwyUbYf5IcSNcihDuMj3W8grRLezn8sBzuMC1+8jwxu2U78Az2NXd7+2b
e65wR7RzLt5xhM094UXKbQT7njl/M0ESbRSShs+15x0cHbR7okESvWDCdePyVgG6TV4+FxqAbMwj
j/6KeOp37s8CnAO3J7O6eAANmR/UAF4QA6p4qtaTW1r5M9jZfUrCXVY9F8XPEY20Sn8n7a5e3Q7g
b0SFF/IT6JZcGgajA9FabLr5cxmPXhmeVKXwShk+ukyIsKv12HEVdLqiDGFsXjlnT9lo7jSQeN9e
ujUDBB8eqLgGWl6ucNOoXoKig+TFczYmhxRRwvI3Sq1Q8VCCGT3fMbPYjymVCF01DRdChc0HFMOm
0XmKlLf7HI25P4Z+BUAJk8jqXVcXERiMaA5E48hV92fjupzyeWO02pPJEFg4xp3E+qzOBcgBCEa5
AM4SzdxgtGVbqSgdK/Bmpe5jU7denH9xnPNtRa1aORTjogAbESlbzIqr4UjRqNjlz1WtPQ7GeFac
UeLrrK4WSruREAO6wxWcKfAiYqNUUGTE3Z9q8rUH40z7dnsWa9sNhZgAakXVIlDtBF9HidTMckLc
d2Or3lusR0G967va19H8p+xfo/rJ7JIPbLZLkWR5WhHHU9oETTXPcVg/cgCaWhMYOh3toRmS19uz
W1tAXKxIs2AzoBdznv2lxwDsOQ4mWbjYMcLy9V+EEU/ZXA6J1wKqoZDNB3EYTq0gxCFstFiJJXRo
+aJW1n3ooEnp9kSuEEdBXIgrG5YUtf4ohRfjB4Piji7p4/Zz3Wtf9Co8jDQ8a6Q4ZulfeQgo3eQ5
c+eXuPagKF9N8h1ZDkCpA0dM8iHzhri8F+cPQR0IwiWAywZw2bzkF0uaxazUBtvpPtPafclV96+2
oJ2XxtTwujQ5Ao3nfjCMuzwJj3at/iQRavXNyeokjq24b98/AwlIgnsRPJti7aHD3BrhQ3yGFvID
qoyPnBmR347961BFCJumiGQ5ADzzyOTIii3e3xjLNUBLogHEX0A9uTORwHINQgCigK2uaz5PSGcf
gfKSP9isAAksmvPtmB4VS/kK1nbnczWyB5qYPxrC/zbC5rc2dK88RDQ1dmmgOjHIYvRcfaIAmj40
SA3sQbJxQnW+7qMnv0CCavKBQH0fmcDVH4ZDaU8PxJ2eYCl2NqN+1sWIuwzFsbPa+T+th57JT/VU
ll5c2X+DUO/R5Frig8ss2TlhfJgq8xgjv8hToCGzOjyoiXrv6jjlahfkuh3tFJQ3hVqX+re3jWAs
37ngsBZIriC2DiQP4YIpQJmigpO4CQ718C3dyN33PjqALHAGkb1F0atwAiMk7Hqloiwg46GxPqP2
pZXhZK5NAKgqwElE9yZSRMK2D3PFnWpStME4+Gq3a2WwTrLxhQVykrGPQ8BKBITsMuARdJJHxvX4
qFNFbB/xkne+LMF7SVrMakwMFmgHhXAfiSD/toYFUwsdzALmLj8g9F67fJMdgiev5hAwvLUU+FqN
x2XxwFUZqKmBAwE7COzG5bkzekTr9ChkQV8cQQOR6cdeVtQseA//mQboowFGhf7mK/fLDQfKDQUi
Sse3Wl8N/UnZp7Iaw1VtXEgRtJ3rA2k6Q2mC3PiWkC9uvt+uDLBSoZgBTKYrzcZpmU/ItLJg7Ctf
IQck0z0m81TXtHEhRGw31jgZ2JjZLIiqL5N5dLnPtNPteQjviHdtoG0U0AbvmHrim4UCfW7gCU5F
3PtKuzebHWoQjMTvIz+uJCdkfTp/ZAknRB2cKGuavA0aFI7rAAg7bOV6E6cj3hsJrQf8K3HItUcQ
XgGu0XCP0vYMyUQswb+qWj3uUHrWBpHy4Lo+aldQh3FbL2v790IvlnAQB6tGNwZAigPHOCClzGQ0
dbLx5yleOBlNN7QTZTWmMLwNdIcWxw98/9w2iecwMN/EXiAlidBPXhMW5MlbdEiqrx8YHqlHkHsA
AO6qlbwZ1KTjvcYCY/BIvdMlp2J1dS6GF1bf0CfiTAOGV3VlH98rXX7Y/v1IiqHbfu7bu+qhJnDx
UsLyLpicxHumSGLfHn/NyMJjBnQE6i2um3jVEVwAoBLtAphgD8wa7rjTdY/FnUTOykIh2waIB6Au
oLLUFfwCJRmAU5G3Y2CFv1EOVfy1eRqocUFpGpLluFtFH7RJrBGAJPYQqJnP+8OU37fTkSuSSaws
1lx6jacsSIlxf6vLs1AaKqDM23gMuvxYTnvA1FD6kEiCQ6srdSFE8GjV1OBaryZjUOPp8lpOH7i5
F5PQl5OIOU1SMyzGIGH3fbhDUwrJjh/QxsUUBLM3VmFrcpJjCsmv2d19VMxdzDfGoGcTvpiIcPaS
QRmn2oI2InY3oGiBSd41Mm0Lls9oBy1E2xQWCm1TiJ3xz5P76MrwW9bVjV07P/uB/S5IKXVORzUq
xwCFbhoygrJKXtn48ywv7Df6hrQYxVRjoE2gAbtLMon9XrnioIU/3y8E/Gjm5MTWmjEIpz3VDjVQ
CKrD7e20KgKUUKjhBkIUSp+XUyBOmGcovhwCYMKQat/HnqXtb4tYXaULEcIq1aQZcoZ62iBvngDm
OtWnfze+sEpRQ1Iz6jEFt9vZ3Md52D7+jMRgoybcnelrl0uksQrVln2rBlr/ianKjgGO+LaEFf8P
pVgozMDLDhtV3KetaaJQKEq0wGX7vrhzkgc9fMiMg0v3OpXIWtMGHpG49wCTBsBHQeF53I/grA71
oDNUFOvvrSbxb89m7WxfShD0DcgaTlFnqwd974dPyWEAdZtEJWu71gZOJvAJgd58dSX1gMeZrNLQ
AjX3UTNUpHdJeHd7FmvrBChYvI+A5ILyeWGdbEqNYTKjKSh1xcvTwgOGyQckYDu9U+ygZ/vq2laq
aEJhTgDwAC9qE+/39vHxhp8hEHCjIvO23Lfo/sDTqa3GADW0lKBu+APn+nJ8YYXabJyS2oXbQcJj
q6J+V7KPVjQAJEEVhAl4owKjW1ifJGNTZ2odD3rUH+deNEm+f/6+i/DWfMcBGwKPecSR0IchnjqV
jGjwNuohiHMfzLfMOGkkuK0CmQjhKDRNnNphBxGgrYyBGKKhvkJynmUiBOuHqnZwnE0QQZTDGH8a
mKdVEhFripjrJZFQheHAO2K5kaJ8KkcXUgLjmKi+o2w/B/At/ze8WDgU6XZRqQTD918d46lNt1+i
i+EFn8+w2nygHYY3232ifCrsXdFLbMWKxVuI0JcLpJYhV1W8eoPwa9N6U4m0M/oaP3AcLpeJLIVM
oG5ECXszBJ2NAlvQmid/396sEjWLkD6xFjFuz+fBGH4oP7Pinw8Mb2s4dognz0Tiy++PQO7rsHLo
A2Qts455Cf2A04qC9j8S5gleuGO6AbgGVkBCXO30e5LuPzKB+YoGmMz81FoOn486ANoi1gfVVO/U
ON/J3qPzUb0ySAC1/q8AWzhntZNxx0BfSuDYTxlYWRDABNSArwxe6UgYv1Z0DV9vDlEjy4EbVDgU
MfIK7qBqVVDo3vi7lJg92eiCIsxmACbOgNGrbtfBb/2AxVh8/WwTLxStMFbnU43x62nX5l4oe1Cv
2FQw9ICpBlYJyhB9JBrlvOUaBame8z2uH3XAWKY/N28miAA0L4ovANQvMl9lSNiB3DarguxRmVC4
uN2mLoYX9KvaCYkBtlEF6uhx/o13spfumopxBJASxn0wswstVdD1qmYoCimD0Xhy2TNtLMmls3IY
0BmD7DbSmYDZFXvwipERbmZ6E8Rl+WmIk0ObMC81Ky9kzl6vZIhrKyYc+Jg4ejbgF3AehGsUDy00
e0ZDE3DnpJR0B/IJv1MDe1sx3OxzALAGHt+M8zVjpy2XLYuVKqxA3BzE/4SNx34RmV5Wlg21KOhe
n0GVUCki6CXvHSAg13kdpA0gJOJDB8bh5shKz7bebu/glUMyA8YDexoAf+iSFKwVcEHsoadhHZhD
4CBhS73OPN4WsbLJ0HID/w+tGuiGExNe6Im00snWq8BwfOocpc1DkvHF0H7c6jgiaMYOMuezQXw2
/H37+1c21eX3u8IpjDggd63QAEFnO7/fdcdP08ecSxwcmRThXgojXvZhTCAFdTPRvaH7tN1RGZya
bK3m3y9sLiJC9X/mUkVARkDOVmKxZLMQTkasWMwoCWYxsYeY75X6IVS8SbZpZbMQjgeltFVrFVLs
8JhnO73yb2t89fj92bFie1XDqsniOcZPwVOlPurKKVYPSQLKUsnRuL1ciO4L6ig1SpMCV2CZ76Ni
17LH9Hsre1usrxZCH8AYBR6hmJfSIsut+9qtAnSAAkJeWlKyvlr/G98SJlFEpLfMhkLnxtcp+gS4
yyK6K8NP0rTzqq3CNP47EdHdcW3adB23qoDrfgo42NhDX+xtza8r5I+Iea4X58NmIc/AxFYFTDuC
VVB1Xwu6TzdyWr/fH0jLI5aJPh4wDQv7FwDoQDtCW0tgoOA0fkm6bifZwbPZFpxQRFX+SBDm4VBT
T/IQNtFs7t3uzih3ZnVOlUMd7UPt0yhrTVndYhfihHQk4Y3bWXaPA2N5Y+Xx7QUHc5Doz3SEW6rK
gB0fo/IqqNPjWztKTqFksUQvDsG0VB01LFak+YblNaj1+hu0vXb5GO4+Erm7nAoRbpPMjjnqhDAV
U4+8AWzP0cvtLbx6Sv6sFREukjrTDGZ1YxUo2QENqKb6ZeD3t0VI1C3mklLwXkZJhwUrm9E78WSQ
eI3r4xsE7Eho0IHNWp5CcyhdEJbPt0hzNybP6C79yPf/GV+4pbiWs64oMf5oHsz4PpfVZayr4M/4
wumzXTz6nHT+/nCfmEBd8sKNUCr/NSEAykKJ0gzAKSxRYWtRbwMVM2DhN6vcKdanND3cXqX1WfwR
IVipsS7Qv/XuGroe0G36HOXQH1A0YD1NvF3nWm8RMmOw87LqkgGHAcSpw1G1JWUSa+b8cnyy3Eg1
UDqG2OFVYJmHovBoetDtfd683V6oWZ2isb2UIugCZGxRqnWwfrryVo/HJEcm7BBr/iSr65rN6C1B
gkZsuzPzsoUgQFtH6Y6mD+iO0we/V58dGU6abOmEPawNIQKSnFUB6vvGGCmfu2n4nA4feEldLp1w
cRSdysiYYQMwgE4Be3DEC+cDVzpKat9LH5HDF58HZUfDQZsNbnMf3qkoqUWrn6Qtd81eXYoQbLpS
jJMOntgqcPKj1j45xgfs1eX4wjaehnbokgjj2wGZPO377e0r+3ph+3ZIXiLehgsjL4Hmvi9k1nzN
jlx+vbBrzcjqEsDcV0FYPufpVzU+KTKcetkUhM0aA+KxaEZso2E8hGTXB/9uhQT3o2SoXbNDbKEO
CBgtClEbiYD1w/b/exTB+aWdCquqI+F8Z+vay2CA2PkwRF+05Ou/mQZSbkspFPfFVOaQArQQm9yR
jbSy73fSH0UDwHE5vmbFwIKp4BboNdKr9yDy+MD3EzJzs8/IGuKdNzlt3/IBJikffG1Cc9NHLMUM
JoFWjBnW5cotSAB+hCLEQMt3SeNl1hFQsED9uT2L1eMAQwSKYqT1EHhbrhLAX7OYTjgOqguH05vo
W7OxyP8/irgQISg6tznNEGHHPfFryr3279sTWD1sF6MLaqYz2fswIh7ShqfaS1LJWZANT5br0yiN
UesFnCfFPhbkTuqAr561i88XzB1tid7ENg5zYR2dQ/n9hcge3DINC/sorHheW3NAysx2Y/KEOE4p
Mxjri4TSZXDgAWlMfLKoY4twtIlJICaV9rtU9g5enYI5hwRnDlqEz5dKIH1bZ4xX8JApmm0OFvs2
fqCEATXwqIGaGa/nVr+liCKhbWHyPkesVrtzwXhhMMlGXZvEpQRho5Z0yge343kwkX/C8smo74kq
Q/K/UgQKAxGhBRikSVCN8Q5XchEwAKVUbSqAG31tU6BPvDkF22qUBAHC7annia4pSVm96gn10v4B
UzgMPcBXN587FB4CjAHstQDlRChYUDnoUmxeRn35SqbiHohhaadKvPGVtQJ0HFIK8MWQNRE7Hx3F
CaOERtVroQAFDO32MtN6dbRB+YzOCpQdosEJSTHBdLQpb0tUfJSvJi5Q9cXztXjrFQoJOHBz7yaq
GfA2XW5apUsLxaVu8hqZ96NflvcbTStyVcBhRSEDypRQCyr4MczKu8kKWfk6ogsZOChhLNlN1yoA
ZxMaHnCLOkguiAmfoY+rtqns6jW3PBBU1bKc27UGAFEJ4GsUGDg4DyJQoBIVCXrz2u4VbLBqdbCa
O1ABOc3mWYCNc47J49SpripGHE2YpqmhNdCmmtb03b3WMMPfqomlCEHRjhopvYaSurMZnfIhkMFX
XethObxgmqiSjnUbYvjqMTFyL0tl8OorAtA/44KABiFGA7Q3y41qFCDjGNraOVNe78enkBn7zQu0
ECDYJfDwdhwMZM55AgwYc0JvkPSTXm8lnLCLGQhnoSEoRrRSzGAomY+AlvfLzdEjO5WbNT0bCxRY
ASwY+FUiRsc49OWIBuD8VT/W0eAb6uYKKAcRXiQK4VICihQX6lIVZNTVqend9BXVFJ5zx1VZFOXq
nnsXAGcSDwe0d4psbJZJaUo6JX01sy9IEyfaj7gLbmv7WhkzijJuOsuak3ii3SuYVuapw9PXYmx9
09yVxq4FNJQr69i83rZLOcK5SDSajW4IOdR0veqvOHG92xORCRCU4YDZsmIjBFQD3Y+DsdPircEA
9AiAfgPGSbNn9CzhYKRhTUaNW/0ZhbhdWfvOJCvFvdI3JACsG9tltrHo7VxuqNxxy8HJ+uFsdH4b
+qG975vjxmVaihARcuAMJIWVQIR2IOYXV1bNdbWdhOEF65q01A6dHsNT7aH7B8B3nlM9lLI03pWu
ZykwfbiyVfT7idUAmZkC4nCElPhBUTOvR7nS7VVam8bsKeHRCxNyVQcwACuLxWTi5/GFW/ecvtLx
rYs27ycdhVbwa9AUjuS5GGyvJ61Ro3rUA/MNjI6qKUEVu16k5fDz7xcO7NRr6FSsMDzph32jHqO2
3ryXIAGlDERFxRUqrwVDjjKGuisjXQ9i5nF7l07+Vi2g/AYqgHVCzAEO2nIGqNqjYQWvJBjzfVvf
ZZ9YfYfm4NtCVpYJMcSZ2A2VMsijipNop6JwC2IGZRztGv1lqJ9vC7jeS/h6Q0fwAR4aypWESOjU
2M1Q08gKWPTS88krfzQIt1fm+baYlXnggpj7gAwUqmvvyKIX6jbJZNtlppgBdw+6siOSWciGF2aR
6m6N1wqGZ+qLqbZeOm2NAQFwBsAlcwoNXVJXVDZN7caNSqkZWE3p/bbTXHKkr20rig8RlJlpdsFw
Kuo5dSmg1LrMCtLhtQFsc6dpvmtvP9ImmrOxa8FGOGtiuWPdfEorpRysAEDJnguk2/D3Zi0D3gFO
OOIcM0rPrKYLLY96AX7YvrYDQzt0kW/I2pdW1IzXA1ZfBeAHiseEI1foak+ivrKDHOlxPO73yX7r
BNAHB+AnJLcg5IrSxurcOhvQZBEQ6rNiV2ebrd5i/Kv7jcLiZbblBqr2qf07Kw+3P//6MBN3jiLO
51gHv5mw/oXbM7u1NBr0eeyBPOnJHdiTzX/YxubtuhQk7CSjcSJu6RCUhPvyQRn2Mty/tZmAI47o
ugWkp6vy+gEwCzyss/BsuMUOWP2W8RpyT2PqZvuKIkHIgOeEKsErvK8WZUlaYlTheTJ2Bf0UGRIH
9nrHzuPPnLFgrwRet7BQWTXoNeva8IwndcrvElnx+PX4yCXCwQfFKc4DfPHliXPzxFUKV3OC1kdm
rpXpeXV4ZwYhmsspQXy7HL4N46rmeuwGYeEcrNY9SCzS/PeLzCKeJbg6/zf+vA0uDIYFfi9WgNEi
GCc0Afu0+6xut9xLEcINao5ZTrQUIsAop7RepW+NnWAKAKJCaAm16QAW1ZdTGOI0a4YxVQKHnRB9
cItYctZWdIAoJZpN0Ik9syEITiu1ue1WikkD52uCVk012tyhgRJcDQ4Aionx8gVxxXIGM9Cqbdot
DdhDabjAQ93IwQuStaWAeYYXWm7yoWYNZTTQkvQYdvZDyQ9m7je6b+ntHSWOxAyurZiBUlyA76AB
H3XGS3ndUBdNnENekr2Q8tGSRAhWh3dx6BAzI2gDEm4hsAjFiI1WFO2t3wv3gJKqD2gcxCszupkG
pg1R432ssdpyCho0HFHqQ61vdmYM9EmrSDnN0HNXD7nY6MbOYq4ZEDDVaDvQIty+htYWCPzwc1wD
IOngq1qu/xA1Zd8BcCpomK/+UmU1KKvDWzPcl4Ew+1W0kldtZ9d9agUab3esPPSZLZnAilmCvUP7
3hzHAg28sIGqSosrlCdjgabJr6saLTN7MBR9YJUuhAiGyVDzzOg5hABMB5Gslzze2qaBY3c5C8Ep
rpLCScMQAroRfCHAHd/+Wl8KEA6Cyso6iedlQkW573623e3u2FyHruOQISyNt7Rw/ajg1jAiapOA
lNM9aKb3UyV5OKxoeiFB0LRu8I7O6AgBVd5GBubzO8lWWtms6JQ18HgArSCqCQUt6yxGh4JKraCK
Ho0vBt9ui0y80dGOiwp3RGeErG5uMTpwvbCCPvnqfFHI2+Y9iucaoIR0vKRnK748yVGplUXfQcOA
eCY/4vHn7eHn1RWufxvUqHib2/BZr26ekLh5NlWKElg/LJPvNPDOV+D8LV1Z5H5FzeD6nFHfXeDH
IiK6nMekN6pSp5Mb9OFbbZl7o6rusnCzr2cshAiLFRJ1SsJZSGF+KQ+ZDAp53inCYqHHBA0gM7id
BWyn5RzSvkmnuKNuMEOX2e5PyzrR7J58TbTNWVhg30LbqNkG8RIBUutSkmqB9AdWES4NH48NvD6t
IYec6cfb2r8+Gnjy4naAewrUsKvXHEgSzKnkeXsuyO/8aFa/tg+P7uU5BgekKnQNLmfRlaE9DIXD
zu7w7EQ7rfyX4wvWj1ZTSRqG8UNnZ79uhsdxLfSoA1hm/n54fYJh6t1pmAbqhq+jet+YB7b5bkDP
MpYebwdwccP5Wy6Om1Ok4+y4OfM728r3AI3eb139d/8FboyhIdogRu4VfaQIA+X12dbB4b1X6eaX
9HJ8wcdo1dCiBsjpUF2efs69uKglAq5tExLTiHUDVxTLAzdjuUIRQC/UgmfszPrvqUF2owJ2UwTu
81oWSLw+B5A0k9lrqEVF8nL+/cI9dpsm6s2qbc8RP9auV8uaY2TjC7dozLgSkxbjg2B9sL3491ZN
Lz9f2KmD6XR21rP2rLThzvwxmrJCvpXvR256BpNE4cbMqrxcH6tnVU0dtT3nReQ19xpw2jbPAE2C
eDEgZ4mtKpaElAWI4aaRZeck/9buC/598/A2joE7h92gYCKs/2Q5o5VXVXLuHJ+hjVxiRq/vNqCe
XgwvrH8cKrhZSwzvZ+aP+r7o/uXnC7dBljNClR7j6yj1/qtyosPt5Vn7ftPF3WzNQBmIlizVO46a
Pk1KmpyzaG+MR43uBxl/zcoOcgie0BZoTAAJITZOGrzMgDsaJWe1V8E1dd/w8+05XAsAISeChgi6
IV0JN285h55R1N0pZnHm6Qv1jHazl7ocfhZ/YSHGOE1Q0IThQT11MAfgd2vAawZV7r+bhbBRcQBZ
iRBWca69MvEnGdvavBGXDsxyFsJGnWjaw1/F8JkxeqbxVdmP3Tdw3W4+zYiTOIBlg5+HFlax9xcp
cRQtx9lwbkowJGYg+duKAwYoC8SIUf+G0MJ1+q3MLNvs9KE7W4Agfcn0YLMWgJSBEDpwzOCuio8e
pgC5judqD6KLxzJ3d1FYbNfz7KkiMQZCH6QBhBMdF1Ezjswdz3H8EB4jd3N4AQAHF8MLjleUDGEU
cgyvW29dfrb229YHcXkdRQGowgCYPTxiwXUxMvjZeU2mc63dP2fa3dbRMTIgk98zGMgfCk5859gT
wJ3j/hR9K519WEtq0cQzgCt+Mbxg7CJUKSVgSulPZASoS/tNN3ytPERbg5KiGMEepWrUaKEJMdzY
VWCskjGFi/ZOHF8wSHBdQ5fFGL9wkWgYP7FM4p+KlwIEoOYDuxPlKyt8HxpNI5UPPT9p9VlzfUfF
MXjZrOlLEWIuJiSRkjaIwJw03Wvq3UYucNBUYAawRCABBsYlMjJLm524pKtTkvNTpx6d4tHdGpqf
x0emCPHBORWDcoDl+J3SaGUbR/yEIAz6pBJv+/IgB/ZeMQn8Rnimy/H1MM4cAhyAUwKKgNhNvfzX
7fWfrczldYAJIIKKZ98MVIwUt7BAbcwZ+CgGdjKre4WiwBTsq/e4DVLlfFvQymYFXfHc7AX36xoG
HRUlGU40iChjy6Ohr0kuZ9nwwlkANRrwjSoM32dvSv/D2Fpz/b5OF58v3MrpGPOi7zG+qn7XmlNy
ur06KycN9R0ITiFIh0DMOwfzhW+Rk5wgCJmDTL4+aPw3+ArLToats2L1FjKEvVSaoLMAv3J30iKf
gpY527s1GHYljvCKIoCFgi1rodQUaSXhRCRJO7ijjiXSX2xtvxk3BnoAgYUzV+Aio+SKr4Qpbk1r
aPTm1B4UenYriR7Wvt6Zm04RMUeThOijRrqW1warm1PGd2bmm/3utp7XxkdEG+YUFgNukXDp5z23
1Zqn7GTEn5K7Lr//d8MLlz5NmFkShuFH82zmb7UkUbjy9XNJ/Rz+QkIEdm9pjcY8VtpYUdmpIb6T
7ENb8tqXjC8GCGumFHFEMX6f+gb1eokxXTkASCQgTYtCcWAFi3FU4gxZnFdKcUqHuy69DyswZb2M
MnTulUnM6YoZ9AZvEVssdJ+cogp70DGdqvhRcw6prHp4xVQsxhd0XHMF/nCJ8ZP6RXc/18mTk0oW
SjYFQc+kBo06iSFCBZn6F6vxb+/S6zsHeM24zVBDD5N3RSAFElc9ai0ynGLD043vCG2q+j6Mfk6/
b8u5ngbk4GqDnSBkfhYut2s7xbltAln5VCZ38T5tNjupaL8GIi0K3gH+BAdpOTzT6xispWw6Dd0/
0V2ztYwH+BAoK9Rg4lC8gL0kmIqBmzxVQ5efGHACyFuxOaX9HwHoXEHGHF78laXmHGWsZtafevZb
t39vJBOdGcKgYywNqmFR7CQO3wCjNK+VET58SHfpEX3sElt6fRAgAKuPZyBI4pC/WK5/b6chsvL1
cDJT0wubk6MGNN9aMoxZADZ2zk4BVgoWT8hZZKgvTGyQ2Z9aIIiB46SVPGOvbRJgl2ZkcRyEGSZT
2KNTl0UoyMutk/nI1K9Ole1Tt9yb2tvto/COwLj08yAH9DMIosLLwN2zXKyJGrSN6tg+NdFJ+4VW
ZcU4NP/w8Tdace7CUvJwWDl5kDb3+SDndp1U6IsIr88R0roITd2nEjS9t+ezIgCTQWAeAUkbcW1B
91PoOqU6FO0p0yzvMxh2PjQ+wlWIhoFzWbynOfA5mihq2xPKQXb6Hugzks07GwdBH3M6FRE3HRX1
qF9Y6mMoVTtGGXR7siKQr8df2vgLKz85r6DjSWUoqauLdSFL2GNFrkRuR/+PtO/skRsHtv1FApTD
V7U6TLDdUo/D+otge21lisrh17/DubhvW5TQhHx31rCBAVhiKlY4dQqypBI+VnKQqr1gANwS1GsA
ZoBqEzDu8pRlY50XMPlquEE/WvMcWef9uw1zEurEAeQQFRvLxYqGNpaiNGOWq9tZR7PZbdfg8+/G
5xaoVOLZ6MK0C8j8gp7TuSXID79nufjdBnoH8W1YBuuWM0YvDTNYhLvAAYss0Y9yemn8CfWIrfzV
zA9O/kTyZ/qzqg50Ogyhlxa3ev4AExR448dLqbCL/uhTmEK68zTK0nE6VdK6YLKoW0kfe+n7lHxP
pY9ZzlgyjDaY409q8vZY7IauxklH+QhABLC/LO6tjDSq1UUW475+a74j/YEkxWMBW2cc+UV4HsD8
s7O+nNYwpqRS6VwHaC0m0bO0FwSBE44ekbCsEO6C7cJj8BolTIp4stogLEN3tLy43oswgwT2zsNx
Ao6AoZqWM6jHNuw1Cs8m+aL8nH/sXR6WQQZ3FlQZ4DQ8ACIrAHuewz4LrOzURJdIpI/X+7sYn2/9
MBaTGRlTkwWTfajLp1E9W6LA9XqHIQIFQgzjh2wsb71H2mgpRT1lQf9vap8cRaADNmdwNzynYxrU
3Dj5PGCFFLcn7oAKpL3EjiiMRJkIthYhF+Qt+RSUrva6muoVZkC9KPRA6BmGlyx0ab/bj1oK4u54
pxoV0SkE6Ypv0w/N0/7DhIYxwKKiwgZRYM4mGoe6r9Q2fz9MXXYS8Xiyq7rUUPh6E72/kIVC5JE/
q/XQAhFm1FkgocGYcZY+aj9A20JE1DBbGw51BAMVdMOI9XMmhJnoFc11Kw3QJ81yPBUdhvvT44Xa
nMl/Inha7LRUCrU3zTSIyBG7Xaq+nRz68JgLlcfajMSa3UnizLs0nMIBVH9p4Chum57y/jSBVKkT
vGNbV/BeCndHatpUNuntNGgTdxhcdAd8vF6bs0AZOsp6EbNFL8SlCsxke5BkM86CcD5oituMLime
jDJ4LGVrFqgXYiSxaMS3apymK1mnTQYlgaWhAPDU7w/L43wyai7cDUA8+YrMJNcz20zhPavhsbZO
tqgr6cb3sxy8hVdIA+SZj2mrRYPEQtoUgRr/+mGkP3evzmJ0Jv3OPkjmugbkpS6CWL1mVrA/b4Rv
vvt47pXTRoSQatgCgTN/dY5m/vnx129catSNoHIHBLoInPME6AO4PaKpbdLA6KDF3yTjbS8kCEp8
IYGbwIzUu9pUTIJ+LPTj8PXxBLY2F2dHNRCTB/CFz2GnU1YY4xynQZ2eQhdxkcfDr9eHlTfBBWR4
JgRRuRtmNg0xSQSlp9WXmD7N5YssKrzcsDAhA0l+GElAB4PfbXmC8Ph0KHqGLmq/pR36m3qkOo/t
yT4N1qH5miSuuj+yvZTI6SVtHOZ2GCGxZ9ULHp0uFhqriog711ujIxmMRNI7ITAwect5SXpddnEi
5XiXYlcJr2HsPd6cTQFoqK4BzY6eZnwx+hwOjq2D+TmQ6HPoSJ5NuvNjCesHCVMA1BUnCwFQtOld
TmG0JhUNUcw86Fov1/ODnb7S9nlOk4OT7J8MgIXw0Fl+CbBbTpQTzei6Jw1RUH6stSO1BE/rxloB
p4KOdYguIBDAW8tSWqUT7eU4IM1TeaDZbhMH3QFQ9ITUHqu54Yv0iD4nigxu96AafuSoWBEo2Y1r
uBiePYR3ShY0RDRuKIbPkkOYOofUHDxzL3kMsMgo2gL23EAQA7EYdhjuhCDV1Id205c3WfdKQr2J
xJ6RXlp1t1WwlMP5dvqY0ULqIMeqbwN1p+Hfx4d2vdU2ENvsoQPTDkIA3Dwcs8gRMc6SW/vLNF/m
VmAOrI0OeEYsjISjyjCe3EHtUmuQe+RAESW2/zHl6ZRepbg+m1r1z+N5rDcdgmBuoAoNJxZ8b8v9
iKrMnpKiC4NGupLuFM0nc79pAAcDFW4WormIr/NzUUvNQVNpKbpF45H+LEW4iY2dWAzP6Vmd6FWp
Ohheqr7aP2kriBqutRMK6BAvtAGjhw/P5/ZI3RC1Vpv8BoodTQMX+jcnv5mJF+5XHsA6Aw7Aove4
Gzo3DwNpMmsw2uJG0ZTIMCXX2tu2DncPhQCwQ6DOEfUxuAve61pidrpNbp9Qb+2OIPR5fJY2dmIx
PncnqIPWvzkNyU2fj/pwIYNgK0Tjc3caacQByHR8vzpesvFkC8yQjeGR+oEVogFcBdghZyKAcZLU
hULzm+S45a+9DPFY/MXo3I3O9MYuC5PkN0A9wZHa6LsfB4wP8D8rS1KRJ+YWv68GrLyT5LcZsJvU
m0RQ5A1FsRifW3xNCdssN+L8ZunHuj/N86EQUa2IRHB24DhLQ4tW6/lNRYs6tCi2z8petimUh4Mu
gdl/rDk1FN9S3XVdnGsqrbBKtW9WT9Ww2wJYjs+mePe8GcYYldNY5rdwvoC0TBh0Xi/RcnzuCpdR
Ws2dgzMaFR7VvN75mO+lasQSQTmwxwftywBx5w4SCY1BmwALCeDsIvZainrsra8ZxocvjYIV8BvB
kFkukRVHZREVkRmo9Ud6MUXwsPXLCVsYCEzUh6OAATd5OXxe5d2odOEU5F78k8annhwmx9ur6ADc
QuAPVPlweIEHXMooUNjrNEYvBxm9juNRc3Yr0uX43KNcgQ1SzSWMH2sBba+qJhh/tUYASqKqSkU6
FOgntIhcfn+s9GjDGqtdIKM7YKm7Rh27svUl6v99vE6bchD3BjwYPFAm33C+1rpRsmWAexKAepre
KyqP6lQER1vdCcwCJbcqsy9QEMibxeHYWVWRll2QkTOCmLHlaaJupqszCxHgWkFchvEBoBZ6uWBp
b+emPejIFITnor18ebxMG6MD1QMCPHB9AZrBVw3bDSoApKmYgukZMbKoOv6fhueZOaW+75t8xvCD
/aqcu3Tvq8zghv99PZ/ETUmomXWP4VvpFB0N/fQ3X48AHyqqGbKBW/o8p8gSmuoU9K9Keemjp8fD
bxwefP1/w3PPcq6aYR9aGH7Kjja69aQfEhGJ78b2wtNhRdUwr5naWB4eU0qmJC0rOUia0C2eJ0eU
PtuYAwSg7A83DY1C+PBMW44qHaZYDogRupGkuWOBLjGDyHXbmgekwMBgvi1i4Mt5GA78Kdw1OShM
j46eLUpvb03jfnwm/+7tHHvZofGI8Rv5U5FcSXmak8vu3WbwFZat1aCTeHi7qtKokrNwRqz4mAxP
keZWhSDNsTkLFMaiVghAfZt3DGODxLpSzXOQkLMaHfrssrsvO3K1jN6L1SNZ0OI8n1sdmugwnplz
oNSe+e8s4hDb2GfUtGmohgBUEjFp7kokJXq8JVINhER1mHPP3FtThc9fjM+9ntVot9joxgqy4ogm
s2g5ogvet/UeIHsCMYgw4LSCkm55kuo511vaJ3qg6bFLwpOeHEPz1+OjtF6lpQz+tA5dVdfI1wRK
4jkf42q32sPwzGGGw4YST77G0EZuuixHSwvMUXpuDmWVCVKLm9+PCBgMGVS2wTVZrpGklzVpI1MP
IrzIthp06V/MAGlRIAuQ20X0mFPcTSkPrdwNSqBVb6N07c+P139rj0E7g5IqhMIYO8ny++ems7XI
wfBJeq1mdyrQo9t/LGJriRhYCAAoKDwAxZcicnNMi3SoVSAOL/L0Ml/3Dg8UFwqQoSoYbSwferHM
2TYbxEt8Oa0PbibkpDXxeYuUJXgw7sfnTihV+iRtUow/VX8GzTrqanuc8ie77QXXbb1OS0H8OlWh
ptMBgjQ0nO5BpJzM7v6lgqKzUfLFEim8iZc5w6CHSWj4lQV6srZ15b8RgBQfo1VBzpLnhZGkcZoz
1NH5Th0fZFcC78buGWBURhgChn2AKTiV5ChpbCi9KftVhCfadRTBbVtfB9i/d+Nzmx1H7WhWI8aX
uoPmeHp2SL4+nsHGcVpI4HbZSjIniVpIQNtsBf1Lezf6lYoADxtHCU8P7GwVnomKaqvllevxtMl2
N8i+ZX3K40/yX6wSSzaYrNIKUXRulSAxNaMqUXzLvkSqR2fXeXu8Slv7cC+BWyUQ3+rodxwrfmsl
rkMuTYjMz4/HMrYW6V4G26k7Qwm0jzP61ENGprvW5BUi5NnmHPB8ApqJSOFKc0cTzDDQ3ir+rP/Q
81cHWLBeYIhtTgEVB8zCwPvGMzAU0VA6fUwUn+a9219sfb8Rgzz3nQDOxVWJnBlF2yj+YHztTm0j
QMhufj/eBrSFhoUEcvrlFkzDnNQGdRS/j4925BXxX6gLZET/d3we4RuRuZrCzFT8RDmnyVO135bH
8iBOqOGBANaadznhJORRH6K3S29+ttu3z48P6JaqAOEM459DrBmQ2+XqtDKZtbjSZH8y3KIDWa8L
pqdeVN2+KUVBvFxFZIF1bOCkIGJu5tks++10IsOVDl5ZXYStM7Z2GsX5wIqj9RsyV5ydYWddYg6T
LPt1c8yeU+n4eKnYUnCPNCtHRkUAUqBwDrm7nGW900hOKvsJujqWJ/kPHc+TdjKUt0gUm9y41gjr
QQxierCJed4Nkw5xHRax7PfR2Uw9Iz7sbmXOGDHuRbDFvNNMOZGGQZ0wmzC7Nei3KuKj29hyxsUI
xWThL43nw5BIBa5GR5t926KuVLYumiKOymuWCHZla6nu5bDfL+YxkNTJ9NmX9GPcHJziXIoos9m5
4TceFZrg9EAwGk41ZxCMsHLKVndmP1KepvEZ9Sz9l0FEpbw5D+SiYV4yT2jljNatGVu9PPuTcq7r
c03OdH9ojBW8gUUZRe+oeuB9LdnpJVsHwbhvHtI8O+hzud+6RDEL8LMmQAgAu3J7ETYR7WH/Tf7c
HmD8Zd7jC7hxpIBXeqe9tdkN5PahC9UMT4Ws+Y15au1fFo0REziJWIg3dhtRb3TGAbkekt48fLBH
kGmuMkXz0/y1aGuvnhIgyf6Q0jkMkcCz25oRAmXwH+F7bej2WtXjPB91306bo248o0m31rn5bmZ8
XHYUOfx/OXxcsWF8tWgRrfuD/dFKKrfbXfHFCeCMQSq18FI1CJCzZ2A28lSw9Ru3A4dKwaFi1a0w
CZe3vDBCrURTDcMv29dKvVTkVWl3Eh68rxEic++OC8Az3OEdsiieW5kafqI3R8UevPEvDB1M4j8J
3ANSJHabmGZp+Hn6Nh5HEeXExvuEXASwDqDCZfBabvhEmeOEUEX3TXRZCF/05NkxT2n2grJ7ocO6
uR93srindmpGvUdGSvdJp7q5erCp11l/4UouJsRtetfVU9q8C2kPv+X9sV4oWTBDoSQEVgm4KJZH
yproKDmU6r5UXWh6uTzWVRu2CIrKkO0AUArcWXxAItPMvCiUCBcid6UfhQjpurX+98Nze03KzpyS
KtH9Xkczp0Nbv9q6IFnA7GLu1VvMgNtiOyrCoS8wg4icEUAuiRdrFyIdAdwo3dHcb0XjYgP2h41g
P5xuL51moNmY6f7IeN6OSSfQtJv7AepDBslCZoL3VstsBNbQmHXfiM80dx0RO+7WhgB5jBMFZnbk
uDjtgSYGlZ1TqvracOrISavcTEQ7vvVY3Ivg9jyPhyFHjkX1YxT2zN6oPpfxIdtdigVNDpOTQTwB
Z1rRyg5hJJmlEqm+URzir73oDd/aB1jQmobUtY1SHm6dhlkqFV1rVDisrxb9aIgox7deb1jNcAGA
9EJgmRu/NQwzLTp8fmf8E9uf8+IUoi6p/6w53x5f8K3dYJUwzNJhWpdzaSoVsfC5lxCfqJ8S50jn
J715UkRsCFuX8F4Kdy0U0thpUWI6iXOYx1P0At7owTonoav9CcO/eGQZJAVRVDiEq7rqqELCapJy
bH19rP8l6UUI0N/afZZkRiMgeAUOT3ReGPlcOuxw9UaQoC+wqAXa5qYAmPjOuYRLyOmsop802iPO
jRl40QdJPtQfRhHoYuumM56N/5XBvUoWOBclyTGYP/49Hk+tcun6P4/P1uYyAfeCgA77MbldT7sq
KTQjVHxVulrpM1pt7B0fzZ4QLIcxDVMKVfTLpy9sZLRdHwwY0mXu1j8GWXQL1xMAaBdMeVC4gF6g
bdVSwCyr8Pcl2NDjy0xNl7S7gYqsBApVPgyCzhC2XFAnVKaxljID6jyVj/aYHeJZ8PytFQlq8gEi
BBgSluGq+D8KwU2ddYXuV603Z/+gdhvZZjn6rmne/s1gqRcV5SRgqOQ1YlNPMdqStLoffhjN55A8
/c3wiA6iuhHYSD6aPbZq0xspHj45e+lBsdnc/mJ82MzIc7K2ujyQuibgnZESZBSa6ZD351b1H4+/
vm5YF7jejL2IYS05My228tFOndhAPgFe6wXsP5nImNo4rYxpg3mWqGlY9QACxIZGhi7J/inU5XOZ
7KXIhWvHrEDw/oMEHHlC7jobdK6lkkBj6M10/NhV4/HxEm18P2Oxg0JCYxu0sOSeIkUnaZkMmeZL
9j+931X7dxjmi4VdACgVJiF31wAjKFhXTs0H/y4dvuj74/CIR/w3/so5jXJimbWt+UP8Zypf07F0
nfG8f4mgkBgJLFC1AJ0tFVJtgBjGUAbNz3CAku+NLrJf18cUoQLEVmA84RLgrC4FyO0Iclaa9r6U
nwqU6iVuEgkUxZYIkMLg1QTVg7aKrjRGm6G+VWr9ar7Elp9nF01EKLwpwkKfE/AKoySGR8s1XYIO
07re+kp+0NHOUHENWzCL9RMNHfdeQwzYxRpiU8eZOoaVNfjR+B3Vc2P6TOeDvT9JCFoHJESgv5Ew
B1RluR3qVBqxPJmD74AxP6aJG+/OKkAAY5k1YfHD0uTunFNoKZLa0ejTb2n4WRdBFtZ233J47ryi
ybdq9yWGlymw/rFnRQDLqe5gqm5bu4XTe7IkQMOsN4bF/6FAWJ5+rUW0Ok4UU4pKHy1wnUF19fSY
RNqB7u2CC5scbxGKYxjhMDwBbmuATCJdryvEL10TuHZHiG1fv9wYHKa/Cogh6sd4Vw9oSTKm80T8
GFXeR/OPM7mqchR1sVpfFSblPesGzv5VkylkZeI56SElAyLT1arYFfl7bCGWDvhCAl8HV2Z9boC7
nfhggQKFTyriv9kcHxwigK0AZQVSguUdiRut6Sjykz6qBYuDFu1+uKGl0O4YKC4WXeHtmhENPTQj
zogvDTcr9S1yFMLQtmbA3ux3xjtWMLicgY7eGEUHnim/nIn7NMUiw2Brj1lvI7RZQ6GYwkfU0DQ7
tZspavw4PxCrvrTKdKn2g2+g1O+EcD7L3GVdk4wQQmRPqtww2PvyGe/tK5G4wG7AjFquUTNpXR+2
Re0bbjIedcn7i+HBpoC4CqJcK+s1dsDJHJKJIs4VATf8tfznL8Zn9b6wXJFV4AkyaylMx7TG+CH9
Upzl9PP+4eELIZcAYCpyIpwnNJW0Sgm6e/lJ501vZHB3D48oKGwzqCE0AuCRT7oZKuiApra+/H1s
nkeyG5bEKjH/G577+rnCesUJhu9ML77O8m6jCcPDNAOYFwxTKy8OBfBpa4GpwY++690/GqjzH6/O
xvUCexGyUYCCA67N721KbamKp7zzZal2ZTiheelZogjKho6AEMB4EKdB1InHg1uJLKHgpuj8wqCH
7Bgmovz8xrv5Tt8KhBuaFaKyZ3nByhLELp0Rtv5kvoz0ORlfJtbDTXDPttYKGAmYZuDStRHEXEpx
2qaKUglrNc2FG5HfjfpblUQEI1trdSfE5qyOHnGN0uyxVo3xrTp0RHCXN+bAILDMjwD6GSSuyzmM
SOHUnaw0vhSeU/VQz/tfnMX4TP5dKlihsl2UBsZHTbLkvA3aYRbxe27YFjD6ULOFIBlri8VtgxoX
jjLaWes32OFamTxd/daQYCRB1H19fDs2NoPVMYADDc8PFCv3LshNrXQjobX/TXH8fBKs1Xp0Vv7M
kEOoZEQHc85f6dA4rFUTWffrk9ZcwlbAkL0xPF4bhPqQ2dRYeSy3FbNq0JiMmh/RyK3r1N3NA8F8
B2DPwKmHEqV1LliWrDE1JoRnot/Pffzv3rU3QTOBwR3ASdaYobyvWkVJe8OfPuTNx5AKPOq1ykBp
LaKgqCOBkFVv6ZQYTaITRfWb2o2NQ+14YX0xOoFBv7EHoARkADrYLnhAOcVk2xGoAcNG8i2X1F/j
8MvjNVrfZiQZ4QPJ4CgFefUKez7EdqVU1PaTvv3cgYaI1BrAktLnx2K2ZnEvhrPxktzQp8Kq0FlN
LV1ldvtxtyeHjWCZJ0D1cZr4DtCd2aIUU8Fe6/UvFe0xBN/PVnlpxTPYNoI/zNKGU8IppVBLVZOU
quEX+a+oPdFvcvk6qid5PiXjn91Lhf1mcBvw0gAAyolSbDQUzyoNobKjHD3v7lKK1hi4a6BMQDmm
ic4JHEp8NrR47mXJ9InqpvTSijyqjZ1ejM+pJDuR00lWEstXbnWYuXbUCeyNDQEI7sGYAVIbHq7K
TSDNpKKZaCX7zXPaX8NpN4DAXAzPfX+voo+elDWyn7lW6AIovnt3F8NzF4Fq6F1djBg+Mbw0PiQi
KOmGUkJzWBtaFe4slog7PShECtMwAyBMJn9K9TWMn0Lp5NSC67CxBwsp7Cvu3mh5skCDUgHZphm/
S/mahafHq7SehQVXFvFIzATNJfjr1mWSrOcAtvlDDpTLseoAQ3JnkevM1mJ5qSEFIU80HGaREl5n
JEPazWiCMvmWcy7mT9L0qRMVTawXimXCwUiIUAmo3njfc87UXGnSpgw+2bXuQq/svgyo08O3s8A9
UxaceQEoIxLlTlwGRkhcW8nc/SkaRJPAfQq+I1isYHBZ7rRaG2lR2AkJuhzUIad490FaDM/b9VlY
4XG1MHysfmZUGPHb44O0tf4GssUI8sFBRGu75ecnY50oqa0UAaiBXLVT3HI3IgH9Ek3jPYUFA4yn
UlKjIq+nqCiCzG3Cb2W5+1lDTAd4QjSIQ1tgOHDL759lQi17lKtAJWCgbVzU9nqPV2j9skEC45+F
HYOnkzdQiT4qrVIqFbiyDrHsls5Lqrhy8UpSdPncnY1D5B75XOQ4EG2FybScTddKZJaLuQq8xvno
OF7XHUxXGXffCUjBdWAVPnhGeWKGApy6TTSgKYBeyF44O4dmf0HdUgJnk412Dqd6hIS8I4chkb2h
Oj/elbUChAQkOBicEGa9ys71nYJ1QFmelY5Mgyp7LkqEcC9N99yK4C7r2wFzCZv/zsSGBB2nxqOp
MemMOxI0LUWJiYtyVoEi35KArNA74O+91no5DytO49GJ7CrQks+kvO7moATDHtiNkLFBFhxeI6f+
pLCclTxJimAKr2N6IPtvN8ZHyMfCgYL5zeOBKLJBlpOHObqJg1PM0NxWuuzeaLQThzWDwg+2E5yz
rhjJbE4t4+LST1T6YNbPANzmlcDq2DhOLPKJWmIUaDK2/eU2hKaS5/bQk0Bys/r378z5VQsu3YYa
QQQIbV0Ybh/KljuwGYLHo9FCkUtG9poOhicNuleB1H+U3XR0q+bb43XbOFgLedyM8rgK+zqFvD6e
jqbeHmVR8mltHSDsjRsIQxOm8qoVZC+n85iNIHAMq5Mdxq5uu5UuuOZbs2DpfAs8lAyKwlmDETin
CQmVMuim76r6exYhOLbmgIArOlnCJmQBm+W+K7lldbmtguTyprWuU78kuf94H7ZOFtNRwILhocaK
LSVUGfC+NYhmg7I46uQqpTekGxXB8d1cJhC8Q48g+I18ylIIqr6pXbQZCSrnd3HrUsFZ2lollnjH
+d1Cs9l5DNKp2SgCOv/WnM9K9UWd/jxepi0RiDb9T8mgsioFKdO4z6cqLIKqf7Wtcz96aiiwRJiu
W1qzyNAg1ARVwlA1fPmvU7UaqJdJHjiFL2MK6Weqau6EP3L49ng2G/sBXBP6IGFHUICyuuxjgYe8
N6C0rK8mClAF+7E5PBotoMIIYRvEt5bbHU5zWLcJGBDzt6Q7CDsgrRZKRS0OEvAIiuNfiA0th48K
u4/nUK5uw/gJASR3Uk51fdTjsxztNs8hwGLMR3jNWbCRzfTuGddGOnR13dGbVhSHM41EBE5bU8Hb
xFw9cMmt2MLNSZrU2G4xvgJe4ckDoZbX/GqqH3H5c+eWs6VC/gAeJW4KJrWcSZ6lrTYSvb6ZQDAe
C1Hj0dWWoyIAPWWR5mfV2atyDbWThlozy/pG6oskPyt7UyyMIxd5ZOCSWf8OPpncFFnY63lc32rt
T3TUiOB2b309aqUBwzNg18KfXC7OPBDTzky1vjmq96vdTU6Ej78fnR2Cu0NEu8LsrESrb1Xx42Bq
Ag9jpZm40dnDfje6nrZRj4YF9e17OgXS96H7svfgAIKC+CgqE1EKh+zNcnyEgpyyj7r6piTHMjmK
aMLXS78cnrthoyznDckxfNe8JvRzLiIw2RgfCEvktlB0hVea778zzFGWjUU63gZr8Iyy9tSvu9cH
/dhgA6CWHMRQPC4rCps8NpNuuMWO28QfYmn/+Ejxsf6NeHbWvJmmYlaTjYKrW3tqHIrYqygexw73
4t0BQRN0KZLrCHEADsxt8Fxk+aRasXFzsu9GektQyyWfRJDg9SlFyBLkK7jEm/ScRjihzivRb02g
aaPXNsUxFlHBb2z1QgZnZfSt1cJEh4wkUb1k+FJpIr+R3SV+qZBB1hESYj4R7//qZdcViQIJNPYK
7SO0ySknv+XpCVWPmdw/PT5ZG2sGKwD0B8jrM1Aq+/3dzZZBxpoT0Hjd7Fm+ZLIHnkK0BT/vFwI6
E1Bcsi6zkLMUQqmuhNEwaTer/zpbx167lLvJsJGPhU+BRxuVx2t8CJo6hlZUZBquoKekl6h1H09h
Y9+Rg0I2Fng//Mc7eQbC1FrcEO1WSMfGOCi7WTpZ0gBJKObQo/cof8OLTA6drHHsW2v8HH7ETS74
/o19vh+fj+ibjYW+Jwil3nLas14SOmgQTRG59sYiLYRwRpNSR5MdEwhBJ+TKvEiCY7Q1PN5NEMvA
7kO4kf3+7qyqaTMDe2la8B6ef0e24CasRwd8HV4W6HZB7YPc9XJ0NAXVJC3ptFtbv0hPdnF5fIDW
GnA5PLc2pZ7pahNjeJm+OtZTPz8N09nKduf1Uc54PwtOP+XFPNBcarUbmX/N41vy8/EsRIvE6XGV
NjTC66DdaHspPhBNsMObiwR9hHA7dB/ipcs9ACCBmAk18PXyyc7cibr679LZm7DGEsE/BHQX7c3h
UHMqL6RKnNEUj10x6q4zlS6pBJdta5WAEUYDTIQW4S6yad4dVBD8kCJJHeOGDi5uAvL/3U3T2BTu
BFhLAWZazilFXv/Wab072F4ot3u9aVYWC9oA+OzIrEDWUoJU9Rrii6p++0LRMdoMRUGHrSVCVoIh
8RG4XkV5QV+fJRrtzNtQ5oe6da1BEmwCW4PlOwo7AO0c4SAi9o7WbMsZdJke451urVs/fJwjzyme
hnMdOGT/jViI4UxjqUizyLEhhiae7kW7WyPCZEKCCyhtRDQANuf2wZ7DCWXArX6Lm2PTH1tRofL7
27tcJgR9UNeGGwHuHZyq5TJpNnEIseXwpnxqLMNVSeSGxi+qf3aS8iDRg9K5dG/DebzQqI1AugiA
TkA5+YhT2JmlbY00vMVRdA4l6eTv1VIML8JqJJC2ACiCu39l0ToNUCnJWze5bXuUTEEUZX14MT5s
TGZrAlHDs49khhkXnZYlbymaDYGOb//lwPjoHQHeSPY3H8pyOtrJOXAWN0WtXas4A5f3Fwt0J4A7
VU046nSqIIDKp+ZNVncrD9gx8M8RFX2vzOSGl/sWNfw0km6I92UUeEhBimi9/hgfOwCkH7Mo+eBM
pkRSWw6hdCusF6KcB1Fh7NpYQqvQ90vBIGwr1aFKLaJoipG92fMTcd5S80Sm3Y/QUgSnNshYGXLX
QoQheYi+FdFehALMbRYxBhESnroVN1sEvGVmEDt70+Wn4rkUsVls7AAgIjqiPSgjgFPFWTP9EOdD
MUvpG/kVt4diN3cdvh6PM14flNiAbolbnawq1KKanOwN7VNQn1B+3Xv8l8NzEW+1r83W6jF8QV7s
7kNtCc7/+ulZjG9zZgwo/eys1zG+0h2oVYA1wc1KN0vqQ2LnArty46zCoULQBFlAPNl86GRMTTPO
nYK8WebnsuvdcTwrs2A+a7OMgeP+k8FOw509UxUNkvsUMqQjHUAmeFSi1A2PuzdlIYQzy2yw8Id5
CCElKurn9GUm+68Egrl4eNDMBhlfvtR2aEKThGFO3r4004cx3QvBQwAXYyIWrKAnxQrol+V9PUYk
tm5F9rMtD9ru1ikYH+hQVJ1hL5AO4vYgL/sc5XKheRtlL3kSdnvauNCL4bnVzyQ0s0T3ZfPWJ+Mp
T25lNgkO0aYEwOOQbseTr/P2WK4m5tzPAxaottwELBPGIJCwcRWQbcCjg2ojRgrAKaU0ROtNubKt
G7gQ++poZqdQ1KZv4yag9AF2MVz19yu3vAllYuhq2fT2DXjJg55+LKUXGtWHfHc1gYrUA+Iy4NcG
qT+S40s5tEjyRLM7+xal9CV8LoQmzIaKWgjgNGysxnE99aN9y/7UjRc7JyM5WLlniaoxuQUDdJoB
UuFSIwOBFDlP9hGpTl+A7Ep7S4yXb+eSvGbfdqmN/xGAWhckTpBEWb1EedO0oLnvtDe5jzwLXYt7
1fu/SVCXe9EULaAXMaaAygjpHP7FBFQUFMChgykDe4Z7jGICR6tsFAyvS+ckjS/7jFW2QAhOMw5V
OFpYIv5mp0ilxOaov2nqH+dHpH15vDr8BqN3N0LTIDODwcRuHnfpHLnpijoqUz+OPaq4telrmTdo
guAMd7VR9QVPEYU1LIgIHB6PWGxKrbGjoYpROPyk1G9p/WXUdq7Tuwj2OmDFbJCPcVcuU4YKVpkd
+WF9spUbSa+PF4rTf2wKFpQf2DBQ1svu9vIYEXSOnpw5Cq9VGrmK/qbubLn5LgAmN1DmSJKBUJCb
QE5IJ6mN7lyL4SifrP64//ths6KgF/hyRoC9/H7FptakRIZzzfuPr72xrzPY+8cjL43QFevlugJz
jrJGFLm0HDTUwsvwdSgEHs/GMQW9PAK47IjiomnLr09NKdWmeIj8xnDD9JdmHlTHrSOBVb8tBd2r
YbQirsF760UEjNQ8ypEfqc8auvIZh5icW5H7vHEZGNwL8R+kv5E45q+c1tOqR5r0mteGO2nAnjzt
JAJg2wEHDvBdaCWcJZ7MXrHDdq6Rir227UGvL8K2WhsLhWoUhFlhdMDE54OthZzY2dTKOKsl6L4G
V3aeKTiqh534HMwDuw64EQB+JhbK5g7tmNtGpNaRc51/tdmn/EvX7z63EMDoeDUw5gAqwGnXyLBJ
bUS2fSXRKxhhzX1W5fv3AzSDpWLN+fCv5bFVpAZhjFy1r5Z0mj4YqUCtrnUS22gUzaP8CNEfPspX
j4NpzI49XzvlyVRf5/K0V2dgA8A0y5qto7mDxr1tpIka0yHjfG27j2P6FIt48La+/258vpf4EFqS
rSQY3/mUh4dxp0GJ1ccPspYgbGdVBLzJOlo2YtFjOF8RpHQ1+Rk5yykVsaduzeFeCHdEG6MwBhNE
lNcMFF+SuzOWtJoDtwXOnJgN+sXPV0s/6CVqqP7Zv8XIV6Gm1ka9BTK8yxM6WdVkZlSar0Xz/dpo
Px6PvlZ1qDpiICJGlYpwM/f1cCUcLSGdcVWcT0pzrcnLlLw9FrGx/oyjAPVlSB6iUI67YjKVwDqj
V8YVbbzc/DmO/n08PvvEuwAr2wBU1CKPCxUE74QHKuVqNgN3H1pXlfw7t+cimVxwVLhoR+bKigfr
WBD33poPO7I2ZgXlzWfJprBtGd7fvEK/HqbhOTVFnYFFErgt7+s8iwfUOl0jPNaF7TbW2+MlW78O
gOIjuATNAYqyVTOy0naITREdu5aFcTSd06AnLlI2btTtpMfS8Aih8RyWC8gNUFVY7EvuIhsT+ueR
weq0a0OcQzy5UiMK4K9OMJMAZD7qwuAKrRK7oyHZYZ5U6rUrX/Tf6vCi7OyQ+D4HoBLxP95ThuJc
zuH/kXZdO3LryvaLBCiHV0kdJtjNcbZfBHvbV6IilcPX38U5OMctttCEZmMw8zIAKaZisWqtVYo9
uCjyrZmkyP2heCjcvUYcOSDMDIJLr9WexGjrqCl4pkb6ROzyUCpPWffx/mpvzJCBuAzAzeCH36bu
+zxVzKJnM1FzlGR+Z7aPSrLX98YQQFtANB0dcIzAeorsuMrNksULQSnds1GESLe/YZLguXKUnYOy
Z6pgxVWauW4V6TMpCwidMBqk5t5zzf0lJBNhSrgytZhUzL2pshvHmIgRF35RVv4b9hGgRUAhwhai
Hreo4uF2teZ11qITt2hRrOqkyPS9hJgD36irDoRVaEwj76HVoxOwbXzNOCb9w8jiIE2/9/q+rNx/
ugIsG2BjHhUQ6w2qC+IFaV4axLH/saOf2f7V5iftv83rQoB3yrzFncsczftMT/0l331rA8eEwAkX
NQLBA1pc6w2LYpIW9E7UmYAMFjE/k1zaG0eO5wZQuYXz22/qGDXNRBErSxeitd/s0be7k7FT/Imv
wKoLfolcWVazte1paIuFUCc0fzbaoWjOrUxJ/eYmeu0EMshgzuNJLSrGtVqhG+2CTowltOag3Bu9
+s8g/rYvhH6iWYFKdMzgALLj4J1i7Th2Z32SBKa3V+NvL4IBbzt37ssBvRhg8xo+/WbIxrHZA1iM
gJVB6fAGoBiVLQSEe2cmVvWuHIKpJVR2z20tBXYrotMIWcIMCoc761w6z4oJN9byO7+S4RG2RnDd
vBjccDvbKwY0n/ROqP8ZXgZQR+7fQ/wLV44aNhPKk+JAIEDACdDrHTu3gP/MKZiqoPFQFsQPyxTY
O8s+vh4LE5xtKARCO/+Ga6g6CopIUxU7qj0qh2k57B8Doj88cwZ81A0CO4Oz0yKIMxPPOaVKuOTv
YvccyY7d1mJwdwDaqHCdAFhbz5S1RFVSmnQm6fiUfOvrUE3eMA5e6Q68FMSNAVtf9xDXQxK5zbKQ
PLpU5oubq/6YBooMdcdvZXHJr7oRpTEKsC0iRcdqlFoIUctm+Vq1j5oVFjoqr57vL83G7QdXEBFw
F9knvsPWQ2pcOnp9hIeYpbzAlhTzkTVPCELZspjHxknkoS5E6VCyHPEu4SS2qjZns9OrpFo+RcvR
Gh/uD2SzfeQk+C7GgRf9BFbFhTZMtUZaL5hmv5Zl32XtC9+vNktc9kauEd1LgwzMz3r3kxt5ZY55
RTwcCTts4PVSqF2iF/lsqERNMl8PF28nEJKfcoBquAorgPMozClsX+a2Y1EgG0Lcd3Nq+ChkJnEG
N2wV12FFCgpuyK2OaV9maqnwV/1S+eMY2F8U7wDm3v2F3jjmoO0g5o5AH8/eCPeS4ZSu0zh42g81
fFodeoSm6g+JrFDq1nrD40T4AOKv0GYVnCk9i0wnWlocQqMLPK8Nyr1BNKwGHng8AgiCNwA16+Vu
YtMqVWbDFYHomvWUTjJ0+/YI/nYg7FjDXhBI6oyFmPXRHh+7P/vXgaPzURwVWXgEr9ffPzWj082R
tpD0+6w+ugaJZMJWmwPghcXBwETARfSjPGdMltTrF7j+v1npWxB4uz+E2w4MMOwB6+Ra1IBcCieu
gmycpdHZvlTaI32i0e4VXjcvvL6giGtrS4nmy2e3CjxZffrbgwDaIqblNTGB5LJwnJ0yNSu1sKyL
VqP+3dGh52Z3dgWaZVddiMhXo42aMmHowjv22XEvdQoGieMgwb6ElwmlOPENr1VxadQ46xdtOLKD
FUvutltzBDvKydXoAgZDlEh1YoBRtVhzL9r0sceFVlstSCRnU+YWbGwjLsMB1wY4Dp6eWJ+ENqVx
rWiDe6Hqj+GpdL/d36W368xjNKhuy+lCPAu4bj7OtW5QiqW4DJWvWoPvtIbfSFJEt0OAkgiXggI0
i18T4mGuZsvMjCq/zDSoXmYa3h8C/8S1R7Nunnd/9exKtW5MRgvNR9b3hR6U7vkwRi91d0q7k7YT
54xdhSSXw6UaEF+BNyu4NJD6c1K3q9oL08NWOVWVZFvdzhUHB/PHBCjjSJELViMxmd7mXd1eut9D
7u8UhHz9ejhIPNkIlOVNytHL8rpOl6y9TL4yzn4KeuT9tbj1+ECDhFwL3l1bwesEfPcccuPaZa6a
oEv8xuvDKj60KASqHu53tTFT6IqDRfGXj2y97C1iK+1imNrFsB9y+0XbiUfhLcJV4gFGXrrqRlp+
8aiy1OBOXHSUnlZ1VDKVldy7PXvYR69eGdxjRLiEsxe1c2s0kWFcTOu4sMd5Oc70uHuS0AV8Vpxx
WHExnbNQTGDe2sYlHU5VEs6yyPvGEPjdiTWAKb/N8FtZXOgoZD5dluZB8Y6x8WzIYnS3hvZVrwSC
e/CVECASfKVsSWNNLdEFmHQR/LGzswTeuP/YcVGU/3UiHGvdAtF2AqPxonjQtvJTGUfldp6QS7NR
cxcEa0B4RTrYvCyLlUV6f1G0UGPhnB8nGU3v9uhhFyIhy6F+G+B/ywS3Y4R44wUHe8iCsggQwUHh
hX4nLwwHA8XWkBvkMtQIzIq+paol1By0ur9EZgXU4tdCJgV/a9BxJcEzxrsRSHOgbNYn23UVLcuy
Dh18jj5rReDOJ9TzKwOjPDXjbjcKDFwIc8AVh5rjTcUeLoSkLE6mX1B6La1PiSe5nG53L2f4ItgP
LRPI1olYVTZmReXAqF/G9jlNj4DQae1x/rX3lPNOsLkwZbxGkzBhujIkdlkk+iXRw9rw+/2nnKv7
Qk8LhEOoTYi6oChqFC8lzv9lVqEQ/VTooSODCm0ckOsuxFPexmrVWhAUvmTIEcYB1YEXktxNsi6E
WZqBaiu9Al0Y01P2Y0gfGln5p9secBVZcPiRNYJhFz3aoadLVdReRfrlh50/VNUgV3GS9SGMAsrv
U27pSkVK5V1enk0QpI2v97cTdynXDhU2LCD0XCwDLqF4Lw39QGlMnYTMRVi5ZGhRhybo4eK2L3P8
+X5ft7e4gwQh8i8wKXBMxBCROSR9azYDJZ3x8NGKdpt1FPHmOjXAQwJpJVJYKev1xLQiSiw46VPg
Od/uf/3GYqzaF7w1tTImhDzQflw8qOmZqSda7TZQfAioJYbIDefC8wm88m5dS8HtR1VKVHsM58oN
5n/uj2FrBQDdspDZQdgGV8e6Az2atRI3U0Kix/l7vt9f5ny3v61z+3j1+braVRRA8YQYium/Z7Xs
UN/eeuv2hRXolmIeNQ9fT3ueLD/o1Y9M/TnEl/03+LojfmiuBrKYZeEy3tFlVP5xj0r+898tg+AM
pkrp0NRE+6Xh10MgUxTe2Km8ig2ojXBZET8TVlmLSrWuPS8mShwqv9z2JH0Qb+wjcJNgOfAq5sdZ
MExZ4XYKXZqcaFb8uTAeNMSYd08Rj7+D7Yt3FxgHwl4yDGVUqFnFJKKP8aM3SU7a7RTBF0c6G6Fq
ZCCR0lmvMCDbjQqWW0cU66ChsMrQZtBsP+wdw7oTYZbcxGlwC+Ud8fLnQX/XB29onr8gkZBHUSZR
lrLLiqgCeK4n6vJOsx7LnTKt8P3w+WgXjgDO9A2mNM9Vq7YRaSdp8+IF0U6S72vzXIoG0AiH/wiR
gtF2Ek1N1Z5Y+SX5Oe2UBb9pXrClyWxpae8tPYnyMO1+Zu1eZCRmB6kOYAthqhEhEM6wWUI2sFvs
nmTm4OdHCyjP+8u7tUWvOvCELeoOTuXEudmTyg5TPdTdk9mc7ndxe4xXYxCRtooTU3WajJ6YHT3o
rRKyP/+uA319zHDX0ySrMYbO+WX9ioy3NI9aBRxEgHSNiHuB9l2nLNbUk/is6ZnfuzKxks0JQkQO
0R8e5xDJC/YIxErd4wio0Xv6qLJ9RM/XPcpFqB3UEQIaTBWW2AOmvdFKryfemUKgs1/2x6Xh1qFx
AGpAwIC1W8+/Wid6P3dzDSf1wUk/ubUk2rexR6GlzXOkGjxh+Hbr9lu3Gjq771rC2gNTwso5d9lh
9xbi9WrAE+KG+sZlSfK6KaEQ2RKzRIjpSWO/77d/+2hDKouDzQFDgQ0VC3l2COuOsWYwYppH1fYL
+5l6J41K2BdbE4UbGdJALpfXE19tDDUwi7oeGWn6oGMP+XKI9qfeMRDA2ECl55l3MY0SpWquLq6H
gcw+04JMxnremii8aU0A/YD8x/W/Xmuvwcs2Ah+GGMlPqMsGJR4KqRUazW4fFexFC2JfCCHzfSsY
bp1NkztObUuiTvGhfC1Lim+caaQWsRJQKcOrR2QaZoVqonRrOpPhm649UZlK02bzwE7pNsdbQjVs
PU1cCxJSaNVM8ufE/uGYX+9v183mYYy47iCY26LS1IT0h6stQCtCyy1QALFoZV72Zg94Q+EVgrsZ
lazXA0hiVUOMwRiIaSBNwJgvC5NsdQAqLDKWEN7gFO51B7HOkqy3lR7osmZ+9qrdcCNgCFF3G6Wo
uKKRuH+MyGKp2bo9WdihTI+jEpr9cf8iAEAIfBkiMNz2CSNo5yKa1WUgLQpwHxj+7G8fiSaEpC08
yrFL1+1nVT7iodhPxNRfbOvDTj1zfu2AUIjYDlfIxzkTboWhacu5bpSBxJ0d/lIaGTZua4GRB+UJ
IPDBEKRcf37F+jxelnQEFOTnkJ31ROK2bBhTlP/iKTlsUaT8hA1EI21S3dYbyNw/682TQS99+7J/
Ba66EA+BkjSNN2foovRS30wK35U47xvW1OCSx5zuDMyuGGarZkVTps4GZC06usX7WX8/9mdVEhLZ
migwkhGLRFzkllQdZ3Y/TV0/k15/QWWwlp6a/VEXpF4hZoDEA2Q+8RRcr7XWzDVYw+1MFPpZCfrp
4/114Eu5Dk8B2sDjRR6vN4u4zrr5qW9H1570hdTNsW0CaG5E2nMGm9T7RfY8quH97jZ2rgnFHsTB
YJ+g6SdEGIwWidPCjOCvNqhMDzVfKsNSbCyJCasH0AmUK26hqYlnIGfmwDrFihvU+rtcea821f5h
AL/G6Sq8CswN13M0WpjHNhugB/4z96vh2+5ZWjUvLEo6lU7q5BSFR4BYa09V/gYDBeETaDbDTgEW
IpJummmYLFp5HQFoLT1qO6n63P6tmudn8yq846SzQWuG5mNQItTLYO2UvL3pQNhGObOpw/KoI3Rx
/fn7Iq2gsrGLEHrGgwSBVFhYkcyrmvCJxykZiZ0Ek+un5VM37XftX6XS8bhFtsESg0gzapyNc2YP
pGH0VCLTsIyH6g0POAuPBxxxAIBu3w8zpQ61aDyRGlRSvywlRnbjOK+aFy66uDPzefGUkWhxWJXB
W44ZgkhAhXDdjRs8RT4AhTjqGa7pjoUafiWX0NYqc2oe5G24qRA9biepFoQhrYkA09yhJmURLMZ+
TwNPT848B3AGHjf/hKujMCRTlDnjMhHk8f0D3pH724dgBS4GAILhDIuPksGNzX6wu4noU9CD/ZdI
dunGNcqJi/xp66AOgiN8P16My9RG0YiTFvxSf7aDz2T1sDc2EZKtKH7ApY3B6BU2EYRPBhWQ4JF0
+XEpTjurv8BW4J0AVwyBSA6REt3VzFOMaOLu9kj/qJo/Wfuj8usOhCkq+q6zgAKGP/8y60/J9LD3
MkDzILbz9zNXrxSmp9S0yWgzOHvOGPmL+VW3JEt8ewrWHQjeZD+AQBoBXUzM5jgNhya9TDvL2v9n
DRA+4q9zHkkS7PVIk9rtGncgWf0+Vi6W5DreGAEkNBBGAmKdi4YJU9Q0kIuzmrYnhVodnIKeVPxO
c3HYvRKQMgSDCl4xjoRI9vPmlpZmonWku9iTd9DV/c8eKPRcdSBMU5fqamnmBjqACu3oRn5iSNb6
9qzBTQUxH4ESUFbxNlybIzNy2yTyUvdS2MyvCiPIVUkgZqsHoOuwVyHghrSt0INBvVFVoMfNkRM8
VzhIEguy9oXd6ihVZHlD6l3MOejysP26e43hD/39fGM9QVR1hnHu0PzIgqkoIbi17LbYEG93gKTk
8AKUyOMDvLoR6riDwipY85cGcv0oe+X3slrUm1N01YNgkJpmrsZaRw9J+bJ8cWRSGxunDeVweD4b
Nyd/n68H0GV6M3tW5l2W/BinqC73QPffatDd5OlyTqyFFoawiaYkzdoWIcULQPa+pVa+92X/MnNg
D6CaGq9FLXionlHhrugj5zIG1fSpiyWvqttbE/Nz1bxwkJk1LpY+oPlypqhMc06sI6sfMnf/VgIf
C7geyHtinkTYLI0NIx/NIrqoVaDT91b5c/csrdoXDgNKpataD5THZTECrz4a+91HODyc8/oKmL2B
2pjlotTj0kQXZ/qQ+kX6cv/zNzbqqnnBVKQxHjnlgOYBdet7311CmazQxklb9SBMUI7yJObSo4c6
cPtDrh3vD2CzeQcJBhSf4XEY4R044CGdlk4XXQpL9R/MbD/TBxwvKGygugqybDemaDILhRr9GF1C
u+gDF1ot+7//un3BUswssdTEHaJLCh3G+MlY3mDpTIu7RmB6YSuJhfGQk1GyAQoxl1L56SY/ZWDo
rQ101fyNDmNrttGYwQxp01Nu/YqtX7oiuZA3LAWXWoBq0SvIVxyBbivVbGqYIqM72IfhnC9Ps/N7
/zLgOkacExpeYHEKIaQ6invAY3EfgGcMD9tni0ygf2OjWkiSQ//9VSlHzBNWfebGTTnYl/6dq3+0
+u/3B7AxSZBzAKYQ6lFIh4lZtrhE8QfaJc5lmMrHxDwn773qGBc7hb25lwqqIF6b3JzePgeRiTSb
vkI3vXaKD31/uj+Kjd20al64FJbWrtKoQfPKxfa+uL47frnfAW9gHcvDQxPwJn6UoXshwv5qz0Al
kcZVLjrN/Yi43QXe19j5SD7vv3iQy0NgHg8SuAEis0uxxyxvTcgszGbtx12QeZIV35grLgfDjzUc
JWAk1j5G7+UOrczCu8R5aHl+OR+0WbIcG3t21QXfdFd+mFPWukVZCUfyJbFPY3q8vxgbzSNwgSc/
wNzIR4puHq2WCcYXtrv71kLVG7tVsgYbU+QhJc+zziBG3cSPYrgYTO3KhEBRyFTOqF2rGBI3ZmsM
iF6A8IMAAAThePD4aoqGMR3L0TCAEXpcnGNfnvdP0Wu9HiT/gUISn221NrXT6BUJGd2nKUj1/Q9n
ZMDAeEN+nkO5BScS0SM6mX2TEMf5M3Wp7326//lbC3DdvnD5VyUwWnWB9pmJl0hQ5EG7U8eYWyRk
GzHx8FERpRXVwZx5UeOxXaJLW+qBlZ+rUraLtpb4ugfhFCjRZEUM0ZfL0JNhPqSuxCbJ2heMXtdk
aZLbaF/9U6ShNbxhC11/vuAhzaoNHHKD5ssIXnxgsv3XM9YAnhfC/IhfiKoEowXwrrGoEXgrj1Qv
/bx7qKwumBzJq5lPs2C6kbCATBVXzYMvL0xT3atlmkLp5zIMvrm8HINB/3F/t94sBDLOvBYDDAaQ
NjcpVcXFs63VFuWS50G1+CzbuxJC+4LFNme4kNRC+8rH6aki9z/+5qhxyDFy8sDLI5qN987aEBkz
dQs3M5WLqymneHqwshOIRpILQdYJn8Era6fQYWFqbSkX5n6eM7Df3xdsr0ni40DlRFyePBwv5l1M
A08Sx2zgAJwm60upSdZ4cwQgKIEViHzkTVoqgS8JanoTEzM7RSgnoR9idri/EjcbFVUXQN2HGBlu
BDhlgr2IO0NNWrOzLqlmhK12TKrALtJAk9Wj2xgKHj0cNIRSkxyIsV6MvDe9amrACLXcc6U9VeXR
lZUD3BjKqgvBdjCg3oq8QheK5hsACU+PCYpk/d49X8gjQbbhVZ4Ka7IeR7qwLBspGKduhrJD57QO
qsz32G5SCSeOcXkw6IfzuJ5wQAoQu5psbNyLU30amlOaBF4iCbxtTdd1F8Lx6Iu2crSYuWB8fK3y
c917vqqeRkOywTbslAn4E2KswDVA9EwcidWn6dzH7iUJGnBvPCgs3F+RrZ0FrWEoSYHKgKc1///V
MS+ivjOhP+Je6tw3szDNzqpM8Wxrqq67EA6J4UHQ0ORdtNpLFvuOGkTpc/zt/jg2JwoZHyhpQL/o
xpZYeTqbS6o6l8b6oEQkfcM6eDZQYkg74LSLOKhqNtwKMafokqD2jRowthdFBME8hEBBE+Mcuxs2
iVNmbuO11AZH6aQiAZoeFJnQyMZKr7oQlmGoe8jSz+iir45uqft6rPjlbg8Ehxs1LIBm4KrPgHOt
t1PuRJVmJDQlHjJjj00qcQw2VpkrrGo42ODGQ7Fj3fygsxk4GSslhRvYob3b/eOpH8jDo3gfKEo3
r5RCUxI7mTVK2jhoEgSxjrs36ap94bBNGuta1GKjxPmamsdJ2X+f4q1r4aEFwCT3kdezoxdQ5vCW
lpLpOJsfVfXD/q8HyM0A4xebFJ2sm48cY1aHyUuJ6b23UIZD5vVtbFDAC6DyAh4JfDNX+HzFBVAv
0/SU9IwY0WlghI77nRqYCAjE4xxDnUpU3TaTpDN1hiFk9FtnHlLUMVe/7p4lJLbxVsdzF1Q9Mbzk
LE7U6EubksY8LP5oSgwR3+Er1xjJquvmhQshSoa2G+MuJe3iu9EPRo8JO0aRxJrKehHuaTpDQt+L
6pQsyqPFUCvzU9ViqoK3TBVKcWGiNmg9XlMpcZVoKXGi0JgPym4Vyde5+tu+MFddkuAR4agp0bHO
4dyEb/h8wAxMpOu56yScZsTrtXapB5wH5c88+MvufAP/fBwHZALwXseZWJ83pidW7BVFBol437Be
SlPyjNgwptydRFUvhJTw2hK+v6iWpFwyLyPmCYzrJZMwVrb2EA+y8toeWF6R6snapPamWM9JY/00
q2A8evrRlpVF13jYQjwPcLx58SpEQ5EVWE9Sno2RXs/ohcfemo9TGtrpUx6Hahsq8GTHbvFnJegM
GV1mc/IA50afHs/OCeEUQFxQ0Wpc0G/7HH0am/2mHHL0wLQi5MGFjoW1QV0dG4XFx5ykMVB1R0p/
7d67UIIGxBELj28V99YcW93iGpSSqP9gfq/rvUwToN2vmxdmJ8vmckw9NJ8wPzVpmEz9/sPHNYaB
hMJdhNMnnG3W2HTUtJSSuoaVVT6pu9VSMAQQAnCbAvgGqShhY5VtXnRLZyacQtEGnQyQu7F/Vs3z
/1/53Y49TzEKBIFc6oYaXA3J+vL9IRwL3NLgl/BsEEhjQvNVMhdWO4LyieKoc3caet33Usffv4mA
+cTkIG+GB5fQiUOhLN3VGSdY/18yhrEqsSBbg0AhGh5vxXV6w20Yodva5qmLOSoPVR561QFEljcM
4aoLYZWTsljyLkcXXn2IUfEmfEvzXAUMJoL7ZetVLqsJ2shNmpLcfsickyJpfsPEeshs/K95wUo4
sa41jZbA14gPlJ5r9s6roSB4fMMgkNgF+RZQjRsmThpTajtTlRIFOKIoS8NOFtDiG0XcrYAe/K8H
Ps6rw6ApRlmwHjVinIr54/em2E1Mw2G+7kCIn9hzA0FpJUsJylaU50EGcNj+fuC3uUohDp3QvJd2
thG3CiWKc7YBqpMppm22Dz0zkKsBecOlup4fmudNO8f4/HQ8qp4/l/tvGxyyv+3z/q/mv6GLWc0R
tmn2BchYZzfqk88+wCv2a0mpG0BamzgdbdoiJXP21exOc/eWQ3zVvnAXTPC5s05h+PwliIcXjOMN
B+CqfWH69alltpvAG3ZHFL49vOUqAPOMX2d4eeI6W89+HLMxLl34kfN4/t7tlh/C5F+3LkyOUdbN
MEQTtv43Yw4NWV3gLRt93bwwN+assCbO5hQ0vWPZhnOJ1P33+9O/ZeXgZKPoMEIvXBV+PT/QBi/G
sQZ6zstMn31ynvoimJpZcpnx+KZogwALx+HlalM3OYesUqeug04CiWJQe633nXNOsvNYfWCeB0ny
3VRfvixX3Qnh1sZuphnJoJRo9LOd+lr34f6kba0LQhkcTQFlPwRd15NGlWa0uqFNSGaHQ31a0lMv
u30kXYhcHJVBQK1zeMav/K5VX9r4n8n7fX8UW4aPK6yAKQvY200FqJIpqVXMeAIBjIsHb9bsj+KC
GPO3fcHw5UCQR4aF9lvvYxpBePn/VPUfO5ME92Sj4BN5ZV4RunfjLikzqFRf5mer+5eDEG4fZWaD
o3cYxNQHY+ZX0QdrPkm9gK1TeDVVrw+xq0FoDl26PM0zErFgnsI4OcfLUYvfcBMhtYhwN4JAvJr5
eqqS3NGVUa8yYlgn81KYkub5VIiH/Lp5wdQWrdfUuoPmi+pnah2zP012iLQTTb7v3beQN3pVZkUs
FLkt4fQls5cXw4LIRlYBcOJ76iCxVrerARUUgPiB2QQrETf3ep6waycncbucUB0eE/3WdodGfZxy
mSDb7RmHywHNKZvHIOD8CQfEdFg3qlxDCfrIfgV27m5ZDojwXncgnI3RnEujKtEByoz7dg62+m6E
MR6JFq+NhqAuiq+JU5Vq7tAtSVGQp5l9bsZPu1caXhkyTchTQ25KZAwqpd1YjZvkJDtb76kskXVr
OZCaAS8X71AQE6Fitl7mSfeKqY4pIwpqfEwf3G5/GGPdgXANVcPojHaHDtw0bJtw6g/3p2djn64G
IByEUpkcdWFov2TfJutxLAIwx1Lr4/5eAIXj9SCR70Psez1NNJ06SKOlNYEVZ+fBeGjic8bO9zvZ
Wgs4Z0i5cyL8jegya7RI80C0I9Y/tffF1D/fb55/49o0gVd31bywEv1I1WrSbEZYPgRVGxR96Eay
0tNbY+AAaXBDACcHinY9UQWrLSulGSNV9kR0RZKd2RrCdet8M1xdEYW95LaVofXOemwoQ4035jej
BIOyMQSEGvDxeE1zHrBwQ1jKHDkOsq/EVF9YSWQ6e7LmhRtCARMVVavQfISFZkR23jamCN7yqwA8
xzCJ+dy6LcsuhuAXyabCnwyorl2UYv9p4I6lBgg8L3Mo8vhcxS6zHNhHorPnZfmglP2J9tVZHVvJ
JbQ1V9cdCevtFKmrgIgEgEVAs84vJ9kttzFbQKyB1g/AEaLUhrAYAwR/UcVuBtBF/646R+j4mbJA
2YaBQt4VYVAEqGHHRXJ/hex3VrJIuWTZ18Z650WHNjmVsmIoGzOF6xMWnCM4wBURrussjdPWQHUm
0ttB8X2S1TfitkGwHavmhWPdWmrmeQ2QLkjSQFG4Oin0q5r4PTtEwX0rtTkQ8AZx+vhjTAy7Gk6l
THnDoUfN0ciCnElMyGb7WGzU2kOFdiQm1ibEmFytt0YEvZt/1OlEWbj/8zkUGPUXEDQDaGfdfORY
bdOXHUQVq6e5OcsKA219PbLSQK+DHIoqnULzACdqVe5A3XLoHv+kqsR53W4d8B8oRiPUJOZr3JgZ
rTYhIj3bYTu8U2Qh9a3TxtmI/21fmPsS1VdryC4lKGv06agkX+398WKeoIH6HThliIh6wjYdS48Z
ToTZh/ny3/eJLH1/693z9kHGws7h1EfB2VALNTdpzfPf3aM9vHO10DD9yAvp7/27CB2BQotoDaws
X6ire04xEqOZaoyDPWeD69N+NwcYKwwNPPzyoBmkutYdVKjyPjNtAl+wSQ4uiBCpKTnHW2aPFwCF
J8NNq5i+ilvNbd1ujomnBYZT+IOfATgtFY7mMy4aJsg2IggBJxw0P2EgDBLh+rR06AblToyzNR5N
7TlPid0DHhJEzRusx3V34gaw6yRNnDYmRh6wPFR2V7rBusD/QxwcQHYkz4T2UbFhGjMHF15lf++G
D7N53r+xEHKAcwm1GYR6hemydWqllVUnBHrnrvo0D/vj4HhIgPWCsu+vtU+EC7WfmMNQ5hfmtTsv
2YPzsPv7cRqgZQKQObThRYnIQjMBcAH8hyjuOU5OsrfixjWHKweXAyCdiCWLEo5zZrAR11JMtPKS
11CcP8Ra6GWf6vE0yopybdgS9AUrjuQrYHEiDX/SlSRLPCsmC2qMpsc8e6eys3lx3uAZrPoRPAOl
12Iz4j6U4b0sLGDFr/tLIhuHYKtyalRcsgUrTg+Ofm7soC2D4Y+3H3uEPYVdy5VzOKRaGIdVQl0I
RQcg9Zui3KXFfBk7b2sgcM84VATkCFTdW9tEFE9qlaHNE1L5zvREvSezDtPqq+R1sbXFIPYEXDje
3FzUdt0LGz1zXFSQMAb7N3UOcREYWeiVvp4Hk4ynv3GfwyLiGQDmCwIsIlyrB2nI67sYGWblUTm4
ruQwblznKDXP5U4h24IDKaxIrXd1M9tmTByUSU46P9YDYz+EhDs6XI4EhUVQoES40WPPHuK88BC9
0fQg9jNHk9xTG3O06kB4YngIOlqD6lIyWmoQT2E1vGEV0AMEAKA06KhAo69XfGFxpFSxSUmTlr6i
lv7v+wdwawTYtnDXkAG+RXbmMJhenJcAKtDYr+bTpO6WL/IQ5+cwejgkwAqJiwBsr10pHFVoOOcW
yjMyDamtEcBVxs3Hk/wIza5nyC7reGCKVSA/1Z3GRDkn+9G1HHT5twd93YMzsX7pHfSQV36rPvXm
af8aALOL5zYgNRBiFrYpg1prYbhRAf0F3a+VMJd5hBtnDXcFgtaQVnvVP10PoM+H0rIiB+FY9hw1
3qEw4qPb7vduQALEm54zDqAHIBzoJZusIorcjGjF0fR8qeLmxjqjaS4AALQWAr7COhu9sQwIKedk
Go7Lizbst0er5nn3V15zrYGyWqk0J0r7sWc+iqItu3UMeKUNrn2CVBFcNTGTmk3guHWulxMwe5kv
LQ2+4TSvmhe2aWJ2XaOjXjSp0zPNQ9V914LrJntEbuwl6J7wAnUgreAO4hfh1TxxjnpndHpGWBKq
+cPYgFzwhp3EuRF4RKLqMpR0112o0Nk2R83JgNKmznOcSxJSWxsJfhromFyuGlfDunnFTXsEGUEa
qlnvT+8zgIXvn+etheCYO87VBzRIJC0MpleaDcsLQodncz6U1mlIvsG1eUMvuD5h9SB6hvqW62Fo
arToLI2wm2awFr4sEN5YlNZvzc9v6Qd3NUqxAeQkqhrnyYycVGzlxJs+GtOH2PDVJtAzyWg2kJK4
GkBbRTKHcxjEa6LNNaUaAbQhfXOktQ+sxALOknuiGehv/qC/5Pa5e0OIEBl1JF94HTXI4AlbAbUc
+9FYKkDElCA7Vfrh/tRt7TQEU4HnxnMcBYMEk+XlZtzqNh7KEOfwC/aubve/yHiBZ2AxeW4HCe31
HuiqbkpdAxA3vXwqhq/ObqFmWCzMDJwD3N23yivuMC/x5PGQyPDQQ62pOhX7wT3oAnce7AaWHQGL
9RAGJU8tlzLEvPoQ14ayu/wDH8Lf9kUYdDVFg+osBSVaO/pzdF66D8ZuUTH0ARAgp9jzYIUnLIOt
JzlUIbAMlkfPzE+W5A3rjMMHRAbkDlCMXvACDX1Ie1MHnFTpQO45m4PEA9l4V3DWtQsv5JXyKNgS
xL10JepqSoblufiCSrxD66vGoXGfbee4/0zgFQbBaVSOtOH4r9c7RvR/GFsgcqwmCyakJKNaMpit
UwcVeWwluLUAgAqOyMj6VBtMTmMpH7r3LP2XzQtz5TVKSilvXil+zPRnJPOXty5Y3Kw8Gwx2KEzT
eoJGtcyNXmtw5tyQWkExBIlsCLddYO65YjBEG1CeS0zBxHpkjXMPs7dEj7XyUNr+NErsOXcD1qE1
dIG0NuCGgPdAh3s9ijJO2TCwHi8j+4npQVehGOIpsUNrP3pv1ZH4sp+NRE2AIsP5tg6j+6Weft/f
r5tz9Xcg4r0Uz55bQtYHZ9s+J8A3QjvACO93wVf0Zq7ASwM1EJJ7N8pQU9qZg1vmFH4hC0bvJ5NR
lzY7wJGAriL0S2+iRUk0IIc+AcWQ9oFS+ZErORKbc3TVvuCwKWqXzgCRUNK7QTx+QGZyf2QQpDF4
g9iyeArjGbDeTm1SYO5mByOg9qGKQgYCxf5F4DFzSHVzuqmYOmI074oaGlTkk7d8Tp0v91vnN4C4
xLDdQMPAxkKIXTgOkTOwJO4WUPf8SjnPY+BYwSR7wmwtM6i4eMdDesdCFcH1JFXwZaypnBJSa9+6
p37+fX8MW80jSYiUJ1xyuGnCGPrZHeo6QqigKkMUeZHRrbY2EYB0IGYC4AhvQ7hEqylXamgegcuv
nOss9V2U7Bx3a4CBL3HdCTdbV6+X2WloFhXoBORS9zjJHkdbUwSAJpDiQDby8m7r5lkO3YOus/+f
tCtrkhNXur+ICBCbeIXaeqsq7LHH4xfC9nhYxCL25dd/R33j3ilURBH0F2P3PHRYiZZMpTJPnkQn
qPFPeJTBl8c7cH9NE9Sv/m942Q1ItcgwpwjDj/FzOTwH5sE2Dx3f6/GvPF4JNS5tB/KcAGMI4DW2
fT6ViKig0wpQ4lPZvwzju9P+Njf3w8FOC78bKoE3DG7quQgtVUiUmBGoG/RD0u3W2HDvNwPDA50E
fiXcQXd+AE9HfRzNdDpX4CUqtH/04PPj7VgUgIJN0Q9KdO2UvDIOWLrJWTKdi8GznE+Rsh1fhdo0
JFoQJhVlarLVG0uHWwVt4wtoZV0FtHLRWnuL+2saw6L3HWJPyIiAk2C+BSQIOSvGKbqQfgfWXWbu
JxC/oD/yWvZ2Ya0EAZJokgbQBzpdzQVpdNT7sB31M09BzpIVz+1mFxmcLPBTgWtEZAIndi6AlDlj
4Rja5/xVMy95ulLss/T9t8NL6pD1yhDXumKdm+45TU/5sOIv3avb/PNl64cGJpo94fMJP+Td34rz
T725JQ4kCAZQhHRxwYHner5CgdUBHzsx62zbn9hTVa2skDQDEJkgIIQwNSJbeAOhFGc+fFnYzUSs
pj+j0bYLlq3dMIV7w/x7k869S0GrUbgAgiUdPDNzKQbaKuq1xfuzEdvu9DWoyUrwZmkatwIkjbDG
sjU6AgHq1whIGAMp4bWGJpLS3c1BOqoIxI5pOkFEeFLBpKn87U0Bgu8/H6+U5HL8RwoSNw4epHie
ytnOXG1oULSQMnWu4hwHt7EO1tpqvdu4G8fmXQoyLAg+gMEGEQhp162GViXTsu6c16eaHmJUsnan
PopcO31h5nFwvo4b+QvvRIpb8uYOjxWecT0suvP4phf7fiPR2d3w0h3eG21SEsq6cx36zXRhG436
+/iIoIqwE5L1KD2afz4HU4cWtVl75rRxI75r9Y1Rrf9IEPeq8HSw+9IRnpg9AiXA2nPtptQGz5ay
zVj9R4DIc+JqxfUnQ32aPqgzYqvdOSPPQffEnEOTHx+fXsne3omQjFVbAWKUtFp3burnbjxtJDvF
8EDTIeKHmwIO1R1adsiVWMubYTjz5jmJD3Q6bP184MZhBAF+R7JZN+VNBpTBgYaP5/AH1090Y82j
+Hy0HQNeD8TRC/XRLUFOPh3b+lyR1yB+jVe+/t5AIfoAqJIoiENM1pIMVDmaXcPTvj5P0S62PZyf
2vTC+i1pthVii3kg6ipwh6iShkmXdrlzqhhwj6o8B35jvtG1SL/453PjhJaU7+FRzAH1AZIijHnb
kykpy3Os7Pvypet+1LZr9vutew2nA4qGWmy4HXdMnukw9aWSp+qZazvjS6dt1gSRgwUiECYD+iY7
gYrRoo16mllvI/1W0W9rLefvFU30tAfbCLItCIPLoKEsL7QezXHMN0NxvmtF8WfUrazP/S6gzgs6
gBJC0LPcRZtiUtOOtuP4lk3gab102VOivxjNivtxPw9IQXIQlxBEqPJ7pbS7koc0H9+S0keZ39pF
tzQJgG3gWyKRDdSC9LbWE5LZQ6gPb9rwmZJDXrmgFey3G1Y83W+kSAdWKSM2FioZ3tTinwQ8S8WL
ukYAc+/fzEVIuj0QOpiMQARzgFgQKUKlX0mw3ZsPIQK1LIjMvfsF8xuuYUagNRlE2DV3LbZrox9l
49WViwLtx6q3sCt42gnMMhKSwDCIL7lxBdKiqIyWA0wZglOjRnc1A1LyqPKCYY3jbmFSUHF4nDgB
BCVTkqhWSyPdBAvqWxS4AaIT4Y52/phcuvzweE4LGzQTJPkf4PEy7UafBqjLqVB+ozYr2tgUAGZX
MKv8dy5w1+fLBghzBy5xzCUevSn5g5eHck0dH88Cwai5CA4W6IEDD/zGsv3UHQvlu7pm3e80XjOQ
wQWJEeJReMHKm9925tRbpZVcxuzFPvBp5RQvDI+R0UcHhSjIvchYb4XZUasrFI/v9K/A+rrGhn63
QALJgEAgCoJAnoNbdr5A6qintFXj4qL69eChMi5cIzVelAC1QMwOrzKEBecSqiQM9EgLi8swHPK/
h/a3Rf2NRxV+P+AYIJMBTuw+fcpMS8ELrVEucfqc0GcSfGnXKvzudmEuQq6xSOEom0bVCybUQ58f
2Fre+c6CYHzAsWGnEICCKZEWiVWpMdajiuYV4WV6+iN40dfexUszEOAhnFRRUi2jPngat6xLwS1N
vlPu5vvHW7A2uuRoVrozFUqB0a0i9UiC4E27ogd3hg8rJBCmwoNCOErmlW4yvcftDUJ6LbsU/VOG
wqnhlfc7sgYgujuvQhCiy4KLBP6CHIsC8XZD7HRwLuPkgc4DaRZlIwwULjPaSwIxi+wa4rO4nuYq
gVauTNHVwLnwSnUJ3cdtufVpBISbgYwXimgwB3SzmktQ2lRJwrozL2H5TxfuwmbnlL83b/lMhGxa
edrogwMR5mtNUzceNpJuilUClADXAkqPEG2WyzqDbAppq5jmBTdQ2O0q0zWtrZecAAJa6J2MVgfw
12TP3OwZSYcAPVdM6hZq55U2OkGv9TZeOFCCrByOOSgGEGGWdLtRc71DuJFiLzxF9YzYNT5t3woY
cPjmiGgKmq/5bqtBo3Z2MIHWE+2fukOzVm++YJ0AWBaMnoA2Qv2k8zqVYzBqqWlfSup1iKk056Lc
kbXX5IKGi4ai6MUsggZ35KR2HSnIveT00n4tJr6zLM8uQemW75KPLNeNIDHdG3ct4abVtX1GL5Ph
Ieox0O3GcDYRaTuiyqq7uMH439qxcMewcB9v99KBAggXDI3gjYMxlDRPM9CaLmSiU1C9U7NP4bcm
/8AKibcYUi6i67fsNtVlW+MW0exL3eWnSW8OjrV7PIeFC0PQloNiUnhNMOrzPSAsiknGHHrhYXHQ
6x9BSFdWaVHCe/Uo3qvozyFJcGprDDUTLMrIzLtK5U5AFn9gDjcSyHwOSLnYaRX2mEPm1bFbfsA4
QZ/FFQHn8q6TZQRQGMuCiV6Y+jR0v6v4RDZiVN5NrChThJ1F3ByNs+czsKymTUwTd50yHlTjOq55
Zu/pjlnoAwZW0A0DgQEozB0nk8pB5kqi2rnkmVdpXg/6ZOOpHD1mfEZovvxLLQ5cd5vYU8l+2hzW
gXBIR4EkQQwM/5vPLoqCoCGJYl2i4aX+ojfbCEveF+92eGn71SCtpiTC8EbJ3IOJH1uP13sWSVBa
q9BE2apXo9mMto0GOcxNzCeysYwKn4/h0b8JC4S26XdojESfCCnD0bpMTuMmaeSyv7d/P2IhQEmg
fbPg15kvfxLAAxlNVM/ZLjqaugCUfWCB3tvhvbcoQOp2LoCPKa/RUTm4BOleZ29sYx2sWCEBMngP
CsIIyjwAQLDEHepfgkubfaJunn3avD4AhomehzDkAH9Kx7OfprrNCVMuXb2z38y1VN69/cPX4yUh
WpkiSC7ji1EEQSYAhpQLMP2uaAddrqQ6768hCMDDDpbpHcUs+TVofVQmoYbWQR1/syhS26Fbjpt1
DAh7BAaxPgir3IVOkzYva5QSKJdhPCfJqVw5oveODYbH7YNIGsIQsLLzE2SOCogYYrRvULXL2HrJ
97Z/WSVGk+AS78cIlBXADMF/EqjiuRC915yk5jVaLOXHMnrTqMsc92iYkatubH4sROHM4uZGQBvo
FXk+VY+UdkSHAG8Xd2rObfZt85GdjS9NJbXrzB4tjD8VLpJr2VqJ/sKZRUk7QD0COXSPia+rsa+6
kBoXKwC/9Rv3N38+IiiI0aC6HYXDMiK+Nqx8GBq8KEiXua5dr2VUlz5fcN+DqhmnypaLyfQcvVpq
mMRLVrvNKfv1ga+/GV1Iv3Fbq6p29LbB6Lz8IydnCvr1xwLuFBq4BTj3SM7DZNyHmjqFhaxNq9RP
gavPB9s3R5Rb9ht5GhHmQC0nMsJg/0ZSB1Qh83lESlKrdqIUfkNeNeXVuT6exd0mSMNL3j1ncZvH
Zcj90u2Tnd3sHg+/tEi3Xy+7TElRKwSxDp9+L0riJR1AN1vTUdIMpMxyYlZpa4kZTPFeqQ/6/3OB
JLvdJ0aVgTyU+616Us7aWt9m8c9nLh++HjB0+BaI98HjkxZI7bWoQ+0U9xtlOhbZ89AfePYtKT7l
w8kkR9BQHx/vyJ0Rxw2KjAhOEuJbaJYjzWeopiIo2yH3c+eQfMZF/Ttfe9EtbDpaCYJqDUYDRlYG
MdQZyxNwTOX+aGQIkp6qFJXb2Yr6LRxcXcSbkKsFKvouBTaCwkW3uoj7o+nCs9nZY7F/vFKLElCG
gHcjAdu47BArAe0tPSoL3wwOofK7t1fAemvjSw5Zwg3W5ENR+AbTXTL8ZtOK8i0JQPdAAOpQJAOn
UjIdLbpdF62qJL6te4gHpWsu99I+i0MkWiwDpSzfnzFTNSWvp8RHVgqIAkXZl/pWrwmnFT1YwVQG
sAq0Q1KPmFuxaqP5pd+EewfBZJQdb6StEAYWzgbyQwKpDCouyQKWHXWmqlOZX+f7RD9NlotSqeDn
9rOE3BramqMMT9jyuRUHYYWWm1qS+sREFgr1AStavbTVMBO4KUQcAu0p5+MndjekOq5oXELt6++s
1rZ6lrpAoItEthCBKczHjzQ96FVeZX4WPQWf7XG7KoACTTzbsc8CcDgfvhjNqdZKJfXt8EvPAlfn
G5seiV0GfAYkrABgLPhKDudqrER57selZ7ZfrXHr82Q+vkwyybN4zIIO4xvO3gG/yvb9vf18uV13
6LDAVEcMb78gBtckK5ZCqJF0C4mELCqJBHr4jlOlHtOwihhP/ckCMz1vn3T9Ao2ozPhJVTY/tbBU
t8Kks0r7FOyoTpH6o/ZCc1cnnx/r2sINB8iCmAr4p/FilMY3WDZYIDZKhc0oWO22SeFm2q44PBaz
oHJCgKCBBHrhDlmfGDlWTCsqH9QqWb6vig/cP8iTI9gONBiOrdxYJrOTitpFUfo6v6iGa+Yr67Sw
6YALiQp5QElgBKXnSVw4OmMN4b5JdtmnT8PXatit1UUtLRKsBgLU8HAQvpQU2841o0wGyBgy7rX4
u/WNgqcJ6hzBmIRaxPsimbHGwuVqUvljlHrjbhg/MgHR/UhUslBw0EiHSVVgNcwhqvw3Zpe7FH+3
nyJkbXDzQCXuyz9SrXDsPquwQGBSaZvooGtPjyUsqANeb/9KkEx3Y5daRcG24E9h6oY22SG9vFe6
n8XmEDL2QrTZBmzVAihdjmBF8TRW42CUfvijjE4O/4C+wanE3QnCMHAViON886CzlS5UR8sq/br4
OpYesdfcmaWzeitA2uqkZ7yNdAgwsqOmHoOtWCd4LwgBmaiRh5FFrnH+/TTlE+mVnvt663HbHdaq
AhY+fza+pGr6UI+BFmH8sXLV3tW+PD5GC87ebHgh/mb5i3YiRaXgGNnVSaFugHjDZkyeWCH0WwYg
HeVQSKDNRWigH7ZiQrmfsNfp1K5RZi/O4GZ4aX8ttYxIa1kYvgZNlbqvtX1fsRVtW9yFGyHS80qz
sm5AmRH38+xA4bCeHu/CyvAyUyl8mL5ME5v7Vu6xYr3weml8PKqQHoXBNu+CxEMVUUQpE+47zb4s
XLIZK4ctxtAIY+D5CeSAtMVxlnVZFtLCz9BD6S9eu2zF0V7aZLwTLPSeQhAR1ATzM2R2rOxCayj8
vs/c8tgGz2G74qyuiZDOUVwWGlcaiHBixbWewz8SvpGsT3irSAUI4hf8h2tTUrZK65VA78zcz4Yd
r9xQc7cfI2iZaP+OSjEwHcxXqQ7iGPwULPMD5VNsPgVr/NgLdw4uAQQ0EB9DJp9Ku6Bnfe3EtZX5
6nRsUu62UeFW6fHvx7NY2ghgWwj6OODdgEt6Pgur5aqiqUruq8RXSnTphEKs3TprMqSdyDTSpT16
EvnVt8w+V9muK7c/rdArS3h6ggMa2Yf5LBJQAGlWixDZMHztu7O+fZHwQMfAePvgdSvXl1ZFmAeK
bjOfNb/SZF9qB2Z/QAR63gF3Jx7rd22tQmLxcIrC1EcH0EnZ6dFF7X8/3mpxYKQHCtDUKHcTLcDu
0zMpyfLaYYT54/hH0gF14uaoNn0sY+HQwncR7MZI7VIQNsw3ok4MlsZRg1hDeVQV9zwo7lYeAqHY
SLIiYCIaVIOQVlKMYkptvUwhI+P1/qzm1f7xHMRxnK8TcjPvja0AyBIcJvM5mAUKxjs0RPaDY9Ai
IrP5dhNUkqDMgG0V7TolH6aLlDxuej3xJ2Acnqu1MMC9siG9CosELBYyMnf5b9aNgeP0CfMNcmQU
TureWqvxWBCBgQW/AaIwECZtcj9QfawiJ/ZjctCmDjx8ZGestfBe2IWZEPH7G18pFIHDBL3q/OyH
QUEpmGzOtYLvGUWB4IEAmBaRE8nLQJyjreOUQMBXUn9R4s+bTxHSYoADCAwCnrbSKaKkayyE62Nc
D8yzTgQZuMcClnZBwKMEwxz2W1Y1Wse5WcQ09vGestWdXZz72nssYmkPbkWIT7jZg2qoQjUsbWw0
OxH9bG73xOC/iOILhA5N0LZKW1CbeheUWYAtyPdZtUtWHrb3Bo8CbIc7VERk7qk4Qr0mYBqhCshj
TsR6IfSzA/7t4cXWNz+rIEjcEMLrBnJCWicAMRpH2D0/+qMAddfP7btwO7p0uaUOmkOj11sEf9Ir
8le43I/HXzhIiNvCARBPBtGSY77LoWWUfV+R0Fed10F5yxAIcFZ2YlmE6EiIggXcbpIyR9Qq7VS3
Qj82D3X2POnPSrAyi4WzCsAm4tsikASlkG6FhkYJ0xmNfNrF3vDnFEcryrA4hxsBkkIr1TgZ6HEQ
+Xx61dhrzOEsbX7eIsaDCAlie0gJwOub70Sr9oGm1hw2Yyr3faO5WfnH471eXCVUQwMbhUjuXaB+
MgtdSXIDRqM95p9Zc9o+PMATItUqECByBBftzJokL5TID9JjRU7jNn483PxIc+PlAw3D2xYX0Hx9
xjBl2cQxfO2c+y9B+YFTCjZsWyQxgM2QKxOSqKB8An0dLCp3mR654V/lB0yqaECtilcDgqsyRobQ
ttdYTlJfZSfb8OyNTSbel0gQFIpqdJAiyrcCGIVzBLq7zK/Gw0S8mD6BO87YSPT3HymifA4EbCDW
kfW5U408z0I19RN9Z1de47hB8WNshpUrbum0okRVcLnD17jrOsCmKmysJs98rT465yb9wHG6HV7S
6CywA7MdsN+dZrk94KDtn4/V4d4bBvIDuUO0vgFP3R3eiltT2HRDlvs6PRK216IDcY76Rvab980Q
HXdhMIR5lRM/ht4lEZh0sUqpl5r/oMTtA9sgLjcwtCJ3dZ9Z6hCMKU2W+q32FIcv5mZ0gAgKW0iJ
ITQMh1vSanuKYm3KzNSPg8Abeej1a+nJpXN0K0H8/saPAaNzrBgxJHDdQ+HAwD5g9hC3BTINGQBU
1Ujjm0FNwaGK1NtE39JdO3zgWgC0AelnFOoAwixdCyQbpymeMmRXUXyp76JsczAGfJ0o1TZ1GD1A
P6UXCZi5wiwtMD7CkqQ/1n+Tj9gL0WIFd7OoI5VxjVaUcpo4A7JhjsujIysOkeXW2xN8mAciAIKp
CZz/8kEC5LFXaImcm6N8Y1dafECbxYsTdk+ApOUamiFvaGaNNZZJ98hwMnq3N/fltDmUgUmALgtr
JVqXyT5AqBeNRcos9enwpMWndMWLWTJJMNqoz8dKoaOIpGwB53Wbxhi+ybzJfEpSt8tOU/4RKYLG
FtlonCo5qqQEsRMzG6l6NnoFKugnF+13ozW7tOCRgScQXR9Q6Q5IuUXmah0O0OmMIqBR6sdpOivO
OV6rs12wHIYK0yE4eTWUckvLxZs2zdHTnPlpim7j3biyTmvDS4YDBHuckQDDTzGqNp7L7fAYBPVQ
e4frgaJgUc73NF00prmRJX4D9Mro5SsVckuffzu8dIG2gJjWg4Xhw2yfJl8Ge2NjD3G1AXMDAngN
+oZ6IGn5NVJwasRJ7E/IiE1nffvyCyoSXTxLANGU00ndhC6NeUsGn1QH+le8sf+x+HqoGd5VCDSI
0KH09Y7TkLHs2s6vCrctDsYaNmnh/M/Gl05PjSCYaYjxafYzVHaDurfDvx97MAs7DC8eoSrUMiAm
JhOvxU7bpwjVo3lz9dk8at0fj4cXB0QKtc2Gl26etlWNILMx/Ji6GTsmKBoEeYvpoddXuRlJjN0A
y6toUIKY4R1FnUJZQlQetn4U5W5s/Jq+Pp7L0lLdjC8vFc+VzhjCtPWba63t2BrQemmzb4eXlqrX
ecbCBp+vm09x8jINz3W54gcs3A0AM+Ltho6c8OnlwGpdD2pjoxjVj7XnLPZS/VSAom77CwjUM0Dx
o2wQ/t7dG9HRUbCrhE6NPbfdsijdeHPpNPLmtxKkpQJUonBKISHibtKARXu3dacFIZoIKhHwGOGi
nt87Sm6XhZqQ2o+/gqdgKH48Hv5+pzG8wAGgjEVk6aXPJ2VadVxNGp8kJyP2UN68HeqGMBXKEPCk
AocfbjUpWNIlzYinT6lcraPTxW6GEsvHc7hTBiEA/ImCowDvUNnh40GooukXC67paxF6ZDOHgDS8
OMk3Dn1Z5tnYmRgeBIcI47qJ8ndobo3TSzKkNarb2GRNkATXoNVdcDa7Pdl6/UACAjGoQIXbKmjE
5rNw9DpU9LB1rsX4I6D7LFqrDrg7SRAgQjEixC2S0dJJynVlAKVX4VwN7U1TC6/EC7HfHJSBEHCl
ow846j8Q2JC0QZ809IHvosjfGfUvvf71+CDd2SRcPAjdCiC0qI2Sk919nFgEGY3QH0noxXBXwa2m
jm+xvVYjsLBWmABqrsBSCxyRTKOD/h09dAKCiHkwu3PV/my6lWfikggdS4WXEEE0QM5IT4bS6GMZ
hX6KLiHWGV3TWXd4vFxLIgAyBThAEIMgWTk/UvpQMGvUYswi2Fs/AnYwf39AACqwEAUAldsdO2rW
5yYpSkW5RtqZpS8wgvWa4okDM3MKsOVICfxPhORVTnR6rxMM/czxCvbMu7OTPte6a6ClH6r+115E
C6YK4sSTUTQ/BNvofMlynQ4EE1KumVuUKP0e0q3XBeaDCnOhGnCg8IqfCyCBUqGevYaA4m+N/xq3
m1qEu8WRwqMUJNGSl2kyNW00K1WuhmgdoRWumayc26UVgg8LMy4wRaAVmE+gboqJlgkmoEd7G3S1
G1s94ZLDAt2ML+1A3U0RqkMa5eqEr3bt2uWXx2d27ftlpeCm0hRoU3bN+p3TgXiS/vVYwHs3cfnI
3s5AOrJVUDtNLSTE1NMyV4vd5KvyS/eVX9r7307ZKYZb/aNzd4zdQD+tMfKKLbj7AKA30CMNbvod
QkGJQTMbB52Cy2oPFCdIoLQ1eqYFSwz8LEJQiH4gFCtf6UPUB1Y6xME1S12b7CN6KDpvslfCH0tS
kDDVRfW0SOWIvby52a2pVgkaSuBOnE6cnkrrZ/ZLX6POXxQCpD+2DDgIKM5cSJJUxuSYE4R8mfTU
LYwfsequFasunDpRVyjQiqKjrRzpV4pOS8A4EFxRjqR952xr8BoZTfGKgdLj6jVlJ9RUeJoXNdwT
yl6sq8a2BmXF8Oh0iVQaMoNgjpkvURMG+VQmfQCd36mmx5TdY5VZXJ33lpfIwaLJmBS7UQtLiWuT
Ble1YW4RZe5mJKrI+KqIXTqwu8L/mU8gT/pGb2Mc13Gv6U+0WHkrLX3/7fCSzbIdFk1cw/D1We0+
V9HK8i/o8+zrJYMSBXmNOvYwuMb5MdB3QeutNqdeFCHa64HAG/gv2VVw6lzPw852wMGwo8qpo7va
2O5CI6jyrwhpFnnTVE1dQ0QUHXvdi9cgeEt6DDcH2oVKBfBMSf5txqxkGLouuPaAGofwEQ7V9L1c
o1tblIL0DVKzonBbhq/rSebktloGV6X1oktmuPXnbI2WdXEzBKesBZomiBK/vzF7CasHBiygc21i
tx2PyuTpyoqfIIyadEWgAbZwPAFLvG+lg5ydliiJTnFF/ExRIkRcHngcNdV9uXIdLunGrSRpW0io
9lbXQ1JHdhr1qu3PptlEJNPB+spSGoCgrwn90ZffNgcFYTic94crFAOwIOnQKizFPRtY9NozN0QD
rs0IbWl84f7ebHXXKODBUDC+ln8L8syNkzV/aukw/TsDJFzmEsCQEPY9p/RqFWfdOprBXg0+oNnv
FC4UtWDw38QRuJlEVReIFk0JvZrtcw9sanDYfj2gDkL0DEG8DuHZ+fhxYMBr7hi9suw5YU9sLYCw
eESBw0PyGjyBAFDNxw8VRU8jIBiug/1UJdtZlsUeo4ZDdJ4R8Q9JAxQ7TOqkTp2rTVv33PCNrT+F
x4xtFc64BfjUXZOhzGi6Uq2gYep3lFtma4HlBYuHz0YhimCURfBaWv2MtoY1BoZ9pb1XFdl5X+CH
vdYpaWEPEI4V8Qkk1EBEKC2SOia61kWafe09NfxG0++bjxDymaIJnQhQgB5hvsUp7wylxDZd9eFA
rL263f9CUyGsEKAJAOvIXQijYRicPEJspctAMz+27j+PP/89tyHZayS2RFEWGmeK3s3z7x8VpSp6
OjjXPj9a4XP7j52/aMY+pm417vufwbjnhZfaO2XFei9YD/RaQwISj1bQ4Mm4yN6OO7uMTHql+YvB
jlb1lKb7x3NbuIqQS0NICjgnBI7kCGeQlsFIBgMwoempIt4Q7RrziDISUOc/FrR0xECAgvsOrR+Q
EJYc/alr1KDjVeQT6vXgXjZXXiuL46PKwICd0oE7l8xITs26SkdA84ziRUl3zloNw4IigocVUDDU
VOHFJRNX4K6otLLrrWuAxlKFljypw/TUGq/pB2IUiGjDFcQaAZkkTyQ2S0Mt1Ma8tonl8sZ1QOey
eSsQh0TpM3YdtkUOIgwGa5sJFRvXpH+p9CeymcsAeVpRrorQHcLa+DlXl7jUAG8fYvPa6Ts2Hovm
8+PvF+ZCUsfZ+NJWJyHjxJwwvtrvi+9ZzfZ1lewpBbmz07pbmwoLCw+kB15feKKCYVbGcTXEYhMg
E8bVgGd7ytnx8WwWlBzvRtF0TRDd38HEWqDg9CG0jSsnOzCilcSNnZUrfEHJwSSHwC363qA0U9Y9
w+z0yu5740oHoNDdRj85thfZbmfsHs9lQQkFFS/UA4SRwMlI9whJ7dZW+8m4qtOF2k/DGsxgaXzR
bhbARhCEoo2xdLKKXNfA+mVfrfIaKG+pv/3zBUUQyBlAwgH/fD78UOp2lIKb6GqMx3KXrzFpLp1b
gSgBAh1xgru0Jwlr4sRRSa91v8/ynfqUfVPAU1N7AFt9YCL/SpL5DbScDEqRVPQ6mruYu8pa1Gbp
zAKmhNJPUZKOvNt8oUw1yEZnhE9YsNNoHUj/Z7q2WItbfSNC8s3DZEwqNAWgiBR+spufxlrD88Up
CBqU97a7d525rEhjLY9jes2Dtyl7ig0v2VzCCsMhein+V4R0WgnTrLhoIAJgMbM7RuUKGG3pSgKW
BI4b4Gj3EF8UTFC4XYl9bUu3NHfWtxReSLFylJZsB1jkUI2OPwD6SpNQRvCiDCqDA4qeWfoL6j9Y
5BnGaUpP288sXDhAJ5ErQdpbujWSKSitclQsvDOOeoBw5u4j48NFf+8jDCjU/MxGTGMKCnZxgWe4
knb6WpRrSbtFiQM6ZCAqe5dbgAPZoHqQWnDWvCTY1eWht/YoaiXVy2rUdGlTUM2CUwsCaSQaxOG+
efOVTY7AAqherlrnEtOjbK8or9XgcbJy1S4dMUGWi6sP6e/7gAtJ1KoOR3rlxclAH6WXGJwva6w4
C0IQvwNmU8QI4eVK1sSKzbA1Kqh6Gn0h+dfG/tzkXzcXAeFpiU47yI+KtAkoSedLplhVmyDnZF8H
LBlQgyu6uGCuKIjloPHAndooe5gPH4alOtGusq7j4ObjrrBWgpxLawRvjUILRXWIzOkN9NjQV7S1
rlYCfJri6vVBQ/njWqN1YVUl1wroPU2wKwm+eDlewUtaTAnHIQ7ZM812FFz6nHmJ7Y00cePOq6bt
0Qu8CUAWIRiFQZon7X2GTYsbe4DW2ztQwWzmMsaS3Q4v3SJDw+xcVTG82X4bnlX702abggtdtBzT
4SGCS3y+6zQvugqMMtY1s1+c4rwK7l88VTfjCztwo+d9XPOxDjB++kS0Q7nWY2lpeGCYBYuTKISQ
8yIs7w0rbakJk/U1UX3nuH11boaXS1D6Mst7UmL4RGVeFYOJauXNt6QUqBsEjBllFiIHM1+eJgqr
KeSKfiXZMZ0OfXki9Wk7ZwrOkMDpgq8aCFcoxVxKMRZDxaPKEBdHCZ6CNWTlgici4HCC6hkv8LuE
YWSp7RTlVL/yxotADBpbsWtbK9f4khDc4rDlgvsN3ud8ElMdpOLNBM882yvGKQrfErZiAhdFgMAO
dah4ycCMzEVEYWSUTh+Z19DxUuutKvYROWw/UXjCwAV3QH2OIPxcxKSEhHXxoF+t7BOyt2a7/QGA
BlGgxBaNrjTwuM/HdxTwgqCRoX61O7e0lX1gaiszECNIBhbFZBRbILrzAv84l8Dx8p/IiM1WvjXJ
3vhaJxDktcmO5/tprQB5Qb/xDkM9JEw6SM40aTosLDLN4QO5DsQDfMc1mLk9lHArgUi6kVWKja5a
Krma3eeh+WKuFbEvzQB1kID646mBl7g0AyUjbIRbiBmYz+Wh2diwVTzt4RIAPYNi/HcytflujJld
c0sNcZ4iD3m+U5ptrkd5l4CwEWQAWCYbD4UXY9fViX4dyTOpfoc5X1HspRUSge3/CpAcj7TP9IZx
CFD7XfBsjSvndUGpRWEzEgxQOmGf5iukFJmpldpIrhl9IdNT2DzX3YprszSDWxGS3eCdxiezxylV
iy/NG1rQb7YZsxlId+jU5rzUnZ5co/abbn/bHtacjS75L2bJtQ7xG3IlX82h2Vmhvvv/fb6kAbrR
piPK+bABwwmcPy5M4AdOEBogCmpNkL8hUyJtMSMhC22E07i2H3fhGnuA2D7Z4iF3BxwJ/KT77kZV
z9MoyQfzWtavauQXxUtdneKMfsASwcYJCCdoHe+oeBgvUzsJdfOa6p41uFw9Pd6HJUUwERQS5Cxg
YZNvt66sE1b2tXnN+NluvkwTGhes+EuLKyV6uCB/jqCKIZ0lo0SfSCvEShUojPtUhrs82a+cpkUR
CJ8BzyxizJqka3VQRQbQSebVCvZ2BsA3btEs+dXxHx9YrRs50lRQ+KgXBaB+V6c/xIYL3ovwA/hK
FKMi7YZyS5DyynBUosUlSqgniJhC1yg+icgB0F6P57Fkm+DWC3Z4+AV3sF2ijg2ZOIKzlnHg5efg
A886+DH/jk/mumcX/cAMOzCu0fiKPwriy+TgxCu7vjYLyfmLjMnQGzGLzPLyT629skhLqgH3GMlV
QTSDkMR8EgMeWJNqYhJT4w7WH03+JSpXRCzOgOIxgRah2Ar5KVHU1tBkY2VezeAP803v//rANt8M
L12iutmoHR0wvKa52gtZ4wdZ/HrEfmBjsdkAWc0XyJhGpzCNwgQ45smoTsla6Gl5fES2QItIkZqS
9pdYOYerCcMxPhdK6Fbh7w8sD/Ke/x1fyL95htZkzFVQhGH10VL7zSlWnnGL5+dmePH7m+EbtSF9
ZWD47k86uqZ6TIcVy7okwcYrUUWFGWpfZZRhPNZ1ME04oZw+ce2oc3ZsOV8RsrQLt0KkXU6C0QxN
HUKs/KX02LDiaSzOAWk7KuCYyKFKw/PcDkDewc2rTi+keK2JNxr77fssLlAQwKBnO2TNNwJ8F8jb
9dS8VvTJ8njxkRkgEYU4FqCY6E0yHz7QppqNFreuar4b4y9xcZ42k/EKWDRwDEgwIxJ7l0zT09Zu
Cs6sa9I8U+d5eytIMT7ypqhThMeNoNV8CuA31ZvYxKWjll5r7LrN/GzS+JIqTKRiYU4wvkleu+5s
Er9da/1zf45E8gx3P8BnSETJeJvUHKjGMrh7k+oGJmDkVrKvN9d9IX99K0RapynNAAZJISSpjlnm
hWvt4u51bT6+tE405pkeiPHVf7rqM6s/b1UEAM7APIZnCYrwEd6bb3MfMz1Npv8j7bqWI1eO7K8o
7ju08GZD0gOAdrTNMRzzgiBnOEChgIIpAxS+fg9G2hUb7CC2r2RjLoeVKJeZlXnypHCOgh9IuL/c
HmN4vP9BvwMw8huqYl4bRV/WiFtlYWqyMWFcp39iAq8kLEyyMlShnDxwjsUnjcp1+/CfDb8wOJn4
3wmUUxmPbVKxNYzCvMKnr4bTJVocoKa1ysCcfAehiyKpuq3FNyNSEE+Buvz5A0lzdA9xGez38oXe
6oYWTNXu0Yuew0NhXYx9wvBz88c5VYrTtDhKNZpgdX2hcN1+MBeO0YfLdwLJshlsAcoLc5kXyKOO
1Jlk3nE0j0b5xVoLTp67aHMiGfSmQG8hbX16E+jAg5JDox+H/MBi3lx+kDDsTJ4KgzDTB5wOb+rW
NcIJCCcnVl0Xt8Pl6EJkX/Fggz2bCamX8bYOVP+tbAww/XePP/Qah9MZXTrHO+fC07nmZ4nOEwTt
jSnTYJXJYlulzPkeqU8Xb/CJiIXRbOq6zL0BIrytUR+dfqXdzJl7hoDwHEvFLsO9XiiKuYqEoPlp
/WAUG3AIGnViPAXFrXAu16jIjMIkz6YZ+YblNRi1Nuqcg9AJLYziQK5M48wxBQAQ3Hso8sDbeUlf
B9cvHH2vrh+K4ardBBeTmiL56ePZgUZwHt6BSzqTvrG6Fu3dcYrGxJRm7BUyeX+bz5ykuRwe71n4
FjPM8PQiVGavBkWc6qFQSWkllKTT2lV++/YHfumViIXNpJ3J6q6GiKxK0fIWMWcP/YXWoKRnpYDP
zENGd46tLiIMTh0J1OpaYE8tUhIkJdmit5q1tt/WHFhe2AeUPiH3Nl8OSFpMhuG11rotstGt2PnB
jRnFuILc2hYkCaLrMPjGy5UjNl+0txJBHoVsEPJ9b/AJaKocZHMfBi6qeLLjCGXIY2LreJAbYW8z
d61w+8xKovMjlMtsx3EwFkeCehG1AM2kD3aVcpJkw66cEv9iykHkXQE1RBIN2VcUDS80MLo19V1T
GhRst78s87MF7sq1Ap0zZ/tExELHsKFB/+AGIpp+K8mPst6Y44+Lr09gurBDUPbIdiwzgYalQLYa
jmjC4V2zbKdcM2Zr9XBnp/FKxsIlqSvOqZATTnaVsDYWTcrMy7UAENgzSzaysXM3tlMtwCxKwgJo
m4ex+FAxpN4/Dmths3OnCiibGYY9t8ZdMoqLQdvAZ6IFUWQkkhzsbt+o+2y8uD0ujhUyKvBL4ELP
HWBPZ4JucgrBO0UfPDTWVvvaXPF7zm3G6/EX9gTVfIM3lJo++EFayruapKuwlDMiABWBazJj4hH6
XdyM2pd+nnm8e7DEVWft3e6gi4sjHzPUEC/iGRCNxOZiv10hQKrji/6heTRNmMWHDDHZ92/GGcuI
mjsAeMBXNoN4FgtV9qQhtsqah/5Q5jdltDKDteEXUQnNi7wdCei+e+/pJmLP73/8mcOKRQH7xlxY
CQdroTnGlvgtrfPmYeKbuo4LelvopLy49Q1wbTNJCR72eAXAcJ2eVU/hyhU16OnlowceFLpyqc8t
UQBwAtLis6BlHW1fhpUgpsUeyjrRflKsvfXOnNPo9fiLq0aatuGVi/HdMCmnVNeJvdY25tw+vBax
WKHRbtzKzBz2MCAC6Oyr8qqi6TSsJALPSkFNMyp2ALZ+01IE9EZZB3Z69jBVSWknVrujMvaCzftn
6uxyAcIPjBaoMlBSc7rbfoYM2iix27zeAFQTdduGrwS6zk0kxG1D2YbrIMmyuNZopMTx8OBotUfu
3XHnJNO468sVuMXbY4XG1nNlEBJS4DBdZmZNWxTK6En50IQJ4vparRzbt+t0Ov48yVdRWWQ9RDEy
jG978RRuo3ETsYuVB0TgUYClQh7HWWYeR69k1IhAOl2IIOWgLi0uDzlil/EoAKIUjjsy2KeTqP3W
BCqFkYcuvCbljrGU1ivMa+fW6bWIxd1QuUHxJqnJg5KJ3STU2+SXP2JPZ7E4TxoYNuEUmIXPt6Le
1Gv86ytTCBdqNuxa5F0qjC+7xNS7yrlyL1dS8xRwWFH26s4t5083InIUz5iVFQ+TnUp7Gxapv+bZ
nJtFgCoyUBXAYqDM4VSEkalBtwIMdeGQotZSZR/7cnep7oDX9ErEfCdf3YmgVyqgtCAPDRYqP0ix
Ny5/pZ2KmGf5SkRWuLw3eoggwVcLWC22D7rE91Ymck55vJ7IYjvmXgg53uNYq2zDh31nbv/EQoE6
ay4Hh0e+rJlBiFyjTMdBut88dOWmZbtVrvSzU3glYrEXThkKxSu7eAhEDFheyPbvT+Hs+HNBGZ4U
QGotX+TcsGgniF885H5smAlfcwvmJT59T2KjX42/+P5ojkupAuPL6C6v45LdhUD2rkE8z16KV1IW
x4khNEh6hPkfvGprl9cUOip8eH+h1iayOEuDFn7f12BjD76GwKKHSVResWFFyNpuLLQsetZZBdLD
xcOot1mwKdf009r4CxWrHMC//HEeH7zEwIPRFSuxMv4ygW0QFoUkwPggoOQv1Vq4fG34xVvFEWXQ
9yUOEwIT3Vd/xQ1fG31hH2wqnBCar3gQ4srrtmqt9/jZEzRT4CGGB/zA0kqLgYeBdnTxANokr9vV
5I7ImDlf3j+nZ2fxSsriCI1DEQx2D51Ew8Sr91mUvj/+2av2avzFEeKgGWvyABAnPh3UsawP4xpf
wRkJeAQhR4HXyuw4LXa5ExRo9DHPH0QTd6j2aHejWIlynVkk1IWC4h0lANB5S6iCVoK4bSFBKpZl
cRT87Mxxe+kyAUCFRy/Q1AhChMuAU9Z19aRpZh49f+/nScDuhFzZibeTmEXAw3dR2fzW//bzwmkG
h1lHZidB7m5EseYIrEhYJo2msCp5/VsC+Rb5ybD2gjg3Prh258cQeo/DNz71Aqjj9F7ZFNYx4gcx
3bdrDCRnx/eRkQJi7gws1fOVZyEwYB2p+5GQHxWeju/v8lkBoBRFohyV82+uNNqYABhpYAKuz1OR
6cRbq0F8qzTmKkp4kggCz0naxWWwiVSmHBWgx07SPRoWqF6P3Vp/pXPTQOgHGSTY0LdMLTQacmVy
0zoSgHbyTwokIZev02sBi1mEbaYUAB/WMShvyHh9OSMdFunV9y80d+96OUW3FOs4ZfFQpGs87GvL
szim3aQ81ZgY3gj2qj005orKPrvH4IwAVB4gbXQCOb0Gsh0ZraVrHVs3QRszHt1H1o19uTOMRXol
ZbFI6HuEmkRUFh+jrgSHKUl/Xb7HYNVAF2cgqMBNsPDBGjGB96ALp2MYspTkLL3YU0UWBMxagO6i
k4xjLnfBNrJuAGruaHvoShwl5rTGeHxun1FvCI2E2Ay4Wuafv3qUOJNuiRVq81ihmthrd4W1Fm04
IwEXDA83RPvAsbCMwVEgUkhgUOdYu1/z6KVaczHemk7AglDZPTfamY/TYo2QXLYa8HhMR4ImneLe
/wog1fu7fE4CSFSgJWb2R7ARn65Ra/VuqENiHifj1px4Ekxl0rcrkaUzyzQX8IMgam5bD5jzqZBm
ZJMjQMt5zJo7U99VL+/P4dzw811DCmIm0liatWKKxkxa1XSMnCQf42otv3Fu/LluHIYf5YVvqiTp
MKHKYNIaPDMqvwvMFefljLoAaRe6mCPdNPPfBqerY09BEbGs18drO/iyTYz8cnUEDjsgFWZrAATV
YvVl506CUaGPYp8D61/cTfYdKbYX78HMbYZtRlt5H0z7p5NAYGMMOqWBawYr2Key//xnhgeSc74I
4P5YrpGbS9+goBdh9XcG/vLocsj0XCcHNx7FnLNLv9CmBQ0HbZIKIEIgCvJdvXID5jU+fTaj8TrK
rH0Qi0DdvemjMKie8V4ExyaPCY7RAyvT91doTcLCj5cktzlEoKw+21jWxuxTvnKOzktADg4ZOPx7
CUpxMsdrZiamY8Gv4IA19MZeY4A4cxWwTP8WMX/CK41tsM7UXOvgyMYoro35Krv0O/v8/lKduc8n
UuaveCXFq0J76idMhJj7oNrZa9GL+TC+2WzwxyFthQQZiKdPx4/8ho1CVcHRK5785iocdy15cr/1
01oE9LwgqA48raCCljdb8NEmSjUgwLKQPN5nRerSbfYcyc37C3Z2W6Cf5pZjM9nZ4nLbkWdoPIv8
o+E9V0bCw3sK4ok/sStQU0juAreFh9DC1o1NXoVcgx3AaGLdpXl2+QUBGyxq0X9zF74pyuumiFij
VqA6jXZefZA/g/xyjwZN0/AERR5oboe0XCaXKzGgnfRRgm76ByEru/D22KI/F94mc4cukEUth/cH
GA93LO0jHxPtxNHFbcAASvFgRgFGQuwQfXFOj63lNC4vK3c8lt6HYusWH94/RPOvn96KuaMcuFRh
5qAEncXwouWtXeQYPvhC5U1f3FaXFxScSljcOy+Q9VhnznjMKI2l+KjX1NOZHbBAjAJAfoT/e1P2
bxZhQByb6WNJdNIKP1a5c7h8lV6LWKhxtGVH3/QOIhzoPjGl4NkJqjW00+9+08u9ANwEkwHiGTu+
2Iu80Y6t5DgeFT+AtYQ5MevAEbfLjSSwYk9vpJ/6a6HjM6uHl4QJLxYqEbR9Cxueq76mvRDmMbKH
JOQyHdYW75wEBFB8OAhI2ryZFjVKmFjWTEdH5LGXiOznxZsDJxYu1NzNCQpvEYtrfLQG9dtMHxty
a3Y0HpsyVuTimCsAaIgMwA6CMR2G9vQaDtkYUpCX6GOFNt5lPyX1mjo/s0wnEhZnTPPJKJUFCV2Y
hN/kGpHaW2uBJyPUHKCZMwps6es4ma9dqQuJrrlD7PEbbezGIXaizfubcVYMLB9uy1z0sVSHYPdE
Yb1D5ZGRz8ZEk0peaYmITcXj9wWdWy4wEuFfiC1i3xfLBUI7EpRtNYC3/ItB48Ba2fB5QxeXEY8L
2A1QsYAOYglmnbiyBumW8kh++Tm/7X8438XQ3HY/ksvnAW8kwHsYEMQ39FeiKevKaUdxpCoVsdut
7Me5ZZr7MOJiYNthyE/PrY+XsD0AfnScaJG+5NbFTXPQvxC4LIztzUdrGW4HJizymE/10TVvmbWz
ni5eHdT5wredmVcByl1cu6awQefT2uORNDxuv3j68pgZConBAAjeSuTm3nBZ4MkBfHFujkfP3fRR
Oq5RXs06e3GMXPhNcz8eG2/sYGH9qs5zxyny1bEds/gutD932coj5swO47uBaJrZKhGEXVgN2wc8
RPJeHdHxZ/JuMv7p8i2AUUJ+ERA8wEcXBiIq2t6shn44ygKnHy28/rPhFzvch44sm4kPx25MpyCh
axfgrTc+M+r8+/MXesIkHEGOAeOH7nYQccZ2lnXVtpvhcrf/RNCyemLoG98qXQhyeNpXcRU+RBqN
W2HDL64CgaAZ0QkoCOpAl8TlnaJZhZARBDXp5OHOEXl4f0/OHVpUvsNmI7wFENviSHmawikYkVZp
so+WeeWMqbo8aRAhE47g0PyftzE0f+yYX3PbPDLAq1NpXqo3YHpQkIaXxdwHAv0tTtUewK+l25a1
QOeOa1tf/3p/fd4YuRlAOINPQHkKW7rkwGyiStaAKoijNd5w14oNNG5rPvM1rPObm70Qs7gawRgI
ZY8Q4zAvNV2KVpvfLp4IdFMwYyJhG1D8frpMdt7pCDWOPXyOzRQevGnP1X6snt+X8nYeaFKFIwsN
iCALGrmeSilaB8TolV0fCycBA0xsWBcDU3GMYIKQpZsRQaAkOpUwRW3HQwEJza/+uroUHLcYfPH5
pQhZSDUGp/a1tlKVfXh/ed6eptOPX5hogCFHyolVH43wqvuk/X2NBnHt/n0hb67070mEMwQ5wv8u
abNzPzJyjzv1sQyu8v5GF9e+t+Ixndnm2Qoh5jEXJIKX6HQTOIsYOjcU9dEEpiJW5eb9GZwZfk71
ojDKnWl2luWyZHIDag0eO0pz/4KG2++PfmYTTkZfWLmu7/sRM2NHT8aFk+bGHsTV9Ro74ZldmCPt
gK+BzXiGap8uUT7iwjUBaY+N9UllOzJ+8YzLl+lExOI0SYHeH2FftUcrfLbtm56lFy/UyfjzNr0K
0ynRm61JMf5g3lbDLg8PGoQca40zzmw2nG88IpCwRruAZfJA205eqrxtj1LclEEswpVZzKrzxC2b
22L7iIvjQQdkwjKFY5Scumbmt0fqx9JP+LRnVtyWX4wmmdYCUOdkYclA2IA6dfiBi6OFf160pGNg
GfZiq02HegOIlgPoC3iNyUrW4o23g3khAgJSlpmJD5bvdHe6LGvMzIQs7yMd0lYlebPN5GEaP71/
Ct7sz/wqQqEPckcwH+DIOZUj6Vhkk5pqMOSkeAyLixX6YvyFYZraJnOZxvhmqdJpMmKrufTC/5aA
uCMI0lFesnRrSzPsPOVDIUq+7dRD7u3LLK7WqPLOrhNKFMHWOnNgLhMYQNsOgtZRdZy+GmWi1jis
3+gTTAJvYBR2AWWDN/DiaJnuYPVRJtixiHZDuNEcGYaVdTo3A8RuUGCDNBJqFhci/KLmmT2MEIGa
kilu1/A1bxTvPIVX4y9OkudSNw/UwI5jn4bqQwPu4f4T9/bvn9ezC/VvKb9LAF9prZZNg18bkEK7
hHcfVPeYuStXb2Uiv6N7r0Q4whv8YIKI7pcVxrS5MWRqr3EVrAlZGJAwoI1XaexGlcXE2VrkvuoT
33z+z1ZrYUMmUO4X0SDZ3BrJKxO3iY21YOf5DcGtAHfUbzjMqQJBwtLOWGGx41AkYZMYY9yY6fuz
OHtyUcaHXjaIDb6JC4/C1AZVCieXpJTEuRX/ifF/Uw2jJBhqfXEzWC+FPTYFg15X8b2JsNr748+/
f2Kj5pvxavzFzSizTJQtp+zY4uPZbgy3WTrIK2vlDXB2mV6JWaha08mGRuaYhqyfs/LGi369P42z
4yN4iuA8TC2aep3utJ1rL7OLFp7VlIKNdFirJzp7khD5gG7Cexj+7en4Wk6tzXMsE2jIUA1A1G4N
ybAmYXHpcnMiXFuMHVHlM/4s+q24mGoGWw2HEDVjIHYEYfliD0btj3JofHaMvKtRwwytFMfMa7w8
SnMTSeQk8SJGrdLpGg2DhTbpHm6bHVyXPPVIbDzlO+fJtleAK+c2+7Wg+eevlSAp26G0IQgNNArQ
eUybyw8TMgiILMP3QBhk3qpX4yMYQq2GRfNTMm7zz0H18/3xz9251+PP+vfV+LT2wWjHMvg1CKYZ
CauTMdrS7r6lf2YiwH4gY4iSyjfvscgv80o3uj62RvKFrsWizp3YGbQK8j8fq7R8ig0kmKyuEDXc
Drv46MGH9lc2ek3CQvmZSnfe1EICRUNfsG3Jm/DiwOZ8KXCvEduc258uK7rARtpkhjXUyKNf0fqp
VZe+VzE+YP4zwSPSbSjoOt1rP5eSVqgSPNLYnnaes33/KJ27CgjDgV14ro9+w3YqamUTAfcJXDCf
PHl/MUk8vn7WqAjazPCqZYxO1UDRS3DNHHkV12NM1yCx5z7/9fiLm2CMbVVWOQ4oij1CFvuX1qEh
2eGj3BC6Ds3UEFpeKFVm9RYv/EHcFgYaz4bPqF9ZuWLzF75WeksJC6XnlKAfs5BZuaXD3mzv/Ohz
f4M245ftMpYfAcD5IruAV+G8nh6iSGaTE05Vf8sf6/zKyf9ZxvpfP8b/zl+a4z8/l//jb/jzj6bV
PckLsfjjP27Jj77hzS/xt/nX/u+vnf7SP76/sJ6w5V85+Q0M/C/B6ZN4OvnDhgki9IN86fWHFy4r
8Xt0fOL8N/+/P/zLy+9RPun25e9//GgkE/NoOWnYH//60eHn3/8Ah86rJZ7H/9cP755q/N7NC29E
0bz5jZcnLv7+hx39FYkmPEZAcT7Tps3HZnj5/ZPgr4gWAOaBVynivb9TRazpRfH3Pww7/CtwOADN
Is8NpgKQCfzxF97I3z9zzL+CRREYvxn/FeI5+8f/Tv1kd/69W39hEnFEwgTHXGxvcepmKMg/SaZB
TQOCj2Xkggc67MwxyGIhlUq7knqJxM7F+RCm1JHmXVv3Hyy337haVTcVSm83opFXptN972p1yHy1
7zhHotws5M5DJ3m7N4u4QR4s6YIR/FUkSmUUPRAhYhp9ybqnJmsBsKzjLi+vdIvMg/S/IEwDygdX
3CmTfNIBEfcGmogEwikTFGKEnfND1bYZ90O1zRAl70l1UKL8nrvRlNLM5nHlyvGRCRbFSJ31CWoI
HrPBT4ugB6l8FqExhRruHVZcd8Jx08JtblhFdr7BUe6EloJoiaMS1k0HFuDjle2mrYsEZIZmZ3Eh
+YvnTN+1Gje0DIuYk2HbGepXN/rDtqrapM6n55JW9z7FtNARubpyO5F6QfkdGEeZ+k6/DQr2y5jK
Jmka+RUlY0epa5ZEJgcPXfTDIzdAqx9I8Tganfpeml6XBCLsYumBZKwdwHtcaXymErqskhy8/59Y
WWFOYzyKbogHK/gQUp8kLS+7pJ3AtO1101e/EqmoRndnBiytHKdOnbG4drjFY0fye0aGB1fZ96hk
TCZbJNxqbmkUoDN5w75NvVXFIFC/ikCQnAiT3XpNxhKr78kGDZbaTUhtc2sMWbmbAnAPle2motVO
hf0Y59ODm1W3Tl/fGZFzxftCxoHRfkQbkg+57gugU41m6wuaDK4R/DBGNLUN/KsxCHmqO/zlsHL6
2BG62xmVW6cKQCYWTzU3rnFXYmmFZjz5zZ7X1V1VjsnMc3VkvfPRCInxkfZRHrMsN2NriNjOltOj
4eZoIth87PoJgIuueybVaCbe6Fi/jKy10evWH/YIRAYJd3T2SEILBMROkW8bQtAkTg9XsiynTYUo
UlJXHUl0z72k9EZ0BMrdne/zY99nvzrLufVl+4VR1qd94w7x6NF7Qjr7xnGLra2CYBsBmrg1Mm9M
yi66Jb3eaxLVqSeCq6LuvVhoeWd5vN8aZtWnYrLcYxQOTy4R0xY0z3NkqcR3dcVX2mCN7DDXMSXu
GBuFd0Nl/7Wvos+mUd0GVaG3RWf2uIL2eOey+lBNnky1LL8NEon1rO/UxnTaRyopbqMN9pt2CBLD
zRDxq8izU8pbqwnyuJxpEolj7qPytnJVF2fEHQ6iBM6nlh1IlBHWsWN3RPPBsqsTzn29c4umTokV
1XEwViouwurHYJE6ZgRFgJUwvFSU8trqyWc/yoEkGOp93VW44EWRBrmPXyvHHwjQ3ygheVxknrlt
uZHYfX0VjGACN8YusYj9zJS9szmhSScrltbEAVNG6O0jgvAMlToWeYVO9PfErrpNiwtSiAeWGdso
+l5a3YijUP7IhxslnSh1SH8sXCGTqrRV7Lo9u5FKo9GyLIP8I6BO7d6hVnfjGz5PvKitNz0StVvb
zIuDVVSHHuUs3yu/HbbayqyvQ9R/9KS+0TkQZO4ou9hluXfXishL9OgxGKQcXZYZQFLgsS8PrjFO
iWbAA0WD2oTo9pyyoLl3pvGWTjlYWMJx7/KOXimLbXAQENGOjGvdqmt0eP05BepTWQ6PVe0lfV00
aT0aL8RX0YbUJjrv5tl97rcJGjBcuUpf84bQ2PdAT+X7ZdKgKQMENcaeC2rG2huGHW+c+tbWThIY
oUxITpK6GfaNoY5FKO/KhkIXmHm1lwMp4jwfrqUXXnFq2GkbMX8/ReaNrI2vnS/s2O6U+VICpBSH
IfRXa4flM2V2fWWiiUxsjWMaTv14Y1aM7WSdi5gjDpmWfPS2ThdstWIfvaD6RvsPgJzt2WDYcV5K
nCO32giVD/FEK/0pqw5T00N/S0uJR+3b/BZ0FyjHnTYgwr8q9MDNGNAKHhveOMWD5w6gZALDA8nq
IBmsqf1hUqhPTVEBS/3i3mjHPFGV4LEpi2LTVmLcmkF+P9RPNmVm6jWyTAKKUgTt+k9Ktj9JLviu
R7Vu4gpv30fWvmgMpPHNtMkaBCP5EIvCvxryCQg5cmcQ8jh5xN8Uqr6iBj0QNJGovb5F/ppjf7Ii
DrV40UE4pl1eXftZmB3AeNzFY44KC6bahCq2YSZsTCdviQg/9z6sgcyufTr8NK0O2YEItAwi6bOw
uG1z86Xn1WcryKZN4/betuhxmBCiq7d+MVoxKZhMicroVotsGzFEcjh3LBRcdnJfFBHZOr1UiZDD
B1eZ30YybZuAFUnU9E8UNMkJs6AABof6W25U9DaKYIHUNHwjQdYiHssta9fxuRuOCHHQw6zf6n7y
tqUh9QZFyObeZsb0dZymL6Evq9gZZgheW8NeGfYIv89r96PXqKRgI3hYmqJ8JiXY1d3JYPiLQeGl
wZjlcZfRJil8Ip/NwqkPkx7o3ihc+YW4tn70tG6+6YjVDyYYKyKtgrT37r18qz2vi70I1aXK/OgY
7peaUf6pNNWAlmxfWOuJA2ha3G0hXAUHqWKw5lCyBg3ExqtAjcaH7HvEgzAO2taNc3OoU7crtjxq
rkbTbICteBm479xkFngaJsPrUhQ7PJVltFMs8A61ZZgfu1x8sbUPWxZ8yAK5E4Nyvrh5QxKvN26d
3GZxbnfsarAES5zOUmnLYS0r2oqDE5pbbfTxiD51WZPfC1ZeFZF5kKMdox9K0tgWjT3W7QV0vG2q
1CJFQoPmpi6HuCTgkq+8x4B0N1nmx8yukrqL4mzg0VZnFt9WYOkDbrvda2p9qiPEWWU9FHEHEvo2
G4d74di7Qsz30c/Ttg5iNDBJzM7flGUAm9ncmNLYjHmRMB+XIcruw0J+zG3nu24s9HodYVv7w0BM
0Oa7n3k1Jo41yWQqjTTSZeyXugFeOYhlVG2qwrpDF0PY+QFgPUAc/T6pXfvF5tWusW+YGaYk0rGW
KvZovnfRmYeh1tNuryfup60PvKIa4S/luAhBnQYGqjUyuc9Ie9V09g4g8gRu11b6/pUhRLizoh5b
zgy6JToP0sydPlDm3zmNamJaD90uH6fPDQAq+JLBS5xCyn0nh0dAGezU1TBoQvv3ElyxrWc+54F/
bZmwZ1xPv5Qabgl46LbeMAHvg04sVn5wiH2PQw2XjyDFh4SS30VbhNw2Ve3uwSdyS2T/3PMPhjl8
bF0/pTxLW+dj01TfVJt/YY21a0W4VVF/mIzqps6NQ9CZd51XpyMArmlTVnY6DiiQaE2yHXnnxHWv
fzU0/OpVMFXQDdTvvjVB/4LE47U3SHRXB/M2qXaDLXcGcXcFtWOPgKjIG34qZAmJP1wpV32bun1k
5rumy+HN91uwIt449C6ahu9K2zc8vzHdD7k/PTRjdC0rDw0VOThRyrgv+pu5y0eXKUBHLCgyNJ+6
7l34NjqXt5KSJx++Lh1pnfQROrR5LXu2O3vvcyNt6S1KDTMwk6AbZBRSzIthGG36vxjFwYY37d5o
EKaJKbrtuua+cfoHZXhb6I9b38dfQA8+b6w3U//B4Qjvm/WoEru6r4gWsdHZtybRqehtJx0MGJPO
bBKEaIpDpL+NytxmfvWFkOrWhaPqcesajFKPxC0+t8xFZC4n+UZbIgGHdlwRiXS6+Y3kXpWqxpEw
CXKvpXMf6B/KKdKwLONpBC0yC424H6ODZNGj8OG8dALo1N7cjrbT76RjPCjH+ty1X9FD7mb0ox84
SSStBf1g5w2LlV9kMR4j+WYohmeGArdN2NKtXbnuLdOts2NtvZ9G+64szePgT5ua6yLuuZ/FmRxo
XAcvaE9I4l7qR2JE84tizn1MuAY4lir6NsJXKmHKTGbcVCwA09NnFO7vWoMW0KKEJ76rPjCiUm3y
+260ktyW1xQ2sDDGMHYVTIAcvUOG+lyw6H1T6j6q2jud97eOEX5EqCKlvfPVzURsQe3BZvR9Iu32
s5yeqf9UesbL5FwTwzua/sbv8mZWew9ae3s+ydumkw4IJ8qfI2DWjek91khMJp6rN9QV6AjFkyIz
7ryBbGgormxXbTRpf0VW8zDmatO0X+0yeCkcDnQLu86JOd7llhcXQ3bfdgGNuXKuYLTxWptiW5Ai
pSX+O2ZbYsmDRYKYTP5P1jU0KUAcbDQOulBVgZ0YA7+tWmNH7GmTd8UeOI7vNDS+9K2fUF2OW88U
dBP2NkkMmIaqHg7GkN95PVzSyYCycfBMjwkfrKREuRk6Nw0bw+zzhA4qBDdr+8so0bfQznpsk/mB
GmG4CSxocxIokQaoLDlYA4LdJGgSpwo/ZW3xra0pnC2ERHPLvmu77lGBwzwZHQY+2drPEpD7P7og
LkgkVVPqOOWzaFG5ZTjNjgn6VNjwJZ2w6XbwTD+DjDKI7aw7GLXmsTT6ryrrvv0Pe2fSXTeSJem/
kqf3Ho3BMS0bb+DjKJEUKSk2fkRFBObRMTjw6/sDyawMUlVS56IWdU7HhkGKfHAAPtxrZtduVdQl
4Y9Idjo11S6Y8+8VSSs9FY11oZomOK5jOMZZ6D8lc3NnaRRk9hh+7PO849PoO7c0+oNjjddr4t+g
hajjPLf9eMXAMy716h2Ucv041xElrl3yVfhsA0LL6hSEKeahdH/fN9qsZ1a4lHAuqHPnFr/BNDLz
DnC7vii1lfPIM/XZtpNPaRfU5CozQGWXjB8KduKEA0ycnD498nKmuBeeii1HtXE4FknsyvGyVETw
ok9uy3zYmdm5q8M2Tv3ooOhlGJfefIia7k/AxY9lvx5V2di7JVAlCAhdvY/9rOrrIHNIJrrc3Qdh
J/ZmWoZj6jfRzm+y4D6bZHrgkRr2h3MUXuSQCdGKaczHQW2UoT+pq6ypNHqNVjiXcqzrY1u1XZxH
c73LgtY+d4qcSKnryt/xDK3OfUFRcGC+J4K1beXHRTI3iuBLI8KrWZAoaecCc+G/Qs5ad6l+T5UV
nmgLWLBP53MQG2f6vcrmR5XX50L6pO6Je7FqjrY1klTeuVfOxDQ3tXNJaFrGPnvVvq8yWglOcSvk
le+xwwV282m0Wys6LLilEvaJ9JyjpRIBmYetOPw8h1C4CY9BbWff7NLYB1NM5VlEbn2WDGAwJh3n
XTq1qTrP8jLAZ3Wdyl0f0pfFYvWxe6jLPFHXi6Yjbd+t/i4pRU9c5zyOKn0ao2JvG/tywpNDMhND
nX5LmGp1ID5loQ72NpSKyrF77+tjWvdJPK/2wUuHuFeLAoXhWM6rRsaFKvqdp8ZDLcfYGZOTb8+X
ST/SmiRajq0tzH5ssn7XePUlNPBNTqhWOfVFP2d/yqg4ZHK6iDL3NFXppeyeSl89GB1+xCF5hzTy
OIbORdCP8TSWO43en8ak+ncVZTtdVk99Md90ZXpZLl+TYNw19XLryuSDWYovom6v2qI70Yol9htv
V0XZBT6Et2GT79xsiTHeSve1mK9kk390qwIkafyYTJ87k9/RFLWJ5boevLD9AqogzwNCYgLGRnPE
CglE4LvJsUwG+1jmS3YlUsJT1d2MyomrtVyulZk+lE50y7Lcp77+JBOFj7D4UxL3re74eU67kWXc
XGZ1dlcYJ7qZTO4/dmNvHcZm3et1q3hFu+OK/ms51bGlBPtuY1+J3ApixTkVz34EV5g/TDoBzupm
c6FxElNumx48q0viou5u0KdmsT2u92sZRLt5LGhVIj7TUfhDYlSAhZ1DdLnKelf33ZekWJYkduw7
EemeiKh8dJouHtYOCKJsCd9HqLbJiYvEdolQ0r900Tfnypqj6zpqF6Cc3B2PeRGe+qz46DsAinFI
sjsedRM+ymR9oCV6EU9FtVyqNTh3k/QaYCjaiSr1ORhcC4cYO8/OHIsgx2nzYjx4SXKerikJogzu
k9rc51n5ZeoIqZ8x7P8GHP9D+2d9P/R//jlcf2v/J8D5MIP/+5+Q+Q9o/v+pkzErS9TbL9zAMwHA
X7yg+cJ3fqNKiBKeaOuSCWoPC/UC5wvf/Y3WK2jDkc1R+41+7n/94xXPt8PfIDe3Si9aom81LZAu
r3A+/0Q5IwYWMDFYD0Wh/Lfg/E078C8KiRHRA4nPoIYF+tHmv7fszlpN9aj9RO4b18Lo3Mo+J5Fb
Hpa2+d5Ew1OYhbdjt4BKOEV7wYmfxIsUvyqCfxYnvR2Fx1OAYEJwHlIq9M4NQpYTGrw5lPsRIdjl
GE4XYV39qfP8kxEaK0qBY10elHFTk1Cs1fwLiuvZxfT99SkPRTcMo0wt+TsqMFr61tYYFuwrGYps
j+Le3QHnw4pXXmpiZa0DB6SwV/IDXOPbfcZZi9GnLuYjSb2Ih2pmQ0m6JGr3CBHwawRdpJl505+A
+9tXh5H/jsU2/dkPY//nP1hr+h/Hsf7j2wBd9T9g2aF0+dm6u5u/cS9/X3XPf/Cy7KC88EVBP4FI
G0sle3ODfyXRwt/wvMCpi2rjzcBYcpF/kmj2b4hrKDvBgJG/oI/qv1adcH7jtwPkrQ4lpNTgonP8
55bw/8Cisb7erjt/a5H8TMxTk7AVEm7k9N9kGHDBahmi4H4oUk/HWVSGMYhrdN61c//oOIM86Mgv
b1I/bG7rdQmvZ9szTxZ41m7KFcFeSgiejK6+6YfJfHWMmu8XOjF+ostfexxnvZx7ZZk/rov9Sdic
HPbMlm9SndDQYFwv5WB5h3QR9Hd3p2Q5+h3f13kBIjTKYEfoX165WRpeVIOarHgoM87rXPSjtW8d
Tx3QXkxfirBbZJynaRvsM+Co373KNuM+ATP2aWrsEn/3TXiZd17vx0rp6sIf5wjMHoyXQLBtccpF
jxKUO6uMCk7Mmbx8SUR2sqTVFjE9UBpanA2yvcU+zE/PB2scH7W/0QKdXORtNRfBGUPR15WS3q5r
lP1Rtgvsk7TnfbN47bmP37bHUT7YfQxtmcV1nuyH1r7QY1OfKTe7Qb1sXebS3ldWaz7OwZfIHT8O
NABecrJ6v+v+6tzfvVTMt8kMXqFDoqblyq31QVVUxWQX8zQ8BBXsEGTKYTZBbFn9vZWqP4SKpouu
n78g9qXyv4U562HOkPmTNbuEiE7uPzmWCa/00F3wqIC35L2JuvYgpxEqZl4Oi0qTpzwn80/b8Lvn
5D1trwPzzaqGP2CRCLuqyP5qPP0166Lz2REXVZ+AhhAv3c32kp95nWn+qC3/3q/7v+RqP2C1cA87
clom+1D0/VGrsNjVgv/rHM0WnLlglTLjo1dFDwJiOeC7SjmHXsg7v60+9RWcRu7M3zx3i3cydcKB
hWc6UlrdF+sZ7YFc55Kqt61SOfuk83mhDtfxEh9+zXIOau6tvxowr84RMR0A82InUpM6sV+6NY7i
zZknoIKm8bzDqvFxlmqB6SPbTQEtpy9TWfrjHyIb73twtaT+2nnDSNX1pGWsKwAJyAntHLo2DXdG
yB5SNu0R9noekHbsCdeuGfMyXtSRcMbYuLDSV2RQ+puA9fyop8Q/ULOXnHvpBn5yNCxFPGDuHGc5
jlSprh5FQvsd6B3S5wo/1WS8WTKP74IIZzIA0HnRp1nqz9TyHHq3unPnZV8lzn2+znEH9r8fnPZ2
hDI7egaKgd4V+nJ0MdMsZfbVWvIjcQMZRZNWMcYGF7rkfsZ2vEK1mp7aMbtyNwIuHMiwObGuCsyc
wBfm7ihr65hqT99Q8m5drC75Pg1rG1JwWItmElZsAjqZGbkG9Ldug7PKAWixC+3EplOAoEbu4Eiv
xEAWVNU93JyopkMg6mifVrBjeZPcV2kWnteLcT6JyktuLS9Su7bgUaKuXo5RMJdpHA3jH2WWfK6y
/lyUfw0b/luGa3eoOl881r7UJK3RKW27zwBezrGsaCoNu3oqqmA/+uF4Nhueh5XP3kHnrdlNfk/L
Zh2usRZptVsHS3exDiltWF15kkaFR7vGj8TVMniyVRIcx5QMqG9X5+tiojv0kyclQAG8Nj9BBjwl
FS020pl2qxasf77P02a419MS7ZaqmMABQ7LeCrJ6lAm2Afl3xaPba5pg71vlfU+n4nzpin2Zpo9J
q7/LZSyeCrDYvJcdrKSzgwHZqUoSTphix/P/kMnxpra9OyF0u7PE5O4cOZ5MaH2xepajFTWnjKS5
cXgHAAn7gkYEcd2Xp7pW3g3xT/uR2+nJ3tfspvLc8ZDbuToJOc6HJnQvkmFJDr6aT0FiByeZZo+W
v+6bwXG+RplD6i2DVNFwFG5QV3Z6rDJ6dxo/a+JpUMlDqcrPeSfPBhgQLKG/UhVRoRMIZX1qncxV
BzZb+Tnl/Pzouq370M4ju3qYPMGqsnZlyoNb/LjsAGAa2MUzCWAJQD/J7/PU7dl6UEI4gyfO26gE
/zCpuHStyRq/lcVQXUp7HJ4aBBIoFIiov9eOqOWebq+zC+lALU0cFla3r9YuOMvsbLohJy7Ca6dp
7IexwPbZyFyIs8rybspoa3Ix1Sg5/F65CO9BUsEC7T07d3RMxAJpgGUk2gA1hnFHHhU3kS5v+npO
jzN1mztRzCULU4POC0hXM0WUtnhZdloLb0GpLIPPbZIcZFXdADeeyNbPwEYbM5Un28nrk7uWEzk3
W6Cvk+l8ggl1S/8vAZ5z6cLs7BNT+lOsTTges06KUzjM+bGxCnUMuBcdTetlX3X4NAqzS/yZR8A9
TMZ/HMw8M6CsvVu1R1NC/W1a6RukpjZ4gBRTRxNUmEhaw7BvEtyqc6nVQYWd/5hYRfNNuOX6KcFQ
5GDUVF27XZE/imxOz5eiFme0O04uZrw0LwonEjei7JdbkYXt12zxExGnhCKcngukYiErGPx58O+G
XtRXVWbVjwPK1Sdw+PU+M67aW77R+1oq6xhWoUKUQIbh15Y61/ayfv//6eewbMnklvv91+nn7lv9
7W0YvP3+a/LpOb/5Lgwe/u5Ermi1UE2/Jp8Ysv1H4Bu6v1FGTJ+mTZzN/201PK/ZprTRjvEZVAHj
rcCp8+9Evc+Ou/9Ks1DpSnx4cZjFZHOT7rrvFJG0JM7Y7MPks+3DCEC4rHryrQPmFGFQ74BbEpoB
iBEg6EkYb+UsylKnrM2xaDn0HjFBmRsHGp7sC5lSZau62lOioOoGZNzQ4OZ8EkMS9QRXq4cMIxzG
MOp3RahgA05+VWidnZGEdqSSLUC5i6wsCRoL775k7LrkkKdzybgSKroZVyJmh7IjneSuD4/YEQNN
F5VRbdEctsrv4NadMc6hpH+hrf0ffYNy+0HarLUBYMzaPtDvG4tLmzSZqpLccSj5dc9DseCcIOxV
cC/cItB6H3RqsOzL1V3rMTgrlGikd6TSFSr7OqnbvP2jB0EY5+OKR4ehi48cVRDsOhVOfH7XZWKa
rkJT1jyEYiBmn65k3uRcrfNkzW13rW0xhL7rjBT0DM5sgVP+aG3jz8Yx47bT3PG6p7/NxtfM5+96
wbd5zvbKcS5Bl0heBcDgBu9eeY93nl/m5DSr25sEyMqTilYonOuT7+27tPGH9OAka7HM5w3AXbve
i6GYh/xkV8rzi9PPh/O2TIDhYPuJgJEy7XBr8xO9G04G/OpExqgHTTUHU8PkVmLSPdQhDfeQ+5jt
UU1zWrXprXDK1p+uTDbWaFl+Po53iMM2EJYltpGUdOP+gRH12/xvDecsH1sdPAQNBU/VzdTresrP
+r7IfHkb8UJgYBJCmBL3c6dYO6RbUEc2UytbQjnj676O25dpXiK8aqsRrYH9IcinxRUfKhRUCI7d
YUyKa9PQdvE6rArbv/35XbxVgnITIFR0eGA5W5vEOXwH22x+wx0Ci+XBOF2eerE/rS6PkXikiZYz
qLDOBZoWtW5ME//80vSXfZNBc/GA0lYayzG1SKExjH37BKvelmO6usmDj/nLoj6NU0UUcBy0j16E
xK7cLh5k07YGZNNX9MixhJ6i7rpePV27N62zGlZEmhHMJ4dpslOi81E3EPc7A7vRD/s+tYM8+tCM
FSYqZ/5Yb9vJPKUNn+n33RKgVLLXwN0UoCv8pqqK3LR3bU0AEqBo60sskCNvFDI6uiXzOop1myu/
Oy5O420LV+uSYS5mCfjkrcsB+84y9SMjqnS4rUokP9uepITxeflWxHTqd/1kikHDz4SkNru2G7e1
jVZ34d/Cl0+ZOtKp6cKixwf3ZaTeNhbTphU/DOs62W7PwPFuMo6IdW8a3XFxAHZbpt9VVo4zqi8X
YKGNKdyxuic20ZonXOuVnfqwWjp12r0qMXaD68isdKlhLKrcJVuiGrXNzpdkpsnibd5mlP9DHgfJ
pG7bYqx98a152SDLgIJx9cl0qE7br5M9lHy0u9Q8788WPGtuXyGua4qC4lWnyU0PCcBqYINdp4Ff
ndtyG3UoVct9RUh7xL2chm1Xq17G2RHdiPu61czVfYMVTprvnAVZoH1cytnSaJhGv/SimMhk1Nah
1bPbPfn5APVwfP2oZNOW+x8wGd9mkxmSxtxVlaXnQ5cUJIxnHvLQwfk0Nt32cjMMY/Py8zDNIYw1
amHC9Av65m7zbB7GyB8vHQwn2WNq5SQ80p+vDe+HTRdwibXHEcRRy+J4tzRSX1l6XcPhsRllhkUV
3dwjmn687nmi6w2PzJ+KlUkz17nNl6buZkb3+itulumu27v4i4hbzMK2w9ptnJ63OMxBP99PvbKI
MseyL5hVUepsz6Xt8VvB4zBPSM1M4faevM9t4yEFjK1It413PzSeM6x3lsl1cjcb9LD+VResi2WT
nzttF4yX7ssB6rjaK6Dhg4QLvHyD0+82v+Hpt9luTwsVFjd5mG97ticnAcrgZdXEPOgXr9PiY2s3
pdWiS9ITivzPr6edbZyFvxdJm2P/3InImrudaJea98HxmHOvfUCv2mGXyDyxrGOdp6MTXCVj2Ovv
lge77pzswXM4Yze5USv2ohw67V94VPqqiN5r9lqbs4pyNNc/FuQYPG6vFauT/3IXfLsJgldv5k5U
BbqI8dmJ373pFqSFPckr7gN/lY11rNS0FNnOqZmcDnLjYHtESsoqz3aDicjNIJTy1PYu3cWd2ZXX
prMy+W+ebltLWQ41OhjhaeX8GOitGRhhtmT9gzc4Mze/kv/wpdSd0tH10E4e2YupUAAcBxJ5M3+P
yihoSayccE7F98UarLy6jkAT6U3kzM2EZVytyonTpTL1kKPD7VUug2sR5r487xOYxewXtlNbddTf
otWtUgL/Ykxn8djG7e39KjLeLMYWtdC9vfQdyuVsMshycmoSfNCiY61yr0PqLeZhbs/6hQbvzqef
L+R30QojYB3btAGG9dgW8/sggYwVhVc33yPOKQLv82wZ46EejOyKKV8EbjEtyAX6gXdNnr693SCo
3MX8os7ox3FsHBY4yOb8Dh31bpYVnSMrcND2/mVvdDy9bcisfI7946Asw2uZYWu3BcGqJxwZ0mqL
e3/+ON6FG2QxmACEDnQZo6HnxrthwGYOfQqqzAvRoqn6mKNaoIYyFOo44V/+kFe6AMk1QZD8opLu
hyfAhYl0qC1lKvAU3sWN69L0RVOs7X0qcGKsP7JZBBwnk4oEX143H7ce+6U5d1MULY9K2V7Z/OIJ
EDq/n5SbyyurihJaSkSf6Yu/8wZzGTYau4X2vklHYI0b92WBpTkIb3gqB/Sb9lmI0J/l9hrEVNVS
z9NV2qh8tkDCvdXNj3aRblt2ISxiwwzMt3tKB287EGTrPd/Tywe7BJKpPp/LRelkN6fG68M47Vox
mE+ZEOiZP6AMHRpxsIICs/fzUKay8C8dCvfYiGcl/e7JE+EWOPQBeph+Xzoyyfq7BEEes7i1qPEA
300TtKLoOxRB5zFPLYehZC/p2BD11RYI+fPMD1+3/3xi9j3pft2CHB3N4LdXE/UZmTorkJlzaNhO
lqDw2Ug/Lzo6E5KAh9qsPWeMXa8oJV5PwMbqlyEAve2KgX9Dd1QxWNl4pFqXK2wjhIplK6Hsz8Lz
yuKmVs1gm2tVYorR76hq4B6PHlA1T7lvq5VaqGFRCpUk6ms1AQcDtW4IWIgGeaJUZfSXAZGqL9oH
nkvDSbtm28s+kk8WDGH1vJQhNC8xy9xXjieQhw0B/TzZ8DP+jeobdryzuZHbedVOq8VQMpQIDKwM
qQFazv2wT/kwzywpv4JH4hYUobjx+M3XP7BZ1kwUujlsySQx2/aAlbskfDTRf0aMWFHnJO6nQfZu
ucerRJrqxEG/RYD1TLhALNqaiC/Oy4zSYLssicH4Jedp2XLCWwfbo3QkORAQbGe1bYTgchLIH9Jh
zXhWKaLPekm8Iq4rWQDym8ApluRyRPmCZtAp6SbdHbKxIR6xqIdYi6Oe6mH+q1PBc/RuDwvPSORN
k89xmNMxB0/+ehpIpkRSM8cpe86R6GIvsS2NdfBX9qdhLdx2AERLqykUV9Wa9JlP6xK9dEidM0Ht
1l8V+QBSOvh6N9K3shxWE1z0UbTFbXkNkJ6cqrAuGz0gNc7YO6gdQknUXSCaTXI7Lmtrg/17o11r
PEKCJeul3yRF1t5UCmR6uWfFrM0KtKmkitIzq/Qz3lTlyG7N9ug7Qmyj7Zf1ZAXDwPCrBGJ62ueT
23CfhGn00tgvmVtwoSDpt0ThNbt5fd+2n27hUf0STiFD3T7l9VQWo9h27ihYKH6gYmcLoX++cf+w
eyJvgOWkmQehCv0A3m3cXdnZs6yb9O7l/AAxILRzuSNz681m4vSS/pwydokQlDyyCSbW9s/H8MPh
EVIq/qzDoMseoodtjH8jXDvki/nUi+nWcsbS3KZWQ83GgjybWq/aJdc51lFacqz9/LJyy4HfRBFc
DYMOa9NyUIH5/t7DdrVEE8zJPTW267o8weDUqdxPpPvd8FCF3rhJiUGvCmznm9HmcMmTNOINljm8
wnycLM8jsxqcKc/1rqKmbZbnMhFJYJ0xi938G4nlthes2Ty0zYdokj3v0bVam3ZIc0+FCDBvoooQ
EcUaiNK59Z01zO6txd5WqleIBdRF1SOqatWPzhZUz6TeafwaPya0/CWofB2WXjSdX44yt7cdoRQi
6vv7cBGOU2yUR9eUe7vWubXEfR3hHVjHiog+xzGNThy2JJ+trV794nx+foxvHjPvFG829DX0UIpo
CP729eY+Ha6zaOjvUmo3w+TMRq4W5SBLTmvEYZb0M9PXOAboyNrZNmLN5sCWV9AAPSrUsK4PUQq5
nZzmdmVRwVKVQdge7WQmPzhprLZ4Uuma03J8x+GBb8lO2GU3UZwIt035SG6l+XzmtLIv7GOSBi2F
Pg4ZtV2eZZwQrUs1pXLTX3WOlCiL3kwvjPVehEKcYliPvI+JbJ/eUYlfjndRvfp2/y03sieczno9
sqzcxuaiMbUjIxOkzhZne48NVExPsUPvhJ8Gk0h+Bli2AQJUGLAeWlJbfqFpzRzke2tRtFIDakA+
Xh3ylw+WIs3z/mIYbSMRqQpI0ij2C4tt7JKyZr/KDpR1ECae+ypamC7VpDse9lCL7dC3XUEF4p9d
IOgieGmvGSPBC82kdI/IQLLmC9POS1EeLFHAmEMbc9hDMkLImhbuX1nRmN2alprn9gSQEk0Cnec8
UVTY6Wi0N+qOY30s6tgsy/aW20Gtz/c+ZLZ1ZIusflnv/z5fIM/2iU4JFHGS8n5Atyk+yyJo5QgF
ZTZN7ReAk8LcrinsEh6phIYckmk+eTwN48AJ/gpTfL/DAThbTAFS/i1b+SFKbzqOtKWowttNKrU+
ei9b6uKWAVPAScuJK5InsfX+fIv7T667NR1A4IYTBAbi72Jjr539bJarvLWk4LqS4iLg8tlptmNI
G5dtJSixb/4lBPgOAcRZATYh2u6YWnjQ1Hdbeplmtenndb2dbKb+xi12lZvtXrMC3FlTp7loKry8
xWEB9KCJUVeSGlOgkKdLpUESJJ0gz5vUdPYSO5pw8wtITjjPv7I+t7cj7u/7k7N52fJaSOloQ8Bp
+HZ/ioxVjZmknSJE9UgyHqL72XbR3tfh74RayLJRg1Sqf8gnDTS2q5PF5N9Js0dSiteMT7VztLa7
NBtKlAiQsKKb930bbA/65+/0HYIU4jJKVIwiDjcjxAPv8x3dWXloamxPqHwzbCR+lm6zyEh34bv2
+XzO5i7K954zOtVyZmH8wAFeOJgtpb8YzA8TzHnuf7g1E+K/H/rab9HY0EBp3Nb+mLGWrBGTBCr2
PR1wLSQBxBG6nrP18ecP4dmU6O1L2zxdWVQ0ObE2B/53Lw03y7XvJTtN0InhvO6nDeWua6QSxQ4m
e0NpV8rzqaMgxE+b4vY1tE2QjPNOhkgroq45XLb8hR6CK8N+BT7R2PsLGg8k5FvwPFGwlN3YSbrS
fCEwVUN8Jpu58LK/fn5Tz6Yyb24KK3AOSt4tNp0bPvPupuSSrt6UT7evwHfUNhF1Zna3hLQgCla/
bU8TmPFKNTEFXZTCZbWjhxYTtnILS+CUO+6GwiabiHsiPSwb5jGo4N3aykAJOtqOvit21qBBCKhz
MJFTHDvfWKWIgypFJnUeDNIv3DM5CHKMh8ml94U4vMRkzoyMhlxGUgdBcgF29vwFzEF/TVcsV4CA
A50n5hAsVlu6WDJk0luog/MtSlvLInXC6GLspkHcr81QyuHp9XWsC8XZqMjHZXtxWteNS5Yo7Sbh
5pLSLvvj9AL/A2RWzOZXyH4r4ufGR7i4JiRFbTlTrkq32cbXRdREz2ek02GFZKYtkEuI8wQpGbUa
QWFIOhDTUTTZxz9/jz+cNtCxLqSaT1iLU+X7uel7abL5xQ63U+1uK3RtALifylRFW+DWZtszDOxS
DefUunu/3Hx/vPy2KGxceVAj05D+3dIg1kKVq6f29hUxlk5tcb4UY+hz/eyZSZRe4TKKMsl56b+4
/eeuHW+msceu7/voghFX2j/cPwW1lPOs3fQx8ZMtec2pzdigaDcZczz9ZrWaiHp+It7xsgPZ4QU6
6PRZViLqGnK31xRYOMhYqBlgQ+aHqhUbW1K/UC+vWdOCElrcK+31FkatdTKNOQXhz1d9nVmVLDcq
qU/GofJOS0DnyymOrIEeDvvBXii9Ryij2DUyivnqtBK/2CF/2K6xhotobwItDU2PSc/bNY2UpHA0
HDmWFs9bFFmf5JW/Bu4uqED3VCwpe5jv1y6zZfGRQN3OVf/LPOt9QIpeL2Q+wMxtnaic98Smsk3p
JUtpPlX1gCEzlUIV15iLsWSrjkLm48/XwTvtOIJdHN+wKPfkRkbiwvfuZJ2F5yeNGqnAkipz3R1O
WOTFMX1GtCBkbNJo+jbLoMKvRg8KB4eSvY5K4cICCsLDrYUX+9Xi/CHrg57kEWzxIBTMj0eWNuWw
NE2VfkqiZNtJFrdwOe5xX9sC8ZcAbYaLM7etGHkmlbG2AGl9Pmc41mRx7W32A5y8QEE8Rn/1ADF0
Jra397JRVolbrY9Brp28xVGFd3HXzQqWf6vs2VjtlwC0I3ZmFWp/IRp9pQ8zV2/T3K8qpkSJPDnH
BAPtGyqHyocPjdvAUsFVF9VYTO4SEbTeXns03qV0O8hG0st6zCqSZTSHz3BSH23xrC0rm+GFo9hy
evOCkf78db+PBVj0cPfoHmwk3Bj3v4v5xsHOrAg65v41ga/6YJgwXbEmdQQBWKiE9VqW968Com0/
+9d2421sGhV/VAbAB+D0/l7H4LRLFqqAsrlFWJGhwkVBcpWPcFBVgUr9PwQ8H18+9O+SCWDttxdj
zmBs7NPTgfljb7D72+VMPw0nxGyBjndNg1olLgCYXStOvbbF7dpL5WSaU+UMGyxYeBbzB4MfO/d2
yhu3L22JcLfeK+hj3phr9Ubcv+A6k+0u2+89gzweFfh8g3ccOTxvWfr+774zuvwsZ5ch2wP13fLH
cZCRoriMYDR3L6gINZazHydK7D1qYruVYYSwEOLe1vBf/c7Ox3F6xL0lX81hyteW6sYKJa6LpevL
QEU6bjcWGGf7Y5x3ArTuJam7c16hzOPj23WFaosLYCGDYNW4OuKaL/xqDX/Uq6PXJ9hFPNQvD2Im
KzLL58oAxMidYw+j5X6AIJ+y5aLKte+PxyEynuwukaXBDd8moMrcQC27TkuUOsiLkfeiIObG04iE
qY5tinUzgzQz3w6yifjdr05IdluqKr3Wh8TcSUKXMju4HjXdzj6ljnUsrhLIVF7YumGo1nlKGLCq
j6X0MxuN3yRLhaE0YSvIdVrOYK+3CtLZ/12V4TaUjG4I0GQFaBRH0us7KNYCADEmxOpqdfe6jiOr
8MGe62LWaXvoXHd13ZsRqwwEs1HlJABAGNCsiDEoMt3GR+siNL6xHeE9qAhoKRL/3Rdmu2XQ0Rnl
prbAkt19ijELb56tfgskGq+BQ3+ZQoJIiRfj1HaEN4MaFrlU+wYOkg6WbSM7HqK0W80MxYXNrcSp
UBRo17S1fuaJTG/ZlrrIKHoKzAm9BMQZhQwi0Mm1NTkIE6iPTIDWz4oFCXhw01qdMemnVDmV7h8d
v/C4egsaztNog9Gbl3PIWmbmedZ223wvQ7n92+QuEX2Qs3awr16DFIQVhEzXZqAi4STyyCSHxJHa
zz7kXVowxhEVN3/6i/X8fAT9bfMgMWfLYlW7dGZkEb0Pubk6aiBTNh8nIgHZ71cESoKaUtTTHYL3
ujGEju7gQ2LsXsQYr6qN8EWfRVMr28NxpmqcTVfi+G3SBY8CdUqYfJkVU+f/cnZey3XjWhp+IlYx
h9sdlW05qLt9w7K6fZgzCYannw8EPNWWp+yZuTld9rG0uUkQWOtPqzlYjm9EdIMKmEYcAhXfmWtZ
xUQfAMg1Jzocow6IwEnRdtwu7WBydwW8n6SRhk4eCFr/Fpkp4OjixRxDGRsy+z35HFIE4PEr+Hep
GELfPVhxtljdOXV7w6iwkAuUEMlsFJClEDkRrQ99gwMVEcZryY9VhpCoOfk4kj7QBH6X1yVk+6Hp
wfWA1LO6jYMzJPXcjvcl3p5KjuTcf3Alk8nAwT6yYqtj14mAgY2o4F3+4znuiF55s4K5/kOXcYnT
iqq9LI5XkXvWGKx6hDSqxMPQJhtWxQRp4Y0dxlJc42193L/b2gKx2iHESo5Apc6jLuUqHcVyNDhF
m+q+lzsxumd/lcWjriGHLYmNbDwa1SQxNfbOimAV3x+rntXZRmKEo9H1oxaF5N7gbt373GXaTXdT
rIMkqexulUQcTY7TxydPgGhlVyCClR/X2hZyy2Xx2tWLw0PUBJ5WGNkt5RLnvglF0hIvEiPOO4xm
5+d/DRaIZH22B28rm9u6oIDB8qN4g4glx5THdjPQLaisRzIb/+fwQLCwtycbSA0bokMwmkQu3xZr
bjr61F5j8q5OGljEMydTWDcXTiXuwHkAjeAWQSrKTWcr4ZCe9NscNWlbhQdmyEVrdWuHXUHwUWtO
0/Qwxp5RE6fh5fwsd24BaXZEWh+ctE+3F6TuG6UXgCzI11RmUnc4r738BMkeLs+BiwAIPUxUyb+L
3FgyEVZMfNt8aJsxq5DjG1SR61lMII4IrKZe/hJ/amlSD8WQWt2ra48UY5VbFfJ5sI+ATNRhIDuz
nL4XVB9RoVTvoYxyKJW6OZfghTGbAEF00bv4jEaLa8xN3vZ3LHh49kNNn7w+2EGEIPY+NAws4ddS
lLvEbUkc4rgGjMjZRMgJBu/0QtqFxPlMb0DSZc4pzf6zAxlbfGxnxLG3qgxcqkJS95kUqGAxqNDq
bJepT6qmOmv+oBiRmBHBMxkDrPHCY2jvVd3auqb8+t5iSBlEWPU4CO4E2Qxuc+pFRV/RGEWYouM3
N/CM6T7ZKlncDjnzz8hyL3y2FfxdK3/nlyZlBIT1joZprJKUuYLacrDKxA9uc4I6KGbHxTY5pYhy
q9MTEHYZ3dRRbEXrXW71O/SkLjgg9ozLGvtQynAHtJJ8pmkWg7xx9hAHLr6WsuwpYdNmjd2jlxYT
8WBN7iTJ9M4za7S613A2ibu52F3qAh7PhSux7yxYEq4Le4i8eWSsCE7uIisWkisDNIiZcbGzcpVI
exOQGHU7MkWCvTNPcL0lz5mY26S/tfMGJ1uKMpkzvt2miQ9gUS7cUtNwc36azb+jNFgjA+5ctJC0
RMdkZoJF66X3W4nA6QMtdETdFfdkQtRcmEXWGh+nbybCFHfrzyGU0jZeeLtD3vV+M2Q1oH/cNqeB
cD2H/9MlrQ3CtXkXBz3UflRifcqOhLO0XNcSVpIvHBeJMSN/84P2w5pVi08Q3d7EBHUsNSDslywx
/Yem3AZ+lnZXPvXRXbIFudsu4dFESmEZYWLekHK7jQuJilbbphdB6Jv5sQVMKyinPBvHy8fYt6WC
oTGYUOrce4lVp+OxUCyZfhnNrA4Iemq7xDJanH+mfF8S9cAWUmX40qoTjVp4oQLDRilxy8Og1tok
Nvd2XvOhYpqWu/lYIk9NkewHkz4wSjFLBsEaUY9eRGmyIV0AejOCN4c0d+KPEBjY2+46EObVPxst
coXmpL+xN/dtPR6WaUH9+NQ0tdySaAaL0T42/jTVr+W+jcysLPYDjoGWKamcyUGAj5jteovD+xLf
zLxcgzSBbjtkZpUWd61tuF17KpGZi4i0AoIEg+dRePJ55aGPCe55VgCRsXZSPhV5rEXa8hDKESnR
zGN6McfNIr7uqLkagSeH1avZP3tbPTZWoEQJM1tsKNBMddTJnXqFV+IZaw1y0U9y7zEK+E401XxH
LkLfvW0knjW/JG1nMqylJZ8CJYZHWN5cy8thrpxEdue95KhisFFwmoDQSWqNoO5s89xYJRpP9Lmx
cBIKAqKCydRhcmPefgxwnPIDhWWjHD0X00SWxd135Bp0kOuOQ0O+kUXck7Nwr8mJLk7lxuTUpbVe
sspfoq9u0dvsTnYRuf5h9NcuEWTEDAF31VpS4Yv8qF+zmSRTA1dSNvcbcNNhyfvMKt+3/DNa0oOl
3mURZj78a0b6ISvYAe33gttswY5jnpHPmohee5sq3vwuvQw2OHSbzLUylUKFVkSZXPq5yUl0CTLa
3SRikkSW4o70JlS5YbFIhJTgtIqtIOHbsoWozr7PRNQW9z4lWccQh2iTG1ZntTFXtNA78f/pykyT
NoZvFqI6Emebl+HLyqSq8TallOMJ6eup1Jlm70ThEhtu63zQz2sq0dggRJtylxaJjtCQG3YKIylt
Ezly9fEyVym40KMWi5WJw7SoW90ZkMQiF+hc91Q8H5qow2KPNwrx6rdkNgGR4kySV6lwADKWHbpK
+0TqBWaFQgxoo1nTbM/7TWbr509hnjRifqiqaevzm3ah5THPIvABg47egDVhvhJhLl+6VmQ2qyGR
tPhrSWvYva7R1oQEj6jXRH/BMYRvYtWY1S61LGu5LQzIHrpXvcUAYPMCOBHWMX6tOi7jcpafjGTI
5e7rHbuaZp+vrCQJhQJtuzaUb5GdEdSGvN9HYFq/F26dcwiKppKvHSGo8sQrS0d+TrvUsn+b1AHZ
E5ApD4itkfWLZq4zXHC8BMmWSlmobh67gmyZ6uzVQpIUCfYB/tT4FA685nklT/8pHOQxoKnEQu2A
244d9juetCp2c3OnfdUFwYpCmxwtgPqLbYQjm4M3zVKfqAnQ3E5S1mexuGBfTN2R11oti/yUvBvl
K1qWacuxH/glSYf3levJn/Zh97eXbImH2Lsd2DXN5c5G5YNuRX9vvYj0zdBvtuc2kvEeFEUWLkHN
ytJfX2/CUcBr6BxGCjE/PyUzOD5lDFa/JDimJLVOt7YouX+XWRV/NQHLHNwrTuyquV/G1gjKB49p
kuTdIaOP52+gsWyWp5LpJtS09tAF/heXv6SWVXBKJ2LHGfBeF2McHLD0S6AjcSfZCXscHoASDKSS
rSxSlZAfiyf5aOwE0PXLIOmdjmjj3uM/IgxmPoRV3dO3uuQtj9HjnHW5hDJqhzFzp94r5X8iN0PE
BgbqxstXRyBi/SKlpXwxJ1zki9qTFVI+wVRxuaMz0WudkMuUHdbOnPCPz+WUScjGISCJyx22Ra5c
hSBQQAz8QWMGiUKE2r6VB/+UEZhKQIYbS/Tw1531224CShUWALzZtElDQaL5I06Wln1f12PjPM0Z
xwyxXmWw5OPJKbg1r7hQ5MoZ7BmPPmo7kTv5vVp3v76KH6kQmG/E18zLDvZBFBwxErL8l7Kol3h3
kUTbU1I2Uher2FGzpPiDiudkosJW7H+Qmr+n/X/E/vl4G6kBTXhgoXawf0ImhTCWBhP48mTXruTn
iDEJuNOaAgCkou5KiPTlMojZVfV+sO8N/wvKdB9q8G+oA5gBzTKKZZdxL7bzFp9FYBJQmHk5zSgL
unosmRKxzN0pA+MwjeNUDU4+n0XbEPZ4juaRB5VmDLlG3qmkR7oHRz8YB/l7WGfKXwLVq4HKNooL
KWzMd9FqEuxy0Mmg2f46NWFSiQ9FUcsGTetGM2BFn2Rq4Kj1d7TDT3ddjpmEJffBv3gV/Tf8V2Cm
hu8ag/0YOhV7hN4vi5QtgF5z58fzhcjD9VqrXbpSzDjiL/lW/HoF/giKswQg6eEaTN8k+5/q4M17
kKNH7QYvFo+pt0id/SIorTlW9iZwm7N9/61nacL59Qf/9AIyad23mC4H38EkJ5lg9O+lb48hFrXI
nR49VWUFPXBaca8p3Mnt0DPoAlBkU5S6zOfem7VfX8bb7y+1FRzpAXY60Pmf1ArTbBHhVc3lI+4j
hVqmPo8BCDujJOIFwVRwqqt91f/6k/d8pH+vd14/VB2Mb0F6BUryFtDoRJag6Y2NB6bISdygDGKa
3XOYd20/HsaOc/cVraekRRYFOkxMT5B/Uke5GwdJ/Mlq8xw9+6+v7e0SxXjBvfB4pRnb4XhvKQt/
2JABBLH5oGEVT4krxymiSVNLdK4TNinNBlW+L09j73+zSe0r4cf7FJmIVZhTBlmLVu/tJulLR6Zr
M59EFO6GNlfdEySXwvywJmPnTqfJGgOTMABfljOW09fW146QliI5Rh1GGGDoJCB58cYTZerY/yeP
A8Qp0zOI4fJtaEsit94KdDhmBIL9KHj8bopTC7U1KJ2ApEgh317CzKM5wKSKpMnaKlJKfnMR3o+S
Jq7CZmCnGQa8yiiifpI0UQoIieauj3nflJzNoiP5rX+MRFTGL8myGH56GI0VG9/zppyA2tyc+WjH
S7InUdw/jYG3tsW13cic/U8bjwmRm4QAublDGoElkFqEEyU6XujVkIx4k4RofmfLTtiHgTZhclwk
W9xxXb13FXs4vjwzkEJTjZY2ySJGdPM1GG/3ig4Cgdh3vYbe0ztMSfzKacapOR+MUHhzQW3T4GE+
dWFnpzM0LIbsjfUQhlSherPwS3CnjwnOJtKmMfYFvSB9Bu6TOT1QBtKaKYpVWs9M0RltwjcgPrm6
Fk4jpQ5JOMiVXNppmprnwKOWbU8MuBvG8a7vUtRqZ1CQ1Hz59Qu3zwT99yJHAc6jY1SeB5Jl0Xv+
uB0yaTx1Z5jCR40St+rrU/rREN9xGJmklDjlXJLU7/WQQhjWlBRbH1ydsqQWOdMFQK22Qir3N3eU
0kHlgdNfu4KWaj6bi01i+KnrQj/+HQn5loPE9o+8g90DBxIiobfvg4PlHADY7B9oBltmD+DNT536
ghGI7kh7MLVbbqsNaULAykk7qra8VARSwfSb+/u20iL0jivBbuyjNuRWv9lEmPsKfMSaepirMNzS
PxyvH9viFl2Fa3wMqbMpNMnlDipmgpkLC3YReUTzOSbLbERPS+BW83yuqRSC6aAvfi4b2fAg9w3D
L/TQznC7saGyinBWxsZ4+fV3+FEeQX2GUsXH1uVjEgsold7UDWJFvxRAtT0EmzH2CAOGuHKSEzlc
srH7f1UHgYkY1WO+GAZB7NrWm7sGZ9LRk3vVgyYUdQXfqfqcHIGMZqHzETrbv9FmvH1ebGOMKYpC
i4lBgfNTfV6ITgo35vYhS/OAzbKi+fa/fP/8MkAo+j6ICMGEq7YEJvGbX9/snz4fSTjDe/Zy1HWd
fZLRvyrzulxTskqs9F5bI2Y2NdlT/+DaIuUZ4cNtZ+MM/p1K6acL4DEjeGJfwMllcsT8uCH4wMc+
kQbDHUq6fQd09yZbH36JMUpkjfVXdThY+2wI/vj1DZCP9t8bEmOS0YSjXOBgYUrb25e4WGYXK2qy
3hPblG6fwnAaQvKhfJJfjlx0bwwkTWEW/s2LapMl8uZzKf0Z2YZAV6qz3pYehecIZ6ua/h5nEUGt
T4HbNutLVPX5dqvJ9JqwDOeP0eolq817I9td9PKydcliO5f4d5dPNK5DgFBvI1J6AfK79HYl0S7N
1tMJyFMKbrJiDWHEMim4hcPx2B/IvcHwBasqFRG/vq1vKyvksSxsRKZo76j+3zY5sRe3C4MR8vsx
Es5+6hJoHRyIBeiL7jzVhfDy794vb4UmeZ0w0QlT9tgIGn/zkN9uKYzJo+53Q3lVNIFvW5G5HKOE
yUekGe1ynixBjAboKys7BQP++sv//HHsXLB3GCERxVLS/bim88zz4DA3745YkgCgLLcl2kuEJwXs
6Ha/b3C9N2EZ3GOARpQ3vMmhZzIw9s1HDkO8dBE14p0WAOe7X3FJqnZ7mYZZcm3SRy/K+3QdcdId
+9of3PbJnkj4Ly+YpGOzv3dbdBLiQaOV2lDlJajWwVYiJk7dLmUMyqSVRU08R9jtGpxdDHadRuYR
+/xWeTCs6DJwxsWrpLBaQgtZtFQqcu2WfiXJMZLiJVqu/U67Hp/5UfupMglJZwVZJYn0MU16/nmo
FFNNPUsKMkcxCDTbxCUYWabq0LroGrhMUUkbVyVsqlHmwcjSlAUl34i0F9lmHhn3CMVHVB5k9W2m
iDdRG9KgtwW1vFA5EgpYsscbx4fopqBJag9YUrTMtSIVfyd11H0YcsYtAf8qJC32NvnCNXG4UWD1
cSmhQ9VRlLIFfF2Tymc4Q8/8rPEw90a/+tehwpET3ebdhuFcgTOmOc98byZfzJtz8RIs9u/VzdLN
it6Oc+Ux1sCZJgsagua3F422gGvK7s7eMR+FDQOuSZx416CatUee3pVAemO1jkoypzvBkIQrrj7o
hLQqay6UEVwy4yPbQeZ/6+x0W+AyncF9LkNWEh4HEE6XygwYs/0PFXLISIqNBJCvozvn+Mo8Ev7G
A1YtD2NRlfItwUazfbnWls0NNCZbGiLRB5AR3vJaRf5dZbdzdJ9NwTB9ysmIwAoIv+Bt0UmVVtiB
agoxMya0HT6UeIDEORI65wIUdjj9vyJ8ykjAhHDxu7MwW4mQJ0Sj866sYwpjDethJIjpEWaKg295
AJvnpiyw5Bz4KxDMschN79ontUSZayAFMjvRkyzen5tiNUrfGJ13SeHjCz5pEF5DXbYizjUMHU/I
El8rZoDJ0gwIwn3qzW4mwbzbpmL7PPcr1+V0TEH9xjBUFBSkEG2p97Lwe7YXuPVp+hsww3JfIMUF
ufqZX7X2xTBaY30J3G0xxne492TejLe5kjZmuMhGnD2/xhrK06B4YM0QkC4g9ZdYina2KcxkpxmA
V7NY6ZV9i7KwzRvYnADecbtoMQC7IXvBdasivxfPQViMBtyTQtjZeSXW0qtdQBdw0eq72R9V6Fr5
s1rWk7/wyhL+zf8KE4w9OW0itIfmLEZTLkMlVogN+I6b1rANURyFUvaoVp1ZfXJhKk1nbtu5Z6LF
JNdiO7VdzGCT97jqJH+hHV1+XsxJfza7yptksmZK/KuTM3HsKSicZEbopfWc9ZJy2OpvqpZYuPrY
wMwSLhtr5uJsZL8oNFW96gWR0sYfwuuFc47U1qW5P8fzarn97e7KcdexmrvfUt8mnRnQ56W0iTAJ
T7q3FWsC1AsuoYH7MjTZibV01UU9DIpPnE1iviwj1QXcmU49SJJu/NhWdpCeG8cTFRC+IjkUQ+WH
i4Q6p3kreYCgNfIObQs+CzmvxZui5KRYtM02iYu9d5VpqiK9mR+LIDD491Im2L3qoJ9xhtn1Tj06
Jzb4dV+mAVA7aovUkiRLZ6Ve+uhljb+RN6M2yqwmJ9E7VEvj8TIWTcrYsCPxo0RvHCLDRaXSqZdt
Vr9vZzt60lXDz2SE8XQPcb7GjXfAMm0xn0+3yerRfF/b+67HEDZZUwZo47llaqfEqMHlWWEv5Ugc
svIUyMdUcl6KvteiAiWRcetenlPJIplhMfn74aagI821O3sPqLcHBTJOuSVfQSKzbZ6rr6QhPdgv
67LuBkZWJMe2zXimUWcEzJNAxdFj7CZ2VnpiLAQf3G+1ieOFdqnSSTqQLWSqevnv3sudff/vxbYb
gOaVHG6kyHUh/z1pwvKEIjZO3oBaVZRJyaixW/2ATHORoIe9lemWfciHNUcrpI85NxipaeZwk+ea
xn6KZtzhcoWrrxsBivNBuAkE0KNDmQFZVaiIolHtK61VouS7TJKBNs5oEj2zQeUwSq6TOh1C7882
niRWX9oo2CgT1J8sBeAv6tNV7YaeSDYOGsAnlFGKwQs2VL5cPNXskXhSpaAoUO4cOs7KesyNcDUf
On+n2tqxDb/0uKvSPxLI5fowAZMY38rcD7XTuiR/nXumSckWzoIDUUPas5tQTso4B+Qb+SSTAYQt
WLHafhXB0BnYwDDiAdTFCRMYnYvhowFk3JGSsA8uEWCATYzH4quAGbtleMSKEyf1yQcAnIbzZJqE
8ZxHJVxXyzZSOQS6EtDHPYFJ7AC3WWdPKAHJidvq6Jh0BMOnUKaVY2yXsm/k8+UJceF6Q9aFo17o
gAESsy9WqePR/Gzdc3A/6w6x9KpVcsdKlhQZhBpgx2rxQdkoWfYad1JFldZ4YdGRcqNoTuSWiedQ
rhgYM947r7Y9Ci0y/OQ+6+TjxIJBGpMuH0f457EhUng37fQqki626eaaQ25BfBKP4SRVetLaE0Rg
sqp09W+kPuQ3cqJLbLRKRyn309qwthN0HaFS8ZgcBVzVAEfNm6/Oo8iOEGoZaIIhYNTupIqnXpWH
qEPkbqGZ30Tx7EQ3oX1RzK9enlu2axw7Jvg9ksstC1IFVA2qskV37JOeJ1KrslHVoUjiTrLJg3vd
5mTDcpczI5SpQGo1TwmyULQn6p3LpcCZAXtoPtB2Mmiq4N6FI1OSsktmxr77WqmH3fhozV/GnFQE
kgxSNIbPjm9Kwt0RSTKIT3Eiaq/BkyAN/4QwSjkYLYAUHChFj5HvIL2nKGkQmqpESMg9tQkZcamm
j5qDXwevFGjnYvxf6XEaXMn4aLNLrjRoFuUFz78bSq9r3ptz5uB7rzKoBBRvBYra7zdJv2PI5rd+
OoVhtpX+rQYrjGQeCyZgEUyR+ocuFzuSxSnJHM1RsBnNx9WEyIWlV6JGp/RYr/JzCII4BGtSliP7
1C4c0NUrs0vkWrQ4klk5+iZrCyInNH7Yo5SbpcvToCREGFLrMTzThCxNe3KzMhnyv37dT77FKAg/
JMsPExuRiOTZvMUoNs8nJDypy7uqbBFnI8RW9fwm+eJVMVnaZvJ/+mCcQrTwwDPA/h7k1Vsoriyc
sWM4WXqXl2kXvq50CgEi/5YEFpIoOmOpGJTJUcE2/+sPfkuGAPHT0IYuvBmsh5zZ/WMLbRghYZhV
nTKYdG1D9xZgdfSTu4iMGSTcSBymILxutttb6Gi2KR2YG+lmq0Oajc+Z2tuM7ZVby2iSPFK8QxE4
ze37X1/kWyYX+jZkdgLtA8oV8+fIoxW1SxC0wrlqsaCSIy46Lo4xW0C+Zri0pXEhdqZNmQIdL8wz
+biMom3ba1MS8pYd7KoHyu+bzGiSI6I5tMaM/3Vth5xIldPXpVXJSCsWl8HIr8nrS2a9pVSqTnqu
iHMBx1VbirezAr/+mtYOf/4LI4M7t3yc8xZDHXgU3lv4xEQBx9oU9mX00s1gEGee1C6ZeVFkEfK+
jEQadCRNZdT+x22OGBZ6Jmw3bd7ZKkfOd6i46R+D3jJerYlNhWCqnVDRsXhajw2+iQSXGXnowNOT
SQ4I00/TlAG0j+TYz6t5rII0dXN8s6b0fdRzOTG8GXTHo7ObmfVORCGdy8pG2O0pdcinJHHuilZg
MIxwMDDpc5JnxKvOBWrKtu6MIxq7zRLXlkidgYHG+eC1jw1lYFFdAX0Hm+G0CMGb8+pVTvBSbLGH
yTZwjWlggpXYUATfd3ZMXX3dJjIOnlBjrRUNDEodprHXXpE1+bVkPmr8aMmuG92tFxkz85RJpY7W
J2Zfh06LHTqTqIFnhFuCjFYQeLremgPet+XkzHFmFGdda3nDEDJmaV2JD2qOg8Osu+XQYDQ2Prmz
aXrEFjZRz1y2gvwbmzzw0CvZ6+cVMwAmhW1cmWHInKsBWmDXGFSKUYlxOgV/E7eT5teEFqQDtCtq
zHmnvhtnlt2mgjg1mzajcWY4gW2svMMnsQxBlxxHZ6WTP7Izovq8rYgtmvpP6IY2rFFmFxFm8Uxn
mGcdaUlNYDL4mQa7+Dqly2y+Uv3aIZMgekbGMUmKURzwW0geYM50eqdqmjLmnPJA+iKeViZah62M
T1JeBR1pqmsBg0dKmaD6NrE10uA8Fq2spgVGoGmgip29qTrYVHjiH/UiJXkN35cG/ozNwF9JPetP
M4NJibHLQyN/+c0rRgzEj3gwGDAgMFs7MdQukoG3xBiWvRodQeuRg55mjjigZE2a/BNThQNyMdkJ
45uAfBwPdrNs6jLqW3I77Di4mUuiUE+LtWTgYSPuxlNLPNLDPI8t2NzE3L2ynIjFidwqmR9tks+Z
0ri4/p3JPSDaHQ29mxR3iF3B8YpjGY0kuk89/1/K6IPCaN7lBbE6d0ZL6tV1whaRndImE1/jgdmK
F8fLGFNKFdV/IAYha85dO5rMiNtCb8Ub4NvzrY+Gs7w0Tszkn46xA+MxGxcEqSdrLJgOFzES+ckI
1kAcTNw+DAur0vk00w1uhzoN2xPoTBPdJR6OGjJ16uCB0IA6Os+oiUO+bBF8LOvJepx6l5nC3ubY
XyyfSWzl4g2MaJyC/KmvounUj5n1slQLU8vG/qufpt2LYdnFU+kaTGneRqbBDwfYwphpDsypJ5j0
AbgKLvy0eO6WRcfc6avBfMCDY/wTicS5km9YnZg+sp3RNTNXzBvCG76rdTaNlD2oAf/45BOqchgQ
gBDUFW0P4xa7ySEqg/WzWbrbBVbfbY7CKod3Iuva94xW6x8TfDeXYh29D2NoONc4Mptzk7cyyRDw
4B4yr76adA4nC+xWRssEjyQPJTcMixk/ma3n/bXaYfo5Hsb+mcnF8UNC/NhtOfQjw0Gxz52ajBlx
bJDb2V9yhtdFW77cms443Tdood419mCdt7nPz0Xu2sSWMf2WyQjW+k8bzsXHbnLn95VrjneElKVP
c2BWTKzr8445uv12j6Mq+kjqVnlnJbH3PkQdzQQc0lwZ6laG9ybi18+lN/WfI2LtrihujCM4SXzj
9RNDFakmqiNwkeECmoaMrRB+/bEd57o5Sg3+xVmF8TWxs+YhaloQD5rGjyizbWT2vXOdg8Z+tJ3E
OM2b2L4Vfdy8Jj6T7ElQM06NYILOsMXWq0WC2k3QrMWNk3nru802xkc/GdqrlQpxm845NqZ4W9GT
Z2F+zPrGfU9ScbicyTmu+RQrPhv0rvdt6zLwIwz74BKWRfwflMYvkd9MrxbH2xWdYnQoCHrA5OWx
H2aF+cllAz4bSxEyGzsIGIKQNcSTDXwBYGHvU0gxj3V+xmd7asKm/jpVOeNicUY3DyxN2oSonXlP
7BpzF6Fk1BeF9ZAQMPN1yVwDaX2P+4t259ZjO3lumgwLKXlaL2TMbMycEPnXlNm95XG2a9TzHhMs
4zZmUHRFFBwqYeHgQ2Ve1ysbauUcbP6THzh4CrAlLHmH1Ta6P1cjmC4entXbYmqZ9wdKUDwTUTg+
zxw2sPEDI+eJuTqEwNAffcSW9iGuGqtgik0mUjpk8PNFMNywGv6ygrF+SinWzsYM63yKRWAydRNo
7oz/82XOyQNcpuaPdLPHWxLt/xaD8+KD+5P9XSwXYwqYwhPZHaOVg9a4tcauiB7A6qobvljpHCmP
2icqijS6QG3GAi2AzZGcMtIV82bcsr3WIPcHyCrzKwqK5ThHHiMC3Nb4y0hGm3awz9z6wFWV//hb
7d3kqeHeN9vafcG2ZtwVtDS8XO7ymLjOfDdlDGM5APExnycPu79mzo57a/X8z8TUdc9V3JnuqU6L
8eKvs/9iW0PVn+LY6O+C0WNq9kRB/I35LemKJrIdyfewCRI7p96QPXaLMxFqEw8ts5k9pqlGAa7j
8E9I+/BoDz1TeGru8N0kKvtkNjPS9M0fPjSEuJ0nO0+zCyiGyaAXknkPdVjFfCFGPJmIeT9gxzee
GbLbfGucle0nyhipThvHpGV7NO9m8tDkzJ/qE/ZMULZlC7/GTpN8LpA0DIdGSlSYNum2H60oZ/j8
YpHKnsV9eU2aMPvCFNPhJjDW9NUd0A8wECQgEWWmO/Q3uzwscc1w3QHL7YWAv+4us7P6RMgWKJhb
xKc8a7N/wjbtjhS+4XMPkkY8nJvcMC9noaEfRow1dnJfbaK977L1iQv/Ox/86u9us2rIT1ICm8Jh
72Zc0hl5bsZPwdHdFe4YPWFachlU7DFWu5uT6sD84vaUe4b34LaLz9h58wvZOu79Uix4AEtnvM6R
JSXvvLunrG/LPzfXTsn+9piAWxVjdNO6ov/kk0FEklpRZE9GYthHDuHmQ90v4saPjO3WZDe7zusa
37h8dn4KhGt8SEMhCPcD9ywvS15k9bVIGOP9TanrQQmlonjLQpIiis2SmSHZ1kkgTlnG2o1CLTtm
JIxTRdoRI7Knd7pdVMkSCvXQsSNa1TbMUp/0QSvZCzYU+jkFe4YMXwM4xJdHQOp5JP2vjI5Lmcxb
9hJgnKWOzZkBwT/xVKYVxZVsSoOdz9vIi5mYK9pOGKcOgAjwc0s2Jt0fTOSsmKumgZatRtpB2Y8r
7Taqvdr9W2OvUBdEgTJuiVTbE2PnxfaIuibpb/oYeoN0qqRd2wNvnV8/5dU0Mk8mibwxP0+E+aVn
Y+id/mQYNYCGEddr+M0kcjW+I7LeqjAxFZR4BvMN5ksH/V4/u3MX53+OXtKMLfElQ5N9IMwztiyA
2aK0zXtI38Xzr8QfJF12mIiUJex4JkB/PY8oHEMib5jNdSD4IcGnFc85B9eB8A1phxoWGDfNcOZR
iUVvsqh0TgoxivYktG7b2jVC8ZJV4zcCh4sJgSSGBO+f7yF0dhsWjzP8cnLHGHZesTBo2mtcxJDs
4G7F5n+lIGN0zZTPk3FF11LU73Uqf7VBjTc8jgRuULEkEQK4kB4k5TYGqbCG/9CzSpmNuc6yXVi8
SkIx+C7wHj+p0jgzDQmjaXoBVT92UCYUsws86wg57eiKYrf0/XPscPj1T9RSoOWzNjMp4sSZ7K3K
j1toDGtyJeGr5TMVsWhsRAjeKnxQkiDkV+1cidYKI0OS+lXWuZSIoR2X1lJFSaTq7zQdo41XzWzL
TPLUnCX+ppTnqo/QdghldBXKCNZltYTY6IIkdG3OuFWIClIeGM0hqaspnJBnWyvhskYPNbMjLMmc
YRiN61JuPuFi3aaB8IRxC9fnMO06Crg1zZXue+3td7Fo+uY/Y+QHfX5PX4wV7SBggM32bksYwSGO
NkbQFhcLOfS85GpmRU1U+4DCMFV+qbCBFsfmaLqSuogDFCiA1rFlEAfe2wJFBonnBZbQq3aNNF0o
3ZhdOgP3agpU4XW+GXLTtYVwtCvGz50Sm+5gPIeMlbK+EeCeNFCWcVh7AavHl/DirpyVSoQ0vKVZ
JwT90DAxhFiCbd4IXrlaTT+tBO0rpLVz7WVB9BEYwiYWb0ePhXL6CtveUEMbTQF8e6gdaiL8esoA
o0FkR/EwddNKDuq7hlc9pu+wLGQ1AGoVNxuUlEgj+UBjCpbSe8gLtwX/06hjsKvUtZWWzkLChv6S
Wkt+rWb81tQ+TKFeqQaJheRSXBu/F7a8GioQnnswIMDwlsrl2En1w+uqEgynDcKkwVE0p0klA2c6
9zNRgDI3ckQ/Y6bHLKdzwG3mMemK4MbdcKd5aG368zsh6FEWN0rN9lCSq7a8LOSCDa/axtlEGY5h
rawYQKUyrmIeunUg8GTXI0TZGq0nkh/X5UvOtmB+MknwbdmdozSvLlhLhfhC15Z9rWXK8AxfHlnF
BzMtJyKHF6cHTBv6Lndf0i3Jy4fMJ9z90tOP+c9qLxl9mH0ItR1XH5MKz4HhYRpND/C3/42kq5dO
04zaiCGULa4SmbyjdjmyUWijs/ZYi10lzoQmlmTdTpKvJ8YBTxtiiconlEfpjnveWu/LHCxW9HeT
Ukq/Ft4oG/1eSdf0S7ubIxQKNMSmVHVguZdE0NhiUv9Qrcyi/NraRJQxQHudltVkpC+BytlR7Uc6
ikhpbIgwlpeDgV1s17UKUcTEQe229IN7rlMbzYg+1C3qi6KtJFgfrjFrgfZx+VMxo9bQJNwpV2XD
b3tMpOIP1IldILRi46oXJj3CAoa7Q94BUOEv59iUrJHSM6k9Wh/zawBh00bF6nwbPHQbFTZvJgM8
a+8yziCpc1E0kL0GcqBASTKrvZwSxNXeJ7WVEUwsnXWaDVe886AAFJN4ROQFs9LtV+Mg/+G0Ux0x
Q3tQdSmzPbiXvERrWeWb2grS5aZ3OnynrzDMNCCju74T4Ed6BtUyATaTx0/TtfLLqyhiJh7I40d7
NpraXhrIkP8i7Tx728iydf1XLuZ7nVs5AGcGuIwKlG3ZltOXgmzLlXOuX3+ezSpPi2WCvNMH6Bmg
WxI3d157rTe0atLjeDIdxCZwAXY7FGEB+wFvL5gxQYsUh79xQDUzXdN6qaeyWxh0ArygYb41fjLb
AS37236g3IUaaEQCOCGez6LQtLZz1QsDd8gWt60Zi5OA1KCIeaYK6pA7gkeUAgbA2FyJs4CTfuYN
TDqMv3VWB1fUdVtYtFxk3QS0mOZtJkHNkz0R+zLE7vncovTEcWN2rrieg+TIqLAy61gQOFYgUU9o
OPFSRP4k5OghtDoEv0dph/Io5qCPUduUN26QVvgjIhqTxTFGn6NdlHulwu2KerRj9j2KlWbC4t+j
3hXJsFYtsjntXZT4gnXYIi0KxL4BkYCc0CrSYli8N3NNbIYHa3op6jngokVUCkVf8/N1nMZ5/aOK
laxRP2ilLuwfDbkdrG6nKIOQAJORhmRkphp61jqCC/IbQ0cAL6rnMeHjo3m8cqS4EhftpNrg8QAV
lMgjznrmNBISi09FjVAMIOIIIgLIj9UwFxgiYyVPapnT5UWVzIQ+rQk+LYXESbSvzcbUgjGGcEeW
34DnQEzuLkPZl682HiFxei2PguucUHiON63Ek3ID7AAPpjd4YvA03Xia31vRZvZFmLlcjo1uhfoU
onUUO8Bujzt5XsbThk79ttbcBy+Q+hFMEO4PWfGtUsBSbTPMYLCVpXyu04s50tGm+Q8SydLq7zie
HJfXEa7meVnG0o4coEbJ1rSqgLGS9VKcujOHeRYCmDhxwYSAQB5FALLmAYzKUEDljC4WAKGsKcUO
DV1fFNaC3hLXbF4eJfYqqicMYSmFSOWgRFmF4APRQGK5+EeR3UZ3OujWM0xirkPPMCEKn6LgPjP2
ZvWHWfBNqhwBEJwr1jMuJ4c5wDRruszT5TGKkKzS3mQEfZjjpSHMCEjBXMH8nZclI3JbURg3pOh7
PAlEaCC7HgW/GsAkQ5SaCDJhYFITHaHW1kM1ltZjBKiLjDOoxASbqWMYPUMLIXniJnTbSlqA+elv
RTvMsJgXZbKXKgha+GITTWa6EVsH4pVxL0G74BvMpGmjSkSxGnt5UYcMBz1Sy+coMo56A1NoSxKm
ZAInRGZWDhWLbF4zZa6KQjxgHiF3U7sl6vl723GpMewD6FlHcnhKOEZUJrbNBCKzY1lssnlckf4W
OwVwgdiGvVuL3St3HCfGyqmQ8ZA3fZl3SbKe7jZS6QJrMZCM7LaWJo9pBmxRC9FFndfM/PJA7P/4
AKlQgbydj/1gksOcQZb4Sgii7fxMGpDxrZRNCrmY+sf0IvWySuDT6tCvGbPpkp/3NH5wU995E4e7
YhLcGxQL+xnuOBfVF9xDhSrAfGBLE9+czgv9gNk9LJlACDNaBxtqUbu2B02cunONVR+w9SmhzfKJ
CIAcpSPh2IorZz6yQSKJs72R0XADwjmRwuMQWRNjM+lKAmjQ8z2gK61TbvNj9D2jA6Vcwznp3g8U
Tr5tg2IZX2Aa6GnJOSAUGaPpP6kTLGjSfFEnvv3v2ZyQk15ZicmX9Z580woAOCHUWKEcAf2+EURU
ROi5qgeyeI1krobRAbm5ktFxS/OVR2WLND4pJxnRsQlGO82DVtti0idsU2l7gsM7oau9KeSeL3KH
txNNOZMEw/xvpA/EFM0YLcCz4oJWKsO3sVywdc9A2mLaFEUFcyrc/ZYInxAcCPmI5ZpOpHh/gv+W
qKkTQYHblGjvN4pu+sp13pMCmAGXE4zQRxiHKZqxXhOEB5cDsdSne8CcEhrkKI+eXuMoAEuVhhEt
tNGhF3IRYjAFYGVih4MjFEetA82B8fbUTLzEZhO7VrFEHgW9L6GtMZaIKiCvSnoDCeG26cVkDBzR
fFhGBptPmcXIZy2J+dE7GqAl+BKT1n4zse0bjEb4TPFcE9/lGMPM0WLrdID1NkLUF2Bc7XZeBeRm
Alnz/gLXgqGMOPzrY8Q2JW08zSaDuTbIDlrYLnDdMDc8RoX+wCxvkEgsW1QVjrqcXa8KJM8U7M5X
N96cRJn6xN8qfPyjCMMmYClYcqL7gqwGC8Y8pkYmHOIsojJFUdURHZxMkb6n5wIKGU4nRRQ2bU5u
lPDGle6UycYL4TvePzMyZr4XKLUds2XTWp/HTvK1Xpxtx3TLvOOmWLMHEkI/ZrmGGQ0C4kNAV6fw
yYVbXXwHZs6T3+IgE9M7pbvkID+mySYdkNkHQM4j/JXXbVRJY4XgqN9Eb5CqkcduXci9oxD1iOdM
FpYCsDaF2tQUBOxmZr5po50PQpZLRoII6K+4TaF0izBWASUrbqYpP2dooYiJI1dhmU8YRS7yQeg6
e3gyfZp1NmZZB3Ch4nyfngL2dMrPQw2PQlznPlksZt0yj2B+q3d9tX+wSSea+tqcHCwVlVje2Mwi
OTMicoaIzgcQVgciLpnyX9MDSOoBDjzgcaMY5Igbrcvs+RJJKlUwkX+rUrw2WwC0dtx0EygRnJEY
okqLIGBiU98AW023yIgLCvdvnu4EJOItJmL9+YEvWNH8ym+cz4RHZJvySpyWw5zCxM5xQEYKmwA4
rMkR8zanXHIvrC0Va4IeC3lTEvfhjN+bFvIkJo2RW83gIcAk5mRiAxInGkDmNamqZpGlEsZ19ZBw
fGdwUNpkeBsXKLvbqwmxOpalAM/OdJ/5dpz8YGaDhFm0LSh4pihbcIxj2d4peUKssoPtVrY44kie
gH3O557VZQJjOCtVFZPmym9c6zFG8+BbssvnfErGo06ElWUrtur8VNLMToQN2WQEMx9Ws5zVzHVI
p8gtM2yhCOYDbiGgUuVa6F/gy6XZFRcp/LJ8D2RBfCO0wgS9QDFsv+5RUnEjckzzt62cAC722xku
S2VZdMgzh14u92j728qwIUcndLVjoETsywnVa4rHP8M3CWxhu8WqIzfGVGuo9tErNrHw3JjA9VNa
YEZrTpvICkn98ygtdBFmlLIpBH7g2ItPtZKU8s5mhjkXBUcZF3V1JNnMvDXypSPdNcZSLIU5MGkn
qZhxiqQA4QoQsZAHEZ8p2w1/UE1hzUy/kHAOtaiI1SGaxeuJFuKOKG+pN51RW4SO81tyxpRP8YFy
fOI3DXBCb+sXil5HHzjuRGCO5rIYcFvWxZQqGJaPJEMxEbVdUB4WLNn5HPdjyDn8Yg11j6zEJF0w
c7t1XQTReYQLXbYC7iYO9xmGPm8Ky0PH77tDTpfdNwOe3UlYo5qgoWXqDxY7M9Iq8uVzAmJS0Zrx
5U5fec02sWs4f9SdjqHonHKeUfeCnMsU+lPUZ0/KNd2UPEwn0OWsINDBXtDlddal1dB+knySvLwo
7VRR+rtRwdYFswkziZvxIQf23xtvoIshPSdypaObx/5LX8rEUDsrStXwfR2BrjH3vmq2hg3FSfEa
bIYsJJVXBlnkplmHZj0UL56aZ22/gcE4Rm94aitYu+dYDDefK+RKdHujQnhBTtYYR83a5i7Jof3Y
Wrm5Edko5aEKkfW6bwtAUf7eiXmJvxv8ttFu0yHN4k8py+iXIVHW/RSbjdPu0NodqWuGyWCSjgc6
dZd1RfNFzosyewMrzk32bsv3A0WlgejO2HcofhlbRBD0PTk/v3nXl6ytXaK6g7zPM7kb71VUYTZR
Fqog6jPVIi7wOH6Bm+hONqxqWN7NRu568F9a5Xd3pdGaGZka3nfKIR3TtIPglYfmDnEbB/Ufdeyy
ezuIR7nc6ZVT1xRLbPzPgp0edxJeTEEmNQ+SFfXxsAabC6J/FVAC7KWVkbpdpIFal1PNoloroRG4
bsayG4A62WHVYkoGsEzv11mA00+4CvCVAr/tcz6YG5ltoEGo12Xj4AIzVrOV5Eet5dyhFBXU5kpr
FbkfNy01q+5tnJlJ+ZwZKagWp/WN7h4WaZPtEPJVU5zoYvkmQI4CZWfYLm9zXOPy24KMp/7gxFUm
3RsZOpg/bA7l/Ecum2ZIDlSCo/4tGcE7RVu/6Vu9XVXAzHMyw6gdfDfjjpoTAuSfoaFQvloZs+TW
Ed3MEhGQeoOL26/JNZpjsOoaS8u+GSPhlaC49WTbZtOcKXFoKZ4nHUDGqOY7QDKMzKrUnSHT8KeI
qEUh9U8RKhgSQ7/xhNrpsEpgk6LeMB3LEiAWztUZ/D0HylOIP7EQAqgb7WebTDuPgylEyjxBCdxP
8jPqZK006bJPaOoe9nr0MMGJpw8Jp/olp1/L5Tx9iqKMFn3CU4mqzlzLCBOts9lh7AN32Ewg5fnC
mVKeU4nURfnpeDajr8VitUDSy+smI5UN/h/pE4xi1HE0nty2KGX7ba+PqWRvo1qheBEElngijQpI
v5cKl6gMGPExEP33m00ER71ScLpVcC+yj3Vuu+n3oI5M92eHQzwESbmVk8c6rnV0JSrhkzz1dpjz
Tsf/NKHrg6ELyDAbsVyrFIOq+JPFTTZsM7KLjY3Mo+T12gZZWpGfiCaNnOAYlXh0UgXDgTd1kB6M
Jszt/dDXQDNdWcVx722hNF4Mz5dqNG44jcFzosKeWOkqQgrYt29NLXXHLw2BB55kJkDKdg0zjHzB
VqsjmCHPaqyGirTPqjhAHe69VfHxVnED1Edx2nu/bDj+JLiUg585iGEHgYdp5brIW9Sp+0Q28m1T
FmWxAjSlSlDZsCN9k/dOAfhp6LyQEMCwox3CV+XOqDs/3jv1ADwJPQDLAbjuqx8iWSrkNxUMq01r
FD0lozj+GkFe/YR4d3STqXbzg8unzjfWKA9b1zFcuDuDT6Ox5df3JBFRvC/bvHtpA3JwN7zrsvc+
Wcw3Sdhqd3bYttumc9iINfll/WeOe3G6qTCmLPd+G/c/Sh1I2coe1S5Yd1WTfy+8HH2WAQzQBla3
9aGErHyPDqp+QMRDS1djF/rDTjWS4o1p9OF34OLFW063mFkOdR8BxUR78vNSurFcznkYo0N7o8ZK
BxebR7b8DVg0p1qcZ/VnYnnvrmLy43LlZo1mbTywnrcq2e+fMC/6O8RYfVAfpQNfhRIEgxfllfqd
EkRkPKg881LEv7tQWfsUtItVWQZkyBWzNfeeRaS3CihrmbeGMQYRJBfbCwGDqdX3MU1AIHmqqaGW
Rv0OHEWMCMmgQsRSQ7l4wDqBanFqxWq0CXkgUbcrslsrCbRNqGjdIXQ95YstZ9Y3VIeCH4EfNXcg
H7W3Xa+wyhzT3Tm5KoNfivU7tasie12Tt+9XquyWd0htZF+527gZWkhLXyVFT3e+x77jqffUgLz/
4vIewo26C9+lspPsarV29oYh9zsN1f1vaqL6n9zAMNeGEwW7Thrd934Idsfq1JhKbKP2ayRdijep
rnGkBpLfbkDYJcVeS6zgZ59JyofKrvx+G7Vy+QPsa29tQDaSANR9qc1XeeRxsrioWK6LEh4k3kto
Z8VSlL+x676stnKjJsmmdVINoKkctHto4t1z6PAW26ReJa9V3W0BhvT6fYgw84PBHX8/eg24QX8w
PihpEe+a0MU4HqX+W+TuPDCRdde5t2A3G2/LuZR9sJvBOyD2WtnbnAjusfOC7qea1x6vt9amIq+F
eVVu6Ij2QROup+/kHlsiKtGhLa9zFJEfaBbSqueOu6Ktkx+xhMT0x9BucfzmL3a2qA/8Crgzn1NJ
Tt0bWWrN5skZADMZD3bXWzAKeX6PjvnRsJmhPlqLXwm8PQLqAHoBrFNAheQkNb7akK/JXEXbjgOp
YHiWddK/hQ8V1Q9qB4XkFnhOrtySR4uU78OAD0G4tp3ONj558CzCZmUp7DbOFpWUcb3psc9O3sqy
mqCWBGIUyf5kEw2S6YwaFEAs9MK3AYYAIIlqXjTEg3eI/3C/x+XQbZLUbayHXg5lKtGZLMuHbvAo
7aYtPNa9OgTjuwzpEWslR0b1LggdOO7YGKi+UwJQBJK2CmUK7DcDdLoMLwlqRRu8TmoIM41XyLcs
g1h7FzaxMV61MzzFCaOogkqHRnrBAqSC5fVCHQURkkExQHLdaEfK4vxArLnhZjvQ/3uiRV7967/5
9x9ZTl7I8+vFv/7rY5bwz3+Lv/n375z+xb8egh9lVoFMuPhb+5fszXPyUi1/6eSTaX3+dpvn+vnk
X7ZpHdTDY/NSDu9fcEWoj98CTXXxm/+/P/w/L8dP+TjkL//8xw8sr2vxaV6Qpf+Yf3T785//EFyU
f5uRiI+ffya+/z//8f8aULPPcYBY0PRpv//k5bmq+WPD+S+qigqSbxbmK5r4MMCC4ieK+l+Ie6nC
ic8xMeVh5tKsrP1//kPib3QoppT6OODxB7RQSaky+Ar8TNf+y9JlxLUMuCaKgo7iP373fXZKmSbt
vL78qS4H0ktIKKGDAUIJrRkN5ZdTXg26+zo26S30GFtBH3nrBXcmfl84Ar4pi3tJvybvckpdmtoz
dID5DgGeBZzhtL1c10O8sgflQAC+CWNO5x+lEu79TFu9moUzljCnmhtzQxClDMNglMylkE1icb0N
vF4OnIi3RZCjoeWv0bT6j1th66EXw5FtWsBnTrsTtyQVsyTTQVS33UciBeqZSAkQnVXaFWWeU0LA
sUNilyNMB8aHuV80ZfVlmHpxqR+KTsUgDb/KTQ/J7grR6sz8WBxcmG9gIKcTXZ12CERQrnCQ6Ie0
K4KN1hofG4ga2zG384ehrfQrs6SemSaACo6FCKiOEejRs+yV3lBreyRtcMU6mDrX5FpKrOQp6zIl
XCF+DgsyljUbV3N488HK7lr5Loq88rkp0SfbVJlTGVsPBWyE0qBJxmtey9YzSLfc28EFlfwVrJXw
Y9bXI7k2Ofzlc0EHqLyq7VcvsNTmXTt0zk1IYt7YRj0/vNK9hdbhNGlITBrQmyyewEshKZJAQAOR
cT5ohLDbWineUCTxNr4Ekl0eLYpp0ttEb76hODfexZVUUdC3tcPlRbrw+zp+C0SVOIBkWQHlfZyE
V4Ns5m5h1i2DjIeKsiFbSSBXP4T2EBCshDu8M7dGXq9SB+OdkpfyleZPpY2m5m2FLaI6FDv4v9M1
pfPEpWY4Ap+N8mytgdF8TJX3VVmNW72ugQ6F+gaJuGKDUuFtJJXaW8PqzStGGmemAktphHA4OoXw
rbr4FrUN+bwOGuOATH/xBQgkAYxlf21bpO0DVe22QyxTMhjGZk+mNd/i1KLc4Eom3V4ejj/2MZcA
Zz5CQCx6HAHV09HADqPi5UpSAJcKcz84Vv9BiKFfOZj+nHOagX3J0USlR8GR87QZNOrAVcP4vi+9
jeWOd72V/3QiaVxppgyfzc9XnYL4SlEGD96H/7yHQGm4VThGHEhIp033APs7JEule1u5KxWyMea3
yw2Io+4v/iELyiDkAUkJE1RDWckRC+7Ves5iS2nIxzn3daspayUwPuhSuQtKNdyEoUs+GDz09nKT
f5yLiyYXs1bZJVyfyHLuLfLyXxX1yY6eKu3pciN/HIaLRhZzhsaL17ZwpO89+VuXPhvKbRc/Xm7i
TD+IQ1ScZAyIqshRnQ6djJx+JGEccJCkEXtye+2ozbr3Hlut3V1u6cw6P2lpMUldFSLYM/r+oVHc
Hcn/fRP0ny83cWYdiKAKtTgh5UWy/bQzBRTUnsepf+goDO7bsbi1I69CrdC8j9x8eKj84Joz1ble
cQ0jMyrYeXCcTptsgf/VMNpo0iv3xdB9LU3rCo34WhOLpdaC6CoyCqKHcsChWbNKbwWF68qhLPbg
YgthAsmbAaUrg1By0Ygyuk2JhoZ/UNVHiP53trQfuGhrlkHq3NvFh9rWrhxJ55YeikBEumivqba5
OBYa8KVqrNGkpz5Q3xGrTuoeg8q70rWz4/dXO8slruROCKy68w9gi/Z6p7QryHf9lUZOZZyPR5CI
+Th7CN9t2RRb+dURJMduGRgtjShvzXSb6atmiN+C+98juiAV18Kks7P1qrXFQsc20oJbMviHxEv2
apOQpJZ/CkZQ5mgbN1TQechBYFlXDr3jnfjHKnnV7iLmpCDUSnjRsRT993JR74ELb7ziDgqYr6pf
2mJAj4gymFJSdm1ww7n34xfPv0kqdx1I37ryIQl+dK2+Gr36wYPJ3WVbsF+7xImo1xr7PgOiyRte
kW68cvgbJ93rGVooy9ayVdhJLPuHvPN3Crc9Q7jp8ZAzkuf//Bh63dJiYVN6Mxscjf2D3zxSGHpT
jP5Pr/zsBb66ghB+RUlxoTIwLz3U/ZBzNWWQvYtJaZGP6qxR8w8tRMDRvuEt7lTflBGT56H5qrX2
R49XXF98QWMmAfQfP4bAuv0Se57R2jTpXdg+muGAU5ELW2TnQQ2/PB5nrjFLyA/+/oKLkXfDxpdL
hH0PTQaGUSb0e9P04Nr1cbh2LZ/b60I82EaoVua1t9gYgdzDkW4U/xCj/YzdNA40ja4nt5c7dO7k
et3KYsSH1gRkYPRsg+C5asqHTvqGhyOyc8mVkTvbnaORqaESqi8j5TBGhY9nq3+AGOrn2aaFQ3e5
K+fmBtVLlqtogef/6bkVyGBzypau1BLS16Sv7PLx78Qx4IDANaF1iYTqUrm8yephBDrtH1zlEWe8
m0wu1pKWX3kQn+0KhtoqjHTkSI6WsK+O4CzIU416N0cwS19qP+Xjty6/8mo424apIZ2swsFH3Pl0
uEArywCDTf8Qpg8uGuxRtUfY7MrF+OfThAQehfN/t7JYxXiQ0kNEtg896OJVUutIuJqefzu6Xr7F
GPzB1NC/CjqM64yvRlVj0IAaypVvcS6Yev0lFou8NzzN1VW6OvaVhOSl7mwGMFCrYOiBx0veFv7o
tfTJ2TaBMlgip4D27SKacoNBLqKGKbxNhnaF3AfFFX2tq2+H95eX/dkd/Koh9XQeqSg3JcVdjiQo
gZL2bJCx4ZIayf3+7xpahPCheLW0ve0fMudDTXEACs/aoLaU59vLDZ1dmZauycdXJI+20x5xtzla
R4rjkEpPXmhty+FJCq4FAGeHTSgiO/ixosi8WBONCroeuHZwCNVfljeuovCNY8cbvfavXGrK2ZPP
Jt9piPc5adHT7vRog1ngKoNDi2IP9ZONneyL7iH9HlHfTtObfi2HKwQ95XQHBGh1zQ3+zGja5LsM
MEFExWQpTpuPujiE9Ss66jzVlOR4f107Ss69yE/aWCwNtZTrtDdoAxeUPVGwdWcOwTbfobxyMxTV
Xop/SvY1j4Yz44qWOGcxTASbfMDiaEELtiNQ9YKD7XaPYWFs8Ou+5il0dvAIg2lGyEMt7xTXahBO
TZPg4DbGjqcxKjnb0i2uLJGzPXnVyuKsaEwI+sgHBAcfqnVjFYhUWH+jCfJDiBuZ/I+763QVwFTz
MYarg8NoPzRpufNa80oLZzYUD1Xy3iYZXNL+izUAdiT2BOTqUMqfAvWh6ylAqw+aHF9J+Z2bEo4G
FSV5TcFlZjFYAZIAflwYrGfzRU/eS91TjV7U5RPozKOEusFfbSz2TEahVgljPTggxtnceZBqAFYA
YifZfpfk1ucQmfpHGYmDLoyuPb+u9W8xjvUoF1LT0jauiE77KTS+1s6vy91TxGcsHj8n/VusBqiP
St9XZnCQ7oUztHFjDquxxXk9XGkvyYCOhrLX0T3j6WUhIXS59XML5fXgigF4FdxQAMcApNMCZMti
iG7bwviMIdXKiX78jXaojhiKxuWPqNxpO2aqgIAeLa6Rwem2aEq8N0sVj88SaFXQ6/b67zQnAEzc
WKqybM7CdSIpVI4jyxel5nxj1ndxgfEamg+XWzoTWpDxdlBAUo+pmsX92Ot60ZQWp22pIN+sPKph
tzaDZqPjtpc095cbO3d9nbS22G8KLnVFg4LVYSw31mesNldl/KiMKwomfnUvyMJ5/9SBunCsLWo+
q2HQr4zs2d1IVUjWCLuRzlzsxrTPAarC4Dr0cN5Qf7PMdTN09qqUW31TKo67igtt3ECm7PaZm1fv
L4/A2Q35qnmxmV6tV6dQlVoRwy05A3oH1sqVnq4mLxcqgMenL9kjU9QrqXSrxmJSx8S3JbkpxbFW
ryTpLbRhVulDmHwJuBSc8rP1pGS3xBIb6kNXngJnMj6IT8vCbAjtEsdY7JRGNkkloUtz+DQg64GX
+Spu/XUW3Vu9ttOsv/G6OWlucXEjh+YlqGUEB7SyVob1GJcv4zWZsXOT9rpLi/DOQ+jKUnvayOGZ
ZM9B8zgYV0btbNSjA03Ay4rNCAb4dGG4uJRoQlLggC75mgAPob/3Xi7D3pB+Nn5+kNPRBWdxW0fR
m8tL8nzTKusFIw9xny+azrtYUzJxQSW5p92aYxLA82j6TaAAj0P8t13hu1juyVYpB62scDVFYOZa
/8XCX94iROlUnGA3Itu5SIaEUhwUsiLTf/UxM4dsF6HONrbazyQoHzTGHv3dW5EE03J5G0v7trsN
UvlKVffsRL/6EosMlVyXJS63fXAolAenLFdy9Xi1KHN2f+DUYyFYSRy/TLuiexG1cZ0RDpRKtE5d
BywZLiNbZMGN2yhv9FWJQBZAQP3H5Xk+d9LreAsqGOMgurksWZudnmQtvOpDncfyndLq+xDA6NpO
zXYDk8beBEU/XMkInQ0OeC4AIwObjRno4rht8qGFLlpw3ALYaoqnCNwelgB1vVOkjUN2rbE/4bGE
DCyCbDrSyl8vd/pcNKyjvmlTwiFYXcoDdrXtNmYrYu7QfbBqFKQU9cqNcnbRvGpisWjsMDDNsiPg
lrNPY16sR/lBQ1n4cj/Orpq/GlkmcUrcxlTLpxEpyb8Qa4XRhx6nqaQKHtvgRxxfWSvnwioWJ7q5
pqHZyh/Kua6rlwN+5gc5uRuHAfvTO3KnfnLlNjy7JE2CHJgeFHuX4JNWgTzvmizJ3gYUj+axZXyL
jXSjBNf33dkuWSqFfeo4ZMEWK1GJQ1Q90QM+hL2NFglq2wCN1WFrdNeOsrMLAqrv0UKWI30REDsd
RP284ijPAA/37k8BbQUWCH8xdte3jp2jz38f1Ckwv7VL5GOm7a4bfl5eMNe+hPj5q0AjrS0uE4WN
F6JcB1GjDu7G4PvlNs4uSnIe4kkLMkpZtJGgLCYDFQgODmGTYd/0AjRbvPP8nZXv3PFKa+d79Fdr
i2sKZarRKBCjPBhA3Mtyk1TKCmL45S6dPS9edWl51ad6jMofc4d9LKb13zykFS+3cG3QxM9fTYwF
vjQCSx7AMFjX5nt0jrZI9e7itl87n8rRu3I6HSfhj4v1VY8WxxMk2bDs3ZaMUeiu1f4tDH9s599m
wa0obDTBHYZTeMLL7/Fx2xvo5PkZxjKsyOgatOTK2C4PlchUujBI6Lkfh+vQeoQXemVszy4Rm3Kz
rgt3tGViYhwlx7figVMyaH5VjTViuGd8SXstuxIznT1MXjW0WPkFCjrYbjOoffSsJCg5poS6SbJy
2+pKl661tFj1iguYHqU0lsto3BRqdkchgqL9Js2eL6/Ls7PzqkuLlW+nqCZqdceBMXrAu82XKIAR
cLmNa/OzWPsDeovIWNHGaD0lvrZNq+9KdNXp9Fwk+aojiwUPeBMSjMwyA4i9QluU+vnVIO78rODE
KevEFba9mH+YC1Wi9yy0RIn3XTqupOTXIPeHOriy0M6P2F8NLaZf81JMkD1GzCrM+0R7sQd7K5X2
lXk5ew/bxN5ANHH0O0Zxr84k1PbQdFUJvhHTsu5VXsVQzpSjU8S2jAPl3vaU8MrBdL5nf7Up1uOr
NrO4AKZo0GbTPsvKsGXF5X1+pZGzhy1oOqC0JiHG8kDIZc/nxT3yqsh+wQRame2NHry08ro0d30q
3/7nyxs/wSMm2TSd5apIgduHTu+QufZTeV9kko7/Stjt4WrGV5paGNdNT3zKYbohyM0oIywyKVDg
ykYHewfAZryBc7myubSieFv52R5lQ6feiUckxtzQMQaYPo+G1XyoG/2ukpFwkeQI5eZhf7n/53aF
gRsmsCk0vwHfnk4pUvejk0V8pyDoN4RySvoLpSxUaLeX2zl3VBlgiZHAcARubrEpunDI696Ow0Ps
vR+8X5R0Ln/+uVXz+vMXR2HooxVmS0l4QOPVxiNeU+AIeZ/zoVmXXJBptLnc3tkXOBhiYIAKXGh8
Ck4Hzo8MvRhr0SG02XZlEem7Ef3jVdhn1g3cKZSwY8dbF2bkrKCgJF8GByzo5S9xbj8KtBZAJ9KB
pr08Nq2oRuiJTiveJ9S81xR2JPPT5TbOTZxpGyh9A/HnmBE/f7XnoxSzw1HNwkMaJ08Vr330Mov8
bxxmHMkm9gt44oJhPW2kCIphQLk3PBRVqq/RkmnXMtiWDdYRPyqkZ5BqN/u/cc5QYDRtQg9oCsvy
EfnacsDlKzwM8oNXPbVGvI6yr4qbrJPkYXCyK10Uc7GM6SyBEFZ5zegQXU+7GMQOGXe/CQ/orH/K
kZtuvobqTZ/eBL37Tsnf8f68sjrOtmjiqAeLRiG6Eqvn1cxlGirOUmyGh7baEvNkdsq7ZajXme6R
yrRWXtF/KQx7d3m9LGyvxSmny9gLA9+B50FOcXnKGXmS+70HduEHusfxpkjulXjdfHdfyND0ytrp
DwVCa90axHsb3SHavBZcI+9qmvxMSpVvAk3CtPkyAlB7OgBYehcaSHggJyhRrupgM96gEP/OHIpb
2Xjq+hf0ydZdWaw1yX0zNOaVGf/zSKJ56mCI7lGs0pbQ9CKHYuuPlX/gLkDku1x11H9bpVzX21r/
ShXrSnt/RgRwZ7jnOV8V0rjGoruxladliszuobAqLCu/VXm/brsfsbmDXn3l2jjXFpoNQFSovULn
WazmOJcSP/MAHWhtvlWTD+NHyRoB3mLm8h/n93SKfOAQAUEBt1kCbpzGR04Izc+DpP+KQoIctPYh
OF9etH9uFR2wIyAYFXMXcZaerpREqSXcUUnV1AFlheQJ0cO18zyYz1L6on52uisv1jMrg+YMUlvc
uqKKedpcmai9UcFSO2RdTDVB2mjuZ93dqdGtnTkEPD8v9+7cRjhpTz1tD30pBwVEnuGKGe+QwMfW
yLiNfWtvK+0nDZSq1/8a62+o9WJQei3jcCafKAb3r94uBrf07b6zB9Iakg8Z2Ma6ZXR3rpXfVcFd
GLkPToMwQ27fuF29U+Vsk7fGmhj9yu44c2HzNURhBc6KrDPLp4MAUcPODJH5MJ3+Vq2xspS/DeGn
IQ72VVytNe3r0HirVrt2t/15SbMpIQ+TOYZEhb3VabtuIiuek8X+wTGjlY2NAaUPqqrXlvCZpAGg
bYBvAv5O/m+5hkmnYu8Qg60eh5/y3pc3uY/zr+6vfV1ZYdHxZNyaiG7cpBJuHVeKhGeOA45ZkuMW
iGEW9DKKZMSLwQvIKlk/hEtVHH4syxcnfBeGP66sZXGynN6jzOGrphYxD4qPui11NFXAMx5eMuNN
kKCu5b23xj1OL669y7LPV9oU++NCm8ssiD5aSk6xg/0aVavqDWzYIIPPvO+/1+V739BX/KM7ZLj2
Vxo+11lKPGRFACjxCF6Mq+fiV2v3bB0/Pujti1w8Ry+VrCHV2qCH9VG3vV2ClM7lVv98EoCFgzPJ
VMKUI1hfLNhMQcao5/3al1uReHVtB87kiD7llWPwTGn5tKVFbGlH6LF4Is+VjCjJhB+l6nNaqlue
RJoDd3KdSTGudvd+7r9T1WTvO+/xff+P4SR8B4GKgffAPj0eG6+ipL5yx1AWvW0lCatwCWkS1wKO
gKhjtr48sGe3KG8GIiRgCazixcgObjUKe4EASiV2mFp9E+dvhQmDdVPoerTS7U+KDsvScjeWjvIe
VTw1jg54F29L1X26/GXOXHn0+6/vshh75G1Drcmom6Wk9PLUWbnOM8opK9O0ViMOUfCu11ezz+fO
wteNip+/GmwHEpB4bnMGK9GTg6VRl+Im0738ja45lJh1DdAWr4rTVqrcREE0dtiuo3JT2nutwS27
Nje2Xr6E9mbUcchu5JvLjYrxWp4R+MYBROMhxu5ZPHCztG1MLGXJjcSA8ttcl9Ae0port9i5vfm6
lcVlomaSZxdISh5UKd7XvnrTFI9aR2LgWv38bEMKkR0MVarb8qI7SW+0jdtILA8SXVvAY1j4GdYv
JLn7nVJ59pUo7+zoESzrMPooai+5RziJ2l2R6XB2BpAl4+OQNZvL83O2Q4JaR3hsAN9fLL2oqcDt
SZzhSeEghfmgYDQleXdXs3/n4gxVVKt+N7QYuWaQUnzIaQjn54OV+NvCV9dh396Sxd8oVYtP19jv
ZCf8QVrg6/+uk4vl0WsIfNXiHjbHmxCti/hdnoUrxRuuLMOz08W7ipQRdVrdWLRj5zDTXHTKD8RT
a6ghWjJuL/fkTIgMkh/em3g8mTxqTvewFpddDDEBnD0qVBQxXSJlU/kS18Eupxxs9Veu2v8h7Ux7
3Daarv2LCHBfvpJaZiSN7bE9TuIvhO043Pedv/69ODeeROI0RNhvkAQBArjU3dXF6qpT5yzH/+b6
QjTBufEvYLK39iZJ61GaB6c+tR9jqMyaIHXVaWteWOiEV1ZW+6YZuaxKBaDw4Z8CEhvLegbZP5ff
7u/d8qfcW8sqayjJRBkLZy2jWrtJWu2r8ZyM78a488p445y2VrQ6p8zJ6aaCML50ZfNkx9OpgEKu
+kON64/3FyU0BDsEJUoAN/LrG+fq09ElUq/AMEPeJ087vfoCf/oT6n1jUG98pYWecGVo9fUAm1Qb
wfIWbJSSxFlZnmeO8dXPK2PjkyE8J0YVwRA5y9DgcsuullRnpYI+NufE8LY3aahrefHnNqYnpRfh
P/e3T3ifrmwtq76ypYCGHOcYUIUFi977IfdlJNvs962l/KwbKzrm2fTdlOdi41oJTw0uD5jRyCbf
XCulUTP4cejgW3Jb7K2AsYEi9z/lusF8dohSy/1VCuOSQ63AMhnQ1tdAtgZyLL0yMJcuwmoGeiqH
nmmuDZ8XeQhlX5uHJKQn/MftXs41SmpInf4Pv8YdbrXn7RC7ZWR1saLEznp7gagkyqlFgLVwnsxi
i8RBtF8Lhh5ZX+orZC23K/HLCpi2QyECmsbqk9LDbYh8e7HxOhQ0PnSQqv+ZWTlfHHTwBeWkffBQ
Fw95XEGipqRf0xo1ljR1YqCykJsGEDbuR6dDRklNEFj1pYX3HlWlfk4yF40m7UEJI4fMdA5O8Hts
TjEsZZd13Lz+mYszX90RdHvN/yFoatj5TAjE4WYdA9gENOPB1k+df9acxOMp1m4WoEShgCqXaWm6
ZTMttDKtQYynRTMVGpKFM/A5e1/r+R72GnhSy/A9mpwbF1OYpiy5na0QU5cq6e1iB1Sik2AikzTK
0tmXnVTsskGGKjIfEN5V68StOoRtofWHBqwtyr9qA47A+9dV6ONcVLIl/fXS3v4GmMHNDlEOPh7K
V6bcnLiGmvX7fRuiwEclmkE6gK2WbaxcPA8SdVD9hAaXtZPVU6U1O4lXc/6VbnzQbLR+Xyt3b1zo
ytpqVxUHliy40LCmygfL9+RpIsucnmlw7Pu2PEj110ybSGi6va02j/eXKrzNBnwYVDKZQl+nuH4/
4VoSIWNEcQduOXeOthK/Jeq8Wd+ViZWfosshTdAVg4SshkMC/bKqnJupe4jlz4X2xRjdzcRMeDOu
LC7//+pStsYQS9rMomL9RzpC+4iyNYy8UORM4c9YOdzfQqFHXllbhfZMRpB5gBgaZj/lMlf1+yXm
dkH9G0UHPom6yYw9bCLyyk18xe7l+BXRnnyr4u9xDHfbZsFTFM5Iz0EJL7VHPoi3O9fRW09DmepK
Gnfntii8OPs8m6A4oYBNLd21tYGJ8ZB3cdQtak5bFUnRXlI9oqWn8aVEsOrWvmJWelQMPCEN9Z8U
+AuV+w7T9w9McL3509lDvsY0c9ZhTNOySM4LjNQ9fRwNgevumMbajpcyihmIleUbl0xwAzBoObwh
TULn+uMPlmCyfIVWJbgoL/bj97rMl0KFXmxyvhhGdOrkU2tt9fKWe7W6d8AfGTwGZY1I3vpDXUtm
XXVILlxqh4KRaUqfmyh5aqXK3+Wylf56XCaKgHMGJQhFgrF41tWdKyAhTvUxeW3Wp/TFSuVpsJ/v
H5zgXt/YUG9tGHEOMtyP40tLV2zS/VNiofk8Pg3dlzqyd/eNCb1kKY5D1UQFft0a8wdyEy3o44s+
vzZ3s9atDEhKVV9GrVsevklVgOjyaP68b1dwBeju8I5lcoWzW78qCxJ72UmH+AK741Pgt2dqqP24
AV4VhH3SUNiQwGxTfJJXX7jG7DvZCTBiqeAqfhbW1gSryPmAgzNwhwCYQ6Z4e1QjaiUMaFnxBToQ
mxHx6GCCmcv9j/c3S+QR12ZW35YGml5eC/SroxT6jPSg2o/wydfZTo//vG9J5A7XllbflEUwSasR
jLtY00Hq69xFE+jP0YCwt1fQCt6n2q8Ph+lwVv23hcsvurpRuU5dWUap8qI53wzryYz2fbUoif5G
NLw2swSvKzOONbUNOVB8CZRHfYC5RSouS4Uh+ZJUtZuW9UYwFPr3f8taF8/jXjNalD3x75m+neWj
/bGwv3XZP/cPTJRXsX+0lhg1oUCzhk7NCQS3ueSDZcjB1FjZX6qmIlZav4uL9kfVH3r5Z/3TCCkS
zYW8RSwhdBd63aAGoWOiDX27qzVU8n6jSWCLbGBZTZnvTCVnDDhOYR1W99UMh8yP+wveMrkqQkD0
46O8hclBUd6nXQgLOLRtMUwCDYrSabkPg+I3AvLS0f+/Va7CCEx+edmrSXJJzNgrQzM4IFuFFsug
SG4dpg/Z0CcbJoXuQw60vA7h0lh3msoZKsl6gX2q6b6j8RpTE2vMjdKy0IhFI4BxFoit1txMo9Qs
dNMU5vXuGyi7sHvZbGQJT4vH1DKxAmGLubrdaRnG0GXyjokG1UsmxoHk737JWwogmvqg+hufZ/Ft
uLK3uuaJVIR5XmGvjOLnoILHvTzZ85OC5rkKJ7Ovupn2mKR/lVuvRuFe/md4PQjlwFLOILlGlRT6
Yp2pMtNGsEL5cN/5xVYAgy2fTO7bajvtNvObCCrxS0sR1ipONbTgnX68b0T01YQqDkUC+LQW7q7b
Sw19mBW1GUZiQ7kkdXpGNu3bfROidSwQKCp80C5ARntrwlTDYXnqU8IB1Tzl33TnBVaw37ABgQvg
aX7xm/ZlbmRFZ0QR6Wh7kpjNyib41Sn53rciygBAiP5rRbldiR30cGWYAXG+fs61eT+2MFtlJ3Tj
Nz4or8Nd60T32tIq1ppj6gdZ0fKhDIP6UUKE1B2BFkFoD0t5HZU12pKt9SxLMLpVCA59iNX0uRmG
v6xhEa0M5vFYKEHklrpd7MIpqlx57mZosmUIV2v7D9sMGFgumFFutMB5rOKIiSyEwY7W2HaXFrA1
1IG8Uvqg2WJ5ELoDyecCbKYDvEYR+KUGFQZFz8scx56VtnvS6sja+li94kne7CADkUzdMJQKGuz2
rDR/5rEUAEw10gMA1ZOjIS+iZwty39xPavyipp9UfcGpgvupnxEW/aLEldebH7T8exejoTYUj83w
DsbUzH4GBn2Q1ZdAUj0j37fpOwmeJRenPtz3MFGNUFuSWOhLaZ6SU9z+7AyhklkOS5LM8hwP2XPU
g8eci0cjjHfyNF+mOHxqM1C9eRU6bh9CsFp0x6ppIPSPdqqlnaZI3fsVhOv3f5nw2K5+2OoWJ5oJ
u7wByNbsRm+MSzc6Nbr/cN+IMBox6An4deEyWc+fVdVUcZg1idv4MXZitIs3YpHwBl8ZWFZ5lRmG
TYV0bISBId3Bi8jZq8hOBF/uL0P0IUTO599lrBLrWkF+E4ab+KIa7yxpNwIyhcWvlhwqvH9zbPet
iWqYwCqZfwa9gdesd62bbQi+K46G/EFTZ2+wGBMcM3AjH5tmF9fKmWdrL21l2csNenPDrsyu9rLw
JaWYB0oAdbi34Z7TyQLdch49JbTcRnM8c1TcTqm2IMSiB9L1cpczvjrDaIjsNFme5Zr/Hi5+nYUp
zP0YDqLyW+Q6QlsMki6zCguj2iriT6hxTBNiBJfeOqVt4ruJwvBx2j80fkRtcYuzU3jJrsytwj6q
8FGvI7l+cYJvdACYp34pso1PpTBtAu8NHxkQOajTV5HRqTPdKEYg2Ko/mp5ShqfZ9pT5m89gaQaJ
RNAey0z6AtNlXscv931VvJ//2l4H/3yusn4csD2kH/ypeWj1xgNQ4Zb2Tyf6nfrN1ULV1eGFvVQX
pQW0XeLpQC6fFscO9OFznszoe99fmPDkmJx9HeygJ7aK27oSFnUxUFo5l0blqSU0ofK4UVYXbt6V
jVUInjsowbJBiS8NGkJta3tT9s2s4x1aWC6Nmf+/Ba1uN9cBKZuJckpmlX8oUrT3Detv2TF3982I
gxdDnlBHMEwt26vbbKIL34Y1kzelVruTkb4vfUTuslOPxruUzO/K/FQ6XvZ9w+xy9m+Cl72wNC28
fzSeb4PI2Mm5lc2YrXwEkmLLy8oXvfrc9p/HMkUarHA1ukHHudqCLgk/cTb5PB8B6AVeb+dV9JL4
6sczpPWQlGeWZ0Xj+Dj4cnO8v74tK6vl+QrjnLW6WIFk0pOsctr5CeHrvhXh15Se/cJtCBX4us+s
VwC4s5GsW4tDdakEG0ijy3yAptAbGYv4LXMQ4NCto5ZoLvfjauuSbjRCbeI7J0Orr/1jQDDUfo7z
7Df2bqnJguehL2jZq7AxoUcVDQNBOG1nurGPU6jv7++bKFhcW1idjooodqKqDbmp9aNoaOr676tq
My0Q+QCINYAiwABgGl3FeSkapVQa+E7WzYlJxTHY2XGyc5Rop5P7T96YPinZg4QuXx58zPJ3uV9v
HJgoYDECQ58A0j2INJZfeHVgUzL3qA1wYDrcwfA1wxvU6fsObbM8Mnezkbz8xr5e2VvFLD11WqfN
sCdl9iOzrZ7WlU9SMW1kqSIoP6M9ms4UI5wktD9u11UFaZRmI8NgXV/uauvJGVDMrk6UcDzF6qEN
C20347Wg5TtphIz3c7fFtC30oKtfsPLRKJaRXZv4BXb+pauNw5w5nh1vMVAKPUgBssJIusFzdHV+
vdpLRtLyGLF97XsYmLYXlsq8+51D+8/I6tBiJp5zfxl64+keVerJNn60fr5xZOL9+s/I6iuDplOu
DQiQX5yofPADe1eOysMmWlRo5RVEAiUZs8bLu+DK3+2+igtbJuFAYZiJ+g7aqAZVOXeWpOxwf9eE
V4uB1YXiHeipvXLBUkHfKYgxFSrm3voTGUl3LB6MIdjrv7V34DFwt0WTaE3+mIaFQQFiXlp9spcH
XxfIaJNtlCdFn5IF9PF/RlYOrekIi1oy6YajRqarIKt3DIfJOmh6lsO7o20B9oT7t0hrMQsD9GLN
rhNZdo2ki4xrm5JCqaiNPdDv4QHR83qXOzrF7WjINt7QoqFAjSnEf62uQrIeZuXc1jQK5qY+qc3s
mYp8nBRoY4p8P/fOozX1O/Wb3juHMXL+Btn9zjKCixl/mJP4pEnPC1piYWu470xCv2V+jcow8DRl
XWmko1qps2OT61EnSaxjrQeevckHsWVltXgjbZrJqBy+BkjNZvS0nBdz2qpnCv2Idu2rIBcjbCsj
Q5DLGelVckEscgfjmS9Da+RM3txvOKx4Nf9nCOGZ27vuFwD8J0mKX6uaSa+fZKt1EYr6nej473ro
7t+a4eUiI3TLekpn3KmB84Cu9S7dJKMUVSyWLvf/to1B0VszeoN+K/gBJo999UDr7AMjqU4ceV37
tAz7gNfeeMuItg/KNmapmQRmDG31aSmHIaxmmaASDp/C+efUP3XRVg1QaINuLVVngO60zW4XpRZl
YkNaSpqVxw9hoT8wwRgb4cYJibYO5BaTfaSky1jzrRVJspCtTuLkEjWTC5/oPqGTSlVYkXJPqmY3
jje2ThS6jEUnbJlyswx9WfbVV0Zjjk6b/TYBWd9Fbt5N/t/BHFmeXfW2VzpQRKu+8jvxEvAKvPIL
0B3O2Vuj/pg6dj9kyUXX/yzzA5+6o/TFCL2oLo/3g5FwP68srTzDGPJ6zIM6ufj9cFimu0IkXe2e
wW0iklMNwYOsbQVAsU0eFsx4MPq6pn/oq0EtkAZNLl0F4JEGV3EsWy19nJ0EbZFklPe85/ZREpsb
CCjh8xfChn8tr+LVVPhjmUOsd5nqieE5JQBvOD0h5Y54kwcEJnRVFDnq+DuwzI2vkeh6kDosZS0o
URgnvD3SPGXoTC2MBLbq5I8xn6ZHfUr+jJCI3wiVwkUy0eJAMYBKoqmvF1mFdpFG5JHaUO4L3zhE
odcnxcH43mjmuS+/ZIOza+y/7zuS6J5cWV0PZ6MkbveZTmJZKE+IA+elBA7x0xicEFzc2ErRV+fa
1CpKZ4MKDVxMepnRem/A7VT1UxMFNFde7q/pFQG7rltcW1oFaok1ycmCcqkLN4/SfRUB1Bizn6B4
EpTTNas/JDIyrBP9HH9A7vkYj6jCf5uL/t2wdVWXq/jmx4BHYKAYJgfax7ce1FlBZoUIeF/Mutyh
UzJm5eH+ekU+CmP8vxZWGxvRYoBGAQuw7e26xNqzsZtpu9g/mbCh3UIm+GYCQfYtMr5oJMMNjWPK
rGchMwlARuj7u2Hu3UIbVbfturOUbg1DCp30yvTqEtq1gqb6TB5fpweF+B2MrpMh/6y03mBuklIs
B/L2wP5b6OpbZVsov7cGWW/ovADS88wgOrRNggYVIriNfhxGqNwc+X0bSxspptBVGGOiA6Uh7vYG
BenHlhoYC0Qm+Gb7/wTBxsUQ3sCrP38VYsoIdYGkBlmEjkFZ1++t/GiExR5e1I2FiA0tkmSLoioJ
zK3Px1PijOlEEVZXi/2YzggPKcc5P0igge/7vtA1yI/gSll4ktZ9c0OPyfsWFFObyR6i7Iu+6T5C
/bnSjF29BRAX3rQraytHDLUmoWfFBkrOk2/TQYfd2fx6f0XCvSN1oeuA/sMbmchZdfKmh9Xvosef
WnmnaV9juA82PGE56Tc+/q8RSsq3B2SjkBCWEo8ZPE2CgBcOUNVkgvsnTaIHSYvddNwq/osmuGHp
ojWJTzC1uR4EjP08rAcNXFY3fh6MD5JW7xYSXlCsBw21TdgYRuSZrHJvFJrlha2X5dW+hOXtVGa/
ruiBW0KxAOYZHmtlDVP0pVhJ2obfEsGG3M7RU/EayaDOsn+nln1tahVOymnoki7hRRfL4bGRa7dR
lI1sUHgJeJPChsTD9A3oDCbXcEBSPLlozZMa2jsInN3KnL00it1NkiehMXBY4KgZxSAnunUdx+56
qS0xVjfhF/RJW70+SAFqoTCSlOgA3L8Nwhv3SoiBTzIGv/qUa3yr2wQYP9XKZ99KvDo/pQgQ3Tci
jLvIZgH3BVwGcvV2SfVQNolhRQnDddJXI7amDzLDuO/vGxHdayBfoNuZt4CieeUHzItWRqKVyUWe
czfOnigitUBHwJ3n3YYp0RFBVwWMGDlm6l+rN91gZKUUD1VysZSdPGvHPA13djqdSopSSLwc7i9M
dEQWNRFYQwAW8d663T2nSnsj74glo2y6WYG0aux4fb71/BAmINd2Vq6Qy1Mg0Vmm5ZBeoFh1Q5ju
rOaPCgQPTFwHxUaEvvzZJFuBS3hwvMDpEkCrDbXQ7fr6NM1QuiRW5P2pGWCgqv4Is7/TOd79xj4y
Hgr/FmO/YAZu7aDZCSg24o0M91WZ1HtmIEJnS+FH6BpXRpb/f/Uu7sMiidQKV09yml3gLNJPSmI2
oH9PQ7vFt/76Olp/ZiDw+3dJK0f0s3wYummJFdMhl1DfM6DsDDzlr7I5moV6mWb7fSp/MtPZC4bn
sAVp1VSPzJjNobqLgq9Z/Zx1jyA1HIWP+0dGzrqlgjRWxsf7ey/6HgL1R19Mg2wDXY7bbYlyxTcb
nb3PU8+RvqqmtDfavxEYRF7hkQdK8Dtw1muDq52xh0aPzA4ErVz7u9YpdwueNZ82+tPC075a1sp1
abFYYyRjpe1+5pDQS8mD7Hw24l1abil+iWIobXfeBRoz+BSbb3dQAz8njRPhrbf8H07y0Dfjj/tn
JIwzVxZWH57YH5XWrqgCDGWxL+sshgqr9OLWiPb3DQkvPDNQJqRb1FjWw1Bh1thRo1I7cuKvPvW9
ZDgNPqQzWy9+4elc2VldeLmIhsCQKOJQUR77AfmH8xidIbc4lnWPDrfnp99D9aXrcm8az85QPllx
8Az3+EM+jXQymo0N3vo9q0tQV1DHtggjX2D3DOOHwbA+FYsUe9UdgzbaQkYJj5PEiHIZPWTSwluH
SQDKm1JfcOUcsPHVqe5nd9ia0xXVrBakK1U5yip8o26NoIzoDPM4JzSRhz+rUH/WouZAR9AsdlSx
DjG43o1cQkSgptnwBlNXZ3FwytyanBObCTvGkC+BrXmD9NBnJx8RUovmbnU2i2Kn6xAyMRPTeab1
1697LmmMTQuKF/qbt0MxOFMmpTm2pQ/S3D86BVPJaefl8pbUj+iO/GfpzQMC7bZGqmVOT5mrU5hL
B3irB8f4QObv/v+sCfT97X5SMmot08SSk7YMVU/vwV49SVnnyVGyxfMp8snrVa180kmSLAoleJSi
Gb126Wttfxjzb7+xntcCKrNeoHnWNhSqQRki6pd2OOp6eA6ap6SovHRuNvIJIbrXvrK0CslGLUmB
rPbc58n2KN04wF/3jr+TmJNSGvPvYJie0rE+Oln2YYpVL7PyZystPiwkUsosPzTfmi59SeL+EAQK
ZXvrmAx/hcP8MMmN4zL19xhK7eyCt+QJJW+lXeKLBMuWYaFYifrAKjwOeZDCJs/Pz4f5JTY0yOyP
9fRDsUPPNrxGSs4I3b4zMvscBq3LyOdGfBa6uEUnEkz+Uv5dhcOu6MoBLnouU+YnRyW2zce+yLQv
2qxU72rpN6QsydQXIXdeVTIjo4tzXqVmKFuMsWroOB9NwJ0ud+ahzZk+hJBUfbjvg8JcmgkpRvlh
oFIta+WEvTnRLZawVfgfeqk8zpZdeEVafqIQfpLt6cUO6r3p9wctaz7cty1KFK5Nr7yyDduxnCol
uaRMwKMI0oNT6tWtqqvwJtsWxa7ljcq+3m6mCniMXI+6vQGdKzeZHt12R0TkIby4QblQfXX4wNwa
mX1k/ZrCJ73N28fZyh/DpH5Iuq5xgRttFLpE2waEAXYUpCkpo6yynyLRmsrKJR7CavLJovyqFk28
EWpFm3ZtY+WBaivlZjgs6wlghR2f2jnfbeakwk1bUisb4hzmRFdG7Aq9aCN1iErteEiDryUthzDq
DjGErb/uac6VpdXxTA5HYfg2lrR/0D9w5f6f+waE+3VlYOVkZaX7SYhwySWSj5Sz3ATsx2YKs7Vf
q3wCTtvYZ1KZ74X0pKUUWeqnqYf8ND/8xmIAN4CQZ0AelMmtMxsDqk1yyWKY2ynonQOr3mwiCJ34
ysYqHQNTlExpiBOj1ts3qNagant/FcLdQgWdcwfoz9vzdhV90zK5kyXppUqKfd20x1Z7rpJ2HzBG
e9+SiKGRtw5sza+DZ294WJjaCarc6QgxTTS4akhCJ0nJsFOMHr7+Tg2Scx/4MiQwtbTT/fZPbfKf
OnSKzkafRLtCho3TMga3tiXz1x3z5qetHNOSxjFGH4jXZV97w3hqU9PdnMoXb8CCzl2qZtDKr0KS
FPRZN3bgIWCt3QVAB+LgZUAzWwvcwv9Cq9YcT5LVu3pQepFJfYFhHdkNf0PMnQ80pXKDTAMgnr7K
ECNL6WWroMpg1dKhlfZOonpa8XL/uAV3/cbI6os55YH92mu4LLKHkYaghZ24rbVFDSnwXyaaGF1m
moLPsr46uTQcI3IEIARSbO1QcITmYCfhyrDm/fpNgfCDescCzuQdtjo9PzOa2pSwxO/YV/AnhV15
UKyzAYnP/a1bfvOqCqQ7zNOCXYdoBl7j2zuJ5ojWSi3vaSrKjF+1+snKwY7PUvMXlaPC66My2Lic
otO6NrkKA05pZq2hUI0A/umW/vQx1eNdECu7+ysTndYyrgmx10IEs06jkloJ8lmZOK1BHdweXcyH
qn8Iu/eGkW4pmwpiJ8Ne5IcL8RPPqOW3XKeHeZ92BlOulzQ0czc3VMMbnXrr+SrYuBsrK/+T0xKZ
RnrmpDSHsRvdZJGxGrdYvoRW2DQNBQeISta1cHS+KrQJ4/SCIm3Yzh9pWNtttZFoLm61cjsDcd1/
jayWoqZhlNmoh16qwhr2AFc+QQJg7MK4td1IL9J9K3X2Lp7jjQeeeHGUiheWYBSEVgluHHYdKEWK
1LIyRju5atBDHIad1f36+4T1/WdndYFTyQkiE/nFS17GD07+JbQG1ylGz+of7nu54P5iCPTeMmsJ
eGt1mYa6glOsrtML+gUPPjwlO1V/p6bqQy8psB4m4eN9e8INZLTgVbIUovCVPc3p6tCqc7jTMvXA
u3UnofaVWhvuIZoihQNFJ5wuoDT+4/ZCMYk/q2nDsgZQ/3QWAhdx8L2VyE8ho6NT578b7O9DbP0Z
tL7XzqfQBDYCj0PyGZZbmAJe7Hxr5YJ4cvOTVis3nNDwKW+kC512z4slQfKDz0wP7cH9LRYe6X9r
X8N+lKK3p6lv0kvvv4y+/qA0yEJbhZePh6wrNvxH9JKHCQZ5S4Z2l3R5FbpCtWnZ2jK9FJPUfumy
NH6sBgV4E4ArT8qy/Nku7e5jDu3Ofo6TeIdk5Tc4SeLnqs+dP+8vXehdJkSxC+MzbZ3VtTGRCyji
Ge+CBe6zJFd8HywZ0Z9g49sgQiHxVoMYidc8yirq6jDtWW1nR2KP/TkdXGpVHYHHyGtXL5/h6D6A
WT36enfs4Zj25aOe/JPR40w+JenzGG44u2jRV79lDULS5j5JRxXHihseXXTdw7HYb05Nirzq2soq
EVvw/ijzcM5y8odUuLruokKrGX9tNYVF1+TazirC6lqTNZrNzZVLbZ9RL8/ixquyF1p1G6mL0HVp
rFM7XiIg9Ku3QaKNTSeQZDaur56tZkf3j9gwGyclflSbXSh9kqx9onhx/+m+l4oqNKTW/xle5Zul
NvBpiwZanaMP8dBp6Paz5hbjwWxfW2fgh9y+SjecVugnV1ZXO1t2dRqEdsdNjU1XAku6iDhuvhyE
VqBytKhpgafXVpsaNNnU9HNFKgMVUNDA0zdss10InZGWLUAPGejdmhWa0T6pNhOuH4SRoVYfE94E
DewnCJalW8At0bgwn0Y4tRa0k0L/69ZNQG9nUq/n2cXWu32rKo/gMR6C+dCan+BG8Id+H1R7o/oa
t79xYEAdefUw1A68ZtmFq6wwItMNrKjJLn75bghoUqF1n24ZEW3lYmEZq12gCysjRq1kZmM52aW2
zL+7Qf6MztZhzNTPJUihEX2L+76/fHhvEjdiJjghmH7o3MBOsfpcTCM1WSkOxjNkdTT3JFk5hKSi
jXIONP0YNOPGHorssTTi/SLOBgXi7R7aGdJs4zAOZ7Vzih+5FdUegT3YoSYUH/rc+Eajx34oYkZR
7i/0rduwUjiFeTowHgo/+mqlcmX6Yy0Pw7ntGF/JjDD5OCbmH5E+Ow95kryXtervrpXVi5bH/SVE
KeLR0XJ1I8i9OV5+BbGN2dTlurxB6w05rJytFI7nrNOoXH7Nc8NNnerolGeZlvj9Nb+J3bw0gdgY
PDphJ0SS/naz695IyiCxONzxHTzq+0Q3noB2PES5ueFGAkvU7qkyUhegqvnmmyfNY1ajIXSewHhN
Q+E5drJXpcTNwi1UhcgUxwe/Pe1iNnJ1jtPc2B0EftN5BArvVCekdRYixDz5cn/zls1Z3QwmKECH
L7pdC9TrdvOsrDCVKe6msxr/EVR/QqF+/88XOSSsXkDuFsoK+U0cc2gHZVpiT+eijg6S9SVWcg/M
khcX+cVOYdfPSX1Ly5vVP0HeHu9bF60OIOeSlVGV4KV7uzpN7mb0653xzAsYmoUgAwKYVlu834Kz
gveQohUFOsYP1/lfOypRnbQ01BvZ2Jut/FxH8lPR1LFbU265vyJBZIE/gloOrqEgWbHyC1WdIXNo
ArbTLPtd26Pb15cDs3OFmn2PrEi+wOtAoy1rfpl3HG42Crlk20CywDIvv+zquxDOVjRNmTGeS5Rh
QqVd3LH6Zbq0xQjz38QPShJMJt4akTWpUFI1nM4yU/NNZXgYUdWN57TwvOBP5QnKZwF+2lsjE0z+
WtJF07lLfyZJ6ypk7M7g2fv7RyUIgouWiGbrr53zdXmlUAO97tALOKfmD0s6GHRy0vSkOyCK+y3o
w+LIq2vM1VreHroFJ8C602doUutHbTSfKYYfszL43M/ZadL+iWXVU1VPqV86c3y+v743ORdnpRlA
D2mHgeNYc9GOQy5V/JTx3Jqx6+vPuZ3uKCBsOLxoFwm3DNwuw2RvCPQccDJhEVnTuQTUkUj7stF+
plP5riut85DmG2cmCBhLKwwWpFc6vTXFXCHrdZ3U83zOo67+aWdp17tgyeyP97dO5IEQ28A3RXTn
1FbpajOmZhHrxnSOwgbJX9MhZmiG9r5PiPaF0qobCHBR1Fioe/mHqjZl7VuP11p9cHxLm89Knj3I
5VkLpR997dZWcmiq+QDD6kYeIvBHvspLqQpuEVa5ClNN3DlInIbyeTbafajM+5xxxkr7YjbHTN2P
+o6OyoZJwZ5iEmgOJLEmIWplsu3iRoLHC8GuKjy0TraXRti6fmrVxl4KHBJ6PoURYYiy+Kgt1+Iq
Dk6zRWXH7OSz3yiodU2x/rWA9fZQmqF9lFI9fS/PfnW87zCCA1xK90BhF7VYausro6YRNbmlzudo
fLab7uCn50QxXMc3eMCFLsPa9+2JFnltT13Zm1K79gt9PvfGo5U+D+2wd9SjmT6VbbqxNEEYoau+
9AtA/FrUcm5N5YZh5cWUTWdwOUepAaWa9ft68DfGNwXuwUODSLXAqLC2ugLtWLX5pJfTeRqV2I38
+pnxwrjrz2251SsTmXoVNoB7wyYtXXlIliR1lGc535fSS9rkRdJRdDMadWczVH7/nESbd21q5fSF
Nalap2AqNT4qieIS9f15I1gJfAH8F20dg1NaSCluD8jgkSO38Tidza5wFf29/qPr6a/DHrVV4BJE
X8IuFe6FlJVP2crr4NdDtSohLMJW6EogFtX55/39elsE4WFF4sTsMx+UBU93uxgJ1TJl1BUWE5TP
RfTBDx4Ydi3lx3r4HytyZJ0S+fN9q6JTYkiFuLSoL8nrNBSfhPg7VAn3hjS5iL0+aFoSuUHQ/fon
mXFP6uqcF2Q967sUa7EWDBarwx0Cv4KEjveuszWULN5EAxPLEw87qytrm0M9mRLnhL7XbpL+Sfxv
wyF6n3vdYy+9m7ZQF4LgR49g4f+kRLcQ0d+eWRtQtrKkdD7TMd8FMuDHzJXgS4jVUz1Np1CT9vfP
S3CBl/H4RWSHGRhwJbcGfbmYw7Qp57OOUi6KnsVLFNKA95nGPJSz+uO+tbe8Nswhg5iyURsjJ8Dm
rTlHDUKrG5v5XFX6cNIsFPVG2lyelQzDQ8kICwz1ceVGaNmek2jUHtDWzt+bVmrWbjQ57TnJ5i1x
FMFVpJVLggKMFsKA9ZSMqiC1obYtiVAXyuSPsEL2Vbk11SdIE5j8Xli50EsiF19Cz9W3tJXtQJeL
gbzEh/7CZ9Djo53+SK0Ecq5UBtjfJo/aWGxcR0FAQxF44UeiAMWA3+pVKHXcddOaWJs5un6T7/oJ
IiZidTPvuvn7xukK10j/nb+5lwSf2zX6Y8WxN6yxttpzqcoPDEE9VL75eep+pOl7w39h8OMJYRhr
3lXluZL3KnPGVUYOE3iZ8TGTQ/kh0hL3/u8S+Tg1MQs4G6GWgHH7s8LZnBkK7Oazpn3U1ad4iF19
fhf/OuMbIt1QNTFHxrAyjI6rmB7Y8K6oBpfXHF5055NFX7ZKn4r6H0Npv8SR7tnOe988Sf6vP4kw
/KokC5Mz1aiVbwWoui78nFzi5nuF8HFAtmb3nmn8rL+GhhtCAHZ/R98eNONyNKX4sEA18wbkP8nQ
B0N0P58NOX9HWKHJ1nGC5aVTQbwPj3GpDLvUmDby3rcfl8UsVM44l8l81uqLNjiQgVot0cNM/5C0
Y+t8mqONCPU2AGMC4KMD78VS/l5tZd2ljPiEmIAuZ5qi3TRokCZ8cVDLlPvi4P8y1BKfWdppzH9R
s9HXuVpnpY1k6FxQOVXVh0Knu0dCHn5Vymij4/22ZftqCv4JqpRI4bx5NUyzPhJ953P5I6/yYyZ1
u05vLnU7um0V7mCdPzRBzoxLeB6bd0NbPWczzA2pV3RBT0t38PRU2ThRkSPhsDb3BRwUf91ezYTa
iLJQFp2V7C9g/+506Oh7qf+PtPNYjhtasu0XIQLeTIGyBL0kUtIEIQvvPb6+F/giulkgXiF071xi
1jHIk2bn3qfav22om22EkB89PWkanyhA4BnasPRPFN0rL1YldqB/7aafyr/H9wxLMLVA44lJqA/s
XLCc6xmCnaILQvcAowvfRdC+CEa4UWn86NWxwwKA6lF1IDK53LXJRDVHKUPRlQPZjqT2YFnhjokJ
d/SDnWdtnNHaVwcghuFEUk6ZPsmltWrUUq0x513Lop2XFLuCHskwbpLtz+7xsrDDqqBGIaUFD8RL
eWlnKLSKF5LET+D666HdKy0SdGMGp3i564PfmVV9kobioY/9oyJAgrHJZzjv27VfsLiN3MPM47HE
rTXRQQjq29kDWL51M8YHgthEbF4gGTmE3g4e5LhxBnELwba612iBs89ARaRlAuK1tdp3DXsgFvcm
DdlcuxWajQHXVRtQT/IkUiChV3S5z5rQJUXTkfDq/Y9semaEYrO2ufZZE5KzjnmkDdTapQlxVm5q
Co8HSZfvhGB6SLz4D+OpL4p88rzuM/RlBoIDG+WKtYWRuXFV+Tjm8vSl1UhIurgXY9Et4tqJqjtB
fkB+c+NrWF3aOyOLYAJqCxroWiS6Q2e9FH67z4fuwHStU5iyY8YyFNHGIc3j4/UXd+1dIjSlT6qC
+2J1l2sLUREM8r6k5FN91o1HHdZYRX1gZyOEtsfq9bq1tZ1ksoFqLp0E+k2LD0FOipFWCtasZvha
C74rDPUtKinn/8DMHA7TtgBIuWz8jqWqw4uEH9NkCjuBj/DKq4WDuW7lY/g3j6UjA0CHjtbIsgFr
tVlZg7UVXTM8jcD+O+XBoAzexRtll7VNgz8AVgTyRYu5m8sjqjzFj6q6w/tHlaMGUHT5gS1FP/99
Ne+tLI6mypS0bINedPuntv4jzcSMR3kLCL72wOCAKWcynkHvYF7qu2RF4FyKcVREhoTuM/662tbO
4DtWN+63C/orr/IsGok0CF8udc1FTpgNMrnnIHTuBF2b28C7bkcwdH26vm8fx6kpZSKjDVMbbomW
0uLD5beLVTR6nVumbml87bODl0PZdGvK3wTppSp3XnQz/lEf4YVMMzdkqjsZb81PoXATnNC4U2Pb
c9SfSrurk8P1n7aSFV/+tMULG8VW5pkBP61hWHS66/3IVvKdYe0z5RxASfatj59U5RR84UJdN/3m
7BdP3sWuLDx1zJEofYfpKj+H4lnxjlpGtcaWpRutPqXRqwrj7FcBvv3RO3ipE37OhcfiwDR/JSS2
9TzpFCj82/g0qXvZ+tPIx0q/raY7n/+c2/Ih+BI9F76dNeWpFm4yk/m5yfayjU/8bar42jIWd8g0
+q5SOqtza0YPwxtY5U1PsuX+SyPpdkxx0jDsiHyzDQ5T7wSIt93VaX7whecwOsagBKP8bA5ftSI4
q67mf5XKxyzbaWpmN4XKUMIumWJHa9Es+xIJf+vet0MGe6ONt+WtoH5tGYunWQ8GwyoHv3fV7JFa
9wDnFaJ9un+a5/8nu3PyL8Gv1K7Ohreb8DBtZscPWu7onELpJrR8g1No3AtO7L+O5g66z6YLdnH0
kotOqbvNQ/g0nP0bea9CUmO1ezbN5liqGyn9lB/yR2Fw5PFBfTKtpzT6Egv3A0Sadv9peCklO4wf
uns9tnPZHpi8kG9F78FKdxAOWMHGRqy00vkiaNRDf4xOB7N2lw6oGE2hHkg5XEg/wJKMab3Xq3I6
p2UOceiQyW6UJ6ntK/pDMqb957RuIdMaxq1Zv7fJ+8sTkSWCaYk4hvYp5PuXP0RKurLt+rB3J64L
4B5H0rrPHSWiqpWdqWpc80+JxGdFXzAvpX1i6XtFPFvjd4TU7KhX9oNmj+RYjS3Ar5Qg+QtNymku
vyQByr8iZHyC0xxbvTqZczGMUSUzdZtaP4lb3Eiba1lsqtzmcllYAYAZ4Qb+dOOrdhL4LPIHxfVj
BJhNwF37YThBBxgiqJUGcD9Szc/PsfQQPSiGrQqncB92xzx2PHnX5b/zQ3BDgcFQnvLWxo3bWzJF
K66R/QdNQXxAgZL04HL/QyUgVk7S3vUYli1hEk/lY2OCWcyduUYnSPdWN+2bMf3WKrd14d9NerBV
XnkbD/xwCQA5QzJOTEsIdvkjzKiKxLSNenqY44MgCo+wmqDXFjzmsXaTwSpayBXANTxNTpVtlHdi
6Xhecsxl67k1p09BN/4ixb4LKhMJxK6+60rvRC3yGQkm9t0JJWXnM+EhHCxIo7Op3zfKQTFdo33u
M6Bwhu74wsYn9jEqYmPBHjBcIlu0gRdvTiEqXZqYWe+iDQ7qJtrlaUeFcO9RKLz+xrzFph+2752p
xTdUVJJaVn7V8+zqz5WfMdpElzTXn5id/qJo4S7JBDB/yEYr413XJ1+7uNhlz03wJ6kbm5n8U2eK
dqv86KsbJVUdWRuOcnra+JUfwxA2ZO6bER9Q7l/qV3t+Z+Z1MPUu3OvGYRS6Q5ZJ9S71dX2XCQi0
5IJ3D14QtxxDMS+gz9moXbQT6tGyyySTnKkWVL6Ntj2UtDAPKsO6t4GfMaI7ZNk+LE0bR5aSPk46
WUOjH2pZbZ6vL+MjATTzNNByITsxe1Amay/vKqBX5patundzqKUMGWqpFjYyIdfO6tQda+1smsdh
/KEKjhXcwZV8MC07k+BBlcZzQbDRxz/kcouB/WPSBLc7Yz6MujGKDsLh8kfJALLmre3d3vSeM+vY
5E+Srx7aOj0BhCo7N5iajaBq5TgxyTiODj/vzMF9aXIomcqyYhGTceVM0Q0kVRtBx+qiUACfqeuR
ylwKshSN0QtNAvIx440OgmMj3xty4tTdMaGT0t7k4wYmb+VVZBsp+MwzptSzl6C8yhKGPhlYk2Sc
ojw6EZ3cafe+eF//ql66xDv4W4IYs3tdfLpQN80EgUCp6JIsdrH11RiqWql3zcKz0/G75QmHMH1W
gu7cpt+7rQLailO6MLdwtKOsjmU8ssAO9bQc/WX/tyHcwsmxcTk+pmqz9N3/LmsJBczKwcpVY+wp
9Jy69r4eMLjVdVi1wbQZFS2QSoxuXF5AYQgzhFS5HsDlbpKai4FYVbaFOV+/EzMKVpwnRBhGvDTT
MFkZMzvIUgjDO3k6tV8tLd8bmWvGKKqLoDeLb/AlOL3qbXwAb9id5e2Yh1fBbM8ovWVwlExNXTSe
xrtYBk9qcqz1VyPpjmp2O4kPGpqmrf+zUm01YhJeRjUTXRDfbetjX30e5x9nfROtg6+e/p0gCoFy
BqCoKIHDpBG1cIJemHfQQyUA+MLnov8rTN/H/uW6o107XlA/jC6CW/0oaykKmeEXEibG4Uct3w/5
UTWerptYczDvTSyOVmPsmocnHgDvfTKs2NYj4Tgl9CP0YyWe6+b07+Py875R5537HxBxL+GdtZL2
RtSkgEjTnlmJ8kEafgZCd8+s1/H62la3jwo5XDswuQDyvLy2cuSpjRxjSYPI7D4RNFsqso3AY96f
5fUElUVfBdE6bsLiFsTZlIS6lQ1uD6dev6dh56Tl57h9vL6UDTNvEIJ3xZJUHLI21zHTmSeh+tRN
D5N6P27mhtcX8zZr887K6OcMN7cli9G/isMxCCQ7rgaIZDY+6tnFfty0mUQFyAh9qcVTnRrw03gk
X+5gRXQO7yW93DiW+S98tMDfRrQHjNdSCyL1BV2ttGJwTUAN+kvqfyofoW+xN6tYq/6JqSNmsMGx
w9WyWAvM8XLZUcKkL0ombfm3orJT6nP0MCiiYyJ2a45PmXX2k9dA/2kFgW3FB68/h82v2M9e/exL
NHT3zaicxi2cx+qn/e6XLdKakoG+XC1a7kz1qsqCrST7ybDlX1n45M9ynOPGnn8cxZq/7P8zuHzx
JE9FEwy9GDcqz8ljNfqAjl716uB3nyvpd5l876QOWvqnZrPEtHqh3llehBANOveh14uD65u5tCuF
ATSVJygbsdHqR/jOisKle/d5hLKUILnaDwxdnCrZlrr5MG/ULa+/+ty+38d5te/saGMex37LlSL8
785y9y0VH1oJlVfPVgp9ro3kwoOCfPh1H7PmLgFgwhBIPKvTdr80m3pVECEWNrj5CKf2cOxQrOvH
5//ACM180EAMlmHp0siA2mYW1QpPmnxjFZJTNk8yssD/nZHFNxnkzE5onjy4ifLit6Yt6ucm21jI
2pXT3i1k8XVFhYqqsIwN0/vkRT8FmHyvL+IjHTOf04wPAMNERYCE6nKretM0+8aQIBYMvzBWQsHa
u2mM0mlTbWfWjP7Uf5hjy8ZPRVlROheZYK9ae/S/bfyOFV9Kp3n+FcQ6FvDEy99Reb7aRIbKkSUh
Yn+dphQ/TDMMbiJ5TFBqSjR9tMNepKgrJWL6yQsKFTB0JEnDOa4M69QBrUt2glqKMfN2qXmjadlw
i1RS61OmLbZ6j2u/lzRiDom5zR8wCGZkJkLTczJqDbIta1PhV16WyRHdmdHJPC1wjUkRjtd3adXo
fJ8h1gRksEybBnkQQ0hvBrfsvsj9D6s+l4XK2/a7UD9dt7Tymc7QR4J+ZuFmZbzL4+igp0v6BEvx
oKg7tQz0UyRXKMg2rbURdawsCpohiGMgFQAWuzx5XymEVhXpA0F/J5YxeKrpFl5ST7gb9fTz9WWt
ZIE0gagUoVEL6mcJ6hytSvXQSaCx2omvBL2UOq37GRKj5PdiNO3AZW+EvivuHBQFrMgzUBrdTnmx
kWRvIDIl0c0qyz+kU2ztTPh9zy2zfTUUbxs3ZNXcvJHE8sDWlsFVkJlZ3mci/U5moRXyT6FRj7Fo
/vGNassBrhzcrM9F/10Bdflhsj00U2hl+0Ry1dyDoKFygmFykI876Or0uWq2EsS1s2MwBwYZriS+
deHUyyIw9IYWLKM50yEcT01dWbswEvamb9zURva11KU/16/L2m7O8wLsJJ1QJr8Xh2f4ouilpujG
f5VU+Zs2JYxbv9Ay/vsf2OHIqChJwDeXPfEmrAxI8VvJzeIvmRo7k9s3kl3/u548hbR5MpH7wSgE
3YjL9UhyqWVx0zFBmwdfDas49JO2Y6594xKuYI1n9B7wNmDGChHr4qjyOq51qo2SKwvF9KRpabNL
iUoP0iANe9PqjP04NPUf04oEqAg6/9xp5tY478rtnFUG5tkqbZ5QWDydrRwPfijIkmvSHmri7pCY
xcH0/bvGkvdB/Pv6Ca6FUxfmFu+opCKaBYOX5BqRiH6ydiyMcqcOP3GhVhIfdR4gHam4IdMPAVzp
G8/4/NcXmQjWoTqiw0ADeslPMIySV2YM2ru5lNuGx5M3ecfeMmlX3hXFMRHV34lQbIDQVj5I3mvG
M2ZcBZyEiwa+CQFDze5LbpoFnyHlz16zTjkL4udcSw6KXmyAYtYOVKNpAeYag9ry+zelLPCsjoYZ
c0K7LKK56xW3YRkf0tqH813zNrBpa8sj9gJlN/Msikt6AjmeZDHXU9n1A2cSKQhR6/fLu86HnaO6
jSjqXb9Cq+uDSY54DLKbD0l+M46tnjed7OZTa8+MFtatloSnlK5oKm/Neq14NjAk/2tsmerrUz+Y
pVHLbtuBVumk0o0y8pk0DIPHptuilF4JY5kpB6YFqFBnsn7xCAZ6IscGEsigFJheI2qmYQ3h0+76
Bq5bARzOreSRX3odMa69FmEb2a37hr5KqP/Vs3BL8fgj3d3cjIDHZrYAn8Qb3e67vAlQx9Q2assx
obRW2FUTTY+ZWI2PpOb1nqyAzDvV9n6BEEHhQfAr5PC+RANsusHAoxz4pXJTiJNu87RsMRd/ZJt5
+3WwEc48DYy7L7yeGQ5TVcq97AbBxKigDCGhdYx169yjnJkmrqelP9qwdevqSTSPWWnY/vRSpUfI
exmI2wDqrt1oJnbRQCSUhBhw4RMFQYxSQcNB0Opu6x9WynB1fvRQmdHjDVNrZ09nG01U+Atk2BQu
X7bAn7Q6lwXJBYTcnmLumpPEQCyv37C1/qlOnY8P9C1fWk6JJVlVpF3rc8VSiK/ySVZPvRd0J21g
e0MzE58n0phdbvqvucc5a+CbjsA/z1CEftZVvT23Zj8cqtGQ9lJTlodBnnyn6jvFUfnLdlR5oGQy
mCLNJpEPY+/lu9qTkr1pgtxBy1A/dVqh2VlWSrumR1ZQidNz0Eke2yp+rdtBPcRtGuyvr3vNFZrQ
er1RVaN9uvh+SyOPu35SZbf0ouDUmqLnqkUR/1KD+lufUi3UpcrcDUmlbARGq4Ype874S3pTy+w0
iC0lb3xLdidBP1SQm2RBdihqNKvgilD88SZPpI3MZ+0m0WcD/kboQm1vESMJzBAPgZoobkDEa/vh
zVADMbi+n2tZN8TsszoksQn47YWROlOHAfg19wi1b4BSEUSg/V4TX81ojwq2nVtkJC+RKNhJ9BdI
zIb5Ne9v4SBhV6GcSOPj8msZco/XrfdkVxDMCQiCWr16SWlMjgpT3jnNi/7Qifq0n0yJhpwvlIfS
N/Kb3FfNnWaVnzIBmjRdauJ9H2bVbb2JcVtJP2HABp8AthfKmaUbCy1B1GUhUlypMKfnHFDMXlYa
7Zgr/Vb9fu2K/Z+pD6MY8ThmlpL4ijspex2xRV09W7IHZi4/827dylsqtWsFzHdrIwq+3Pw+HvVK
jllbqxY3Y9ndjal46IXynrziEJFjF7IrKclB0Ecn6Eu0jn5cP/7VFb+Bmmd2PcQIL38A4JQOdb9Q
oXRh5kxM1F8LUdzJxvS90GFWiCb/mIVbTcS1l2lOuRGKpksCKH5RUdBFbxD8iFwqVG7iwTx6mu+o
o3xvTb+bV/+pbKhoD3e+UbjIM+0mfkhp9McR1oVqi8ho7Q1HWod3gmeSqbJlOd3zLVTIJjJXY0Yx
aJ+9WnDLUHfCfdLdj61oy4V4IxYPvn6q0mc98x5987vo+RvebeV95Llmoo0zYNDfWGxJYPh1oqi9
5Hr5PSf92AXefpw8YIh/YuYgrp/66gHMJJvMHc0P8hKRnw192RfenBARLmsSFH/ZeDSL+LXXNQCG
ICaLXdgk+0RuiaZdw/B3Weo/DVX9GGbNXtgsBa/lTAZECjp0FAyIgga/vIjdqAdpLpC1VGL5Mslf
AtWzvST9ZHXpXhvhnh5M37b84dwor3K2hQhY232oMOYqFy0ibsKl9TbW9daiVOx2gnBIxxupjvcZ
mqQ0WCXreWPzV14Vqj8EZMhsz92ixQsacRxmUsSyqyodNf3RYYDUDn4/RRUw1NTuEZLVm9EZm8Bh
hLr0nkbGla7/hrWfMPP5UBOnJQoT0uV6Lb2NYrW1uPS+2ezgePccy0j8w3Urb7MJi1QU6BHBAo1X
kB3LGiXYuZAJ0ZBYv/OOkv9TMrTPCqVjvaKXrwQ3+VC5nbdDz+0slpntUcxsp0NRFH+DUTpaeIWk
D53Q/51nnTNM6VkqgmNXiufI3+oQfnSEFK5m2l6yZkhKlllzohYwFcckQU3V9gTr+9L/Ejb7WjmL
HrpTxp/rW7NijhCGsSDGDVEnX05VKnS9pWogNi/8bm56WKVdaaeK/C7skLJo5l6W3m+p2q0AD/Fw
9MGpYVHJovpzee6SFWS4H0l2Ex8ctv4zRS4ptXaWFqGdfKPD7jT9SsrfKkMLKWrRcbNVifn//AKN
jITpK3rYixcPQLgl9Iwmo2vUR0495YxVeret6P0dzZ+p9DcQok9+D2mFUP/xQpm3N3O6oTte3/6P
NZJ5H5i3BCloQRWz+N6HIMl8ivmyq39JNWMfAL8b00OL4klraacyfhq3wuYVB3dpcuHgsyr3U3SV
ZSAtLVDUWCkPxjQpz3IT9XtzNNKdGqnZ71pt00OVKInTpKFpC23x79NYlz9kDgjfJa05qiUhjlZ2
LSESDkMSlI+jNSUHterEp+vbvOIAsEVXidkEPn9O/NKWLlDRy3UWXQXqIVJVwE9q+BJZu6zTHKF+
CK0nSCtz1N8LD8B3DmbCnl4a3dG9h3Q4mMMvgwYTZJogcWeQNnRt13/hykt4+QsXu+H7QdxUjUxl
J/d+q4CD/eagWGhtgXn1hpsi+SRL6iEUXz3znEJ3mDu+dB9ak91KWz9l9VKCWqWQThAgLtEjQZFY
DTLysisqdW/3/QOa6lN/WxWmHWnSWTZ/l1FxkvLjoKEQ2Rwq6fMYlscmMAjcDiMgpNgx/Y0W9BsW
+dKHK8RpVKJQcJslpBZHWMpFmQsFOVDddslneQzrfeZ3w04cpzumg4SHSYsQTAW4+Rx1tYU7ycS9
30hPUAIkNowk34y26XeWp5tOmQfJLrRMCNGt+gf/yIWsUkQhSv4qNUZMszHJnvJYTu/bJml3A01j
R53S8dy19ZZC6tpug8TX5mBrHp9Z5D3zA6x3nfCWx/adTZFnfMolq3JMNRec3NQfFcs3MjsXJcs2
KErvrt+8tReAmaq5HD0Xj5ZMaSock7IyYV/v1F1JwwS8pVmENgMQwqjblZVuIb5XULSwpVHzBzjE
o895Lr5GQzC8MsgUN9Vbpj46sfo0gA/etWES/NIyY7xV1G6EXKeGZVrLxdgpJuXWj6XqJCfhuKsq
3/rRF43k+GGZ/LFy2PGypAxuhdJTNr6G+btbXDseYlJv6EnmAarFO0HBPolKqVNc0Z+OpSpDWVe2
8q4d4taRgV78c80IehxuN4LRDIcRh15uTTZ0UtQyP0qP7KushvQC//3FoRtLdw/IFjw8SwRSF/qV
6ie96npZzXRCuStN01b0Jz30HD9pT0ls16/Xb9jHoBZCDqSBZrEswMJLrGae5p1RNJHqIiCtnVJF
jO6SltkYJTAlR2yjaF+0+pby/Eq/B0ySCffUPPtOhLHYSR0n1qhJqLnVlH/VffVcKsFnL7ROU9s+
AIr2/eFYT+EN8icbrmrliyKTo8FKFkVJYFlIGazMKrXOVF2rkpkRUqdgH+XasLe6QT+EsQDmqxPC
P1XmVxuHO/vAxWWdHzmEYGlKEtQtInrP0FvTI6dzk85iXCLlrr5U48Zj+jFmR02CnGHG+PJdLGGM
ZiFRqqEY7caVEO39MTRsSyiVjXrQ2ibS56BuDsqe7uDC3Q+pkEfRqGmu2HRuDw+5EfwYvHPgB/uC
Ybminj798y0lNKDPAVwSPswl1S4Oum6LPNVn0EmWHsT4GALpH/3UyeJho2a78kXQgQSXT01cY0Rk
Xvy70EceSr+lKK8zgyIfQxRdpVKCA1Y4KmgTW8HX6ytb+xTeAh9dnTk3gAZemmuluqTljoAKOk3q
dAOTXhYe81wJbDl+6lrz1lJ3DFU7181+PEF4athRsPQMCEPbcmm1KkHKaKNnuKnX7/1M6gDQEEhb
emWLQ7/TFXTNrWrYEj/6eD0xqyGrRgTDkNuScKi2giknkTNduYrHQyGBWIsj/3x9bSvVmksriyds
FMCM5Gpmum0ZfFV8iNel8JnvYeeZ+UGpPaB45WP/qvgMrQUumE/IKn53Ubgvho1v/uNd4pfgXimf
QHxHAfdymw2hjASx9U23YAIzDe+ozxYj82KMDQb+xpF+fAwvbc2xzLt761l12em4bTcLosfJHMhP
mchLHgqEzze+/5VLO9uiFkhswvDykhuM0Q+11KrKhNKJLRW68EcY14MjxkW8a/2K1m5eyTd+qg+Q
chjGnV7G/ev1U167SgoREaUY8NoAdC6XO8Q5E819bcKZ0YGla5oeGKKqbhzg6kphCmVGn+sK0+vi
LjHvqiK83pquH30aisIOUkiulYe0zMC2pcfIK+3JRw5mi41n7TSphkDYQiKuAfK4XJ5sQNtU+Oxw
Xqblme7r8KT54p0RDOKdovfixjezZk7V8K9v7Pof1FJjobayLp7Mt8dJEB766nsYkEdIW9WFtWN7
b2jxClqDko9lOZpulxYOuWRkboGs1yxwVvMQBIw39IIudy40qz4dE91009hrHKBGlVNIkAxfv34f
X3MwWHT1GK2n7fOBq7Nr9HaoqtpwkaTLB9EZEcJMtni1t4ws3oYitiBICxvDjWCJqDtxZmP+r40s
T0RpM9MrWlaS+I5c3IOO2YVbnd2VlVA0JauYiXRkdC8vD8WSSAflEX6gMfRPfeIxNxM7pVrtrp/K
yrNGZM43Q4nubSro0kwl970WCqno6kzcWH7+UDCgr+6qRH2dx0f0etiAtKx8N0xIg68HCsu3s1Sl
HLMpnXA94AONo659NpxcqWwr2gha13aP6RS4lQh/PvIQZaI/tGM6iS7xWHcyw2QXM4RzCIZ/B1uj
/4cb+H8IRCLJy/0z0CwRG5n9i7T8e6WXThZYj13Vb3jVtfXQp5v5APEgHyprwJJ0Ofcwo8S5HRh3
QfSp1b78+1WYBwXnGgl3QZ3dxLvnMChisVCtWnTTsrHHCt6Gbt8Vf7rs1WzsrZ7g7I0vY3tozGeo
oTIXTomvL41lBNqgY7gG/n3j3TVlvit1HVa4my397BXnBmX6TJ+K2yFHn+/ju1VFsj+JkdGIrqD/
VL2/ff7PKS4Leff3F89OLckQOvf8/Wm8N/Mf/9nfJ2CgTTvHn2/P7bvfr0DLm+glTDEtErg4TWYP
Y6s6XT/6tes148hmajVy6WVoUGppUBURENo4/5MopTPQM5eyX9eNrB75OyML3+yhNUKfX2YlXYg6
dvfAPfa14Icifs8hybhubM3NvF/RwkfLte/HXQNKF6jVUZF/ZENrx3q807YA42sOFBet8US/Mcwu
7pcy6qhVcnQupC85Q/Evw/SsYlI/pFv58OpVnjGssPLxySzJuDwYXy2ltvDVNT2fydb/A/bLNwYu
7hl9W6bwF0ekar006S2XOUvTH3KjPotjeYP0TOJvTdWunQ8Fm7leNqtgLFv0gaBNRkBry9WVQ6ra
WkleZefoIF2/BmunM3tnmqDQh9F6uPz6TUA1QUrk42qtZbf3DaIa1B0lpLBFMbB7dSMoXPuO6HfO
QHRyF8oml+aKMA5yhVzYNTzhIaIXyb/Z5/G364tawTe8If14bUjt6eouPHUaAd7QjHDuq5Z3Gfo9
IezQzJWYh0a70a3WbkLflqr2ucn920FMdlDIXv8Ja/sKT781i0rS71zyV3nMYIQVvNTuCFuJ2r7k
5uMsNC2OUPrs8uTpv7O2uJaTXujoJadAz9LArtRiX/tib1OpMf0DhLx7kA35RrS65qyoLSChPJcY
ABBdnqSYxUklNRphindUmQky++4IZ9HMHN2BOf739UF0TGbIfQC5sQjAkcaLO4bn4ekqOMbBcluK
CaY/7qA3Bpxla+EWmnl1eTP1A61qKntLi3rkK9KQc1FlEINyivJhVtpKeqKSSZC51Rdf6dLx1oN6
YZRnFv1You/TKcwtLaYxMRCWA4Hh21CdxvzcS9JuVGVbRX6x3nfhr6bduKhrC8VlkhciFsRyF0kv
z10r130lzcWiCW7I3P/V64IzjEdiwcP1Y1z7+meOWwPWjHlYdfEUSEGntKOPLb309l6svWRl4TR1
unE1180ggkYDB5KbZUQz64GMscQog5U/Ka1dc3p9UmwYWfPPHNTMvo3vJI2/vP9Uu0qBKFFye790
+vjow9BemY/TsAEBX3nTIEsCCTiTeH7kgM/0AiKUOVCHJHiyB/ozJzmv5f31k1lZzfwNzyUJ6hIM
LFyuZlKlccizAVq/Nh32vqLWe2WS7M4foEIthA13tXJAJB6UsACyvgHAL63lfa4pQU+go0afIuNu
qp+L6Xh9QesmYIrgZkMssHw+PbKZ1mt5PhMQNrbo63cZSn9OUNYb57NlaPGADmYdFyWLdfXibxu6
RfA0ahsR9KoJSu9zaQo9hWWpuqHJKYfzWsYpY8r6hsfFzrY2bPWeMS8DfQBF6g9jaakQCmHQB5Kr
SF5zl46WeqZN9nr9VFav2TwQoyq4AVFcbFYPKl2LpUJyE7VvdoWnxY6gat6pmRggDC3QhtftrfnV
ORSE4oVxo4+o4am2ei1vM8kVp7I994Iw7VStjBzqMCKFHCHYG2GqHaW45KJ3EWBoSS52ndBvAVDW
Vj5XNaFMhsGV+uLllW+skIBEiIgHkAH35bva8l66bKcL7fP1Jc9f6iJvhFprxtjQWKSnvwh9BmrG
ndGXkgsWxtaKkzfyIKPwYRTFQVW/XDe2EuXMXV3wXMqseL8U7y38fhzEmu3NUyZwXMEEOKh/n9pi
ZyovrbnhNtb2EG+OdwKxN6OlFnvYRHjJlKV1ki0YP4v0e68hFpz9B5/bOzPL0C3pLSb6ep7+2nzt
9MoRgx+ptbGUtVMinIF4aKYEhY3tcimTZZYd/Ga8hEqBvks9ZXsVtccz4U/rZAhxPUwojuyvn9a8
PxdXA4QVkQzIO3r/NE0WV6MOI5HJMNNy5WmyZc8/9373tWkPg2WdO7Www+l3Hwcv141+cF6UMGav
whMJ4AbY7eVKxSpUu6qTBVdI8wehPEP+9mxp9QZd7Mei+mwGJN3c6Z6TmWU4mhSpYKme4CZpuZOs
z/pvtbRLwPnMe/iHNizPQ7ZRqFtZGZ6MbhcyiADll7lgFk/AlFUxuI2BTKCg3HQTcnAbF2XLyGJd
8DvLSgqjL5Kbta1TnuHSFxtP2Nrm0cEFFc14FBWUpeJcFyaWmBmspM/uqbfa2qtlfEuGgz/cNPlf
Px1Rnvv3azHXVIHBodvHZOu87ndVm1JXi7xJp+B2lsMMrcpmLMsZuo1P+YPHIPej2wHx5Vx84Am9
tNL7AWX6Rg9uCbEcQYztAjkxCYW77u/1W/7he740tIyixczUhVpWgtsu8khMXtPw1oNYCJijuIXo
+HgjyNKZCplhhKzpg4OH7iPXKy29Dbl25XRsEvhT/9kH8offG1kcT1erJK8TRoTAuxEtLAj1AVHw
67u2uhSGNueoBsmGJRzSG7Wo6yI1vZ3MH+pQO1lykwUbJ/OxdTsv5Z2RxVLgbI0p5SjpreEDkEj7
fZcau6qIv45md2dFqWT3XmXLrboPRlBHStXCnlTegktyhqoAnr+VWq6tWp/TnzeRO2orl5dSnVDl
CaQgvB2s75VoOfP3VTIu++97+96KtLASBxZSomF4W+lftLqwU+lTK2/p8GwtZRHVzHq9RTgbsfzn
UCwcaWx2Wuhv+Kc3+oXLh4viIb1SmvxcfGoql2up5TDMq1RMb+sOLUczOI2ovsSqTcfUbOM7sS32
ORpjjFreSvlrqP9RkurQ1elBAksWJ3842JNYq2c5LOyp6nfXd/qjkyF1ol3HL6TuyJju5a+zxOB/
SDuv3riRaFv/IgLM4ZXsJImyJNtyeiFsj8ycM3/9+eiLA3ezeZuwzzwMBhhAu6tqs2qHtdfqC4Ac
uVuoNTA+ZP4OraTD7txAtDsqbXi8be8qUqdHeG5vcbIGqsVSbAS5W4I/UKd657X/RwuLY42TFgrJ
Ps7dIfYdXX8Lt+LG60jkcgmLV60TvTHQNJZAH6hrZw4V7Ahvkv5S5fqOctJeHzbi4q1dWwY/cUy0
XyS5q+QaHNSPnSFu7NrKx3BxLouLxurzKm89dFZa6ThMFhKW91ocbkCJVo1AnaujqENZYDkGOWph
4CdDkbsjtWiHhteXruAO8bLq7e+9bH6byZ744OhGXnp1HKIeYkxl7qbBNLOYh6H6jrmJLTTEysdj
8DQrSMhQe4DB49JM3cCcHRILuEi0poX4UubiL7W+A9m51V5fcQD2jFEPuDepyi4HrrKegbZOz3LX
mrL8wdMD+WCF9afbu7ZyPHMDB84JaqIzZ+LlckRw1IWaqrkbiX59N0iV/wOa0chuqHlsXb5rW3du
a7F1PfoY1NOwFU6vYlndadrXgZdMhTz39qJW4sO5U0TxgTuOBuiSHqfpRjgzO51vBz3ihHfUmeL2
WFSVoyjJrhNTJy/9pyTQ4VF8vm175aa4ML3YUDJxBBBlC3+f5TfxSnmXEMAF+b5J/rOiykbgz0WT
eat+v3qQSC8y8EiIRc358iA9RWaiucP9xd7cecVrGwUwWRjdVhl9zSvJaClTMv1FvXKxPtBVKBK1
Iw7TBOq9kufDbtxWGr8OTzlAGGRmnCOa5kvfl81Ki1XPLwg5aEII6cNgtO8oI/wMmZKyLVXeSMdW
dw80M64CKQc8BZe7p+StmikGp2aGSH/F45TvhaQyD7mIxtJtB1nbQMQx56KyPpMiL2ODuNX0SokL
1yq9Yy3XTFF5WktD/raZtRWBYeC7BrgFyHeRSVBNTvkFeeHW5vOIeHpAaF8jOHvbyspiyCZnnAmg
DLKx+RzPsqImTMxJKZvCVcWjLIlY+IdghUyZOAqeNQbLl+9H0CDsE1Rd6cZh8WzmyUMeTG+qHLxp
mfLX7yHD06DACXUhFaJVdLmYNknjTLLC1I2i70L+GQln1Xi5vV/Xp3JpYnH4Tdr2bZdHqUvzYuhC
G5SwlL3etnF9A2EDlDBVLjiOrzhfpiD0OhQJUhf1gjtPfyiD17J/NP33KJ6JaCOJf+1pQDv5TmFi
ojLE3l1umxzzD5XC1C1qyMR9/SEJH1XmYm+v6nrneNs1BnEZAvlt6NKKGeW+LmRD6g6Duh/G952a
7TYLC9dbhxEEgNGwpbLAw3tppCy51EqdLLIvJycf0DxAlWHqfoXB4DDFkx/rfIuh6/pRvDS5uE+b
UW6MtiOljDTBkfpPBlAdDqrfqkWu7p+FChKU1GACl+8D6IJQH0QZO726T4HeWwyUbgLpVlZD+5Eu
MsEe/RJt4d9jweMQ60bqykXiIANGipGSnYofNo/q+ubh9jyztLjfxikVi0bDktV+DodHq98ifLg2
ACxD4cJh6AhVz2W1TDYFicrF6KEYdELU/TCGWxid682awfUzAozKKgiwxaMTZ4EiFXVuPSDUuo+F
Tyh5MsOX3WdysfGJXk/vzYAMEAyMzQOvJ5e5dOxxkopKUUqPdu1/WbOzxE/Uiw+T4dkyOs2TfOqE
e6boBHP8UZAWF43rV3dKE+4RW/jb7/i31iXVVehg4EhcLLqIrHZSugkylNHs3cLo4L7tqedWlrgl
6nCNqiANwBGZJKICr6OGfrnqoIoAwMWNR9G6ORbmWxNEe6XJT4Mg3w9p8qwjcFKOtd0lP8Jies3l
6K+Tnxk2MheT0d1kvnPxovQQsdQkBsJDoXQ7WXFD/zVDXun2js5/5LLYwDKZPCRs4S2mtXG5yiG3
FKVvKOWVqnewoFLmdvRH6zAG31DNuG3r+hYBHj1XrOc+JWRYiwvS1KpSKTo/dGF0+pEY3zLpJc60
T7eNrHx5XCA8YbxdzAgtKZDQa2viUot9NxzKdjd1hsxou7rVD1/ZNovIEsANeCXGbhdLkZO2nEaq
oEBuHhm+f6fU7yL1RUq7e3X8cXtB8613eUIkinTSkNSDWpd25eUJyWkAR4EnUHUyu10awEA6HT2l
PqB64yTFr00BxutTwh7TmvMp8YUtiZ3agFB2CqzQVb3xpAaTqxXCg8W89O1lLXdwLoOSazMOOIs9
8p+XywrVYTLCuKViF6YIq9VCuVPMNDuIuUBMC6uYE7Ebf/lJMUhCFQGYMfgC/v1b5ugs4kwjP1FJ
3CK3zu4F6XVuLzS/bq9r6X+YmHUNZn4+2l1XHaDaC41MjsPYDYzWh97U/+Br6db83/Xmoa02U0rg
6OhwLvsJYW9GVjw2sesBlTHp4XqGvB+7/mceekhHbXn70iXmNTHrBHMLoAyDZS3OqlMyUYNCxzVq
6o2RTSUuNL7e3rdl9PTbBto5s7AQrr5sXhitGUaVNcRuhsb4CKE/6Fl9eGZI1h7aj2lld9W3v7fI
nBpvCWEnSdWiLDfB8ZcWZpy4RSX9rNpweo5ytX8yudh3ZV1Fd4Gnj8eh7OtjXNZbZCjLz3peL68K
xB1k/IyiL/wf5n+xqsQocVWLweioMU9Fq31pzH7X9sNRme43g561HQaLBF8lXzdMW4sHbagaNZRh
eXHNSa53zK8pjtc3B1UsDTsR4sjREiXfp5WIXAtD5hvf+1UUwYLJjwEoco1R/lpC6IRWaM1BSxD4
aE2C1bCsjhoaachdUqI06r44ik1R7mO5aE9SYUWD7Q+RdZcNQ6vYmZ6Ne2i1u/d54yUPYVrl75NU
DJ9vu8TKx8vgpzFDNn9jTxZ3bedrXpQqUuIOiRHvE0GtviWaUG3UC67oOX5vxazrwmQ8mK3l9C5s
MZkplWbieq958St6AleVH/WPcGB5j7HsFINTvCnC6fbaVu6MGVsLuIpwhk9s8RFbimfKk8TxF9Kv
qnsL3snCffoher1tZcWtL6wsIjS1NfKU5kXixtmDT3AUF7ZkfIT2pNQSW9xic9AXb+P/28g/a1p8
wprSoKQSKYnbpNrg9HLlQ4qgiXsvUaAOrRt/d3t1KxchTX3myvl0YRNYBhedH8eAUOTEHXOIsnjv
71N1o4m7dkwsC0KPeSCfv3Z512pJ3NZ8QYmbt0XgoBlsPZIUBfeZlBjPuZygGFdtRZprhwaagMuQ
sJqC8cImlZ2wiVP8sfWex71lT7Y0/QzKX9Hb7e1buYFgN6ceQ8aiUlda2BnNoBSNijS87gQmy3xf
fY9uQf1YeFm5H3tBu6NCGbwbc+EH6LytPs+q9ZmEb86ZGV1fOIsQM2sJ30LqlkN8gGx9tIvyq1GC
A632HeorUx18y+INj1nzUIJr6oIWJSwC+svj7NW+BC+nU3nwkKinkQffuVd9MPe3d3bNMXmh0Sgm
mIfhbP7/Z4FNFmpIilWYSZr7GpYDxX8stnrLv3Hk55Ho/LUhIQ2WZs4XQE9eGgk7X+2ttMjcsXgO
QxQefdGBODOqXxTRFjPojvJD2tJU/lZ5iFYWT7kFqby1r3Tf7iMkYTwFkGVjONkQPtX9Fyk4eV1w
X0xbGevabpz/0PkbO9uNtuDnd1GduQq8gnRF7Uk5THG6sefXR0uSAdGHMY8twG+/8GaxLcd+jAHa
yN1r/F4hF56k5ASh6NZzcb2cmVieVwHSNGbql59nU7aAtAoxcwd0cSVIOgTpR9lGtjjlzjx5rvUA
SprgVYo/mKJA/h0DhUPytdUOgfDfbUdbecZnLmgk5vFa4qZlEpf1TGqMugcgozq02d57l6DJN/0X
pvc83Ieg6U/pJMeM+D6Yw3+FFr6USuWM+q8+PNz+JdeXFj+E0Jftn0P5pWBCOVRRCfVZ5pZxXB1i
ZcLlTKNypKRtj6IWKfs60L19ljVb4fDKwWN5TpdnUWi4Di7dS5mSSJejKHPjSUDk91i2TpXYdXN3
e4FrZmCIAMc5zwFQ+7o0kwq8EOJQZq6oJQlBMPTCav5YJYETbmXma3upE4hqwPNAXkvz1Xn2wVgj
rQCr4IMZKgiBNABebecq3gNsLeAMyq/aluD5SggEDJ+HdGbHAx67RDdOZjICDQkyNynvNLE8CP2b
wcKib0hFKOgvJ8cEXjjf1aRTvzEMegWT5R4+t71M3hmO8RqQbBli0z+t4FhL1DL9r0nZ7LzQLvOX
dviZdwd/S+xr0+7iwvCmIoqjHLuWqR+M3tql9XMe3En3Fn6UK87UwjE1fsshkb7tSWsXCMqZdI3m
ZgsVw8vjjeR8yrqx4lMRqsgJ4iyijUn5QKrzrTbImifRQQMfCFU327zwpEAdewZokPELNYj9kCAQ
ji3j/1Dk99Mht5poH+lGC+VRVm58LleSXfOxnple6lT1aTklYE8z19c1R4nVV0v/1vQHCaHSTm3u
pEa3gT1NcHl9sMYdqUY/3Ify56FKHj29Oo7NMzXbk/yslyQctw/gqpi4/G2LozfUUDGYQ+forXvZ
2NXSyQ9ARs8kJQd/fLbQTnZQyhws57bhebsvn2z2hISdEuYMedQWd0hTNbolxD1XVXZsw9zJx6cp
PeRJdgzsMrLsaqo3LF772qxCwVGAQ6POsmwdQq89yC0EMG6UTMg7V/6DZ4lIhgXl6fbSrq/Hc0PU
SRdOXSm1rMYNwKDOfPBi47MPI0ilmk4l7m9bus4KZ0szCBFlnrk1cWkJ1vie1JWutdUGP0jpW6dL
0mAjUFxxkUsrCxepW70NGr0DgmJYvPANVAJvVlk6hNHOmE92oFV7qYXMV9hDI1zbhaZuFERWj45S
48ybCmz/9y88ewU0tZ+EYd5Rw3qlOlZJj6L8ensrr7MbFgkd59xP0Mjb5q0+MzHGilpGrYiJRsP5
PkvRB6tunbC6N2GBu21r1UHObM3LPbMVeE1pFj62GmgMlP0oBY5f7v8hYbtc0iLYNH2zStNRyl09
/GUGEfWM9wllA0HfHJK//pgvLS2u8bGN06xIZFAabX5sjewxMobKRqzMlkH8ddnBG6WnUfE3kN9b
Z7a40useEv5EZ4HVpD4mnnoyom6n9SdSG+TbN9CP62vk2jBQpwJEPx/q2aHV0uCDIdQwNvzywv80
lB3RkcM/pDR0jOdB6je8ZH11fwwuji+baEuPJZsqaT9Q4qvN0qnvPPVJf3/bG9e/b+i+/ndli9PT
O57hAPYWNwrd9pMmmB/HZt9H38aqO079ySLGs+L2jjSiQ2Jlw/jqFXZmfHGG8MUlEilC4QLfzOyw
qGNb0GIKgBUAJ9vXxy+GNFLjBO1k7KPYgtFJKcPPnq5HOz2NsnuzEeC5EmCW3Phl8+V5+ULh1POY
10zMT29xcSNoSlpb4cilE5jHUP2C8q/iDY7+oe6dRvwqo3pvFsd/sokyNZTA6jySculkVoLka60N
3AyHUdT2nvWlKz/I5lFX3gv9qz+9DeXGvbe2/7C2IPlLFYCRg8XlXkhS7XUpd9FUZM+BZT020ri/
vaq1L4dSNm3auXx0NW7ai8nQ9pmJfxmnhk+zTx+Ctnd68Tn1EjtovpXqRjdl1aXPTS6+HWWCMjJK
Pfax/SI2gyNVHpGeBKG8Be10KsIhWe9UCx7V8L1Zvw9G72/5aqCoQBbmz6IXH5Xll2ETqgIoVPVg
NPdxrAXwOtR2bKQPlCt20xa/w/xoLN1VBsFJwg9nlrYMb1SR8qLusWQ1ObWd5wTpibrqRgy19nIx
/Ao/GABrKoGLqG2YsswcOrC1g/Yfmpoeai6o1/ja1ncwe91yMb8XQhrNGOwywxQ7P5hoIxHY+MnO
lL9YTiLljoSgMmzpR/lHl39oIOu97acrFQSyEFJXnmb6LgwyXX594qgWlTCpuet/EoR7enGpHX0U
IcjIsp1yHKXBLv/zwkNZHsvRGdRd3W7chrNTLJetziVchvnnMuvijVHaQemRWyzchPi7SZ7CVrUR
1XXS8Cgrj4W/paC7Zg9qUJJ4ahUc6+I4077WOsFXCtccmte8elXz8DFLvmRFAJ7TOg1183J7i9ec
lKifSOt3oX+JDZEKrcitPChdGcWkd708tndJb9wn1Sidblu6AsvOHyC6LXOKQcuEgarLw5SqKc5M
SGQBmn/NhcjxzC+R9xh5BoruwqEotfsoa3jRNu7TVSc6t7t4NmrVnOaBmhJE13BQ012Xmo5gQW7/
yq5KUDSXqPf4X/zkIL2H/F/Pnyq/cdotV5pvuIUr0e2F3o5pcmtmLrpcfqdHKJ32/IzY6ncMd0fo
aktwyyiz1ka+ERut3bewMSFeAfrz95D8pbV47NKxHrCmUgwibqZSH36dNLqkxnQnRnAjTo+CyeRv
PO5HLTk1pbHxE1bWO/OjAgXitaZRu/h2YzXJUrNPa7ft38/ui1bIeBdITxHUnrc9a+WjoUnFNwO8
aWaFki/XGqqBOKF0VLu9+a4Rhp2SPNZi42TTfTWcmuDutrVrP555tED+g3GjR0pd6tIcWlZBXKdF
4Cb+NznpdvHJNB0LeuxENuwQweaieOdJG1589WTPRiWZGASgBenyYjdDIc4srekDV4zFeD91cuYK
I2Bvo6vixyyVc4cpu9hplfqpjqdwow52dZZU3uaCCfRrM0fiElgSJJ4+5cM8lJikkdszVejEaurt
rdKo7v3e1+14bNONeO8qECIGQuCPEQgCPqBViw8mGgrVTDLwRrksOqUnfR3qbmtUYGVhgLBnBD/w
b3rN8/8/yyGU2DQns2AOkvP7ECqlrY/PdI6FUn2WtvSi1xwH6BScbxKBF0nL4gLsWnE0tUxiF6PP
VauT/r0zymPy4Me75CFtptNQvG346vwnLy6deQ/PTC7uPl/uBKZk5z0shvdM69J4aZxw0Hb62DCO
STodNofWG17EAX0Lw5nUtzSOj7d/xXxQVz+Ch3yeGkDUajnN2NXRVIwym1wHo52kkxMaLxOcHbet
XF9581rPzCz8ZYybLKNwzVnWRzmvoC3ObQuZZyl8CXePUrvL8vfVZEMEdNvwVQi2sLu4D3I57QXY
9JlElt8CE2GuQXX60E6rLT7t/88KGeIGCgWHuLZYoTWJfpNNTBXGJoogYQEvOjFQ6FhT/kGKpNAB
WP5VKsafeROmjpJbwGOC7CO8Uvrz36+Z4owBMS0Uk1ejfXEVDNlYsmYwGPdauDfNbm/1ky1s2Fm7
AyAohBlLMebHc7G3rYXyU52bgavFRX1sc/mz0avlxkVz9X5wgOdGFpdAlOZSpIwai6niN7138p8F
Or++BBtGWOz0oo2cf9g9SoTkeDOTobJ4sNo6VsJBZlWW+ByPXy2jcAzdaeQPt81cdxFY2G8mHoa6
eImXwCFT83XQX33o5t0uMI6UtZ0ouu9EJDw+TKU9yo7wLDMdcNvs2naSwM6YR6YcGFC9vFN9Ncwy
DT5rNxZPwXCglGz8qDxHzO0+/1sCWnqd9FX/2Fr4R98GXhym2JLywumhud2EQq154LmFhXP43iCP
w4gFizErgbmqpN2Acaxdj3NveOaYBGuwnDxJUHgwx/mUmFVzBv2bphVOVv9twfb3Rv0xsngIRLnS
BFFgGYH/qrbkS2JpMw+zv33065v1x8ri6BPPSrJRHUN3ijU7bF82K6hbBhbn7al6zoTGBImA7EOY
+lIjE/9/W8LivJWqaVgDS2gNvhCLCcVwo0k//8blcygTzHF58hoSWF1+H4IkBbFschSlZDilPO6z
yNxb9bey2DiN1Q9xzpxR3QXusZwz6jTYCsp0nv021TtEYT5ZylOtvOdWJ7uRHrt4PN3eu1VPPjO4
WFkvjkakk7K6kvHqA6Ioq8de3xoMvOItmL95YkIRDRIwplD1Xu4fHP7pINd66CbjoX+ZfqY7vXyw
vPupeNES1R2VT/TX4yfhpx8UVJ13t9c4n//y9M6tL1y8DhK4fejQuWL9XelMhtlFqCwezf4tHf/l
dqPoQuANHAh+moUtK8gDLfPU2dt1y87jPt0xH6dvrGjtm+IJn/ladDxBX5Q4NaA2klYooYsU1Mmy
ovsREeDbm7bm8oy4MCEITG0uVl0eWdbUrYawROiGomirCEx/0cdP0KzftrKSIwE3UQAtqlA8gbi/
tNKbSig3vocVNCozmxjlgBi0Q/sInRd7GjtHCTYJCufdWfrDudHF0pAN0wpVx2g6fqN82XuiDVr1
sy696f54oFF3521RxKwmEnMFQQfhA/XdEsIVaygB5HUQucYwEOYekWQzxhBW14Dm6QudAzuCxrPf
qmBc6RXNXx4jnsy8U8UgG13cjXldl6ig4/sK92Ko0hloU9kxUL+ihlH678bPgvRUeuW9PGskOvKP
9K4rD9VbpH+kW7rhU2unPbPyQBrGROAVEEWu6zoUSzZe7l/LWTpEMWkTOhU0gNB1AyiFenbD5NqF
Og+f8q2Af7xC8xR+FIegeSIXmYd7HW06o32Eq6wMrIP/nP647c2r0RujS/NM6rzM5fUdSm0r5G0S
uZ0CkWeqO5re/PK9zh5VRMrj8nl+zhUrfvS9r2G9Ne2zmmxQ95TmKhIYzCW6NKiLWBj8OnKrZjiJ
/QujnT9D9DRyRPD616ZytN3rFuX26gazr1DAUHSl6XL5BTORmRVd1Eeupn2yJu+EcHVmuar6Xbjr
qk099rXnakZww7NAlEqV6tIabPIWdIhd5OZp4gzBoYTgySmDU2ju9bvu06AcgUfmn2rjUaYiCoPA
7QNedeAz8/NmnNUeYsPyJg3RRVd+VEfkYBiVzB4N4yOhQKFrdrnlT2s31flyF69zNJi9FNMrcLNa
eYsi45gV6V1jPnu57njanTe88xVbTraikI1dNuXLZcpdV0xdzTL9OLRF4VvXPVXlRnS76je8LpSp
ZlKrpYilqOazrOkYuXF+TNWXCRynVb9X+kdtfAIIvZG+rT2Y87T7/1pbHNzUl3qWmKzIU9N2H2tG
xT3YblU116zM2OeZfWz2z8Vx1UVA6wH1TRcxOGeeqv9rwqz5OqerAR0Bqs8zze3lyWiInKhqaHGd
qW9t8qwUv9KtaGn1yTi3sXwylAoy2Nrj9E1EiNrCQZP8kHvJsfHHU+FN90Jbn8K+eUFH7sm0gndd
j6hVMuyEaTwqUrn3JfN1ap+ErTh/zS0Z3lAoLkDQeMWAVse1OAqpHzPvX+0q6ZgauRNtDaFeiTX+
3uI/Vn6/5GffuNp5tQa9TuxK1V0Y/ZKG4GSYJ4vvfRi75wHapUC3HLkrnCgDK6T0p0ByUm9EbLSw
kyn92AuGnbXNUfHyw1Q05G3qKS6FvR9V+8ZQniyxevTK5IMVe3ZXl/vbV9RK3MbsCdN9xIUkEUt+
k0LqaQ2lDTRxxQRYGA4VJXBkhku32PzWQhomh+nx8Z7TKl2GumkzqMMAeZMrNuUpN5OnukIibm9B
9xC/tsqu7hBMSYzd7fWtOAH+zyQ+s0ZMrF19Y2NSyXpah65PRbvqgoOig+jIp40q1oaZZYQ9+mpc
t2lDxtLcB120m/FFDeTqf78Y+hLkeZDfIJQzXyhnvsZBtlIEzNmt8Z99K75tZt8r7kDb44+FeZ1n
FkrByhu1JjdOpuwBruL71BwOVTV+mlrxcHsxKzc6ooVwslLTJdRdMmJ71cTUrEyiLyf7uAt35igp
+2SYdm20H/Q6OXaob902uZLZYZLUcp4pJNxa5EFhD+OeZLF//bDPQEpVcb+PWrBZVnai+LPxiGxZ
WzyLdE/Q2RPk0G2MaTh6vmHthNQCoZ8Ob62GhCzqvFup80rEMc8hg9cjgJ3JjC/Pry7UQvZzMuey
kt9nfXCQfM8RGuE0TNK+LIRwLg8KwxZxx6rbMBHKSzPP9C25nxI5rTyt1qgKRf3PQZuOlhzs+jjJ
nZhe/u1DXPvUmBBmahznobqyyAFFKo+qGZNpapF4jPL7Zor3abnR2lyLjRno+GNl8an1ZQdUdmIj
A7U9Mil5yL8H3VE3XUn5lqTHzEA1SA9svx6d+m+1PHhSIFmYGVfQReVpWbgpoiGCrpW04ZTpbfJf
/h5/tPj7ixjcULy66Xr+vh/+0sRvm5fIvDeLhJmvGkAnMHNe3yWVT2fWhjWipe3WRfk9DRhfHWRr
i1B/zeXOjSxCtEZLk1wrgM+F0h0l1ThQ+Z6ezfbXbW9b+4jphsLkA8EdY/ALMyNamVnSspYhcvVq
PIq+YMsAqpj2E6KtiOU3vu1q586sLSLCIDZaz4wpr0VBD1+M5OXNbgx8iRnGBpnTVu72qRg3H3PG
rCaj6mZkQ/+ubTNt10tpveuz/tWMURa/vQmrB/rnZy0hcuZU5QZQQap+oS84PcOQh7gSqw0ra3cX
yBg4mrm52OyFW3ZtNjRNW3KihfohT+KDMHh2KPe23sLRrNqFrN43W4ySK+eL8APTS8SJUOMtp9ml
JpDmEgQ3F8oPTRc/1HXx3LaMQzQzpCHwT7e3cuX2urC3eBQMMx3KssQep2wHdLsN/3Es/+E+vrCy
uCMDBhrzQMJKYT2qAxrEv2BSavWNnGx1LVxRoJnmnVvyj6mwvMZiSfESybtTokV3si2aG05xPRsk
QW6NGBDM1iI8cdZiw1pYxPVY5SKuozY6ZH54VwuB/1w3+X6MQskO4yw/5Eb+K+7i2I30kkqx4n8e
K2W6q4d2C2P4Gy+w+ET5PXBDQiXGEMCygKH7WqimCc+PbyUPmV7ei/73IvY+h2F8sALd1gvlGCvZ
HTN3jPfYJEW2mRxQWD8acTyT/38VI/3HbadadWJquGiqa/Ms5uLaQDazaMTR4rEq8vsukU/i1Nll
oN1JULlXUX68bU6/vt95lWbuLGAqc+/hMsiQIq3xUOMgckOGnrmZfpcoX5Ruo9a7culghTgNVBmo
gqV8d1mratROlECR7W5RvtEMhwHLrRrjShR6YWVxvwNMMTNVhlClsu4Ns3fUWjl603MtRrYGD2cT
bgQW60f1Z1WLo1KMOiLGDinRaM1DpBevcfKtSJ5FHQrooNqIQG8ujlHdRSCRSpVKYk41M1JkJu9j
OwRXLn5p86dYDpzNFO83a8DVtwH4hacf6SkqUZeO0anmkFcl9qzGD/dRapRIqAS5M5axYI9dFn1s
4Q5BEypO9mUEsN03yy+DUvfIaocq7F61B+cuW6825a9xoOLpBxBTTGGXOjid5UxD/11LakSspOxT
EIzxzkgj74FykWnXgQIhUjx6VNqmcPxktYXndJIfPE29L+0QgY6dokygsiw7hmesIXfUQR9cKQDz
qkICv5f8XrAztdLBmirKxkW2+tGA6qDoCUwG3oDLveFjMlvKBBEDnC+S7yrjKRE71Jv+5ds8M7Pw
Z71rKj0fMeNH3r5SXqvecHz5eYg+3b4DVu/+P3aWogOyr4yKJ2PHQEdkCNF8fsypyd02svqxUJPQ
uNgAGC7vWrXu24aBXspw1XsrERHYaJlUMG3jTd+CU66aMpiZn/Nq2I4Wx5MAAxRC5FFcOFcUkAZZ
bdipgQxccV/q/3KzkSqRhzIzDirt0hXkqUs9tafs37ZErXWsGsg8e6+39271gM6MLBwBmfq0MkSC
/Gx412hvWn5fhMHG/bK6aegzzRKXJgOli03zybQJDIiMGVALpsqeEslmJNnORbff0nlbqx8hOgWs
GBEUAgJt8er4BZwxE7cLE/aRCr/R9M7oS/Hoo8Gy88c2dGiEP6rmqO7GdijswZSKf/D5uZYIrIdi
KvWky3PTzaDI4op+Sek3uyzWbSP7USob57bW/GbWid1EkorG37L5rZSgagMI89yif0hEZv7Idt2m
eR7axE7lEiZeZp9y1VHY8Dh9iVrz0GuNPWjPBlp0f+9EXLj0ngGmzt/G5YrbPNK9IeC3SFBB7giL
SydPkqeu3mLGWPNWhujBE1nMnZM2XhqCutCTmQIP3W6S3yYvs/ZKKLS7kO9if3tJK1kGj9NMCGHB
13YNs82bISgMqMa8PH7titYtxqdMvAsm2anrL3nwLExbomxrzzA7+FvUeCYEXeyiNrTxUNUDiU3s
H9JTZWU2o4GjLzve6NveFohw7aU5N7dw0yBtcrmSJFKM0LiTrPQjAjFUp6XSrsTw7h9288/SlgIA
nZyDq+tYmpl/AvRmBz3sExZibVBgvCjBtBO3GohrTVPAtcQYFIAAKi99MmvKMJpCkaxjOGhSjKQ7
rbv3pjTsTSu1k2gXoFf9VIZbs4Fr8SiD09AI0lCYsXaXLppJst6hSkKQXYb+LwoGjTNLJf3DHXNu
ZZEEw/Az9V3P6uAsORXKrgiiw9RsUcatuci5lUVSlSaQPLSIobuGPH6Ta1uRp3tGNJxQ3eqPrH3Y
dP4ZUeBRJWtavHU1zhGoIvGuR0x8qtP0B6Al0YEG9x+KFEwiEF8BcOG1XpJIDKWZdt4c+eiT2ezT
KQ52SV1uDe+vesEfK8sSsjz6hqCoZCWC8gZZmWNowsadu5ph0rIA/kujxLxiEG8yL5aUhsqWVu4t
8+g3h/xVFN6VPrQQD1bz1g53438g47TxS+RnTjI5aX4n18+3v+y1tx1idi5Jmg14++xCZ50AZRLa
xigLUFDxXdj7hyC/K8N3nT4elGALn7TmjiA8uCEZHQICvLixBKOqmqKiFdB56bGrna9p4jthp2/s
7OqSYJhm4pwJU2nJ+VSVjZ6gNA2Qh1r/JLqG9iWuqMBoXyvvdHv31tweOUmYL2B+nKPXy91LUfwK
4hlxlQ3Ve73U3gd5c9KEt3+wQh0CCAewKIbXLq2MAX+1ARXupg38ESRW/Qdj3FKxX63AMN1I1+k3
ebG1eL7aPhbrIaGPMVT7kpKGApWqZn2MddNJM8tOxpOVHvXgCPTVzpR7QTQOt5e55h6woMBACjTH
hHj4cpmxWEVyN7KZRhW1gL6sA3Iz444B+Mr2BT/YGHG/NjezWhGKzJg8+vKLXZ1awUsLi8i5GUqn
a5jhKnskaB9Frdh4PVctcQ/TaDCRnDJmLzr7xqbWMvyyAq/R9VRSkhbssRhW+wEgjPe3aiNUh0Qk
TRiFAVXGOODyyjeFIqs1YvW4pycdSUp0yvIUUj49tGzTiM3j3x7apb1FRDfNnN5119LEEACRWb+U
7Bf+vwm1vf7QZjMQuTE/QG6wpFRrqtLPOxVcCOv7Tof9OauTd4KfbEHeVxpCkNVRJeYd4wpRl3NE
XmamZuazHinJbNkPHCMVbZ1AuPQjYkaokazolNSAOOrvbXHXFMb+9oauBD78gpmVCfZnXbli0xGz
WkVoDW9Jwn1TFcihEm5FO79M+SQD21MDp0OuRi332mbzfm2bkWUg05s3+UqkWTNYbTE0VJJaYa9V
J/NrATiOqg7w1V0w/hzGXal1DkPWCjvRxsxVePdRKn/e2IM5yLqsMFEFJtEEFznPHS71YEUrzXsv
4xT8rAESpzo1JNVDvJ+bgLp333YoVbduMG0kuqunT6UTwgaIfEFlLjJdxNtBSwp8Paqg2WL1E/KX
fRAMR9kaDm2QP0ZN9pyEB1nqMJ5807JxS4Xj+vFi5aRIM1aQ/vUSEVoVnVf+D2ln1hw1EmzhX6QI
7curerNNG2zAMPCigBnQvu/69fcrIu5Mt1zRunAn5o0IZ1cpKysr8+Q5SaTy+JzHt7DFHnWv/c6N
9hm25Md2ML9s7LSIcq92mvIEPVCIWg19FXT7BQYlD53Hc6OWe/AVD7Eyhv5cue+tFzfZternZrq3
GA/0U/X7bdvSpYoOKIg9zvV6LNAhpAeBo3HUor2LgjWMIwiD+0rc7+qtNuLrfE60Ff6zJUL0RQjO
7cUIZ8dk8Lx3/+4804815f3t5YiderWTIB0FTSKbuS4tzUUz8Izlyy1ckEanHNzpVA5MT2g/YuXR
VXq/LH87/WBVbB9SWcyd4LDXqzLsZVajxeZisTgf9lfg65re72+vS/qZLoyIf7/YuqQpq8WsHFLh
3CsPiWeHh8FT/aVNE79yushv6k1iJNmNSU9c/QVZ1UGAX9tsEkTvlNxKzpP+qVAj300/OdPXkv7n
76+NQVzqPAase2SM13ZixkMqvcH7J1ayp0E8nOfAGtCcG+KdPqb/AC3VNmxKKlyUt6gNM18hbppX
6UAQDXPugTockVr5PM1PdgRGJQ53RuHtpuzBrZ9zZ2M0SbahJg1O9IpwE7zzeqGwvw2D4erJGWoH
RdkFCcUl5ckst4S0ZM5yaWflLEtqQ/cMUeJ5mJrvavmhTaOT95nhruOsBN5Goi+8YH3iGEKllSwK
Pba7+nroCutTMebpuV6+jmEASe7kV8qHXnnQu2g3Tz9uO4vscrw0t9rDijuRxngBBHC0/HJ8dhkT
2ZxSk0WRSyOrDWw99GSyRrQ4Bw8w/lMwZntteramveceUvQ91U0MjOyyvTS5OmyF0k1TU2AyLE9F
c5eEn5gK9QfKO0rzuWtPmvVXspjPtzdT6pAX325171RMmE15l6U80hg60N473PCa9m7pt5oLr1kj
hGSyRxdXMCGS6a8KOn2rp0G3lCkjK6fGZriiy/xw9Gqfy/3drMSn2LIPExq9TXqPbONRy5dD+cFi
HmJRyzdq0G8kGTI3YjILvXYBinultTBpWWcpVpOeZ/XRMV9ImDeRP7LN/fWap4qN7Np6ySY60fGU
WemZ95OvDT/FqHbY2r6ube2uzF2pYlPDdlAvZV7nOq5Aau4p9WKn5zLzzeg+HLQ3XREiUZ35TfFg
LOnHTQp/8SfXp14MEov/hLTD6sUxOMastoaZnhtj8hMy9M0GpwSfI+Y3xV3Ow5B4uQosTeMFY1xT
j3fDdzY6p4nyKJC94x7xiOWNVnU71aAq+ALk8dCOx97e6B5Ll8jF/oumQQA1r3e1jpSpykNuiLR3
i2NUKS+FF2yB32V+yPviXyOrE2hG8RwyBESuHxRHo0n9xpl222OYG2Z+3YYX6UPY1l7nGqTyWavf
h9MzdZS7bT+UWqGJLybqAaOtk6+q8kZXyw0WswDiKjQXQqFC+6Z4/dawh+zS4WENwJkpX4G/vP42
ldfTc3BJTSol240QIUcebSjTiniSedqpb0PVD6tog3ZLeqKhCmCEEHeEqPHaahhbVIdVcX8397Pi
oJ3yvPR8rvqPlidYNBiFUxmMWNUPDD5XU4jlAfm5SwznjokaK+FpEBvHvJyhutjKh6Sf7sLi6jyr
QJ1RgyCJrdP53qhP/QyvjbWR/0i/msMLgAEBQd29ugSEClHQDfhHav8Frq49WsG9Nn6qKy6f5un2
1SY9vaKoa1BNcwmL19+qi7Imp+JKS9YZu6cw15V3ZV73h9tWpB4B+gshEVzxFX//YMG3Wkcu5Su9
3lHY3wG8h1rqqdySMDdkMZ4RXUTuIP0QQyzX61Fx+EUnIT+77eh+6ZTU2s8BrLV0ZKOHQKCMkyXk
vRou56RO9B3DKJFvmr39phqUAyU2e69muXlXT9pLpGgO01F6dkTtI7vXZoPRgKBa9mivoDPTTdaR
eRLVd2NKLeWSvR/yZvSdtI/2ZqRX74aE3xFOvQa/SxXfTdkY70obYIJa2vOBnnJ6Gso8ehPyl30j
oeXuMSy7cYOLw7a+gQT7E48vZs1IKa43hMHo2i2tReiMph/mzvzAG9p+zlKUYusqjL5ESrMl7Ss3
KQQFeDcA0Vz5b5xrqWokKOVU+9JrHybnS9j8UIzwfrRebvuVzHvhC/BA9FJxY5DjenGpBZS9LVmc
WbsxrcT0YxPUGxsofQLRdfg1gsBAyrqcR5Wj0XplRvjH1e+m7nPqNU8q3W1vOtXeXV6MvprVfh9/
vL02SY2b2Hxhd3XnxfxVZfDIHaJSqfxRTV8WRGneVRYM5PkUFs9hESawKI7zfnQt5T7Qtb+KUDP2
05xX93Scfp9yhh8E8woAd6ptcAte77bStlqH+hY+nQBDbe6zHDR4fuhZ/e2ly8IF6TYS1Coi1DyZ
rg3FkTmnXuukZ7iBVMqIWtf5zrfox20r0sxJoESY/BE6YmtquMxy0mQYh/Q8OH83Bwohmdl/UYru
Dt0HWHwo78zuozVA+AlTgpP5Q7HFHiSL9DzUqecTY0FbrQ7nYAzMvegB0QpFzoThqwZelKr+NCNi
2doki+XGzsruL25lHtYMxpMIr8I9pYXY1HJEnbQYrgxPjf8Bvfo2T7ee1hI7Gjcy6gu0tdCcXdlp
zcEpbG/Iznn1E5gPEwPVuHFLSpyEFhMoeAyA911zQ4ZxmrqKLeSCMuc4D48C6NqqP7ZBPuLKWEVQ
0QBEAw4hM9q4K2+kOjIYUUtHK0lenPHBGOfdQlffgwlWjfaFvc/iXVMexgwJ2r//IPG9Mi42+iIj
hRdkSSrO/Tkbg1NjHUZVP7nL8fZJkATsKyOrrzX10GvaFUas6iNhO1feq9NnSL29jXe0rF1A8xE/
57FhoUy42sooUHsnU5ierwAoGz5M70EKvrX71GaHsParzHfs/F3ubIDCZa5yaXaVFOi20mZWTIPc
SZxjN4EGSyf9rNn9N3uItgjkJGeaNUKmKd7wYsj7+ovZfLDQsFhjqtv3SXsi19aK8JjdedaxdU6/
/+W4Z0ntOdSwA6z6gmYcBFYlEJwt6u8JEje8cA9t+RyrEyPJGydOurILY6uvl2fQAQQDuAkjmt9a
TvsY9l9sZ9jHTY1yVnoczS1mH+mHg7YS2L7oL6yLZm5I5l8VoBKTlmbkXNXdqbcB9BWNqfkJ4Ky7
29spt8ezDFVccORrFKSXKJnpDeD5Qu3+632SECKnLXEW2b1OlYdupyinkhOvTpsaT6HeOiWPMu2T
WlVoPyCyEH/Q678i837s70M98rMsIJH8UZt3efP59hplofnS/Cpnmot4XrKggu0AUQkf1B7SF8sH
er7vb9uRZOIsU+jf8PgkcV0dugoJ8hAsANhI44upWm+MpLtrclisv9XaU5bkh6H7bWkHDZLKC5Or
oxeCb6BPAxgSwFK7Z8zvh9nR98ztemNtsoB5aWgVlUMjVxYt5xPOSXNCwWJfIbbWueihGXbtK/Aa
3N5L8cPXV9ClvZXLLLESgMoUfsmsU2y+791/bhuQO8V/H2vlFOrYe1ogDFQfrT7aVeUH09oIwlv+
IKLLxU1WJ2Ckhhq/K3oIkrL42ezbvao+MfxppBkUMj+NaKviJ10WjxBenDakA9bKIYJaTYNFE2Wj
1vk+B0O6C7TgcZq2hqCl38cgCxHTkQIcfr02q84st+hEK3Z6sfs7xfrwB5+H8QU0H+FLgp30+u/H
UV+S7NOuGxlDyy0aPzTa1aE83jYjKz8DGfzPzirDD9Q5VeyRyoOiYSo45injwWD1f/LAOI2OTtep
NndZ434Bdtj5RftkpeBD9Omci9FNYN23f5AsHlN0FmUDMXm67roqkEkq1sLvSbyXtvrekeKZ45OZ
buQlUje5MLM6Xnlojx2DVRRcigOY2B2aabss2+qWb1lZnTFnMuciKlmMAfnePlbs5z4uBn9zPFR6
0CD1w1d401B8vnYWPDRYFs4SBDOB9yaZPXdn5JCv1ikKFWU/NqfGa937Uq/3itZsrVKWJHC3UdUE
9ggV8ypJSCI6GEZOlzLL5kPjdPex1e3Gdjjm1Ue9PZW/P/AnKmT/2VtdM97EvI6jYM+Br8hU0l1J
mcyuPt92RLFn6wB8aWUVSMqq1Qoo9LjM7Ik99B6X1ntnd93D4FV3Sfr7RTk688wwQFsrwL2rcAJ2
z5sT/j835qLuyjycdsakLfvba5IVNqgLMQ8By7GH8NTKTFWWNLVUokptlajs3inlvtF3jTueFrvY
z1m2Z65+z3DYRpiRnepLu6vjVsExowAHABWbv/WGU5e3R48BVwprtxcoO3CXdlZRU/HGohvE+vQ2
8xPlmxqqBzfV/D+wAqGq4LOHKHv9phkrSN4nS6GL7FWnEeCynZvbrVapA15YWbu5BzmDukAcY2mf
bGh5OiQMx0w9lPOP1ni5vSKpLXhUIVxj8AiA9HUAUYBWmjPFtDNtQQumeEhejDRW96jXJifSHotM
PG1Pt43KPhZToiJocQNpayh7WAQajoAsuWb+oMq0ywZm4f4k0Juk9oIPEHL+NVQrYLkoatMVn0zt
7WCpb8POejvN3kZ6KF0LkDhBb0T1av0qC0dj6quuotev5gJZA0MlXP8bfTepEbjnGTyCDp4lXX8l
YzDpWKoja6F2Vb9N8gKtj3h3+6v84tpZBz740Ll8oU6AIGflC+rcmq1jxNlZbZA8z4Zl3DWL9kWb
S7X1l8AOSBBySsl2Gx2moHd3ILSrXWmCIFK74IEuTLUznLk4JeaoABG0PT/kAbQfjAXWkWlgamo2
lo+3f7XsDmIOGJyYyjUIPO16a7ohScKhIe0L7Td9/8I4+Du9HXxvEKxGP0ajOdy2J/sUDDkzRSno
6omk1/ZqNSzLXqMFmqMfuB9QYHljAFLwvSbZkkSRm2I8WIyzqsBmr00t2dhrINO5XtGsa3NnF8GR
5G1hK2URGr74f62ICHGRqzcG/ZHMxEqrF3s3hWx7znZe/22x+w9/sHV8KZvNw+AaPNXqGszhgg2v
i79ZELSHz5sFPOliGBmgdgeLCb3y68XYWV/PWcdtaiUvM5ScDiydtve8mYnI8i44BP+1szqQptem
ir5wreW9cbCqeGcq9a5WIGOZ3F00qzsPAqYp2thA6S3OHAsQCiYzhIbm9fLmOLTaeeSWm2FwjrJ3
I7RiYbWbhvHOLmI43P7WQ2cH7c8Wvar4w69CAyke8FPSc7Sxrg1XpZ6gU0PEzpIEpYSfCLr8wdUq
FGL+14I4DBduCOrZbKKWTHYKXpjpD1DeGftPtx1QdtmBcKFdDbATiMFqFS31/zlWQAymlXtcytGf
zHdBeHJM0Kwowt82Jt0ycDTUPpjBAMR6vaDIZgg8nLl/3FBFkTovnsoy2xgV+MWssP4u/GlSOlqt
RKWVEWeym7FrEto01rOHDiMUkm38cJzcb4p+6MpP5ofE3KnZ56A5JLNvtfQecZdpX8HukurF8faS
ZfvLkCYOCh08qhqr09cr3TJPGbi3QS0ORf6sD+V+9lLfzZ/HTTVRWXSEz80AHYjgBR3B6/0tA0hV
oGfFJe/RUfdr75Gxmo1vKDvm4rAJqSTY29bJ+ax5VTAxzn7uO8ShEoDueXaoGtVPB61hWdneyGkH
W8q0YVjmPMCXhD4b+0jV93pxnZ12Wk1j9ayOxYeCbzZO6f0ffKwLE6sQlvawuSkBD2HV3UFI+0Gz
HhOjORYISE+Osfv/GVudvNxlyEuxQG8Y2TEdq3MT+kYTH0NzOsPasGFMlhJcbt4qlCj9pLVJIKAi
zNZa2bK3IXfIxvzgBG/brDhkun64vbxfjvDqHFKUp5b8a6Z+lYXkpdeAAmjpp7Q84/xizst+1yo5
+ZEa6crnwi6axM9cZMV8tdcA+SVa2+3LudS/m3kHEXwMDWLFQEfU/83gfPuUz2mcMEkxx8dqYcau
DJrxR+g1eew7baB+jCYnDsSoQ/DUZ5obcLiHJn5U0mzaeKFKDxpa76CeQXPb6zQEyFKa9qhFn0ME
5XlShd3dqG2VEqRGTMi6aO6Drl4zawfhEqrzTOhQgtTXFwDqta+a325/JumpAtwsqnfk0r+axBd3
TK5khW2lAEr1MYjfxM4yH8rJ+n2COOBxjooZl2FQhIWuz27iemmMcifPN+8lTd46UeN30cZNJl3J
hY1V8FNRGTSLmFdHO+YQ65aF4tex2+5v75csnguWO0REAAK84leY5jma7QwQZRbnMwLofbvLnGK5
V4alfKOM6lm3mJS/bVPmCJc2xb9ffCOtV4uk7UBC1MV4XNTqMae21DbTHy2NEW6m/WkkrJvWWty2
zTgCO4hMYx+4yb5OzL2uFk9eryKss0H8KFsUlRek5UGjwiayWpQzFWGYdbys6vIJFDoFCuugJOXh
9tbJPhdMM7ThQURxAa+sVLFRWPmgsHUW04kMyyBmWHhvBjU/V+WWoLF0SSDWaJ0J8PKr63eJeS8s
AEQCBHg1dMxHx+/tP1nRhZHVNajYdsCTVOf+LaddMiCNEh8Xg+nEwN0b/fPt7ZOviPYVGEMxcyHe
FheeV87MItQRLjGojYDRT3HjD9MfvOSZYvvXiPiGF0aS0ktHuH4gBYZOI1mCUzxYe0uNN9x7ay2r
+2jIl7kNG4DWo5XsKoZ93Lw9xVvDG7IodLGY16yzFgLJNYtxrXY39C3s+BuNJOk6BEcNh0fVOarX
22WNgVUGjnDpBLoT73uSpDCfbKV5Uis2s1EMGAvEzOpNrxV1h4wX67DUn0XzGDLoRb6+kdJtGVl9
kirO4FbMXOD+AvtuPQoxj80pDeGj6zwEnDGTemCc9Nc69Eh5uG0OyCiPPhv9z8I4IehXb2mzb1lZ
3T7a7MZRNEaEM+2x2DeJRmbzNAwb51FuhWErYDhUQNZz0M3AYwIthOzcWsWdHj2knXc0spNXfrt9
7sXGv96z/+ysfCx0Y4jCqjQ7CzU33dupFcoOI7R5DhIUxvcMuojN+1s20ClYDbh4NHG3qqskocsh
WUUYNTsXy9MisIYwpCntfdbtfg2wqn5r/qiWjzUkO7VhHm6vWFpH4KENnAmALqBN4asXUchOVa31
Eqq+lRlAt61mJzOe3zpDe8hBNs3veiv0gWKQUxYbgUnyUWmZokzEFQVsZl1BXyItmqepzs7JaN3x
zjf7+pild0Vyur1EuR2XRjDUH/BVr1ZYL0qV1FqTnV1TeZnM9tswOvfFHD6U5LkbJ1ty77Km/2yt
Yrpep9ZcOtgaauJgHneDrxvJU5Olz+kEFqjeIvSRxF0QAmIeXFSdaYhdf77cMOq2NPl8avR5cXrf
TY63d09yJK4MrFaUuVlrTB2X+wI5fH9AQuoU5vfuE6iLo920J3NLBV2+Ioo8jB9RuVtT9lZNZ2mZ
Lu6r0P6h6NYTA5gfb69JaoL5aYCEiPfQr7zetKlVg1pROebFlN8NrnWMpg3M1JYF8e8XpwrtRC+o
oTg8u/SuKXB2QbXhaZI7hFD43xpWXh3FtpGD6MnOtv5c0y7Mmn+o2G8YkX18aqcA26iiCnj99TLU
Rh1MSvngOdVBDJCg9z17d0J6VkgAmeOzNqsfLD26u/19ZCf20uzK56a5y8YCANg5Ch7V9odiUs+B
0i3cKmXKgh9p63/rW932E+WexNZZXyJoVINCh3i3Y5pxsOKnzHqXzdq7Ofa+FqNp0/AI8o23gKQ6
cWV+lQeE2tCbeoX5Jni3ZB+HcfQXv58rRJKR2A02rMl3lQIZ7zdBBbPy+nhoo6wysGZCjrW0vm7u
leyhsLZg3DLPJKAj3QTYmAfValVZ5LROKOI68xUEpNT57FB8cYutQCG1I6b6xGwt61k7Z0UTG8qS
7Ny5L27o7nvvfqy2xgBkB1lI0CO+zFQJo8nXJ0CblSZQOhZjKEqxz2uqVUpibcnWyK4NeGXJN5Ev
oZi/OsxzV+ilBiPoudXsfTA+B+pTrT00+bDXt7CVsgUROCiyOSpiLGuC3lwZCyfvtOzsVWWzB98O
v3SZzht1N9m3AaCB9jCwIk7YyteURbeGOAClncTZ5BvBl0WP95nHmPztSCHbOJD8xq9KDhqHq9xp
NjI76nRWk2sPVZPcAQi3w5OmOjsv3XpTy3aOYUvAD3wn8rS1XxtxWi/WkJ/bOjzS3hXViNurkVrg
vc6e6TpzAavVZLpCBhoR0wVRjVLNfrHVPZbFAISR/7WwStfzapgsI83p67bf2jR/KPqfavYSOtlG
BJd9/0s7q++f9IY3NuJ2EisRPZwGvoCNB6FsLSBIQYmhqY2jrXbLTfu5T5mUPuuBcVIaZMHb6Lh0
X4Nya+BQagmiTwDs1DzNX8I7F7d5nZeN02tEGkP9VNZPHnl5bMS+lzsb7izbNkDyQOR/cZmvO8qR
1wVoeE7Z2eke2ti459ukm3FT5mWXRlZ+XDZdWiUdZzO0LVL7h7bbYjeTLsOAP43/EI9es0ckZh8M
/YCFEVanjvnP1vqxOS65ZWQV/o1QU2w9Z6/MGKXK/qc4L9447m8fyS0rq1RkNIcwbRlUP1dFWO6z
wXV2k1u3sFMk3kbMlMUypp8soXsoeGDET7nwskwNPKVYkvzsNYuNpmQz/tOGletHkao8z0XxbbB7
fcPhpJ4NfgHGNkF1uq4TQjPN6FuW5sRpRJOZ1m1SKBiLYW+PP25vpMwSZHc6XoG60ysljliJlLos
mB3TLMQ4CtgknyF0gb5hYwpZeO/qCQ/2UQwggsgVej6rXRzmqaisPBcPoml8k34rxzegQna9ITRT
d5tlFtlpAutO/x9iOgiRVhEVJoa5MNw6xw1nf7FNv99qVcuyRDqPxB2aStx1qzintxC2hg0rSuvA
79P6UNh/xV+gXXJREdue4ZImxfTMRPcKkkwO8fUO5gs5QZWX2AvapzaPnktKOqEKR3xiK/6UfQ+L
n2N81OCm/30XuTS82spmYJQxbzHcRs0JSTZ/jodjkD9nWzgX2aGGnkEgi6FOYE9XK1SrZWqBQQJd
ZiXxbu4fhvDn7cXIbYieDyUOAzvXNgwriVxgtjlzEOFyFDKCu8ZwflqzFh5uW5J5vODMwUMopMAj
cm0J4s1KKwYsuVM3ggnTBjJHC9yH10wqFDph99gHdn231J32dRn0rcq8dKWC0QCXIaFc+0sXKplL
RZXP5lY7F46SctmZWwAoWfhgjPlfIyvfUNyRmIlkyTkOx1MYTvtxeI5d/WlzvlAWhW1Uqxhdgd9b
W8OGshTCvdoKmHGNENdtHlsXGmFV8Q8bF4vMDjFDlDOh0rPX+B2rs9vCHUzilB7uo+IlqH+a2XDs
WjiCho1sTELkrevwb4lWhgNAYg2AHPJ4iNHKEIO7/dkZbJgnmnLnFmiEdNFhBkMEhGE6jd6PtE2P
0ag/dL31l6dPuzrdIg6RLhx2CpdLh0Fna3Uw1GAYez2JinOvPoyRcexRWnCKN531IRjN+9tHQ2KL
NIS6KizJ9KXWXd7Ymma3VuGvVSrPflfPKqxnYZ6jKQuq0WnzEhatMts4j5rUKhgcETwZTrdWb0Yr
d7rYCJv4DMJtF3wqrWNu+5Pn1/o7ZtkOnhE/acljpgxMkH+dRp782met7A8dszDFlo6y5OAYVAZR
DoLtgXG61cGxR0/prQHyXN3rjsXRaiPfVk5xvTViLLcjirlEIGLr6tYoLCtSCx0y8ylI6iPQu9ZH
73M6gJsc78CK1hvnR3Lvwl3BjA+sxLww17eiorTj4rHR57kH+b+kQbHvJ0vfsCKJbVdWVrvHdGLs
MMGG9PH8YURMNIqPhZ1teKnUCIzUon8GqHddZRsrp43MZkSdrylOjv6UV0z1b7GGSr/PhRHhtBfZ
ZZUX5PnuQJULUHLyMTB+II5g/P6TjJqP4HcF5gar8crz4cNbKs1hJYNuPKTq4ccy79wm3Shk/cqp
VjnelZlVCIlnC7XGAKr3MI12qfaQ2u9iUzlV1rwbO/MDnDjQoj5rxcus3nsM1HvttA/qdm/qb2Hn
9JuDNzET/A3lefRRG+OOs3xW0va+HBPAOO+se8AOh75SDkH76G7Je8i+NlRwQpYGeDX8EtcfIi/1
cOhMKISV/sSlvktTcsbO/P3HhCFmgyFuABX3qjAy5Rr1bWGlMHZB9uAtsGs9Bd1n0/n4+yGWQA4O
lKoKDRPhdxd+pU0O7Nw91VPLWkA0uOE/TRfr+yXIlZMFTcreFVI6t21Kt/DC5sqXl0gZs7ZncQTz
nZ1/m7SH+A+4axhghfJTsI5boP6u12V106jrGVPPlBn9Ln9kkrB0TuHx9kpkUQzkIqGZlzKlDJH7
X+zeMEM7GDuMqMdF4Gft98g43TYg6y4alxZW2aEyDW2mB2J6205PVFOP9tT5g/ox0+vDlBs0jB4a
69kc9o5T+sXw+30QrLu/xggAjK0rJ6HZDGqSMTHr1CFzBFlR7SMIXTb8QSL8LP44bz6iJ9A0bxWm
7aCouSMaBgaVo5V8hRntwFzfXdX7qW+2MYJTjk9NtZj30AC8N8c7yrh2OhxBFiPrtJ8361+yFODy
B628x8unoA1DkPQOPAANyKhJ2026szORhFqmjftDvnwx24IPwexqr86gFUW5GvUF3xgN0CpI9wuz
5GnwV+Qi1PhoPBbfJx06k+EIZfNxetTeq/Mx1AQNU4ac1W2Hk6784reszmadzAqqr3xx2947y9+j
wgB/eVfafpVudadkTC4ge+FxoWgO5ch6eCgzKHFbIwMYgfpcJC7Yus5PtUelfghm5xiEMYome8f7
WMWHqbqbxcD9OGzUG2Sx6PI3rL50RFfKzAV33Bzme8Fva9m7TRlWcUjXFx6vO5Dd1J89IB3XYcKL
m7meFsYlYN8h29H1h7Z4GPPvqnEehm92sNUkEH/vlT1yZmKseNStCWqspSq8wmJjqUPWMWXiDLlL
FCaYbLjtLbJiA1R4CAeI+ga5oHG9sjCpAoWWL+Ph6YDs3Ptac3ailhvE1c4bQHYRrHgZvN8wKwLC
qwVCTsDbn1cBeeS12dxIEwdpI0Gq6x3rJdshVBo0/4yNr53TxHv0lhetWB6SjfxIRgIBRxnkD7ZI
Aai6XdvV1KgyshGOPE//O0H2OTbKg2UhXVi+KaJw30QmHdbZ70JYiZbFt+P2jsR64zko/boXP2Ll
TVNQxElrMTqiOp9pI+9GBlQAFt8nWzzxstuNihgQN0GNAvfmarWTDWGCUC4OYutHWTXjLlISZ8OF
JOUxqidUmjVeWoID7tqIk5Ru4oYJQcBR72dTlLT96TmcNCZ+Bj9oNzZPdt4h+HcEMBAHWqdvjhsn
on3GURyNeFfUwaOXZT+DJtgK6rJACrM85JfUhDn1qztttsPQS1XmlzqjubO0YZ/nbxaIUOqdFr3J
5nNYF35sv9W9T/CVNOMxU+27dkD87GOobbXzZB8S/RWq0vwiIu3KbadyVBtIbxh2Nar03nW65BCH
rbaR18uiHG6CfBvM9mChVn5ZlIsxV5MJO/kQnKJMORQxiKCo3aOT7nfFQ1sPz4lT/UEABx2HlBpj
oGRhK/9htA5IFuW6czS4OyZVnCqF6e90O+DINvDSiPj3izxP00pTG0ECnZfmuVo+mdEWpdgvjpp1
RLu0sPpEwcLbzyrZvMh7V9r9PmDIwMrLB5WBmMJZ/DwU74Ac4ukof5ekjwqZCFxgSF+eqrwbwWua
Ps8S+KziB6t03ibjIcyWo2mcWoh3tOau049OvIX1lzn55a9effJ0bhTA6+KTwzVcHsLJ9YPsa5zt
uvQPems8T6BMglkC1M8alsCAi5WWHqGXKYa9yA0UqhOZdvyDDw2uiFoldwuwrOsPvTD7MaTBLxJU
F0xOvFPSjSq5LADBqfmvhdWHVlptmaaOLSs10BWjvXOjc4n8zO11yK1ALczTUSTwq3X0oZnlfcup
cCZnPzB1Lp7D07xxLGSxG9rrf62s1pLHQR15FsciXx71wNp74w/K0wMiC7q+L9Tw93lFENoDe09z
Hfo9Z+Vt5ThPZu4x5xQXbykN5FP62EOAQDM+/JPto1VLJQw2THoM124QN0FatAHMMIKDYObO88aX
bUZh8XtfnfkLK6v1sNSldATpRtRXh6yfn91B1PsflnYLFi0LzaJaQelY0O6a4hxfxC/HTpvOCfhQ
GezkBX2n2tpZ2V+g2iozPWjDgWLLbQeURoYLi8J1LizGhRMqUcxBasthH+j6cfaQHXOH8K7sos9N
sFW1lboi4nAIrwptz1dfrEzzOhWcM2nReP4UNdbdZLf3RZFWfp2F8X7En07ZlGylwNKTdmF49REj
KBCmuOCet8U0Q/+omz+Ai/6JP0LKDF+ikOtZY21jGvHBEkBkEnjGCdBHyuu4tZ//4JMxiUzThOj3
SpkmDKIWxCsxg96G3xvJ/fTZGxZulfLkpVsU9bKeBjzJVH7htzUFWP/aQcwiGNpOIQ66FfL12nIH
54JH/j7QHsp89PCiR/Uh9+EpzU6OfXC2yMAkhw/0CegmVsq77BeFwoWDRqGhaFaGOkCiZDyuw+qv
Oqqh0ELlOAjLjSRFagzIFmBVqmyI/1wv1umbKUsVxtVGdS72U5MNu7LLjb3LIDbq1iiD3f6UUnsw
NoKtFd9znfDFqWuN1tgxbTMZwM4H7SGf2526FAc9jv6+bUtyAABTIbn3S8jd/dVOudjIvHb1SuXw
0QkDWBdmE+UCJj32ZhUkG2+FLVOroNLOZRIpjP2dtYB3Zdz72pT4jZYebq9IuN4qLiOaIrINpssF
J+T111Kyech7B1B2Mw4zxTb3WEfjl9s2JBGZyM9AlOnxHEEH4NpGNIaFU1nApM0aaRbmst6oYXpY
yoPRaocyzr8wHdopP28ble0fHUtI7CGWZ6ZkdeZmlKIRL3dJ14Cqps3XjFqiotzfNiKJxEJ6RrzL
KekBu7peWW43TtLxzjh3YbtLPf2ohu+thwhOYOVl2SpQSq4ZcBXiTDGgCTvuahvzubcVdcFYWXzK
oeqMvxpJ4I9JvgN4cHtd0s0DRwpYTTCUvBrkrqpGZeCLdSWl4YeBop7o6ue7qpnn/W1T0lVdmFq9
aZQl4ylQ4ecxbTi1+zqO72f3XdM7fl1t3V8yZweCKQTJoFOgln39ufqh6rN8ZFle+H6wQaRALXl7
NbIiERFekGy4qHgzA39tIknHyBkNQi0jA37o1aSGMx3seZdmih+3yynO/7Go/XnqFspeFgcRm4ZC
BNd4rYNELytCTYqx13bOPmb9hD5W+RAn3iH+g7YQXdr/LIlfchEFB6Qu+sRm2DXsmmqnxTbKiMGk
71wrUze8Q+aIl6ZW4clY3GQqS2bc6uhnlf9E/cQ1H25/Mvm+cTtzsKhbrskoGjv3stJhNaqZ7ErI
BJ3yoSjDY9xvBAuZ9zFcLaiQYIpFzOB62xoj7ZO0gL14gBULvgslyU+3l/ILF7+O5pD78Gr0KPmQ
Pl2b8KpRgatbDKRkfmu0B/1QljswLuGds3wY459LcZ/QT0GSZ0SApfrcwTOz7OrsKwpafvKQhPcQ
4kfAxjd+mOwzQp4DihuwIF3q1WecZ6VrWpff5bgweCg/pv8D27Zse6nLUgpmdorAtfLKsTYmZ3A8
AkkxU8HXAPZslURl4f7SxGoZQaij2YZM5rnLk7tQf5yTcWcjJVXk74IkfAiMQPU1MBtT/bFrXL/+
kJZ7a3ZOpZbujei9Fb9pqq3mn/Q3EW746nSUSPCuP/lsVEOKUh4QWad81O0P0fyPltRv9MJ42xjm
Pfx9WyAuscpXTkYTUORaAjO72uhMXfSBIX7GeconTauPlfNPL6pg+Rs7f7nt0LK2iSmgYjgzxWiu
8evVTUqu2WHK+Gmg469mcke6sENy4C5W3VM6t/uuovDTP06zuXPj+Llo/4e081qOG1m29hMhAt7c
Au1oRUqiDG8QGkmE9x5Pf77i/veZbginETN/zN0wQtlVyMrKyly51vhkt/ZXMEGH6z9lLUywXBDV
TFdAq7I4vbqflOooEV477dkIB1cdv/YlnD8fr5tZIyDXqe9R/eHpSugTR+ksuCq1jq6KRSG6q/RP
jlH/coL2Tk9Rc5ijz7a+S5J9HriRX1s7pTZP162vnVOyW5IMMb5ODLk03nRSplZQdNwn2tGfLa9q
w8NYZBuX5JoDvTNmk3cavNLVSyuBNmkGZLtAL5LeNeNKAtuQg1EHMlf2+s+wkTaqtavLghEC3h2+
H0H+0qCiDgEUKDpNeCqJYuK7cl5Ve8NBrhsxlu0hR0p8Io8R0U28k7PbwTwp9kY9bS3EgRT+f+tg
6y7XIZlzN6QCTCD1t4hPuNvyUquf5szCwvvm0A8pZ+B9JmISGhPf0CD9SrpbeHc3nGBrLYtYGss+
6jL0Je5n+6GAwnwKN6L12qvjbLPe0QZnB0nvQ9CePkuZO5dabREdGsPtd/n0ptmfwm7D2sbXXxZT
x1DSx0gVn0baVWF5QL1mX5kbEIXVQgL4WQFXopDwB31FHeahGcScT1mi+jyqrjOrKPlax96hRF5P
kDp9QwAwTLPnqLNoaqdHdB6Ptpn1bptsNfNXP+HZr1mcY3tUw3ay8Xgr6pGGH62Peqltdc63jCw8
shgSxRllllzkyn6qXqZM2l8PelsWFvdZpxttlTlYcPLXbLgr5K2K5HpMP9uoha8DKwqNocOCpH2J
O33vxzdT3MFdvafWGg23Stjviiz2bHjHr6/t//CY996caGwuT0EdIYvuCAHuQU1a2cs7w1S9qEu6
yCvHLFd2tlxMBlE4mQYXxufhOVZsOIqr2Zqhdyq08tSpSh4d/RyS+r3TRhSinVzbmo5bu16BDVCA
5vnCyM/iojeVWTU1gf2pE98DiOP608Efql0v/d7YEeGVy/Tl3NLiIpf7SLODKaCl3KRebIKucR5i
6fP4sQVj96I7rmJyWOCd05RP102vrhHCawSNQYJSDLkM30bjpFKuCRpyNXOjWFPc3nYQ4NZu2f5g
o360lheaZ8bE38/Cn4baZt+NgFvCaH6dhkC7sfJRPEND2at6WDwmqP4O9lRv5fqrcRfeXThyKffo
xsIwagu1EWZ0nVv/L4fENxo+TOp9MBzq4ENMcZoa5/VtXV3pmcHFkzs1FAkNYAxOzXCEAoDy9+PI
dEuo8J4zjF04b7wYV2O9DRaE2jFwrOV3nCs4i6gUc6beYi2/nZTmi6kAG7q+rNVSAgTHYicBZ8Oz
ffkFB/pCk1VgJgcEjxBNqP4souMkpa5SP4GYdIuKlulW73HNSRmF5rsByKSytTiIfq36WeLgpExl
1O1zWd4qReB2w5eN1Yl3yfIYnttZvFviGVn2OsbOlH+pqQ4/6F4ZulEKBZQXPeY72foLbniTe+26
4dX1AeIRjxeDZ8ViV505kmNrZled+hkMlDO+wk5tdRs3tTjKf6wOjLQONyggtyUqaQKCEPhZS0vI
QDmz80yIGJ3dHCBxuVGqW43wwEkAFAICZU2LqFIwoZZnGv077ZMFB4F9GOhJ29GXUVEOva16vJ7c
jq6o1ekME3h+8mBkPzJgxtf3dfWpZjEtR70QbIJii7h7FnBiOTPH2GfJCmz65a/APFTlvu+8/Fsk
v9bMS5jz6DqoqmTG/azdbpVi19Cj0OPRXYGaG6mRP94uWZTaxij6RqXudclPfRpdnTG6fDgNb1l8
GCA4HG6U8XZ0fm0sffVrM4YjID2Ut5fj1rIdIgIU0t9R7d7Fmcfie4QoHCgBST8VnXxosyPAGQGn
5KB7rf4st5U7T6Ur2Fe2KJvWAjAYNcH+yfA0cN3LD5E7WmqUqUCJJLntpjUS3oXzKWohVXOSZNjH
KeJ4A30Z5miS7xtbIW7PPxz/zPjidk3asq6lkl4ofFe7sFY+69r3Prin+3wzx/pj01VumAX74i3c
4nJYPdhMJCBJCpyc+cPLZZNfBUXb0TGHWqa1HyIbfZAP49as3NrmitYyknyUd3lOXlrJi6g2kdMh
PNb9XRDlt2rZsbLqcxWqXDztj7lWvkla9vP6vq552LnZRbT0m5nO/4xZ9djSMgzKbC/5uetb1UM7
dRtHee1+o52GJ8PeLdAbl2ucTE0q25mdTMo3GOUKuC2taCP+r13aDDcwhSrOrLrMEho9DUOJVBvP
CLxC+85Voxf5Lon3ExTtSbGlgbAmHMNQPJhjYLhikm0RJmW1Kv7TNC+NyouaH0EFY0XVINT17Jy6
VDqUIU/eag+tudtM0alSeV61894u7R9lKG+85Fe3mB43cHeoOigrXW5xJ8mpLoV8T02vXUl5STSw
ctYWMmb14cFgAJo/oP+IjovUaJjiUkWDkDMR0eW+6drElRMLxFK/6+M9MHe99KIc7e2NS3Z1eSDc
xaAxrbElfwvqLkYWtpCvZr0tSEKM0dwN/oabrq4OhDEKzsyvYWWxOlVp1VQrOxpiUVTc2Tkq4okG
y7/jy/FNO6vtgZeXdjeV/K/C/q4NFWT7vIk/XT+ba0N01ChpH4gCN605EZnObr627mNH4k11309P
QbKrowE9vQpZipNl7Yt5b0jaA0RU1dzsgjz8ruonX3+QoPMtBENuG5yu/561zT//OQtPh3HXqGmF
Q4NlxacOmP08vuTSlm+tBUJGQgGXAhEGzboI9HMr5cNQcctkjbW3nNdprO8KC9ieyaRmEzxaauVW
xb8YMBeDqP9rdRF+09RMpwR2yPvSesvU3rNBF8xfrFFzs2z2iJDe9b1cu1TAJlFygwqAa2Vxl07N
aLeBCve6k7wwnX1ACsyuQq+zN7K41W8GUwuY1XcI2+KbBVHjB/ZEPJD0t1CCIAgWv1bdqnSsWqGs
DHAVCjbS30tHDSi4tX1L/7No0gej+00p6RDMv69v2dpVhdjp/xoRP+LsNExVVlWdaFPrVuNN1ZsM
P5T+NGe7fKg3IsCqD56ZWuxa3iRRJ8cFKryD9lVhCDozu/1Y6zdWitCArN/Y/riP4s24uuoVZ3YX
FyTk6og6Abe6Dxr/V0sh1ojGX7Mp3c0ycfz6dq5eXP/Re7RgXAIAcLmfNQNZViAUYfp2r4fP8ujJ
5lOeHez+Qx78sGGPt+cHywpRA34I5G8Bpb6CPH9Mtx72q97DsxCc5fsPWZx4o3TUQRfd8zKKPUV9
Uc3ELefj9eUKF1zmjxwBBtl40xg8ry9X6ySgkoIe71GCYMfcA7VMc8NrVr/emYnF15vmfjKlHq8J
mvCxNo2dVTeH0NJ/CUHj66tZ3bIzU4sbyq8KfejFaqLmTS5BIIa/y63JhXUbjPrDY8Zk43K62CiB
a8sC/1TLuWdLv2u7cLnT/81C/jay+Pap02Zlx3m7t+dnwXUu9w/9tDUesRo5zL+NLIL7kE2THqFR
ck+bFZG0Yyl9Vuhfz+gsFcH3f7Mg+LF4tFFhWQL4VbmfQC/gBLUCaKx+KS3drZMNT1v9NDZcKIIO
BYSacPazUNhH2dCHIkGB+35wmVLqT/ZY+AeEl5z/T1Pip5yZGopUUfyCvfPzL3mX7YbqeQIzf33T
xO/943DSXQdDYwLkWo4ETXWUd742ADGprZdhtn9Lm/Oyq+UMR3R63/lWGeS4XEhmhaaeNYhXZFbA
TGTYPyp6dpcjWhG03SHK2qeWY8p04INUUqbu9yb64MApwl2iBfeD6W9Ucla/4dnvWXxDkNC9H5qg
NhrRXhme4Ycqky/X93UlItFP13ivo59GsW8R9Oq8Z50dfpJ33WmU7fgI02OxC1Nrcgd5i8pxbbLr
wtwiAJaqU/TByGfMyuGQ14SL4S9lll9sefgqBB/C9CaxbqQG2ZUs28NuuYuUjXgiTCw8iYkDRlgY
SzJBxCy+sjT6uplPCNsXMeqcML4bUufV8rxHnPEpHp/D8Z/fKxcGF58xMUN5gqwKRBt83QA0rGmv
+7m9YWUlgl1YWZzCBqEVPddZ1lS8wc5fHhRESWkxlFuwzbVq14Ul4VJn5508o4tbmmNwSnwMzecy
Gnad9jCfEuMJzrydXiCq89CCv+36jSDwf5gGvyRerhAxL74dJFy2nDTQ7Ebmp4TbOSiZtuFdeUyU
aG9DbAD5+YM9fRxN9TGrtuC+K+eRhZvMmgGBdP4YasvHGFhxArn+3Ge7pL1NQLpJ6cfrB3IlsaSB
DzAciC/EUtri3rbLFDC1TdcseoMPpX729bvUQPN6vlfJ9jLz93Vz7zjRP47D3/b0RY4HL3JQyz1D
s2F2GPKb8D45hc9duuuGD3KduMjBW9Sp1c8TA4MKs0fg7ptfivHBT73c2AWDW4575YN0VLbm3FYi
PjADDqpoyYlCwqWbjcBb0aSbeG/pb1TLC3tj5asHhjkNOg0qOip/yOfGHd86FGWgUbkLhy8RJNTh
LjDegCpv4NLXRs9ZC6kr8B3GqpyF35ZqQMEg4u2oKGDQvg7ZTtG/qO3sTjVEctlnuFt2qW7d20Xg
9eYhHz+ExqGqu51Etm2ar1sKNes/yGBOWvA30XFZ/KCIHxqODj8IeiFURs1ylzwyenoI1Ncu/5im
d5Xl0CLcQasY6S/qruxeZ/0UwnDuZP9C94veATocfAmHSU7xoc7iiSWHyTxFzOeM4GIN47uzVfBb
PVJnBhaXzlxrSu6MeJLffOns6ThU441m3xrVz1q3v4/al5SJiOvHajVUnJlcnGIlxg/KHpN5+qJH
t0Hc01/SdteNrLXpOBqIXVm0HWjyi19xtnOEqEKJM4DmeYk2SkrhdJ84jnVQZSR0ZKdtD+CCZjeQ
R3qhuuQfeyXqN+6d1c2FFxGqKnr88Nlc/obMHKqBeirxqvyhfcWL9jwTcxmEkDZ7tvV8fcmrlzfn
iFYLirJ/8I71suYHGeoz94wwf0iMbofkjtsMJ6PPb5OnUW67jQ+5GoXODC4Oii8XYa2NVEf69iEQ
2gLKlvuvbqAo6DMlQwVvWShNolIxEhulQEECG6c/ss5TGi//y0z2fl56iIBtLGndoAEKndISGMpF
xI/LmHeJGOW1DJRkS/0+Hue9Hqf7IJO82Njp8j7UtzABaxVTlOZVarKMfDIJtDjlVRuHXRyE6AcJ
6vAqUyLPGktz16mpf8w6iL/aWZvh2raOteHEJ9Wa6o+TE0Qb/rp6aACpwx8LVpf7ZZG+WHLa0IVi
v7lVzaNSyHtFe+uN4ZDVz3X3qvj3YbqRZK85ERz94iVGaQHK78szMvhOq48QiN5D8+2G1Ztqfr9+
LNY6oFA0/NcC7C6XFtpJ7mq7YZSh7N1Yz3+ow368k7v+e170N2P7QaVxM34J8peAUYdZBgRubpzM
1dyMkVGq4iDAqZ4sfoJeNcQioetrtuXvpM9L15qUA6MwntSOH1IrRXhzZ4TM+ganJlBv1Vw9beyC
iDXLXAbsKtPpqK5RD1/42BSnYxk0lEwlJfySoz4IuGXvz5KXmepJrWVPhkzCyKE5hQFnhAThuv21
g3VufvGZ0T1hA2xiBVwscNiUjH9WrvpLga6C/oBc7zQr3rgC1u6Zc5PiJ53dAEocG9VYiujb/cgj
aycaZsEmYHJ1YZxcMFwoVwHSvbQS5W0hT4oPemhO3VZmjjXc18M3LXiVi/vMqA60kjbevqvHVGPA
VMwrwMK/RDUmiZMYYSNzTK2Gu+RbOzq06L5FmQ/p7+zxxPCH+TnrB+/6R1w7q2KcSiChmU1b2rXC
Xq0mi7GPIDEF22Okbz0j1p7ccIEJLiuyL3lZNesHZUIMl2hQOg+aFLtZ9KUbK3ezXyy8fXkazu0s
b+ZQbUMpoGia6+Mubf3I01KNDEvt5v1EKCbxTLa6b2v387lN9dJT2pnpLbuktjUnB7v6Mv6yi9cO
bfTBTfvmX3wp7hHUE5h34jm/CDiQ/WryENNs6oo3ya9cc2voYu1wkSDzH6oejCkuFuOMYy1ZM+XN
+VPcPEgIc0dtsxEz1jTEAeWB4AC5oKDctAgasYzSnZPyqGyjVj1Fvj3tpqhod7nTSwhiasoJBB2k
AnnkeFqfdjtraCHJNSrDVe26fE17RHMce1cEvu8xACau1anej0Vtez6Cmp6TBlvipGsbw+VJ8sCv
plO/2Jik08I4khEZY6TWgxHQtl2z3wKhrR1EbhMOCHPmjLUt3DfqfEBOYZTep5RJlf4tL7bGvdec
lbcYx5yZHfxncV2MTVPqoYyeBA9sTyKDzJrAa8wHYqlALW2S5q5u25m9xafWc14hNu9oQJjPdaYf
+mLwNgt6a4sif4Nekqo8FDGLUxEavZGrVoOmhGq6U8J5V2gDy+PeketDV8QnvSlO/zxknptcfCmj
l5oCrUHY34MfFPd2MvTG1y2sJhfnJhYe58hModT+kDKa0ltHsx5AEsvhcOdUVXDMyc/hU27nYykz
QSdFJU9oDXfJwlR5RqpO3pqQXvPN85+zeBWkcyp1lsGKQ3J2gXIb/kVXVrSgICFwmJz8g6wOElI/
zXpkaIz+TlWflQ5WNunl+q6uXUQQEYCco2mKColY5VnykIRGXfuK2NTC8fp8cGNwGoqD1vXGZb6W
P4C1ge2UQW+eFouv19VaOfW5jp4GkiPzOB91+TU2XsPcuPXDYldP1j5Mtt5Vqz5DYGUenpsWPpPF
8oAISxI8qyhfwC4iD8ZzkQ9elOoomn0e+nmvTV8zK/EsJAqKcNj5Dri56xu8dgM7gFkdaobQLS75
CAjcva/Mvlg3VEai8M3MYx577WjfTla+lzbV4lZOvwlPm1BrspEGthchZtaHolBHVIFrSQxX3lnl
rtc/THPimRAGbV2QK+uDLYMBQCC7kLUtJ/j9vGNiP+W7huq9mnzNx5/1j7J4nLeaFGt2LIG8UChW
mUAVFo6aJxYNLROljPxO9+8T0/gwNc2L0cH9pio/rn+0tZcqVzHYIaH19yeNV+JEttULa42Vqe7c
K+WubJCbSurYoVHnfE6drL8dUqv1ClC46FXrwzEB7Hi8/kNWjic8K8B4gVCJxGCx6qpUalnpUDSQ
6srry59zt7PJ37qtmbiV0wlanyKr4HyitL54Q7QIG+XjWGb3tU79aGjdxr6pbjTHU2bIqX/nyb9I
gIGIIlJKgBM9mEU4KOMoGyMhPhGbJKHyJ6mMdoojJh+2+L7WjoNNoV4os1mEuMUWon4yWHlvpPeF
v5fk+JDEau4aZngYCgcJxSqjSqZu+Y8I/ou8+53XiuICSBRA2JfequZSGNg+SgOWMsSPyOh9V3yG
N33HDx13SAvo/8skO/hghh+7YC6Pqj3mL2OSh1BOD/O+1BRecdd9aSX1YCZC8L+AHxVaU5e/SR9Q
bbN9FEzyoM8Oc5Z2XhRyTq1e3erXrx1WEqr3mECvdgmjqBMUpqADQJ1n/m3W020Pgf2OV8Gxl7Y6
z2sAFUKrUBwyAIY4+mJZpaJFSh/lyKXU9fDYh5a/9wGIg/0Jg72hKtGpyAt7H9Hy8yZloKlL8NyP
gyCCGupmrwyIuISpPNyNcz4e5GaT8H11N0AJMvnpCAIS8fezO7bV8gyZ9jqjvVIUx6QotaORh84h
Kcx0Pxt69KT7fn5z/WuvRQ6AVgIwAzjxj7dzA7H+3IKGAobXPQaW9jRN32pTLlzZ3yK0X8mETK44
WPMAJAv6icv1KWmE1ESOs5f1rWE+p8XWEV5ZC9J1IC3fZSjJIS4N5Fpgt3PAJy6Nj330UYJ2RFG8
Sj9d37KV72RRvTJ1KA7pui2hTm3ExGaiTHynkGvGfkzt2TVGyZ3U9qYaf143trJpMOyR7NB2gpFA
XritkmdOYIYKpzH/ELcPWb4lsLpmADkDXmjcf0TaxaaNTZ6kSsxqmqK094mmSG7btNbx+jJWgoql
QRL4LrkD1fzCtye+/ASfWnbfNYmrjbOnjC8UjzZC1+paaIfSI4J8hnbgpQMwL8ZYW86AtqPTfqpp
F+4pDasbVtbcDAVzak20oBgDXFyCTTZ2BT2ogtE8/4fjP/mhdRgS+xSk/0KQkdYulR8SNChZl1NA
8JRGWjUjaSKVlXVX603jWqGenSI90PbXP9DKomirYUIAOymmLZ4pVW2PYS45aN5I6Y4BVmhMNEjv
oDK5bmct1aaDARKXqqsgKl74m5HlpQVJQXYvaiQfJf1LZ/5Vz/e5IbuDdGd7M/S57ZPU7jbsisfs
4qpl9kgInQt8PcnLpW+Eoy8uMA15mKI9TWGy1/uPTj7cDQqzlWPwUBg1D/o7y5Q2LK/trBDQok+P
oA/EHJeGg87xKbfjlOJt0eoQFRXfRwim1JfrK1w5YmR+sOgCAEagfBmWggbcXdlF+X2qvlXDAyNj
SvjPRwoxQUfNgUvW+ENVs5vJVWQry+9H6TW3XkOa/puTYitnGEi+oJCGJfbPnkuYjXYYm8X7Mgx6
Ec0WW8fq9zgzsAhFRSmPNXQO+X3tPADfm9GvqOqHzZLqmhkePCjDomJmAkq4/OwQKvW1qcT5vdLf
lTbavslfffAtKr5d/+qrZigUUWKjLgVm4NKMNKlyXXVdjha3dsz2TcBq1NZztuaW1sYHmCb6X0Pv
Rfiz7GSykqSWip5v3zmuZrd7DKIuHj1zlTf9nchGo6FyU+NznO6iwxyY93bj3M4QmvW/ZefzP142
bd33pIV+Ntfj5bKNWSmnNqQwnuevev/dNz9K5lO0pZG1cqQurCzeBEHZDYWS06dKneHW2RsJWgPl
FnnUWvuCoTwApVwmQkl0EXrB26uRpVOcpstYTJY7HNnLSpYFvbBhHOfIdFUtv7++gatLoyZrUC2l
O76cSomzUqlimHXvI/kYlpUbS09KuxHrV3wTakxI2bnJYVlc8s7RjbGsvAMkqevTrh8CbyqKQwLO
3U/CjSAr3HwR3S9MLU6bU4MKrGxMTfKDGfd3Udpy/9/wQPek/HfY5Kdgi9JfuNg1k2L1ZwfC13K5
GVsgl/b4AoFacWdZptsY805hYvL6x9pa3cLbw3qWVcnCVGns/S9TVTzF5l3evdbmU5V8951yYzfX
6hqQzwFvJdF1HFAjl2vjUPj1pIBDnJvnWFbdWmJOFKWtWdd2Uxi6uiDY91QroCVV2RukwmuueW58
cR54OWSKWvItVcQEVcVVtGez+3V9R/WVj3duY+EvvCCCacixofTFDsK9XWBWG8tYN8FtTG6tAc5b
JBwxbM/loPOaF6xij03gN3tfkayb6wtZcw2BpUEQBlIx5u8vvxTFNi2vOwMuNSFI4gxeENpQLlEl
Ub817U3SfcynrYfclk3x9zPPl+SprpsKmwVtAojyaea7dXxopu7E9G4n/3a2xqbXzhpwa16N8Gzx
8FocADUio5R0B8CA+l0pHtAuOMHiRe6Rxk//Yj/PLC3WRubR4xI+nh+N3jCU3mjczc1dkLyouQJa
VTRK/vmzhQce/XKDxIckbTllmqtBZEsG7auGjsVBUYbnoZajf36mhRUerJB6iEbZwh/NKa1GLUVB
uq5GxDCkQ9x7lWYc1V5xm+Dn1IH9H6O7/otv3Fzf0z/vASxTW3h/YVJsXvSZzKaMuGloUOjqw5Cm
It1qtBemC6+bWQHlX9pZrDAdIzmdVZpmaSWfiuBbDFGNDhNZAp6ibr+q1YtCCo5U2fQZUsM+t2hj
KMjYSOUGk9efR58fwvOQ0jp6OUzbXx4QW6o1s85YsJk9am3oGfPL9aVuGFgicbXMqRG3L2jHWJXr
56/xFhB9JSlhCWKYUGAbRHX7cgmJrXVZbbGXaqifksY4lM1TLj/0+VM8dQgw3aYjzKHTFgmRCFeX
lypmBfKJNi7xbBnOJgN1uV5BHVpN9yQn9S9VesqibN/K9m6zab+6i+jGiM6POBkLfxljBY2cURgL
LdeSnkgzNy7uP68yliOKRUB5SbaWE8axb6jhHGIhCRHKBGzTAcwuiq3kfMuMWOhZQObRB75BmMlo
X4oJriZ/mIzuXy1GQDYE5S7v2Usrca2oRufP/xEhZ8YEfDfU+Ncde2XqA3IlXM4QT2U6OIvLP04p
0+oytI3Zo565E8e1IaF6jLujrr4ajeYFfuuFU8LAZABGa+NcrYaQc/OLnUxA3ER+xsGyJ4/s9TEz
P6noGdvyg5QqbtbvpJL5ze7Vjo19q1YnCx7STILR3tycMfzzzhM0U5R/eNtBk7rk77GbwvYznROo
H6v6ZxDVzLf8jhl12d70P2sjl6YWScQYpIYUV6w6Ri/Trw5h8DhFyQF5By+LdoWducrg5T+vf+q1
03e+vkWEKX2z7acpS0UxwdJfin7rWhX/wDKW0McB3kfKwPW6WFVVy4Usz3TeZZkvaO2r6GMQvAT6
yTyOL5K0cTrWIhfT/cR7tIwYDF0sJ53lMtcnrEVBHx6UknFAf5JQ67Sa5MbsLGgbOiaGLCvdXd/H
DcNLMKVVa7lhBxjORPHsFAy7VPk5Gkcj+RSCsLhubO0qP1vlEucUp4AomgwcTF/YrqG/BEbgTnkO
k8DhuqH1QKDSDxePVNgEFymfxbirJY99ej/x/h3atyxoH8vwoflZSLeq9lPS0Pr09zKqZj3MZFs4
lbWISpeClyvlV1iyF3FAray41ErwDmP2ykRJ1Dzk4dv1Fa6aoNTKxUMjAT+9DKfyDMONNqnpvWbc
xO2jPBzk6tN1E6uuQc9ATEpQEF8mlmYsB2pQaVw/MB6ED9rwVjNVlp+06hdta++6sdX1nBlbHIB5
rO3ZF8gNYwzc1kcNIPSGLT3cdSNMEMBKYqADv9g03Yeczu4wYoUvgpTElL40db/le+J5+0fkgNb2
v1YWvgc5shLFKnAQCyW5qNt1/knT7wfje2+9atauam2PCfok/Si0Lq/voljAH6aRnYRoCQQDYxKX
XqEVaMlJPp8sUrrxGMya7k52reyUrIaCqbK1rQ77Ch6c4E9Blzz1/aQtXB3m5XaIcpusWZ93EB8p
vQu9WbcztIcBvU/uBQ/5IMd4TgIKDgnF8i1p3VU3PfsF4qOfpS8K89SB1PELZG8wvtZJ4Mb5Mb2l
Rm/FW2F6fX//Xu3CgRwzHLjjfV5BM/NV4e8x+ST5zC/FX65/x7XLhyElOFABmJPLLE+DZdAlbOPs
3vgWVjeFtWusr3k0PRnBB7Vt92olHa4bfG/ULT0HChA+JiBIMaB7uYujajBSmYb0GZxav20GLXNb
TejK9f3A5HGSMUpqzgeS7+imm4pwD55UOjlt030YklLzlKIvb4fWlz4Xjv8jt7KOEi/FBKNCqCQH
6uzmDKXshRDH0cw7+zYJaxiu9dF5sJXIuaMhHtxcX9Pax4LiWRRPLN7ky5ZGGhRSQzM6vZfs5mBp
4CzbyGvlZF/b/3wKC159WB/fQXTknyIknPlgb0RDYsLbcm80o6vWsA5VriRvfKPVVxUDhIIHHTYa
ugKXVmQdUblAwFnmQPW9eZiCXWn33/V8jjynGH7ESZcelDr1dD2D6KGf9tc3dP0H0OhnTAkQMfoS
lz8g0s2yqQYJ9693zBXPd212SPWHUHu2vya523+/bm8thxW4gv+aWwTSeEwjQAecNmqWv+r0RfER
E1LLvZnFu7bdGJ0Um/fHAYCRQwGmKEPxtzA2trC6ORbAFU3y5vwg/Uyb8TG2bww7/jBl/tex2GJb
X10euGOqbLR6uMsvd3OC2Kxvwj67T7J2F1R3QiXQAaeU76Qw+RfXK0RVgqyRqSD5/eVy5qB1l6iT
kgDUKKr6UEnlXi6c26Lcug7Wl/S3mYWDWDNPkSzuhBnQXUV47Bl1otGyU/35NprtLb3ClVIz3WaB
b6ChaIni3uUeyqEP44QFpEwtvoztKYZGoc7rkx4AqpC9Oi+OlPnC6lvbbKmgrF0755YX146ahhRO
zSK774NdY6Q7OdsZwXhsG+kWt0Ng7vn6YVjLXRjtVSnUcteqS11VJZVitdLB9yjNc24idRo9RMUW
Ec/a9zs3sthOc6QuZfm4SWqdQvjp4rjYDZ3nJMcu++fwBD4dkVkHZwkcZgmpUsy60LvQADNgZrrX
K1PuzRIkDJA9bi1rde9MaP7eyRj+mIq25kaxun7ALbXevIuVedoVsn2j5sZW8rd254C1EehR0j9o
Oi/9sdBgHJ5KH5yAXbpSN+668IvMZG5SbsTiNffD6VkLvkDUWrhfnMg9g/0geyLjIM3Jbug/yrpb
vdh+vre7/vN151td1pm1xbkOYcKCVA4oCdn5uJ8jDXBoZ3ljaYUH3SLHvW5uZXHsn0KVGUAzIkML
c2Y8GHmsE4sbtLSmGZ2Bv6AoUNvbvHrMko2DtbI2KiS0gWkB8s5fzkw6RVeUQycOcnWamnsw8KEJ
Pbe98cFWfJCyF7cmbdr3U3zpGQnAoyCnOXUvgwA3bK/qbo1N/e6V8wsClWhICsKKlmrI2mTMk5Pg
flQ/w0DfS+OrCZdyZ76CJdj4SCuYSFEfAXyKBBQGlxWSTqoYDqqT/D5TKeZqn227OGSdTuC3inun
0e+15k0C0ytTww50+y2R9WN49CllhMqdlk9bv2fl3cXwFC0QpumE4uEiCWvzqc11gJbUofbhGLq2
TWNVqh8Et3MYPOmppzm7rv8WOJCKpsrv6z77Pj+1SCAwT6eadjxwakO//MC61E5j0ABxyJPoWPq3
w3BTSXd1KFHq658JPIegmXj9NV49drJn5C+DXEFj9jCazETcGdJv3zp0yXHoHnO63INy22u/c55M
knoXqcesvbG3BttWZsKYxhBNBhCckKAudSjrTJa6cG7y+8rapRE1GTM4pY7ugRILPetXZrhlMO0l
ZUbHtHf5Vb2MyMRjMjwIpb5mto4kwx+GZiufFnv1x14iAAHkX0ecbQmnlkezJ6MGtiCpRbAfyZOO
pV61W+XilThDfUbk6wQZelviOJ1lRZ3iN7pRM8TgfAqH2z78aeXf0VZ2Cy32kPmqh/lubIIPzo+4
/t1mv8Oo/9SptUt4RU3w1Nf+Rpa2EopEvQhIM302MHuL3zPwiSxAD4KwK/HatHvrZvU4x9bHody6
EtdMwfcInpYSmWD1vFx670ezXwmysyxKdnZ4oxqxW4yx5+RbXYx3ObjFx2T+n6QT1BeRYtk6pNwp
5UOHoGSk2rvUdzwp/Uuyc88IjEdr/NUcY4Mny9QfbK39FPrNLvRPrdYfAio0bDUNTQmNvqfrx3Vt
/e+IVapzAvy02OpYss26nCH4metvin9AoMIsv49buMGVoM/BAhdNZgpudVmPmRiSo4rMjC+FQHsu
XbqGrv/x+kpWbRCAoaHVbMYctMsvadagLaBqpOajfjbm+yzIoE7eiK1ruyVAsf+1sYhtk5xmflVj
g2KFq5OuxckBL3ajaQtpv3LybQCIXP30DungLb4LR6AvzZBefVQ86hGMvjBBX9+vtUN/bkH8/ezQ
+w7gjSzDwjSf5JHWnXNglk+TXcApKCn8C2M076hCUFmBQeXSmJWTJFqdaIS+SvTJXROJZkP+LFsf
m61gvvKAJZRDlCnaInTLF9+oUPPAnnNwFXnafLD05pMTyI+pSRHOjs3PCvKWQMFB3mTj2/U1rjjH
hWHhoGcbitxumUYlR0kNxl2jqxR5GgRGDFeX640AubZGsg0IiNHeFVjSS1OBPiND3cO7MHO1z8qN
M/wqP0BCprxocuOlpnq4vrQV+iJGKf42uEyoePV0SdpyQ/hFpTwZVhsckMP4H9LOrElqI/vbn0gR
2pdbqZbuphpooLHhRgE2aN93ffr3Sf4xpivRWwrjGMf4ghlOZSqXk+f8lux1NPeI/LdDempzvfeH
TFOCBWuXwKDpEHgzZpgJdEt/GpPxtIRd/KGY8sQGWWmV1UmHvH5CQ3beQQ5sPYevfq70/DAQhcD4
BWEItzAusfccN8nbNPSORvgqQfKbAl5aRIdhXnzX+vdpNCLCpF3gVVnTMmohA1KZ6TEzZWXlsdfw
INO+uio1dlvZOfB0caJJF4pQm+SGdFGJAFB8vQrCsmycWufuQgj7NDdHN+392XIPiDjcGd0ro3gV
IS1MYTjo3PKMEYDmnMrmrzK560PvoNZnzw6qmUIPKjtL76de/acx7MGcNqDqLJ1/fuUvqgH90kV5
WCF42BXHsfvE29ZfljejMZwUxDuA0PwRT+ufZXvfja+NIdu53zZOOdBAGPCAtkODRu7r6WutNHEG
LDQX/MwnO0QBHR9T/I+j0DiAOviP8aSVl9dTpqwT36RPLmGu+wZmGJF3X/eFP1IBVn4rHM1SJH4o
Ivx4m7w4cxIlxtfBYXKRTvAV91kxOt8GkaMgEqfoH4ao2znIfxg4/7LofvBoBBSfy/B60dUcZqW1
IEZoTZT+xwwsZYrRudE/tIp9qCE1G+XdUj63aXuXT+opCZ3AbdbnYgnvQ+1dsV7wDUOsJX3TV6fK
O0WG+/H2YbV1DgtbKW5PIQAk9+tcu4mcNjE5h8eRJp2CO67u9KdaX472aiw7AMWto5ipF9NPdkeH
8Ho+4toZ9Aq9r0tWVUczN5B+ZbMX3wojetvgCNN1+re1tO9uj3Ej2RHfHPyIUIjhO1xH7fsSch8A
Dnh4HxSnxG3kzln/vB1jcx7BGwtQJNAl+V1bqQ0Q/4akzUm/9L0tAGdCpSHZkxjbikPuCfFWNAsR
Cb0eS1hE7f+JW+jpQ40HkGpEeJed7Gjvpb51FrwMJJ2Xit4ZZWSTvXUxhmxN9GF2n5DgG83+PLfh
0eii8+0ZFEmavFfgpGLGRl0AfJS0NuhwVmP/A5wRPs+R+Viaj+oY1K7zUOAK9huxEKCAUie8jmQZ
nUqdxqjXQMu5iYn21DQcK5Qaau91nyV3KL3u6ahs3rH09v8JKC3BNuzzpbCBu+ByvSqnPDafNfUr
kmOHaggw/cUC5hCyzVFJuT3SLVADpmr0/PHLolglP6RQb7G61ASo1TpedDcqAlDUNSsWiINJjdZV
zqUd5q/KrIle2XYzH1N3fIq1CGOcRrceNfgWO6fi1nbEG8EUbBvkceSSS+eMsdfkEyijDnSa993F
byraS/o2Z5yatygH8C+QvNcbpekdexwMjQ6vOb2e0JauZudgjcWDFtn8uz/riXfoFPPBGp6yfj39
zrSLNgPINQ46U3qSlKtROvPkkMNHOSK+oT4emiXJjyqWKb45NWPAqdQHZlaGh3SYXdCicxn0Ng+x
caiVi/AS3lkKm/MOLJxqgI32tvxKUou5yhNL9PmH3M9SB5+lz9mwJ4yztY35spits9rRbZZeFK5X
dkM1CdWFrjms9BuPalp7fpgM6bkZitddsZNDbgWkHME6EjoWXLLXH9qzkVAZR0DGXWo/FtMnTX2g
Pmau7YOdZPe3P6v48fIZ9TKWtKhWzw7nVUBUu1ho/OuhcowW09m5rzbXrqPSgUZaBSFhmbBYmW4+
RR57NvWa+gQ9LT3GsRueYP8iyr9M852lDsvRmLXyaOerp/llGbaXxS3s8+0Bb90CAkyK5BglaL7n
9eQaVbvYYw7Sy1xrhEiEJ1eEXM9pjLI5yI24R/XM+zAl/bhzSGzdc2Ro8FCB3js8EK4Dl1GDbVjI
TI/G95aSp2c+dkN6cP+9AzJ3DeIyQmBcEw7P13FwAepmM2SAY7+Sf7hmdkeltTn0S7T31t4cEvxT
bJbQReVRdR1qGVFJ7WouHctIfKvtHzPMQuPsOy/zndNna6dTOoMGJaRPOfWvI5m1GU7dwPop2ndQ
QfwEBVm9WH7jPEEU1ED6hJVBVfA6CmyMrmxGGi4VCfQjmfxzb8TO3epF4c51vTVzpG9UHfUfkAlp
i+tV7EWWS7clFcd54zvV6zn/y4p3XsKb0/YijLS7l7UcscqDzE87R0++R5Ple3to482hiHot5XPh
IiZ9mrkysv4HvgSXxTisD6Z776BZHBdfbm/czbH8jCM/5Wh3lK1bcv0lXSs8SWL0Auts53TYOg55
TdM8EjpQlkwW52CqMy4SjkPNgH5ZHEIW2+1xbM/XzxDiz1+82aZFKZW+BCRTh+cydA+m/hYItvob
ID9y9p9hpLXskpq1estI8vC+1J4H774Nv90eyd5kSUfp3LZDFYHFvWix6ytNE0Sqs3Nobn/0n6OQ
FleYx4NiNkIbSHOqIGnjgwtMF+Gs3zlgPJIbrlwck2icXX8V0IFe5IQEGszsZOhfjKy+19zvtyds
69PT9YS6j7ACFQkxoS8+fWXHZZRN4ArYjp7zubMUP57rw5z2O8tYTIt8qwsmM+9SDySbfFwmdr2E
qwdP3yYzzJ+S8Yvm0WMrglj5o52jozb/65QFnB6wAtAn/EPqcj2yJqPl60xszmy2753l7ep2vorp
XKNn91P76d9OI5waZM1+KEdQ15G+VTY3cPVKOq5diYj696W61NPnCP7t7TC/TiLiPWTaIEhRpPzF
EEytnMLzWlrIk3lKbBX77OLUjjV3zxI4kR1wuONlsdzdjrqRKgnNILQOEPrANVcmFVvGtExFTAEb
/ZA0OVvGd2MKUx/wRqDAgczMzJ+TKsjW5aLu+ez9ut2ITbmODYd+DlSU68+Y5Cq1k5ymAPfefW2g
1TPN4OH3luev++A6jHQEmlXSm24NPxARYz8t8EylbKW9s93T7bkUZ9z1NriOI52BttVo5Qqz5OJO
xTFrgJdNj5PRB/PyYVL31OG3546+HrAXzLtkNxutWdNUmWKSofJNnr/Ruh5q178mnIsB4bQNzFI8
A6XjcFHbtXa1iLsjVd8Zjee7ffOoT3tVvu2h/BPGlrKTZlTCQlUJY/OuyrvHWnuynb9vf5utNcBx
i6CpCe6E7PF6qQ22o04xwlgXNb1Tv3SfvSGCuP/tvwWR5qvvJnPMDYIUxujb0zutQJjPzILdft3W
WWHD0afiT0sG6ebr0TQMpx4Fl3ASSzm7nwERjN8mzXpwFGh/hR7kRbFzN27NIHg/HuQ6UI9fRIe0
1nbmVUhWOqnqc8vXbnRKxvSAourtWdxaDi8DSdvIsCd90ouO2lKXBxmP0eRvmhI7o9kMQnvYQSaf
rFj2lPasFbKcCKLHqOQX33r9vJuqbsTAcYkCist/C9jd9VfqDHxe1E5FKc5MaYU8ABLyCx5Jt6dr
47to9NSFiqDKFSzrYLaYckPBBCVWTsqTPVcHt3OB833a5ZeKdEE63ggkrGvAh8DplhZdOLpDqThg
qfphFsOhHbSTR2wcoALWBImV9yQiBtL+QammTacaeB1oywweN7lXkCePjReduj1xy62P808sMXXX
H2de7GxMVT5OmXvHKT32prmvjLodRJjQiAYhqjLXQaI81sawJjHqbKe/IFqbn5R2VCncjdHO5bMZ
ipMasAolHGDx16HSEmaAPualEAfp++JABp60e4+JrSBApuH0iyYQDNzrIAl0JaMvEciJkqe+Qbe5
732k0P71u5h+CrJjQogH/xq5kN07qblkQu0HTRWTZl3+4A7fb2+azYFQrUDMChsXXuDXA8lSRVVr
gxBJvQYKdiaFUPq0dk6yra1piRIU1zOgSrmnkZZaEeaUfHhO4FKcGIDKnnDAcdJkZ8a2Ng7aXACK
2D9Csup6OM7YNWae6eXFi97B8OuQCBASNCrsZURyj7fnbmtUYkhk/HwgTz5wcofXi9N6qAol5X1q
pgFLTcNhO173cL0bw9IFO4Z6K8MCBX09LLjeSITXMB/WHBfg4V4r71Y1uStyCxGAndrFxqiuYkkr
Ql1sV4kVYk0P5pIcejXokCbf+1BbUTjgqLJyYCOnKI2o1TulQoocPGpfRn6jRInfN3+t5OUHRy3C
nS+1gTREu+xFOGlQ65LGmSPg8urnLsZnoXvXFe3JpL7Ut2ez+WDNf9M/NBa/SE9uBGsZJbVuunj0
xNghB3W5U/ZmYGPnXf0kKREroiotUo8ZiMdXSGCt05t4r125cVERAkFYOnxcJnLnYs1bw1tdQU9Y
Cj+L3mnt8+0dsD2GnwGkm7DK8ZOJRQAH8wpUtcv27eSd/lsMMcgXj/cGjvDSKTAPBvf9GD1Pbuh3
xc75tMEjFOvj50DEQF8E0QZzTOErMlOWPQQIqvbvEQATsg1zFMzQSd4YdYT+k40jyJpnFSLlqnZK
zD6772cv99NYt4IBk8l3twe/9wWlbRIVketkYoJd9325/K2MX//b3y/ti0TtFzPEYeJC8f/oWd2r
Aeei3whBtYB0iSRTlevvI0CJSMmElhz9Kj1+mLu9nbQ5SS8iSJM0GknphAvigdXQwvlXcYY43x7D
5jonDQMsKfJXOX0x1miIbGVFyzL9kswPavkZUa7bIcSPlJJKHJN+hpAGsRgzbp0tIYYaXao6GPST
+n6hnHM7zNZcUcOB10mhw/tF3cVUuzFtBkHcGL6o/edul5K7NVUvAsjqLks4TJqakIV7Zn1WpuGx
sNXHNMq+3x7HXhj5SWFnUTphY3sxR8fvnUctVoK9IujOXJn69aGwTKahzKvOULDJ1dwPuvv37UFs
fXMU7AQDSRcmPNLuK8fBUkcxV+Wk3yFk9s1WXtcO5LF+3YPQbo6F/jHARwiGv9hlaKXpxLHKWLr6
44yHSWXtSW+L+0pewIK9+78I0hdRasubhcDrJVyb7yWKiz4UhKrpPjjmn3P2uDrxXsS9MUnfpy3G
dXB0MaYcu+z8OR/2rgXxm38dkyHkfEyq+p60KYci1RpjcgTLLh8PrRZ/8/T2sGbCt9cOcBVCjuWQ
rtaf+Ebdq+Fv1NFgIQCqBpOMnZwMLimXel1mKI2kffXkh3H80Izmg1N+XCfz3Kq0+W+vx+0J/RlP
ugXRaCd1t7kFR+s5rb+N49Ptv39z0wqNfx7NuOPJUAZrQEGWYgDyucrJQlZ0UV/lu243YtP88s3E
ww/9J2GoI60KIyLhr5wIXtCSfm3y1V/hjNndXa6bh71i2gZA10SzG9wpfDFKg3LRWMuGaOoTHptT
PkIuMpcIvGG03q3uMgaapYSBCvXqvdvDb4iNKj2lXfNUp+mn0VX6AAoA1MMoirAFSL27DGwPzKwa
zR5vmPfeEJuTz4vYFb+Yi0bKN+e8Mp22KLmHoxDLA9GDt/x5TzrgVhQQBzKlB8FpU4liojTD16V+
HtvXQ/sblzEcXwSYKb4Bv5UOGrOsqtSN2/ISuuFrOGcJ8ldqjNbDHnBt83j2yJxBz8KJkR+TIFWb
VSnJzSezPWlz4pexBqA4PILevb0xNsqYungHCWI7z2P5IlDTHkZCzzJyeoCy0cmdDm74t7L8Nbnp
HR3dxdnrOGxt9ZcRpdWQu8u01h1qyK6q+Jn3Mdx1BNgbk1zDGuupLRQiKKBM2vFtg/hUbz80ru53
7cXsj1n66fYsbo1J9G6gVNFM4T/SfV0U6FauZnmpnW9GClssPd4OsLW4eYCjhcahbHtys7IbNDt1
ao4W5MaLT07etIHtFPElHXFouR1qQ+wAiB9wO+yX/k/l7XowjtGHvbKykawVVn711JXqKUqTo6pf
alV7WoVGrPWtcPeS6a0xMjj6sdSckD0Uf/7iJdSklVN3MTRGp1mOdRoHXvItXXeobxtBoKHCFUFz
imRENu9y4nSa9Rj0rmPl9vu2juaTMRvzQ92P4d4dvpGXcIGD/xElIUwdpTdqnbTDFAl13SoJT02c
vDFiUEd6f1ib8+w8hNXMQa1O6I0863AhHW98Au/nl48uOtR9phW+7iX0SMJhR/Jh43i5+mFiOb+Y
aXsaUQPx6HNqmvcpxhcmoZVqJ+ld6uwcLxvQTWAaL+ZA+qj9UjqxNYBXz4blhAtDEyOH8Dy4iGEb
bzTjLqwv9pwf7OQ4Z+nDuu4BNbeHCooIjW82kKyHVVmjmoe8BC9Z2flL9F3PIHJa93r+5+1ds7mu
qPH/L450qlHIXtBgpIdbTEv4pp+K4t5Klg/QYvekHzYjIWYBS1wYpMlwNtdaFWuqERk2wEtbeHzh
RF3N9un2eDZIzny4F2GkI21sQNTWOq6J9hpA8EtweFX9tQxPqzZ+zUaTM6A5ggN6HCPztVpNJ8fr
z6Y+136hrkc3GgJ12lPt3UiwQLoBfhdUG6B80obCE65a6I+woVQ3uUPv4pBb87PdNk+FOnyc3XlP
ZHwzIEh/LntRoZb92+ZwamJbgeEVQVqprIO6+tWnIZsO2R6XbPOseBFJ2ieYRVO9boi0LB907YOS
Zr6Gc6ntUglcTsr0YefzbtxYAIpRsAKUQmlBHlmaeWncpDTKp1RdA7Up0qNVT/EhN9Qo6Oc89Ocm
6w9aHM4+6jrjfTlGzZ1Zo+a7xtnXsO7nQ9zW7s7ls7m4oWoJegsEaFlAzp30ebSE72VXPoDN9Zu1
9fXh/e3Bb5wJwLbZOjgaIY8k6yMh2jXWqQbPIV1a72AuT4N4ZUf1U0y1/ng71sY8/zBkoBIqDHZk
wHIZEn6uORes0vjctv1dPHQ7lKANjwGeHPRKIRRTxyHM9XGeVuOoOiXgin5t7vFx8cORdN9GAzQL
Sp0GbvOxyj6uReWDq/qkT2kQzfPBoXg4aVVQLpSc+73ftPEhr36T9BYCdk+R3XVhmGfGn2uy3uV0
wswiQTvZn+b3hW75pTYexv5123asNfVLqlefTc6ZzEx2LuKNXXz1W6Rjow9TfVEjwA1RnJv3YIEd
X82W+sEZ6tDPV6U4zcU67bwVNj88BmwCs8Hh4UofpUzieuonPkpjpV1Qxx3Jrqau97eX11ayhqHS
zzDS2Kak83K3ZmzF9IxRlK+TVKjtdzf6Hqpu0MJAix3jTml2ORnb43PBf5JMqTB8rxddXcXNuprI
2iqJpdNVm/tjnicgj+tew8li1FZMYbz2jxQD4ft6mJXXvEezo6I0UaApYRq4aTf4VRqGOynH5srT
f/4waUbsoVtC9jcwE7XEWKA5LPO336AwseVeBBGz8yKDmszM6FqXaR+i6BhFjj8s37sYrK0b//sT
8SqSOMxeROq7bIJig8r5PDw08Nvt8N7N91SyNncIKTcehUCZeOJeB8mGhuqLgP/0aRhYw4lNmnZf
vfyhrL7cXrCby+ZnJFl+QS/6le/CAa8508M6vEsTe2dLiN8qVWEowPwzFrn1FBVjmvYpY9HAPmfa
Q4HpaOG8TdUP4jIR2gpQX28Panv64APBzQb/IRd+7Arn9ngBybLCAD+vXRg9dUV4jrzQL4YpIS0a
0ufbITdXucWzgpqZxy0mbb9Kb0u+F+lZY37KUBG0U5CJe1iDDcIxy/xFFOkUX213mYvZ5rU0xRdz
Dqr0MJW5P5sqxJEZFqLZ+cravR9IGia3jf0p63y8LhF8mOsHr+iOiEX5kxUFZjsfDDrUvXUoh5DH
6/De0co97vFGFsXvFf0eMP2wsaVZGedRtHf5vUkd+zaqM1P8l2E85Oqf/aPt7L0tNr+BTQKBGYzA
/kiHQNKnDGUQOZTbPqrlMJ37Qcc4b/J2GuN7gcSfvzgDRmdW+6LiMqXXFFjOk9OTHUbLzirewqGa
YFC5rjBV0BjYdRi8cl0vbQnTlA9aUwZaeZ+VQ4AADJunTOxD1B/fO+Vekr15JPDo/0HfBXckdteL
0VV5UXdkC9B39SfTiR6d0du5EjaXxYsI0uMsd6CxmfAiLoNX+bPh+Hqifk6iV/jD5b4bX2ZzL/0R
C+2XQ+hFROlAXcowqRcB28xj5Q5dDxhx4xE9DPKxyO9i786e7lNNPaxx/kfXhB9uHw63ZxTxt+sZ
TU09VzOH8bZ2ea/3xV3V7JRRNlPof8aHHfJ1BNilpARCe6WZDH9Yo7eQUN/0pu2b6R5McHtZgg9E
zZo65S8OHGOiVNOaEatqhqBNx/NY2Yd4We8RwsAZzJgCytfvW294H7fxJR72YGqbs4keG7UY5Gwc
WXvDnRRH0QTSs1vyztfBX74rm3b+evubbQFFqHvRNUKQSSjASbvPQ0PCyFPYYlRMgpUexVxoh9Ui
Y470oKpf0frvMY4wH8zpQ9Kvx2xUcbiN7/rM8Gl0nxatuW9TDV2I5DLF9pfbP29rEl7+OikNqfuy
SJOZX6fiBRJ1LkScj7cjbN3bGiYFAobukm5Ix4AxoFRbN4Bbi/w+wjk2TZrTOMEOv+MS5C0z3pVm
ergdc+vifhlTOhgy2y0r2PTMefQlHc0gyoagqD+ETGfWfb8da3Mdw4MDvEcLAY64lJiOZt6mDlYq
F8f4WAB8KBrvvormT9loIbxqP5rjUWsR/Yqtz0lW7eUoG2pUQMVehBdf+MUx61ZpXLjRgnD66CPc
k51pyoC/bs5joz72/btIiQ+zDeCofdVQWS6nePRbHk4oOR7ioT0BPjl5pBhruAZmqewc0ZsPGfQ6
4JcL6waAjdc/L8tso6083hNVkwd5GAdj906zqqCI1HedqwVtGB7RgQuRY9v5LmLe5bP6ZWTpLNPy
DmazrkIzm1Y/gc8dT6/L/ttcf2vmb4ax+mpJX7x5pZDbaKF57Pa2/v9n7IDJ0XNFlk4W21H1CN0A
aBiXQa0Dp3mq3FLAfIJxWYNVBwnnFQ9R/6pNxrvbY99c/7xNhRID3Xm5oNYX1jSO0STcu/VLYZVn
E6uQoWp9x+3ODeTy2+G28hjxFP5fOGkJ5hoMtUQYruTRO1hRZyV+8n4HiEl76WcQ6Rxdk9bWEFjl
YWogc9N4j632RSseCg96F2ret0e0OYFAfn8IPgCmkPa0W00NoGzWjt56QTIdWysNUvVzTYlhTXZu
iL1Y0uxBXHbLVry4k/KYdjwquq+L4g+k4LbZ7HnnbV3w+Br/MzBpFuts5sQXweJiPCnOg6vpJ0BK
Qc5euD2F2+fii1DS1WIkoxqpis7jE7XTtnqV6a9CC1J6WgWL85X0bExB4DWXuh53spjN9Qhtmkev
sGWV5VZXBQ05r+RI1Nw46LF5SJpgqneCbN5rPBEABZM/0IW4Ptjc3Ku0fmAm4Uye3eihS4tDNnLU
hqd+/DDord9ranB7Tje/3ouYYim9OOsdu8ZyYCKm194X+mfsJXxIMWc4aO9+IxBTR6fQ4Xb5cbK9
CARK3EUCouECzeflXC3jSJJSryhSRZ7fD9VOXr35wfDSxedWNJVkyb+4j9qmn7hCczQmYASPCdI7
e/I0PzKtXy4EIDdknCYZp6xdZ6vpWPXCxWTy8kPvdsN96NBksWotKAYXNbEcsSO83te/0i5HcSX2
R+2EAtjdihTK4u7VxDc/psfViBccacOP8u+LOW57NR8Gj1XaDq+brlh9txp801yPRsoVfft7bk0w
EtsUFYReJb3Y64UTWQh3hbowCtG/m4Qax+dxd8eLg0qe35dBpNWJ5EbfJbMF2SyuD3iiFYAbbg9j
66h8GUHK67QpnfQ+hts7VXmgD39r49mODb+nQaQDyL8dbOv7IAAn/G5oWAAvup6zxeM1GZFc0VKu
gqZE02he7rsYbTN2w+1Qm58H1r2B4CW4LF2/DlXTGCYJcCHd2mnQ6oeycw8IcP23INKdVjgoGMU2
k2d5z+XY+UlyzKH3/7cg0mVmhtrkJIYDr3F8cBUtsMtHpd3bOeIz/7LQwM8JHzkSK1mZeB3S1PJW
CAWj3XygCBe0a/Y8DObDrKvnrqr/imJvZ1ybKw+A2Q/NHIxMpMUw6qOSGTzlLknSXCybjrZxn9Q0
HYBnUQq7PYmbGwk2NJJT9Mw476XlYJhh0/WoV2hqz2WpOtPZTY165zLZXHQo2ArNHWDU8qIbC6OM
lbmALpB5ZSDE+APTHjQuzKk83x7Q5laCSyuEdwT/SCqbzErqWa0KM8GDgV2bH9s4Os1D5jvpjojb
9pj+CSS3AHuwVU5YgW6vseVux/noTc/Zro7QznBk9iGS1zxqVtj/lhOiP+p+bd23cd4cCzs63p64
rZWAmDHIFspoKHLIr6elyjsT4aVL1K8AHWxzyP6qbGVvwW2tbpO794eiDYhbKUw+GuYw2FwP0zK+
WhTuwDqqv8WD9s7EIgv2zPvbw9qaQI5UJA0gb4GHkxY4JO4oalTIM03bBqX7LcXZPlK6Uzk93Q60
RcNgUD8jSedR4YCdnNQOeRa3cgN9QTDW8TrrqTNd9MtVNwvqpe3vzSgbAY963wY7jILBUJUAlaNL
qjR20KEA+Bv74eWvkk4TJUkTnDbZD7Xx0XH/1tQv9GTiYviNHY5bnJCphrqIc/r1OaJPZYG/U885
gl2D3T+I437qo53Taus0hrIozHptrF/kRNjOXWy4dHgGeoUgsIt59FB9dvrmodOVYzpQGE32zMa3
1g97AjgoUmGsIulp31pRX7oLOO1qWA0/Ht/qhhtoQ67687B3TO7F0q8nEahI71oChU6j/s8yOQ55
eoh4sYfheri9WLd2IVUyyHj0+nUUn64jkdpUqrJgIGLo8yW1tEuYKkfUB855bp/qPNtpn289YECJ
IBYP9tDU5XTY1FqzLnqwh0vhFb492K+7Gd1Y71VsCTeDM/+vB2+2d07oDRlZsNrC1gDQNqKU8tPa
jHN7VmLYO1ZM2Sfun8Kke1Pyii9c42xYFDzXMiiq9FFtplf2GvrJ1P3G8ePhS4n7DBQ+JAivJ1pf
0mTRHeg93tI8TI3zR5EaQZ2Nd06z16LYXD0UfsEK8mlBi1yHYk1mlWaBwy1R+Zi96bUD7GdcrEd3
NzneCCX8e0w0I9FhwP7jOlSJFJHn4T55ccuPbrsGLW4tTenQ9H2+vU43A/FUA2mJ5APQ++tAulZb
CBbzBRvtER+Gt2XxvVweFNv5969CdCXAKlI1R5NVRktbnZtRtwLvayrqfQRgqVC78+8wsa6iSLuu
Mee4c8cKjC91pdR5SvDwTKs9Vc+NQ/IqinSKGGsf17EA346j8mYEbWUr73WlF12qsk8OodPvnP1b
+4yI8IDw7xB3gPSV6mWarKQWWHPHHny83FDUfLKtjwtiN2p9rNrKr6LRb9Q/oinygZLf314lG6mY
xeKgIg7BmP0urfzKK5VxqlT2uTn7dfGdl4BZ7dRg9mJI78HOprGgD8QoTGTonSfDNX3r38uVCe0g
2gk807lzZBRAkuc0xGoY4Kn+3SmpFbRPKaJ1t2dra0/pKOpzIGM9CWz/ek8Na6OOTZVXlzUxq/Ow
2LUfFsa3Wm3eoLDQ7tw0m9GwY4c8SQOOcFI0RFct9FWBZEfrfYvee9Q07wcjPpTlsDOwrU+kc71Q
5aD04snA7EbV69oOlfJiN9WxDPsH6qqP2Wi8uz1/YjVLT0IYTT/DSPtLd7u5tIy0ukxjjmfn96HZ
E5HaHggKEEJXkFeTmNMX5Zqhi9GRGrKKgXwkgO09q+P324PYuJEFLeufENIicObeXRNoNRcNphFe
FGPre/1KX/mYJfMrZzYPSlO/Ugr74+24W1kyhUzg7Ng6gPuScUJ1SULVOxZ816o1zl6NN1qdGIOf
hH3JqetyXJGcnOdZtz5OhgPXqHaCrEwNpOod855umzBaXxD+uf3DttYpnCt0YflRgvxzPed1O8WT
RynyojfLGZF+Evj1tBiP1bpX7NkCW6JHiY6ISIW41sTnf/F5Z23sSKJZp1pq3S9uc1qze6Nxj87k
BW4fqHTvpsS7gxQfRG+93jqFznRYquTt5M6B3r63zT0YytaShiOI1SfDpzwoXUztApEzSqrqUjZW
47utGQWxGf575V3eli+iSBunnSa9Gg3W3Dx3LWdOawU6diW+Gy716fbX3LySuJPguxg4uFPduJ5j
o6r0RFvLigLKd6fRggkAT52IztukQvZ/VWt3s/5qKcFVes49gs87x97WFuadgnYrNGVSJGlGl6ls
in5omNFOOST5eW3DQzzvpNV7QaQJteYChqXTVpcKUA/5hLs0PmLVt6dyMwiPZ/yHkCWienw9k54a
dkbuzASJn3jjBk37WI7/3t2c607wEbi+hWm8lFB6U7FWXOH1pY66ynfyx3pMv+kWxJb8d64/YCfI
z/JYRB5WHAQvdl+XRoPd902N1Rn2SaXyddH/0orkFRvr9sSJJSbdE5zeJqxBzhMUDo3rQEuqJkqX
9fi5mZhye7VyUvrowXVIldPpYBV/3A638Z2uwok9/mJcTh8W1HW66uIOix9WX7SMxsauy+VWFMzx
RGfDJVGRQYPhXDQYh6qsa5CQZd+do7vEynbIRVuUH0zTecPwfUwIMeJXvBhLqMas6LmuL53inifP
fBtHz/WQPNqwoNauPlTVFwCEQZm2fhcWZ7AEeIL3Owt/41BklD9c1OCcgii4/hGglss8Gbr64lb1
fdW2D+WeCu7GCoGKogqbeCqwNL+uI1AmH/IhzetLi+lDE76OzXOE/qVRxH6Iz8zt9bExHIqvXPk0
ZgxsgaXhOHgjuE6+1Dz1NWM9sPqbz1Yc8wS5HWdrULRxMdSCqgAGSTqUJnMI13XROS+8PscyQS/v
7alMTyMGg35Yw0hx13jPyHxjcOSWtDQYHcKArrSpCxpN04jWyMXK62MmNP27VP8NBiVTh9O3KYg8
cNuvP1evuZbizV4NYttzz32tZA9J7CkPZjV3OztgYxLFV0IDipzZsWQdsLJVB4qU1P8T/gen2RqN
B7MZEt9ebeNUlhgSOVVv7DyCtyaRgFSFkPJEn1uaxLn3BqUIywb13/aLEgtgrheeb6+OjfMDqDG8
SSpPcHRkaHUSWmo7x2aDLv6jC+m59Wo4w78hGAHPFUVZLEJ0DzdA6UuNi965U9JynaR37tp+K9Lf
IdEhbQBzweVLieb/dQyj16x2MOr2koz2OXKUg9ZEx2EI725PmJj061uEQaD5TUOIfBkhteswZdV2
iPJGvNbs6NKan208Ftui98dkT3BpL5I8aWmdcy3GFUjt9076qQihgthvMuXT7QH9usoYEBuIT8ML
hP16PaAa2YBo4K6/KBlOFM6hzOzD7Qi/rjFyWMQkuds58VAcu45Ae3bpa5sIbXh2MCzt+49uvLNB
N2NQ+BImwnwcGb2qNiVVtsjhcm+f3OQj4mnocd8extZEARj9J4S0wCy97aJmtvny7uKXo/BCvh3g
1w+OogK7XSwtTmt5aZmlGi+5qVWXrMMJKrbVAfPMmhZnXafBrEzrTp1oL5705aOyNGeVXszFrkIj
cM0mvJ8L5VOpgooz2qLdqdj8+sQVw4NYCgEBCwldzO+LJKIIlbgcjJVloBjTocRYxDe5E7SpPerj
343RH2atUvxwmXa27K+HtwgsRPq5avE4EGvnReAxXBPHCMmYwQwUGFeUEQaxjxjZBUn2dPsTbo1R
1EaFAiIUAlmbEPJEOpQ6l63ntJcCORLsGEN0St3ipKP/XLmOb+9d8L+uSyF2LpwiSKBBM0vzWmWV
wYWndhfD+Nabj92e/8DG9F39/dL0lXrq4F/L3z/NCQ/E16GfRm+qxM/cncnbWI+c3UwbtxFAFZnA
KlSNPGPVOxK8v6f8NWsBRxe0Xfcyr80BiTDoBXLnyTq/RdFZzjqH3SW2rbvagWr9/zg7sx25jaVb
PxEBzsMta+qB3VK3ZMnWDSHJEmcm5+np/y/7AGerWIUi2hvevrAARWUyMjIyYq0Vn3tF7JZ6eMit
jZ6H3Jzz64KPQ+UQbU/mplxgYAUy4IuuJh3XReILmPJmTGa5EcKvGkFzV9anJH18lUo2Qlki18RI
xH6J9MvQH/P2y7s9m0kE/7Oxyo0VDZkKBph2cNTVnZunDzXIOiZH7udEPcTVL2NE0rzTk43s9apz
MxkR+c23PGXlfM1ghvY8Fx2c6deyfBnHrdreVafjZWPw11MLWU+ay10BW0W0XaDWH/Mp5L0+7YlI
k64fbm/glZXQ+3JoOcmKDsJv51GoKWvVYEZOHyQwWw8Gs5bu2y7xNmL6lacarR6Jt6erB7pjfYl0
SheHXm/2wVwuu9zLv4jYfRo07ThmHTPtxte5L17NpXywkpOdPWjuF3v4dnull0EQSAnQBSngxRtg
Hei5ruja2MYA4zssDzFd02Oq6FTv9DH0Gz3LD3FE2xEZ33trmov729YvPyjWQdAwNFCjrrA+3V1F
ptPV7hDAaNkN3uLn6onb1q/sjfT8Csab5h73CQ0OVNdIB8+/aJuEjdvawxh0Y1pnyBHm9YNqlO6h
RAJslyydd/S8ItyBSG38aoq0o6K24nR7udLIeYDhR4Cw501C3kur4vxHJFphpx2OFRRLuJ8ieLvp
5CuNuXEOr+wqpTOaSfgvfYp1/W4Kw3K2RrSK3PGQfmwjSREK4qrcMHPpOvJ5ha4U+rSk2Zb8GX9c
1S2l59zJGjXQrFp9rIx+eYoV2AnGkH/vHPQF7Vlt78x8/gQ41djIE67MxXTxHPqosuRsOOtFVsuw
uJNwtMBCBWE20WNfPlf5U/7vmO6zR295nfXUZ/pf2B+t7KF75S86zeHn4XdpfsrCe9VOdltqK5f7
7kr6nseH5VrkYJ9vSKGXFky6WA+Sqa0Oc6M2zotXpkO9s2JLQKWpKIhvRKorjo2MDrIDEkTNp153
pIZez4cuX1DUdgbfgCxSeD2EJNdHjss3a28vcucwL+mhsd8fJYFBok4MWYhaBbya8/VGWpqLNte0
wCgUJiNkthW0SVd/vn1oruwq+APAIyTZctTi6uTWeTOAiY3Y1TLR7tXBbhRfQKDxe4Mn3QhHdiNW
XJ5Srpa3TIBGHyuUKckffl2ny+Q61awH8KF0xHlshDl+5I3VFE/pJBJ3w5PfKlXnUYHmgfcmPkJT
8aJ7IhpKz6lotUC190W9Mx0GCviVsUcIlBkD3nMBNH96d+A9t7nKENQ0tJrRFdobS7saP/Z7YdU7
1BRvf7srIQIJNbwS+A/sdlc/38qsJtenGKMFTmEOzW6xOq3Y5aIpeU7kWS12QARRKHarbtlH8QIt
pVAQabr9Iy5TSFJi7a3sCjmZVur5j0A731UmZeBHKJp+oprh7icEVI5a2jj31pIcx95MNo7lNZsy
NUbhhZc6FO5zm0h+LpNBUyCYZjeY7fhppoHiC8NrEBVWA0Zlbyzy2k7TIPZIJEDsXIw+zRlEbHao
FgVlOf6MYwhM6ErpBaguBKbuyjTbKaL166zZ8N4rh4VbgOPP7UrnfQ0R1JpYb5KJmAcwSTm409h9
F3rh7bq0HeaNfOlKJIBZLgffaRLpvVaR9IqC/A9d1sBUo9dugHia1YfeRl6ClOG2z1wmgNxqJphl
aujyKl35TDYqVTMgX4OmqRl/r+1mOOpKo25s3nUr1PLAkXHu11CgyErEohGBAqCciV/MVX+XVeMW
OPXaJ+JRzV+EW9C7kdv6Rzwbx06MuZMagZszDVo1+t9mHHW7GvDWRlS5bknSB0H7Ub1e7VrFScvS
LDeYxG39mEbr02x1z8qwNQbtqhlufZIPMmcUXs4XRMeQDlfOpPl20VGWmCLvJIsYd1WtLhulKnmF
rWIza5FTQcmOudhX5bAlVi2ljWw9sIb8ASzGzqi/1o26K4aPhqKc+Oe2311ZGk0TooYGk4GhiKul
1Y6jxz0s5aCf/imX3PcgvOhbegaXbkejEI8D9EWFz3FXRlSTGa6oZ9rIJTJ7zavmf1J7yjYC0lUj
oEmohUvJV3d1w4ikwZ+nCCNm26v7uhZ0Zka3cpP/YgjlTA65RcF/jcL3+qwSpVXbUqmr3ullQd4T
LWX373u/DJ+flhaizYR1uEDnTqcujZkyZ8ZmJk9bqIfWc4b6bphJgfy+rLX09f3m8DuVdgk1eN67
5+b6LmxaEcdOkDtN7w/O8MmM3Tv7/eR6YAv/L/mQDDJjZWbp6xG5ycQJYqUOpBV0dd5dVfGAl1Hw
QndcjuJbeZuXy6HVSuQwHjX5i0dLSCPG+bfO3S12zuX1IA0hLflWOyRon2+ZyRTJOXQzh77PtzZT
PgvE2gsmyWlb7/ZrhixajtwMzI1z10N6mrFXwypGrNEW3i4a0eKLoLqqaDhufZ7bli6mzYygwtRe
5fOg53LQu2+GW+3HHu0ud+tuvUxYSFT+/5ouZnzHXe3xIMWSET5ponlGg6RS2mctqnmkbuipXF8V
QYGhHghzrt/iY80xXmr2T0+TeFdGenxsquSjKET5WLrtxsG9EojA5sh5QAD3KCmvDm6PRGtfqCNZ
Q0zz1Fe06IsDuPLn7fN61YrsyZBnkoGtmZhJplthqdc6ihxpVfuloTcnjeTv120z8rCc30eMtX9D
irJ95JYrH68rrYuqAinYzsnzferBFMgV1djVtjYdbpu6uiJQ54glAD0H3nt+nESia+XYdmR2ZjLs
EBwc0ARw3I1Gw3Urcv4Y4YEALv/8j+QEkcDFdeMB+ntaeK/Ij6RHu4zd/e21XHg3OoMEbZScGTPL
/1dFV2VEISpCpiToi8hvQvO1pXHWGlznjvnJEO3G1l04OOZ4sCLiCyaaLEV+xT8WZYmlm+aw64MM
jeWc+OOV3q5g6szWqb3YPTC7UknRAw73xks8NxROgOFSTe8ZSDZ8Qeu2oIilbA2jeotnZ04nrcgc
FXUIkuK10/X6XImob5egkaqCO9uY8wgm+mD+yBEp7fZWqpTG86S4Q/6Ypmn/6hmx652ywc6dJxEK
0wIWZ7iLT74T9/vWnOx/ja6yqkNoOck3F/HNzyJUNUZ0TxJIObW9+WyMY9bva0WrX4umzFDkrYT3
RUyx8VvMov5pdfryIU/d7HOZ6c1L3s3KIY/CIuUBbVSfBpQsqXsxb0zsq6UfX1NqqR/GIl060OOe
0h8Gyro/9VJkP4o5TD6nYZyXvlVW4iXMFjPfVYtlPxkge+MDCM+YM4Z4wt9xphPow2FU6UXE43zU
l3bwTuDocutYDCJLPpuijIVv5N781JiNYh7jRFfgPFrGDztM1c6PgR+oT1qd5C9DgdTzc5kovIsX
dUbhKa5DGgN5MSqfIzXJ/l6cQXwbnda5T9V6/hsvz3JfpXMldgbzmb+XaQ6lrS3EoO2VUOSwRYe+
/xRRulCPk2uk2r6wtDrddV3JIyOPu7bw6163/2oXY+oPbZmK0Of4e9/jhOEQd/00px5ls0V5GdS0
Lvw+qTux99pYQ7q7TlFVW5j+809SRmK579k7m9GLo9Hdz1NUaBtvvrdH3cr5aERTYLR510p6wbmL
J3oat/o4jQGzzEoUm+eBd6wp7DE+qos35vswddTXvkFfxS9yL/nUic5J2BCjNP2hF3wKrfaGdmfM
WvE9rPIJ/EeW6mBVUzbd0somZVcor+11piAMh1x1LehmdlI4vpY53RMphVoA84UDsQsN0r4dioHq
E+XJ4oCQf/0T0E5T7z1t6X4piIRn+3Jw0YJ0R4AwBy3T48ex8sJPTlIUyh1Uk6I/Ou3QTKfOa/p5
b4BcL33wLM7r1I6quodcFOWHYVpmEflWy3QGv68NJ9mVDbWijfTsSqziKUWJQqKKZa55vr/pPFRx
aVOTHu0KTunJNuLjUP9S8i1R/ctuB4BSmA6QROjd0MxbvQ5dpRwmlOooS6eR9or6w+R7iDYf57RS
D2WBhkbST13q16XLJB+FSNGHjnIUDshMnpzRYTTrdEuX50oEdWX/gcuBxxB4gfPloz2e2Z1ZTAGP
h5nrQEH9xrZ/v/f6gdTH9jKTgqbcRaV86vtW9Im5BDxpj5BYEAXtHvrWLuQAVg+xnfebo47Io4HK
sFTFP1/TstiDKZZIDQRAwQ+97Gk7Fc5bgFUmy1qcnZFM6rvvPK4gmFpQC+muOOtLIndbZ2wnZUH7
L/UOaI4Xd20j+gerNQXFRWtLY0DeoedxQdrjk5GF83JZI0SHdhJ81FgN4jRxdlFkVk/eoAx7ax6U
jRzloggAY4E2BzMtKNVwo69zlNGgbqenaqBa4Xxv2eV3vXPH05R4XDYA9p5LW+t2uabUx9sf8sqR
kQhYiqfc8IB819QqVSmTSOjGAuq73nm1flDd4W7svZdeqrOgx6VPn4cuY2L0fSLayU/kyIAqTF9u
/463j7fabIBHJDIIFMIKXHsUOJjWG7pSC0zSrN0gKJz7zmgPfjqV9SGmh3roq8beESqn3bwk1c5L
h/ZYJD0jp5mk5hfj8KtOHHPXa135WPSq8qSqy/IXaiLjEb5+s6fjmzNGbvLuyjquPpVz3flzOYdH
lM/qZzcS3afbi7o8+QYMHpJbiKlU+mz51f9I0tQq0asWVlJgTPNzpddfu8rY6sRdcVL4vIBxVb4d
sI/VSaxmZhCQ0UzBAnHjSdencI8/Jz8cvfc2aomXpuTcG4tXKSM9aS6uAhnzlhMRG5UeiKw2fc/q
5jvESoqdOXXTxnmQf9W5N7AeLmMALNx5aF6f7xxlq5g1e0bQqEn9qHftfFAHy34tC6N95Lq2JUu1
21mTHe28ZR62NHkvCQrcIoQuRjHzDwjx1U3SeHRjjNAwAm2iuYdIXeihjJr9UJhg682H1q1O5tL6
lToeh0hKbN/fdp3rP8CjqsXxZLlrkpELB9YrqBUBKmTO7BQdsn7a5WqNaPryRVP/qhEDLB0DYrr7
QR1bAIdbT4wrn1t2snFe+slyEtH5N6h77M+DRkwSxfBXo8HZo/7hmrs4DEE53l7vlQ8ur25e6tKX
6eOcG4NKhKSv2alBoaISR/68oIIzmObRydrxy6gk4aHVh+xYOmmxMxZPHG7bv8xRKBzJ+XvMEMbp
1uQ0N56UEG9Sg6HVvEdrToaDLdKWhNPOv5WlIjZCw2XAx54lxX4YHsKbc5UThZqiLjW9AVqOqX2H
UG75EIVuzoBQffiYZ2HxrISj+cEViMXdXullO1dnf9lnOp7wmy5SBT0P3dEdWGqux7tQeC9zOn8R
6P6l/bizUu8lFvHnNkWy0NxC11xZNaal0rQrb5v1NZdEZjy5Cquu1VLe2Ltw+EekgWlnfuVUu6Q9
/ae1/s+g9PE/IrCRhJSHegx69egr9T+Zmx0hEn9wKwUh0xaAePJQ1nXpj462YfvK8QEzAH6AdXKv
r6dVLTQpmCxBucYu3GKvZ5G2y4qBTuRgZRumLpVFoV4DiqIwJLsweNT5MiH32hNPZj2YBBqilV8i
Je4iOLmE+b9q0j4zpGWvZPV9VSev4xIf9B/jOHxNvfaALtshZGJKzOCLJf0Nu+4QjVvQmCuHC0QK
pRGQFHLE8CqSuNTCqhQ0WGAZqD7aYpfU39KS5lqzFUa2LMk//+N70+Oy1dqiEpchwKYOT53dHUOL
FvfW/MarhmhAER+lbsD6LoRu7LVT2OgQyLznsfmWdhWTtSzfevfIZD4t1w9aORAymZ20CoxWOk0S
H6EHeZrvS/u7qOw7wxgPwLM3cvrLbAVLdIYI+rKrbKxCkhc6zmCZkRFYaVfeRU7xF7fwlh7llXuN
ZjXrcdg3lrPuOmiZYqOanIHoQEQdSfF+vAfgwVxKwCNMC0is5WDbU3vXAJC4p13ZH2YyrKfR9bq/
6NcOG4Xiy0VDd5VxUM4jkRqP5w7TxYo5xE2mBm2rI4bWLu1Jr4dsfzsOXcYChtkAMZHkF8qQ69st
AyxjGHzIAOn6+8UOUWPt7yN7I2m6jK7kZgQaA+4LD+41CgFRLyVT40ULMr09ICd+rCtLArMeZ3X6
Htb6i7E1u/byFNC0pFEluURklWsiWGF6ozdAnApM8PYvWtUO+6wM7QfXBg6mjPb0bhflgUDiI7Ft
cnrlKi1UqGW4YmlIijq9fIyF3SL8FaNmevtzXToFjEAAdNR76MdevEUAbQgzUSczEIVp7Tsza0+j
iN5/3ujuk+Ra8sx5+MW56+VKkw1xixUkZSzmDVGsEH3hbmzZpethxcOGBNuTy66KW4tTlOHUGWbg
TmGN/Kyi/eDsey912xqH29smc+LzpB03xhrVK3RrLogdbaEtSZqnVqBUXXqyqoK7RC1VRsnrxmlO
h/lLrPRbd9+19Rk8YAmTFJDRjTzfxSl0wqIUnRUkjTkU6BinKTA4iqemb7Yi2tLHunQN8G+A4Yj5
BEmeBufmRDn31TLWVrAUtbVzmRJ77NtOOd7eyWuLonIn9bB4CgNGPrfioUCz1IhyospQ+mL54GXR
nZbqG1Hp2vfiYQpKnKME62vVtkIpo7PQjreDxE3Axg5mfm/nxnjnhiK+8zrq3OBm3w0V4dSyb2S+
NAOhYK+WJkx7GgAkWwgcVsPejePpkfdV5c+a123445VMV9oC6MDqJKNt9bGM2coaM/SsoIZaeRLF
rDzm8JnuIGn1Qe800X2Zx/3drNjGzhz19LGYZm1L9uLKjUdzEO1IjRY17MQ1Qi2ZhkgdwhL0gFqS
U08PnRkdzPIf9Bdt5F/QjvUjm6I8xNJPzmbKfcWVKDxQCqUCK5ES8s//yIiqxlOjcFEttP2chJkv
8bQ34zn2yVyrjf2+aoqXKq0psHBk+OemogkZ/b53wS/Ysas+WgZs/o/pnOS67ynDZGwIil8eRZdU
EvQUQ+wQp10DZ4o8j2tUgexAEWH4ucmd9lc1hepGbn25KGmF7EBqjEmSyPmi2sVWiK6qjf6z23zX
B8845gadHD/J2n7jQF5dEXkeXBfEbylYntsSjmLluZI7gdfFY+NTEhvFcRQQ8jcuhauGaCJLEUbe
KM7qEGq1a5XtwJfisi6/5KFT3KmKWm0wtC8B1BKLIUvekizOEVytp03pZQhI4YEVeeJvxESA8Kat
8qEZm+GhHy31MZoW7aGclPmQQo4+ZqlanNqi6F9rLb830zRnxnGYH5y0Dk+uMpjf1C7rvqbVXH1w
4tHeD02X/evQNdvIAK58dRSC0AvkU0gCuAydf5waZ2x4OCdtCKqUicYiolJoF9YnK583PvmVGMXh
xLskYd/iVb7Kuntnorlo6WHQcX1pvqbG8d82d3V+oOqQ/KyFFDaN+3rYG/YQl0c3G8WXIbO0rSVf
iiLrLgkq6TAeQbd33acQOeqBahq7zD5O032VqtPnRom9bu9G2REsRXg3MNZrnxWkdc2oNIduDp+T
wms+oM2SPeWZ+8Vs0O7ICfwf33sfMq6GKhx1R6mQvFaFVrV+8Lo+chFPsOfPdkTHTRRR9bJQqtg4
GpeXIq85QFhgVeQghzVvuOtljaissqfRK3Z28dNAJbFBoFRUHvT4dwcXUKa82FFdJW/n3+duNhtR
21vCKZ6E+yxZIdqC2PW39+6drKZTW6NATJxal1JZCo2jTM+elpKmYzFp/5rasOzsaHOY1MVrAP0p
Wm8ohHBuLqWlDcRjjTgS+VPIZfohzxJZuIwdZj1Y6QNHZ2vq+EXNkFcqzSD5/JbyuGumY6w6hehp
HD+VhWp+mimA7AezR5c/Hn8tYWftRhPQtxYb3qvOQPuNHE3GyLNsF+sk7pSJiQ8U3lcXQ1+HndF0
g3gassh8SstlOTAxazq1cfcrU5gFLGK12SGgo326/UEvPFQalgLpZBPcFeu2lNGjQroUnniaasln
MoyoQg4qDCPNn3VaIcdi6ZpfaTW9m7WAYQIUdVreelKx9dxbEwXAdanF1VO/oBgOJU494E6J7+Zj
t3EwLsOitAWSCrwlERjy7Lmt1CpRgjWK6smqx3BfNpUHQ4E0TROa9hHMbPzbHVLzIeymNPedKNE/
at5U3t3e6bd3+fobc7lTEEGZA27B6nyObhTTpa+qp0Vr7E/Q2BDMsybZmHcMNgA6UjrO5VFVRf+p
sHoEcZI8m19m0eX+4mX2Q6dYzrELvR86eNHj4s3HCXLJLsy66vvt33pxY8kNkww/2hYU29bRu0oG
y2MedfWUhal5yHX3uSTLPlWla/y4bekiecCSJDRzMRpyIN6q2EjTJNMQHhZPi6cl+5ppm+jlTsVG
HL4MJvJ0Sd67a+myw3XuAInbhnVi1wbNvbDL9vVQ6tROG7t46Vo1HZET76wtysrlHgK9NUB4ksDK
ssbqrcxbfM451TYj95Zo+VTW2RT7yHko9YdqEukWserSHCQuEFykrqbremsKqNUb44LEjBswABIM
kUND0n1SPUDIfqLGUftuIIJEVnGi+Bs8brF1rasym7ZWZtcJIj0zEp/xoelwRCo0jjYy82sLo20l
OXvUey8AH7jM0mRl4gYT6LUdwr1oLYOCyj6NYcy4q/e6I/jOP4xJd/0jVaOCF1uMLnaDHuiKz4tK
+PaUuu+O9jzdwKdREgJYggrbuRUXpPRSDArI33rQT8bSIBKNF8HdMuPUH0eHZMHqTOE3hp1t4Gcu
Az5pKBUv2hgSJLCGN7chU4xHK/ZQmpj21RA+JlNC47v9vAzaqVY+v3s/GXRog5cEeowOyOptEHWz
GFMyxKCv89nxZ0vNlV3n2pn33hybaTq8cZAaB18oS0bnW2q6tcYbpBKQ0rK7xOG+1ntNOXj6Vtfp
wh1XhlY3tV27RlhayOfl9rDXy99ifHGqZOOuuIiKGOGFCJtbSgbiJuerCcO5jROpKiHsDoKzEJ9L
tS82KrxXjbwhiSicMxBg5etNrORK6CJr0g8JGD0r6pNnFeGO8r1nSi4GoTe+jdTpuYhMXk7JyHOR
AoyS8H4sGNpMV7bdsLL2a251fJo0BrySStNqFW7jrnCbnqfRoz3vKi3b9X3qh7BInfk0Rfe3vXrt
A9gCgQYX5W32HlSy888z2rNjVVZoPebqR7ebdvXe6br9bRsX6cKbEbjf9OspgICQODcyw92gUuHZ
j2pqK8Az4/TLYjrll4En0UM9e9HfHW/VhwX42SkylmTnQqn7qvZ29GJPTX7qFcaCoe7YPpRVDo2v
MH8K4Rmo/admtDXv7y1s/Jnc8GupP5MxIHLGzqxf55WxzI1b5O4jOWaxGwovOuZ1rR0BAosTQlPT
vpyb+tBNtbtP3SR7ttt2OimdXUZU6/rwQehufQgdET87bRs+OUoiPneq6F49xrTeYVm9X5Y4TPco
5aj7roOoCWG7t9qD6YAq9mMNHOlGUFmnDSwKnqtkg4I0pKS5OutAeotlWmz3EVI4b7aTprf3Sv8t
o/Rw+2NvGVqlhpU6A1gArP44LI/07HfGaPhF8iEbvvwHO9xwEvcvL+2V4y562XUJE/UeHWtmEq99
8MrkW2XWh2lxjrdNXTmPvNz+Z2oVkGe7F2oRu+4jSmMfQ7RlnfrYzU+dpfq6Pm6Esmv753GNQOsk
v6a4c35W9LxPDLhN3mM+oPI+Iu5938JTvnPn/tl0Zm1jG+U2rZwdBrscwMcukpOszKmDEYeawNzY
eJOf2WW/b/RkS6/gjUtwZoaKvUQSa3C68cE1ZiajUpR6Th0Ho55U9Q4F8bA6DHE3fG2jwWG2ijPq
31s4D0SgOY+n3dTOfb9TJ72bd5nw+s+9q5bxvkGJO/KpRhtIK8wiMw3fiOblx2AX+YtdqppxKDNT
Z8yyFRnaT7VqDCDbc9+M7p5WCY/ARI/qrV7ShTow9xpS+Tzu5UBqKX11/tG0uU9CR5uiwEuBTAzu
C2joO7OxYiYoKkw5+zbUDMgymGHaFl8X/lOK05r9cJiVLdzbhbOe/xRn9QopqAdoIhmjoFMeCjUl
d6hPuX5yRtdHu/f0zpPxZgzBHguArXcBd4XeOltxN0dBkn9NDOUwzL+H+DMTYx+H6e/bpi4uKmlK
dkbgZqJCvO6PKwx7Bcq7RKgP13s9fJjAiM9b8mgXhw9BFJ7VBEkeWDJnOf+OniUYhymcJGgK96kP
v4RadhoZYWz2G6nrBTIFj8GS5Jlyi4Cvl7/kj+x88LwwjIsJjI+mPFqOGA8GiWxXG+LTWBvzKZvE
dMg1hj3YkZZ9nGK3Pc4x0gtj7A4nuAz6izoC+RUauVvN1fgxJG/80JfGqxg85xVwJ5r1tz/BRceG
Hy05izL7lRphay7PnACKrY00Der03ziqGe807/XFPEGYOjpI1dTzI2qW+/IrhzF3lo1i51Xz9OTA
FtOEoUG3cu0aQkEzq1aK+DeDXGu4Q4w8eOiswYf8AAtwIq5YHy3rn6j52rfmPk6BFd3egiunCxrq
/37CykGElmVWZtmMZZy/Rylsts4Plf3QqTtjC+Ai3xOrkEkmK9GetFfk6+rcQ+LJMVH3ZrXhfDfW
v6dw8aPhW8GYUj36y2Jc7+2VXbo+5E12VhZeuXrWDP+xNNAs1vs40JKADsiucZN96VkHq/hx29Dl
QaaCQAuXuiQNcWrJ5+uC3q+6wjRiXve6BFb7hfJX0W7AV66tRsYL+SylXqHK7/jH8UrzsuuHPEqC
WvxSlF30UnqPXfP9/SsBLeiCuOByY3TguZGsni097duEQ9ju8mqfMypRm7eqIVcuF0CmpKScOfjw
UKjOzShOZDihbSWgpb86RvFRjcRJOPGr22THamH4Kmrgjfm3F1WT73bNh2VWfktKrNJvPOWubSqf
zeXJQHORH3X+Q5ZprjwJZECw6qHS32aUNnXvj9OWdsk1F8E7CI0kJeSq8mj88fXypI4hKY9pYCvp
rhwTv7cmP0o3BAauLQc8EPxHMJ/QLNcHzBRKvJhmGkRq7ytES8hqPs+QwdwI9hc5Fh1mwE2g92ll
UQJdBQ1VG/Q4CsFztmn3UWjF6MsIu7/tjNdW86cR/XzPAMFr9jI1aSClke2q+1AZws+8l6hx/8ty
5Jhyj5xHqp6fW9LNevK8rE+D1ClSv1HSD6oybtXkLgrdUC5gfABr0hBXouiysjLVomqaHB+Y9WE6
NbE2HiZvsfYNcC6KSe7PWTFUKtxWfujKyTuEo5e+O9hz2QHIkLrJUi5wdd+QRk4oFqpp4CRWvFc8
97GBD3eIVeP33FbWfjK5qG9/xWuezzRN6vt0UIiNqyOG5EkzhZn0ydQ78UhY7sgks13KNLSNxV3x
F+IvTSnQF5DC1k0Lu1L7eiyjDAmx34L9I0AaWbOTjJ53L+nM0OpDRnHfV2aqpIGl5wcQhQ/haAUw
cw+3zaybXviLTNxA+qK2IrkY514ZQRcciiTLmGXu1YcqLKPRnxfvh50W7Y7Sceynbqj5TEUbI+iG
42bD+sqnO/sBq0+3KAkzG2uRBa2m/s0M81OvWh/yWbkLVXv0J9d8Tm3jax3Vd3PPFDgK0qBdUka+
FynSYVNeqD5qOsb+9rZc+1W87Qg7NCUgEa1+VSlATkAzzYK4sXxnSg/58upU1nsfrWw+xVF6BJQZ
dGsNKKpTI+5BHMi1t091/T02Pmh6cufx6nn/ct7Gv0DE5621piMkVWsnqpezHKM5aCY8JedHW7+7
ACeXw6sGd3qzsg7YveGMYVtkQX+w6VjF5V9a+0tA9vrr9mqkT56neEyfIrwBggJqC+fg3GdHY/DS
sWFYtaIzX7QZKkEmOx5uG7nmAYw8I0WRoskXk+6LqDHa1qoI1+3fev4l1e+a9PdtE9diidS/gmUF
ToI63/k6tLoIYZ7WmIiei/B1yu77cG9vKVZe2y0gRVwGtGhg+a++St0jnDZZRCxDLNUvQPrtjlkH
ttgIjBfMPxlJ/rSzukmbthKoFsRZUP2dZ6WvMNVAK+Gdh76KdlNTq6ewyB/yqvYZWJc78XOpmRvn
6fKZwU8gN5FCWPRW1glQm4iktcY0C4QSzEnxYcq7nd3ejVmMhuwW9PyKg/B+J/uXwnvUgVfZVt8w
RMdJtSwopsXv7N9RW/q5Y2244RUfAaIMOoiehnw8rnxkUOp4DJuZXXV/qHnnK9ERCjnbuoXXuboc
ahGg3+nI22tlrzRy+7qddC62vvF1Ee2W5WEu3wuFxkkIc5xbE3dk81bLGesyaVPHIRC5Nv4R7dS2
+Q87xqenJk9vkil1Kz/MR2a+MEc3YwTsz2R5GYaEC632s+bTu0+vJB5AqsLVSHVWxSs7DU1wTx5L
IXM0xhiKf7Qz8hMqGxtH69qn4ehKbAqVWQZfnMcJSnLNBFyJ+doF0k3mVw+SvfNeiRv5ZWR3lX9L
jvIaw5cN9RAWQ4sRpKQj9+BFH7T4qc63umdXEg7Q47JTLZsEIIhWiwE1O7UFdtqMCZxJdmia5D6z
630H+F5ED3HvPgD0PN3+WJdVgTdkD6kxH4qTtDqsmbWoRTHMebBoH7PJZ95XReP/+K9Zfb1t6Np5
JZ7zeAbvd6kuWKpVrfCKZxuHCLzXD6Yf+IPa7jaf6tecQipXA9uWsP91Z2JQm7j35rwI2i79VwDp
bBcwsnb7/syB+/x/ZlYHVmnVKZ4VZnlXrXVXlvH9ks/fHDPduj6uLYer8A0CRTa0dj8aqKFRLkwm
H+HW+D2gzWM2RrKOYvUbRY4rFyIKfFTtQZzg6+uhJDQ8aKtpcma4kdo7LYT+YTtbFa8rfgCQi8wR
dAIP2HXcnqLG88YFh2vbZBdbjq+0+o56KJ3WjehwrdABv0RCllG7kdM2zk+U49Zu3rtTHqT9A8ME
fRQM9fxrzbDHis7ET3V4mJMfRfSdenOtWbu52wrqV9cqidU8OiW3eZVhpGEjjGk08kCodw7JZYVA
aZjsov9wRSH+B13HI1+iOCU/7B/1DU0TljegBYhYY3ESaAtQAlPijXKpdOhVcgmd1JRCFHIpa6J0
b1cA7bowDzID+dPltOTarjFeuvCLsjX250pQ4p6FxMhoZupUayBGV9PasTIcsYSr6w9FlCIvkhan
Yjan+6on5SwAvT8lQN7ff6ol+BWVBiorZOurcMh7S9cL/hc4JnNjf/VBOry/oQK+F4AQIk9Svmpd
7jCGUFRxFMdB3/2owD2pFtjz/qGAK+BtylddiR4UVWik0NWUeN7VEUAPobWVZU6CJa52JQPCIyTu
5pd3h3auqzdlTdAFZLvn7odgUKFnlpkgsf9SLP1etX7bzJv5D90UCaz9nx252D/cPHHieRlNCpeO
9WqHzr5XvqfiFRTNRuC44umEPyqkMmrgg6sEBmHKqUECK0HxNz24ZDD7xNIoymuZPxfZt2Wo3jtd
nRzjD4uANM5XZraaUYG9Sv6Ps2/rjZu3uv5FAihRx1tJc7Jn7Dh27CQ3QhInpERKpE4UpV//LuUD
vmbGhgftRfu0MNo9pMjNfVprgcZTZj4yBK/6DOXENCTyytrePRD/f21vKPS41FXjNgWKv32B1uJE
sMDwhx2jK2/JNTve+YqSEZI92NnyWIMaeqYVhP4Q115DYr7zYuGNRwbnA7+FHPvi5GFguBBB3KB9
0gV2l7hibyhUJD4+3u8bQVMb05FoaF9+HDH1AQETYLXWy5eQ/YnE/PqxhXf8HZbxHwsX74RhTIzS
hQVB+o30f4ANLOtItHfcE4BiOWLN7GOD7y0JoTn6DH9zjktE2phUwFyEMIiq/H0DKBqZu+ePTbw9
ABSaQy5GtNY5AGze+QEAyLqwbg0f7ug4U1ykw/DTXitvvt241QiYLJCc4Ti9ifX6CCJ3KHUdlS62
MgnuKvqlDP1bbu09rwfgY6P9x8t6+6RjlgoPBFqtuLLwqefL6grHTzCZUx+BikkNHiL7icVP5prG
3jUzF3671MXAu0bjBQw3UgZlWvYoD9StTLvk98creuvtsKK1aovSeASg5cVN9RJHxhWZanTp7otS
Pw+A+Wrb3y0agxH8mijZe18MqCtUpxD9rZCy8/0ryOigCofwj1doxZTIox373PrgsO6GPxj9vJ6/
vTmI671CPRoh2DqvfcklC7rawZJFj0dfVl3eY5ggB2mB2tPRXoNNv2MKrzpAbGg0rRKxFzlBhH6n
mrlrjqIs/FNt5VdbMW+7RMG4+/ijvbnA6GSgj7WiHdepzsuiRFeEntO2xhzRr8idSOdcHj628CYd
Pbfwt5/yz2NbFzLsO4214B456TiScQOL3XZpxLBHQ73KHNJ5Wz/ok9wK63752PybU7mah/4iZibQ
aELB+fycmLbgGBL3DOiytgxizJH3xPKO3kE5/WNDb27aagi8cUi8UeYHl/a5IaUrEP/EWGcf3kow
4hTQIK0iMF/9+tjOu2fjHzsXC1qGVrjcxYIG8izoyWfPkl7BAV4zcXG3VFGSuax8fDL6ydifU3xS
9PvHq3jv3IGxAoCBlaAZR/B8t0DQVlEwy5gjKW1KII1oqb7yQa6ZWD3IPwcPPI1NzylMDNV3b7iv
zOePl/DeLv2zhEsiNjmwuS8jNh1l0+bKbTOFhnATXmlqvvFzOFaAs8LtYP4hAt7vfBWA602yH8R0
bF7Rd8iq4Kmvd8ZsunLnX5ujeWdFQAwiNsEEDZznpQePx2jC/BpWpLuHpnqSkKionj7etHeWc2bi
4j1SSutIgBXk6LnflHzFd2nVfY9B+U+uuvJ93rmQZ6bW8/HP9/dGjfFc0Hwea9kjQP1B428WLJLu
tdjhfTuoGqKm95fn8NwOQBXVZGiJXaNZMsVZEyMBAzuonyz5x5v3ji/Div5j6eJEr1ARd45wFgZV
ZQKcrRBq3giaOQWEla7s3ju3B9REUCUETe0q+eidr4qR2ZtjLadjieGDxl/SCVnLx8t5d+PA3/o3
/AHw/8KTBZBNHkDUD5pRclO3bAtugdQP976t9x8bem/fUGgAQGKFJ+ExOF9L3Npg8uVoMR0/pqU9
SP0SN9/WvMgdr7x2721bgumhvxyCKINemPIqxSbi9/YIujsAKWnFs7Fr/uvgB2jzFfCKf6F0CEqX
8wVNcR0px2JBnIrb8NXxWF7OLx7buO4OYxD/JToItbwzaxd3dkbWlVhhLCquVV4rSDoWD+YalP6d
MAFGEFmh+o4zfjlM1Lko5/ZDZ49zewthNgi0gi23/daBZaF4Bc+aP14rdr3zqVA2QUkDUF4QcV1W
rEFEYByntPY40ZNCG767JjX8zpLODKx//8cBURVL4o8TzoKwm0lUGcqFBXgBwfEjvSitUn1VqPkd
D/6vyctgy07tIkYHJt0Wzig4ccTGyJc/vk5vR2BWAgUoAKL8jtrGGwmCCnw0sUbUexTVwcwsXWiI
sLvfmDFMRZUT3LIImm8kfL5i+P1P9h/DF+ceo1IVgLS4XXF/lH0O6g9vKtco/Hs7fqWl2hAbpCr5
6YsgnU2cxl46iWusGW9xGBfLv7jjhWo6Lw5x+5jnYz4rPvnCy6HnNODnVE7WA9W2RHlRfwZNOLVP
wJH2OkVXViYZkXk77ky7VaY4+EKjB7iLl+2Q3PWu/Z8+E9ABqBpjBgKkmOfnL3bZ6GMg1x5LtImt
1GmHwrREMbIOssimprirhu0I7fOPv9I7bh0T9f8xe3HsUdmYg5rP8LbkMWEqlS/ML9BWveLU39Af
wC39YwdQrvPlcbBYkM6HHZr8iOVOfnLMbv4C7eP1I/Bvhn3vc21ougwe/llm05V1vnu9VwpXVNww
r3QZ/3k6YJUMsb1xCcLY0tlM+g+kqraL02deabaO/eIUh4/39u0MwLrof4xelA3kOIFpRMIo0LUP
MVRvA2ASKnUDNEEQ3DKTxd6zH8kDwZHjEO9c1JV63NsB8fUX4IKDfzha61gXp99d4nbyFheXP6ib
HR2eRio2Q9F/d9utT8xmjOZDO7UpozkXA/jJ9S0Q9YY70B5WB8Fuu+V7lJxGWdzU7JqDWJd/1lu4
+HEXIcXUVVCWo/hxLAy2QVHnQ/KpGHfU5kV3AmkR/+zOB11cm1lbb9Ibs2DhWCcisDuX2IamVnWx
TKtZUOQtbDfQTNbs1DnJj8UGmzh2rmQFf/OjjyxefAVoKQiIYsOibgKAtsY9azMaeGlwDKsd56fe
d/GnZ0pAdYvAjTlpJw5mIbu++68nudY9RxMOq1+7fv7FkYRyj6M08/BTxp1nToH3pOmV5b69ahie
Q4MevN74D6DLO7/qy9zTctbuvNJrPTld1iOXrxdAeTfQkEJ0+s3T5vXjm/bWi8HSOoALWjSQCF3S
vCRF2zehDOcjCN4KRDtAzrlV3l8dKX57dM7tXHxIAUj50vnBfKyeSJg23c7BFOlLRx5GDDJ/vKS3
wcG5qXXJ/8QjrUiUcOt4/hsGQ9S3CHvom/9PRjCFCyeFbJVeGrFGUjbBSOhvQWzazgs27Spwc/Xt
58d/Xcp/rKwR/z9LSRbV6tCBFb96aQAq2TWQUoHflfQ7tPISwCOpDa6s7G0WAXAH6GHRyUHXGUTh
5zYhFTQbD4Iqx0hsq+TXVO2i4U5DyKWmV16Wdz4UoMnAjmNuc2WGvHjZBjeeE9GL5QhOHyxmvAeZ
xlK2m4+PwxuRUUjyoXsIdjxc3HVi4+KhHvUw2GmplmOk7tXn7qgLkdYa9UywGdzbOB0g7CLx3z42
+/bAwyoUiNH8RSkVNGfn2xjWapl0gMX1PgDk6rYB+MxmAX1iKOQO5f5ja+88mOfmLhYJyBbKTwPM
LWJb8JPfyXTqnsx0U3wWAPBGzsanG8ef9zO3SDp+fmz+7Zk5s34J2R1atEsVqDaPDfjvffK1DV/m
r+ixZtP053+xhCaJj1E25LgX9w6CehKexJkxXfZYOV9I8Z13f2jxG+nax4be31EMxWBEIMAXvOyV
xYkZga/iC6YhorytSgjAlCl8s4OsozdbtOl0AWIfDAi6zoP+bjB29PEvePsaYFNX/iBMBaKge+li
vJoMJGH4pDNY5cN09HbusvV9NIZk1kY33uePzb2T7pzbu3A2Xj0OdRfjnszk5CyP/Q/I7HylJA/L
GNCMgwWY+GOL67c6924wiGQYvOqrJsolLD2aMYcoCE7NsACSCobBfulSNNj4VdL6t57m3JJ3fhm9
JBzcQMGST3Y+qghhveTBshXkScmvTfGkebDpzM4jLNPaPaDAns39YRivXJP1kftowfT8Z3Q9JN5s
opZjUnwrk5/CXvmE717Dfzb04pGNF1oNnLcL5qZr/TkuUDK/99pc+Hz38Zd7CwWET0UXDGQLK+MO
UpDzlei+kbPsF2iqMnmC8HedDbSP9w4hEmxTi3Oqp7FPKcj8MhXqjYxUe6i7sULmyuj24x/z3q5i
Em4F2GBYF37+/LcMxLhzW3qQX2l/Rfy+udbZeevJgRuC3hz4QHykBOHFvYi5WxTaC4sjq0UeO3jr
PwXOp0pAIimd/lthcdS6cNURwoIPAqXpyxA74YuIlGDFkTdt6g8Qmfqvz8jKuoaBJNArgPj8kkEw
njRgrzHclvWA62rv6g0VDz5YLq5RZV0expWWcq12hqAqxPTsZefXrUNjW02do4M6CStfG21SCSl4
jMNnqr1yIN8zhsknRGLo7aE9dRG0FCjjhmqp2GnoD80nnMB9DeruGB0LvlyZDb88Duu6/jV14UuG
ues8LQU70aI4lDYGdq11tm2PYIyxOq1A102Affn4jL9xzv/PKhrBGNFEqf3yEIbQhavG0XEwa2jT
kT2Fy26a9uxUHqz+wxYXs3KvH5u8fH7+WgSr4cqphgMTXFzxWXlF1DvYUnfYeUHeWpKSr6j7plHx
eT5E5ZWE+y8z/b/O8a89HHgUGXD+cePOr7ECHFUuAvu6lPJRWrVSa6VuzxAzHegXXj965RdWAMhz
i1ZKtQKcddabnWl4yufU6N/ecm0i8vKBwk9Cnx/FdIrKMLzc+qz8E34rHwd4nHx2Ys2uHu97/mCL
T+hNXPm4lw7srxmMXa7FdOANLnXI0NItGzgZHN7YfCvK7sCgHfTxx/zbSr/YXcTyGM5CxgJ0fXhx
amUTt2PojsiYu2cTf0c6CFLvfJh/dd/i9svc5wEHeebG6V77o8CkcZuW9ZfgKuvvO5fn7GdcvIBx
UoKNxTP8JIsiTQCpTuiD7+RivKFiV12bd38T+mNnwUyCYQ0fnoj6l7WrCbK4ELuYylNiHz1ox9K7
iXVZhF4s34t7hDWn4BpF0RuyndUmWjCYsQcgDnPIF0t0LQDsNpnLU90fo21rVRptu+imghzvA5gA
abL12zwsnmT5yrZ1Cl5TUuQqvnKm3oSvlz/jIhZwZI2x53ApT5T9mICPhhQHevX3NQhUvk72dtRP
ns51swn9MXOCl4+P2zu+AyiAteOAwZUVR3N+cSyQeEID1HIS4UvMo7QIoDZYpOK7iqq0dItNA+aC
j01ehnh4+0EJhUwS4Hbwd10CQhYNSOyImvnJ6KcSOti6Q81w/7GNNxd1tbFSrKNzs9IGXyxLcm6A
Izb2NEY6nQDTEdW1tPHNzsEE2ChWjqBVV+MSDBJ3xDPTzObTvFv6p8DJyS/b9GkPXczokDTXcuMr
5i4JbA0PyyqZYG7oDuCLgwzo/Gf87fwKx42q04Zn3mHZ9Lf+vSwfHJ2SvPl6tR3/1jedr/myb9nH
cemiMTqflP5EUOHeRqknUugdJhy8TE/81SluFWa6eueWoXaE9BKwsFFfedffXlxg5DAVsAqdI2R5
o0hQGJPMoKuUp9pDdeXQ91961eTt97J5cSFX2KMpSI4MrAzzaSqAN0KLo0+HPkWHJgHZ58dH7Z1f
A/QUaMgQ0YJ5GwD58yuEmKLp3YZjartRKHCrlp1wvEVeaFCJJ14xbLyAtTt3tsNm6Jbhl994yaFJ
VH0nVoFkOTd828ReCWTxXO+mXkF3LgrZZikJuXIv3t49/FYfqMA1RIaaw4WvsZ6/RMqr+pNW30ba
56Z+rOw1UCh48dc1nz1ia3gP6hmQICAjx+c63xOrPNXSzrFPNIq4n0oUFJd0LErvwR+Z+4P5pvq1
cCtJBpyDORWOM/ye5ziUu6H2QY0+zXVz7Cag//Oyq93vHdTr7+bZKf8oKcIgRZM+uVkotGG3UtsS
VMuquF+mIXrumgnjfWIKhJeazkCYyXSOYXuKnGY3oTFtdy7YZ5/4SCFQVYXc0rQtJKowARHjbl7w
iVOw8DnuQQYGoAozxU0ugccCLnryh9cW1JDPnWo5PejGoWPmDqaEyGEkl2fS9n0vsqit1ayPge5t
y9KmdEn1h4OagqGDHBdJZFJb9dOyhehwow4lZNLmbSli6AekwIBXP+fRAdGyoGAHzqvALOgdlrMD
YCMbwLiWzuDe7BBHCb9P3ZADSCX7sgrufBWr+tAnDfq5ri61SAs6jlMeBnIpMPdVoVYsTE8JZIXh
2DLairjeeUs4lnv8FBSEHCgYvg4MsTsK9L6SWVD0LjojBBVFgAqaIDVVOLyouLBVLoKhDG99cOuA
Prl3+YFD+/ZzK0UHOV4V6COX4WByzJT3D7Ym7GWp6uEnZtI8gsmkLjh5lUgGlLiW+BFSFUm7q0CD
Cy3q2R+mHBq6QR4oYUTGdF/1O6tjwbJqnLrf1gXmNQcXUCfzOCYt3CGdq2o7l1SAXhxw8oMeau93
GySFs2swlHITVI0jNqWK7QIFuPVzWzpG0HyW9cCzfnQGtgNzU/1URARdUA+8Wx6gNISrfGRVAGwB
FZOfDUlD6s3aEDvJPokZSndC3wMkJR+DAQOYKfNLCmrNDmOuAL3K7gGza251u3C/w5o0H3blpAs3
Uw7x5n3UJsPtZMnsZhbd0d8iVKVzoKqokbB0g9dvodKNUzErErxWCqoy6TApmWw8h0qadpbQh45O
RZVxg6nk/diNEZg52p640HAU/Jeq4/FXQs0EIi2nH9qVHwQdUNXEA8AtrqlSGy74XowNI8lY6HUl
4vbF1Bup+bjkoW8SJIG+6L4IgbHhtAXSc86dui9p3iUhM+lkkGGAg9mds3k2JZSrV27lAF1+QD27
GQTCFbQ3M+pECiYJSnNxia+xBb2HAr13CfLelC7uON9MEKJ0ThEmL+JT7wQQbnKbUnXbIVh8EOBE
oflhQb72BImG8GHCNj6MZEh2sulgu6mMfTWYgKtSr0T2mbmQ7kQIAxlrUCiW1ZcajNpfWBDyIvUs
VFjT0TCsXxU4Ymlkx/CF1FOEL+pG7W8682ZKq44uN6wqcfUHVDlFSge0mdG4GnqZLYVSQ4q8IwF9
NIZv0ea1k3h2RwH4u51Z99M21h5cp56BrqwDfttEfCVciA1LMkyXh3urEtun2EU14RfMqFm0TtlD
yzpevDsLjl20Q4qqWPKlqPmGtN36uqnAwRQcFEpTIer2i9ZBPWLC2ZPYKFE68GaJV7/KYWpL8GGO
+I3lEso4G4LaLTMHiqIs8xVJZpTT4+IJfB4tSf0CLTPMwgaIxyKICb0GXTH1eTPxBOsNwRmXApPs
fokw0zDniNbDn10EFZJ06ZVYMg4R8KemrO0PPbUCE0a6ivS+5uv3BC0HuYPoou4hsAqJ8vV8wRck
3tDdOEWHYS7RhPBVgyeDZrNEC6H7inTi52h1AhAdK0iwoW4LiiJ0KPobIuai2HPEfFM6ESrczPdn
fAMzJVOIeaNqDnIU+ydwXvrLoDNS1PRr6A7KB6hrVCZNQI0FFg/sbwc0ah9Dp7ZBMFMJNh6aEIyb
vG4jZxeNTf0CPnqnO8RJr3YLsaPe1UGr3BTfxBFbqeokPnEOqp8HjPsyL3f6epUgW6rp1sJtIEab
0XhPOxnKU79AiWG3WGd4hDqPc4dKspCPk+f01dEho3JRtvbpDn1uhqEIOPyvgCxCNpRCsvtnP0YQ
t0GNtvxh0a54nKEsSVPPxMHDOEZDm8VN1D0tgxRVSrWFLmKifYpuc1QTs4sRMC0bmYwL3ZbMjvXB
99dpYBsz3eycEqy2aQWE2BNIRyjZu+HohLs+mIt76+KRyUJMlbup49fRT9uD0/p+CVozZGD+pPSR
BB0KHT4tWn2yvY5PGvALtAxb0HrmkLb3BDTa2mHMvSlg860zTJznnLgmTPuZNs2mYUPiguIfvz5z
cT51FqI2im2EeEfxaYQ+0xOCjMlNJXzFclvzdoa9zo9nTC0NTGeuh8w/47Trv6FTFX0GqR//VtXT
VOFtdsFTHSSl7Y79VLTjXtSOfRDoGFTbtiQomMsgUWEKHXNnQ8g4gClqNZZ3PMZEthVxcPDYoKeM
Qlw5eV7Auuqkq8Ymy4OmG00aO8PynYGk26YFNhr87s4EoIvRDsXkZURP3Oja2/KG+x7w76Swh6Dt
EpOh6FaWiE7HmT1qzRKR18ByTpnh4CeBP1ChvGGzYNGDKROcIl2TaMiMJqZP2do+y+HKg2LF0/AG
sxU43FmR9Po5ZiHRGMeE0PXWlQxKWv6g/WZDWMf+2EBYvamrILoHpdCaHYHCQ+RyckA10IdTiwta
og6dF2gHdrkzKW+U0NZ0yJAxCiu7kbUgc/McRDO26/hwg29B7p2wmovb3h1rvg9G/HVni8SEO+Oq
4SkqAWXKTKF7sm3DWrS3rCydW6dg+rWpAvl5Dsxs84FLFGtDpscSYPRhipGAK78/JCCfAhIGzOMY
u2NNlOBEWlQJFPWMu2XWNQ/SHwx7VFS0HaQ5e86egmHwvtSDipMU6vRufxsO3mygEjiDCA0zES0p
nxsAKFQ6+QUqVAg64G7AVTtPuQ9Nvwqw2WUYUjLo8UVNLvmzGKmbbEaLftqjFVSyFKF04m6LoZUI
8xB+ooYOjWMwvkNYzmxH4ZYg3SNNsoEIa6xBqTNMwZ55Xss+L03i8TzWoEfIGzG68rGwYEfIyVxU
XwYCnsOckUL6x8hES5Uv/ajZbuGdCg4gBGuSA1IMZFsu5iCbHw5LIvZY4A7VqeNgni+fxngiCK4E
QicECnE0zY9KgLTxrsGvUrmJLH0ZcDq+e0Xo6m2x4N8mPrD6QZVIrzAwPJCv1HUszyg6/597hy2/
goHEfOMWcf1Qo+h4o0yM7MGUUjwySHS0h26syWfM0aO0ur63iCihI/CKzJV/H7mY5891IWIGuWzW
InIAto1vCW8WnfHR5WUWaMUq0LSZlqcKwcIpYcT+8qWJ43QCUCjJxVAW/cYJO3zDDo8YTaEj4+Ov
HqtfQdCKSTZIenR/aqmKL21k3H7TwjVKqMkH8ZDSGFMqqBB2rNwUdUR5akDKfvTmxtRbODLA9ssq
YndV6fWIWUjrfcIbEspUxHPzTc2IcFKojCOfmMsJ98iKZZnTmmGX03gqeYLUQ5r5tztE1YMrigUj
LkP9C7oKuti0vYFjLKuWY/wb5dwXrwlCBBwOuGTRcqbzKSl7jrSF0KXeeBVeAz1w6KjbqH7W1i12
ovHkKYGc1E4sJH5hDtDzxmnMA+lIUWTSL1x/Q03nfk84QYkAqj8VPscQ+zlBECv2MeURPqgaQ76L
GGkHqIaNtrnxRqLNpgymgqTAFGG0FdVzCFX3/tBNd9gihN5l3KECJZPOkTdJq50bFiBV3QRWtM+F
N6JexGNE+Cng00kAMhg72bQfvNiCAFok0UZ0CvPUU1sbD8FI4Zd5ALpglSOPWRpE7QtKmag9YdwE
VDGaZ04VJe3veYqw57QHO1bWVWVd7QwIbQa4LTw/J2Reqtt1VVAfAtaVYg94he/lHul0/xD17VLj
YuLNksAmOBgWxnSe2faRpDIDuXp1r4yPMgJha6ThUYnwjFhw92dRh1oZhNViW6Z4O8OvY9MEL3So
kGtofwLBvBNXrUibwUx3ztiB0nMKwXiJchmaXGg+G9tls2KxTBXTyyaAp3Yzr0OtPg2hNkAyMbXg
tgIJ0XjLAszH1UGNVSX+pI7eCJAFIis3vmnL0ZZZEvayS5fY0UsqSGJRfi6jr8wrQVzXQ0/QAtY2
124W+E1yb6nydSpbFkJhbAxEuFLpCpHFsvQwle+P86+CRZKk4FSSVc6H0CgM7OnmAfoKzisB6ALF
nMTUM4DBnWyyMYybBIdSNipLypI/2qDzH3pItsQbv++iPm0dZqFxVENlFXJP0GeYfdQUU4zYoZTY
DiUi0aln058OVU4MnvrGv23xtyUjJpD3mM5Bxl5TUf823iTuXMFZs4l1hytZhU1cZhJRE8tkKWiU
My8K0NCvGvymwDfzJ0J41W2JB0cDj9JGTzh5/NGA/VWl+BtzcjeRiqNi5nX31irWgdmLtza3oH9F
1u+r6VPNQF63Ya0okT2ZuLqhiyegHBZqaAyH09jcjSEKiMytINCCwG1hyGCtCVIOmUjQL6Ah/zJQ
WX2GWlqIyg9ITp6IEgQs6KDx8FKuSTunHm4DRDN80B+ntafF76ruXAKgGYMb5CaGKnwSLvwXWM+W
z0M5+XNOC1Q38D+pqlvsbAfWGTdUdyDIcAbseuQ8zh5Qta6iimxIV4UYCHMFDXMPlAosdQ2D0nsR
2zoXrAK6rQDQPMxjJHXfYln4ZDNVYX1fl4sFK7gj+bcZiWqchmMwBGkL4rshlVzGIMrsG8yPQs0B
nKqdUyafJ2iPqJ1fCi5zzGUAQzeNQbkBE6Br9jVq/ejZd0q6KVhB2TfX901zg2RCuQgJR9TsythB
ptpAMtdDCiZbtQFjN3M3jELKQU/VHG2mSfJfrTT1J4XCJ997raDtvq37Vj/qhEk81iPpVTaZBv0n
2dY1e1Ju05XAbSyDn8cKatmHwa27r1aoGC9jHyTPrK71kq1PaJT6C9HIgIlGysIgZunuF2lbsVNF
MNCtyxHvxqV1JeTbzAidJFS0g6x3XPc+ZBU8t21If995rkJwLRwP977GG5sWyvH4UXVuN94G3Yhc
ERoWqAv7PEgQ6/s+2xczZHYxmO2Oq6f0MM6nud8giB1qqtMQRxA1XVsV2C7Ph8olRBf9OOtK5AE5
6qLP+L+zO0ycoNjEWTC+LLFSNhvaTiEZc1DVv68dAi1dAxFfvOWWL/qGBi5UP/x26OIctLMYuC5x
ErzMhV6Am/YCEw9pFFU9qNWQObfwUD0kcsPKK0iuyCTvaFInOkVyBG+3kManIF1nfpXRiHlzKnqm
ok2hFsh8DHXTYhqymEcXrq+km8mtBORwJoVYshkpst6ZFk6b9TJEsdpnM1pLMdKT32RRzrelDQZ3
GyK6HvBortTlBc465irDcUjuwTGRFKgqi+heg+U8QYXQug2iSwikIyTkmB9XHfPivaRB/T1x2+XZ
c7wZsyTGsX88sPsjl6GjK3Lft3EWF3PxOWkdnPjJE3j/IsrwjI/oeb04VWyQX4CxI0gTVKta3ORm
3uoYLhp5+7h6vQWDcFvk07rMQun34WkEcqTYjbOMZOp4JXzsKPBFNxLUjmhnzdHYZ1NlSZxVBaa1
M27D4RvtG6s2vGKdDyV5TGGkfBqXH/E00tdmpiEqN03gPZp27qeU94iNsqjxcZnBb6tA8B4qgTc0
ofUvI0BRAR4iRPioC3Y1HHjPVrnvTo1NBg2F5naSiYQfm0okTwXYmRzkXWbVN/WEui+mOV42MbGa
5bKqKQgKLfR/MwF38FtqkZDU+ESdVNdQVAVL1b94biDpriHLcIrjVpX5rFCiSUvek+aUCBHyfRiZ
3t1680S9beUY9Hy4qBtcMpDxmC2aChMmxwM6YIrb6wjLHePSam/g2z8lQSWd3CtD1JZQRYrKrF0C
Vd4Hs1OVtxOtoCbRuy7m3btJaVTt5rj0s7kdh1+UD67OA01qsFt5apgy7dZlvDGt7/0EFWSEb7OI
1mQloh1vs0BNr8tM500vsYnMXT0rg1fA02oElXTbfXdGBxoXDST3xtw0MkAAwCuJ183V4dcpWKuP
FvMFB5U4ajpoRXibaVDwq43TjME+QTVnzmsM5LhpAybufTQiAdkkiazLXTPXdZyuYEj4UubEd+3g
QO6i5YiqVGosXEMeYdYHc4MzHmxnRn1mZJ383NZColo8qTDaVQPI0YHJHNGmNHNsQbMswNSz5Riq
Uimt/LjI3JoR1JVro6Zt0nYoCrfIy3guGYQYRRs4IseIRI1yXsf9295vo27PoAAL1nJhccWAX46L
fEEtk6MoXHdD5rY2avOx8ez3CqdMZUZKgaBXgxnb1QnX+WS86sYZw9rBjLRDUYTBJoqbXuAFRJjl
61tlBEo5FnXSO5/4U5clyNr2HVRk+lwoS8BRKmp1HPhI8BOCEU1DzGYDTLGo8lfMY/hANpNnFHXE
nLtqpgiYGkwgIpRpFVh2MPs3ZB6EKVtUiob4j1smISD6yvRk52ko+abVzInJMbpOmj0CkVploDbE
fcLnQlQw+zzaRUCe8a8j7YofiMhmnvHKlmC91632+r2ClF2Jmi6pnZvKbdppuxj8I0VvB/2nmI4t
EPN4JpIVnRCjLDSPc5RTpGrdFmqq4aNoXXEzMQl5zAACHYHMRgxsPjNjhX5wpGH/R9F5LMuKY1H0
i4jAmymQ7nrvJsRzhRUIYST4+lo57K6OrryZIJ2zrWOnerdrlxLUhCw10yILGo3ZNkikpbhtdlCV
DHzFC1K7G9Y9V21hZB6BDn9ttWFCGoZGv5ShKL6Cag/+jEWz9180bS3maeIKCd5cLu3tshd4up/4
lKbKd3sKuNqKRLq3dlC4xY8e1M4P1o/yzpFarFmfdOWQ8X6tOJ68aGzz0njlt7KdmIfB7+O3UceI
sAp7FQwntin61022mmNNiAl41Z22MtZZNw+iPcl4uoaJ0i7mD4/aN9NwKd15cMgXpcu0fyUq1uG3
kGtIW0rTNFZOoVzIL62G+qXrhtpnznOK9S95rnMMNg5PwJoPlUtTtfJ6ui2KinS4I8UCVpJx72lE
+8tKGdLN3FiRy4HdV1ZuMa3qm3XenXeA8fl+jFjgTi1TRHUo1doE96T2qN9lF6sNoXDvzw9eZ6Mv
96pNAF6zLbJ6J0McZRP/T+Ii2nUdz3NoTJcvU2TWmxWiimPacrqayc1Z7sWkNvkxbWFXgzwMYZVf
wXc/jybpnzuz2OJMY2RlWWkQm7k4oQlqncPYFLGDvzcS1Y1sd36uZbXsb2bdsCHNt6VG0o9FABWE
xfX6mXx+Li1tnAti0Hy8RYTRLYDdNB2YTANqtfsFMb7vKIQQFnWsbtbOayhfFDtSd6hjztHcK9ti
PAaNUxYnVHfeux8xpfC1xbWV1zOpcRWOUWbIRRbFetiRW8wnR69dc5mTye9vjUMbK+UDEW2xYTuL
+lPvHImXpmC8KcD4NoIFUq6JOfjnEWC53dq7E17m0p9DIqWu/mkAoC9hTXL7W89lVPwBqTPRM9er
xxKy9VftjBIMSZUz3uz+METQVnXHFNuD1DDaV9Z58v0BoEtVA40ZBdAWhAByms0Ajik802dOKmVn
e9IP239qHXZxawWV0MdKRv3jVDsjChJr95jS1LQvd7JSbpfVo+z3l5Y55MNqGPCyLQy7N5QYsDhZ
aw2bdZPUyRp/ys7dT924M0vs2Ji6C1nMwJkytoXMy4mSjVMo9BA8JtqpcfHJdvrt1B71UHrTXZtK
x7fDc7x082NEEGaYbtPsHOh72u8L+mlcEp4Z+Q7eIPZbM9gqTMsiQcDj96r561atHd2vw7jYYFEA
YQypoQkzDpypuvG8VamXYHANFMcg7OpYNy3DbtkKH0jaxAKEc44rVhFXMhb0Yr+4Y9y8VTXP66Gz
QgRKtAvMLyPxIS8r03V9gc4HXui5G8NUyoGNqCps94MvM35iwzD37azDnzXhx0oHv1pPUb0XVLKE
Yvreg2SmJCkg9/5YjaFX8hREo4sUuJ4BSLUKnx1wTAFeEEZbWoxjbFJAgG1IHR1aby2Qu5WWgyHf
oekL7gIN6m/SRG6RAJSufcWnobsii7ijeYtGdztEnNZvepP9LwV899SsM3MYESFD5u97cKk7sKeD
3Nj0Mqed+Uy136kxF/5q/9cLx5tTX47OV1dZwy84HWtJ5WrEi8+A5ecLS7c5TK5SzxrfRpFiAt4/
l45CtlnGfXDYq2002XAdMOEvwvajCneWchFWUD2hWxUfbTcFaA+uQP3M4n0wyBBqZtmx0Xll1lrn
a9uFCe+Dr14T6GcwqrnewmwCSOmzqZLJ11YhQrp0DP8PO/Ld17Jeoe8KZ6Tit9Dr9thZCgja2ar1
V1lEjPtV3fUmdUDObqa+acOjdvrmUkx6g02DE8K7AJTJ78gizzNKuNAZCihgoGlE+LSBAXxwOXh/
EJTADNEmPkCvker+ZjXc7mxMi/zw+CIpJRLc6amlhLUBudfur3CZ4oepGyUMhjOObWbF88oh5rnq
Y07s4tnxMQPE8568bXHR2lA762alTq0A+rulA7EztaOeEQsHxKC13NdAeGXwubi6qk9jZKpTReVc
nSp4qDujSalMrXarbzyTzLAzg9+sKguZAC8m8Ulo3WFn/pYRHEgK+CneaaLpAcIADV/wJfT6gN9l
Sqhn2mxMiE41eVnQMUSzQ6wFv3S1eTcRBr0mHU29/qnsfvbJEFoAap1Aj/rMDLn6gPSw2Bk6fAFp
Jn3THOVU2E9jMVIrqw04VxYPht938W0KdZUcgCjmGqWt0S4NBNvamfd2LZr/tEzGPiv7OYJFaubw
rbf6wbubhDd8QPTvfZpoduCsn7p4OPFXuw9l5dd7Ouk6OTUeEwMcRDEfJ1HXL2rcKUkb25mHyq83
VmAx1t31Jd+GsxybDmpjK9rXapx2QZ0yPbuHYMHNltneFv/ZGw8Z9SIK/YI2oH0SfMzHpQw0T8R0
ZTVYiuevwZqHO4CB8u+2VhOrI1PbL2qA9nvRukA48RbeCOcqe13nJHj1qiqwU6vvwv96s7vJYW2W
sH81HlQbz+AmL8vMY6Vs3/1kt7hC5muEmGkt++F2XCoiOvbYnZiHbPdSdVsRHSYv2JA8hW31K+nM
/NxKcIV0ZlvejuCTpsiIxDS/LJ86xSNNWvILgQRTT1wGdZgzVloByoBlutHuhgGa2qF1BIasx/HS
ik3LY8PI+xpV3j5+VxUiECTYwUC6imehk8tEZI1Hi5jR8XaZEkjm0NuuT1kzrvs51G7ln+Er3Aqm
nOTbyyJXioVNaDzvVM3W7p6bLhGfDa+aD1KrAu83WOzsvHeR9tQ3s2WJsEJjs4L69qqjazWDk3Fw
O98A8H14ms1U24duoMsqZW0IKbEiqAk5hYgQVi2LgycEteAcPNlIAhgH60KON8HOJJu7MMLfYQ8r
nhecUfah71oftQTMPqpLto/6zF5W6Cw2ukiO+z7jafNb4KlT0jjdiGp7GwEpIj38ixMIKJC3Zv6I
WMpinvaQL3JFIddmvBDzny6OhUBHuaOEThZtOVQnVrY6emIBBE9FM/bvfQlJ8yfmH0e3sratOlPS
S7g4EQ8s0BGl8PJd1dIiSxrqI8oVSVu4KLbCT25lMTXv3QJ+znlSRE/BFvr/LeNmF4c5dqSTllsd
/cS9M4FF2IsNGwwTfwyDxtLnpkI5jOSRhRQdk01kwTb5awtlOg9ABnHVWtMh0IZD1ljAk0c6GcLp
wGMHKgBX7c8pMqCelMjV4kXtyep98oa2rh+nYAAbDUFPEEH4CGtumFv9BeJ0IJBlrX3EQwVXrsg6
Qi37zFPuxuQ6xsGr7ST7Cmm8sUoG09jC24to1Cx7SQWU5tltd0QB0/np5qM2gvWMeqi6JXbeW9e5
8hwdhq+L2XQRpUO8hg7ndhLMWVclLD8LE32cWhEQqU7geDPg+Pg377FBLyKXGUbSzBN1E5gutne3
Vdz4sdCzdUA1JZsbVdsND+ZeQYutKCjCwxqytWYcqNFyhO7bvJxAjpovaGvEkLfC9cxjqScHhlfB
z+0Hy52a/bBI4kifjCrD8jhPMFBPgYcUr+I8XaPlSYOm6Zyq1726GeQq2keFBsg+rX7n6kuiNHC9
mBrbekJNZapzHXZJxLpp+nsKfsuZIdxK1uYdAK+lKdaWanjx1EZ8FYyPL+s3pwja5BIPEaTL0llB
wDcMzPxJTbgznnpHgNEnu63fPNaza8Gl2q5RCdXU5WZL9HZKiiECv2usjr/ekuYvMjHgMNtrovWY
VGNtnUArveHYtjtNaMUG2Tr4m/69etayHB2r6Ie8H+LNZNauiirT/oA2b+NzQbCw3T2Jal1K4ibt
hPup14W5RXM3iwx5HnhRReYKwDoQFMil0H2SLRREEDLU+qRNdcKtiWOZdxDZeFZSvpSiAqnnotX7
wWkDJMZjnVw1RbYOKW8b4/mbLad8jkx57fqIakKTJ3QMI8gHtszD3PbrvYLn34/CGssS+xKDxVez
RrNO/VrGxZEfGQ1c38H+pgI185xLLYcEVYW7J0AffTFSN1jVbeqTedocapq4Yz6kZ9CTqXEwXx0q
RZLYlDutHzt/5fA8FYjyDksgvOplXWDPv8rYan30ZwWpHoEzdMzc5DOujwpx8P1oiXr+dFwSVPMB
RR5v28rlm9FAjtW/dCaCB2Q51nwVxSab+lUIGJqs8C3dAQND7gJqVXtxv/WDD11EXn6VwmOE/QWZ
pPFv+imw9gOAdW2OckmwkawyMc6RCTUOD4A4/ZpW/OTFZatL9WhBYg1n+qXt5nVJALM+7FhW7k3P
1VP9Xfoonm+dDTMQiXB2YM6bbsM7Z4jm6kRTnNizvtocvPkhQpT7wnQ4jxBUYpxc9h10rrLinX0b
UqF+p9Lem+5ctGnJw5xY8fLtS6/h6fJL7d7szDlhDtunCP7kjxX5PusGOhLByII5snO4tdoiiu8o
7IqS02LgF89dNyctWGnINJfNE+/PCSZ4WlLyeH3nSFwYVeojQZwJT9kcIcgIJr+6obGGp1KjrzKn
cbDD/p8z2pTk7oWHxm2WSSLgxKbBWO+x34rg0CxW0ZxQaZg2t4LVkY+cyt2TFA7X4OBEUj91/HnJ
uVemKz76xTLri03oCx+d66q4b3XBeGvEWv5xLNxOd9eQNyB6MGrrFvaQgJ0OvFfnJCM7zV9tQpc0
oWmgk6U0gw97Cg5fXCgt4gZrp93ASHFwm+6wG905R5uzeX6zoHTmK20D38e8GU/7FaQuqstSuuUf
kAhNUSaiG2/Le7UVxHfC4XWXBSYANjkRpBlafWLpY2AHZL5sbhOXN6E1zO4p2J39LSI2dz9bW+NW
JLnBf6eT8os/bUgx9GHBy9XBknBtDylYDMAukheWDfZjikcB5uWSw4wj+7bWOeT6SLisEacp9yol
maL5bA2LpW55zREyxLvw2999xz5G/znp5AedrG6Y+ytFzm+j48oQD6/pm9twiNZbulJYAbfZwvA5
+zsp2atpHMBr4Vv10dpaBCNeMPh+5k4BYl9uSa5VW26sBapglh5pVI1PA7JjkwqGHpXaazxbueh7
IkqWgsIxKH8rgsZAoOWn3ECoH5t+DJvvdpjtn94f1xHMQaHDQ3eRqFTpKPqGIfajUxAPziv7UcBw
PTY+R18zjfUDpInQJ9ND9Vya3ru+y7NtePcbYUJoq9BwTSs/HLOxVSq4tXbbnlncMI/dWKXl8hDs
AeC2G7TNnlIKxX6lFtfb0K30TnzpEb9vZ2sfGihZUTKQWX7gXSeIiV30Go6R5H2BbII1sIvlxV12
4rHpBJr+E4O7/1eGTRMeBNzK8z6EoDXJ0tvjgVFm/+DkCB/9kT302UsgQ09jMZl3bVXY5pKhn14A
9OVjEo813bHrtL3WmDL1qR57tR87lvsdNeHo/et5moIUmIfJpna8zYcypVYZgzSVMXmRxPN/gTVt
/rkMF4c/PoiKFnSInEfWqcD6BYky16juZPgybTBtGdm+SmRFP6MoU6W93huu2u3iM6E4Z2dLEipn
5m2j98PM1addJ+4325l8WEn8VOmiE7vNVoTGzllBu5FR5jcSzXgoVGZvQVvm8K405cioGe8HZytN
FpMKSVM1xMF7hBBwOEcbGqHfCrh7QRpIt0aOdFzUN8AU/kg0gVjtdDFDjKqs5Jk/oBmj740Nggeu
pQ8HdGEKzb9o7fYR38skreNcrqgqTDU5O83Yu3238va0OYWSmhH2GvuaJoHH8Kqm2j2R0JAgDehj
4R56D2wtX1Drcs/43lbTnzWQ81n77dyf+qGeq5zXFTdcRKE8kE5cUaftxRb3ZuR1KyZImtNt+9rE
q2TZFdwFXFooDExFmerSkO64ugwdvGBTLw+z7SJHNCEELivWVT8YukQUZ3pAtwSroJ2NpC2a4Kiq
2Vh4mI1sc55Esz5UiMR7oDgmiNTtGvylCmhZHxiNm7NFnK68h0JP3hL4/+4Q+YuFRH4SYZAtVrd7
lwY5qrmBOeBtsHYU1QdBcW8J/zj26FgbYKEsrMtRMMRH5j0O2Y8yUE6nPOmwg8Nvp0TVBxUK38ns
fbVh+cQyvqjGZtAIIsL3dBhIJLXbWoRnd4n5zIqoYG9u43/B0FivSHKip7VQaA0ksdneDR8G/Ms0
btdlMtQrQvMxxkXNGrD9mYn577+MkrZMo35zJ7TkTRk8QVZ4SMprYREsn5NZ77iXDo6Oxw5y2UGA
j8z4oOwp2N+rGPg2BYGqqe2ePa/KWl8u3XEK9+DB4ddJsiFQ9Xh31dL8AhIXNKTtYz1lXj+UL0Wj
mOgFT9YNRAnPvhewUx5p45leK+Ll/DTYIBNP81xaoJ2TXXxx3u/xkRF0L3JRSKA5NfGGZxHRuPZ9
H3nb2dunEq3tNveM2vUMvMxf3lpfUbQrNs+2xsayas8vfmaYoPM18itAqMEjvJ0CW0zI+1VrXi3L
p656jYE8fvrZU+wrcsTaT9CI5ZCVxEkMlNFuz6LYejReoSItLJJYSo70sChzIzji3uBh4j8qQN14
6eJp+RnRUFT5GPi8XS76Yn2uVSRwE0bTtj4PBOyZO7fapuoz8nWlj3y3pFAzCFof6zRG4aEpOYez
sZsDc6OHslAR2g7fu9MYOVbEWMrD2lVT8ZyCIuzrMWqLJDyudTtcYZk2+YmkE//uF9dIVMC992YJ
NX35o2VjT4KYag59WCxbttR7/DzJtuG+5aRRxy5sHAuLZSkrpmSPmEtYo9YrHhBk1lM+r/FKJEKz
BOMrbErY5dHAIJpFOiRIyZYSRJu2R/tn8dfqqZkqj5ZfbwNq7DrWtQc32aXKZVkb1DDaGlWe9HPs
5leTxwiCYdSHq3t3zNCHFG9aF7CmqqrrkiuBg+zAZixuRTTHXGp+CQrNXIX3Aji5+6T/Zv7L/Nya
+6FVYDaRXpf4YCl3qC41v8K/OZBt++PbOEHApDh58nXRoBWeUlyhibR2k09BWc2HsJrK9hc/IP2w
NRvqkhvcoqSicBuLPPT89pfkeny0tW1+0OC2QRbvAfql0VmDKdsnO/y1GG8MjjMnZ81iGI7Wu9Ne
HWJQz9zS/VAk228P+8JjK9Ga/VaqMdZlQhVt5+j16vG2WTlmXvcSKjOrwwZUAZYXPPiAf0Z0F9Dk
YvrLGOTbxzkOjXvTGtPLR8tRinPN7NpLyeqHHwmU8hyUDk7RerfzFkxFjkAQdyftaKv/EkjjW5em
4RA479wLRKWVukaLJ921Oql90u2x8qexOwdTKaKblSvauoARQ4A6wwgPT/ns7OTcjpV9LN0Afrxk
GQPziMv5pZ4StnU78McPXclwS2UYw/g6aKZew2Su6X1g/CY5xMUBirSigg6dRTxyuO+hfJCbhZY8
hHtaj0iwHT51sSGLJzPNILDbPQ4NyPC1P43KGvw7HseoPJiZPT4rHYDwlKRbyz9xDu5LJpySfsfE
dlDxzajC+HpbuWQlzdw/2IzH107NanlOps7zD4O2i9/hhOKk7oKuyHVfVH9L4xdeWs5eXd+baLMA
ZHBjVXcuUTm/QTaS3+sQsQK3xg7il45tn4aJHkVbe2qhy5AYwxQurwXWJ6QYlZgYP4PA8C7uUWEf
p3reqosOkP9yTtmVzm3ljduRbrG4uLPtwuXm0rErnwizq+p8UZQpQiKE0RT/+Ba7Ag9pt31qyg+d
k+MoBO9xIRPnbg132B/T75t3X/gIYI5O5O4MGg6Z2ZE89JgsxgWFT4fADRSsN7I6BfUWSAQNgyPB
A8hhXjImwY1/k4XIuBeJb907DrBsydvrBBTwQETLNwHl2B8FgMCejVPhcjYkov1b87yhp4Q7jVh/
nHmhRqdvLe65a+pjYzfa+xW1Hvm9ZeJpjGsB2EoOWlvt4M/MYlqv6reEB/uXbH4ftlziSNQss/U0
/kgr7oAx5Kbe2oYgHIZwy7WG29luW46orpSfCr8b5NFqD9+7NOubsrfFe0lMSfbkIJf+y1Vi8bNV
zNpOg753wi8i0CTK0Ro1b+pWRvAA7noESmwYptxMm2CLj16MZxybTrQPR7NN5tb1CZBPkant1aMG
qXJYmWsQmoUonuGPL3eA4zkeZjrOcG944jDpeP/YqiR+EviUFPOy20T3NnCluCn8Yi7vqCRu4gMq
rrq9923Vl8+G2ipPMT4ltUDJwHi1IaAcTPy8IXFe3yHGne/JhiE6YHe3ukM1o3XhmK4iLlrwBZ2W
/bKDjztB9UbISLueVweVNTSPMeLRK9yr3wa7nWYBJILuUHQWt0bRVc0fiHUbeA/RwJI8hcqWRDDE
RLVkPIncL8ir4+95asRbG8Hx4KQRAliW/dU5Tm0S8jQV1UwvFW7UO6hfttdp8MUD+uerh9dQ20vh
6hZ8q8jexRP8J9OTIW2ozCNnEj/gVh63GFwk2p8lGHBOOADva9hQKhzsdYhnor8KnO3a0fEdegSo
tm6JqMQKWcK6rGzrNuFelnD/RcA//Q/4tywvISjScKxDpEpMHQjtOcVmZ8zxfDrivnC6yjnUTLyI
YOJuRRTZ2Z7QjyUTY33RUbMvJ9vu1U8De+3k4e5tK3u/Q/dW1FTjPxOY8KeyR8kx0TtN1qxx+zQU
Ov5ysIL8RFajECKWDr5CJ4qnIO+XAWeocob2R+nFcm5pysEngZS9Xg9umUyXVs9BnBZo5YI7b9b1
8tWoYClSXuHISZFvFiqPKGHFQehbqH9l4hGZ1vSdBxc+mviTsZpGihBTQpVihcCShuIfPWRSbIZf
KFoKc/VsUJ/EV8+8tbZzMGZYn2ebIT1QWy4n4ejvZfKABzsxmPIc+9LHLppcTXeQSQz0mQWFVGF9
3ISLNS5Wz4FavXvQinkBY+3mP72JI/w2AUgocBM2mv0f85L5MJBty7GUknH0WEboZ3uSljudu2HV
kZ3Cfsfy7bdmyeK6ILhvGofezYtKYbPo/Uq8DklYSaQjIlTZvDajfRic1RrQaxT9M5ZNHrbEXe0b
BvUizm2aL1+JoPOt290VjsobsxTbwxRWgtlXycTPE0D+khEs5KzipUDcoZQzfxJ8OoXZEsH4FaQ6
rDB0sfks6qXSn7vZAaOVG9YL0q7rY6rL1v8HXMPv0GC9LM72sozM3rzW/Epm99wM8jDgl/RX4g99
lFl5NPpWnBp9BTiK/ToqjaWHSXdKYDUR1Nf27VYnhUhdUftvdBePBXYgFyFOWJYTeFppWUu+7cvy
BvHbo8np8CCA/9dFkUeu0rczEmRgUb7JR7bz9jGcCyxFIFGDyIJh0csh3ht7TZfpapAOLBtKt8bp
iTV1CN1bsJHlZ22dVadmbbZ7wdJH+n9bFObUr1fJJiy0/WxsvpSHdYaxuECrrZLonan/g3hesqbT
EvvAF9gYUDq0rdAgtaeOTtIO8Ayr72AwQtaIR2LY1dNkLbLLy25g47cSPsQh8FX8y/MW7AZAoajQ
he8ujOIlsU9kTu/YvXkdxIg64Srt1BZFIpkd9zbOXUSCGbBm8hnSXP27t5uB/wyq/Tl3tk3NHCNz
NsA6fZQFI3Pm633AOrAU7fOEic1JY1SLoLyAcylycvAVLiU0vxKY+Q+nL2nuKOmxDPKTGO9o6sI4
aeB1G+97mRAyxrS0RPf1bs9PZW1tT5Xr9HYORS3GUygS8x91T9aUNsEMf0gG+vIOjyHfsSBxTcVe
1wZnZ0KFf6tgLv+ItsC1sLfeGhyqsGpfCKtaWflHb3kIJDT9VQ7ANWymUbz6RnXugWQblJPlbpqb
glRdHHm93V66UAYRy7/jFX3PEVzL5J4z2EL8VQRujJbAsWr546NHIuUCl8/U/KpRRCJY5IkQN45v
jTpXQZBgHCkJ/3u2bfbwJ3/sY3XD2bX+Rw4ACe0sWkt1GkXQf1LtYgXou5phemukP1jHuu/ihxp8
kru1tvlh+UMQ1a020Ei6Dx5SBNn4EHqsqbN/6+CJHLE7dcbXB9GDZH7sIiiftIHYo31utF9aO+7U
bZPQ4XaYPenVDzqaAnVb9N5VmL0kTnXoDNM7RqR2/4ODGP6IPYfBhjUQ4hmiuPyOJ2Yn/hdF8J8X
gevy61ZDlDr8a6B2Z0SHZ7XrOMn6zi0eiYOpl8NqkulZW8bxLgFssfNVqMJ78+dm+rX7jh7RKS2S
3P9OsrIiWEjmCAGFaOkuW9qE1OgoKsLtouzO3m9xwwzxM9bq7dXrWwQRphlx3F8Hs/lmkhERjhz4
2Pxwe8Cmma6JrbyRakRAWWuvOLi24LJASFWcoQrW99ntvU+gl6ZJUUIR1o+iOI4pVizVz04LMiLv
1d7sFNNH/UvtyfydMMnxAhofO4pBfPrXZUKCRpzAcTLk0Wb91Fa7QOUtnIpHmB/Pp33csBfjKZop
C7E7LHJJyXHEEt/myTYYnz5YgWR6BYgYuBN2KMKFJk9cE72swqNvM+c/J1onyVOEawiVX6TLFwvU
cH00oU7IZfBYbXpQdwvBLYbOYs6M1SOqEZhU58weB+Wdfa9CidayU0T5BrGXZKNfTm99G6z45xZs
QjC/UXFYfc/2L+M0SCibKlLfUlnTdFpFh5e1WpYud1QdhpzeRT+izif9mXHL/pYkDMNH93IAcG08
cXbAe682NiUOIBPBxPtjdpGtjcset/hudda0p5Q3WOEL9O11a+kvph3hAQTovn5oEdDM/1jj+mRP
u0IQUARG2kXc69X2IHERfGh3Rjzbz8wSqee6enzdCD5Cz7ejKeXjxkH3wUy61JdRtuvftsKglCJY
GjkfZOR9B721PbT2xkM41INsj+u4yHfTGPEa1d0OJKHH7Wfhsv67IlMJr0ap5amvakvmNKlsLup+
G1VvFJvgNSg2NISBir3PrpLXo2CLCpFhuus7fg9GPXSAaCvTepyJbJl9ZGF5wueM0o2z6CMgZgLF
larLj7mo2vrVQ88F/8+52r2OrqneWxGbDa3ivDyBDivJo7hjpllKO17PEEIA8UE5i+BoO9h1UwkA
+S/amDPzydubh3krcOjiOJtQvGCNe+uIayrQ6LqEqRAMv2GyoQ3zZ95ljOFSW8hVuRp/2bzeKkdE
2v9E4O+k7uBFXHPMHEQY9NqOMihq/UmY0ubjRWyaR9EXCZHTsW3Zp5kR8x5tRPWJGglFfSD3hmQ2
Ujs+sXit6kjwXjmeClRPJULxqR1/7dzjzGB2672yZ8ZVJrwebb9dT+oZ7Ympb9AtlfzXoTb9JSTu
ZbjbO7Gcx10pnhIopZpn1w8RQkMMfG4T+qEsmub1od0H/0e5iE7TiK4CoumUBuq2Egw9CIpCVFNA
w9Obz5L+B6eHmE+iUM5/RHZQiWoI5yUtFo6ejPO1vP4ai1ujsCe6aF9g+Ow9wCwiJQTvKN3By6JW
btWR/ae3HiK1Dx8AZFA/ZaH7Tw7d/sEwE9gZOG3MtDTVi0ojv6r/cAIsToopzCR3G4EVEMZuk9yA
F3vBGSmsaF98UgFW/swBNFAtc8yYmLT6PvJRZ3HkSc2UMTJSpXXbceCsXTCF76vj+tUvbCtlderD
tblDPuUl4Iuk+vDQos2QAJbmDLgyjuepWkhUCBpElFnoNgXUi29HbrbLSOMNCPrk71Vhdb/CItin
fYp1wMA+bur2iiX/qsmqaJEoRN57G7gJ2LnRVfw4OHoaX2Cr8JiJ+BptYNWtox46r5/bwxL1wdfc
lFuTYnRuHguYJ2Z5hE9f0tkwtaxuv0OaW/XW06mwsSIn/5N2XjtuK9GafiICZDHfKkvdCh0cb4jt
xJwzn34+eoBzWpRGxN5zYxswoGLlVWv9oQkbKgCpGyVkjkbsBll4FgJbAZ+XSG4K4n0z75VTUg7u
WYZ681wrBjzsBQdcEb7F0Pbsk2G2iUKUVgUwv5eyJkuKfEJ/hWfEJg1y3bGA9tZ6+WOIEQ4vVmRv
gcsuYksz226DOn8j1S/A8ZVcuVh9Db9qq3jCj+H0wAeM3Ve7R2Ehf7JUkMG8FHlvqe7agFGvmxBU
YIf7e2THLQmjCF2JJOLUwsv/MTJjkHkBgnpahX6TQUxPDNPZ+A4isskqLYRIfaDHRN/hMm/k5E9W
ujnITKrWbXuUUqz03sCoD9ZapG1L5CX7yCioaWU6i1pV+t8qsi3pYXAIOCgxaFny3vpOnB08TkJ9
VUdW8t1GTkm+lNTzR7Y2h7z1S2ri1r0Is7ep3FgitBFz6/yo3odSbA5bHCGrBAVroyHx0rpYJA+9
UcT7Pms9dVeR83SPditk4xDZHmemKAcvXrVyYHZvFXsa24jENAy4GSgifM5rEQxPpRXqzhGGEXwr
wQMVFhc1UcAQCru/EgsAedCyFgm7SyduhUKyJvNRSK8kT6DudCEF3IOEGh2+Y8i/sHsGNAqQMIoA
57iV3fOzlNKbBS/vdkz05cjMt3ECJA6XykvdWyHI+rpTBqjENmUCcBfBJ70pjH8EJBrui6y1X5Vs
SLCfEKQ8ewqMkIWiOCCy4d5JeIjbjr4ITae/aI6uNWcKVNxh7EjtU6laKNu77PFTIzUNggdMt32Q
9ML+2Xm5+yNkAIa1BzBcJtFAZmddF0b5M/ZawsdW80mEmpiGIUbU8pu+M7Qw5zQxfMsGV3J2Isyk
YkcRr/vcJGa7SQxDlNuqdLrmlHQFqisWqIK3xibRB3gCJvCuczJYpwj/tKwVM0QosGEFnoaUG/bJ
MwEAAZ7kdEArKHDWlLuL3RAPVb5Oqzx97fu/952qdJ9ylVLcqhAetUwINImx9GjXXHqtrXRkyvUQ
rklea93OSUPvC6IjPq+GOrafobOieIKJU4qtqYLZN3gLsKq+Dhh9QQK3Tncc7xlnltYg/DN43gvJ
LqVY8GwnXVfKvMDGxJWirkuYmG8U8ilQq3kknXvPI3FbuDHUdaex6z9ta1Q8T9lA2ToAVcFTnXxx
SpIQXtrJhSLqIPyQYh3VkUN5soYK6HSHKQy+BMj3iKdazSzA1m4JgkKmQJuzoeIuWHtqVtI116mG
Z2GSDIWcXjjNsi3JTaMuogw8SEpNKJeoUDt/a5WWN9K08lx+Fg3sAgoIEnm7rOiabiXHvLiWvH9l
EBR9ACLLTEsIJW6D0AJ1uWDhlkJNVyJ0298A6Hn7OcBO7YXimbW2TUvThUjCfb1NkQ8c1giD6a9e
jmbCCuWO5kVuLQrdtePwcAKlxzqLQL19qpxco2Rsl+XK1Mg4A6CTixcEYHzyWRAXimcTjbHPfdp2
zinFzOGLhSfsKhSibr71KoVvsum9HRD3UrVnf1OthS6L7B8ox6KxFxR35GSJGCACL0pAKnIN8gSk
q4rEALALnmYKjM1C/5KNz56Vo5u5yxcbWby3tcH5VMgmrGfKt/qbmcn9Cmp5c86bItoMwF1d0PRG
9QsSPwge+CFk4dGo47ExkPyV17zi5TNyM/bIV6ZauiADGcJYh8KtrCVYTkh3gEYGSQhyAnJpNlBu
F3ERfQnjNnKerCiSOpDekbyKAwO5AFux+Led6QictXo7HHMe7T9TyAZQ1aU2ePWGQhdQ6SDHLMAh
1yrVShDGmwABfZV1ZpdPqaw4IiPLVCSvmeaSR0nkpPyTKE32IyU1zBcUicUjnYxB/6PR48JcW3be
nWNSW+3CTxzV/m3IEoUklQr91lVCO16COKreEJEwMpjjVsyrqMoSnKKNXD10WkElpUx0z92nRmkN
K5tCVLa2aoGitQX2/kkZhYbWfeo1Zw7WJlxTbgKLpnAcSFs1Tk31lMV13z7BB4A20aJAouxzH4aY
zaMaNKBclj8M07Rx/Epk27iQv7Y12LEQO8zORkuqkfCrDeEaelKwM+IaKpivmd4/8AYCcMGl3VZn
z+2M8qjW3YhOaxT/qMGh8M5hHcfaUW6cjrIJhBY/3IBmsFi4bQgxUIED/NMnB/wPvmbZBfQQmG8C
isZEJsiG8ci/RXo0IThIe14tjYAdXKXROqcWlaIIAZGGpIQPUm3hEEtJSxv18nBTRDyc2Fk+tcGl
X6gStlCRYzkHTjkkI3VVGqFE6OqhRtMMbX0Blo+0LQs/s5A0cQdwf9VS97VaPbslNQNvAZ/Yb7nU
PBgaxVLhsI5fyQENMDQRNdc3bYXF0s7WQ+iJlNxqdTMgAqk99S2ltzETLFi8XL8rnqaDt/QjpfrV
1rl6iTUkYKOlXZPlOfao7SNFlRgyzmvIBlX5E1CbWPuqIChBKViXpPaFFJVXfAYz6UGoNsESaKsA
0AuYGEGRkNwguirJZ99sjJ8RBw0YEJUahTk0GlWf1kCOEWCbGa3aAjA6mHDKr5s4CytnH7VGY27R
6inKrd0SsHAhguTALisowgzEs2GjJtkVQX1IkxhOstcU6rHrXNm1yVJ7ivpjSLTiWSRk97+awLqU
SwUAUV4WQ19Zr0FW5c6zDVWS7EUmSSj5DjSzzaHdSl8VrWxSpL/4tbfIJN+/s/OCkj4cGAEID5J4
qMUr4bj5SyVVidjX5BYsJJiEeAuE79qrQRYE13nYgu+RRkJkQjFCPhDzusG+c9mxO49Zea0KhVem
XVRIDcSm5X3ngdmVW4Qs60sjzLxc+61RN4CVK8ndwyx25WXWpD2cLqgIivRkkbxHtMuxPefFCTPx
M8gkN99nVo43tqHavEIg+BrfOVIq9IUqSnaoOblWE5JsMFWLEloJMCb/mg5cgBksutgLD54XyNV3
SybeJjcAD36d+n2unnSE6bxdGoBHQBgN9aiFTiIPa5UocMMvCLW07ojU1eXXNC+z9Ix7CurUhaqV
5aW0c0BvA1Mm72ELucTsQtLV/F2rM4NCdV2S9GhaxN5Wcelp8YW0edcdVAPwj9SoBnwAU0sdyGx1
oxEp4uB4RFh2+KVZje4Dzq2CHzPCorcitgL1QrAkuowLuC4mUulhEysW+KfqCHq49t9EFK9jkHg0
CMRJXgyS++4O0aZOlb21q5ZLZmpOdfaejqelCkTu0fqGPzjRC5Voo4lMtz62Ud6vmwIl8wJUFCXa
NtvxJCcVSCSvbsMurzeSYX5LYJHt5cYTZxfWgLN4PCQ3Mt+KwJ0XQhtV7FG/dBSX/yDzrddI23hp
Wh+pRaybfhfEv233K5pZj5tRbkTq/7aD1Q3wKoR4rMnI45xVC+hC9dF66ar3dNl3e/OoS+tqaSrv
fnIsVqq7jdFGWKaYNpzjOYX1u+2T1xt9xAVfMG3f9E2RylV9hDu9HOrTgJAE8b8rbyHl29wdegbU
/g8vMTKx62zE4lb7Xv0jWmmTpeHMKrgVjSUnJcvjoGOPc+P+UVQwHxvEvI4UPM5uvqGqdAzy18dj
frcRBelvVplpKNOppWypdhHI/qOixS+A3J7U+jXQ3v5DI7zeyIwTrAhtIksbJq5aGZrTHJF2/Wwb
ym/o3C+Wp84IFE/7wuLkVoYnZ9qk2vSpTLIh2aVs6RnyQv6XQnkV5icrn2liuhNoQpFBXaCtqxNG
KZMVQrCnVxbxwznIXqrwNXT+CPtHUZ//3XhNWxmPhw/7zUdBe4gKJTiXxQ/h/7Ls8zBn0nBnrK46
MjlhMqlzvM5Xg7Ppf3L0k6P90tIZ0eO5sRo/4UMv0PLqNLuhF61z0d0TYyUHr335L9fWdKzGr/jQ
iteocHVkWkGKbhkpqC1YXzXj5f9vQiYHoA/cXANHGJxVGAyh9BsVOvh7M7M+vXf+b0+ITNTRRFJW
Jj2hwJxJmWwE51HMakHl5SBX8Dkf9+TupFhUc3UOcgOw1PVw8RIAFov4/NnLzhaSpAGalYr/q2jn
XNdvDvOxO0JnO6omL3FVnSxis0kU2evD6OxXzzyP/fLZqpECBoY2ZN96nbQPhRJkFjeDODvm1xBx
aBWPvY7UvgeEz0ZN6nHXR/H5j+LY0w9Sr7veVYPWSw4f5A1iHaGi5euCWqG7KqQMZla7CL88bvDe
WH8cgckek5rUMUqyCufG3op/EgQKY4vC2OxIT03wph2bbLTBzMm65W50DpHBjIG+QtgCXoJqmL1F
lc2GwRd2GxMI/eP+/V2R0xG1VJM7QlVAC09XbG2Figy9IDrbiXSGfwcw64JGG4By9N+kt/DV/MFT
o3mOD8ZzjOoPedQ5gf57Y2xpFkWdMUDRjMkYB6qn1z0QsHO28uq1J+kLqHjoe891dTzYb7qqK4YA
qK7jQzIZ416xHLBrVXTOq1dyhgtEtyKifOWbszBftA26TCDCouXMAE/dB0yBSwaXvyETjhjCmBwJ
IRihggxFfxHoQcg8hErEBbRVFjSvRvuupE9klgJe/LW5tcSPLo8u41yAoOhRmcp2PJs3ehPPfNU0
Spp+1OQwrHy/71AO6y81/L2+e/fh09soVNU8f5V083gIbg7FcQSIB1X0WWyB8cD1ps0QkdRjhxEw
3VdSB4ui+P3vGzD4/dGGAx0fbXKjk/MCo6Jn/aWlDKSqKD1L3x63cGNNNA7YxyYmfZCaTrd42/WX
jLSWYT172i/6fNLCdYv6M3XVPUoSTW7PzNP/o11eD6apE67Yk71B0hAJvaTpL2FyarJvqOqtpJH9
ZZ8lCzWdH12NamE+s1NuNiSdZRhNbIFwiSDgu56wEkZETlF4uEhoElcxCHv2JNCHozbn236vJVzN
FF5IGukzeXKeW7njFK2byxfNFTwPi6UT7JGfBmlzfDyBcw1Nx9FOulBzI/lSQ1I/IRcrke9CgJWN
G+2r3rZW/6E9U5Dg/Rv6W5M7uud1yiuuky+iDBdR9WYTP6Gvnsf7x+3cXIgCK13d0IQgv2YKMZkq
3QXcAnBChkdtnis93Fb5u5sXKPNo5PfFpUnlt8ctituzgyZNYhuUFwjRpwdaDEW61Npevpgp8pyR
Jv0oHcP6FA/UCmJko550TU0PJXWfg1YOyi/SRflOI422QnK0PMUBNZFBgWa6cNwgfuoqwNKIgOkH
BCkWdZV9ryBOwPDVq12DvsGiIne+lFrpFFt6sEca0vsGU9mb2Wn3BlIdPY8VixUv9MlKBI2RwmMQ
8kVp35JvQcg5uByaVVWcspmleGdP8xJEapDcAMehMjUBI58vpWVms70Qnw4zZZMZxtofDqrVLTNE
WjqoHu2APNDQrx/P3e3UjceIjcA1h6RJYHe9sdMyFFg+dMPFNKQNJHpEJKRNEx88AFCl+v1xY38f
Ulf3raA1TbWw+9P5Q4x78kNYH6IvA8jSHC5uiQoOJJUnz9B3WhB/VWLKZwjmIrJV/UDJfwv5ZlWp
w9f/8gU2uSpmVqg8Kq+/oBM6gGIEHC5lKbG8is+kvvZOt2oDfQ/j9zt8U+DMhhUuaiK7x43fG2vu
fDwBdVwkCa6u2659dwhKCqcXNSnfrUNpLu0keYuHP1a2/f9qaWoA5lG4hAFg/J3VdKFBPqakeYiH
aC+1UEWs5PPj9m7P0jHNQFRMekrngpjMa6KCHLFDV77Qw0NtOBvUdCHXZ69WM9PS3a1ikMZj1WJW
xGvnehDJ23mDJsfsynNupGDnfwblOx5OAawhycGSOpLXeWrO7dC7PfzQ7GTdINKmxmFBs5JZbopm
61cFHIDsGAXOu+MIYLlrzy2PblYgtrtCLqmW2oNvh+uMBGcx54s4xqXTfcR5S0bL1FG5MiYrqRNp
kyJ0KV+SNvK3dtP9wayl3XUhTOvHM3tvzfIG0GVbwQZGn66kWCQ6gED6rVHCCAeUbndgz7L2kw4N
9HFTf41vp7362NYkaBuKLsu1KJQvrV5DnMGcY0kFb6dJySfq0qdWqNIy0LrnIS9eqAs8xYP2Fkc4
FSMLtESqN1iXMXhSHZ3yhWkje5QoKqwY+eyit+sN1YvrKwjBScWwSsk4IRJAbttRfnmWvhUgxJa5
cNZG04JrFeXc0Xcb8lLtQj7AsmVBtsyedM7EShkEX8G1LHSkYdXqVIf1F1kfgmUcJdkSCNoPNGX3
aa59p7xy9C3vEBWpgIqp7oC2DjO3293vUXXdILmm23zV9T4i+CJj6tTypeI2XbS6CJbAE7WZVm63
jcUNqeMfgtMxOdjJA6uAniypqisuVgEoPBPPsXkasIwCjirvHi+fu03pONYKmRDLlidNgbsc/Jos
H6uHVwvSbR4yjdQzQfw/buh289EnAh1OO5tc/jQuQMEkGoyehoa6RBxC5MO2wj9n66aqOxPL3W3K
kKnP2agzGGIMUT7cl5LSx1lNmHwpKLP9gZniL12/TX4avvHzcadu9zmdGoNGEEUCp9zJ+aaifqvb
Li0l1H2pDC+j5kDVNkawJ41m0q3KGDldb3Qaw/DXwkEZt/jpayKMtLDEHUFQm81QHgXcY37Cw2an
me+V+T2mVun7nyFboeu4C6GTqd6ML+jt4qc6ZxCrcqRZFD8mayXxICrlLX4EVg9iljAgpqgXG/9h
oRDrmxrXvQJEbNIKSkoKFbBWXAj9ZArwGrAlkSzF6+Opu7fwPzYz/v+HRaIV8H5xgRSXNOKgOEj+
C+KRQE4et3IndmPMxmueHrHup9WrrBwyyUH56hKov3sgWFL4XqHbmMS7MPoNLmKhxV+qBCjpy+OG
7+2Bj+1ORrHPyNKqZi8uLqUpLdaezHanZNXmcSuKuLMmPzYzGUXVyNR2iBVxSVII1JajrlIsj9Zl
QY54BJ9hHFA1e2Ll4oRmsH9A5y4+hmboP/cwoWe+ZmxsskEsjl9N43zm7JzaHmtVAru4dc1LD0CA
FynvI8Q8Fm5hqmuUTuv1486P4cKkOdvkBWdzRjOz0+Ycku1GqKE11gTfVcSLyags3e5FZKzYCgKB
Wz95eTmzB28btWV4vbpmGSSBCMWvly2I/Qa2TGhe/FzZSclieIvUS9srz2HwahkH25hp784MQ4zX
bMIlrI0t/BqvG1SdoAO61doXodTrHKGB0n/Jwz160ShfFYu8obpdf9JUZWlCLeTwmBnlv7HS9TCD
hbRgfo0nH7HbuAQ/bFQbpL4VaL33Etf/6PYZZtxCC7YKyJuwW9agCDrE3hhyxNSl+AWY1NAfTcgZ
6M7kaBTVRoz13S9bz2cyE/dGxrSI3G0Vq8LRivn6w1IImiAGFOcSguwHsSGXxFgH8K8N+FsP70bS
B3Aavxobf9Z+dBz1yaAwG2PRTSeat8zJFdcMagXAz3Vf2lp8zop9hiV7vSENhdj20ay7tY0OZCGh
dWMP2zQ+6v5FkXauX85suTuXEqVpAl0eMFiq8FC9HgRA/nAxlNB9gZq1UvXP8sDbu3hLfwqq0kdw
gnLqLpH0WLXZN9OduX7HXk5H4WPjk1HIEh0Suw8dNkysTd6jpgy329a+oy29zAAXKU46M+n3xp2S
p6pyP8kIG092g49nAqwV1X1BKQZ+kw94BtU6e4c2w1w2/85OH4MLth0AJs2cZvOxCRp6szfdF+OI
hp3m75PuZLb2IjLCdZp/k6y5jXYTzKjU1wE2kGPgmShPU2CgeISBAkLwMvQndxdp+949asGfhjEN
g/daozyKIna26Q33FLXk/pZK9zNYocoiLYW0taWnEjlUBwXFPJOWebuFI+ShZRwF/kx8fBOIXH/p
3yfRhyOhxb0RD7E2eCnbbypWt/Xvxyf7zUUy+f3JkYPEk1kaDr+vNVD/rXwJXS/3/2nqb/++HUsY
pMoMrg91GtFZTVEl/dAHL1X7RSvKk5WxY2Ojf/HdVpoZs3uza2ksJ+Iqri158nJJcr2tpNChT2ac
bOUujRACzHlGDVm6K/u62cO+mglClNuJokJEpGpTKrJ1TZ8MZFVy3VdlqBzjGOyox1PbeNGDlft1
aF9091DGL4K8mfqO8wfmjtLClIyZbt/5AqHI40cYJnH69JAu/bASdpcL6B/1Kc6LTxgVbP/tLPK7
uFITBdjsHHn8hA+rsca4oa6VQhwDA8NHZEfkb2b8xzDn6m73uiJkjn1OBBUw1OTsUWFXSxDYBULL
YM7DTanPLPu/v3B1ngLP+9jC5EaDiOyaWkgLEhC/EWY/an0/yQ6M33SdNKey2RbZjzqR9pn+xcpX
mESaM/HG3U5ypo9IXlNWp7gVoUmmH/u6OOro2g4yhsLB6vF03ebCxl6SU8AmVjYUECrX86VG4AtT
PVCPceBsGu+ZG9tuEuznUrjdv2z/ZOFNoWbxzFV5c56PzXJDUn4S2M5PSzQl9mjWoMaQguJl4Ccg
uH/D+a2sfe49S8FTnn553M+by5GnGkAmg1SXzBGjTza81w4hvpKWfcR7bRmEsNOibC0yzNlRTckR
5MhnOngbC6iGbWmaRn1Wpabx9y30YSOEeZBZCoX+ow6VXyowznHQiVPQhe7rVYJRhpkcYJosJATz
lIIKkoS0guYvHvd73AbXi/j6KyZnDkdo7SKQ7xxN8bvHSCk55+bMjp9rQr1eQZIw4VX1kXOErbkJ
or3dHloU1P5DP0ZZLOaPvMm0PET035OyaZxj6ZYobV6q/Lm2Z1B+t2vSVMbNoI9PCgWgzXVHNPxr
lGgYvJMVHvSvyjlT13Lwq7TPUYI1avGv9/Z1a5O3S49lx5gu9U4u9kbLOoYyL5UguB+Pm3K78MfQ
mIhcVQ26NM3Rea0XB5npw+sckn2cvvmYvztLjLH7vIf4/DnGaAU+/Br2bDHsWxVHJTMbyYBn+G3r
wGjWTm/NfNRtRHH9TZOu5yKTqrB1g1Og2Qf8Q9TW3rvRS4OG+Uzvx7V3vfwtSJX0WzO5Jogdr6c0
Ql7a0towOFl+tcrNLxmWed7CObveyn4hIDshqdb9tvXL43bVOz1UTPDdoDN4ZvAUuG53sIMKp6om
OkXofXqozC2w31gYCGEk9VOj/FDCZJn8UvVtgBcJInUIai6kaIcIkZAQKV+E32FpWfWTJK1b9PCC
LxFFHg+2C5ydM14GQX6Ghxt9VwsqTktL/mKj//G4D7d3D9iZMQeqorhOhm2yGwIyFCIvjOiUR+kv
C/iGBuXucRO3J8d1E5N1gAmfrVW4cp1cQDJps++MVV/MJArn2hhXyIdjWG18vRc9begoPspPpb8W
Ygaed5vW4mYGO2/CgsKFUpseHDLKh7pTYtUgFfmmNC9K8abxIIKsDn1zFel7qCWLtgy33hwe9DaO
vW55MoJO29XqkFY4EFpv39WUwlGEw+uuhBDyeKruxAnXLU1WdEkhNsncOj3BfzeVlWvhcbPwKSlb
2+qImLY3c3/e7RnPSssiTB330fW8ZWocBza8uVOsfZOqYtEgKiyybzn0NB8d28e9u7NdNeKD/2ls
ckzInRaPthd0Dm4FbGK1/sdMt4Dr56KtcZQm5xENQR3QFDJXN7AtlEyHIqyZL6/FMEHZG94BRrdZ
AYoLjqiwdcYFDwQK+GlzetzF+xNIbgS8FBElRIbrAcVColZSKU9PaMMXHnq7n7AcLVKInZ9M+VI4
z10wcwreu3tIhACJpp5LNGSPc/xh78mlb4GpMLNTX/+j/Y6xNvQcLPjKdSk9D+nOaNfOT4EZtnVs
z31oI9K+7LpvZrM2DHf9uPt3rkE+wqBeL7jbTXnS+wAXHNlMkuyUZrAH9GYZ9u4S7GMgdsLNFq7a
zyypuw0amgnwg3jF1CcNtn3leiQss1OpfwXBv5TbY+C4q8A4lWkLFnOmuTsrGOgusSaPWnARU2pK
bg4SejEiwyLPA1CNiTwpL4SKgnoOPHbnXtBZvQYid2M9bproRcSbMnke5ydIzeijBcu2nAkP7rVA
/EU+icVKtnX8/w/LRmQ1hHI1yU+lHytPHTSoNYIacwfM/VZIV3JkE1Nqkz0/OgJmCWpIp8wqC0Rx
MuUC7XgOG3O3FeAa4xIgpaFO+gJGM47KsM+RlEDBM34aVdQfr+x7G5u0J2lXWx8rfPJkl/lovpee
7ecnLHsWKrC6MxKNcrW1t4l7VLhZLbxDH7d5c6mi+UU5VicRx+bmXXU9Q7iC11mZsAZgyqTLArGy
nYEVy7rQzGb1uCkxXtBXR+akrclGwkIcPWQ3zE9x9x4Hv35jYtYsq5VUPfW4glrauYTgn704yQqr
a706B9/5u/+BJG3zyd2XKEa6Yqb7t6mByTeNL4kPK7RFUkrJLb7JUL92LgJ1e095k7xvWAaQ7F4g
ahJu4fK7SIb026GFpLR5PCq3IcfVF/Aouv4C1VY7gJZ8QdX+cXaO82dUuMnPg4qKy7DRzc/p8FnJ
7ZlT9OZSHqNZndVG/C442SbzrmZyhQ9VXZ+sNl5nxkujHISZLKNudN359biLN2uMQovJOQMSiJoL
CZDrHvqmWue5YRSnPI6+ZqG7STKMKOr68+Nmbg7OsZ5j/wUdwdYkM3DdTAJtUKcWX5wwPFyn6puv
Z9s2PbZYej5u6F5/PjY0OW/CkqGNaxoCJ/GOvTckafs4aOnMsN3pj07GgUcHTDne/pOIEF2XDHq3
T3+QjMXI0fI+mdkmRQT0X3eHhcDJyeXFs3x6oWYIbFs4YxQnkyJTGVz89cAr+XEbt6tcZ7XBSbHH
DDxPEHE9OVWA5peuAO9UDKk/pk2uUuNTCogiPbYeAVJLYengMdSEyDAiKTOCHOGZo+65efwldxY+
SHCqW9Sv+WMKlpJjmJYZ5NSTbDYLvHq2sv8z1JKlY/orzZ57tt6eefQbBo428vtIHk1v8yAJRpsA
lzJx9m1wf6Y5XA1vpQpSY8vhWW3TnZRd8FD/1GUb+3tbuVu8aBGu8eSdLpol2RfDrBdAyKPmbGMF
OzMvt1XIv9/H43BE61JxmyyysAjRPqYUcKoLe1dhjWf89DBvUNXvygHNxPA9MxfIt0jyIQpx/1b3
WXcsPagIiH9ox8JeeNHnxxM03qNXt8T4RYhHKBqQGkoIk5VS4xpcoZrJbd7nX2C9LKFkz6SH7mxg
oNcQLw0NhBCX7fVihOnidUmbV6dMGXA/PnTIc4XGzPa9s9BGUgBIWtUgu31zmdelmQ9hWZ3S8KAM
f3LbXgWBvRTe6DAyB6K5c1ZcNTa5WiPE9ozEKKoTcmRLUcP8+tlkv31jBrd2EwrrKnPChaFC97K5
O64HjpxSh+RCWp+M6oeEJZAF30gBmU9eW8ifdJJPj9eCGCd7shgsSGw851RyMCyI6wbV1s1UzWjr
k2dt1SpY81xF86b8WiH+o9qncp8gDGOu+5/pu/wU7tN3u/lkhwdW6sl4KrXd48+5XTdjZZoIEzIt
EB59XLofgoUoxh430nwKLsmlMn5b8XOA9tS/b4M3pcKSQZb3prTkaWkkoR5Wnwq8oHz3nKTRsmpm
8hy3e0wDn8sOIC8ExuvvsH/oiKe2WkZiqz7VKtqgldKdBaYWMz35i9++njxN8Eq1OO2RE6WKdD1c
vmmnRa3iURFp8bF9N1oiuAqnr3zp+Z9i72Wos69yh0JU6RxwEesd7JA0PBg04I9r993L1i36ddEx
xU4tf0Ow7xl/zg3WWZLz+njQ74wHX0otD/4VJ890XSPepRCc5s3JsUppX0UNTgtl//txI39rcrfj
8b+tTM7arChwrUDK6hQPxxpBHg0HN24B7R/vosX4UmOqhqW1nV46Ofmc/TG8Da5qrohmVvGdzsJi
YHWNiWTo4JPPaFLDwf607E+BwOq3QfJopqN3tgluR4QS6njV69OUqeQhjiGVoj+V2McbCAxDYovK
avV4OG+PPHxCDWI+hBc5Xv/evB/WsIHIeDp0iBgrSbdDgHKh47acJF9ENtPQ3zv6et64uhELIAcA
G4Plcb2OB2swcRxPxQkLvnCZmP7Ckb4EeJhqv3V5HWPUBPzbdNpF9JqKz0W5QaFvEybt2XeAHvNM
RNBt1yBZ2K/FHCL79kSmMjXqB5AzIEic1qYKL/YNwDraaUCBb5kOirYa0JDGzzrDMUGLDaQjZNAq
AeJ0j8f/fsvcoyZhN9fC5AVhWilv5JKWCzLvLdlxnHMWMmqI+7T86uPY+7i521VL2l8FVUAFhPjA
nhwmlikH0hAE2skvAI5I2aaS/JlT8c5tA+AJyA9cU85G7rrriVZwKibHZWunyltnlwDaZ7UfcEvc
xr+jU/ycnVD9D8WifQYhqmqbCnE45aJs/JWyRGH8cX/vnBbXHzNZdYFjJ0gdW9qpf5GRxDaeFG1J
7R3Qr9/tS/xfNnH+PnyGOdNXO7Gx6/3MB9wGMCP8C3gakGNeBdOER2rlbQ84Sjuhz00Zd6kqL/6T
YyafskAsjPoQeUdRH0LroCuo21qoQm8C/UdQv7Y/Hn+JOoYVkw3Il3BwCrzroF+NB86HrS7puZkb
aMGfzJ9WRAl7oVXYf5+lpX/R/TNmc7W0jfNj/iQO3kE7BS/GuThEr8NveBhiIb4o5o6ClA3VZZmx
R2bOh3HlTb+Otw3ZUZsjldr+9deFRSnSLODr+upnjbh+Zb/E6p8/WrMq0FhOsy8zoyHutTeSXtAw
ARaqT85vFw6dwH1DP6nndhQjXlSXbti4r/461DdonEVbFIva7pVaJJZV7lP+2VY24th8G5BzPUqb
QVuLajOYL7qxS1Awy9xhjfvt1tfmOBy3F8HIif3fLx178mHeqrDAPNqIdWoazcJApBmJC12by02P
/b0Zf3JymkHBhvrNJL0gPKVzzbJF4AJJowLNMY2I5tUXWFjjOgElVdOqBc5qG2P9eCZukZIj55e4
wQK1opGNnrRsYzLQx1Kjn/z8p/4kOatEWaEE2WCS3u8q/9yjMVvLr4M/0+W74/qh3fGs/DCueu8o
tV5WOufR58J/T5jx7D/NnQUCiO6RUP+7Jz+0UVQtOqzpoJ+wojoNZrhrrGqLwPvMU+zeIUOS+3+a
mSxmkqg4UXadftIjfau3kbE0++xnQaIjGs0CkRfNZi6SO/fWeH2Qh2LuBDjX68FTUNyLKOnopyj7
FhZPPkbboY5dmYPEpw/qVppZJfd6aMDWIAPASwbE1nV7qRFimeIa+gntYsDTX3TRbgPnbTRl71Ai
frwk792SIziAxzMh0S331i86X4ZTdLLIKuHnZpvrNIHF+LiVO1kNCvCkC8hRc+4R5V/3yaul0WNc
aCcD7e3Eapd6+BpHnzUkU2RtbbBQQOrKi27dol9oYoH7I0w2ub2vRjuLja1+Q+ttUcn6oo7XVjGz
pO5e43+B8hQbbfVmxHX8DGoRGtopCaIDFswLB5gesv4tPgyeIRZIxy91R1o6DuLqwz8RePq63MbK
UlXfXXsHBszWFs4bdhZN/Yw3zcyCuM05c2zAfjLJ7JncrFO+SdEPlYpyvnZSAJrrKvaai7Yod84K
icF/nBUwjlp/9S+tZK16+RM6bo9n7+6C/ND8ZEF2Gk9tljshYxfjUOb17doP8hzLPD9eMJo5L+te
nen0vYUJSsYEg2tzRk+B3Uitma3Zc2k5AnF5il/BCmOpaPPvuwZSkcuYp8GIALpel+D5m+r/cHZe
u3Fjwbp+IgLM4ZbsqJa6LVkO8g3hyJwzn35/9Nl7TjdFNDFzMTPAGHA1V6xV9YcKw3AgMkjih5+M
4dQZxa6VLlIQrgzjexAo03gdbHb6u4k3VuagqmeU+bd5+UCvVzY+qelO+oGbvKpuk0/Kg/kY5icX
Ccn7HzodUvM77zr27AagvqlUuJ8SO35TkW7tyk3zX/IaNMmYNfpdqIdNv+HqBohQpsR7g4PSG75l
/aGdLho8scZLUJ1EbVciIHr/o5bWCOU4wIQcXxNW+zZgUZsFovD0VQsXq6rowfNXylfvn4zUe+kd
U5Qjb6UwcRsAY260kdspgHYazogmk01/oyW1cjwuTY4FNBEmJRDdd/znsfDNNEAd/9xiq9YMD61y
yHCzuj9Yi99yFWR2BAtaXVq+XOnnnnVn0iWWTJQMbSP7fj/O4qRcxZllt5VBZQQDAv2My2+KCE0F
8KmIhpV7a3nIjAnchQE3T9rbmRFLE9OHttfPioZJk/qIAKGkrD2plm5+mDaiZXF36eA5b4NgEdF6
mDPo5wEB0+wz0J78k9Fj5MZTLvtxf9gWp+cq1uxwkKFJqyUGCGfPOo0/RegEsGakai2ZWXp7wNH8
W8SfOIWzPSq1Dbq1fqGf8xzZUOVYVSIU12LT989cchh+25b1cv/LFq4P5olnB+crrM15t93M09DD
FFM/W5icnkzJL7CSk/Zjrj9VvKnhUQcrEReWILRhTJfwGmADzwEY+OIZiSewbZVS+iKFvIfb6vX+
Ry1M102IWXXBCDI5FZtYP0uRaqOYJ6C+qY67JPnXRBuUc4DtkJwhZCiDirtdg/GIYWAkEagoftFr
8wsotf0KHnVhM93EmC2KsRYNzyiJUUff+JbGOEj9igLC4nhR+lHhrjGpc+iIpQ9tjCsqp0+sp7ha
Dq+6ztNLFarYjkBD3Z+dpSUHeBGQgqYbIind7aDJXppk1djpZwHj0207SftLI6IcbuWLey0J/D0y
VSsbeDEmIECorcBtaSffxkxwCElB1DNRVv1aB73pRGaD1SwVRtUa7FaDDnn/K5emjU/8J6J8GxHN
al0CSKmfTXC05UuIfXGwAh1bDMHOhS3DEmQ4b0N0aZ+goCnpZ3W8dN7HEeBfZ65spaXdSt/6nxjT
0rlKGyyvKoWgVjmSxu5nL9U/EbPZ3h+ppbnBtHB6VOGuBQzvNkRbYbE4ZAYjpXnqTvZife8l2dcc
4zW5kZOLDkRucz/k0oKnkoFSG8142GSzkKRJkdQZsXHWjE9DfCTry8LQkbPo31+EUBtgTSGIAypj
XuZMBmTUSykwuG7BSYkpov5xS0ekw2tlZb0tjuI/oSih345inGploWkCi6EqP4Zq+1nt5S9GINX4
6g0aBnV9u7s/iEvLj6sXwiu1mvfQvRR7gz5WS+NsCQ+C/iyKvy1uxvsxFr+KxtZEMOSen8vqCEak
Da2XGefCR0yDevKHKmt4UGlUgpQPY7i/H27xk8ypxaUgIkSd5HYQabOMcuDWKL0lmHQO2CiZ3+vx
0/0gC5008HlUP9EJUoAt6LPDyBh8FfubxjiX7mD73Qnn+5ZTffjT1x/w4m3NnWWCQBU/FLjj1DgD
Nw4GBelY2ekhEF76NrKLDj9RtBQGt3vycI50403VfBDXQDjvMWxccIBVSH1kGuzviNxdX5dVWQ/G
2fUTQFPKzq9PaKhgQ4r3A1adejWAl5Wt/zAPBpOgopqFsMi8ylJ2igkvSDHOUjf5khr1syCkyd6l
RLDSJViacaiy8C/Ay8noFt7OOAWlVIth/5yDUX/l8nnVS6PA6UgWV1by30xq9sj7K9mG/h04iHfi
d1KBH1zuWcY5xmJabTbW1yH7JXR7rd676UlPzqGPP6bOS9cCJfhDkABVZXZZHYdsq3ay0479LqhM
WyqA9AgnSzmCednk+mmoDkp4MkMeDvCr8fNTIMn4DwnWr010qZpdJSDqQ56P2IAtngOdGmpSbTrd
tRE10fLBwVH7/hJfujUmebr/+9bpz69uDSHs637sDVZ4K9lhAItsrYG0dILTQqCPMWWvlAhuI1RR
lLNePfNs9B9qrGDj4NVUUidrVg65hVcG2j4SBxylYV3RZw+mtpBrQ8HX+Kx438Xh++RAhxdSkX6H
qr9VzWR7f+DeE1TYcNfxZqlrWPSFUufEM8wfovfkQumND3rVnQ0flHZe2GLhJDhmxBvrFIQd9hU7
Nz36WJBAyK1lTDfKHlHlrTLg2pifyO8dF2JA8rEqNrH0NiBz53pOgh1L8RK3n832Y+TikhMdImQa
7n/L4uExjdsEeqMLN5dF6psu8wotMc/x0ezfkP+zfQqJR/XQRqdRPfcrdfSlEo5xHW+WcvlGpFt+
Qby2rp0xS75o1hex8R39gsKsZz3nZmFn8BTGYKtHz5jRuNoaOefvhTTf5de/YX6D+HAGJowYxPOL
6OPb89GQcQvCF05CcnUPJk9Wn7nnHAUZZaxcun5riN/FoHwp/UPuu7a0CtteeFXS0wClR1MF1L8x
baWrzVgjalQGEUuqY/7PSsErMvuZ546Od5d3gFy9Mu3T1ns3BISj20hWQMXkNh6GEviRebl5TjRg
z1vtgzae4er3bziKJ5WN1GGVrTwp3pM62TYTR/1/Y87fFIOOBXvlZeZZ63d1pZ9aNHL0pHWA3erV
3h8qp66QAgdOfkJfucrWgNdLecp1/NnSa3ovrLWO+IWVPyjCVwyADPEo4kus+WsaVYvzSX6C4wG1
Vypft+Mbqj6O7m7JthokGxahY1WbmLwhNE6C/kFWCidaKx4ub+WrmLMDPVZypVQAmpwVZavuOyNx
DAaXIjtdJSwVvuSfJPfP/XW0dDPT1yB1huUGWmz2mah/FopgdtjpauKmTr+KdDqz6PV+kMV5o96C
ZhvaMTSQbscSTrykZqVpnMMwcQL54HbxBhfVWq0cwVthvC3OG3ksTx3CvcvQfQG7trTjeNL8FGNC
1sUQnaJmQwa2i4b+W1RiS5l+vf+BS/cXhW2Zlt8E4NGmAbja/KKUNVTwCWpWCibXiY22976xILZm
eB9Kn+5HW5yzq2iz27KoyygsNJaJzkbP5R+q/GsgU70fZDF/5pYE5IzHCatjtjIGK4lSWfA50ITP
SYO/kP6jrY5N9+p5X+P6gH1OA0BADDhjn8L0nEiHHt+5REQdwPgRWk/DRPloRtgI+bZU8i+1V+/L
YJ+b+7w73P+tixtnauxD1JR44c6V6zxprNEZac2z5G19bZtl++QF4WON94UP2kh6qdbO36UZv444
O+6NRPXCEBG0cxCQsnuj8OalaLFgyBMYP8uo+9px59z/yrWQs0XWuFkTxgMhhyjaotmPnNZrH18y
YPte3G1VQVvZSmsBpz+/WtU4Jppj1fZTwAf3IamCx8j9VXgvRqBv0qA93P+8pY1LWZZMk77JpB1w
G01rZKVCnQvgg84bqDxJ5qETbB0IQmZL6HKviaBMMzS7QE1ehxahgHLDg7qNJ3ntYMkSBREWz9bw
fsh5dagNE0/famUrLRx/N5Fm4xgLOV5wBZFi91stlvaUYOKQtokjHqbCyjAufhbAHwu0MSf63/Tt
atK8FrO2sPUNnFppCPnhTpUxtdLR6BPXiiFLID9zOht4sU6yAdZ0UF3FirCz9oqCwgvdriA8gmcb
jaOe/Rw3rfAW9dvIzzfRp0aw6x+okgUV/qGyI9cPzVHpXwd9L0drpeKlk4CfRK+Yxya58N+ffPWT
iggTQCFBIzPB2lcdP5XSi2rief8tF5KjkX1QvOyzony5v3QXJ/gq6CwviSim6X1KUDx28Zv+Tat/
U2e/G+COFJZXVtO0D96tW85jKuFcOBRtbgddxNQ8DRqCiUEiO3FMy12IizXi2eIyuooy2x3NGGAJ
POa82KUHJDQRPg/MFsJHF9kBPrD3x28xGB8zGRTRypqbGYxSEcZpWFHjCt/MmqNM/VFVX2Rhrf+3
NHQ6VzQ9xgmI/y4PQbRKaRPqLL35Goxns/51/zuW1sEEEiHVQftVndMwSqN1a2B3xhnpE1sr3no1
tq30Mx7yyMN+vx9rOjTmywAA5zRcYDzf8TEKpQvDUJQpdKjbUS7tTP4Yj4LdPlfUcuKVq+dv3/pO
tLkcAsXBWAYCZGAObR6V7EnMJEcN30rhKKXffWUXuU6pcdb48SmM/U1eSttYHB/6uNyiB4WbzJe+
6hyxOpr+Z6NPbNe6uN2zn21b18EHIejx4A1OUfEgiccJVT9WD5CejkjjmOjFZy8g7iGN2akAJDF9
RDOmGWwheTGwFZSHzf2RXbiIQHr8M7LzwiFKK24A88o4Y0L+0tV7UxccUF1AdE9gSbtjLa3VX5fW
pQkBfyKu0YWaV5U7Cz/biML9OTFCJ0zFJ1PIj/c/ammLsSRBYk8+FAhf354a6BQ3A8R44xxlKsaC
sWw5uC/KtpjwcM49z1i5ht6z3ykpwkGh9Eq5j+rr7JjykV5ROtmlyNtvlcZGnD7RT5F/0JujOB7b
PnK6c12hZvMg0owf0QMDHkEfcbDrNcLW0raclLfBd00E+Lm3U6Qqo98NZOdeNdh6/6a6L5DYcLT+
UGJHfX+clyDI9CBgbkwoR7jB8zvRMoaM+eTdSN2QYkxx8P39aBwGPg7fdaDw3AnRJmpw17X7kf+J
Kmn4qnWvKz9kCjTfstc/ZDYBlolxumQW5lkoDnodHIRiq/Phw0uGcoW15wGbhn9cxSlJ7X/DmRvW
2jJL5YKboZjdIYXU9zEWp+bZj79lxq6qmmOLYbWg7QzNbrvnCSg5/s5xv02yY7/Wt1t6wExYOyD+
1GNY+rOZMJu4FbK2NlG5gfhUyrsmGT+qNEPr+GOoXGT3ScbtOPxZJ380BWvw4/BzRF5Jo8gfvonB
4PS5LSmVXcoanYDKluRf9VvysTdWDtelJUNhHPwOtVwReNRsbzYqrpZeUZln1/rKE8pL3E0LWt5E
w1wbsBNWIzyYTzjf+h8UK3Vy9zCMG8CmG2ltzBYOIsTVSXr5F/BSffbmaz0pCfJO4s2HhyMKXfGa
ENkCp/WvfPvkWzTdkX8n7So/8z0ly/VKM8+1uW+MjXUQ6mdJe5pok8Vzrqt2UZ2CNXTjwlaYNOP/
CTpbiF0TVIWbqubZSl8168dUk6+V3cp+m8Zmtt8mZVxeKKD14L1MY3v1ZaySNjczgVNGDIuNniAp
hdZysdPL7FNau4bT+n2468Fa0WrpwwO6C+WTGDbms47UoS3l1n8ol3ECg6liQvGam2ufV3KRJlLN
bNbCk1Ts3Q+CdoqpiSYv9z99IRWhsAPOBGlrGuRz1mZVF6FaRAxvRD1CJOeXoxO649SAvdGj9bZy
si3N5nW46edcDfSAibdblQrFluCplr/nAYq20coxvvZJsy1pCVHejAOfFDaUUzPbzHc4b9tysTUe
w/+Qa8ORYprwNeLlOxeNNPEijho1s84JjJhIelUa3c6Fr428tiCWwPc3kWZHogqLO4vSFBKonH+J
AcwOsZ2W6r5yd0aHkbplG8X3quEZt6nXkGSLxxwSxYhHY7tBS2nWTJIypbKaoLDO8l4d91H0ITZe
Uny3FPkSSRatkqPWvNTWQ668CkjFhJ8UuELNSl6ykAf9fdVTiETdEkT77eJRB1UJKq2yzi20tBpG
4Ygnnll6TmWuVE8Wsg46cyBwJuq8Du77NlKayUEdjoIFejfdaN7jkDR2HR6l4NnsPt/fgEs74v+H
eieHkSK31lut554TESt1OHawnuhh3g+ykNFxrslkNJAboDfNESSZG4SDELJ4gvhjoW3S2NGar1LF
0yN48rpjTNM0OHbJN0OgU16gOn1wmz1gj1o4rCmDvp9FyhsSqSX/4SKZFzliUCV1q7Nj4lx8y6Ti
qxAqyEwa3S5WqrUH90JNAZISZBmKi2goAci+nUmxkMDmdBIzKWkOJOq8nBI6jceAGeTOEO9EW823
90f7/ZQSE1gvb1WMf2Vdvo3ZRZSZ+zp0zzXpsFfvGtl3upWu/PKHXQWZXfdVLQ8iLinuuYr/hOGL
tUtTG8UW/ViOPwVF3KTj2gv8/bmKThxylZAfqZcjmH/7WXDBBtGlen/2FcBa7lsW6OfSU/et/ytO
H2mh//tRnGYN3jbydPjh3YZr1dyHtxhaZxFSwzA+FJP9wAp1YnEUr4PMDtVKgchXKr51VrVmKymP
mEhUhmXLtbxPw+fe+qK7vwYhX9nzC5kUQ8l9ATob7zjejrfflnIfV9HIHujScyaHD65VbND7s8tj
MyEajF3nI9HrBYhWr1zAC2SM29CzYbWSrLZMobTOJX2pPvr03GPfdOhxGrXdcJ9uzF8Weo9muzOy
raCtRX/f+Zyiw1uj08p3z88hQ0VXLfan8ZbSxk673yHgiydFPqQjt9lIodNRPO9TtWrFs7R4qapS
mp4ErN9p8oRForReyt2hf9I6dcvlIevbljqjJL+tukQvMHJwqEQ7C/0/Gsqklbfziz5/k+lmzdo1
UYoLeH8E2r4Qv3autStL3zHLnatyNkimU7o8LQe7V56MfuQ1pVXOEGzE5pdY7oyYohAiKtXeWKPU
TdN8m/FOvxAJLKho6NuJ0yl9lYiZkhJ5uj9a51TXP/iC79ll6a3klu9vUWIgsY+8AyzmdwLNmRTX
FZYW1tlCr6+CGxr2L1XW2gVPyVVhq8UJpkgwtSDg8BqzDAUyWmYiZsm6rhQnko48wDxgY6aZ2ZWc
2iFcI0W4iNE+wKxFkHvH1Pf4NQIbj7aVic2H+eoNa1J6C3cdyHvFgkgPzwOw1u0oq3Hpq0bgcvso
O107uVTMJPkYVPXKWbkWZ3Y0N3JZjYVIviI06lMVpAeoEg8qL6VwBVC7uGyuPmiWGAVSluRWxa2j
t9F304/QoEWF8f7Bv7RsEGyYcMjYH78jNcVqr06gGPdsaL6dkhdA81DSL2Il2367guteuqqvY80O
YshTktAmKVd1tzfUb0XyXGgrIZYW5iQPYZALUMealySDyo1dq+Zz/B6ky8YK8TLpT65ylJQH3djd
H7tp/OfbGtQukQCq4202mx+9SIFUj5V7xl70kYvLAcK7EXzht045tjTlR7n7WXYr2fJK0LmaSB3U
Qa7jVHRuhhTwHXVC61SKvAqQ7qrHOLEHw3J82V9LSBYnD7VrlNjRWkO0/3Z3NWqaJ6HIx3rpnzx6
NdVfhfBfEoRJUfv/Ysx2cOJWnqCGpXvWMAVIHuRjuVVxJB2+hdETaiWZp62l6lN2+G4KryLO9rKi
1OjIyETU3f7S1lh3GLZoYgrWP3nZS04NEOUfXXrsu2RXyv7h/gJaKPzxSkAgT0aebGrHz1ZQluj5
OCSEN+lR2JK+HZIfufQdqxQr/yglB6tWbFGx4+ghGpRN+h+ujKvof/O1q2tpHKcueV67ABckuwCP
oPXGweg2yRPvmpVDc3HZwvQCvG/piGzM8OADu0drNPZ+wH3tGHW16QPNcLLW3bfttv9aT6br0n5l
fJeOam36qwHU8pvnV0LVFZaZJxLTG9ROluwpm0XCoR83MfKuavG1Nnd4MQbetwBc+i7MnKL40kir
4upLB/n1z5itMlHMwAJ2/IyoUVBbxV7p45hvve2w0/b9BvULl8498h8FoyKsTPLSiYiVGtBXMI/T
XX27bysz8Pos4EQcwkMdvaFCCwrOzrHUrCQn09ZolotL+q9SqjFlOxRRbuNhRo4qnchE0wd3ej35
1KpHnMlVV3ey9LGuA2x/yb1F7EopbovqMV1z2178YqhcMuQN5Kfm4gJpPoSiMHJCQrlwpHBn5Xtg
yW6xkeVHc81UaulYnHhj/xdslgmZGEp1mjQFGz9NSPTyCUHf/3JKXQeZTrGrjWrG4+AlAmcvd7Rb
lptI/hYriHhJXwI3caTOOyRwe+ymG3dYtKd9vLaPpkmbH5MsHsZTNEgV5jed2yhV7CeGew4pBsWq
A5phA0oXCAgVjORUt7sm/mHmT2lgHeRgZwif72/kpdPjKv780kNfCMZHrLsop2/jiudEH78UziDu
cq39KPKaClbRwkt7ls40WwfgC6jG2cQOYhgKrWyxbzp9n0RnTf45ll9K9yRm8d5VO44uYxPFjlT/
KLxwi1zPk26tlgKXnnAUAbhvIWBSmp7diHIt1jkqZgLHJljl4aPfHM0CyQMkT7wauZm+tQ1YcYUS
nrNM+nh/1Jce7CaXMSU5KNM8LWZj4DddVUayKkzrTo+jjR/sEvWl3UYXK7JxfJDXINPTLTBbZwRE
8QnyA6518xdr7xpJHMWycK4M0akLYQs8oBkwf6mwSdwb+R/R6hxldXkvjPJN2OlEudpfUiKpOcMn
nLP4Y4++Mz5BkYHtO/qDMRpXvUO2VW1Kf03EbnmAgeHQbcW75115TvIDXxnzxsX/AWfSwAZKn4zb
2gSKadenRkUKaU3EY+FKRJV3skRHng/N0NlZErDWe7Mk5CAgB6c4oY8gp6edIDke7y+fhXPYJKuB
CIg+nw4z9XZU66zp9FDg1msz82jyEDSDU5KYB1MPHEn5YiAkdD/gAtodjVEY2FBgEVLE7uk2Yh72
VTGoMuekQGGXUjnqE2DYe/0YmAlMg2esYRxUFrdShgyGga4aKB2VRzJ55yaUv6beR9n7pKxdwQvd
BH4XtgEoFTMY79ghvqcFspKGwrmNEX8WtlrKP4+hwsnBS0VKbazE9l61l5MOQ/F/39W/jT6bB03y
vKZqfOFsuGNiVxXQDO2sY1/eamg7rAHLFmcdhib1DvA9SB7ezkEQlzKKrznRUM33Q5Z10hwGBSe+
BrhvnCM1LK1WFhcOa1gOaLpSK51qErPHSVo3QsN8CnSwB4AuMs5JF6veZe4lxacdzDFKVpQmfASU
spNcXNLklPUrd9Tih+uTNg7+WFT9Z8OMKXrcCEEqnHt9bxb1ziiCjUETjN1cKr/Qv15Z7QuZB/I4
SN+jxIO6rjp7O1Q6onw9Rrk4bejixsopSQeClG5aI1sjDy+eUxKDi8cL+5giy+2k1r3oepFXEYsX
tsNaPgi+2B9bP6L7HmdPngX5L4oz7aHL/MHxJX3tJlwcXaq3vB3onVLyv/0FwuDHQ+OLwtll5Vox
b12fIvypgS0d1m9+/GXlKFm6iYiGQx2i/KD+Z0fJaHVD7ybMZpWc3DDaVH9U3dFq7YKIpqFFNg9U
ca1/MqXi89vvOuZsRiNUChpFImZS2vqY2/m2AfkS/3Cd+x+3NJYYe0yqcrTA1Pm3dWXb1oJmCedS
d9/SItvlMYo5MOzjb8C/1dpbkQxYikd7j6Y3jz8uu9nbL4skuUki5q4xnLAO9sKl2kuN7IjFa58c
7n/b0klwHWu2TqIgEN1sWiddP9pBA3547ThdukCvI8z2eYFNcVrng3D+7NfyVsfaV9hO5mz3v2Mh
4zUnc9hJD5jkay5rr5d6LSUWqZde6E+9efD6V9M95gWikFLBBbL1n+8HXPwscDVQligeU9a93WAa
noHV1IY9pyNa0oKFOS/auoq4F9ccNZYOLlqEAMnRPlCQLr+NVDRSLqcJSV6ufe70x9T46q+RdRZv
3OsYs61UxKzGknLj2UW+zt1Wn0fzYOCA5R5T29gEym/rt2nu7o/gyncZs2Xem3Xsji0xLflP3Pwx
rUvevt0PsXgQX33X/BjUFYFKhs7yVjiDxPgkoX+mnEX3QJWz/O19Gcs1MailDQWrC9AlCBloT7P6
gVV0ddCYoncx4k7cjIo22GOarvn2La0+qn7I+PNgl98xrIvKzV1JoWWOcRNiadvW+tGWElKL1soy
X2rJmdC4AVtSuQVzMPseM/dr0wx0elNWs4lgTQTj9+IBSn/aAQfO8Vp88q3dyJE/SFRx3Uc9fEvG
l5V5XDrqr3/FbA9omW+Ngm8A8Uh+N/BqH+qvpfWJxwDo3d5Gm1BEWhf313MfOK78yC8RmscxWkPU
LQ37pHyDkLIuA4CabZNYROSvk3v3jDiAnUfAzMKnYrTsNqpXzrOluhBlkn9CzS8B3RvNJDZHWugY
aJiqjS2y+ZDq4QGG1qWzWqozL1GKrJ8pPWnqS7lmgba0jtFQnSj8kzD1/GlZhXmlpSmvkUp8GgQf
7u/K3lyYUrbJhGKZMCxcd7fHWqsbmWGOqXepLLQ7Ao/tyQ0UffMLHljVWko2zcxNroCXxiQJO9nZ
o0Qxrxx7QxwqRWv4OJPSztxM7U4Vj3esbYLH3NgV3codvhLv78F09UQuhjHt6ox4UpDizPDNl3Ho
Gi5W9RlB/02ZPpRrtmDvxpMvNKg58X0WTsTqbIs0Uu1lnat6l7aKt0WqHspuH0fPhaV+coXN/f34
bh9MscAHTE5Ff6HPt3OXFPn/xgJtQUt8X6DqURvCfrVZvRZo9lAx+6Txwsj0Lo37oegURIawxElk
u1hjki4G4hEiszYmMdd5IOo2JXm0d+lbZRPCOjDVD+FoHTP5x/2he7+xp7GzmCCObRH0+LTxrlZG
HIronnW+f0EzouxwUQiHDU//jZpkD70SnOIYDAv2lpADWCNi9m31W5fW5vUvmH3rRDTNmj7yLzR+
ezc6Cu1DpQdHU002URU5bZxsJO/3/c9eGl9EMwyJhxdF9Xk/w1DyKlasxL+IPLmgA6sY9enucbUn
thzHQHISYA57Yfrzq9FtK8iMWp/7FzU+iN7vibEO69j/17prTCKP1n/CzA6vsIAOp9eEab1hmwfI
9kea3UWVUxXiOs35fRozhZtghbSdqbDO+UV5gfkQbxPC1YMjcYa9hUFnu5jcmu1W+zQIX6NQWtnj
03kxPzHNyVYdqjMSS8ZsnRZ53fa+1PnIrwEQf/RYnE9u8EmQ9/7a4pj+qnehpumCLz6h4aYFezVp
kTIGSpv1/sXzQm46vdG51r21K+C9vc40imCogb6RuJNO34ZB50YvI5ScLpIW2nr2vcUW2o8Alww/
sdQZ1cCRk36PPS81kaI71GPpIL7kiNFrqb+kaB93Qga9QNkAadjf3x6LI4BEEo8JvK2Bd97+NF3o
4yCURv8SoSUTxTA5VzKopQAQolQRtRW00ecVn6aL1LbLLGYz1tjiBUvWH3C8vf8ZS0MMUnuqzyJJ
TNIwf066AeWI2vQvE+Fo9BPEMKWtUV+od9rG4XduvJrSRg8+C0mMIJ7dq5t8sKP8KEp//DjmeP8P
YCK6qNc/aTa0bd1ohTnw5W2bqBcz16Sj4nbf7n/40g6lhEohle+DsGnNovht2gbU6DlTIx80N6Lj
B+xEQuUZY57IJk1doza+Z6FM33UVcZrxq00DhbqOfMX1L0r0KJo9KRQsWQogU526iHVQck/qEG5i
HKuMxjxJir/va8BHJ8H8VWMvqA0/cvnN9167HsrKvg03jYYKhR84rHB2z4f7I7RwnNz83NmlEyZd
13q6wMookLURNyHAmQbOshV/yeIC3l62vR9wIR+6CTi7CaLEq8REZXxoDXzwLXdTiSfL9TdCtjL3
C9cpgTAgolINP3gumKJ0lRz4TYTCvPhWtLWtphtFGljLm0RBQV1708av9z/tvVTONPcstEkNeAKB
z57Oql6mYZnFwUUpv0omp5JUY7Dry3tZyBzBtY4ob2wtoT/qwSdVEJym/jDKdPS7NYGEhWMFwDtu
EAhnT+jt2SKsglKsMo9v7w3JR6FoQI0oyf81z3363Ksos7VTp+KQ1ihiX9rwm7oPtX3jf67TLUp5
98d1aSah7xINRC/k/VkKHTRkbTXWupd6BO9+zrwHt03RZGp/pIlvWzBvHDLD+zGX9sV1zNnd5+pu
ICQCMa1D9wz9Z6tuveYp8zUHzdB/Hwo8GTQsfAQghc2SFr0YAnLoLLxItdNO9k/bmq6G+sGtn4TV
B+xfbvXsUgdSBiUUriLdnPml3ratBDm0JloibgWcH9pw6il0r0K+dz3pKWgxUsEWR38W/F0R7c0S
jLgVvPYhQ95156L93QnKz+SH+oh/e9l/x66nCL40NCh6Lu6wOvr6wYD9Xx9D+VuorokQLJ0fGGQy
XuRAJFez8yPQx2YUwiK8BGO9p4AOAkVPHhMJGaS1zt/SLkJYAHM65FRhQMwmxq2DKBasOLzIwS8K
U+FaeW9pXeu0esDU/H3Qz/7+qggGzYqYCoukSmjHYzg+FfEj0tg2YKKu7sCU/2vLCnYRD25oh/S1
yARmF2JoVOiKoO99SXXA00prh+EDJZyV3bM4cldRZimdSn5KLblj5PTQspPa/EWFb80jYHH4roLM
DjkGLdUlqwkvYvanT540ayOln0Xz4OuY7mVv4RoPbeENg/KW+LcNPFmbzj5K6pSBPIqhk7yNHz3G
IlbmKvoP6Zrc2dISvw40+7C61yr8KQgkGx9FrdpKBvf/JTCqXapu7p89i6EoX5OwTMWeOcgIvlQf
CGPFbqrLjdy+WA0NIsGxys+hsPLUfE9goCZBQZ6BmwzCKNTdZkZiZBkYfZDny572IRnSg1mK9iRV
7UbDNnLHjaKhmeeYwqcgWENILswdsSfxRHKCSf3qNrYaq10syMRulZc8P6QonXKkr9l9LYzmTZTZ
2aR7vWBRc/QvjSlldg5kTA8fFdyn+lF/idTj/bl7XwOeaLt8ziQWC2/AmoUb5EDFbNEPLk0oiyc3
iouNGBuDg9N3s/XEON5qXTfue6nI7TI33JNRBeGTrxvuDtR7Snskyz4PHa+m2miClZW1sDvR8KZM
yRk9PTxmB02le5JLKkz6ZXn7CsovOh2/ajWx+wRSnOJupKr+hjfa9/uDMk3k7HqT/8pjcHnTl5lD
JXUBczK15zLt+vw1ipKPKbI4irKWxS49LBTebRNCm1ayMi8kanLl1aERxRfs94b9kFiF3YwhViXe
GddaVa49Er7MRpS7IfPM1wxzFj4Tswn20P+TN5nfgi1O8kmRtPGlRKA06h39bcTn6v5QLqxmYsC9
gZSCiML8XR6KaeC6YLEvZWlGW6ZOfKpMyQL4kvpfDakqPnhqsqanMA9KOQUM0aSpSAuZq2p2SPi6
6CYBdNxLJ7fA4faGd9aAkhS6sQ+VNaD2dGJfL5YpGDBt1Koh+U0AsdtTQRF8fawVgnniW970O1ES
bDnHLA7WvXmxjE0rvTXlpktE2zUkJ9JXCHnzWZziawgBY7E7mfnOXdF63bX6tHTji+LGNtW3nmZv
pP2XIBMrnGlENXTegk0o1loRwMtLqVW2rn3py9oWVp1eFj/lKsrszvLGhJs6CpLLQL25Y/yyiVOM
QuT9NfnuiTUNGf+A4JyeAkzf7ZT1aleFXS3FlyiSdpWJM4WP2V70qroH6cGQ9qKWHqXE3KlCbftW
heYPflL/cmNMv2ESryVtm0ip8x4QjREvMWOmLav9F1RvKF6xUtydFG8zca2D/q4w/TfadHGCDqXP
N29uGZHsi0rJ/CUjssP5piXtoEw0tbliHutV1B8Dq7cLcvURVdvc/5Mgwnd/2Jd2JWWqaa8oKKrM
39JoObtFiVj1ReRsdcyO68YjbdgOBnQpN69cO8764HA/6DsCOV+OZycPIoqPkKHm5VW4oqPbmUTV
4GsL7rdsPMh99hbLjtXB/kVotdug96VYP0Qt2WDxGEJd4bDXVioJ775+aoQBJpicPEzeHtOfX5V0
xCZzYx/s17OpCOJWdEVHx+jFGYfRo3CjIZOVJdX+/sdP++XmaCIm/sZUskE30m6cJZuC5gt9pFjB
c1YP/qbyZel/ODuv3biRbQ0/EQHmcMtOCm7KkhzGviGcpphzfvrzUQfYULOJJjwDYzBjASpWXrXW
H8CpqtPhdivXi2tuBh0g7hFcvq/K4no1S3Zg6f4Mtbvp/zRFudNG5Zg14dEsnH3ffy2bxyDsUOrC
wM9rkmbjdLpKTaKZc/EFiwN/ACFi9I0dPpsJXPZkL42PXfzB0Itv5NHbTnEpTCRDihz6r+Eg8d7P
HtoCORTTbdSz5N+BF9e2vunqXnh7jnPnEbfg3LrEiReT1Flpy4T3qZLfh3nUn+JEUR40H+JaKSrN
naJaASSGD0DcG+Y5LvJm39ShepQxtPmoB/bM2Gqa/mFqFNwWYz/ZSQVeJjLX6L5Imy+Bof+UWszW
cG+PDkFAkuj21C4j3pnCzvdTmeDQQLJvsWjx8CmT0UyaM7bN7SHTZRPPRXs4RUMk9inWP1vR6GqD
ACywIQdbz7q53CXGFASS1JTNORCenqUvdvOilpiAVC9dNbhW973qlXsp60/+1/q+Dx5b4yfH1xRY
G1fEW77k/daZew5T2KFiS+2Cs+PyQ4TT4baX180ZZeN7oTw0/Vc0zDH/KoOdEOFBLxH98R+dznJL
CUnr7qMIDv7HpP0pjO5YiHOmm3d59Q0yTcBfCIDpXf00fjEl5dRviY+9beSrr8WyhY8hgkdt4PJr
h5BcVpMMzZlUx8OQu06rI6xouWOCD2DzScQtlkh/TEDcpE0ftGw61I2xR245Ne/74iGtZtlTL6iN
XYbCneG8GuMw66ttFM7fXoLL7wT7+waxIOBdyo7LVdWgPpe058RKi8mteqN4zpTZS0mdghYUhJBD
fZ9UZuK4rbCCR3VMQt8tB3zd5JAamQ1JC2EjHSvkT2UBLNE1W91+iEp/yA5tWileFLeQlko/ysA1
SHb6a4oEcNBCtNGvsjR6gYpmVZwHAu3vQVzJJDXVKhr2etbY0zHTYo3a4pRuybXMJ9BVz8kDcduD
cYcUdDlDuh4iTGGQjatRUiv8cG90/2bKd0wB4T9/sP8Wecxdw10PVAB9W94XS3UYUxnQkAxy6SxC
/5wmPgujerCM6TGWznrcEO77yte/PCtokuqQQohmaYiILi6bYBJaRQFNOpvRA6W1+745D7xqQv3z
37ZDmgGKAi4dnEk8DC9Hsh0cVFFHQnppwoLXru6q8gEl+0NXjBuxwzIcne+U9y0tCl5p0WdVnZjC
w5h8p0qT7Ep981tq7I3yyXyKXqyNRTuL3ZvUZScoQNCO3n4gTtsXmXg0RAo1LPqVVH+blaZbcww2
q+kQHCFxcTmAnZZrbdAygEHiP/QvWnnw23Ocfidq4UbcWBVX637R2OJ1JCm5pVOiom9Z+GCj7oz6
q1ukBsw3kBH15CLddXt9rIzm++4ts1GmaCckSGhRT1/DmGy47e8nSKQwpALx7+22rq6ry94tiVGd
2Up6XDjCkykgh/1O7z5kRM+juZEHWVmJF31arJAhrK1OT2hnyr9RgkVZUj0qxfF2Z66AoouFsdzB
xIeDnsW00ktfQ9P+2vnpl8xXH9VPyXOp7yURvqgZPAljarEo2eByL2PVZeOLt9+UF45WKT6r0vrs
9H/G9C/j77ffP8PRIJ8Qjb0JFb2Lv83c9/t0koSXOPBrB8UIX1tT7XdCqYpjVxa5V7bDVsZwbd5g
flI6BnyEWtfirOpSaRr7sAm8PpF7NwJv+ZBaY8Y1I281tUyVzf3jcT4HLLzPqWxc7mpc4UIC3Trw
Gr2MpAMEYiK0vE5BwfFA+JjUqahQVSrz4VROZXvwZdFtKeesbIf5BYBHF+QIHX7k5TekCUeLGMPY
E30f/qOFDijS1u8PytBIu7Go6o2i11UCjU7jBYUFKO4SMOWWlfncSpxpcJrYGzrcO1QfxSPSWNis
iKo/xFOM/7O/a83QU9E+2dgt89wtTm2UrdAjIpeAydtSBKCsR92YDCX2UPVLvkROLp9GrcTEwtHi
3ZAUCoReRTqUjvRPo/T9vixzsXFBrRyuhKbkusiQot29rMM0VhGp0qDFXu50ZXocpsl4rbsKsIXt
BHl5DExdTnZaVmbh3g/jYAvlvdY+dxeq2XwG7JvFfDeWn0lmNkWePGpYT0RlcjLauvssq6LYxbw5
H+VAak4406tbUOyVpQZCmvrdHEXqLIDLpVZO8qjEbZsiB6uIpxwhlZPTVBjD5/axq0r9dHu215rj
JcfmgoCK7OZid41Rq9ZWVWaemDKUR3ii5Wm7w0h3BwZ9y0DpKj/FsoZng6UR8zNTbuZxf3dWZZ1s
V30w5Z7a2HtLtG6fmPd+GN7F6hkz5B3iDHhWu61i7lJFetKpK9ap9thi5n672ysTjDS1wT/UCIj7
F6Mc10ET6GZZeCVZk8KCeBrkJye2H4pqaHdR1L6oUni43eZViYfev1GNoejPwqbLzFg0v3ZrtS29
KrfvOvFDKp/L9KvlPzn4blEdNqLmLhxfhbqlPbtyWoMOtcimqsz0VWBkjznURCUrPUXP/m0scYiM
HvZRtGWevdYOVfM5H47eBeCKy+ntYz/ufNspvDjmhNST1HTNL35imBuzN/+exQnFC3ombrNFNOhb
l+1EFBexrMpLb6zDQ1rBNiTXZPThUU8+acbH29O2cn/bvNrhw2H6RXF43kHv1qwIW1+Cc0d6B4fI
Z0XKspNAiGojEFrrEiktTHHnqgXh/2UrOZhP33LCyiu0HafznT0qpzIS567+3MtbMKyVfcgKnJ3n
uE7na3zRGgtVcnrsST1M/zAzkaBOPowtj6fmyTilB7P47k8fMhykUut75Gwtx+u+8oyCKEsBY94K
SzCxLPf5aGpR4SUdPDvxXdYEebV7LoO9E2ru307fZWPzmn03fW2cS2NcxIWXNSirVwBet9Qh5sG6
XI0aimQku3UIFrxLF0dobJs9esp27ClychgQ3IjhBES1/yG1ig1iy/UGu2xq8RRtsfOZRbZjr0CV
OcTF5yVOtiAkW20s4lWpiqQKia0ErkwGAbIrwgRJ2dTem3nTfLk9OSsr4WLoFpNDnaBPC9mJvVSU
7pTflwkrwX6UtXw32RuqUVttLdY8uVwjCy2mSX7OzaMxfGl+Yt61S9Itvs3Kc+NyluYvebfkDOrZ
RZTSEsSXfNoNkO+dhOTVqAWvQVDtC+k1jT70CQa64IJ6ZSt6We0p1xu4PhBumraYQafx24C8Mguy
z3aZqL5GdX+Ux8BNhI99wOfbc3gdn5OQ4Vph3fH4hkN02dvGGidzkOPES0qcj85tcdLjfWPcSfHZ
r591+fft5lZu0Yv29MXVrU514lQxhINGHOT8MQ2wMMVdatwhfCgqNOnqxnVICBbDlsPk2riSewIh
NI8qTIjLnsbVaGuTBgi4GqR96Ards22yXNmveIs9eQVegPEzp7n+19RisQZxaelVTlPD9BUT2knx
XVXtjn6OAeNdHo8nzdqLqUd2D5dxnOVC/2jWg1tjyXZ7uFdn992HLGYXtfVS4OWVeLr4R3nUp3/Q
h0Ero/2U/pKzjZfyVlvzz9/tGz8hbOjtIvEsccowmCWFqEvHsnTT38i6Gd0WFfuqhPY2yjOungI3
dIGl9MnMC/cVq028STpOxxrXDelnCmApne6U6UVqf2sP3XQOTRy/0v1UHcb2aG4lrVaeeuxQtg/C
/OwiFtZlrytJilOrSVLUeytNcXkVDsLNIlR2dyLqlDkjYZUNJYI2/zcl5YtBgSwD7Ssxjf0PxzE4
cOKL+e11xUOpo2Fo5DJPPEOvj3J6p7K8x+QxzZ+GZNhYWGvXzPu2FodkKUemsLhnPTLlov6cSB8l
ZyMrfx3kM7IoyFOS5VbkHXk5srFmFm1bczI5cb/Ha4936j6w0V1B5mX4ZkdbmYq19pA+Y/xQLUeU
ahEImI2sT1lXJp4/ncXsSPTHNO9F9zia33vn7va+XL1kUEO2kMLUwKsuXzBhENr5KEs0Vn8ZIzfF
ZQ8tlKgbUHZUXFlyM2HupNI4qNOvcSuntdZTJJM0Ch4YjJM/vRzZXKuyMOji1JPwG03T4CyJY2rh
69PGO8k+4HF3u7dr7c2vCuq9XGvGMh1ZCU0LB2WAexbKD4b0qFTSzvdfhL63MkjsLRIAtxtcO4qQ
Mpj3AUOLPPNlB/Wkk8s21VMvdgszchv/+c8Y8N9fRP1JaFsAgrXu2bNuMWuHh8aStTRY7QT52kk5
h3xXwP43BSzlbGeEPImz1zzwN940V3Vl5o5EGa6QKE7BLVrS2K1EKEpVS5k3TdSWyWS1ueaN5Wet
fWy0T53TPye2f4a7WBjaASD7Tv0gqAQCciqmDr6YsZ/CX1L40H69Pe5X6j5vH0ZKmB0EpQrm3eXA
O6LAK9hPcs/OovuwMx6rpvypOcVvA0QkClU9C86AAqjX8qmU1F3FiyVwRUB4havm0a/MnVxNH6Xo
RDJ049tW7n8dY2GkSfi62SD+8ts0s+o1c5ByzzL/DP74NKmRa6MnnE97Ib1ksMmrZ3OK920XuIN/
p9vtTiJNKXX3kz+4E4nS2x80t7d4eEBlJaHCE2rGnSy+J0or3Zd6kXq+7e8MHa6XbmXnsI/UfSFe
b7e12vd3bS2O66rLZNOf9Plu3kvtiTLWrmTg62SfWlsyklv9Wmy+VISJTd6Lq0ELDhrMNvVVkptj
1m+8ptauXpY/LBibYIsLeBFwRCQX7NzhGKt61MljvaCKnGMHhCxALO/aWN4HiXac4N9Y6RZ3d+X+
o21cocBpkVdeppQhnY5R2oWpJ7DmzEPrPh6rz86mxMgVhmXeULNpKYl6BJM5Xy4XrRJ3klX7depp
oFurejjIYf+hFa+t9TMRzr4x3cnU970f3om6/6Hrn5NN55V5zy7XKTI08gwIhcW3NIEq20qbJj/j
eDP1ZKfaOYYwjvnn9gJduxAJo2aJRoANJrX4y46CEogDo6KjYfavnYj7NEgPxmD+HrPhwQByZ4XW
zhDZB6M3zra8r9thf/sL1pYtFyKXIlgo/UrXTi06Qy+TMoWCQ2sNQAX05wVEglqMG+f32uJhzSLk
P1P3qElc9lXNNCarb2Zkg6y4dutIKCY66kHxMVu/3avVpt5uCYz8SG8sasU1kHUTptjcVHYYhEZE
WNcfQh61/6mheQbxdkOybtEnHnVlE1o986fp6B5+DnsgkvFGYWWtNyD5QavBV0VXa/F41KD0pLlD
ICEhYHboLPV3X+WyazbmFnRlbdHPlSvyoUAxAdFeTpGf5oVc+EQQldSTzHjOw2FjwFZiFGPe1dBW
Zawi9MWCN7rOdoYyz7xq6nIcaYeGhL1Plv9USGPj3weSxrNR8kcn2kuUmk5cVHJ6+OvlQcqSvDZG
AHO1aPERaFKOVdB0GfAUrEWdI4BuB/u6242s5StRlaK+ibO7zeZaTJtT2KkepWXuxXW1R2gWRewB
afkxrw9VdN84u6FD1eTg63dF/KUKHySECG9/wkqIZqiIjesqMEdVXvazyxOYBlqceSBrzKMVBv6h
AkqPmCNMCVsrjpWJycSkFVvJ0rUDHHkoSFYzYB+452JfpOGQqwH/8rhEih+l3PSYyg76DsHh/j5s
7HlylehUjCHG72lp7nqH6m+oROkzDCBpl2hZffz7waA2husEHo0AYhaBx4C/TFKgqe2VUmw/Vrmj
HGpClAe1KOUHUTriUPXFuDf0QH653fLK/gVkO/sUk4hnPuafv0sRyMHYoS6ZFZ5kTEe/6O6yaDeW
8ul2KyvBDpn+GbzCgPOQWyw32QmmoZny3Gv9Q1n+ULu7r73x72bmbK0ZEMuYWXDmkX9YzCyVtqHO
5YphLGJmMYmI4gb5vp+0p7ybjD35gC1S6sqZQd6fgGN+abBrFxHPlAZDmsV5gTq/9qBk0ByRJkms
c64peyO5604yCvO3B3Nt875vc4kQywqtQZaBWlvTv9riHMrfO/ulTeT7NBtYnU86dne1+nECIJdm
nyqRn4qtlOzKYTyXO2YmAbqonMaXy8ZRfKmC11fwxJl20vC9zrdCyfmcW8Q4qG9D+KWoyNW/PO5l
YBBxVvYUFOM7JTrIoIML3m+HrvvSJ1+UsXVF8imJD1uuRStBBxBWrmUSSBzDS5ZTN5qD72s85NpE
rQ+p3vzQ0B/fxVYou2lhF/vbk7m2ftBjmEko5D8JQC4HUpbivE3HMSfGaafSNUO5cAVafM9KR6mg
c+5LnFvvqy4qsW6T5I2wZ+UQJn4kxAKPiwLokpGSk261olCicOQAUq2DHY4BcXKstLteyuajeAPq
vLJsYBoSkoBsxxlpWYvX/DHutKKidtR+VdrGjbZ8HlY6ROJRmVm0gMwB71wOZ5QAIOhACHmRpld3
YkQ4NTeG8WOtJbHn5CpIF0kVKI0Ka6MasnKQzkkjPGRsilZXeOReG/rarqbCQ+yH1JHTfOja8S6a
/kP5jbNm1h0jEoLauHg3guptlX6MKdVOwy4Qpiu0w+0luRb4U9oG90f1Ya4oLm4jyO5prjqU1UUm
PWCY/dpNza609rZfuaLLXwKrRs4C/9m+tF2/SY5NumWpubZQVB5aeBbC3oSufDmPo6kLzPwosPtx
SMXlU93+ud3JrQYWw9jV9gQXJCm9Onsc5K9D7m+c0it3Ee5FRMaA4kn/Lum7WVCmUTiK0ktnRchA
PltIouqHXEOf7vj3fYFLMTM3mDWi8cvBSqdCtou8Lr3cwhg7ryd5J5Jwo5aw1h8CBQXpIZ1n73JG
TDlW87rQS08vql07qXsZNWizjlxkVJ55KW7E4ivHME9bQLU6Xlwci4uIAUmswR67vMI7DpsNMTxY
rX7SOC7dYKNjaxuXseNBMadfuXIWo5cGMtF+XHlxZJcH3Smf+rjN77JwY8WtDeDsqTHDHma+wHzh
vYu0JpR4h7rVKyKt5NhLgacUJwhNlGeLl0210JXljbY/oT0Qldn6c7G8zaIK4shMahxa8i+TM2DG
XG4UA9aaIOQB84AACTnkReQTp/3YU8sCfFN3cPstPzp0bbJVAlhZBzYxBr0g4UIYsDgIHJ/DKFFA
pqiV/dhZkStN6JmY6b4LT7d30UpLRI6Y9MDBeSsCXM6PZOZJokGs8dAP2Ovh7yb/IqNDtalNdj1u
gHlmuW2wNqRvllgbVUqLTO9AkZqTbD8Nht1/x5052d/uzXVcQSuU4cBRkKziXLjsjRyqUa8I4oos
6D7ofZZBt/eVvSYa596PoAsPg13gdlZLB7sZncPt1q/HkpCGABGEJwcGqNbL1uF8FjnXV+7VfYFO
exIZz7pvJXs/H8gdDVaw0duVGvaMfyPtSIWeTN8yahtUNE8DvSg8rRfgKSepUT7UcmS7iSJZH4Y6
i56mmnvZrlJwnmbtm/+YXYFPQgax5Hi789cbncnlxOeLWEhMw2XnQzPtA9PnSRUq4xdkuD5o8jcM
Edq63FnW1rG88pqlNWQ90CuchS3fLvN3x0pTx0GPePwMEVPzdF/XRfmNE8boXb1L1Ochz8n5SlmJ
XkUmhfo/aMLo6oceUiWOn3GFlJnWSSWeGJNV/PUVSEg5y38hUTsnTBcDEVXCiLrUJySqa/NuFLl/
MvxQOSRxZOwlP3xFWEXdCMPWVt6cwWNzgSq2l2+jbpSzSI8Ij5oqOMqSlM5uPQ9WGRW70qx/3J7p
62hzThdSYyZMIZ5dUr+UtDHyTKWxOh/dOYPvIPA1jbvRx1k4dg7kaDeuxbVtTVSLCAAPFI7ExbWY
E2VyO3Mc1vGrKn8vlENgPWjCbR5q/Xdkbp2+13cjHXzX3GIG+7Z2ZARcSq+Pmo84BdwN5jcgIVuO
Hms7Bu2UWfnPBhC+zL7qkShKK+NZwI9PfSKO9TCeh44wWk1ADEf/YV2a3MS8QjiBr1JP7SCFbTHK
hWfHyikMgMlOTvtn0uyf8vgrgJB/e5WsDSJ1wTlTT10QMOfleRDHrVR3tV4AZ4OYWIPEhSLujFvC
hmsrH2EfpFo48BnLRXwRCL90rHYkZMZqKKvlYj8a4tsw6a+Sbn653aUVoAfkPAifwKmB8EMjuOyT
Ult+IMUqjZE/xKXhLujz46DuYD6FGqbXPE2Kozp+sZxXOdaxziDO6Z9k6zyG/+G0ZZtDaZwdh67y
pVkz5FpS2qVXjgfV9Orwsa4+WeLOkDcaWilu0WdSpSTLoK0hJHzZ57CZ4oIrr/QmPLoUsoZIdt0n
VX8v+4abOAp1reFzVCSfp2LrWbsCXyIVjC0IL6EZYLrMhlQp4kNJNJVeB26JgBiYflWem+pbaulu
Hp0T5cVQf8gwJRv/Mc5R8Uulj1g//HWszI6ZAd6zltNc6L4cArSapyTwpdJrVctr5NAN1Ucsrj7d
Xl3zQF6mfi5bWWyYMS8nNYSE4kVJ8mCaO7TaXF7VhybbmNKVnfn2wOSqpm7I7XnZnV7koWGEZeXZ
XXuQ7QSqt3rfaMPv2/1ZbcYykeqb6cpgWi+bkVpRDv5EfxJJcyDOqSBay6Q5BaTGN86alfthDir/
19Qi7pdkrL0Q4qu8oOtdOz4bkdgFkfQaNsgDlk7kxiVaGf5W5WR1xoBckblGJI3a72UPDT8nwiqD
+W0TuaCRDzmBjh45hzjfWIFrLVHKwoODxxqbfh7rd+FOW9b1OEZV5QmKy2Fi7rX4AcLgsWz+3J60
te2OMTqhJCByUAHLypZT4y04iL7ylFxpn+N8rI5KMU4/M0NtTlWRR26h6I9daE3HSVYfmjDf0t5d
uRZn2gqmC7OfOZHGZV8jtOcq+ECVh/DP3kwxjhs+CekYSvqxbI+3u7s2rpQBcBqhJagyi9tDyhFs
8uOp8rL4s0iQ8P4OesxXPt9uZSVggoYF5kOFsY9g5SKeMJ1aMpuYOwotnPQp4Du+pVL+IEf8X2mH
9iFp8GHGzOnvaZFUVsjqUqGEsgHT4XIoRVdLg9nDOUjaQ+F8M4Jnu97Ipa5tvfdNLFZm1SVtFhhy
6cUJydoMaRCZIlI2vuhOc5Dlj4l8UMvT7fFcWyFz0oLY2iL3uHzmtzWJQn5WeizAzuj2Hf7Ajjt1
7U6vxAZbdnVDIO9JDEP4SUF5sRzlToRKZ5uVVxXqDymUlWNn2WJX6Ua5B7OvHDHsnv1CRbavBZCZ
NumdjYB7rb9YsFEC5qlHvWzxCU7aCfQkyKE09UMROh8IKF9FGJ4UoTw15kaCY56w5TUEyYfMEALt
LJ3FlojI8VZdGDZ4jSUHjlLEQBJf2Tiw1/bd+0YWJ6eoM6B3atB4DWaMfXSanI9S7xbTfzg2MaKk
YkNSnBr3ohkJElHgtwXxmjPIZ1VJd+loPdSRo++DXIv2t5flWqccsHfmLI6O8eU8je8Oab/JgFDj
KuexDEqo6cjhNkrV7xOjvPPNptlobmWiKNbM5YS3ivky/ylHFiW4xK+9qmlYe6Zd7shgx2Bwgi3L
g7XnNrVFB7odiwIjwGXgq/mxE1Rt41lBUQCl/jfDNtUNha7txwGv+gbs/tGeJP0uaWXtWKtp9tTj
7noM0sAGSVd0GzO70nlSsggcgBhgqJdSg2Voj7U1RDWXBMAVYbta1+5NbeOgWdv8pLIhGs4vXeLf
xcPTUYeyDaqg9cyTUz749iEsHxurph5wn+f5UbVCdv797WW00jXSIzJPDCxniLwXuz3z04EzoO7e
gpnWeCkUzY1aeXe7lZXFetHKYrHWiSi1aqo6r5/cYvzSNvtc+dhTfbvdzFpniI1m5BgvJobwck+o
Q+QnTRb2npn/7oOHQNlpza/bTaz0hOwX1YZ5KRCjLw4sOPG5TIq099LpHIWfC1CTfqweHOQZbzf0
tsoXRyNZPSr6ZBjnp8AicK5HeUByte69NgJdOwbFh6r8Sn4P7SitTyHngKkn26Y5d3mqvFQWVOdv
ndi1KgL6P3vz+2Q+5VnklkxopfOG/JhkT2b32QzNXdiDPGniOzMqn29/9drwgOohG441CoLZi48O
U5jRk6/0nhVG+8zZowfv1sbn0Aw3zqP1hli0qDXOaa9FlDOOSZGYVtt7dZGeUEXoSu1FhPnHUeAG
e7tP86q5mggeYkhqke5CnfNyVQ2TPAxxrPXeeBLRfW8aJ1JOkdm71Sbv7zp2w6mEfWjAUqcus4w1
wi4ZBjmCi2p21N45zJvHaB8Gv0rl30L693a39KtuQSRGcHmeKgpoS96rhhvjRAqbF6AxuAMH7LBF
Qr3ejphmgdmwyQORc1ouhmoqTVGnc+oO6809CQ631zFXUvS/tQBirUGIwWwBlSpKtsu7MKonk8gs
og6YmI0rB3jytvZJDtF8inFXTWSvf+riZCNYWxlAEgX4H4PC5bxZpkH9wUrqaeRBpujlGZWk74qT
bRwCKzl3SsSzeZM2j+IVp3+Qa9uMQ+LBFjmBfTIpGNNb6ZPZBMneKVHHw1kD1+2KhLsa2Ji0T+nO
hzq9sQXWuvqGl4P/zf3kLLZ1WySFncs84nFMPMRSdtD9n7dX4/wbLjcZ5ScoL2QMWfsgiy43GVlm
vwtqq/SKonDTUMOKPu7SnVr550JXmr2w9X99FZyYXG7cTdfbmzib/P7cMUAFS2F9qTMMUj9WhZF1
cmfwpDeDs5gBMbH4oOmvt7t5fWyB54G7j54aVRv4PZfdVHUAjzDTOry7J+2+0FB/Vu0g2gdNM95b
Wi5vTNxK5xhOYFPgpogrjEUohTxyrqRdTnt5cwcO5WvhI/4g4Sbg6mP3oMf68XYHr08wOviuwcVK
qeIxFYVadl7mWHcqlIyg3FsgNiZWaOyrJ8gip9stLoaUyx5cDa9NXruY6Fw9IRRdaP2Aie65jBQ0
1swhuzf6xN7pSjQ9Jo2xVXdbnGpv7ZEcBP6ucP0D276cQox6bMOX8+JsQeDRqQGFJF9L6/vtXi0B
Im/NoEwGNQvBXjLNc7ffxfeWXtsJVRaaiYCeY+ljPKD6h6ZsVBS7yeq1X82YxC9dj7iXMo7Wo6/o
w17N+v5hDP104522WEfz14B5AKmFwQBRzzIp6RQUd0JVrc+SPtZHZQo/Z1b0yTQg4Tsi1e8lH4mX
2yOwMs5ctxQ3KR8wzst0QpbWArMirT5rrGC4hVKA7F/QE+ZMwcYSWhJ43rrHDUh+Epli7pHFYOt5
qqFAqeLOECixdUTD3wfP18JPc+JQIgIPzbgEvFVVX4M87uyDpCDI7eaaJH75GFL909ad9By3Y2W7
aTtVCOFhuKeh6prk1aFCA2Zw0b2TAxcCYbGRFFkWCt6+Hr8MbfbI4r69ikl77g2rtOtzpSRF78Yi
Ku+ENaX7PLew/qm7XiJlLbJj3Zr5KZYG+QcwqkZ1g7aUjlIZIYEkS+1DFGKap/tIcXaFX21M5/J1
8/aVc2p9VschnbKczziegjHIrPpsQSuHdx1Vz7UkwLgMybQTdlIepbpNdoYZOGT+sWkWOBptTPTb
rnl3zfAR8wuWZMMbSQ769+Wuyke/sASZqvPkx/gjpapviL06TDP/z7cGxCvzsP7C/vbbYwCAqT1W
4M0aNxsH8bPvfA2cTN+URGZKVz7Z6WjsKsOIHtAEyASZensseCAOSBzaQWBmP8Nx6Jpdhtgu74RO
aJ8MhJokV9b8aTokQ+vX6MYM8qe/3TqzzTxaTBoGcDPk8bKXVTiNZtyPzTlXlfyQVbUC65CnQ2c4
myncOdBejij3CvExJzB598WItqVlRZQbaQuF1b0vElXbNXWE+4/j2/tc+P7nwcr9vS4F412ltWwE
dfqGQ120scDmhpYfwmmBfsAsjoocyWWnRV6FhWSwvnJrcJDJDz/5ZhLfYZ5KHibC6yyq/+5yfVtM
ZHOhss2GcbjFXbZo1bpRxfrUnM2pQOXTIuxqJh3F4tYUB9ZZfwLR09zfnttFoPT/jQLX4nFgzgLj
i0Ap7AQWW5HSnLHBqp6BhYSoamT53irb8UA0WJ9aJdBPwTgGO38ys//SPOE2+3imny3LyDIKHmnb
Mt1mYVY73Uj7bwhJKwhz67/jtE7vTV2qd3FXqTsSp1ul+WWNbu49pQJiNW7EGeG6ePYZMqVI25e6
synX4Wti1tgg6DK6hTbe9iHKWgdtCMfD0ObtThC9H+umlHaEOS8aKIldU6rlPs968dXqmq260CL0
efs2XuqA6UAeqVfG2HI7QPdQ+uIsBJkHuwEZ3un4iteT4pZk1Z7tzvI/FomjbUSw1zcldyTZWlhz
0FquFIyokxQdRanq3GHoM7iVqOFyOZLZyidcSnVrYwlcB1xwDBAYI0tFxpmpuFz2k9UGfQQ2/ZxT
nH5OdHgkulmPO9soQIzHhRF+vb3k51+42NlAtzkZ36TDEZa7bDAUURBNoVOdJTWajtK88EhMb1WC
Vrs1J4/ItZBUXXIbqaj0tdOJ+twOvpli8NxpVbwjbVVIH0M/mYj0JF/rp41X5EqzFHuRop11TxBv
WIymGU5AmebOqeN3xQCzA4Y1lTr0HZuNJ9bK+iSMMubVCWqKfOblMFqF4lS8JutziTFMkxg7y2wO
JsZ1LeCWwspPdbZF9l2JYglKyDBQIYH4QvLkss2ir7K4a9vuzMnkfBVG8nUwk/xQJKmxDwxMYpxB
S3YdYasb412yIx9G0S/UDaynOn9LgmtlIaH1DgeRpzTn9ZKRNUR54dfIkZ5h6+kvwSCmY9LVW6ny
lROa1CAabdgTAvRacjoLsv9lGKrdOdbTp9bxj7El70cJMZDpPq9QtLG0T70ebEToK+uIrBFERIBq
jPbyYB4UvM+tvurOlWg7N8h7nOrS73Id3JX63e39uBIuA1ufZXNwn+CuXWphpTmv8No3urOsNOGr
5kuteZdKUefsosaPnsyozV5i3y4cN9A4p/dyUQN/a6oy/a0JPT72cm65MdfYkyjC4SMVv29lXCt3
xLj1fRVLysdOw5bt9levDRC+XKRUMR6YUdaXS1GA3WmHQvTnBqR9bzgdeIfuhzaUxa6oktPtxlb2
GpnOWfubmHxO5102Vpi9llbZfE8NVbcbq8lykyT53Qj1e9A1+7oAwaY3W3HfWquz9S9EXmaFF/9l
q1FrtlZbhP25Mo3XOv0wlb+65BT7xCHNYTa1vd3JlYXOmTWn3N5YRMtHod1HhTQ0eX+uO/NuEBYS
c18y9PmK+OBo2Sn77ffjRoZ/WRuaL1kKFW/3HRVS0n6XXbRHWASxnPRna7KRtkhH+75LTCTdEU08
NbrcnRAlzO9EOMb71LD/Ic5sDgq5Tjd1gpMx2ls0z5VlNV+CHHPznysQsCIsX0Rp3Z+xtYge0clr
TiOZ6ZPKwXAvJdMWEWGtPYT9ACyw/7gT5zXwLi8wtYMitVzzZ0Wf9jlgX5ed90No+T/Eos3/cXZm
O24jWbd+IgIkg+MtSQ05SJm20+MN4Sq7OM8zn/7/6HNxUpQgwt1oVCXQQG9FcEfEHtZe6+/PDMgz
ohlKclQh5JVDZa3dGkggjSe0wb9XlHDs+b9Snz4HRrWBKf3DM7N65Km9MQxGE4qMf83/FfMIxbId
dafJUKc36Nw+d038Xa760pPjeX4K1NT2wlqYb8DtCzcdmvoFwZJkZ8pRhGRkpMeZM5X5bzSNpwro
tV1+aljY3qeC64SxrzpxkYwHyBHU/UDVYePEr/s1eCZvHLiOBSBNFrKOH5pCMq26SYZTrJkxA8VS
lz6QOlifgkDsk76Pj0HW1h/SyAqOoQlRp6IC0R2MnEw3ysx9GYoRtjVDeC1dk0Ndxfa+s/X2WPT5
hDaM0qKAY/iOnFofwyyWvNDuyHMgWHYzbiEvKdPHqO9BBvbt1pj7ja+D7ii9FovoCzDEGl85MpZi
11k7nKoEvRpAM9GnuG+Ct4ie224Y+jpzwkZ8ZlxxcttZDPvcnMadOtWx13fDvOsmv3PGpm8foVL1
Hy0uKLemwXWw9cA45JPuO7kcIbYjUPWOu0LbcOTrl5/fvxC4LjP03FlLCP3u1NSymnS+rg8nfy59
RuKkEhIWZMTuX4jXZxMrBJA8+lyLsCFfWrGYU5WTnLtAa6XWyxNlfg7UYtinptx75tipG6u6vu8p
x4M+WWqEhDPrMQfFaEQzz+F4MrJedRPLHJ7hp5kdLRT9zkyK0Gtbq4DuWt9iPbtlGTIZqiiQpoKd
WsV1SQ9Xpl9yCzVj6R8iNfgczzAGDr0OE6isTs9tKw5lM27Vs6+fHBouYhk6pHaDcMXqOxpZZyC4
W8+nvj0QgXkQgIwfdKN5VKTDVLrNFsnRUjS4vJUWe9AP/ClE6tbyv7/zG5Om0pTH0XwayuGgRpEj
FOSIgg+Vorlzbmz4z83V0QFRmJNicVdNzW7ZcL2bT0yMd15tV4AsbElw0nXbUSbzLAEO9KZqqToZ
xrzhTTe8l0I6CRCTnVC7rOFpbSnSIp/gjquV9kejZF6U/hiM3yGiKvePyY1NxZAN+Q8cxkAOVm84
ozGmMsjNfGJsIaxf5Pisd5/lZHLh5rlv6Ub+scALWQwbs4A21cvvF46+ZMipPZ2CmrRCAELdRaEX
J25DfUBz269tmzq1eugN3dswvRyBlessKpzLIBIJHsMSl6Z9v+hbNZjnE03Q3qWC1g4uz4O150Pq
T/YYVo6kR9TN9DDzJhNqkrDqo42s4NZWM2sFwpItIOpdxaFB04VWpfEjumj2tNSZqYEoj3oautzI
G5t9404gqaSoQiWQfHbNdzYrozqOhSafqFI8Uy63BqIgnX8LGLDab2pZb8Sf13UPqhDcBAsUlxB0
jROiUj0WSTUhcKynDxIx9hvSjJFT5tIW7vB6G7EEMT9ybYAb2M7Lb2mUYdk0g6+cGngW1Q9W9as3
HiG1cJg+3djFW4viaqPCRgxE42MV36m1qE07jdQTikftU15bIZIBkth3ZSt9v++i148iHP3/7+Gg
KH+lldhWSm0G+iROcZ+XO3ojnTvO1taCrq8VIFNUogmPlnO4htWPZp5n8iCrp67XPqkwlsu17USo
wtbpFi/88hkujxymOOWCe0UlDV69v8ThhjFFpnqCUuhVyJ4iP0NNvw8m+cCo86GmxsGI60YB5/qD
Leg7EiFKcABErVVeCfPKkNhtL+Ab9uH3o/QvQerdQwq34Rk3ch8sLdSQ3M0EjmsgSl7PQRpnLK80
WuWk9+2PvmVOqMuNcp8Vwauioe9WSdCn9CZ6E4lSzQ5V3NCZ5+qlitq/ZAsi4qXkD1iFjiBxAHWz
y1NBYawfhC+LU5nkTp39Fv6X+w56o9z7p6mwRJxs8RX5vKUHtTU3ikCnSY5jR+lEA6+AD5usNnF/
yY1af4mqaMg9onKyAKHXKaBY8Gat20RSN+6Grh0lN1T1InRTOYR5xe7abOMg3ehtwfNI9L+ofTC8
sUbM29UYlvFoiJNZNpqTJql56JK6fyoCu/ImIP2uPuP1QvhIf1XWP53UTRtueOOYQfODC9KMWRog
qytq0BOzG+pOO8XWT9EthDbH3M72ma9u3Lo3DhmMJKibcaiZGF4XfyYfUZG4azRIkyeAID1aaqkp
GcgRp8VBl8t4V1ZjupfSNjz0o9iknr2+tYitKWLCBIGEOwOwl14XSGVcK/2onRgsedIK9Onl+HVq
m+MoR09BwtSyeNCin5ESUXWHjlZXUOd77VHJue+cN849IC0iJSIMk91Yh4a+Pnbk6dqJ65pZASVz
oMJ/Ynr07b6dWx92UW9ZQm0ddOMqhLHlpK1jtdRPNmywdjMfJhjbhz5Agm3D0s0VvbO0uj7VqLaK
wCr0U1LXQM++Rln02Mg/7y/n+ikl+2IiiH4FHQuCzcvPV5clLVf00E+6RmVQH8bBRZjsM1QXDBJ3
TCJNCvq8923eWhi8DSB40T6+xoVqud/wjlj6aRwohg6TCVDCSrV92VZbahI3vhadCvpypIFMsa0b
VGkojIZ/aKegLF8NG/RZKD/r9a8Kotn7i7oOt1CLZk4OiAh9OJKwy42cyii0CzT0TkhVPErmYyki
L5ShWFb+EfXvXN3fN3ejBIA9SjQQotFVxPSlPQBqfdm1k37K9FlGHZfIQcXllemgdPNYu2MV2k8B
zJTfrCyH1belhXcwpZyp4EmriuY4KJN+rhQ7kp3e6JPZTXWxyGAwtgUPjt6GvzQ1C4GUm+lQOFIw
y8+TaZaGI2Iz+uf+am4kBqyGqJglERdTql2txlcM1EBV/YROhVpFjulPTiolh5JxTkt2YwXGe/ml
A+89DaPDyje+3hrZtzye3NVU17DOH+vSmiaIvpYyyMkMEBcv/I9DyrRT81WE8bn9asqPWTc4bbtP
Q3UL8XbruaJ+yHckZuYGX7fKxyoBngY3y0kdf0az7oKy+5E0r7BU0lhjflbErqGOJYO0h/vbfuPt
INGhXAo8m3h6jZ3KkgVGr1fGye8Bpvhj0O/CrJWOeW/DXq7Kxc6qLSVxpHKETJje0O6+/RsXAdrc
wMQgSGNefl0GqqD0JL7qiUWh9/SCsUg9HbitW0ViS9b6z1pWwShvA4RsTK8zF7UGRvjhrIspJFqL
53gHh6MX29+ryH9JADj6wp3Chsk9xISCfm/Ub4G2cO4ep/xY6ucy+J1OBzuMHAUO3oaSQxoydKDs
zZbxd/Fwf1NuuQN5G33rBXQMTcvqJfNNai3CSMVJU777VeRVjf2Lvp1nqc9LGaAr+309imOTbFHy
3UAuLf24P4Oh8GOzVZen0J8LyYoJnIhog6MqgoOP+q+mf7PK0UU/3bCeZfSvtUQ/mKL1/O4YRu3R
z8d9rYfHNDQ+3t+J67eJn4OXUyygaXNdJTSTWQ+hSjwh/1i4aAZHj0lcazvSSrII0KuUDay/fnQX
Yk/AhIuEDrfrKn2YRGyVvh/BZtfMCOk2funFqpo5WT/Fx/vLuz59C40MUbQMixHJ5ep9r+XSMOpW
Q9u4tt0yFR/qqHGHrDjPo9hbQUdGZvDut6/3zV4/iZgVANuXuJSztxzKdzW0MtRDEFmGcZLyt6l+
Dcd/04C64dZ7eHN178ysbnRVytNJDizjJOJiT736twLuQuTdSzww/kCMCJGXN0gbo0E3XIbFQYhM
pAeUfl1g6cOurkwDMsKqXsodoRE8hWNZPaRpnnmWVLY7q4Tz7f6OXl9jy47+f6OrHW3D2TDDBHq1
nnE0j1YEJd+++BZUfru7b+nG3YApxgPINilmXZUk89af9CHBZ3L7ZwR7vWkfOc+umsrHXH1K6sc+
PIbl1re8uUAiRJjRwPRfUc0YpQagpEeFm5zCSZFMVr4Y/hZFxZaR1bWnpnWTS93iMKPi1abh+LH+
XGp/HXuygcClaKGh/mutS0eBHRvQHtncKXYQ7BrKVW6X5b8oN/UbEdpyWV4+OFjieSOi4YuRI12e
s6Avx0qVQvMU6+DeDCWu3JJe+v9gBQavpRlEtgsjy6UVq5LrZCHhOA05QurWoNCfswgY7vvddXAL
eyH9VELNBWUmVh6eGDM4UL+1TrmcQZebVbKb2qmF1ondPMJSMTtDUf2ThuaWhsItwyD6aHLBoUjN
arll3l1W8MJPkySP1skfZpRcjMzYM/KVofsXzbsxNtOj0qrNQU/yYuOo/RFuWX0/hn+g1eFJ5C1e
830IMQAQlgbrpJdvs/wFsb99Fg3HOYP5K/oxAphMlKOmS7tef+yXQgL9K0aFnVibHLspjsx/PFqQ
u0Ry9Gg2C+Zssw24PEbrn4iLLTECxTz4ly53J8jSuDQjyTgZbRr/htuhfOsk2SdS8KsXTdIK16pE
4pG3a4fSmKm+QdMO5VvoQowleVYoun2lDPoLbSrZrWPN+hzbgwFUz6i8TpH+GbM5+RjJ0rDhtTce
ByD7sLQRbRN3r7U5y67UrHTiGjNnxY0n3ZNzr+i/hvLDXPzbVq+K/v2+A984jDy0vOwgFcHOr2Ga
UzTZ5eTnkLHoUrdTUvOH34J5um/kRs+Z5I+jvkhCck7WLJJm1RdwEvrGKZ2qU2HvMvOJynELi7yT
zE5gh/t5+sfwf+dx6GThS8AciN8+BcZZ0HpR8mEfWcNTQ/xdO8mwq623zjpW6nPRMLu3S0L6Xb1R
b4QDf2RIVk7EptDkBxnG0Naa11bSqKX73IoneVYKfBtN7U+KUdtvUWu0mTsmQj6ondlnyN9oHHBN
De0A6GY+/ddpEYNxFb2eeQ/TT0TXOayK735tR4Fjqr4Mu6uZ5oBQBwhcQjNRW0/N4FIJ9az9d5z1
GYmZIYmEpySz9m9Mfz30VBHlstuEKRI7feT3zFMVbZfuJB3+Pa8M4y4DBhgvwgr5ZP/Qq8a0HF3K
qtMiG5mAt/SZwFZTHd6DtlTnlH7d1DwSCvkfEYZSvmlh4pPzNioJc6EnSsdd5kum06VKEruQ79mH
1Bq0r8Es6sGxR73+3IaZHDt13+RfU1j5WydoioAoWbc76NaCMvGA1tFv91UpcCU74nFssqnpvGmA
2+nR6E0SmrqmKrjTu8KIDlC9GOVD0zbdD7mXFHUnQaahHQx9qn4UFF+/G0Gf5YjW6n7gml0+D0eE
5kzhpLOqlztY+/JPckdvYiMPXsdPANXhtGfcmydymYlaRW1Iadvt3EiUZiK5PBQK1HlKOcaeXfT+
UzSo7c4P5S2s3G2jAAFJ/3VFN1eBsFwrkVz0kXGakmP3xSo0by52SrNvo79NOJflwUTJa0n8y9zD
anm1HDJBJEpiX1s4fmh8savugcx+Iwpd/m/eHylajNw1xNfMCi7zo6tHOYtKrZQzmYRe4gTonurD
6DMchNiCvF+VLRZLnFnuZ3IWJh/VyxcgzUt/7vtWP03xr7FpXkRcHYb+Ocozp+31l9ESBzn/0Cb2
z2TYojBbX+LYBmIDqG7xFVa6sq1X9izNPqGUPy3EPvGeXpmT5/qjGdeOwkibgj5stxGJrKPExSie
yZIhfeOPla+kttEkAJOMU1fFTtjGXg2+PYBEf+MqXz+t2EHjFmgbZDjkgetOddeFvqLWinVSitw6
pI3F0CpIVpcRGWWvdq3qBakRuHAENA9xaM3fGqMp91Zvf0tMtXuaskE5TT5hQVrDtjjprThJBipQ
UpvED1oPe7Cv58beV8ItYsi1LhMTYRDa0G+DjpGZb/zi0ieiGR0mrYn9U5QGjkjQZA6l7HMfyHvZ
f/atQ6U92bXpyguVgS89D1O9y8sJwE/nlpmnS5/MIdjVgeLUNMFja+v3XdX6KK5RhIE2jJ8GfuJK
GLtOAplqpX9SlN8hHzGu9krzIdlpVeDl8gzvP6UGwUWuNM9FvfVl15HAYh3gEUIHS/Ktr+HAaoug
gWhS/5QxfuMUkSQ7oW9shBs31wg5G5XZ5XzQpr78BpISmiVckDyqQ/WfMGnnxurR/y35rpBOkd+8
6cGw1wNlD1skEn1byNPrUyKgVxeooFBdgN91Fa+HhUppnbjtZGm5E8jZXmaotQE/f/+UbJlZXafC
8MPA6ifppEaT0+oHqfyloJBz38hVzssX+4Ojhlia1I0I63IvmxRm7MS3pVNtJQd16B1YEo2B5q7+
ve7hWk0b37XK1k2ndAOucYWsXkwvShFkPUCUmf+8NJ3FrQQYPg7OvgL/lelJmnnEum68+koL52Xt
zEL/JxX9J6lrXxF7+3eAmLLViEfGRzU3KA++RqlrTR/v78lVpPnnh4FjoTzK5tCBu/xhIQXIxKiy
4Nw3O6gQYCd3hRGdq2Kf6g8mc7eMLAT5xwxpT6iXW1jQ1OLjIpKA4IunZEcFhGAXf46LnW1/7Oq9
Gue7cjzGcU+Vr3aj8tFqtA3dnOv3gtiYjIoXi728YlMAfxMLXy35zdJ+AluKJRoLXQR1Wmy6lszW
lRZDHQxt3t+t6+d4MbxQd/Dk0xxcb1YYazrTpMHZjtTzYA7OxGA7+k+7JAsf/tbUny4abE2IoXO/
LbfPu3w1VcxASVE1PFe+ZXmtGe8bTZl3Qf4D0Pn+vq0/9BOXYcZiDNgWQQBYhzXgG4iNkCSSQLRk
47l1jCSoU8dvGPxxVTVWRifpaLMKePBGR5KIQ7TQTl9NCZ1pJ5zt6amooM6QZ0vdix70uKP0yvDL
rtPgS5YVzcZhuv4KkEKgyUS0AL0U1YTV1lBVUDJtTlEqoUdNs+cY5P4jjZ9lbG3jfFy72qWtVRXX
VNOyYh4EUdYpXYZ//cErpsmzmeLe56H1LZa0eR/KSfQQyHFzvP9dbi7UJu4Dikmtfh1DVz7eT1Uh
PUvxsxzsjeI5rSPP7rZaGjeCP8CQSyFLAe++jCxd7igF1Dqzszg7kze5XQArZv251P6jKLCbaful
vTOEhyqXPL0wNyLc61dUhzX8z6TBku+upYyENaa+jZj9mV/WfkorTXnK9ER8uL+T6+oP5C420TPv
KLx5UBuvDm4FS4Fljmjr6b0fPY60a1zgjyXoklGNWJwsPmfU+NDcrWt/43Tdsr2wj3JdIMdAe+py
c1OIhfJRQgrOhwRtQI1FqxI3lKD4gO0nUcWHUpTf/n65gD0pOeE7i57HpclK6VTJ7gRyfuhORjM+
Kw5m/I193idNyxTnl/v2rvMuAAy035h94LqCzPnSnqVORS5GPTvnPTPDlCSGMJC8shiH/LUei1g9
2Ik110egJ4n1677tWw60MAUhsof3Ut27tN1ORVo1zYyeX8YI1jy1tNKElnt/b2VBJDKdwYUA2vzS
iorUDAAVGQnWNs+4imXlxS6VaXffyo1oDyADKEvGvOA/52m7NBNkg5wlrZ+daWY5ph667cDUSX+U
gV+H4biX9GCHSGKYWZ8kvzul1lYgdiPmZ2wCpCcx9UJHuvZW2QwyjtKE8B0Id0c24nZfmdlZNrOf
qt75e/hqQicpTK6jsfXdXJt/mlV7jGt52vtQlR/yNn2DVylzE/I6ZwGsuUGrdjtTZNo+Uv6XhxKo
BOVxcn7QuOvxr2pG/TeBneTc2tIeTp2XkYCkqV9rf0sH/dZ1DCBjGXeELoNG8+XHYTRE7WS5z85q
5ydf0Dn0PYTYxtchtTW8QVc3vOHWqSIZ5lzBhKKirHppz+yEnRsZni2nv207cQBnZMQDw2MebOkq
/hFJW0UAtg2+koyPdPhq/NuAZQ84scRnR9HoQ9LDx6EGinzUEQJ+Dhk/9vqW6Rw5k+qdnUncnDB2
egCC4kNs1MVeiMx+JlmIXRChwjWHqPfSoJY+ZEHA7LDSWMfJbk2vaUL9KdCr5EAX7yWoSmmnxXl5
GGIRPMpiMBy1rfrfmoXcutQWqYskWQWlo6gfJrUhVy5Ma08VzGcSLGk33ttbNzVhEMO6nHGi4dUH
7lMAh5TgkK+S5t/kD2+h7DuKkuzxa1drAneSAV3eP/I3nYou4zIWADvgup6cSZav1mOdnxl8fqqV
CfmFZy3MT2b7/b6ha2/iVuGOJF1l1g7/vfSmpG0jCcEGBEEJZBCwzZTUaznQyWy+ZP38dt/addzE
QwutJCMPVHQgMbm05s+kpbZR5mdh/Nubx2XgIaudevhPC9InwMQf0Xa9b/EPCPjShTEJHRI9cECM
SBhcmgzGNhpkBSJ8PUSTBkzp1BZOIkX2rxZul9kpmBYk1xN2XbiULQB5D+jjvAjUmr/KSaF/VuFa
mRyzL+fOMQtDdE4pJ+JhbnP1e9H55Sc71KufAWCC3pOzLGCqSy/1Hw2iZ3sNhN3Ggm59MLDbwCL+
wBbWT04f5BXApSE/Sy0jKaXsUD8GSDS9Jdbg6l28RbJ465ORCNIbYwv5z+q6GcOgScjeCnrqxsPE
qOkpyKd9igRf6MtHWyRMrW3J8V2fOC5NgHswS1mMjaxHU6beQPl0CvKzAQNSae9z40dlFY90wJsw
3Nnk4/ed5Eaki8FliJbhggVdtxzHd2mVlamRCYQWAVlZaqndM+78LQNB/RgMpf+ZgQSrdzORWJ9C
4MAGcVNKtXPsC9iuQn0ElHr/99xcP9wEHBDGZcB/X/6ceU5tcq0q50lJEleL6aqFeY/MVZ/ktNzs
4kOgQVaEYqC9YXm5y9anhZIrGQRCW0tsemm5o6sgywkH1Bo1rzckN0kOIpT/OlNnmwm+adywdbwr
l1Z8ZUS3yZ/y86AcGQ530vhjT2tkKGbXlAeA+8mOysgGYvo6IlyMQgQAewuImHXNSrWTPpWnmbtn
gHZBeyHB3ogGb20ezGvLOBeDupRHL5dV5YHtB/YidsvMe0E8lpzSzVb5rfMvFjgtDXn6sus0NzR9
RRBH5ecAmcgEEHwlfRz9Tz4QzGDeSHOvX6Fl4BsKlgXlTlq9ijvbYKzENAq2TKS7udcIOjtX5PNO
7ZstArTlm689D1gQpEKkdMs5XG1eNNVtWC3yuVLx5Aef5PKzrDlagCACoc3PyfrR2FskVbdcApAS
Tsg0Lwz4K5tMUTbA1dBQpfPn7xtTn70YroP9/dN8o8DIDDvcbhwppriJoy+XNvVjw4hHU5yVsESm
gC7ra5hXrj+95Uf0cr3S0p1kK4K45YzMwnGEmQ7guV1dab1oE3NGx/ysmU9l9pbqj7W8VSG4dU+9
t7F6G6it5H3Yo7HbxBM8nA9zyWwv/MWwYQkmzja88Zbnv7e2/Jp3lzSsn7Up6gBJGz3ddYnq5mbp
iPJL3LRHXWypItzyDeAogGsg/+VtWB1meejiWOrJuXQdcEXcEudBBb3VYLtxwhhgggvVJkgBubVa
UzoqVTvnSXkOjDzfNbMpKrDJnXqYxiw65rDtbGzijWWxJjJWJsAYLljPTM12nJZ52iFOXJThPqBP
7EBe8peKmrSIaGmB71zyBouu/+pgjZYVxZPV12dtVP2XvoN5xiol09s4WDc8YhkNZiYZog8srcxI
oI4TWNEXhQUKu8NbOYbPifym1QNJZ/ma0lhuxfSw/BtKoZ2ArCFEaQK2e6fI+j3dAM8PtY3S1R/g
1cVNRuWPCgs1OH4Uk72rb1rBtKk3rPncm934PZ2SKHbLmOlQb5i04thWIpLdjs5C7Ikokbw+1o2D
Jphx8pQuq3QHtVzzZwKW4Gc7+agQBFWrOnhh3bhTPGkfYEeqAZHXdrjzUQYxd1obDqNb1Q3IwEmv
WhDscKD+kjpVC/YSA7iGy9z98DvurHHcp4Y/dB+L3GiHY13WiXAq6FgaxxxsNdoFZr9UE3M/4c9g
MsAflHCIbny55cq72iPKXlTMcfor1Rs1scvBLkODKLYSD0ZWPvhyRuG8GeSHHBSga86tOTlRGDaq
09RQKvS2vIhKDdGzVVTpBh3FdQDIq72MiwBRAYhGKePybkFohVwUlMqZz9Q6RSoeiqz1hH1QUgEb
Z/AIF+9+ZhonSOIP8+BvBERXl/Uf8xSgSC8BX655W6M8VazOTI3z0AT7vDIU8pTIDf0i2oh0r27s
xRBVg0XLjebdeha7quIu7ufSOBdWDngECo20JoPInLplULl9HvyNM7phcM1CZVe2ABZVGGeg+E4H
PaENxWlTeoquOWbyW7K/bHjWEpOsPIsHHWw7yGMe23XnKrLMsB1kTh/44H7HTVU8iUj7b+4A3mdh
ik5YVMzaW1MBKe9zUezLYTAO0qIycv+X3PqmAIT5qNyF2Fm5VJaFWo/EDeCrWvE6+6ApOwpoG9/z
thGQLXxUgtp1aEGAlhlw5BnnFiBgQ5OUtjr3/sZx3bKyygoym5JN4OdYaR5bCo1mftD0jQDw2lFw
fYrT9Bqpd/Dn5QmEr5J5+EITyBNnHsNaqnL0kweomlyBNnlkbfjlny7JpZ9w0sD/09lYTsO68BHK
qIPUeqydCaEyF9zsDNHupMu7LPqgJq+T9l1Wv8iUjWUtd1vqVnU/7dEXPQUa8x3p1ot5a/nvfs46
JWqNYBRBw88R4lnzYS00nlv7S6vux/hpyDf6HtcRKSgkgg6QCAt7P7t9udn4fhKbumQizCobz2OS
m05QAh/0ieb2oDPrs5oFvAU8KR96vZzcCi3a/f3zcRWJ8BvQe4EXgs4c/FyrwowqwgQkpWmeU95H
uk9ekn37ewtU5XmDgZrBaLTs+buA0VqYeey5sc6lLGluwmH35LTcEru48eUoUQDHpB4D5cz6Sm2K
pisQOuRK7Ya9JH4DmH2WopP2oEapR5r+19cKFRG6GmA/QLKJNUVJH6ER2EsJ22bJj7pKWTtHGlAr
jC3xw+tDT+eNxIV/gjQFc3q5e4hwlooKRztqkf1T3rQRLf7og+LbGyfxKgQGK//ezvrgqw3NAxk7
yTA7FlQVSfQF8O6uHP7+kV8sgVqhIcBff9os7/whwsWtfuFVybkU9lbXCEcOgtTpwO56fupLD307
+0c4ViFq8kdp33W5zvWTW7v7jnk16E46rSHZRX6hiyUIXwWuMrx5khn4aCtOkjMg8ZRlX0J1l2fa
m888YHUwZ68qx5dYzz+V4/hGz24BiKZJtfFLrqp7y4AQj+USenAJrocIjKACQdqo9pkchR6vkjcP
VWoOx0nkyY7Au2c60Ff2VRuYD/6kKg/3N+KWeSZ1ITLliwjKDJc+FhpVGds55qXBhiEyaLzSJAzM
YxOFX/thhjvZyFFn1DeWfZU4kJrQX6YticolxYbV/Rfz0oD317uzNr340TedKls0/7byB1/fyAau
V6hRcIJMAzgYlCxrMJo/SQkMP/V4nm3oLqUOnYPRlfyv1AyrQaOYJ7lw226819dHCqMLmgmxKBRt
11MN0yDCQQ/U8azoH8FQ8ZzCwv2aG9NG9HFjG0nuFluM0S3M7Zefr+lkZGtCczxXTJXBL+J0Vs5g
MNhs5ZMSVRsRwnLhXL7YGgNlzC0ugFC8ZnlQ3h3fMpC7xh/i6cwsyPNAg76UkGjJt0iHby2Kshej
Ewj1XqcCoxXXEl2t6dw0TKYOr2EITDp3Wlho/34seEkV3xtbXX6dBdYdCYPpbM4hjuDKRe3ZcnAS
afZfrv2sm+deKp+L8hhJG9/u1m7yXi3z8Qv4bD2IKEuy1vtJO51D4yEypYc8cQwAJffP9829fGdk
dc7mvGAKUa6mM4W/g6lFTjpMT91zEO5maeu73XB6BAv4L6UU2EPW7GgjI2S2mdTzWcRALqPvolFd
Wf7HFBvv1Y3giZl4HhDY9wHf0PW/9MPaxMNzo5vPUg26yTxY3+SW0SGvIDyEaHeXpxtP/nX/H2rZ
9xZX12QyqAnz/1g0u3lvacXH7nWGaMmllIFC5lg8Izx/zEdH7f8ny7QDqJmTx3D6LtcaJ/VoGMEw
n/UXP892dXnIyM/3FCyN5Gf9AfxPM3/M/rZSv/S3GAgDYsyM7NWjBDPwMFUKMj5xTKEvknZJmfz9
tcyoDiVfxsOJMdcNH2WKk8hUCpkmutjpUknwhsxqVLcNl3O0a6boLBrG0zV540Tc8FIGIHjqCN7A
f69xCQq9O2UStXw2++61L4559tBY/yRa9/3+ybt+d/4oSzEBtXgq5MSXHw5AUz3VcaCcoSJs2me7
7J2sRCPUm9TezRWxM5tf9y3eOBdM8AkBTz3uygzEOkuctbRVEkM5Q4KjzZkTN4qrxv8NKVQp+ZPR
PSb98AD35euG3WUpl+/CMjkIWJ9a0sJEtvJRoXcW0a+unPNnyTrOmkJZDU746V8of5n7avNPlZHv
FPOvY4jFLE8RsA9K7OsCe5x2HJvOUs5xw4R/8pRIP1pUGaOXSNrIY64zjEtLq2e2L9VWiUeTb9nG
TvdTDt5U+UteJV746EOAtrGdy/V1vZ00mGFgIjuUV1mT3Jst5Kqsq5l284vNpc1ovq+jfxYrkK35
MI78Crjx7pu9tUb2izYTDSCN4PjSXyMbihtdy9WzZTLJZO/D9tVEz893u+inJG9s6C1XxUXpoC00
5VARLI/ju1CilqNkjq1CPWdgWYfBixoH7WOomnZZ5UTVSeoTJ0Xb4/4ar8/+MuW6kENQ3hDcppdW
yzY0pjlO1XMln0BwdUmzy6e3oBs2nvYbe4mdZXkLOp9o6dJO5aciqoxaPY9l41rFzxChpDgqwdCg
Lmfrj3DB31/Ylc4KecyFxdXXS/Oxn3Wz4esViZOk8JEXTt5/oz0uCbcaq0MveVpjI1pmOuTrjhTa
gMa9gj/b8d9Gr558+9BmzlAhJoGbNZF5yAPjkKqmqwvQ7lugrZseAFaL62Lh78LrLveoiDO1M7pK
PZfSPvYTR41rL98D9VQqCOQqxzcZbt2iTLxRZoY2gKiBTIerEoDDpdVwUkp60z1+F+q/EE9xRzva
ycIrSQzkX0TsEBvXTmfCm5vZx/sfafn/Xp1rngS8nSI30OH10Jii18Pc1Z1KfGTp8EE0xX7202R/
38qNdwcdGmIFqGYgSLBX785QV7OVhT6eEOef/HE+V7Nwi6jzJCNnIFjmcwpqWs3GZXxrZxfuTRJr
gEx8ztX3NMJ6qCXqXeei/xcGuAELk4Q6riNGb7IclIDF70ZSvfurvWl2IQ/5c8zo+68C3LCv1LKp
JaqIoN2RM2+kyRuNzLHGB0P5ViblZ0Paq9EzrF5/HSTBGfnO8uq1LQAnJ2YS6OdirGqmXgcilxZp
lPsLvPU5eQaYj0d6BsG+1baKNBJ57If6OfbpoyWMq7b/TdWDBGNz0Pe74UMVm4f7Jm8dTZrWC0kT
2EPmKlbxtTzr9Ho4suegceRdO31Sofer4sNQfJZTcz/MiaNsxBDXZ4M4nmBuKaottH6rzZyY/ZUg
mJ//j7Tz2JGcSZLwExGgFlcyZSlma3EhWlJrzaffj7XAbiWZSKJn/ssA00B5RjDCw4W52UsiR8q+
bUP9XAtGdb6/sltW6CgTGs2cWqsbOAbqpORBMb3IEwHtGKJXA13uv6peEI/wjJK9UiIEOb2M/CoP
Tuq4LKcXXZjSgxnCvGIOSrjhTdZv2bWVxcHPU0unZU1i0CFi+mQg2rJHh66BLtUUzpan9ht7d8Me
7ybZP71ehqaWsLfBmuTEi2PpxYsU/XuuWeNB6kzCA80LKhtswJbg9jo/Jo59JZD734h24chmXbKK
PISgi2Y38GWvCZi8gi5LyMum27hm8zW69s1wFSMCDR5K5poti7pBNoD3QlDrpUpF2xh9OxhGnqT3
mv9nMh+VaOOKrTfz2tziVg+l0KcWCE+ASpGjJaPDhXPQ7a3+veJ6bWh2L2/iLJn6sdr4ogEIJf+F
hO9TEEaT3cq2bAS2YDwKgjYzdLau6n3rUYa5f9/mqGO1q3NVk3lzUq0lfYVhFroVE+e+pAzS/h79
s/6tSP7EcHPdt7O+1+D/57GKmS4YbtTFKpM6DEoBgbmXqfJ/piDPeei8dOOFW59HjDDzRUeTfJWy
2/VWSsicDWaemi9WkoYO8DzWRMcI0H3T/yfreWNqEc3paWbqBfQrNIHMzDbUItuHA5Sf/8GuvbGy
OIS9P0VdPrIg00sPTTOhxbfFK3TrALzds8WHgU25zjqfD5Mau0woMieln9caH009gY0k+nR/Qbdu
1Rtry6L+TIKR6x7bJmlJfbBar935U/NhtPynuBqnjfPw+ueWp5sSBkkTrHNzAf36QKhTXYWdUpov
45jtZMiuvKZ+ri1pL0bmbuoerKY9Isx2VuXWER/iMbHDVjpKefvdiryvxfu4M/5YsWcr01GRSH4o
+Aex5KaKbo/ezoDoh1NwHIHU56rdxR0h6fv7G7b+PPM5linAEFjwIi7ekKkKofUFEwMh2TCBgONt
l3fNsFO9c6aaWz72RhXNRFeYa0oFmeL/cm5dHZIC5epYIfj+ElknRlHTHM0QwQ4qOAjDdnS8ofmr
CJcgle02Ff55Mpx5vZmDkaCGUAOM4/UHq4UZOCoUyksHqd+OTpdiq5G4hfC4ET6BmzaxRewwkxQv
Yhm/FASmX0L9pVQKO6tRYtyT8xmfEcerPvZuFlQbbnZ97in+w6FkQmcAa+3rEMkbJ2/lzG34XgXQ
oYOBWzDLL0VK0UmMvwml1W2EveuhVMC1pBaMn9M/YxcXbkNtY2hkQh3kUCzvy2yiPydnR+Ab5LeW
/BMIVIQOq8m4apecU4970TTxUSv+DF54VuRCgTEhqR5UqRsfxkr7ef9I34AVgP1FBoDICwwc8eT1
RzZbidEYLzBefFN67AX9qWq8D4xS27n1WSYNQih2p9ftyauTA3SQqfqkKQ+1ZO6lzpW3MKCvceu1
j5h/zTyCB4517vVf/5peGHrL82gWy58HAguTmehvFhy1DkNcWvsz/CX1jnUx2tP9XVhdbAjDAFew
37yucEUs/G6rx3INg471MnXZfgy+orfrCPnFmD7CMnrf1Py5r1Y4m6JcDAc8HV26qdcrBJysplnU
WOAm9H2df4D+2xbQZk3gQ8q/qu/vW1sd9YW1xSOsSJ1f4E+tl0z/24y1zeQU07/fZrHA+4ZWrz2G
0EFjfG2eUeUkXS9LqvRRSKzAe0n00S55GOXgu9VusfHcskI9iiY/KEUaoYvvJEYtitNC5BFUV7BE
7KTsp5Ju3IhVcEQBakYhwxFHaETuc70SGQyyLha+8KLpab3rtVywlV5Oz/f3a+31ZGZ4qWxIr8g2
BsCvzQCUr4RMEYUXsXqKaNmNmmbX8XeUHbsms1VvJxeAMaSNz7Q+6GQiJtedNA1Q7ZJKFckWIdQK
xXeZQrS76bfV1HbX/jSkr0h9bNhan3Sq+FQOOeTAavlm1yssoy6KhWwK3D77M4TSR7N9FuN2BzID
Kix112/J/q0YoHmqKOvRTANwArZ2+V62VVBXEwobrsqdSusfrROLLpolAPIZfJ+eGu1XD6FX274H
OY/eGkhioXmEuuYYzs2Gr2gkGAXMplbi+BW1+C2+hxubDwSGMsH8ppM1LS7jNE66Z4V96JreU1z4
lFk0NKX/FN5XtLg2QuIVWx+bQZ2Qc8WUJ8d4OQoBorfvPTi33az7EGXfvP7TND6NWmd7er3vpeOk
/S4FOySKZTgx+5VVrgyVmfqlKxSYSybRVmCMb2asrb+FzlvfMGIKzv1MY4iXUxcHQ0R+eRxTJXKl
EOhcnVF/TQbP2njlVwTH7ABHnMtMvRy44bJiOo0e5UKG1F1N9m3mqXeJGJ/nXKSAh8kXLk1enttC
3BlfvCG3ycflgJYymKvUpwGUfGE2zhGIUsdiP0aH5hXYN0DPoe3ScOtezo7r+lUAWzYTbr+K18tL
XAkIHs8IRjF228Cpsw9qXh3KmXxZ/9nK/clL0WbYcEA3DiNYLNIZ2hd09ZY41yCTpWQyzNitrIeg
+ii1l9B/aOonAJobfmAdx9I9mP9jAhB9Nh6/a0cQ+GkJQaaXuUHeHYDQ2WE82hUr7WXNLvzKJRXl
GHq7ePwsedlzOXT/vFj2lkFYGhkg+EAUX/+CNoyNovdK7UUQLCccxz3ELwlVC0lOjuZGC3q9sVAe
zl0TMPVzdLkIqHx9jCvZDHk/Mq05hKkQ2OOgyU9eLoHqV2vVVdtNNu/bRiFYg7qcBvRKdTEJpjQ0
Y+ElLCS4u9WgN53M8qX9lIACFce6dhqg7Z/vP2JrDw+qhYodLWmu8+qGSbneSYU8CNQRzGpysiLU
dFR7IczBw+e1Z9ejZ9GDC8Va3APgSLcE5m4crVfeZvr8M40d7P/XH5YqR6pK/cQv8Pwgt4eECX1A
YMFTRoHZ6TIuapek2U6ACtHO0hgeF706EX7JR62BXOf+fqzDExPsElIHSCvQzFqG+ugko3Friokb
iIO0zwR5cLBJY7lotzpYN0xRemNU6lXE11zi/7OeOmkVWLFbD4qyi2dY1lAx9lAO4xbf1JpLgTXB
OgLoDq5jnOp8+N7kS7kAPitso9QtEHtqmC8wyxqywMrpHnViFfyGPHziHj/hRLpxl1XGqUnSY1Ef
DC23q2o4jGn5s2aCTN64a+t8YSawJ7aARAlk0GrHJaVLgqBJU1f0LHQeeeqlYzemO68AE/1dqlrH
0A4KMkPNsTEek1T45y8OiZI5jyYh14B/WVx2vKvayLmRup74oGYqdy7ZpVsNhtXlBmwM9x58BuYs
4PkaSr7Zf19toQ9CqYK4Rn0IVNlp63cWFAWt5tLHPNw/w+vAdGFtsSRNFdrWH/3cnczubJa9LXrn
Yth9iqDPg8xAe5GVrUjxlcjl6vmbbULYQTo0XxtjYZNwrO6socrdGuYCO5C6fB/J2Ttmjn5U6lgf
eKzCx6gLYedt03GnjHX0wDAw5Juile8KLxJ+BJmw1f28te/UYmFJgZ8IiM/i3fI7ZWzGbsxd+i+c
otBgYLDpDPCv0fegT8r9pG4zrMlcpuVW0DWAk4+yC0H6wmhlRnrd13ruZj1qClqtymdfZW6w7FOf
gkjtn0zf5/USBGGnx6n3iEDrt1wyynNfNubfjcMwb/zq1/Ar0DJGXg7IyvXVL0TYbo1Szd1hyk+l
pNv+u2osdnVXo04d2rH+0FpIgOyQeblv+ebez4kKQ/wiOhULx26FI9Pmk1+4Ytt8qtsx2nslo8my
NqnHKBMNCO+m7Od9myufOoP68dzz601xaOm+NQEIlDBNuRtS6AMZHyHMVbSCUwHL3983tQqBZ1P0
C0FVEYSRDVzvqz6NNUGPVLiG912RP+nWp/t/fz4li+/GHMEMlSYHo6UxL/WNy+glBCgSSylczXIN
85x3uyZ2hvr9+EHQdij13rd242NdWdOvrYXypPdJYhSumnzQEA7W3gU//PQjyi337aziDRLJOWOA
rf5///faTolSSayZYwE9926EdrD/W/LKi/4H6M2ceCh3983d+EhX5haH37SEkcAFcxOSZdHHdquJ
e+sjgVcCQMDYJYHDovBpCaaZhRQ93USubKH+qI8PsffXK89S6egIEHbMkv/7ilAtgE2L8Q+4rhYW
ZYo0DC7woczsMRD8vYpqyX9nYd7TNwevDkSIZ0wsMJkg7NPYh7tkpIx438p8oJbHmw6ZDqErDyI1
hmsrepSMVhzmpevrhwBK2uSdnGb2YGxgH28dgLdmFtvVQWmT1/VsBhnDJnsI5NP9ddwyAAwd7C8E
CagIzgf+zW4NjT4WRLCla5q1I6XP2XbwduM9mWnlEbgkLQCEsLibCVJXGoWHyjXaB3jBW9XWz/0u
JmZTjIMYXiT5hCb2sB9OVv0pDNQ9OuSx3TtVu9OkA9XWdGuW9sbHu/pFy2uVRWVaD0blDkJzEmNx
PiB2FvztxK2i5A2/RFg2B08Mjs5DG9fbG6VtA4ujAQt0Pzpi91c3H0PCBynyYVl/d/9Tzn9rcSSZ
CyELoq8ALdFSHWEQ9aQs0qJxW/glHUo7SNjWUXJKIhqf/26KI4NkJHP+9DAWj0evd5Tyg7pxp15y
VNREI/K88XjfyI2vxBToHPjQquOKLY4mdkdzMprGTeGKjFMG0eP4h5GPD2VfbLz16yxuLlBZM+M+
xQHKVovwL+prvBIc0i6aEo9SfRwNjqb6QTE+GLHupGp0iGHF9AT1VAv6MUi2qA3Xa2W0j2IoQxQg
saCXuj4nKkyN0HSXtcsPAUT3J5E/esJuQMzz/p6uzwhpCnC6VzY0DuTiPMKhHUao4dWuJEAkneXw
U8pHId8quKyfSeA0LIhiy6xCueS+a+BZlrNuatxMjexe+phHZ8S4RwV25zFzSvV8f1U3zFFwQGkF
ECz/LZsnQ6MoTR8rDWGT/lloDyBrutoR24+VM5XiVv/kRn4CJ87/m1vWVySYEuHiHhtXz36NUYc0
9WNVfpMQG/J2YWieI0+1m+j3/TXe+HIob71S2FBoYJDi+oR4cVKlFRpobojwlto9zsmsV2wcj7W7
mgkouGpUVCiOLuNPKUmLYsy9xk0KZjGZXO6poHgZINN3nlFs+KsbZ34m/Ubwh1Yo+ePifjcdhSIz
7Ft3jLLfE8P7EdiMapKQvNyK5W9sHgiyGdxFH5u1zT/lzSsn9WJUNIrYuo36yfLLn5MVfx/8f+8d
kqPRk6cSRRpJRWRhptV09OGjsnX76NmLXE3xP1TaXhAe9Oqv3jMs7VPYt6RTNKFTquTvM/90/5Cs
pyTnX8BsGVRgDGvCW3C90En0YB1s89a1zATqNbsXFTvwH+X84GmXadpNSeagUDEG0A5eGjLdwnra
whDduI1Xv2E+ZG82W5Zzb5yGruXyUxBpnloleTJRn63hH0SI69skbpGC3/q89ORIWemgcv8X3jtv
5boHWde68ngKxj9ZEdhFftjY2tkFXz+vbO0bI4uIr8tgETXjoXWT/rEzQMNIzqAxfiu+V4Zj4p8r
/Uv44b7N+WutTAKQ4kzRvF9FTrmMXHcK8xfHNnQU9IOQH8m+eNpWEfOmHejcYO4h5weWdf3FJt0K
0kRXWjeMrB89Ii9mIPxMoy+jujWzf+OhZRd1NMihuuGMLstVUxdJk1hgyorypzB+btpsXzLZSeFy
1yfGvp9o/rS9LXUeNBPDJzGrN9SZ1xHv9S9YfEehHio9RGbJTbrqEsnNJy3Y2s+b5/HNIhf72Uam
1Wc0vV2YX/e1FNhW96Tq/+U65h/x5popXhDmfqviPuVs10l7o99axrrsOnsTeHlA34M1Yu7y2kTb
hyKCXtbsTdSPSfkc+oyrOmHgFM0DJZuzlugPWeiowJuBPL/Epvbk676tDfVZLGisqJ2tCqOtIbJi
9huZ0Tp1vf5ti9cjKXkPe5Pll3tEikkn3unvpPgTYxD2oF/GSt6IMW6eXEA7pEiIe0F8Np+rN/sd
1HFbK4LfuW3zXhzpTFrhsxfOLXL5eRreZxRspql4TsX6WGniCb3zrTHKW9eUpwV0CvBM3rNFkKhD
xDDq8tS7Ql/ZSIHWcm8r1S91i7r41vGduevhTwY3jFjz9UqzmvHl2JJ6HjDSouJc/JzK0b7v2m49
EoizMEvLlPdMqnFtQ4FouJKNaHDLqdxH4pMh74fmMgzerhj2Wypgt84K0z1MjxC1UdNcXPnUagVP
1tPBFeLO6YPoqDFmg5Mpm+yxiwy7hLJRHHf3V3grlnprdOEEKoE+SJLGA1HinyA+GAZN7a96fiZg
vG9o3WZ+RfHA4j/DOUAtLb5X30FvmetYMnLfmRVLM7M6tWLzkSm4nRf/VLNvWWOXYe2GTLAgKXfU
pW9F+CMXuu96aB4nGBX0KtsPUuIUincoURxoPzQlzNNierz/Y9doL34skHQqnDOLDND+6w8vaUEA
6TXfIhVPbb7TvyL54g97a0ycNPnZ7NNfIaNsfyCQGLxfQWl3G6ne/PcXb+qV/YXbhJBuqOn6cxYi
+VwawgdzyLeisPnwrmwwKCvioqiBLiseRhVKiVaWgzsNwQ7Foe+m8qJrzXOau8Fk2jWw7bz9C+pt
b0za1gbPh3lpHIbGuWMAxov8/HqDk1ZrVcXrRzdprd6RzfEkoojEQJjifRTC7qeoQAfgN8IxLOVy
H4iIubVGtBsmqd/Yhxt3XGNMng9OlYyeyuzP3njMTiAgbtKIX6KK38r8j2i1F1TAnF4AwP5dtLZw
jjf8FnAT2iQUGEkEl9kLbGSa2jfd6MpG4Uj+cFKLfWf0zhAk9hTAUuQ/gK0Yix+p+qUqLbf60fre
QxJtsS7cPOPMKsI1SuGbpS/eTTOrzcSvp9FtMjeCx6INbFl5NLqjaezH5tAZ1rFgqh86wPM8miOG
BxGiKOlPpvkbp/3Wq8UMCI07eidQu4sL19eho+m34ji6df7YFk70p9hZnT2BfHmRu73xPJlfDX9j
UvymUeaRqPaBMAPVubhjnjCNMLSkk1sgszSgBBa0EFdDuz5R2gPdYlJykO3Yn+wCJUPPsDZT9PVT
CY6Snjz4G3hjCKGvj54e5kNlaMrkltEXSIae6h9s0WMZWaVT9iU8zIUjiA4SW6BeK+Hkt7Ut+b+7
LPsdxD/ve7y1w4ExhYoSFER8ByZfrn+KqYxIvsji5LYDeCa9nM4MCP8zfQlNQmB8TGYyzM1zunhs
gq7XlKqpRFeLfCc3ZJsJ8r9J9/Hfl8IsETsKfIqXdL7wby60GaHUowml6CIB+9jLRmgrqblRFbhR
XWGujPyZfARgtLU8sUIFuoShA9EN2gdvQKX3IRSem+gl8Wp7IqZSkLoM1K25m1tf6VXXHPdB+21J
8ikXEXzWHlZRcBltmG7iPVrWW0CGW8cSLiWmSYFjzyww1xsYxIaW4DNEN+fvV7F3BNnwAem8H0UQ
7v/9W701tTgRk5UlYpNooiup074bn2H9dP47C4s7ZqI0ppSligVxBHVR5ralJBtR99qlk/i+Ygip
MnPmFiFvEIWyUWmpOHcpY3QoRERcpemfF0Jir5KQwsJAU3TZCjWCupOwIrs+fKJNdUwQ5Lq/Vetl
8Kd5kqkL0WUDMnP93a1aEOqoThRXREYzSqp9D6Y9pYV938z6eBF0kJvMvRyc/TJfGyoKXXkzqe6I
6GosnpsptCftIYy32qA3DHE5wSjPE5NE8IsHzhBSuetjSXWzpjxEengpPPOvUoN7bdIv99e0vpiw
G9JyBdI2g2qXrQZSnSyF7tdweVTsQPxe4NnuW1hPJM+4LfBb1N5pnECCef11mlHVsqnJTddQnCF9
asrxXe1JuNHesuuozQCsCj+0sK8BiT5b8F5v/ID1btINxSUAzZ1v7LJ8HQL8HyY1tNygfm5bEVba
Z71C4yHcwCpt2FlOWw1j59dBF1iuEESOF0Z2By5Jts5d8vP+jq4Dv3lB6Miwm/SiloHYMIpyNXax
5RbW8yg/kFPbHrxabfZD8qUzI1jv79tbT7jMx2POVQGUgmc3Fl8w17UsZqRccLWgUZGCOtXSg5j3
l8oUGUvqHEa/YchgSurZmt5NSWDXwu+iV3jzmZcG7hNuREA3NoCu+iz3yEAsze7FQ6nAUzd3eoKL
kQu7SfgRt8qpEsp96EHQ2wOF2ISBrb4thphKmGXn6IPQc7k+w6bWo7HslzNp7AdrhIhX8Ktm1xnC
3x4Rv/vbfdvW7GOI6vnA8rWtpmqrNDB7/aU1tfEhrOtPZo3qRFVWxiHSlORw39zsTK4SmnmoGDYn
cHaEdASy1+aqAr2jptJgVex2RQs1pX7squ6Dqnuf9S7esraqFcyzMTOelK4ECBxx4dr8olCbmjnp
l9b4qhtfutJ/RC2kQWU7Q0MXT+Ko7daGrleITRUif3IWlEGX42DIe+dUEhi6rLoJUqyyuRB8HavO
K+00GTVHswCo39/U9ZWZ18mtmcHpVMyXfrWPM6lo48Z8KSv44LB5yg29Pua+KJ1oVD4qrRc9BbHQ
HOM8+5aTLTsQoaBdGUz6h9wqkRepLzS+PdfTEfQuu02CitWjOcso8rbM3x1mnWX/1+hR7Wb+23yJ
BNS9U0gx/DZlUC79sLEVcyh0fcAwBPkfoR/ug4HG6wOWClKHmI4Po+Mz6/08NUfI6zqUmZpPwGnt
8IPydzxTDlPRU71vevW4scSZ+YPcjGkfZgKvLdeVpQZdW0DmGCX9QaoYemBiwNwIotbgRsyQBRI/
EViznYvwQ7P8wqsS1XoxxEr/Pvotvl8KVOurIU/1z7JJcZpj71tfJ2YkS7v1wti3BXxNcRjGntnY
NgyM5BRMeXdMK7Pf4oO9tQ0QMSPVBucsLZz539/mFX4tpu1MEV5N/vQEh3puB/LYb2z2rW1AFnvG
NALeop692AY9ZxKylj3vBVRB8TgRHVu2VMU0idEksvVJz4+xMZp7Ne61F0kBspbphe80fdruBTMy
9kUrJ4h2xVvsQyufA4ZoZsWbC1MzY8jCw9XlUMRiFKduKsvJOzUMpKPvJc07z5dqJwiZkwBVDIuU
WY5gupnNvH8KVxft1TyqObNeCTCw5fYHbSi2RQCE2UitXdaJ4T6evJB6XPnPyBsdb2MSyWm0tGQo
hq+/9FiGCWQUZnCBZLj/naQE3F0oVaexTkSgt0H74/7S1tkkBufNnZGOc163eIljPdPaJPTDi17/
UoePPVpdUDwdwk+FDPF/UB48wRHULSaM1QuJdBYui0MGgBQPuzhpfoAgQBmb4SVTVMQaS9k/VFOj
7mO9LuxwzLZU51bxxsLe4kXuUSYoyGtZpfFY9u/Rt4nBrWqUF50Ucv77ezo7pSt3ybM/BxrEdYzS
oOJ3/Q0FCfWQlqmmS6pRyMnQV4o6JmRV7Sc0Wj9j9Kc3AoAbu0ksBePgzLk5H5trg3KrqkLZJslF
CZ+kCc216fJprLdmzW8dlSszi1solbUKVXSaQF/qH4FyG5n/KPnhMY/3ue85CU28VjFPhWRu5J+r
68+Gvl3fvP437g9q92QwYiG+iKgDasNjlLjlAInKhb6FDTWmjnrsv3/CtxYX704vxI3KrUgu1fgi
WNUONRj/WSgOFWKB9y3d+HZUQZECpAxskMUtNtUQkPGQQzm9qAghT114TMPPStq/TPKWLsyN74d3
h1VqniEnuFlOlppVZDWTHOeXMTegrdAc9jEcHDjaozSCotrJ8sbWIpDs95e4LncCB54F+l6ndglY
Ft+vr/JQ7o2Jae26+V4OzjjZNaVe6yAH+yY9S0lpV+JRCpOTvkmkst7fa9uLL2klDUQQooTt4UMA
Q0ySndIWfcUvG2tcoR9e14gEGOUYukxLisMsyhszisv8IkiXGg3VvPaPg/cUWY/oX1CtY7zxogm/
7ltdu7V5cf9n9PWLv7kY6ZyxNm2dX6RG2AmxxeVQnbQ6SyLkwlPlIMry7b7F9VW8trhw3FUwRL44
scyufueLyU6anrP6UIa7sH9BzgHw6vG+wdXbSzBCZ50jOxdumZS9vvtNWmQdD3N+qUTd6SRh55vy
Kc02eKDXJY455uHboXhBjQN00LUZzx8ycsagvAgeqkyUirtdjzqMrSi1sm9K/r96iMVdPqAjkyhD
+gV8c+rUvlGc76/3xnmlI8QUJsNKr5H99Q/JRi/k6dSKS6j2JA2zdMsD2FmYMrcmLm/sLCkq/Tf4
A+kzLjFfeUGji1pNccnb0c7E4YI2ux0Bxb2/oHnnrl9DXiUq7tTcCI5puF0vyFLTWJu6tLyYWdId
ykCEr6+dtgTRbpxLBjVoakHfQaFoaaUOpjKuwrG80PY7aF7/wKzlu+hRCMdvkmD+GJPpWPobd+GW
X7syOv+oN9cv6P2xzc26vIxCfo6jz2VFqaR6SIXOzqrBNrQWIOJ5KJxMED75VXi5v7O3PiDDKbNI
C+0rxCKuzXeyMQRpJ5UXr9FQS26crmv3jZDv/gMzc6JPvZTWwtJ7exOFFatQy0sg0BAr1RK5XPMw
Fvrv+3ZuODNAgf9vZ+GpzSDUevrF5UUzznJZMc31UcpgrnzKE5fBsg14zPzXlsfSnPk95kkV8P2L
b+e3bRoHWlVdhjpr3ql5pH9u89hy6O1AkJ7LxT6Son8XBSVEo+vNbWMyYs1/YCTU30o1rS5aFJyQ
xs3o+mnSLwpusfIeegmC/HbKjkKyReFzY3OhPaT5BcCD/tSy4yrR4jULxvovk5YjCmF+7FA/3Q1Z
/E5juiVsTMOxBPpV9z/p+u7PFWMZoww9k8gvgpuYJm6aCHV9GY2KjrOUBJ9rXY/e3bdyI7CZNV8I
bjRSZOqJizciK1NRCFOVxaVjfKqDUX/QSivcKYiYM0su1u/zsh8+R0Jr7kq9FQ4xSdhp40fML9/1
geJHUKRAtAAqVNol17dRj80mTiSrvihVKdsIuVH4qawfEqxq52kEGWZ08wCsp6VOnrT5Hs1qi5Jg
9M8DK3MdgxIZKR0FeyAv178jr2HsJHOvLy3p8J7me3OaorTceJZvfdm3VhZxQGdWdDJCKlwwcfV7
4ndYQ8a62d/f1PUlndfCwzuz8DPguLDiMdpVhyl7KrXlo9J4EVwE+q9IDo6+72tOoLcbEIm1S8Ug
VxSTgDC5L9ebJ5dhqggWBjVxRKgtkH7JkocYuV9tCQ2u33mSQ50O0TxMO/eMry1RZjMYCqmaS139
7obPSvujTD9V3oZPvbGBV1YWqWhG+XFQyry5UD+CqBnuajtAdwm6HPjIMjUGcZ0ZWxPXy7NBOEKn
cG64I64Bu8JiaWPFDIXVatUF3EHvFEVZUaUN1I2kcBWyLc0s1iY3RTYNpQlG1URoUGaaH5Gv/o/X
MYNavzOCP+NYnwGR5/94RpZ2F8/u1BdDQr2yulj65z46NuOnIfp8/9zPvuKtL3k1Me8hkSj17qVD
81XahUnt1xcj/i7XKOkBx0NYbg9SHEpDgOuqZiNCteGtl4dFBt+M36BvSeViLu5fH8kRAQrP8yiu
h4mt/cr64ByZ+q5E0VJXrY3YZQWdXRpbuMsiCeQg9aXmYiVUNA5ipoqlXWej+FB1kP4jTh+PD8OA
ezip2WDoe0HO6sBp2gq2J83QvPCIPnE3j8sVcnLyytownSQOGY/QQ+S/dkVXi9NJ1hPgEEqh14lT
Tt309/6HWt5iVgGCbVYooIoF7nXe0jcRIGmXrzfJ1F2UsYuOAk2AYzwGjwDso5M3VtnWI3PjE803
i7eOyhJ95cWZD4u8V9Ik6S+MhsjPYdoIn+oxNc562CPcKXQ197uYYrA7decocSHsikKBvUyPOoe2
mOzkk3yKikJyNEGQzxHGiH3Seut3LrNh9mWm9EESdsYk4Euv98UXRnVAXKS/RK1n2bqcP2pWVX9D
8bJ6Qr9asQdqVvtSz8MzQHjpoYIoeQPZtb5DM0hmbnqCkuGZW3ihrM+UIs/l/hL2av9ADeJFYHbz
q1oVzT4UhtxtQ++T4SsvUtFt8UK+NqSuL/DcSMD1UlMlrVyidxN5TBLkT4ZL5MulWyXecNBkZaSJ
EEwOQYJ4iBXGXVpJ6J6sCaUjPe3QjiytYp/6Rf8jSqLsJW4U2Yl6AYKnROvJ71GeUNB9tuMe3RS0
DXF0RWU8INZRPkZFF79AoNM7jaV6NhkJNGW5pzm6OL7Xw8k6dGLnn4RO/1DlZec0o7gXCNDsPm1g
w8+yfCPvu+Gf6clBxAZh3RxkL3FKmR9XSSCGwyWwfra5vPNH9HmCz9D5n8xYvgweoBX5QCT2gV94
/1reuCZXphcumlYhvNgjQkuZrL1osfeh0qWvgxW/1N1DLPTRhuNcBaDzcacBO4/y0ReFI/P6uNcF
7CmDmAwXKYpQR1B3EbRwQPycRFbsXGgcpcnPQgGYwFcP95e6atosbS/OuZp1rVEZ2XDpjBGVg5LJ
gknedcmxFX6knuHIlrcbMwaG1To+9uHBEE0HzKeSbCHEbm36a3oBnxnQ+GXsZEXi1CGczPeOWpsJ
K5GHuEN6YKz/0nffeP3XMQZMSnhcRsu55FDKXe+4MVq1UncTFywS6EB5mnTSKqv693MEUdBcJFFI
YAD7X1sxlSC1zMgcLnqqvesCxJhUhm5+qxaz5p82vuON7aMVo4J9w1/hO+d/f/OU5IbfQHaoj5ew
KU9hoNmV+bkczyqTBWMv2JI1PWi15WZomQR0H1nraAV2bpxq41cGcjWrkuP9n7QMhvHdZIpk/WAy
qYwt93gcKk8rynC6+J5KetgONbxrSfMQjjzE902tPyemMDIvnsd7mZ5ayAop2ZROl3hWhQmJvvde
rmS7+1ZuBB08Rbgjhu1B+pKFL/a40zLBDyvpEvtds0+SsDkXoprbhan2x34U5Hcj7VtoBX3/4JeK
sdN71djBz2butG7qUG72jKfYyrODH6Tlc5Mn0tEQe8MJqhYVm0BqlXcWVHAbEeerbun1c0KlAtei
UQkFJr4cF+6KBOVzM1Iuo5/uKBmo+wD5379qa+vFQTPsanQiG60TJnvDHRQ92ddpvneVXWxV826c
iXmGmGYTYjDQ1M///uaUTm0u+rqUKZeGUDQrPiOBVFlbcI91VPVKNzxDAvlQgCmujUBH1QV1lCqX
Kv4ERcshGut90iMBE2zFKfMFXm4sU9HkXzO+BGTUtaVQgey60XPlknzThZOxL49jdMyqA+Uf4WHK
nf6kSXa6Rex347RTsoNOEKgjaIMlgVDUh3zOcNIulaY/jOWoOpoWW/v7h/3Gl8JjzXo9M6oBXd7r
pSlyH6pDXJmXRuqqnRE3iT1W1dPUhFuKfDct4SzoK8F3QMx3bUmVu0QefNm8RJoQ7jQjbHZqq6Y7
K2em/f6ibuwcw2UiCGCoUZgcWbh9UambNIgM8yKUKprRVJ/Q1xm2tAxuLmj2erAMgThaWjGEWmmK
QTAvaa1U5454LcTfttGXBhLid/dXtLJFhDizKdMmJuOnEn+9eYbgF0kRJtallsX8Xez5uXIQZHPg
UjOHsyVouJp/ng8diH9QFPMUCGiG/+HsPHfkRpZt/UQE6M1fsmw7ia1uuT+ERobeez79+dj3njNd
LKIIDSBgC3sARWUyMzLMirUuzYVMupiFYQhExYltQXBted8NpUeM69i3qa3E08exPKhtx8BTafuV
d+T/2ncCcjf+Btry6lvyU2YJ0zc6CVCQi28pIc8a1l3iu2PO8PNUV3/iyd8idH3LNC5uOI0HkWvA
1BdQLgi+LxdsNG2eMgwUuGP4hTt51tQPwlf0UrMa4pRkOijqWYtfiuAp80dHrh59WbwfdKcyrY1A
7cqp8UMAHbPxRMPgHhcfWpTSuo5wa26jRqcgTMC3V03BPJmR2XGobFyUFWsUX/hD8kE/cjnvIHiS
kDBhG7llN9kcceBM3U5EIzPZ3z6/q4YgeibywxWDjrncX7xXEbeVF7mmKdxPU3+y0umfyIwdw98a
t72C5HF4wYjPYBwFIhCyq0tbWpqoJpNpkRtGwceh+JZOR7H71CbHbvhHIzgRdTuSoDwH1D1RKAGn
Rl3YrlBEjH7rQvLx9sqvmA3ffg5EwRTxqLQSvFz+nCxtpbEWu9gdCTiOYR1lim1ZfWEXfXBnIUL8
PAwo7MkWpcpIyhnY0+Lg3Hdaf89WBo6v1ZvTg1cPGg5YAik5z/TMRGmzu3n3PjMphCDYoMau1ycv
SNp8iM12P4qdLb/kleIo+TGjl0jE0pliAEPkZCdbofl1NjST0VAUEWk00O9bqqZCpZoEDYz4bq7f
kzY9RbFbxsdAPefGuZY5hgKNfjHeSMKuHSn14bkqwlAfYMW3Zt27lUP/4Ztk8rFLzGaHM79p8acN
toAhK05rFtmktg5siudhEUF2gS9WGiAtN5TMwSkzkVSnM4XdxtGancHCayGOjWekoTALsi+cRREZ
qqeZfeJ6corC3aHSqNkGzTnTjoqQQd4wOknHmHk+2FIT7irzvkt+gfPaVSBiVOEx9eKNe37V7OS0
U9/ilYeagL+pi5XrgVZoXgP8LgmST5Znnru8+qn1By2zfpZF54yeZwsjKt+/Eatp4vFwe0vWNp6A
cGb9m/uQyxkUQegzvcuD1M0GEIjSMI4HzYeF7baVFW/GUPeMj0HRg8LV4kpHkZr1UtqkbtoljlKG
53F6mdLok5D+p/UAOGDyE+gd1aLLi9rRsOoCVWc7sxyJt3PjDxuHaO1CUPdiRp0OCmtZhGWhNPWK
HIapW4FZdupe/+kNLSSNQrY1vbN240GfMe3C5vESLCPAOAER0pZF5o5HEfaDXj/E42nQXS98buWP
wvhSin9/2+HgAbnA8gCILGnyDMWc0hRgrht3sobQSifYlqCcRfn19oG4qiJyy5GL48mGPFmSlwei
sHJ/zNUoc1XlpTlDCi1SxLJem/Yhqp4rudxY1sq9vzC3CM+8KjKmZMwyV9RyRuJHpdu1RfM7HAfE
QzurulNMf0u1e+XMY5PEm7o/OlBL1W69qyVPmrAZSb+nNjloauFokxv+NQgTDwKzt8q9IliA+H7p
1DwvFdSkzlw/dJrIOkgo6r4yeJKRuYqkk7e/3BtH/cKHYo4/8G3T8DYXHQYvMyNIttPcjZLJf1BC
Ndx7Tdx9lOts2ImTWR97Xxx2jU/rqCpk9VBWsuwYgg4/sh8PB5WCqZNriDxUglIfINxXmE5VLWeI
Cv1cDoM4c9sGO7nXNTsKovxeTGvpZHk9FEI+KgWZ3rSHCn91CK1h3BfFGJ+rqIge6jLU7A7c8msi
TYbjsSkA4HqcuB9kzzE61ccqRWOva+kwCWWz8wU5uKOcWtzJlFQ/1FMFjbTRtsfbWza78OWOKXRa
Z5l6Eu+llGgl89rwH3N3VNP0qHhSdhDQe3E0g7LmkCbSoauM6tVK2q1zf10s5mwg70wkTud8diSX
7jCYLKVOVTKglllnVXI6ST6a07kP3UE7xlW0K8X5uSsOXdqeb6967fwzREGYjF26zQvThWBOZtlE
udubJoMbn7uwcI3ZJ2+8LWuu5L2dxQMqa62coyyYu155UOLX7IOoCrbhfTVnXszun2aLGnP+3cuv
+d7e4vw3jJ76IC5ytwq/m91zD1WpdRcnVLs4Pbe3cOWpoYgCgm4ms+Vv8+P9LvbKEQ0FQmJlbimH
6rkzQ6r9JipifdL8vm1pdROhd6NaA1/klWaG16V5kqUsSu0e8kFzTLqjehRAk/ST0uoXoEL1VvXt
jYl3uZGUgJm9IOaDC3Tx4QSrI/DsBBxksJMK5MYD26x+hOpLL7e2lkR7Pz2ZWnwwcyf3gl1PwB3Z
2oms1I6FO791iLLlcNdYD6OY3OkdChUamALz5e+3hnoF0T+fYm4+XX4Eo53M0NPi3M0a0ykm/VAX
8W6i6C+Y/aHwyr1YBp+Zgtk41mvHjIkUSOMInKjWLY6ZWaZSoERF7pqAs+sudYLsT2j91JOXyHq+
vcI1//TO1DIGbIs8qyoZj65VSoV/hllJSvpHUwdip0xytWd6HJG6JP1bltL55XpvePEsDzQbMqHO
cYxD9mnSW3uUHoqy2A3h1yT+dXuRayecKWhz5iaRmB9e7GesZO2kd1XuBl5oF+WHnIHM+INoRnvZ
Cp/65FGs/rq8zPJQxaWVPUNLkb25PDmkO3Kht3HhTpJRQ/pTnjItTW1JKVUnQTb03uo0FF/jSTgG
wzScmiDID6WVwQOgTFCu6eGvqbfaXV2qzcmUuuSUeUV3knlnPSlId7c3aM1fQx5C/Z7uNI/VMnK2
RI/6GE+FN1gdMzhpejYTxgL9XPDtIai2oKVrmQ/Xfq7ywwpKUWVxsaYkQevWSwtXMeuD1H+K02+J
dvY8uCQ+0PBv8x+d6e8KE0j7RnHwbXJj6XrQqkCsAlgycmuLfKQtMmvknBduMxV7L74nv//UKJaj
hua+lNtPbfwLxgd9uBuq5zJpbevjlNyPWuKQUhIV9/eBeBRitB76uy5J4MO88yM7FbZoG9a3aC63
UkenmL6c5w3UobYsceB3dn53DKqBVDVhogCJgMmJKjm5C/DW9iAP5anRtPFJjsb0GCqttaNxIm9M
F69GEwa3h1GHubq6hB+obSm1sVAUrlr4+1I61Yiv++fMuMsEZ3pWjBG1kaf45+1zed1d4hqhKSLK
9GoYyF86YOo6YzOZWeGKoXQAA5wzZO3/SoLCNn3td1UMqVMO5vc4O8QZmr+m/9j3vdMXE2+W8NWH
gUct/VMh/KmV2DY3yQ/WHAvDm3SnydEk4OWXt7yAPF8Xh7Zw+6L/TnxlOULNuLVqps1ZLhjlV2IT
IE0nqHuhzevD7d15eyWXR5kvQe0ejpeZAfTSfGO2mWBmZQEJ3QQ7XDmkVMoi02+/WUTpD32pezPw
fkIJhtN96roSXhyrU+pzE0VyYY+GX9yLau1/KbKWhigHqnsYZLXo5+4JLKKpEn/b+M2zX7/6zTNe
Fm8Dsnw5d6xHol8Wqsg5kse7XEOAvfTsKCNY6/19+knR7wPPmSrVgQ9l41ldPcM8qQiyw3aMf168
A008xEZkyYWrp38M7zEwZ3rl56T4NlWmQwd2b+m2ZNZP1lbceB3McXpngtKZcmHWnLz8UGVSl5mR
coxDAFVwORjBr3QTCL1lZPGimkNiUQ3Fp8quP+V291J7j35v2l1V7KLolCavyjdDe4gpEwKF2eUF
OdDGsze/apcfl1wDoAIdfiD0ePfFOrXSU5uxL9xBTQ5K2r104hY7y0phhLwC6l4qSihTcOkubcAo
KnZDlZauNAZODHQ+QfgWNPo5TB8CH44lY3RK8XPubaxtbXsp/czoNPCXDG9f2k1zxUSxMivdWrMI
kIPWcwRNKZn68jdxmPN5WO6jxhuF9yCvR8vi0lY1CC3kgVXpZugLhY36WKBYaDCSK/h497I4FZFw
L3sQ+1nZx40LOr/1V7Zx9DzPJB6Ugi5tl940lgNjH64FDo/BVV5JQwx0QE2RbTELNZRjvqt1KAyj
uk722RBWjjn29TmvK3gb0Zezb/+i6xCVDz5HU9TAadcv81gP56CNvVi6SiZ/Anb3rHcZ+2/8zLUR
BeLsZAxbjmL+lss9mMs2GIXhkDN9uQea3DEK3eel29XR3ghgTtaL89i71ErlckQe07eptjsxXIfZ
iEqNN22see2wMRwy1+LmaRR18QOUFiQ4LQYOm94SFiW6HSQ6Dy36H1trvY79mFJ+Z2r+Ke8SzahJ
8ymWYNvu8un7MES8rH/8PvnjF9LdZFROpfQPoW45ojraQ5ze153q+IHBcy8eR+00FFuQkrW10w1A
RJNwXbyixWrj0ipjIyldJvNtMRFR7IQZIdvY4bVlw5Y3l+iAPRHzXi47VhN4lUnoXd3rjnUh27Vo
/S7U4sRM7v72AV5zWRRiwMbMH1RVl2Q7aikq4dBalWt6wr4UC0fsTDdpKntIKcFMnfCS5wIUmmX8
qAeH28ZXXDKg1lmbFggUsdvi6aG0nBsQc1WAaF5y/edobDzoK/tIIs+IBkrCjIot3UUhi9kgTm3l
MrkoyDTAp0c5efS38B0rhwKkDjidt4IITcvLz1XVo9JO7VS5Cfh3MdmPsKqiVnB7r1aNEEpRU6XP
B/Ti0kgtGmFSgLdzJ7VyygB2eBqh/dY0yeqO/WtlWf8Ww67R1ZYdi9LuYCSCIyp/SvmHGfyXL/PO
zjIe8MWwTHrsTM3Z9CDX8Cvbio5FvOWsVrq2+GXaozLMzTjMZZFTyNqoj3KZ853QJ4bgQOmotKYI
zQJ7sC2IICEHzI5EVsFr15nH219tfT//tb44GkmYxX2JmJALA7yjKJUN4o9Yn7FWeC5vm5oDxMW7
MLPsM/LNDMEM97g8INmghl5eJzUHRBcPSikkR0HuIP2kMZ/0UgF/lizOuoTpow6IZn/b+trxVODL
oFfPm4RmwqV1MCa5lAPZd8fqGST8IekiexrzDSsriec8hQSM5I3QH2T8pRlByupW1ovaLUOJ6aCy
O+SKfEBW4V6T24PlCw9FeoLG4mzp7S6alIOmCafbK12BmMy/ga7kGz08nYbL3yAbUI5IZlW70JN+
K8xHDdQtUpr70Ups9GxaUu4iE1BtkG3ZqDO7lMoHYVJOQeUfOu1FCrbS8dng1ZcneCfug8zlin/K
z5HuhbOndgVhOo4IxZvjk1L9MP1nSWTafuMbrH7pd9bmGO3dm2wGkSwkQHhcoSkYLGpje9TdVM63
zvPa1ZlTkv9d1TLMSEQhItas3caz1ezFMie7kb9mmx7iuqDJ56SJST1bgfRuGc92YqEGLUODLsE5
VPvy3g/OEHfYtaTuR21j89YX9a+xxdkJ01xLNR9jqL9b1jfffKX1plB8u31G13zB3HFjshzoHOrW
l99oKHMexWFs3JL4X8x+dtrXDrxTPxzF+EX27+P8622D1xdzhlvNebNFvo8U0eIpD5VukjVfyIlK
Syfss12tlXYJYhlkqiWe4oeoLY9aHNoacIG/HeODCHHuqs9jMkBg5OVwnTn6fhjnlDoS65WAJaoa
u+7kv91TIO5Q1jKfQrgET9ji0/nNqImTrpMnt8/D2T+3+sHwjpJwryQdKsIbaLmrW7awNn/hd7cs
iYU2HkWtAGzkSl7r9Gpol/IWvvIaHzibIcKewcZ8PWtxUIzM8iLPMgsXFfp5TkAvncQo7wZfFGxy
DPVjr0Sgj0mkTqmZ5UdZkIW9mbTKoRqbex6y0qay0O+CuWV4+0hd3cv5pwGJmbNaQEXLwviYRAhz
RMjG1iHZTJEdFLxZotl9LT4q/oax6/LLpbVl4NOWml+1NdaSgskquELVqHHQrXDi3HwU886uKAU1
UWBzd0tDOt1e61UgvLC++AxC009JMxmFqwkeXF/65DmhUWx1JOcTevFOYAV0CJVtHIMGj8jlmTKJ
DszOY41mepyKU6SdOoGBoHNKY8PYuC2rtiikzYSIEtQ6i1dCnCI9DyKBcpYxIiBWOoP3aHYPtSie
yjx6AfG7lTStfkLm+5GC0IkQqGldLk8pxqi1hrh0NQbCGaH8ZVSfyl7aFzFKSrvKkPb12DdzD2PP
GLZ7+wte51Hz5iI4wCsCkSC95Uvr2QhzS1rxCQMVdvP8D5DoXa42L4GWu0MkPHYGSsG9/6xPW2xp
V2/Km+V5YIDhO+pbi9BryvNU0mK/dJtSPDbQswg/qto6QjN0vr3GNZ8EUkBCawMBFBj0LpcYBRW8
GhWJv5igReiXpuIEZkXvl+7Mxn28vhDcZrDy8BfNtOXL4nXXjp1q5lLpJlMyOYNR6kQZzZZO2sqR
oVz2RvxEXkXTZ3EjhCTReY+M0g1e6jay88G0++QI8+wYKI7uHYbyYKZPifD59ka+saxd3kTsclBA
6/OmMBVwuZNDg36tVIekBZVMgz4ggtQGApxQLIQjtAIy3Tc9Yr417nc9g/IMlaFbYJlMVYtd8gpa
ECIsvyqeFTUY9lUmvkywcZ5GpK6cXuzTQyqUh9ITiWJU8TlX/eAxHg0FOo+kh5NA7Q5hZUq2YAjV
xoe7ijyg2GC0Z27YEadfNeynqexMJQlI6ZVqH1XBHmz6IYd59SP1qBZVOltuu/3t7Vw7LLQGLR1m
OTpSy4BcA/Mcm2lB/j1ZIF1FBmKbSSw3ukxvlOfLjwadLNB9Ot8E/wv/ImRVDrlFXrmydu8HyZdh
rB3AmTNnLmWGY1NEO12woNTpdyKadL4/PQUTczrIO5jhT0VP+YpMl+ROQV0wTj4UPcOw9OuK8uvt
/bh2CApIXCasoKImql2+ZbGSFnQw08pN40/TcO+/egy8SBvzntfPM0Z426lzo6lxxTtB33SYLJPa
jex9LJvpIQo7pw3UO2qTOyvYGO699jwYY2ACQCrT8TB6X96XzLOY/Y8rCjmG6MhxeRIjjyBli3h6
1Qz9FyYA5+r9soweNFwduRYrt4HqYjflZkjFXhFPjPducUyubh/J2ixRAL3/MpGtFMhCBlWq3Fq+
Cy0RapYTAuZ24n/xm43NW7uS9AYYXGd+kpL9wsmFYVn6EYwsbhsKv9KZ4DmwA0TkKzrYEjVVsfgi
llvYslWjtAmYSQBIySTG5RfLp9wH8Uzhw2iPngeHXxfaEPzkjkK8kRrHuP11+9CvbShP0v83CITz
0qDX602RTgIbKnjCJ80qfwRSsyuqMrWNtM+Ys1bMjXbEqkk4rSlH4A4IrS5NVkbpZ9FcCCjjs7pP
cHCNBEz66KebczzzP7X0PTCxQTMJA8J8YC5NQYYu0eQhxR+H7yHBqROpBznWd5J2DkztUIrPVrVF
ar/mVsEWkVYRM8JdvlieGciNIuVl7dLdpanf7KS/ZZejc8585jzYO5c06btergr9zjxTpaEmZnqO
su9DfUpADlvBnonDfeBnjhpsVS+u41JMQsXyNk7MEzx/03d5lSnEkTpWSu2GvnZnfI3y9ig9J1A+
Qg3wmVxk4zncMjf/93fmaj9pDc9Ta1esR9uDYb0rIb+Isx+V8ijJ9wUJ8u1rsGqQnhR9EyDMV8iM
xM8NoS2kmnK+Nh18MzYJL8z4iJxuerL6odnnDQ0FD7GZDTez5jwJZeYKAE0psrbLpZqVEkH2pLOz
dTtHTkF98I0o3eV+k+xuL3LtZM4jCfMgOD2wZXLRBeUwVl7YuMmYl/umlzPb8HGit62sPaPvrcy/
4t23U6RJikUralw98eww0vZq8Oz7ryr8Nv/BEG/OjCGBmW/ZptCbTrMar23cSiwdWQh2SvcaSl8a
a8vQyr6himbN4xQgRQGvXK4oLKwqboygQ5s9mvZi3GZPhufHf9uMZlRrHsrR0J6aYYILX9UlXh/4
HXTNuNxXMA3uFCDopAXH27u2ct6o9swjIlAiMLe5yDDTJLMqpTAatwszm36kza4p0ha1x4qPB5zH
HBpiJRyG5YBVJ6reaIVp6wY6sphCm0VO0dd/OkBVh5QRnYei1+sNp7G6MioyBDPUPWDUuvxMcZTK
UikE2Az/aYIPSvokhBsZyMrZJsGiKQbTFvPl5sIEbH71YAKscWuR5kfSa/JOKECNtSjy7GqgLxtH
fOXkKXTHyRvpksH6tzgTwCGsUQ601s1qqzyMjT7BWwEz3e0jsfaxuEMwQsKjRMNvcSQ0bzI8Pe5b
ChzQrnjVQz5pjvIslcXBTLLn28bWkkdGKHBpbygwZikuP1NddGLgh1rvWmjSPgVNqu0soZJdZpW0
k0Di5QSlBVlaKciHRAzlu07Wu0MVw41y+5esLRsgO/N/xCEzG8flDynViP6jEfWu1OjZURUArFbS
sNOb7EXW4w8jx3vjhK6Ue4EMUUZiEJKJC3gGL01adVHXlip0rj6FvJ0g4XaVFIYHq4gb+ltF/tQ2
mbgjthCeeG+K+9S3yK1FINWiIWwJdK4Emxe/ZvH0CFQlhq7XO3doxGKnINi973RLcKDzyHZDrIR3
baEw5dLW7Z3U+VuQjJU3FzgGwQQoy5kDbWHeKpswT9O0dzMeWqMyvxv1Y5PqztT8mcrpFHjilvLp
6oLfWVw4csaULHQbsZgESFR038rX2KtO85wBVEvGwxh8uX3CVtwFFUNmEykv0d1bPrg5UODM0/PB
nWA4zNzeGmxvpEixpRG64vlUij0M/THSej2RohidpkFbPbgRjLFtCeVEPN1l0tfbq1mxQvsOFWmg
qxSZlmmeCWCpSuR+dBFReUDCdtj5arIXmnqLk2HF6/HaogsHJoxxuWVlTuwbf4KvZ3KjThfuoOGu
d2UhlxuB17WVubmNCi4eQOF/F3ex1PuxhH+vc4UwB3BW2eoWDud6w7BAk4xcDsw4qf3lbS8DX/B9
j+NWj+XeKsFDG0bkIHy35VbmJO0yzZkNEQPRSia2Wyq3xoSlnTQ0vSuOj4ISPJQ5VFlT9Dx3kGS7
mL5lwW+v/4kQ88b7tLbCGYGvU95kL7XFhVL8LpCYBxvcaizRY2yYvsudxvxz++CtfCmwuJTeoQaA
bXKp9lB3AuqTCGG6ov+hKCK7nf65beDaE/GVgI7zr0MuTwZw+aGkrosqPfNFtzLyfl9Eokq2rw8f
QSztsnTWC0I7Yz/0WrrxGK4ZNqm/kViBJOJNuDRs1JqUxFMogvY1oac56AP6IYIziE7Y0Y9OtphC
V74XPT++FINc1OSWzaHQ9OJe7YLJLYfWFvuTHnf2MB5v7+Z8cRankQEAqlvc4Xk+Y3GxYoopXNd0
cvPxlNb/BIqKAPCHuSys5Rumrh0sk/Ek9lTT0Dy7Yq8bi2zoFauaAGubhyHpnqde3/Xo6xjCdL69
qpVDqKIdRaGUDYS5cxEtULmszFDsRLdLE8sxWjHYVVVZbFzllQ9ED4b5PqgNyLeXdDSekUDybg2i
66e9kyXu5JeOsUXcMh/nxQcCbAs9ImceHpqlGmIcVkLjCYrolul+nFCzRozdT1DDPCoKlHept5fF
H7d3b+VDgfWCbRdeGog2ljSD4Fu9ONYE0W0HDSGFOoV8MeonO9bLcxNb4sbHWjmCNOqg9IGeBvb2
5aS1J5WqWuql5KZPlZY5pWEcPOneBF4yZFsj6mu2YJGQNVwgafwSCJG3slXUni651IzDcNjVQ+iE
cfChkO/7T7d38Zrag0l1pnShTlYRmqV3dekvlFFqoyqpZbcQ1KM3PAaCD+VTZeuwmhXiP2Ntw/gL
s4F0ULP8Mem8vRhk+6kvzm0gPRV+dxA968vtH7Xiw97/piX/WasxcJYPhezGRbifwt3gHQT9rlGP
qfnaqs3GBVlpGM6VLwpfoEj5usu5piEwJ1p3segK+inxU9tTXsIq2UHHY6RPsfBKI4/ppsPtNa5c
fp4H5EBmsbNraccwr9S+MTLJbdIxsHujGxgz85QNb7Zyki6szJfoXeXESNXOmOpIcud15RrDG1ID
Rf7k+PJoK9EGVGLN2qwViSMgKWEo59JaSjUqiMtOcmv0hOEdl71HRumGZpfWGydk5fLPKc+soUyB
WVtWNmQtLkTPVyU3rIy9FnUx7MpRByUtiMIs2Sr6rpxHqhoy3gYFXoXH7nJdpdZnvTZ6kmv19c7T
/ScGzSPtReq+SwLqNL17+2is5HSEdowvwExF34760KW9vjLiJEvojMvUusruZcr/KFnjZNJ41rT9
kAsH04PZM36wYuuh84aNQ3PNeod/m/sUaCjNwezyyYiMJtFNv+T+pb/GyP8ywvYF1ftZaPS7wlDs
EehJXClHIqdDJIk/6mF0fL07l7kLw9VreAgeimemNG9vy/WY1/yzNPw992aOgReuqk0QsygN8vq8
qXZKgk31Y2W6Un9IzG9RFOwDiq20VOLfrWUj4d1VoGaT1w76z1r8DRvtQ8Q4i2dt/bA1B8IPA3MJ
nMyCWWTxvZIMuntgQuwXecWIFkXkj7soLGzDaPd+a9qjCjNBMh7rTZWWFTdiEKpQgp1l3SHzujwq
UtknamP2stu2aMZ1QlcCFBa2FEvWrhtDJrCZwFIwz5FdWul7TcoAxciuWn4e+min1RNVBuXgZVs0
PysuZP73wemCOLr2xXUUKgEq27KbTcouTv0diAY4Knw7hDWiMPe3j9S6NaJkUyZkJg+9XFfqDwqD
+ny4NDKNQ6mF1t5nGu4wwEFnD1QT/gh9kP19JIEAGww0tJHegNCXRkNdjwPDGGUa85+1zNiBVt23
wmPftEc92yrIrODKeF3IFgmf53xnOUOvVkHbIPoqu5Iw7XMEoFrID3Rf2U/iuGP42PH04qSHT374
wyqiu7b/VUinXmF2fuw3LvDaKaJmwTQvqTFzbovdHvReKid5kl1zPFv1l757iYxP4xZV96oVlWqC
AeSJF2fhJaRutIyhgVFUjJKPUjc8KlWaHzWz+cez9C3AwzUEGZ80T2vAFUXL4GoMZdSjNI/xWG5a
U5SujlZ8AAV80Or4bhDrT374nHU/C2vftKo9WeJeTppdkhr83dgZ5RYf8srauaHqnE2IZO1LMZ4p
64csyhLVzdOjNfSwW6S2NrxAwHL73lxj+cECvTe02GTf05QsGWIMqfdCD5bCj3djixqqNTwoWfxp
NJ/hAqikcyYjvTEln9Na2NCRWclrmNIk0OBdJrtZJp6R0U0F4DXVnTLP34dN3p28qBKdXAXdfXu5
K072vakljAMlzlAso0F101x8EIbkJYb+67aJtS83jwqA6QIUSN65cAqwDRdpqKqumDXacy3TfU37
XDgPyJwe1O0C/Zo9PiFFHrJCZuYW9jLUYbSe2+N2Y7avtGanG6+Fpu78ZqMHtbZ37w3NP+RdBCq1
YhzhD9i7ElaFLLR70729dWsHgasOHg4PB3B8/gXvLJhtlXSDXGsufZoS/U4DqOwGxGbtmlOb/9fG
YrsQtCgMMa00DAz7sXCC+mwJ8b3k1YdRPBcyCNWpeLKSXTt8tLTurq0+FO1rLx4qZhBuL3fty73/
KYsNFWcG2xSMAS9kss/l2pk3NYS/3tp69Vc3lkeKQB4qahBdlxs7avVIzsjGJgkkNhkKW69ytFEy
XfUkxC6U4GhfMJ6+MGLpZcmssaG5XtokiR1LNXFmoVF1NKpux7DocO5Ns8PDyM1DIybKWQJOqXjM
IuStUTyYarCFL1/dYV5nRv7g1wRmfrluKJG8sYRHy81l1Tamey/4mHiR89/2952dRakubEFriZ2l
uVVc2Gn0XYWKqxM2oo21+0dr8f8Ws7gdeetnflBhhIXU6s/e3EL7ru0WO4XIFAyhjC8ungLPAjoi
WpXuBtbPSppA/X2blJaU789fn3saBG++Ebo06qqXX8WDnaUL1Qw7AVwpNboJe6Seqn0eh+UjszZb
61qrjMylRnosjK0B2Fp8HqOomyoSQ93txW9yDY2/8WT091mdPSWB7+hQIMaj/jHUj5Fup5pxMptz
96rGsH/ssy1qz5VNRj/v/724CO0t62utmk9RBsmQ65H6pPmzUHk7o3qyxi34/cpxuTC0OPtt1ZoF
wAWOi+7bdBQhcf37d5uDQsVjHtAnHFxUPWMa0+Lkzd9RHuwioiZdu5r3fPuwrLguDgmJIkUdcDDL
9gWMlY3pFa0Oh8ORxrAdBs9wyW544pW+s0bbmeBapJGgXxGYdUUTaCMpvFsm0fjQa96rAJPNriuB
FxlJJsJpbAXwoapacZY60zzGUwz5Kyig+PD366UWAkACDzoj/S4vhwJccsy7xHAl69XQUM/UD+V/
ac2A8GC2B+KGmZpj+QiG/dCXRmNQST7DZKLI9169AeRbO+fvTSzX0fpFLOWYsBQKR4H0oy2+tgmw
fWkDQ7xlaM4M3wUNgRQMzAGUhqtU3+LA3E3dq9+6XbvVeNyys3zeBE8XzbbFTn2eeu1T6o9PRRj+
7sSNOGvtxL/fuYUb1jIz6SovNzjxTOkNdh2Y0Pb/+Q/H7N8TsAyEw75PPCkvDDcSaW6iVtWFd6m3
u21k3pLLXgIlPVqOxPV0JjjOl5/GaBtPT0aLahsiZ3s8kuzo8ajsq3yynBBAexD6wSkwm60y3/UW
zoP+QCGhfiEiXZa9JqVJWiQmFBeJPSeIPhh0OlEv/PvVMZUHPSaxN7xtC/enRINieGqluGb/wwCR
1VNgDx9i79z0+y7fQs5dFzjIgHi7GEOGs5/w6nIvxboqO0MeFJeWIHNkUbiX26Teq6GxK2DDnppu
owR8fd4xiL/lz5wiLoUDrWGo6MJIitsP+6h1K7D2WXLnW1uymtfv1GyHHgl9cEpSS1JkxYdhMafd
5VZAbhzyQNNWfGkLO72+mn+tLC5VEfYaaHpZgdKjs7X6OFfPBx8ymXHDHa0dPZqbtKJhsKK2uXh2
kzotowh2IFcVRCfNWzvMNdvTN6ysL+dfK4uIxh/KUksblkNP6NDHT5WC2oBU2aW+EdVvLWdxyIWA
xD1nctzl9Nlt9hyUn03j++2LtHYC9Jl1nAoAL94yHpzGKdQahYuEPrR6H6Vh92Gm69hoDq05I9Jx
pszJlQkRFh8mt9o+kadGdVvrk+l/0BhAfLbgNCnk7pMvKKUdysOwEbKvXVrozObcA18kLsEqSlm0
UYe0gAvp4t6sfsM+NaVwiHbjDlXLw+1tXDsT740tPITpDXUSFQJnQn4swm9qcQ6QL9c2DsTakiDs
n9NI2HIozV36IaFrmgnNOdWV++izNuwnCwm1B0kPTg29hNsrWrP1VoVHVYYBoeUnU5IybPFBKqNk
Yfddz1PbV36lTbePio29WzmCHD3AAsSZIozx8zV4F0TIqj+q5hDpru9N1blP0A6Jkrj6+/XMXo6p
EaBLuLrFra2YD6taPybsylqQXp3mdlLl5DoskIIX/aOF/tfbG7hyJEA//w9n17UjOQ4kv0iAvHmV
yrctzXSPeRF6nEiR8oaSvv6CfbjbKrZQwgwWuzvAPGSRIpNpIiPA0iJbwij5Kx/LmW3mAvrqnSvc
PtC15E7k1c4dR789cib98A/WgGR753hFMU85gB0T4PdsYW3qHHAoDSnalRsoGYx9NJqz/8MFLmJN
pEOuQAkxJJ8k1JTAmoSLpvj1vqfWZM94pbQaE8xWNOehVhyzwn8sk+ypSdeavQv+0IQXAc4Xc1og
a1TWWEOJPchbxzonhti45VtOxmge19DKi9/twory3Qqrm+u6hN8w54M1GGHRpxgdH8D+sfKOrC1H
2b5MH5mTYQznbNhzv8uN8s0VHN2upF6TJ1tIwgHwwKcCnwB8vKGrO2cJUvZZaoNbd9zb81mb6HOd
DncFaiW8ewysyJzKsGbFofEHEHA+WdBrTCMIVs05j5y6tlaSPrm2D0cHMysY65MUqOrsYWHmjZ5U
iQUA5kMXJH8mbkb0kbj7OTlXLYreTKT/cEOAEZAdI7C6gOTs2s2AQwIDRnmFOpxlhp5e7Ab2KZ9+
EzCa3L6KC98VBRwwT0kaTRRbpL+78GcQgfX0TkMpZ9Iefe2MtsHgrmT/C2f0yoT8CRcmsnmqstbq
kP3PM937hXtE9W/YJBn4BOBtypUVLXhoCV+VgB2wjOMVvzaXDgIkKX6Cd6ek6V2AGntoFckaGc7S
vpkGavceOF/gT5T74EP4hXYDc85plyGaz9B5BkfEKrH+wsOGfgeiaglBkDIz14tpXQTx01Cg0G1v
MwzR8wKkHlqJjt6LPjb722dh4ZxL7D5mooENQmdL2bkcaFluc5SZk2DYY3IoEsOma34U00vLyU6H
0Dp7/QeL7zzwUssCzILXy6sCkQ52CYtTar5YhLBTn1svbdN5EUYk8AZxSo7DpGmYBwWR7G3jS+cS
1CUo8mODITKjGK8RvCS61uGOQfU1N7+PPQl50kYsON82tPgRMfgD2S2kZRjNvl6li8kv155RydM6
vu3035315jVx14udECsbuoBLcHGPUb7HkQE801UuW+d7GTcYSm3+MO0yUb+kbgs9td9lkUeoXUWt
Nu7bNHlG033l3i1tJ9rp6PVCjBxztcrEYg8QZVoGM+iI3AKK2RB0NEUSOV3w5Bv0z+0d/SjECtml
S2PKt+sgLImhe3AfuSC7pBBCcXV9mzu8uvcGI/hpAMF5oBZ1nwM2nIZ8rh60tmffJ4ir7Yjhz32Y
IHRNo5aZa0i2xX1AP9ZEkxi4UvVMZ0QYYvQ5BFnq8ufUfTfTHnQB+fc8WW3JylUqDxNqFoBDgX8Z
iorq7FqW1PX/etZygrrBvNGMTVJ4h64DIaQRkqIOwS38uxvznWm83f4CS/4P3k8H5N0Fil/VhOn8
uZ0AvPHOfvmYEnCBm6d/SfcssAoBp4d+JUrgSiDAHd6hoor6VpLflUAk9mvD2Yu3BV4HY3JQBgJ8
QH7Li6dpMorcHweI5+haugfg+MgDCJf4WsTAAF+nUTPqR9qIKAPl5e39WzolGABDzA1+NHw6xbGj
qIYMU96WMtli6GJjtF7Y2SfwM6x4Oem01TNyYeh9Cy6WGPBBYwNo284uAVXCEBnOvWagcqKBDg/C
yYG1Ug1aOhgARQCtBS5wiS+93tLeaibfqAL3XFVOqAclxmCTkDX/ULgDb9j/m1HHv41utkQ2wwxp
PP8pbw1xGMX4E3RFK4/iUjgBAm0MAiKcBwBC8TQaaGNqVAm9c+elYd5lkWj47u/PAgZPAUBHqgwa
G/N6y6bZwkTtnOIuaQBQijYCXiY3QV5RaH/vo3Hc0L3AnBo+jopam6qRaAj33LOnvwoERnNzlxjh
XKzpAS28eFd2lEOQdOPc5xlWxJuj58c+qJt6L9945nny+pVyzcKB+88WZoqUdycQPUSA5IHTOys0
x4PmQxbcPvz1JwKdhwSnIaHDmIWyoHkiQwDai3dHAWohqwCdOpmbyGiAlm5Mb43aeOHUAc9k4Lih
/4khCCUUCzrDT3wTGXLd/SwNFzjQT7cXtLhrFwaUBWXpPOuJDQPU+Mb4Y2sRPFLH2zYWfBwWgSY/
6gqgmVWr+gwE2G01Fd7Z6Y6G86ea7yGu0LJgxcPJn6p4uCszihO3B8vQmh5L4S5Ntk5Tsn2Qo3hb
lAaN2nZ668veOdZuGXwivFpxdwsNQWBpMICIgiFW+UGO3gp6kszF6J+drI3MYToUQ2jPL0gNQt9q
DoR8MvO33okHEJ7e3t4FzPC1acU1mbVWz9SDaQs2Das7Nc28NwjbYD5M/CxsHqXJuE0t+1AE0OpJ
+EqFb3nt0PxCZxBENOBTuXZcgmW6WQ/MB6C93PVjepo4OSFb3XZojdrJnemSu0zOWmV+GZfs6+31
L90RPDKIfVAzlaPN19ZrbjPIIk7+2RygGcy5ySKq62tB1sL7iZ5NIDViwPkN4O21FYwJ8DKvgTmW
RARj8y0r+U6AMSMD2RPdif7P7UUtRbaoAINREbEVBgXUjM/JXKaNiQ6MM4Cw4yfmb8oSOoIHgN8P
oFjddG6zmf3P2jC+VHXYQBNtCNYq4EvuG7gO4H+QlAV4yq/XzBxowqYTipyacLciGA4pous+3Vau
e0zXBqiXvAQAlUjAYBGNZsUTeX3tslago87HSuz8Ah0d3lrOMTcrd2f6+drbtOT5kO8B4oEqoBys
vF7cNGmpBg1g5CkBsA66U1khqqJQn8vMlXbF4sogEYtsSKIeHOVl8gcOUdgBK5uG7tC1HgDhojTC
Or0n1F15oBaQ8jieF8aUu+h0ADa1CDXPo0GdLBQTdw+VU/osBHCk3Mz6PID/xG43VkrLrTHmW8fM
ytDqIFablHpYzMCwCgs8CyLxjGe/rertyGvrhDC/OGhTlkHWr12JgpeusNwa9IZ0UIipTHMELS+9
yV2gKcrpRbfMI3ZrxUEvm0DEE4DcQw7fXH9uRupiQrfUPVPu/q6M+vukT2vUHkv3RfaRgbWWfJnq
NJGZsnbsOgd774gI7fI92v93o59EqdHsO5Os9P2XzhWqgjJ7QAsCesfXSwIfVk5LMMGc51wYD47F
0e6YArG3TTL94OM4nG/7pEV74HiTetB44wLFHQT91LpDgKiRWG7oTPOOtmXYlg9tUOxuW1r6WLgv
GO3DwhBrKYc418D3BAgs4tPBozvgbIbIdes1WvLF9SDatiRiHPPhigeoWmcq3UrGPoXYM7M8doMZ
zRXSIx6shECLC7owpcRxvkOpMbpo5IBldNhQ0OaEfu6u8aQsuTREiUiIHKDlHDXHM2XDOiUUEJoE
9EKaC00Q4s3Dzg+StVxlzZTyhYAGGdCXktF26e5F7vphT6Epw8d5JUBdys0xvI+JSHQBwBegUqon
VTcy186QFRXP2fBH8wBY5ns+7qjHQii2bgP6nK4BURaPBiqg6FgiboUgtHK1jKDOggxGnao85b0c
NiqfbWLfOW4b/8NZxzMvSXalJo5yNEidiGnggCPpNn+0CJoqernyKCytBmkrolJg1TDxqTytHU/d
JshH7zzU3VEEzS5L0teK6PcQpvtxezVLLvDClKtsHBc+q2cfppjdnhz3N7W+mH29CzB9kuUrtpaW
BXotcE4j8cMQq/z7i5IGJnaNysjhJcw+v6f0ZKaYTxvrSAMi5PaqFiyhFC7nShD+If5TLKVQKwXr
PSLsqpqLCBnEVwPjqX4HznA/qNcy2YU9RNSFShRKUvhqaukEsFprshoSnMeW7os5wKsNItho0spo
ZP3v3Er4ygFZcE+QdZaMVBaqiLb6cBXAENX9WAZnx+W/a5rTKB+1ILq9iQsuA3ONeBvRxsL7+B7x
Xnyu3MDj6NM+OBsAzId6ZqZh69LPle3sbxta2j8UakACA+wziA+VM5gEpJ6J1QRSXLktTkGj7VwY
4yWUhq0vt20tLipAEVoyveO/yslAZFlNQTMF57SPgXYpjAfWr0QuS4cPecD/m5DLvdg3lhGK+f4B
+xbYEcq/OwgWg1Gi2FCxRly3tHOI6WUYjrodIsVrU+ZI81rUWM3g/Rgy61S+NLwJ5+oNsc4/XCk0
rNFoAlM9ip/KRxKQ+AYTqx6cPXrftHdmfT9+cfVft7/OQkkABGigi4cvAI5CrahhalNrfUwynIX4
3tJXw37Jg41oITmSPpk2Ay3Ryrda3MALg0qINDjC8VNzDoCfgHiny7e68ZXNz5gdGup25dIuHT3w
hiEABODuI+NUOejG5CROcHbtcys+D+WzqNcG5JfOHsIwebJ1QNBVPfvZBb9uDjK582CKCKRDTgl5
UfuPab7d/lBLa8F8tYR8BkgBVYa3gvK2M1ojOCekYxtArypwaer5Q2EW+9uWFleEOXWElWBpwXDk
9RFPO9SgZzvBubNeddsISxrnASLalYOwMEgNVDg6Iqh5mWg+f/B2eQedXF1PQFTsZDssvT36RtdG
jQ32uq4mxb3Bsy9g1Wu2qDbMkfCEdipKr9j3uaE9ZZMxbOyZzPucWPrWGhhgBhYYeUwIfYadY7jb
2/siwwylevbe/cR8JkZiHRX5U9veNHaYqjhjMOUhadLnQrsvkk98GPYOivdT8O22vaW47tKgyvSg
a1iI4STJmTjmryAxvFASVTbILdGoDSkzENwlIPdgYWOvZU5Lxw0gB9mXQOHow3HzZ84mZvnBmYo3
0DqFWvfDr9aywaWTBsJCCWZGGIku4PVJ8wT3LdplyTmfPC5Z/tneYNa3DoK9IWrv1YpDXXA9oBqV
9JWgGAZ9l/w5F8+EIcAh0RFcVceJTfqn7iGGSmOXgHQoWzkrC24V8apsauKcgPpR8d1BNQN5VnHt
jMn3jV1me5JPkTHcTwOGRrLIZhDoLNcejIVvhtAVS0STDtPuqouoGw0M/pOtnTNh7geAi5PC3AVs
ZWkfrUioCEpeeJHelTivdzE1amccK3w0M2ghQmOHVjCEpr1SEfoYb11bUbKnyk6MAG3p5OwWIkrs
ckPWppM/Hj5pAd0k0LGjpKZGrIkuYSmiSKAih5Hur2AD3WjdQz48377Fy9v1nxl5KC8OXS/0PLFo
iTNeaM0dDez5ZCTFoSww43zb0sfjjdIy+i7IA0FAjhN+bSmnLR67wQwkeD5P/EjXdx4a91mbhcxa
eVkXCtoeuCthCyM1GERQKbwaa+xyo6rwfbpd3j/p0xA59v0k8kjjO5c9c/NzKrQdD8qVQtjCsyEt
SzrLd74LFS6IULJqKwffrWx/GNlLY4WFN4dVvqvcvWnFM9m1NYAc1H9Knotmp2tbzcPk9ZNO2Fc7
8T83+docwcfLjl+EzdDBZ4ztV2dsSTI4FkXtEHD778UwhtSNhvIElz2+mD2J0pXvvHA10MV5V9cD
khd38Po7o2jRdIjmknPK4UqaAUy8oO5YE1BdOLcyJASZCEZawOQt//7i3ApNT2chWmwzZJETtkX4
AXXk19tHdmHnABCGR0Yc4QAhIZd6YaT0KBOaBjc51+MuaCM+vBLgp/DeVNNmmn7m3q/bBhfeVCgv
oW7moRUFqiq1VmJYwu6KrtHOXtmOzbbWDCkJCxAztK3nbvwBjfvMDIHEzT9rKHj3UQ1gFXSa2i74
+86lPMAgbZMlfUgbKYt32qGG9LSjnY3cQTeurt9GiKqvpJQLI8SwIl01chU0Sj5kEdMwBlNpYcE+
D00zP9pescHAamhNfhR0O15s2+7Bt9gTwKS7XgOSXmxvb/rSUQK1JDCvQOCDNlFZaNVMzEkCTztr
1dfWf7amAhyJfx20Ir3EhIiLUiiEWNS8bBa9IWYjT+MsBYm4u2HVQzBnUc9WgrKltVzaUZysBzHZ
tnN5GpMM0JCpPtVyDKFaca8LrvxqNcqjQee6TR2XYTXZjCrlSdI3OG5YQJNvWNu5xRPiSSpsuHGU
19Rx0HrESAUku9N4Lr9xa8vtTWb4B0j1PTv2kVR8kzXPDq/D8QzmhWM/1msIlYWX2AH9KIJN1Dwg
0qE4NKE5ZpnMdhrL9F2zQK9mPXqc7Fcnb5bcDTS6gMMCWlqGMNfuJsgL3yO0IXH3PNFTS3+PzV1X
QQgufQMnQaLTtbavDPOuUwbQ7P5nUA0Di9lp7EbvSFy4LjR4f9dati3kAhNo1ur3pQENJhpXPGtX
Qt2PuQoMo7gDbRtkvoivr1cqC/deP8Mwa6od8x28h18E+hCTjaLwgw8RodtXfOkTXtpTcsayy+Eg
vZbEQW+E7XSeWRJCW3ZaRW0u3Qy8fUhN4b7xB2VhtWNaY1sIEpvs4ExfqvaOuD+FX4aNdw8wAWKe
Mn0wWzlXZczfx+JTq4Gda9jTesXhLDmCyx+irNijRAda1SRxM9zx9HtrvpJx5fgsm4BsltTp8kxT
/v3F68iDbJyJaZG4wjnpEjPSWRl2w1rpdumsoEAMHgvkKZg0UVYy9qaVBS7IeDqyMcrvY1W/Gvkh
izuve2P+578/KJfGlLsOaaiGic4niNN8xBP2HTOeMQVutmvUq0sn8tKQ8ujUuYHWdeuRmFK2qabf
Bojv7NZAXrlG567uH0DgeHck7hL5cIDPdf2ZvA632UrAa14X2yDTd62xqeodACkbMm+DZOVp+BB5
q+aUt6E37AxIdybONjw1it5msTHIj9n7mbqx6Robf/o10Z1DV1qp6sVD0xkD9IgH38cFIN17vUqz
cqjjJJZ+npt6xzU7C21fxM2o5VHZsmNH9T+3T8qSQYTVSKFl6wJQ7WuDudE0g8tyA5ioIKwLsE/q
r17HwsSh0UDTFQe2ZA1RNWoQkgkWL/y1NVOUHogJKuM8MlpETuv9SAp9lzT+136YoMJir0V/6lvk
4VrLWRKwiCNZB4zl2iCEwMq2Arj1POssAqH4fWHNr7pWnjCuG0GP5dmqk21Xr4kByc90+SIpZtXu
00S91J0YzKKa+ScgLAr09vX2h1szobjoDGOnyCdIchbMPOW826HVsL1tQvWMsn8GiCEKg7hGGMdT
vlZTpaTqPZrGQZrvZi8Aka5xoM2X21Y+fqJrK/LMXPhfcMzTIeGIKfURFO8QDyysIMqNT5yzI0Hy
2QUPaAF8um10bWnS21wY5TRPzKGDUavHWEkKKFEJLnNj5TbLDbo+BliapOwEjgjYCE+pT03MnqvR
gRW7aEOrAelxKyLRn3i21tdfXA8o7EHqhxIfoLvX6xFO0Y9tVaSxA87CIsDQc71ZfSk/pHU4EKji
yMYtLhRKloqVWqt03x6tNBajByhjqoWth8kc/tzuCkbeB4KY4fINBirPt7/Xx9MOyzheCChRkAAJ
1vX6wKdqt0UfYCeJmSPsgHTEmNne7raVhV1Eooh4DlEARjPV0p5b2Ck4jxPEV2ZxxIBh2Bnpkbkr
TF4Lp+LKinKtUo2YjKA5GBu+DzXdl8o9ka7aafXKnNuHlEN+LlRGkXIg+0fmL5d7cchHq8osO0fI
YSVvrM93PkhGnOJcjX/q5jFvv/e6EU7OUYyAwg77Nv/bqeF3+yj/AaSDTcVowbV9ABiBcUoLivfL
2BCHborxZfoEVORaXLz03STqUuIhQfig8nCbae63AUGMnyXzvhi8B33QDp79fPt0LH03TGb4qPyi
RY0K1PVyRsBCfE5GGhsOxdizB27hp1YHtK1aKb4tGvJ1pBUYtcMEk+KcoNvSeL0/0djx9y13j6O+
JXoVeWOyUrZYulVQOkUhE1wgkrRHWVFap6wYdBonFvmepDkLDR0sire37UMoJbnYnffuBnYPp1B5
qTDBV2hFUbE471/y6QzGtM1sdEdu73xW7vwmjWawUCK5WANiv5c8rv2vhNjhH0jxvt/o6/WZ/aT7
qWVlsVRzd0AfN/t73cX42dOozYfao3uvinp6Z3vtTu/qTcO/Npm9tv6PnxNAfZl3owH3fnKuf0Vh
i0rLvJTHaQ4k6TEojyyJx76/pwM7gI+TAclBHz1W7X2yD4rxKSCHEkS3cAor3/vjPZH6PGBahKAG
TrFKxNrYFMPhw5THE/9pVb+CYVuLFaejRnj42Bgvl4ARYHyg7qT4HEK4U5pNmceJ44RafVeFBrTu
nIcM1cbb52ppMeC+QtceWvPooSo5zpQlXd6LOo9FD36+5OCWYEWz17jrFj6eXAlCVTRqgfxSHp5m
7howJht5TKAjbaNIa/IfelI/59Ov28tZeFzBAIwNk1k3EkS1mODRSk+nxMxjUOFHFHI3/deuwBwv
O5V9GxlTFrk2AqRkDWvxgVhSfrJLw0pmOqeuP2kZDLtVTEQdDuULtU/VaO95XkVs0DYV/sciEC5b
cN399AdhmdvuuyC+vQVqivf+Q1AsltxLwH5YyhcF5wEQbrObx/XQh2mWhqn4XIqji8tre+DXy1dO
0KK999gWAE9gt5SFe4T7HhJ+XAdjerGrzm5CXhVNlNejexSWkWFqseC7rLSHw+2VLt0SJFyBpLjA
I61i7Xg5aCMGtcFKY/cnlyPK9Ta+vqG+/WXUxhVjS24QVBMBnhJZzgGZwbUDqrnT1A3Eh3BTcjz3
6Dg/2VlFN32VbDJNVFHe0W7n5DZ0uwKi7Uvf4/dJLZqjUebkkHYT2/hjwVegCUvbjw6TZC3Gowqp
n+ufJTCuUUx1VcRNUNzbifOSu/xo8eQ4VcljXTw1mbbWVV086x4mQzBdjdQGbbVrm47RkrGnbhF7
xuP4lYj9YMH7jvUe3as63Q81Ccvh2fVOptGGsj/OXvmpWiO8ke+q8i6hFwFktpTyAM5BOeglGNP9
NCnKuEmB9p+t2t8aQzb9g7eHfIwrVaegv/g+rnMR/lkO9MRnHVYInlhq/oJAjr3yCd+PjrISlCyk
fqrE6wGpdb2frehMgcJCEc96EKKebWtfobMiftp7f4LKQ7Wxk4NJ9BCau4174vwNBBniLgG3Wf5n
Kr8Wjxj5nMet6PYCGYVj7no9/NuGPdwKNgDqIgDhYSrIVq55p/VZMRqY+HGzaT917a/KBuEUadYq
fB/mn94NvZO34U+gC1EO9Jw7vVHYQ4Gk0obQcOVvaKZHQAFue+ek/6joa4UGXOVELNloq/3RhZcK
7TZM6IAYRFqXf3/xuSGKPYuCoCKrg6zAf5zFo2acGH277bkWXl2gnxHNB6jGSTWkayvUDdgESBAu
baIhkGdhV7NNRtYi+vdynnKwUCSVSSaGUDHspASNehEkmkZwUdP50FYk1NKnAVXnNgBtOduK7KGp
9tkskKGVUeDHBd216Rs4MCAInofUP2UvlD6l464bI6PqQx6M+8K/hwzkSRMr4frCbUbkj7okRs8R
XqnEUrQTHoPTLWJegtDA8THO0VdsXAkjlz4vgCAYrYekLmYt5K+4+LxVMM7j4NpFXIu3FArzFHR9
5Qwizz+3P/DHcgwgLZLjCQBtML6oM/w6pLt81vEyrr1PASBitP0Dfa1oAgol+CH4WSTuyjO88Bhe
WVR8cjZ2PCMousc+yETqYlNnxaZif8w63wzamrbb4iUFQQHAisARAqGkHGCDWLk126KMpynKSoFP
9Vp6z0HbQviqi1LqvrL+2Aw2cnL7XNOV3H8pGcJ7LwkK4P2BBVV9BAfcBmUGRFplFYIrP9QpeUj8
YVd72rOopu9FCamjfvicj22YzO288igsHVbcKtRf0QFEAKI4bDLRZCATr+JCT7Rd29XFl6nV9JVU
ecGKpCMD9S2SDTx1yu0NXMIzXrMqHuvW2wp/Ho951hgrgc3CUUXWj9AGmauPEE7Zy1Zz68Ab7Cru
7a88faSFtk9042BQA9KjXuQJ9I6Hv0RMwbcCiQNIE/DCePJc5Ro2dek2vVHWcc46HwzMpRUNg73G
ObVwJWAApwPT9yhGvStqXFx2PpMi1bS2jjF0/VnnW5oOBy8VEXV/5/WK+1rw6Fe2lHejsjO/LpH9
xs6Extds35F2OjmBWDn5Hz8WDr2OkhCg90DwqLgpB4qDtK2LJtbtXd+P1sE2a3vXjNkpy6pHkzbf
u043d55P1qZOPsaZsAzGMxkIAQmrghY4LsIE/YYmnvJTmSGBCR5R6dAytrGCWE/WxqA/7qc0h963
nBVC1Vc9IYMJcIvnNnHubtrhTisfATNYcZkLm4lfDHwMsnn0UdSJsQa2jYAXXWyI+g4Ymye//c7o
Hc1QT3H97yXdWqvhzcc7HbwrXSFsRr6I4YzrB0g0wqy9NuuwZZWzm0QmFbCBAbv9/CzsHgYIpcQP
ZvtkIeHayuA2BTe428eN91ODwIBTgpb+620bS7sHJDn4/iX5Ht7saxuBYDX1KqePM8vY6BSSIahe
n4aWRycomf1hFeTn7HZ/2+hCNRbM1dALA9AX6T3+vbZaisJtGeu62Mmtp7ILAIiyjsGQhmg71MS5
nykNGcu+9oxs3IRuhuwx4+2KY16oMshfIaWJZZMRucf1r8hnTrOkL7sYtLgbd9zioQx7vm2nb7b1
aGh6WJZDVAOsu7L6he96ZVd+kwuPBjXGWgjIGcX9H+FvfDtkWlyBCGDeOI/k1dtOZDuiL2KFQRF5
a2nKwqt7tWqVuz5PZwePLqzrVH9rhl9C7NPUDkej3cKLT+0BBB2Yq9/YeHRvL/yjJ5d9EggNAQGL
dFNlXxqBxfGyoYHl4pfjHE1xZBV6aX04t+32tqn38t11zHxty7zeY9BaMYYMACdM8jzsq+Sps18L
gQlMMCCDFnCqtbD68c0ST0Wbot5wnwc/0f5qxHZcOWZrq1YSXHtCR7lNhy42yXCEKBiEevbcectN
/36y6YqxhVxBrhulXrgl7KeahIKB1wNxUt7FlcvNX74l9BOqOcEUzqXe/OnnXjQRnZJu3jLMpfah
n2S6cWRNU5Q7exD9dk6yvHquO7Rg0tyxf7RFVvGQjtz7VOaFWWGmlAlnO7smPdtZY7Yb8JMybW/o
vMr3pHR6/Ti2bmbd+VpBnqglijW60EX3gUIJKnWg0UbJRHFaFFhgiH7OXdx9heSdHaZnc5uzu3H8
OeuHrO5D79jUG2asxIsf0w7sLaxJ2Bpa9qqWr1+JjPVkwr2lPY8qN0nC3izyw+glwxcvT9J45RDr
OKQfDvGFQfXosKJsAhAUxNlYhzmtDyYAGJ55ZF656VCSy8fX3J4jbW1sYeF5Q3kesGL8F+VHlfYB
14T7lWF2Mc1NK2IpE6EzzGsyTktuEJhY+F/waCK9Uh4BzemaTvd4H9f5XUe/JeZv86+FgoAyRBXg
PxuKi/eS1NNT8MjHrvNVH+Kan4ZmK7ZlfS8wuNneAQHRvrhhf2e2D039llK+X/mG8iyq3/DyFyjO
vjDFnPaC9QiSTyTtH5oWQnrNb8IwYbft7nyru2tE/7ljaxOrSx8RBRAcVzmmCIaFaw9YkdYMtKbu
Y2329U9lhugB2N/k5fb6Fq0go0eZWqomB8ryMN2eQgq66WPHKfUjN5v66GAubQWXZsqTru4ihkYx
+A0mHyg0K4sh1tD1FTX7WFAMbTl0ZGBmG/vvtnDJZq6y/r5qtPkJMy9eRCyjuLPcBHURw4dwHvWg
Wjun3QY5vv6I6bwMHcvcP/KxgFoumcWu1TDJZZtJ/VqzgD+W+twfRErXUPsfAw5AhSXiFbVudII/
EJNOSAXslvpDnGsV+WXVnESFaIznUqTG/dxCQRn0VRzTnSCuxSx9NXcnA4xtP29/sg/3Dr8CaQfK
lCAIBHOfkuT0lje0U8ZFbDPrSDEu3ZD02HVrxAcfToY0g3OBmpUF0Sa11amRCZAZsxe4eg7/mvqd
O0ZVKYCWvr2cD1753Q7KreAilMUaxUlaWsFSMTUirsGiu+FW/qcYwLpj8wmU/bTc3La2uHngp/k/
a3LVF7GbmflOkSKAiN2gSKLA5dp25uDvbFA42P2LKTRF5DgcStbKK1ewuhmTuhUxCuRhbSYnng8b
j84rXcrl7/SfGSVSqgHyyCxQYMTEdz5jODI5mUNAVjLexW3DfCfI+kzpkxU3QfVeVJQM2Las2RfG
uHXr5iR8Y3t7yxbPwn9mVFBOH9jMHzBjFXfm7244iWCKhuxTbY4rdlaWYymfxmNz5WgOPo2PkToP
1f0M88tut6Z8Jr3alddDXQV3COU5oDkw76O8kFXATMqSUcR6VpNvpZeANYw0yRAKHdKZNtC6m4Sa
0wY6C2tZ9cIKwXyBXhQmjQFXUR0ur8BP6+V8jHutjXyOxMhttpBXXkkJllYIkjJ4Cl2OnasoI2JQ
7JpRjijubCs7NtsppHw0ooZgab0PwG7+t9h/APGhhw0/AUggWr1qB9CsWtABmfMICIKVh3XTl6Gn
Z78pKYGSH7vp8NdH8sqc8nL5jWUNmSvGWAixC7y5DTsMuoZVko8bJ/FXHsqFywzOEhwYVAswJvcB
LtOZTWERfYwLnh9sfdij2fO3QD65fxcmlKts96YA9Ys5xi7/Yrdi02oPzH5LkjWu8MUT+J+d98f0
wtMWTQ98rGmNMeNfwAW9NRgU3oLp7x0T/CsiC4hTAGigMpIHfeZ7befhAIJT2+p+Ge1LMq/E8Usr
ubSh7FjVk1EUpTbGYztFpGZR36BSmrzePmjSGajOApyU77AaFNVVZ1FoFUC2DZliJHf6J9KBmBsh
WXaoKyPfag01H91kEisl4KX7i8FflGXRAgPiTC794iPVQdf3mAQb0Ve1XbFBoyrHnSX1NO1majc/
HY/aX8pyrHaCaEl7vL3kpYAKWAWAwwBR1hGAyvfg0rw2z1quYWcF6qb+fNCse4ejbjMch2EOhZnF
vXMIRHTb7NJOo12CYv57rV2tG7kO2AoykU2x3ce2BrVozPH234V7EuTzbUsL7xnGJFBClXywLkbZ
rtdHGbomJCBj7AWIFf2k2SUlc0OvzPXISuy17vDS1/TkOFSAMFUW5q7NeTmbRKFZUzylVhsHrRhp
6GSNO+wCMs2QF2t8awyndAJ7deKW6VpDZmlj8eKAEwTwe3xV5Vm1+cyMYjDneK6ae1HTjZ8HB4z9
/uba+A1+dM3FfLCHRN52wBxsAwKBZriyvYNuY1AHAJuYQPtwgi4hGLSiZvihkZ9F8faXn1LaQqkR
ugfoZCAovt5bw5qBZdJ8ZKJU7ArAKMgI0ZEhPZrmyvH8eCtgCo0ZyB9A/hOgEmVZJROD11rNELtu
v3XFA47r3k7GXZ/84l4Vpj2KOIR+7t01CmO5hisXZKMML2sGwLGgnvwBtpXjtWMCQxq8SqOR/vDJ
CUNLEccb/m1InH3/1/EeZs3wRGDeDeAO8GsosT8HIdhcFlSPG+O+AoF2QqqzOWa7kq8N1X+4ie+W
QHkOKkxIXKlL8/+HtC/rjZsHlv1FArQvr9JoNo/t2LKTOC9CHCcUKVGi9uXX35Jxz80MR2eELxcB
ggABpsWt2eyurkITX5UWTAWNwzfwuJXjjhHdF6sB0cIUgqcWqHUdL3YUR6UjQDQ6DFC8VdFG5zwI
vQltzpCI80un8hvwPIqBvRd8JWpYGty5UekJoBEAktGQqT6TGlD25KCSD5z/0Xj/z0cAPZcosM1c
GHjGS6EQy5ukBZGR+px8qGrr6+yrrZfBaKzcCldeDA4MIB8ohEFsFAG0dCkIMBv3WlprzyJJ3vTR
9Jtiw03twUy6U6oHbbJG03KdUgdAAF1DENnDWxRxhDQw0mlENQbTfMZp3E7NGBiFtXMzL8j1zGeK
Dr7JIVBbEZUqspT01+1pvQZygTJ81prErM40kPLjCjqTSmHZk/vc1O2uSR5ysCznFdAhPCzUyKN/
xPDGpqd8Vxp7RtPQtn8oX9z/qrqC6wJ1RRf+DR0/+BbpLHpjDimXzI6fM6UCYbWdK3c98hCYC20t
rXftt+fWa8w3mq8R8Xwmwc+ufeqOc11MTyKuggzk5CmPqL2NRARx+royt/NXX7o0zCp2EjYsLuCr
R3iPDgXujC2NjDqzjoSU3/ueag/pCKITK1f4Ny/Ttc2oGllQZ+p0KDX7sYaG1jHNGyShlDXe2tl3
X3wPQLHIBgCvgTch4JKSb7eEgXKdhu/p3Me6e+nzPkwdY7sy6qvE8wy9BR4TwEAAecDxcXlZCV2L
EXl3NBrAUdtOLw6PoOYOprgw1f8Uogp1vfOhAXrb7NXjZbYKBbDPrhPcXtIOUnXiFHqGsaUlCa3R
DBor3/z/mZB8g2kpaaG0DY1AXOPHxgdN1lSIr/bmJ2oZlzwiRNSjZUEqCrVcO9VhgcFzz3irTeKA
BLZs3GcIIPzgOlnJ31w5b8mgtCOyLAE8jWDWoCzuc48cmf5e2d9t0a0YWtp6uNcBQUOeDde7tDw1
rbJUtwYaUTSEbjo7VvwMEUbQu+p/hmt+jumvqXmnnB1woJF1hRcwNWbRqLjQqoh9RKcryYdrvz2b
QaiJtPXssuRL3eYkHSY9xmFSf5NC29lJ81Rz456i/JqJg/GzB/0AyEIeUmetFnpdw5JsS3duFhuV
Dm4vGplOMGUBdTdiq7VBFb+Xyn0JYbH0QDp/sHyEwbfPwMKGAYcfGqpmnBDKZ9I6ksqittbhcKsO
2i/K8dkzB8/Pcu0JDYBr4MWFTQNgBmCxcCJABsrGAANU0p5iJSsjIwFeF8+KleW7zjVWRrVw7pBc
n5EMSGXOrS6XWybv3QwfgrXUHq02Ks0QIkq0Cvm0YmdxQAAMoAsCdSvM36WdzHISI6cKjRDB7RXv
FQINzNVWshJXUSCCWVD3IyYDagYoHWn/t6StkrbKWAT9+omdKFTmFe2ZaYCjp/4gmo2x1tuxbHFm
hsHTBK8UaVPUzCpBashZ1LVH75vIngBURluyWYa6tVM+bu/ANWPS8PJqVBqGjryIJV4oYsTRxA2c
YeMoEffQg+ciSCPBbZtLhx1z+neEkp/srIq1GcMISQyko/lSqv6APn0DrODGEKbxb9JvK7x6rbU2
oGuY5edq/rUsXTqZnRnqMGI1tV8QTzx0wIYrryUZI9acuoHAlTqB2yWBxx7auluJhue5lAKGi2HP
5+bMlZpZV6q8wlyDpi0PM9FNIS3AG7AyuwsRA0JfuBU0BKKoJEcMFRcQvGc5i8ChaNq+7uyy4kB1
6J6HFZSup7t+xXkv7qEzg9JyiqSxeKrAYBXfz6BDK+oR6mt4VIOqo3hhjG5vD3HJbQJnBgw2+FzR
liQZVLSuAAkB9k8vHoZ+q+V/sh9VsWJk/pGr1TozIm2V0iBsJEXNorjU+bad7PdErzQgNgAAuD2c
pQsIKzbLTyFdMEPlLzdGjo6TusShiBoURDXnOG7jg3Fq61fLPhL2q6z240uVQh9kUFeO4mfl6nqU
f01Lo3Rq3coN0bDIHR7j7Hdt3xlNUJdoNiL+qN7V+qYqf9kv7U/WBmb9lZiJH//KxOjX5ZPlfTPd
LRNrYpvLy/v3m6RzwjmIWiE6AffAlHhjlSlIv1GV2yieGSnTGkHV6hRI1whyNNAJcAq4wDrZVmYP
P591gOa/E6v70jQU7hDNUIEQx+FPwrRD7+4HbcvSPRReRQFo/wT3/GQYhzZLNrd3xqLH+Lsx5P5y
C9lwyy7mT7MqNEWPFd3UJkqct61cI7Rmrwj2pTlfNPPIzwf8zDEpSas0pEF5zuah6j3EY7YrupfC
qPxR35bea3Zg1SsEt+7Eh1vfjS0oQA5gU9Hebn/H8kr8/Q7Zc6GJY2hVE0cOhB/FFFjbNoey7X1m
jzgVj9x+sNmmEbWvWxsISfhDAQ2wjoSmc0rrJyXet8pPdOOZzyufdZXFuJweOZ5h3SSMzMb0dF3y
BmXEvN6PyT4rHxEk1lnxZLZlMNniWIl96v3S2RtUlaj2jMTUaIDyqTX9JN6LcZuXm8yiQGbcEw7S
8sq5M3o/c8eQ07X036LzOptJKYbIjBEobldHwTUm03as3cE3y7gKGqdfk6+64mREqWF2WnN5Eu4L
EkOXuyfjFeqGDlxIbhCfFTygnByA8DG8jVD3TTIh3/JiTFu7CSa382P+MpK5/dbkQY3Ixml8TlZ2
0nXeVfomyYUAn2IpoikRtbnKrp7eTDDVUEY3hTJtjeZXmrm+6H4g9bW9vVcWXfn5ZEjOpDf0ySwb
bOGE3BV5ZBTMN+ijU0I45rGgWyS142MvNsI50bW2+aWw+9y0dIpFXxoOm2BaqMo3LIXCyIkLCFx+
d/W17vklx3RmS64I2qLyWIM/UQWlHlOl/rC2g5cugXML0iPCNBmaIlusINfHfTbqBw6G8Akc9aqT
rLQaLO8W8HiA2nluTJRbEqfJaaqy61lUg0o6AxXKpnPEnQhjvfLTdq9M30d7TTDruv113qJnRqUj
qtgoQ9QoSEd6x/1RQAJ2X+lB9QIh2PFYEOrjjQHMVFk8OcrXmq9s1CUHcW59XuAzl58Pdebo9TBH
N26xI3itbbzBhGeHttHa9TK/n+UY49yWFN4kaF7Oi2S+z4s7ewq4eq+p6HTkoKLzleHU9TQg1SN6
BNSVwGre8bcMS55JG5xhSkcYTpz9YPwp8YTygsFPm3hHnQ/n5fbZX7omzocp+ZxU8axKIPKOaP5Q
Qd2NtX1AjB9xJ4KETIirNrftLY8OeHm85eF5ZVWoblB0BU3Q8LsHqzwAO9eZgeh3vNm4kVGtZUkW
Tzxe2ki9ojsYOafLDQNUcsur2GURWrE93+jp5E8WnhS3x/TZQnS1ZGdmJP+p0xwwHIqLi2WPieFr
09YpH9v2iOPim4PfW7/NeGsooZ37xZj4BjQr1oTYr5P488k8+wbJkQ7CyyaL4Rt6iCXvjDtN81Uo
Qwei/lZ9GF/Exk4fMu3FFcdayVHSWCMA+KRs+d8nATw1l3NNko4qWavh9lKRvD6S1y73Lfe1Rb87
35Via6b7Jn1O+5P7VHwDQYenHGkGrhKQMXQ623GH+rX+hZZvvfvM+Lj7/1ojwIUuPy/P2raMPXwe
V3cZ23btQ9Ls2uZ9Srdghqjc7RQ/KempUbuDqkwbNnW+W64hwBeTCOBdQj8oNuVMzHD5FZkO4RyV
6DTy7lKGrJ0+hib94M4pb36wqkUHpbap3NDq3m4Pf+liMgDIAtszQNm4NC7timZMeJnXSIhaDH3b
jyp/BV9rAFKjFe+1dOLODUlHgWZTA3BRifT10PuC9oHlfr09lCWPdW5B2uhxV1pOU2MoqQVFXcCe
p/6UZo89ey/zrdWtwVAXzYFIA/J7eLSjQ/Jy5rhGTcXqRxo1WhmAYWETp5nP63ETOxYLCvCZbAxW
rVx0S8uF/nMVdkGsACzDpVGN8ry3eyQjWRYHdncHwfWGPNneivNfjCHMubkOMAZIIMsdtKhMmd1o
ICdhp62KUE8ZNlSnxWtFq5MO6qQnECGPPi9L72RoWfPFTC12uL2c8/zJbuP8E+apOLvTvdo1FN4y
FjnaxqwaP2kPXT76uXunmP+wN4EwQDXORLoe3OeXplq1GXK1xMOUuKV75KKyfDyNlZUbbvFh6iAs
w8I5EKqRW2icuitwISAIdMaoI8e+/IpNaUx/yt85IBXmk9amPv2YrC17j9VN7+1jEfaP7vvteV06
iOdfIR2TYtSAvKwRWBOi2ju7gP5mrmZr+MvF3CRwIiilAtgANmRpTqfW7uKaISTLktBwlGDo9NBS
0Kn5JcbzzXKD0r2HUE7zMahrgdJnXVreOue2pa3TTEPvVN6cARgec2iFxY1ybAt+4GCxV4+dagci
ZejSeNPFL9plwahtUwhaKMjrH7r6fbTQF7i3tENdgP+/3ZD4pyLYIdXY3qQ8IFw5MPQJ0G53e2X+
lzlDFA10DTBZ8pzZdpZXzYgYqOchad4L9X6arL0CYp7Yn74m6YF24NUSW+frbcPzWlzPF5CdJrrI
Z/3py/3fTJ5Xq7hrozoxa19kHnqsjKTcjYphb2+bWtx9s+DB/zWlX5qysx7pqH5i0QCEXwj2rWkv
NG3Ffc1b+NZ4pMdIBxltx2tUPEaEtkd3TDUGNkn9hMRRTH7GvRs6xF2L9eZJumV0HvmZv+qAd9dV
jsVzwWdIYiuwQOzgGHiEtHRDDMh+AL1gTyd0P6ps3Nye1qUVdE20zCPQQ/1Pjp4zG/C2vkc8aw5D
G+qFlW+VNFE2KbPzf/DLiFBAJgQiW9x80jgV4K0Lr/HmnAAHhXN7pN0GjJWh2tkhyZ/+YVxo/4Fj
Rkcv0v+Xk4rMUmmPLEkjI05qH2XUMaB9DValfFp7EixO4ZkpyS+a+YgCIudpVDaZvUvxyAnTlNCt
yt1x5b5ZdFAovv3PsGTqWrVNlVhndhapogJPfeNWTeYTr3babUW7qbyPJ63n41GxkDQI1N4whd/T
HlSIUAawwhSlBBoKdEoae4PFqXbgk0Pau8bTB32jU4Z/EyM3yqDtHYU/OaSg1R9NTUokbGx92I3o
VSp8K6/s8c7tdRC+EHuoy32liroC14IKhYxpTIpZVgG8Mc7K+JduQgQxiLWB1gK+SW7YLac0wwls
sqhyPzS7OoIiP4xNsK4NqRopxe8a8uGJgqRbNp3aMb/vaWimL3kfQ6z496BEsfXh0frj9l5bCOgM
vHjRMgBginXFp5F7fdYMgvDInFm80aWdq/nWzsbQE1sIf/iif7ttcGHHoaKFYA64TQhPyWIrRQL9
er2jPGpAlRskrvM7EclPS+NrR3Zxvs8tzV9y5pusPo4h0ghL47FP922xQ6oyHl+NothAZbxQ7vNQ
wYPDCmPw+nx11W9Wv2fdhonX2yP+Xz4E6EM0S0BUWL5puJsLR/CSR0N1P+hhOgSZOoQeRNVf9e/V
c1mG+RPEDhm6UtXRz+hzrvvJAFGy59sfshBczsXE//cd0jVUOeXESqXgETqafW/caOUdCh/TEJA1
YoylMsAM85p782alRRmf22QmmgztBnMff6kOtvsg2mDYqND1af3qreoCrf/VfCXDMUd7nhEW7Zey
87WdU22nH/kaTGkpI4Gv+aT5nWVHZY0/nk9dppf4mvY4ZCKY4rdOueMu0rij2DfKHQpBifVm2o9D
CzWkrvYzhR6tZIXSbCmxjFY38IUDDY6WN7kI0UzpoGhGxyPINP6ccnSQupXvdGFmgYlio0MjRItM
5Q39H72x5n3mC0q6qGd+PtyUIKkDrFDKR6hJV+XCnHgk3BSlqPqOg1bt9vZaiuRwEaMPCHcWyOdk
njArG2sIAqlY9OloiwA0rDUyg6fEDqyv1asHDQQnrKyV1OS1AwOuA1fzjFNB7lfOZOh16TDTHKso
A9uGoaa+l2yROW+xzzj1QQAfrozyujYPciOkmY2ZHwVMZVLcaPWmy4H7bCKXHhLUP1pwOp/63vSd
QWyU9ICG+dFaQbDMsfvl6sEmiJXmF/DM9y3FdjXIPMqiKJrIZNadxoBD95KPqjO2nS7+3B7f9UYB
ixRIpPAIRrSqfzqzM68ZD9ykriWaiNTqCdyWiD/oSsh/7YcuTUhBh8v6XNhj2UQO+nKzWiDfuS9L
cFRqqKitHLqV4cj05fmY2q1FYWtozGeSpVsjXkOkrJmQNoQqbFZo7Twc8LNZxPIZ+XZ7Ta73OBYf
AS56+vA3GoAvb7KkjouyszKsiRhjX9faTQ3C7QntuFZWhKzs/3hqtYJiX7MpXRYoB5roXuVNxGMW
GHZ5GNE3m/MvDYD6bYdSoLm/PcilaUQLENpzZgk2yAFfDpIZzMnNHNNoTaMdjg6z/MpWv982srT1
/hpBm9OlEa3HT5IGB8mqzVCZIsvrcB1EvAvaNQG2pTN7bkpatD4VKO5OOEhu/UuAWr7Otq/KKvHy
shUHJX8IUeDMSp5BM8ukphRWpkHZcLGjmrGtDPbetGsklGuW5vU7cwyel7Ch0JsmKnIv92OdPFMw
A6DG91Upi5WuyOsgcW7QBS4QPYTQ5pOxy1bTDCmzxiYaS7LJE1S+tfcJF8jtzbBwYc1msAzgW5ih
E9KW63trEtoEM0l1TyCzqOlVqHj5QbjUd5JQd8hDEhtBQYzvlpjCgQz/ORjGB8ztaMDDo8tQ1kKk
hKOPKlebKEvfCg/DzE4kWUOgLE7mmZH5pJ8tnN2CWI4nGkbpKdukT+4ypf/ClVWxrNltX15SYObD
3Y9WEexDpPsu7cTEU1rHjLFB+O8YbxmAhQOUYlXgqCsGvlvuZ9NvCLUg/ccBLQtZx8O2QEqqYI9W
WgQ6HYOSvogpWfEsn07+1pdJM4DCV0nbyoH/RMi5UapN/FwBC/UnnkL+4Ox7DYCYjfPqPFjd1v5w
IzeufcuM2pVdfe18MEGoOSAiBl0XctmXE9Q2Zu7GQwc8beoFif5l0LW7jB9B/W3Zq3nX2T/LYwbb
GWhE0BaCnLY0ZkVRrLE2RTsDcSbqj/xQpT8LL7R+kPInImIfqAqF/0bD58oor/04yploe/yUPgez
j3y7iwF9XA5Qw4nzw7LvqvR95dReB2AwMLeQmMjoojNAupkqMHkXmcm6qKn7Dpz7IlW1+y5FJeTE
W9ejO/zbe9cUtzU2Jncnx7fT0tnrCgqwm9vfcn200GExs8gi8AQgW2ZIUNOJpG6cDBHyFBrdoFEK
jEmjrYoNiHTXWoKuHTCMQT8EfNborQbQS9o+CteIXuZDpGTZweRjHQgNPmNgw+gP+VocuDg0CLWi
gQS1F7jJS2vxMBWtW4shQlVOPY52bD8MpmocQF7DvvzDLKJxFEJKQCEh0JVMUVtNwW6MgY3oLgYc
PNvrVmHcGTFQzLdNLc4hmp1mxa85kpaOYOVSEHHH+hCxgtY+0fdJKiyg8gYQKY9TeNvYAj5kbv3F
gx+lshkLKc0hii89QkMxRuqgeF88YtdQrLYImo/R8+lNAXFGkX5B0jEDLRSptg5vnOpISyd7F20H
vK9TxNkAfVyte2l6nvGvtz/w+qji+/AcRLsn2ArxaLuc+KptiykH1jiKAdS5446Zz+DfNX216zlH
y8ysYogX2tyxKIUozkQcpTSUMSqB+b1D48t4tMHADJLhmr6oZr+qTnPtZ2HQRt8iipRoXfikPzq7
8CzOjDY1zBE4h1PW3GX1TvvG7B9DtRuALXTN5wH8B42vHgRLAiQj/X54qpKP0lzrDVl48V9+iXRk
J2FbRAwGsOkkNNo7+6ct7nW8j8ufbAsZTjW3/GzntY8/b6/rQiXz0q60zcHipUxIwI1R630XUB9J
9/W05fEWOflv5NcaK9fSAgPBPcNKoPAJHqTLbWR0EFDndT5FNNVRZSjoCGRQ/OjRMvY7vahWXvwL
sAFEhLhZEGJARxlyDpf2aN1kI+6AKWoNfWPT3yn1y5f48DZp+7ZzA5DautvbE7pwUFAiRa8tQht0
SHrSZTp6Wk2NXp0Q+9r1lqlMbEenWUMLzL9yeWWjo/XMijSPZeYloKfppsitiqDS4l0hdu19agCv
fed6bOWBt3RKoNYC0lU8tnCJSddo1mQ504Q3RZ5L+IOKYNjPGqc8aEpt7GqziDrGisM/zOOZTWnl
Oq3qe3gi2FQ7hmKoGHa8LNz9v1hBqQEpDKBLrjDICCihfUmRVNfN5j5zp+89arIrRpY2/Uxy4OG1
iiBH9mpDCgWGVkXmXm8Gck80Z6vHxnPmuPlmpBDevT2k69sYWwOt7CB7miv28k2ChJNSxIKr0QQ/
7vdu2/zCNOcPUGcr126t6/hqtgUWb6RtweQgEzOSzpzMOnanaAIH2GGAPAcqFHURQAJ7DPJUJV+7
BnlqpxcgIK6y8ej0nr0SEizOLkoS0I+CRiAi5ssjPsMqNafHA31CpuvIUrfxqdGO4PqzEDpP7sft
6V083y6gOPNVCGvSvpxSnYN2Eu3dTjfU24lrqu9WQllxXEtWgLtzZklMvNcNyYtYXNFLq09AH+j0
T3maliCMbp//+0jObUgTV3qt4tAMez/liubTriFB563iHJY8FSJwkLYYoKZA6Ha5PE7q5K7BB1jp
wDyG/ob6znFH7xAPM5+nCkG21K29sCIOWiHNCjgaMtq+FpMxLKc+DS2qeNu+7itfK8dp0yo2fSHC
zIIkg7Dz7RlZOjroLUR2GPh2aJJJdyFKL2XucV0FziWONyD7RINqg0bilmVp9C+mQP2Mwi0IV2T+
Hkgd5aROPRWixe0Y6FnSvRY1GImtEQW226YW9xLkZkC1NHfd2lLoNlgWpVltYC+pLXmYoDMemnqj
/stuOrMi3RFNxQ2HwmNHutua26QVxcHOWnN3eyyLKzTrl6M0Oud8pD3r6tnQpTbRIo1DR4WBnDIU
k84ekHexV47gQikIKJO/tqzZ+Z3FhsJEbZMprhpxPJuRs3ervDtpw1j0e2JManvqRmqMvlJPXQUW
95KPe4N6KFxpIBtDFSuzWuSBwPwOeQWrJn5TWWhtKUymNv6/zIoDChgVtOVgmL/80lYtWqXRYhXw
7lQctcaxvo9qXz+BY9tbSZLPEywHHqABBWABQTqQYNIRQenfEY2XakBx6K/DZL1Xpf6cWBHRAMpE
9DzXIpuVkGpp0dHEPN8xHihMZNXqKjGncqhhs69mERarbAOhJMkW9cQ1atylSAekZLNIrw06Dfmq
HhEOdFohtChhuU/vGnszxGFXb6t+JSZYOpTnhub/P9tccRynoLQs5o2cf+EJDTLCV7IrCxcjrifU
MpHUAa2NTLLUm/N7ct4VpCbHvKl3DF2OvtXzwCleb2/ApTgb5BhwmehDNRzsjsvhjF2VeEOH4ajg
XAt00m3sJoEA/VAND65ZKUFDi/7UVKYZxJZ7b0NZ8htXDLEyqwtgbuQEgA5GrIq9Ap3Wy+8QGZpx
yMA01C1tnxTZ/WCi90r/WrmZDzBnUB7NBu2xRN/0As/Y0X6oszZss+6RF8VBycmwcjQXzsvFB0nX
n6gKT+n1+bwkkM6jWz0r7mLMQjv2ftqP4DM6mWtgp4W9NdcAMXq4A7yxJFfsDsJUE1rDJuEbk31R
QZh6e72XR/XXgnE5zQOeXB40CVGDrpJ4m6EG4w1R29PXqqvwYqeQd41PpbfGRryUJbkYmbTNJuQu
RVY1WjTmH3b6TXkgHtIk0/jCVHNXMOoXDQTgaeAZZYh+kAdoiVBvhXlvoRSAyQXNO+jeEWZ7Mllb
PuWIqRX4CAAVjBiMkkofpI4FRmENGJicI8MWH5ndbGNtsP2cGSdjWOPfmreN5IYvvkHaVk6NG8Ub
cQ9WYLj+qSoqXn5517Xfhg6R0gTSsVOfdvpm4nm94o0X3crZ8KUr2O7dXKPz8B2gLhX3F6LXwHTe
p+y/Z0zneYZKO4oeBqIXaRtXMQVxLQR7Irs5mUak1FtzXGFWWXD3Fyakfdx1epaNfQl3Yf/KYh90
Ejr/SXoX98vh9olZnrW/g5F2bsN7q7dt7Fw+Bd3E95bL/cIuHqFJcNvQAoToctqkGxpB4CiIirPZ
IitYpoeKb+3aDAzzt47qmJL0G00LFGZ8mVK+Hdyd6PpHpLMqc9yOnf3N5MZvi6oft79q0WGcreU8
PWfXnYbHksYtTLSrvSV0A/UW35yOPf1RK4+59mgk0W17S2kt1MuQ17NB2IRWAMlg3jLKkDTARd75
VeyjXWMUP+0Prvuu7lfiuV7DMS27hTOL0tXDi0kdh3ne6yQORVn6zuTtRPpER7IzlZ9FeupbfScK
tfDr7qvVrORoFp3+mXnJI7S8HBM7bmdYkFftEldjfk1KFt6e18UDgzoksgugScFNe7mOjQIOLsXF
NjZB8zmCML119VDR3rhINs30/bax+ceunNyZMWkNSdsIOnmYUVGIH3Wb5YHLNM3nWZb+y312Zkla
u94ZnX4cYGmympBbT6kbVsa+tk/gsRZiCpCrWbG46A/OLErL5fGes96BRafLd268H7vvNQd2vtve
nsP5d27NoeStzUrXMutzwSruJ1HPdmoD3Q6T+CktNxr/z8JToNJHmP4/G0ROqMWDydLGwrigXluD
OtGMIXitrkS2KxtDxlVxraDxSLEL9d4LgcZIvcmP1dfbM7ewQqjBGvqc6cFbUw6fee8ZbQyew6io
KuvkASH6HBeW+p4MFduQ3rP+ex5rLooD84xo3TNk5I7JDLdJStjrnN1o3Q1otVb0fDsqzv72wJZ8
44Ul6WLtPbWokDDT0KEbQu229DQ/z+/Zxizf6uwRYBpkXv97GIycmWOBTHd+wcltdNCv0IYCCmiR
yKf+oFYiewbKMN96eIeFTatOz6C7zdAxZZrDngzmGjXlwo6ZpXnQvQRKLBCXSq5E6bLGLpAgiWoq
gGeswqyBnOTYhCtTu2ZHciTccwphFLCDcvPGSshjW7ob4k7H0jiKRgtS0ENY3FJ8tLI8it47uGl6
VJN0l+JJoo1rHTML1+7FsCUvw6HIQZLewrDJ9ELMo1ZM9xR03qNm3NHMDOpcDRW2pgG1eHLOJlvy
OSylKH0UsNpn7baxyTZGv3kK3samG1cmfGW+P7f6WVwxKAXznF7T0GRI/d6cvjv1w2SCgGFlXedA
UHKj5xP5+f49s9N1rIe+Aoak8j/c+d5V2RG8rf6kFSB1QpiVKfsEfhX1im2B9jskdgM7FSuDXVnN
zwjk7COsuugKpNy1SOHCp711dIfqwWT2ndV0IM5pD1AwCRtjbY6XHvcYPErTs9QuqqTS4SlZZ5eo
OGCSExfMJnjxUOCwAYQboMmOQxVMEwTyLCcYDDWovTX+p6VEHBjzoGNoztinK0y256VWU3auFuVt
D9EHdt+j9Vk1uoeptpGy7neox+NBbd/V08ms02hkpj/Rva1MfrvGgLq4BmffMm+UszWoBq0ZNIaN
YGTbXmVBDeqrjTOGDFRb4MVI/+VSmNG8KL+BJ1F+yqtEKbPaVvDgHd5KI+inrWb6ebsSO+qzx7/a
3mdmpFHVmlvnPThAozyrgavnFKq3omoSkH2wTkFzNUS5AtajDwaNkXHArUH4dSP60HALb1O7U3oE
vUS8A7XQEHb6+EadAZqQXh0fecvNcNKnBsSKxbShtdk9EI52wdsndCH8ndNpM/snKCU1S/I5PRIB
tmkSPUrj8rGpioi07hpJyZKzAaXbjAeZ8URycwZ1Wds5GsMs2eO4pwZxDm4N6WeUg9YQlEtwAGRQ
AeAF2QPykHJjVwFOtVqjQo+c1PiBLjU02ux6/UE3mG95UUr1Tab+TErkDdM6tIaCBDkQW7fn9CrY
B1ElsqDI5+HGnJFEl3sdIPUppk5dv6iW8FX0gZo03sTGH2GTDdGfbxu7ClRdQJaQvUa7A8qJELq4
NKZQZTQ1patfulRESqk/0aHYEtG0vgC7rzIJ7Hu1V3e3rV77ltksWtRn7sWZ3ldK8pNS6SduDPVL
PY1bt+l2IjtV6RMOGvL622b8XmUnob6QJuy0btfXYN7YmdYauccnG+fFAcRnAKsP8NSsN4QOxcvR
pzVL+tH16peJvk6PEO6DAEDW7ZzWjy3fDMcdUUInP7V/IMw8ijtqb7kWtk9ChIl1hHSK2vvlKdF2
4N5s0xMkQTS+aYc7LfNb5bGO1ghcF3YGOnVQSkIshYSvXHDg7VQSD2DUFyDZBrsIWv2bA5kzrYCv
gNdYWaOry3eux0GQFWwkloblkianrMc+Bsy3fmGd2Dt59ZKnb2jzRQ9is2sIORUpugE0C92j/Z9G
+d263/pM26x8xJWLnD/CBGoFnWgu/kj7k8WN3inCrl9S4MABkz0YJXsiT1axYaYejA3IpiAW5XVh
XPaOD5zh95UPWDggM3IG/TiofoHEXQotYwq6fTenzYvJvsV94/fFbzDhHwye+62j+o54FGlyGL7W
1aEX9yIj+yoBuZ+xsch3qqWB0M2VVpPrdCzmBDUnA92ueLeAMfVy1yKxbbUlN5oXA/xwlXECfkch
uwFxEUieCw+8be0fOuxs9qVUB9/lIkwNfeUtOM+7dHIM6NmqALTPZ0hW+bZ70A2BqKZ9IUWp+cwb
DR8dm0OwMvvzUK7MoA/RmBkoDaidXQ4V9Y1RVbWufQHjZU0Cnoap+5UaD04JEqWXuNioxaZtP1as
Xm8675NXHsuOrQfJOMmqx9pUZSivQWJl4tvxYRwCc+h8y7qDsijuQt/2h2E/rcbVVwd81sl28VYC
ETlOnNx6CRaGRh9o50VJ8eLq96UCOv3qjYr7DEn224O8WkBI5iDBO7d4Qp0PjYCXY5y0ZDJaq1Qi
R0/8kr3zNdHj67Hg0KLnCyT5WDnAzi4NWCXKFVXV0RejEb5h1b4rtq7nBfBwgUbW1B+XrKEEC9Yk
9JsjEyIFy6aC7gC8FWDNBRgLBbfiTf9mgkdxjTdo0dC8GwGlw86XfXBm/h/SvmzHcR1b9osIaKb0
qsl22jnI5azMqhehRg3ULGr8+hvMi9MnLRkWqg8a2A3sKuxlUuTiGmJFTH1ZcDW5KGYtFAfyS4VU
s97XycY1X4W8kPGGx0EjERU/pO6LW94hcdcpSdIL/QLacTvWMq8MuV0TJ0N7RVK8sd64bbeWZqCX
I5gegH/5eLQ/BdlGCviyIWWwaE8oDlNHw7hzdWTNl/tHb+VSsTIq/BfggfAdy5PRapNhFIynFx0J
lVnEduug7W1TORgO2dabedMYDjpGKkHzbFJx1z8tahw4znmipZe+s+zU3PNudnkt78FtJdiE8i1A
xioLx+LQpQfaHPEq6PAX9hSTWTnpa3YpW+NQgOm8DA8GoSeylT2s88OFJfF+f1pZ09V4L0dYAtRL
9aParzs/pMes3mkuQcDyLm2BA7fWtrjScWNVKikqrK2b7TR+6canPhntrZr6up2M1x7lOAkfDbEw
JjKuV5bkrJBLRtKLQt2mO+bZJRpchKOxymy1T8BmrdjTfOzJftixLyi5V39ay71/SNdrxW8Qs0e4
gXDJhshKPu2uNA+xLpOEXYxp39DnMDmG9aMi/7xvZX3l4H5xMAF7QiCKnsm1lSyLBogMjOwSEz98
1J5atp9CIQv/r/gRQfiP/jwifVC4I+W8tlNVfdKAf7e4EMzgzmagZo/69Kx1jtW8CkbwdGP3Vjnb
wt5i9yrS01HXYE8Kn5Q+c9X6mGzKd4kffRUc4H0BFAYQFVQ7EKQurlpiRJNKGym+tM1PSX6rtqKP
G4vAiDT8E/QS8BYv+Zf6wip7gKnji05/j/yFFLsk3Crcr4M5OFwgN0xADoHUQwP/+ssgmCtIWJXp
RY7O5ZjZZvoiZ4/StCv136bilxctOmon/YfV5w5qPveP33IHcbkQ4CP/wdw5xnRWLPjzkLTQNSsv
EViGmA7MyBYv5XIP/78F0AZhebCyfC5ZOdbVOKXlpZwzd+SnLMbz3H+9v4xbRuBzQZGBIrcYmLje
w9piOAuGVF6onqD18bs2Dinb/bMNcB9BXhrCacjOlwFvVBBWl4Q0F4wypZllS+gaRVuk/TcWIkIL
tHFQAcCc7eIwMDXL5R5K1pdEPqQYgGDxDhhm+/5K1h8dL5OI+xBWY0B+uVt6ZjU1EJeoL1AQ16aZ
QUALl2Xe/83KYilSR4qhlGBFi4HyLu0SM1D3LayKCNgmLESgBRE0AyK/cJ56aSZpG8JEJz/MGuAY
lm8ojmHMdvQC8vTJ505fOlCIIapdF4ei2IAx3NxIMUcJyg741WW0LjOD6WqUt5ex55ad0zqH0uUk
by3zthk099DAgdrVslYCrp1wmiKUaBrZlXQQUDqg7Yb4m9LaKHsr7xL73s/fu9aNe1feIm9YPoNi
j1GpEWBoDOygGH19tSA3ifJwiApJNTV7XXoLjdSblK9tunUq10f/2pDYhU/vrYwy6CRasxdeIM/T
ZLuvXvStS3xrK8V8noBnYcBsOZcSz6We53LFL6DBiM8YG7TceY7b/f2DuSorfWwaepRgoQDrBYL3
67XMQz4OEjSmL5D5KPlP+ja2DyF957FP31LNkWO4+dZntd3Ku4LMYFewPNWVit+TWqPAcALhnkHL
U8KIC20EB7MmmD7NLfzb+dxFu3L8o08QRYa2W7m3tmS4b+0RPA/yG8HahW9//eOrDrzBNZG6i9T9
6KHHIg9bQ1e3zhQKKrrAiIDVzRB//ulTgyJco2PKukvcptnDyMvi0BRmAwZzy8LQgly7G99DBAKf
AwXxPRBJChlKdJRRPbs2KDXtrFtd3iGWs5l5TCkqRWcp9i1EzsQmKJQH+eu8M6oLWA6794LZJZID
e6BuDRJ6V2s9/qqmR/kvB/me8tNyFTAfnMLJjbfipo+0+95PXeyNMvYSUcKyuwz5bmI7NDdK6Scq
H1HjCPmdoNUfrDzIh+e6mm11OEK2KZF+VpBOgGY1wmOAGVTyPpsOe6SNaxnuZJ179EyYpwE5oj0M
ip8PDhn+VodmsOXClsmuYc8l86BCYzFPBs8s9D7Cl7S1h6p1QkwF4C9mrd3/YfmuO5mVNxu+ekh+
pVFyNIFsBUvXGG45vWXhB59MgCgRlcC3g5Rrmf02TY6Bjwm+lR4ySfqVGN2j9pb+oGRvWH7R8IvZ
fU3/mcj0w6ymoG6B9wQ+XXipT0dTLZMsFGjky6ADadPO9Xcttd6lNHq0klnaOJcrRICwBulQkJmC
2Utk+gtraZMUnQHnqqgZULGXVm/dStJciojceE/VZ2gctNukvsL9LM4YmBtESCuCjZVk20CTSiM9
andgnUxsy/SVNHL5K8Y/wXQGxJbsIb551qqNCOqGY0Gi86HvC4knzEhfrxYchLnWSFF3IfpjqURg
T96qzazaN2JDP5tY3B4S16YyjyG/1PKuwibGBcYb410f+Yw8VE4JIVh7+NnvouHrfRfz0QRe7akI
PlGRRRdlOW8DIjYwpmlxd6lUj2ZOuGuzp3zPpGMO3T3FDp+l2pOG3xtWRRC1tgoBIjFMC3WRxUNj
Eiks1BaOTf41HgxAHyJb+y55muon0YE5ofQiTycQwHdftOzStTZxFYezjdzyxsstmjj/+REL7zq0
kKCODRwnM+sGL8ZUmDMkaun0RvV2f703T5CY/0KN0MTk8MKSFY2WUlY6+h+gqSgfpYY79w2sWNFw
gESsI8amgN9fCWynBVreBUiaL7x+xHscG81OT18b7bWp5z0fvbK8VLVtZSjDYaRf2gNSDgF6O0Yv
pnxo8hDTd8W+LHyIptz/ZbeO9tUvE5WET56pGxpVhmYMKuHpXqmPOgr+/UusfCuYq81PIfHrb/xx
fsjSn/cNr46YjCYdyqoCeQh/vCwKNmY88K5W6wDNL4v5leEoWnTuphconXjyEALOs1WaXgf2KAyK
KUp8AYBX8UWu15pErTZqRtUGMXmOpiC0iDtqzwWnNmbZpjfQlanGqex8dYBSoouJJKn7c3/Vq9a8
iZ+AlF/DbCPo6FAEuv4JZWXGcWLxNugoMA424c4kfc+gTxyXki/rxDEoHuWnZDpk9YHGbp2/KOTv
PAET39fPFvRof0fEVqHsRjY+yLKg+fHL0PQB3xRal+oquNR516BJ3QZqG7u9dqrJX95ehumdG9Ze
DbcmKVa3W2yEoUGlHNVTVPMXDzGI9wnAephqAlWto8VHa0wco325v93r072wIiK4T6e7BC47m8D1
GQz5X8p7m3PqWn3tQivEIBCHZn6q7Iswd+puX8yvY5Js3K/bH/zTOheuFAM0uh4BaxGA2TSNix0l
HLxdhUPJdGjn0pUTR2MV1AntnH37NtYnjX3n/BWgSy+M3bB80KCZaaUvaPfJUbGRUdz8CEL6Bz1I
HYSziwtRgoEoMdK5DWYUaLpoP4atk20p590ygqgcfTZMZYPKfWGkM82k4TRsg94kP0FY3+wZnTNM
+1lbuK51goTPDZ12FL7E5UIf4Ppzt2oXc0gH8KCX+HcjCb1ofJyT1uXaTomgN6Uhlj3K6r7I3VY9
991ZHR/0bp+81Mc0nHZVzk9z9iWGqDwaI98TJ/UGNN/BaNDXh7LfldQeAPoD/329Vc+6eU7EYysK
w1BSXVIElSMzzNmiPGBEPrJB98gAaeB4OieRYWul5uTmC2n/hvhQMaYPc/oTsabdJi9Dgo5Dntks
85X3LnItXrmZJrkEp/r+bbrhssUAJVTHUVIGGcLCd3E5jXSjGXgQO33+2KFwSMazOgW94cjFj2Gz
XSoOxlUUgq8pKvboR6A+tuLYSeCskCZEXdD95RyoGDD+nPPwPL0MY2MjCtgn+j9ODMMHooYtYx4S
hLiiYHZ9fkYVZfNCBykIsocZpGpD7FmRwpx2W7dIhIyLxQlPS5GKAN6E8PXalFRaTSxP8xgAIOFW
CkTSrMgp630XbQw43bh+V4bEn39ygXKvRE3FpTHo+Y5mlc3Th27aAgSvIiixcZ9WswiQzbbFe9di
NQN7i9KfVbgRB693C2gicbUlDMQasHS9CE3pMkZBtxSUZVLuYr1iRz5Ik2vOU4lWjhK594/6+jFE
gQLoA2RrwCGA8vna3gzC6J4pzRhECd3z5wwA+zBsvRxsYeBybewo3UKkrHcQJWBI12B+HDIQuGTX
FnsNcOpeUsYgM63IA+sDIP2g/9lY1wcV2/WxU2QZ2QxKzUKXYekhJ0wxx2aiYyP7mh6aLDd9VIIV
Z5Aq5naQH92PhLB91hit3U7F397sJi8ZaW9H+Rh5wDZHdt+w3kdlP/JMNmY7NcJEzv3tF4td/Uox
6SqSSfB4LI5T0uuJVavxFFjVYFtW4kg5iOMG0zUHP91kA7y19XAx/7G22PoWcgC6MiEg7OvSjVp9
r7XFRtP91oJA/QYKYAr6WLBBX3/dCZlxN2hsClQ0E8LXRMcxejTUr5J8vr9zHxRHy60DARKoXcA0
AYDRwoWxLAQHSd5NQVyVfpx9lxrfJJWdcmd8bl5oNPqW+Rabg1uPshNP35P0nEe7FDo8sgv5gKz/
pX8rEmqbAhk3bsSYa18ENNxHjRQT2SjELLZhoDS3pnqYgppFp0RHMd2qMTQbF9nGU3Xrk6IhaSLj
Am0qrvD1fhtlR5WB8CmYTf4Uac1eyePX+zt90wSgEthmFJNg6NoEJVrXagPWEssxYvlC1rEYad5Y
yLoAIACEaKHhhRCYl+V46lQact0Y+hSUIaj7QviFXURl7jYYzHdiMXitJ22/L0jcOPk0tZ4x6vkD
b5rWyXmqbPiPWx8QiQtVIOsCAM6SISbLhrJqUnkK9JY+6zg4WZc/A2S8u7+3N9w9UkJA04FRB056
2RTLMoqzYUhTkECEuABCj82F1zQ/pi0M/q17KRil8LhAFcpYBsAQQTOUWmVz0Pbpn4ZZboF/2CgS
uspsXaAFuVWbW8dQSHY/GVzcAM6VSDWHCAY7vhvk1JGrX1pxyaRDUtmK+UvtvftbefMAga4Ip8hA
qxlO//qczhhEynO0eoI8fZBBjKjIDyF0Seye2xHyzUj7PYHhY5qjZ/D7Hdoi2t//AbfuCRhRMPqD
aiQY6MWOfIo/hlSuVcxczQGl2ew0alTtiKJuac+tmD4Br5YpOnaC04oi1Vhcx6mJSV4nFFk9ZXu5
cvvJbRJb4W6YG3b6RaU7TDMBC7+rCOY4u9pVZ+UIfG2L4nbCvg/GPs3rh4arX+4vf12MFT8M0AiM
nMnA/a0Gz5SWN4WOHzaSZ6M6oz7hxMRTIED7qlZ+on8ftspZty4pNgJtIoDWBIvI9Y4rGkgQmKbO
uD2RR0LVR1fkUGRbvAS3LqnAW2HYC9QMoDVdmFEKa8ykeQ7Gsc+AI0tl1CXqBrThgDEP8e/7+3gj
IkMkDEQ1Sjc4yEtiYB5XzBp5JAVyyaVdmbBXMyM6OGZVfsqLNN/ljUy9HoIwGx74xm7CMCbdNCAA
QYq1iA5yKVflKoVhC0IVtW74UPfz44m+/Pv6UG0VQwICFvRxjT9dkwm0SlpYllPQMN8y/qBp6TRS
wIBkk8xLuzVHesMNgcBJHBAVLGarWYAorqQhtZopoFLm0ThCIxD6baY7YY5dks5FhXp2ePn3FSKA
F41fQfa9hNUozYwxSwjCBg3UdbVgIhi38PQCI05+n27AiG+5AwwfAFMBrT8Bs1kcTtCC0NystSmY
LOrRrnwuh8LVx9QPU+PAslNKvAadqOFFT4ZdMfOvBEls+NsyniTdSVB9DSbzdzf/ur8FN67M1a9a
xLUQgRgISfCYjxGAbmZ/UNLBHYC4B+f1Rgh967583oDFsQ1NHFqpQ3YeKVpmt0VnK0r0G0V028KZ
SgdsfrNh8sZjKth/MdKlYjhn9WpPRQQtxzmB3+FSEEa7KpQ8Kz702U/d8O5v5K1LKYZ2FLgeeKCl
AFQoz6xv1HIO0OTt9kNoTj7RkNCk6lwf7pu6UTVGax9rguYh1gWq2ms/V05GG0tzNQcMAj7K15z9
yegv/mymbjI/8eZrRt6K6shzF9324cjT3X37t5aK5xMdcwDt0OBaeHPJJO0AcjTsqjayHQhAfpnJ
HHlzC/3F+5ZuOQXUzuDjRNKFuvz1QpWY1tYk490YRic/q1/K6Vk9zkoCXKsfxVsH9Oa6PllbHNBm
nKuIlMYc6PVgc0xJz2bi1V20kXkpt+4cMnjMaKJJj6LVIv7gE8LMCKyogda7YOsAoZdVBZb1rWgq
6Fcm9lx5qb7vSeMM6e+mdUPk+OwlVO2UPdTtoVZSOz1FEI9R5id9vCSVCaYf+mhsadXcurCorkF3
A6hDpOeL7xyOtTaaejgHQJNIttqoLx1m752eNbJjxVAdazHo7JQm/y9qHcAaoe6AUhsoVT828NPL
U09t1VJMowT0nWHCX2ldMwJ8BZrdo5u/3T9iNz46YgXQZiIiAk5mCadnpIsmpDBSAEYLy5PjHBw7
vEy8psu2yKM+cupFJowuhq7BS3zI34gN/7SuNLWGwaCDHJg0uhiZlLtliPgvG2XFmadGgj4jEKRj
Q1J/no3cm/VZ9rtGyvcRHNm5ScbixIwE/DudwY4mYjif9v3gq0kS2U1mdY+pohWumcnNqWKl6RVN
V2X2bITyu9pDlw4FTNVD8zJ/ySYpPo9xZNpS1pdu1kXxhpe6ccoBaRZpGSpx6KssTnnV8TqNu0IN
yu6U8+Yxn15M6E4gRd7IAG+5w8+Wlv4I5GZlDVUlNcipPzcFgCQzYpTGi4tyLydPNMNsSZ84LAY3
XuSn36fw2EHIlI7k2/2zdCOxEBONyGwkULGi3H/9fTu0dhrLwg+R5MJtNdRst5AFK8A47sSVCXGc
Px0hTvJ5tAqmBkw/GuUTbUqbIJYQzC90hLThE5VcGaXBbDpxA7yPjZ2lQoQ+TM//zVoR1COkwaO3
xFbKrGUtN2o10CVyUknvUJZsJCq3t/M/JpbfVemBesxymEj6ztGhoARQ0v1F3EiFVACDLdH4hUTY
6pCqY1PNZkG0oB0Po/G31d64rU1/utDPf9UgnvHv21s7G5gDkhMFduEEliwRLVfmJtYLPcBB8ZPi
ecz3UrbFn7XeNshIS1QFNAM1ROAor48I9D1ag2FMLRhig9tTwTFwjb6Be38p4vpe+zJguOHLRLcA
/1iSfpI2h6ghMfSA+0bN7X4+EQe8bI3+/iqnW6MtN/YNs1tCGhjQD/AgLF7mjPXgMk0iPTDq/FQD
ekHcQu03htRvtGYxaIiKBGrdAGKtSi/NSKVBpS2WFFaN38q8AWkIx5ijNLFTMcaJZ2iz6ddskPdD
RXMn62j8RFVe7moFunWDztKNAyMWttxlgGFRpcAbjBdq8WI0c4r5kL7Sg9Yz6TskEWvt16DvdbK7
/zXXzhqwV5wMA5BBjGKtZnn4bGDavJWDOXZ1SbXLX8bo69MW6G/9HaHGgZwSQTJwxChRXh/NWAyh
TLkhI9Wqsx0msEpbaVTLQ5Gm2d9f0Y18S9gS91pFpwfAhmtbFl40SW91OZDnt6S13tQx9SBywhiU
nVuvp4nT0dYGkpibM0Auu8RQ9kyzwdKYEMBhLo3mMqAd+t/3f9eKPg3dFKDrcZDFTiOqFZ/ikwev
DUz0J2iIBANGmXhot93wUtXvbT3/7EHgUqMQlvWYxowkR02foQ2BbtJzU7+V0nAB+6ptFMpvdTY3
8sD1dQb6RMNGwRuifLx0GnI/DA1YvJVAJg80L+1hKu2idcwm9sv560jsanrf2IhbhwGBFzgOsRXi
VbveiHGICjnFnwT5eeqhSVWHblpmqR1JzCEcz7iUmnb/VFvQTFGf48GTIOse9vQQNd3GNfsoOV7f
M6hOYABWYIExIro8/2Zdsn6YYi0YmtCC2BKY62qwK+77qW6DUqskuypJCGyO1tuhWRp7okUF4OFD
/3djV4R3Xv0SXHdZR+QE4Ncit2NNmxsRSbSAylDpjj1KvnEMRrQmJKGYx7Mn7kjHOvUr6t23vD4B
2IJPhsWz8ulcSpxRtdWwBcyCLKU7YdSe50gsndx6IOyljTfSoBtlYB1DpeI2oISFCyHOxyeDoUlk
QE4aI4hPZXwBXykm3HckSFFQI4Nd8AJUsnZrqb5UbTTVb/gGmIa7A5eHGDRYogmZmock6jsjAKW0
neSqbWnfh7ABm6HkgtnUSTJiK35TeSqEWX7BTZSNV2V7K6z2k/aYpIcoyjzLHDd+19rbi58FZ48Z
IlOI61zvCARieZFqgxEQXdmr7aGKMPM9y25R6j5koO5/7xvPHQRIwTSCCRkNR205F93Hsjao+kSD
LrPD+tRgzlaU3dLJT9MvU2znz83wWGqHOJ2OVN6I7W4EsuC0xu1HIQPfH5DO67V2Q4G6u9XTgKve
gMlYI4TIwyntvmT976w+06+jx+1iTHezgGe/ASczjRtTLeK1WVy1q5+wCJSkGCwLYzLQAAKhMvEV
9hVIP1QZH01+TDEEf3+/1+7uesGLi62a8lwQMtMA2ajhDBXYsWg1YbLFLLfy55ufFl0HxIGIMlHh
XGzuUPA55rlGgzGunKn6GqOfYxzl2e6PWskPKBak6OZTNwsfWfdyf53rUALr/GR7saugbUq5xFUa
WHSXVC9lCKnL07DhPD5u6OLbAS6g4ppgdBUDKAvngb64XrSZmp41IuGE1FkIitGIhj3Gk4o2rV0r
ldGd5LUKoEDCGSsf61Ye35IqqmqwdRIe7kepTX7U4CJ6I5YFwiBU7ounNB8xZNWXE2ioLPxlaP5J
GXDNfRIX4Z6zVAJ565zNJnhQgJx0+2igf7q+SyoH0+Zl7iSj3LyaYMF+1+IJtJyzSM5xC2a6S9Uc
r7s+zNR4YF1EOl/TKlTt5AQILIcUmviPcpI5A+PZDz63oJ3CIF7xMKohGLCyRpfRy2Dj2yB14eAW
idFjekKVcwckwBCyK3lNC4cZefme0rEL3UwvCeT1BkWxW3TddGcCr6H5MjaI3f/IbQn2AOieoqAA
vO30s8mHtrDHPNSLpxm+7q0DJ+Zsa4A9n5icZbVTNWHuGmU6MFfvTMhBDTUnp1lSI2YPKHi1roG9
YS7EDIefhhG30KTNe3S9OkUprR2ZdS36kVugrrelTi9rPyk1TDlPedmrr5CIy05TCAzSRun9xs0T
qgSgbhIM78DsXLsavEBtrEC25Iyh/5cUNb2I/SB03AjshHNenEgU9fHfB8mQAfTi4s7leo7pzMhK
z0TX30jIn8whMTZ8yI27hV6MkDfCSBGutvjzz0+mKveRNhKUgvLU6cEvPjyY1ug2/eWf7zAmwkDJ
Jjy0hcmNaztEDTmG3zN25inqUVHsm8lRCwH/TTY+zc1N+2RIBCWfFjSOiAGhz4gZJf4zLF7n5vX+
Qjb++9oixuyTCkOSU8nOFmU/LYnYltH9M5oNkkX/u4RlwBYZpDdwctl5xKSbBIUfmyedP1ogpLm/
lhvHGIYECBDVNCH6fL1XUaIh3iQ1O3dadZrmel/lSm2zLjzct3PjWUSlHeERUm2sa8lEE9YV+qUh
NQO4vZdZYXZY6eC5Mx4mHvD8G6h+NhZ26yOhoSnSD4QhUKa/Xhim5IoQBUgrUIcvsvkAvuz/xgAW
gtMMTKC6zDQUqQeoIuoxU2adNPN5jtINA7e2TJDZIIsxBJXO4hh3Oh+zhoZhUHLFCeVnMk920uZ+
p4Ky71Wrpa1SxY1IUTReUB/HRD0kxxcGZbCcqkodExG75RPIPjW3S742w9eqnw7g3B1rt+u+WKVv
Tl8lFES13A4tX68rJ92SZlgfS1RlRJleDCajUbC4YmXZsxKT7yQA5MJRmxGQRIxapRujN2JB194V
xKoffQgTbRPpI+L55CioNhVarGfJ2eDIy0E1XM+74iX7GyeyHxV+Im180RuVQQrfh97hR1FEXbpz
SiSoTTE8GiCncdo432nWm/VLR3lEdjo5e5hp/DgjTbh/926ZBYMA0hJENQpAQAsPn1K1LA3oLZ5b
8A24AGDnfo4o2QvVZjgDD1IcqDWMiEyG+ACCZfnVYsWWwtz6iwplEhQoAZABtHXJx0P6HPWbdk7O
VTKZGLKkOMy8JIdKD7cGVtefVdDiCRUJsINA4GvxaIKXKcyKPi3OVIYILIh6bdTf7MIM5jk7gmEM
I4Xe/R2+ZVEkO5guQN4BH3ftbPooyc1Eyopzo6CrZM+WXainyHLLzuk1KMzTjS+6ZU/8+aeDq+qF
rDId9jTTzaUZNEOeonvgs4QbNbOLcr6/vBvNEHBU/u/6PlLfT/bCrJoTlsAekR2T/zAgA98dY4DV
eLXPMaoWOn1y4HWJq6o5ccATB6xp93/DjfQa4CIdM2WQS0NlZzntmbeZ1AMcXZxFZVg/NdNTT36E
0aPcXfLy2FW/2uqnBfXLv6OMdjnaVKXstElmq2NyZCUC3Sh/mJutce8bXwK/Cg8o1UVhfFl8THkm
19RIy7MMfiQOpS94qt1Y4X1jpzp7pBvZ5TpWwyYIeRw0MIH+Wia4RdelRgMSoXMMNB07Kybe7Pw1
qrYm/W8AqBF0WshkMWcOXpAlcWDbNnxKIftyHvgPTQOaIjwOLk527n37W3vW3ySE7uCl1U80KYG1
P9YbMdy6eKbAT2D0AYQhYoJ5iSfTzXGsUdTVzmBltvv2S1InNgR6Kpni/14oVCKM9NmaCtvow42j
tvaXwjZmU0DpiVQQ9avr6zUA3xqTCLYN+VGrfmjKg0pKW5UOKJGr5ZnrPvKbjSu9enwxOITHTjCL
QNUVLZZrmwxgVBZlzDorIIfvDxk51pqDyTl1C5Bw0xAQw0BnikdvubFsyoDNCjPrPMV/wwCj7GPU
2JiZiBv//o1dew2xpE+WFs9O3jVRCwUs61xBkLx8Axmovq8Nuzs30mnUHGv6qsTfY13Dzu67HHMA
W9wfq9siRlDxP8sEZhJ7unCTRsmKZCaMQUuK2ePvsv8ygb9p2uT6XMWaGhoP6Aaguiao2lXl+tvF
I6C1Q8SGLyaJ0+cOY3CuUqNnen8/Vx8OQoQAIqKfKGyhyLWwInFSD3GhQfnQ7XVPh8M78vJl1oL7
dlYvtbCDlrDAYiMGW44Ja/qUZSnpNJD4nmSONJs4ifntvo31pPCHEYzRAwmCXfs4O59elAI9ftA4
ztoX7o/su/a96G04ckv9lYcvjB30arQzdhxyB8BlWw4A6rIbQRJq6baBwvVpk3Dn5u6iSPY/P2hx
WFFckNMpk7Uv9dd88krwV6TaacgUH5Lg99e+Oi0onRm4dzLq8BjeW+bBGuMj2kaaAf140INUb6hk
3TewShx0IOLQ10MRFhOuAJdfHxQwlaGvDQ79S4suyaUp4SSbYQTXckxT3wSppIOpBe3cW/GWwO/q
wgnLuAuQzsQThW7xteVYTaJ+xgDNhZYHs9tL9aP18l8MzH1YwaOEVwGR9PK6hSFwnWmK9el1DJiK
B9Fzm6OtlO60dj4YlLnZTubR7t93VUgxAMuF3AhIouu1qShecKA0oguKMs5sgMxOdaoCjLHxTk5/
qahp3be3uoYgT0XNEwOe6IWDW2yRwBIl4VPLwbxY6Kc2fZn03+H0z0kybOC1wR0HyhCtgcWhnywe
qVDZzC4GoCuj2ttsS6NmfRavLYhr9+meZ12a1qnSZJfeZOCAfsrNwgHvKxFMhGc0uTc2bd0IxYqo
0NTF3A1QEdbiK6UKTbtW19ilVYOxczhBTudFw5moJ62QPR3BRJhLhxLQlkb303ayC61zyyYYq5MR
g7em9P/9M+JGAFmN3wUu0sVnbJS8GxREUhcjhCYr/CkGLiEF5AHY+eO+pRUXHmoECIsxOIhxKNz7
JVdnxVJe8aTOL6gkT2B3LqPqjzZ0CXG6mJR/KAda2I0pn08qpe37pIyTAQXHcHg0ZA49CJNYKW5T
S7JfmHPs6o0LtG4gLH7fYiswgj1FUc3zCyuPYzFBnYbY8awdIilxlex3KfvAcBf2FGFq4TUeEXEN
G0/b2vVihwwAwlGuwQDysmajSwkZ8jkTpLMgAhp7yLNpW8TfN2wAvI/KE4DnkBNZBnIVplAiKHvl
F1Oqqh2C6MgBEaK1caxufWzEAVRoV8rIO5fpkBWOtJiaqriE6PU/W6RR3gGtaAJSdZ0Ti99ny1Jv
mLYy0go7W7VybCtI7sHSbsB97riZQ/20hfgkqkux1cYbv3D9xIPXDSAedItQdEDVTzi4T1efh3SK
KpP2F6lyTMSYcZMMTj0HdfSHp/5Q+op1HvpDqiRfSGzZdRe7U3uJutiBokwUuirxIGZkV+gibsnN
fXyEq8qP+G14fhEfKti8ZalLmqUaxH3NcCGgHo5kvwp/Qo8WrFVnKM844byfitZjeo0BdD8hySHs
sx3Y/oq8tknp5O+j9Y4eBULXMvMN3YvzfRb/7SDmYj5DSNjD3+6aRwh6JGhEWAAOQl7UmLhdVh6h
HpEQH1bvRPNb/bGuWgjL/Sqk0oufkj95Dz6pn0b6bqFNjQLbfRex9sZAWAv8CjAiApi68I5wBTzt
ZX245PVQ2IXRG57UZZKvpcnfVquFCob5u+8I28ioPh6SxX4jTQYfiXg5EfAtngE5CQ2g5c3hoo9v
oQ5YnOSX0aEszlN5lpIXldpJ+NUavyZEdRCeV5bsVc/qT+OgkIf8JH1JqZuaEPN4GiFtFjm6/By3
SLcP2lEzfd1w5ccpoa48BhA1qbzkRbF8mnK7auzxsTR2AGrW6qv1R7Hc+xu6rkrgpUFdC9fQxNQZ
OK2vD3mhtwMNGzJcJAa6APCbNtqzpUGEzaHaLp4fuxrgmsSlge5A8Sb6YtDHuhltmu7Mpzy2Y7ZV
7FPFm73c6s+/aJH0jA3w81McDpcejAmyP9RgynthFvjfuVNZoEUzTlPkaqjfnoyDEf/ov4ax3ZAX
XcIk5TvpXVo6obnHYXycYm+mrpI/FhoeBxeiIWq4Z1mNkwPtgCNYr+KNPu8q6EGFEINkoMtBYw+z
kYvMmyk00apiYJc0JP+PtO/acd2ItvwiAszhtYpBVOpEdTgvREfmzGL6+lnswcVtUYIIz9jn2LBh
d7Hyrr1XUNwBKGBaT4Nu9kD7rOyFi3N6bgroFASTgE2B83A+c40Of3Rk9BJYIyBNh1uRUVFvY3p7
gfwGo2fTgWaw0WZaxfx8W4ZxEHkvM01sCqjsDtwmD+RCpCUf+YkjVGqh0GLUkEtPW7l2ppSxmqZy
Guko1o5AqXcVwIOEmyK9pDm4uSPN/REuBX6o9Z05lFETOzFjHZR0OHhLkwEpc9DTJF98qkrJwERC
XKqjmTo2KSnZNOYU1PYeZxIQSZENLGf/nhpc7NtsykOJAkzQ/YuKGCrpfD1q3MoxcBkBzIcuypiA
ouAUwN/Px5yNdVJKQTgHQ8fW7hsbaZW+J8xuOqvNn+Vd8wWgDHA0K3P9K1G4mAVAipF6R0IC+cOl
HHWAiIkfVOTMspCmX7UZmU1pdWYdOpkVyBtW74qKdsCmbOEBDUmAwewkylvQCg3I8FZkRJuNtSco
rf9kW82qtpINmKFek+ygH8QtIH7Bd5WQGvI2H7UEtC+JX/t9DscZH1IXEBU8pJlBhA3/7usObAnk
Fz2h4fCOKyOqvXZyutyKU7dVSRes4H+uDTrqxzMGD6MPZZN5I/y5hxUO5LGwasHIB9xL6Ttbkr5H
+cEApj/nzRpKhrWpdpu+dQz2XpXdymt0Pm8WQz+fjTOrG5q5F7wLLMOh4GFP7km60zTPJbvXW0c5
8emJZ3a2VmK52hrkrHF8QOMJCKTzzo7I9+RGLmO7wZZvE0CKkfjsrm82QX9coyz9QqfOu4bDA/V/
ABwB8oNe/XljeZK1kREoUOKk6mMDiF9xekgfWzuFUtz+a882Oh13e+m5Vah2COHBCIpNvLq2r0zw
2WcsX6a9aExaD8ULryKuaRB3MLmPhHwlVkGbDUfc2u5MG0COisgocx0PZkgUl7Pc0N65Iw1M5Fak
jzvl+NrmlIk7bzBJZxebzDoohIeauhWU1mbaMOe1ce503pI+1QcBzwVHDra+Y+wlvJpIqJOI6uaw
rZwDihAH4TGkGQkg43OfuigotvfqD1RpTRebCf8BPLV2A4HxGqmcdP/yA4eowdSPtSk8NbkZ33e+
Wx0f833ZWsWzZhe0xedyn/q7EhPYpxEY3feOZI+PQ0OLvb/VSOYITmgf7gvdCen3gXdb2yntb4Mo
ZkFcrHLKbyvrAM0zGiWbwYwZAInUp8oHb0274a4i3dOdboXUzG3LoCoNzdIGWPTVrQhcQQm0aKEt
ASs3GzlE11YcCNAaEBUngNcS+Le8750NdvYjAEqWpSHVmRyMh2BX5iQgD/o2sxLyr7dL0lEQBfEk
g56oCW0K41vbia6MkkZGSud4H5rFQFw1Qs0KEQOUnx+AzXzsffNLoT3RSdXT/Tv/kTnbl2p3rEzl
+U7srI48BRZ2dOblVHI588HflifNgwOW1ZOv3sb9bXEPvuX0BNrAMGA5dr0JAybLZdtTAfcSqjih
SXXmRm5ka8eUUKsFlIyGAHTBL4NgjcSQapnMjvquVW6eeiK5PMl/vnpTvNt8nfoXRSIk3Joo6bv6
42AFW5mEG1J/qz1xtioRyQTw54ES+LoH8Mag0ieiJU+TiF3bvhN/a9Rw46MMsUdiPYFiYlVmYu4L
u6MSfemgh0i1bWL+MAG2dZuauFvpQKeHY2TzRHisTyFJiZdhfgXaHY8u/me7JxC17wlBygHfYgYU
o79Rv44KKQnV8UMxEhx9Dc38Y3JslRxz/KNg7TJiI+x54VJr8+VbxUdvIxtJMiKT3oxKy0it4+aF
pt+yc1fsjoyip1VKNZqaTtRYmlc6xr0g7GBjZSanbxcCV1j5e39P2215+HI2oIOU5IvfAEC1mTR7
66TbgjwaX0FOwp/IHF99+6Tdvxd2eWKFmW+LlsQmNhpPBmug44ZIztblchNWBzoNLUbzw1EkDlW+
3hP6COrWIwBbZMvMpqFkkxIM7acN/LN7TJH+vmt2qVUnhGxcCxpfpmFaGg0s8R5cCzO5K8lmpD7G
5uc7JImDMHt3+nrN7p7hu/0QHuJ3Mx/sacNjM7D0sFXR/9sh0+95tTxW53rjrJo4iyEtLqwRQhtC
I+mdJ6BOPZqFZok+fQtcvrGM59E3tXnt3W7z4mGEmwI8AeQERCSPtKVIeArmiejLQL6NtDkx9owo
IChNNbQ6/+d2S79PnUXvgDEEkwvsUxBqlm+wPOzEMg2D3tMHM4peIgmrFG7DWm8X3SZUHQaihGRG
CAcVEgt30UgmhYaQlOBpmll+jFkGbA8SIXFoxtO2Lh+ayuHLp5XPnEOx5WfO1gZIBUHJBgHy+d3W
JSiW10mBFxuYoFJjSRDzA/ssKyXS8e+DbqucAUcFCMTDPqU4+ulbxm1G7T0OAWsstwX4YlLedUQF
XS4MTJ1fWyXzB9z6wMU7R43zTkJaofekJ+6u2qYN9lAD+V3Ey/6rqrrH6WDkFAp2HYavNfm1t/Ql
2FgHowHMS/xCTQbybecjpEZpkhWNCB8tp/0CTS48iprbFDb+rKxwkx6Gk+JM1kj6NTTstR2CogkY
NRA6we9lYUtKVKhXaXh1wiUKO1lnXDeBnJhMd2qmyHg3sMJoTTw8RgmP0iqqSJvWAlivo85Uy2di
+wMEhvB5e81Il8EXRgSRF0RzFBhaiosp4aeEK4Q+GbxUhCw4FRhyjNtUIgNDATkEbgjGj5BqSsyZ
hhDrj/H0Ca32SnqAA2yZvsKlI8WlpFQfKSo+ORHHF2MqrKY+FNIPYGkU7ORI/ABdJQF1YkDBkEJg
dmzcGA9qdSVsvXIioC9I4KHKgKh52ZdCiXmtl+LBK1Maq9/dU16ERHpPnqTT7VG7Ppn/29Ly7Kk0
IahFES3FriFTpMTD4GMctolIeczevyh04omW/cqJJ13bP0AgzTV2qH5cCNboKGknCBsH1GpIAv0U
oo7WaNWQfH6KttN+MEjnwu1ZpsqrGLpp6Pgl4jmFpKgIDhs8JRoqQnUfaN+hP/AM2g6Y5AnAcFcP
HG6LR2anHlPdZOXGWIPGXaYJsOhnYpEAviC83haBd8slZTZ2cu/JnZ8ipY2jaIjalHITXjS3p+fa
mv7b1OIc7EcfJn4MmSvekV4BI6o0U0MMxGWQxrYneaW1y0QZDhXUfGarVtBfwSY5P1Tqqm8kTkLP
UshOTi0V5NBModkROmwCvNss89RKv4bsAIVAypjZWv30GgMf2if3cb6V5IMBqQ0/Jfk2alwlCAgQ
1qA2+fAq+scMLy12vor85GcbvjblwQi/pmQj5ZsxscPkXg7gkNyT2lf2vXzHN8d42PjpCs7wUrtt
7iOqTYB1zEWRC2OgVKkrXkeGajxJIWk5V91yEZwFKOgRKv9a3MOaLXprn9ufagR3BE9k2/AmyNcf
odOf03pNo/kyiff7QVAfh+0SMsLLu65W1cyAmDz2uskplq/xeIV3ZBBdQUOE+zSEm7wi5RbmANBE
rBCDwyAnovU2iG1trV507TWH0YEeOES0ka5YZhTVifGaXOFjhtrU3we2q+8Bqqpq2lqqVzwoNnww
ZLFbWXjXm53Ltki/wT/n97j4kyWALqvUNQnWeZJsmuBBa5/iryyQHCmzchDp+L0SoshJZaV016oy
147a2U7kf5pe5FD1Mo9qecR66I0jx1DHJcNoGspuLE1hjSx6ie2Z5xooDcR58DzCsXu+wRIGKOQ0
J2xxcUsxHRLa3smj02bbcdxrxQnwvdsHyLVzFsB6uIEgsIRGn3Te4Bjyid/N+dhW+YJOw6n8l0+0
OxlttRKyXTsUoayEFQPEFLy3F8PYC20jyWMyei3fSVbC+7XZRZAR7creWOmTMIfgy+BLlXHNQ9Ua
UeJS6FFRR7Bfy2zwWLGTp3+pj2vBHOHlbum+mfD3KgSWE3eGwZi87Nwe0Gtto7aLmiqKS6hyLqOM
WpAY5hC7NXyUZjlH3JS3W5ivj2XvUOXH1QJwAUZzcb0ERVLK8QBHibwHJ5L1VMGrO1A3UL5YGcgr
KSQUyODRq0IoQASGcDFpQt/Ukg+aoqc6Ck/8LQigAI8+TSb2mkGMD5jQQqGelvvcwJOEtO/BZw4o
TEPk6tA9x2tkwSvByPn3LAaXa6eWTycEI0ViKB3eXpXhCkyB4Qlf4tHaCBrqsrVQVZ4xdvpx5raD
U9szMSK+DIc80ssZFP1vz8eVTQtyAup0oNsYs7PmYg8pIw+kdlePHsqewzYvJUCGkkpGbRB8lToG
7drXs9Du+Kx25LKUN36frElUXrklzj9iXpd/Tkgoq0ZdUOkDHhyx4aY5hdB6J9POZgo4Ubb/po0U
XKuUls+ZCY+DxFZ0lPaosqY0LlzGJOdfMp8Ef76EAYCDUoGG0K0yub080EJytGIjJ1Q1+WF7iFFC
HY9a4EbtLqWiw9PxQ5PWbozLY/v8KxZLF14PfZUIBsZDJAjyRaEkfWdFbqPREdmSLCHydC8YL8z4
ijtbjR7hAg34edU+ZApboe79bvrzLYuPAQoXL2vEY3iQnQ8J148JA2EfQ4IEoYa0p7HRnrT8X2tA
3hWKv7aS2l3ncHaWgA0PmRtb0kktniRhy8VEyl4QZoSNjaorP+20EmnJ9tAmblnTYOWYvjJsgH7h
RQEwMzSXf5G3fyYvEaRRqcdh9Jj4kHMNSY2jXAuEtSgOwR25XGESXVkrZ80tZqlqAjwFYzQnYWA4
XSNy/sDmUqpQIH354huMltHz7f16eUJDv+N/u7gMYgGyzIw06UcvDGqAPUKzHsPN/18Ti8e3DG3v
UUzRRMYimtcfKJ78PzSA9wUCQmARMV3nC8rQiiZg8zTpCXKxeCM1xcoGuryvMUp/Wlgs2VTSmQQk
4OhF4j9OTEy8dUmEdOjtflyGH+etLM6KhmNloM0DpcClVGd4VfsIeXKDGumn0qxsw7UuLR5LPicO
RRwJo8dPsF6SPvtOAVvWX7mery6vPwO3WNJNquRqlfKjh2AI79EA6VlV/Lg9bFfbmCHSMwYPp8pi
+uUoY6hooSc+XsS69BWytcrw1bH608Ji+lGGrZRYQy+M+lWpXvLcWvUQv3rU4PNnIgzMTpYRIYxD
FdihR5MniuOnGEcmMwYaDM0Xq/jWEhK84f1+XJmdq/0CpAbqPdAAgOLw+caRKwi8gS0yeXV18JNj
3d4L3JoE41obixXAilaIiiadvFj/KFhHDHHLrfLv1hpZhEKykfopb8STlwIxK0luVwpWBUL07YV2
dY5mlShgDfAIWs6RPnHcwPh68rryQQ6e+rza8+XJV8Do6XAr+GtUpasLG/VYJHxmh6alHEQr90GY
jTnaE78L7rGWvdv9Wfv586j+ud6CqJe5siswNdm/RD+p3Aox5NrPh0kCXlTQDuSNZda1jkUw7lt1
8jS1eJXC+tUo/rMULviWoNeAAwLAAEDwi2izT7ppqqCF6SFzSozRZcpzMZq3h+laoA1JAzwJYbkG
BNEyDOC1OBMLhgOmj8G9pr0BUXNY4hrI/8m9XPmg2jSRTzNpYsJOHQ0DCiGChjrq0Mk+gTJAaldp
Ma1RJi6vCxBaUapHURvwWSSYz6cPEmJtysQcPkyMpv5bS+rxDomuUFqhXl7JN8wNoeeo74BFu3zF
jaURSSVfIAzKTB7sPAhTK5t02KfGk1SZ8qGSnbwFPIyghrUy9JcbG02DaSOBEAlXriUkt4/Tnktw
FHpxCponnPQ6aPkpjti5MkqJwjYyJXXnt68nbrqHam+vr4QWl+Qq0E3/fsBikKcMXhKQNxw8OXJ1
HiithDJH/KyfGUAnAA1WZHC24tewmywlfIXe2soAzAv4PFg+a3+ZYsKLNoWFMV4ytck0c4SK4SPQ
arVvdUhzPRuHJiRsU6ydPJcnHVrVAAZF5gXKY8ullQ54GvZiOnpwA0sVqyosBQ+H2I3LXbbmRHdt
GWuAGQKXMSNP5fkU+XMKYeK5wu/l0askJ2odzrdGl38x2pVU5pU8CKgOM1oNPspQ+1wC6LU4CWoQ
1XjPfxjx/snmiqz/k5nIDIbFe++TYDLxvgASz9iO8kpof6WTKuStVWSxZrbOMk3BMY4BfYjG09E2
SNofVf+d32n/WcMJTkgg4EH5HGEQyOGLsUShIKurVOO9Gq9bwRofo+GhFd+DGSPmGGsMx0sE/9wc
eDgYUNTUMIXnU1eVvFj3UBv1GO3hYrUp78uMlhWQs4YZZrthsjpkqGGmZ2KLiiWmVYqtYq3EdmWx
QpwWegUz5xRTu9iiWivw44Dl6tVs2zuRaLcQq3X0ZK9rK5j0KzeBBlFFlFkB3f8lkJ13uOCypsj8
SfSU1uLr5yR2tIGEHK0BWgX8EX6YpmiWg3f7ELjMcUENDNc/IIlzhWsZBwRyPoKIXkueIUBY3ioA
C+n5p2oNIHsldQPILxLZEMMFNwilpvPewaXDCPxu4r3RbyYrxdH3FiRtGZK45A3ST5G4L3Rj3EQG
3I3gAiIem2asV26byxMfH4GIFPRsKCkgzDr/iDqFbQnHibwHU8Q4nSvTll683B7QeRucH6o6LjIc
cNiPENNYCk5oEMHhi6YSvSHxIE5HIiavXFxXWwAqFrgB1AUuuMZJIUZKzkoRnvBgUeKWVJo1UOyV
gULlFpwjZAHnyswi5g10MZBZLUqeJAOG0G06wKtWXz5XVjziixkXO1cf5xr2+XTECt9OI5/JnlS7
sbFhvUr5fdLQ+BHIGXXPRso0Iq5F2pfHJUTQ8CKEH9QcavOLg0Vg8sCnkJvwxs7MQzNKd8NOdiNl
JfkxD9FiHZw1s1hrcStnAYNvH8q5bLIMBrgEFJnf22HGmq1s4itpL/BAoUMPrxrAEORlloJrQNYp
et/wJFMiuZPvs8GcnIkGJ+6udbsXxWlOMXSLFaIpBzhQqrkNilfAKHOnx/JfSuoWjnpeoDj+9+3t
cHmAQuUbop+I7WZ1Wnkxx3w7BFkRhr43VUDU7lstcwsZEFhoBbA0tTXVvN3e5eZAe8ifo6IDMgw2
4fmayoAITaba8D0ZWOlYxZN65Qy5nFdISeAEA2xH5nmQh84bkH2IXXcNL3sJATwxR+WDKhqBvnai
3qlrtLnLtYrGZqUOHlohOgpy543VowS9H4BOvCR8ELN9x8yRowpHVtbqJcseW+JvO/Oo/omTsrYo
xM5XZK+FHVB5p/902QmScmTIrcYbd0zfroqgXF48500ublZDH7u8QfTrRT+vTfpccFumr1ypV9YC
AgfcbKCxAqD7e/786VXAVyW8jSTFk1VowSqQy+k3t1fbldUNkj645fPzBeS+xTnJQ5++hYuc4oE1
oFfHzN9O72HqGOaauPOVCNPAzYXTEhcXAHFLEVE89hTRBy/OG4HKe89KW/S6DR/SIHuXgcFTSRGT
p7FypMi53cUr+KbzlhdrQ4/7QE1DRfHKT6g41p4suiruTgbPgBygzzf9zTAo7+8ggW4AwPjUrzxT
fnEA5ycp3ItRhjPAucVL9Bdu9Gcam0LTB6NvOE+HAfkA+KXm6R8159TRvVIQXyi3vfRWTBpBeSor
7IQ9wGYkMgYS8SUpRWDZD0pckxjDlG4beZPEe6BSsvyu02k3uDC4AePDq7ljOFnwbk+/oX+2Mobz
Pr3RBXlxKo1lMbalWnMeYM0/UuuKcPXLXGYckNcpHzgXudGOeSuNzj/0VqOLwyMNMy1MDTSaMxz4
T0nKm8G9Kj2inl5UNSm5RzFfIxlc2RB/52qZM6lgiQRfh5LzFJFWje3rFAhxg313O5DZLOm7ql32
6ZNPTSGTTBKzgo3SSrfnG+Ws21gniDFRkwapB0n7xQGt8MWgqr7oe9WzEREdkg/dB0/bjyoza+OJ
4xlZV86/GOp5bYLIglgJ9qYIL8/PzxFa75zPsESbdKO0LwMPvcZd/xQIBJi0fs+5t/t4cS3gUYRi
O14mKioSENc+by7joaJsqJyPpwJqbM9lvuN03OZHY20JXRlLA8lBhBb4CyQn5gzCn61X6BXMhPKE
8yq48h5jY6v6lkgHHX7eny2FFljZ/+en9Ny3+ekHqjtuiCUqSBCKhHWVwnlpYLHyuVB3fHBXtiQ0
bGY4ekrV4Ri9IYHdd06zRqe9uDHmxvEbiDLINwF6dd7fPIZKCMwUOa8Q7joBQpJFvnIUXJaP8eOh
5AgCDMiCyF8ulopQ+sEwMhaeRP2I649msSslDyX3qsqwVMhtjmYWLLypHzzn0pu+kyaKzo7lVhF3
SmxBO3PlgL8MHucOK1i6CMUR8v+Wmf9MMizr6yLytfA0cQ9h6w7Vg9yfhuGlwaUCym5BxepZBGtV
al47EVhj+I5NZHqO+3dNox1wgBD8hL8cKdNvrqcR/Eunwu7VA0rNXY/n62re6iJ0mD94djDFYw5G
B0thr0ArfZDjuuAErzffFOz0VdaoRiDqPDGYR1NdgjmJUwV0xJEDO5Lg5/b2+03GL44YmGyBQTZD
X1DgXAS1WttDhqpSwhPkYEl5Dxex1gxBpHX7dyjI9e9TC2JL8zyVB6F6a8uSALqH0PujKECtI1BC
MBU7k0lu6y0FzhsEGNkquPfpsTplBgVkmlcfESRHFiQSeMUC+RgQUMHx94ZODQiluOpLOdHpGLnM
h/AEzJTNYhuqtp/a0ZePu81rD2BX4HGdEYlDltgM3/vAjP2v2wNxiUCAgBvGXwQEGVLXoNWd75dM
DGUtGGUs5umAvFcEgOo9A25OqYNNBWTKIQJ8MSXFkw7+ArdR/CeQXrvHVqVsDQ50CaGZvwUwHcD3
DARJSzDoiFpwPo1xdGrxrCjdUTDTdwxl9a3E9pgMpEy8OqCiAGzfdj6VQayOZ89xUgaRJaY2B1EZ
mieW0L30a9WKK7seTEf8gUWLIxux4mKgyrgCiD6LTqHLvUL23r9v4g3/A2vz4Ogj24oXEeC33Of0
nSX/Yv4AqCz3AGbIyuPlMpjDIM2AUtTlZ2HjpSZMMQxq3fZ1dErHe+MJ61TZZyeEkWx84Gbe+mSD
qIPgbjJ53ametG7leL+kPeAD4HE6cwn4Wch2MRARPGZqIeTiE5xwh442Ey00Wnw3/kthceOur3Ko
+nSkZkdcnlz9OBR2FVi9ToqP4C5RDj6HG89uYF7w2NZUub+9oC8ed4uvW5z/9RA2kzR/HcovoAzE
wDQVOOtAISgefcBBW/N2e5clADBb4EcogeWiIiWxNO6r6omN0NPOTrG4L0NTfed9i8Vmxe+Kg+/b
2MuRx9cbQSLhqYjpVMHBYCVgmvt0fpjNNvd408I7GBn5i6Wplu3gx0l+yvkfA8c8npcrnZwDzcsW
kDeer3OokixGVfCjOFGDOj91ussehp1ktztji5A8qDeFKe84trLK5jt02SBUN1CzA5AXtOvF+QyJ
lZaTpLA4+fUPYLJD+9wV/5UXAFk8+HL+ij6jtG4s+uQbWSC2XVuccOXAM1ycSB57cmMJz9wadOMy
T7ZoaxEylF0Vp8rUFCfts4eSAehquzDcJ/Ez196prw2jMMxMC+v2rP2+SZaDiBINst7Q7RCgF3F+
ZMWsknIj0spTCNLdhHsGhmm523F22dFQ2neNmSUWfy/9VNA8QhjfJhDt2HAPgbHnlH+REAMKRirI
bBZEhTB5DAEBmuYbTYNkxjNr3Am2M43bRSBQbkdcYHALGxFOxLRgT/6at9XlikCyFEfvvAgRdS1t
8Uo4+oRR31enMDIV5V+RH+Q1n4/LswNNgDOGvC8gnBdmb2ne+JxvTNUpaFoyDE81mI7RIw9HndHN
H9TH29NzWR+Begf2rTor2MwqfotFATqENPJ8U50kHzwfAo33zg1rJ2RHsFTN+lF4VKySGEmCsORL
rRxuZQNc664xB2DYA6iuLTdA2XS+JPRtdVIms/RJP+hOMkhmasBV+j1qqdKsUb2Uy1cWuoxCLd4+
kNhADv98RaaG1PoVG6tTZ0qDXeB1n0MrUBAt/ad6Zkisgolr5Rz1eTPNLSGyGWQFZDo9piJcj3dQ
OZqln96rmLSWCGh5DDZnQmsd7m20TukU0OZ++M5LOkBrjrll+QGmEpsOAP7X2Ub9EBvacRuUoEqE
c/fFSi7pkomD2Bu4VjwkUcRDTnzu/p84XBjESJ86BRRWifBgsaT1S5zRoLLrZKRSD0EGh4c6Smgn
b6PyOMim3D9J3xryHorZxzQ3SDMBzmgZ2SaGg0ijE7l2UcqdRJNH9C7SWNtA0D3UdkwwC8PGv1Ta
tdvkF6l8fmyc92Jx9gpVWkJSU61PEBiIDFObniTtAKlqY9o3P9MHstB4hPtO/l2kJHibdDeObUFz
/JFq+qaJ4X2+FXlnNEfVjNtNnzvGdJ/ye5mDGJ9d+zR8VKS74l77Fz1KkHiRXoI+RKBA4tEK7uTP
1re0Yp/CdeBl4Ha1A2lx1XjQEAd/V7EDp3Muek4Mp0nuEsGeuI2f2KJC62OBZ0p5HOMSilwVhRrU
5CDrGeKnhFsODEyVwr663jcVanO20NGxvw8/IFVUGSJeovh13yPHGK6pdF5mZrEowBmYL+jZRGiZ
zRjrQkoaTqtPPIjgefMD1yKiPuWPioNvBFln5TF4JUA8a2/JQpNyXs2wDuuT+JA8B7tOeZze5EOv
06aB4uLbNLo41wsTbqGFgveF+HT7WPut+SyXjzrDoFD5nbFQi9SGkop5n2Xor7Gr3tWHhg673Kwn
W1QRE+6guwQCJ5QVXHBl2Q//UoIkZFZ4qB/bLz6mxqe2ybKMKJAfKDoLXnE+AbbWqCiIWgYsMTBm
yR3kngSnn/Y+bU1oaB4DkbCP+KHDggCz3F9Tab6sfc5zCMkXWK0BUwPJ3sXG7sfUyLSoOcGGKBxw
Kf6ohUH1PN0wcc/zFYXQyrHW/nMsi1ZxNyDShx87Iv7zVnW+y5RI8euTIFsggrHnYQCL/1+4C7on
dQ2LeZmfnvuoz6qPOkLZC/eIShaR5OTi5hTizdV8h61oq+2hLl6QapXLzRR/Kh3kGQHDCLZgCebp
GlnjIvO4+IA5Z/bn9IQdaNjzRdKc5MRNhVmHAtIPCXyfd6uqYfhJF0v0T1cXSxTFEmnMZHSVT1wB
wtcxlL2Hlev9yoMRNxye1QglUPu52AdqrvK+2ga/ayZu3irFS5WNcpclqIhqJ3XcVczhSlsbCQAY
eH1XUBULrXZ4G1DMGx0+WoH0XnmpzB+kIRrE5yA9t7idKj1Ix07F+Go48Fh4HGxYKQi4Y0B/SOHT
UlIO0lE6ACg1mNf3Kfjp6TZX6O3z4dosIyhFKRHSqYg7FkEp81u1rJQWsyyjIl3Zfvg8FZ9+s0XC
4z9bOGFFoeamAauElK68fBhVZZLAUjdsTzEkvT9x7HNIoeCRjAQXUiu3+3UlxkdjyAqiSgW3YOQF
z5dvqDXdUExVe5L6nS686j9cJwJvbgvIkgeOpEDXNLCqJtmKycpj6Vokedb0YucIapmVEVRNT/Wn
8JFIEpVGU4YiVasT2HDThjDZLJ5UxRmOjQyUfZTAsmynr4XoV4+Qv0Ow2FedDEckXmjakw+Flt5M
xEPFIW0TI8X20MLBnVHI2vMC1bqN5hndysq6etMakOH9FRvHkbmYAUOa/IJrWXticIPNyl0pW3JF
/eFQtopVGzFtBDJC7MVXvZW5v8xnIun6p+XFBIw5KCsNKomnuIEI1uxXpmU0g14pj9Tvd9KYU/ue
V5/Z+NSwnWi4wfgCpNzwtvIZczPLcw0vTUFGHkAC6GNxTYVJxKSqwLnWJf/GQwfxAnvQ54fF2G9z
a3rnil0iu1pIo1fhToejXrkWAc9X0sUXoHCPNwXQX9h455tAVJNIEpusOQmvQAXe93hPtyJUsniL
j3axlcuO3zgo9DWDPe58Ujt+CmWa+LtFgLata8Kb0SvnDAdYzSkD1SIHNZ/uP9NUcSzM6IL/+cj5
iPpz0ZR+JRqxgmGCPfIIhjKoQdmuKpEMD+iqusTVpQEd0VkSHktkqRLCtDwJFcA7TjAHowXiztA/
5rEZaytx17VzFVA7wJ2hYT67F553Ks3TTitZ15z0rXDXBynk9qycxuwuXQP2zSf0xRz/aWkRlghT
XxppiJbaHHifPucUO2iql5W1PK/VW60s1nIgxUInA6dxwqv0xH2oP3G1yXtblPZqTvjCDQ+Nb95u
80qKARhi6FqCX6bAtHpxfrA+CmStUwC0aUMrxgZNyjdF+u/zhCmaVYQhBj0bnJ7Pk1ErWZ/FXHNK
+5dIg95Q9wCRUWj4SYjP+274f+nTn+YWk9VHYVpNnN+cqvybwUqw0D/KJFo5ea8OHPCkuPvw1AEX
7rxPiIHiqVXRJ2bQBKhZiAGkyX8G82PLwnMKxxoPjCXu8/NGSmFg3BjH7BT4UPpTyNACI7WmR3Ht
KkW+0UAKaIbJXtSetWQyWC7n7KQJj5FKi3TH9VtYppggswcyhLNAUuEaO4Mcr9Rvp1fRUWlkP6vj
SnLmyiYDIhisCFjOAu64TCv7UqV3CV+w04B08SQcWrB1b6/2K5fFrEswV+JAjQJq9Xw8x0luymxi
7CRBNAyXZFvufLZJm3vZt2+3tDyakBGBxAcyawAI4n2x1OjtUubDuVdkHtTjxD7blj1/CGMDMvbt
QwxDqmQNa7McvP/bICBec6EEtluLpaJGvBi3tc48TsRLu9O8Tm5W9tXVJmawwEw9QKF7ueT5Kc0T
I+og74HsqBgCpvAfN9VvJyAsNcsSzYnqRTClGiGXZ1EN8axJtTnjvpISAtXtlX78Zhn/nrNzMxAz
gNk0klbQKVk0I0x6M+Fe6TykQaL/Q9p17TiOLNkfWgL05pVeEkvlVNVV/UJUO3rv+fV7UnMXI6W4
SvQu5t4xaEDBdJGRESfO8VXZ1hsTHHyckwmHmPf5QKx2w4/q0DnMiJl2GzAN9QuSKkD7DFF4u96B
A5+nemuAZUhFZiRxloeKt6r0OLxk8qvSneRhN4oPqvikgFLz2ILx7P62pA/A2TyKn+A9gMsCepUy
b9Rxk1bNfEqS2GrQyzDob8gVdTIanxmRmSTht6hZBkAPzVo6gYaDjeDalo5eqimKBthCbbUNoYD2
LI+QpDEN6EaTAhVyU9pY2OCXR+zoFTLYrvpfYeeoUmsu7be422f1+wTCN2DGpEMmeFUJCjGz7i1V
2ANX8Cr0e7VCK6AIGJvMcEY3kfU/U/Xv51MrpbThxLUapqrXduKCiNJEPi56yYw/eWYaElqfrZzR
E7G1MTFlQAmAaxRIadprJLEcZnE8zqdMt/vOB3HZcKgP416UnfpbJbwuuTUYuzE7Kp8DqrD398a2
dUBxEcfiJgBW4HrB0nbuNX7twYvRvsjQH2i7Q7yEYGLXzBDlZUkwxdovCW9sveNSB/Rp1fQu6CxV
x1s3A9VQvNeRkQGZMtAK15+BNkMDcePMg3o946xaBJF4ni0lwwnQMSoquagaAgGArDUuBDpl2FQi
t8yKjv4TaDtI+cOyuBP/JKTO/Um9uQfOZoh+OiSpyBP5ejCjNvIAmhj8SQmi+SGZnDr5HAXJVM7A
g5Vh7SYReh4V2rMA0Yb6BirV1+aWQZ0R+8CcUJ8awdcav0NrrlRY6J9PwG3Qr7Ufy6vVFfVDOgxf
SdN9AVVupYvH7J7YnGHUh0FJROqZdFJUWjOomJFvmcEQEM25t6YPoOrOJOaoySReeRpMMurAaHcH
jQLcKzXJq9LISAEnwknpHHl5Lk9yaencS/Eikux3jIipXexoeCT80ih32VlWMNIRW8tMtOkR3+IZ
Ip8BBBfPK1UPaw0C1sIpn/6shtfnz+IAk3zuyDmUXljCbVtTi2kF7yNamnBUqAEXUicaEXQSTvl8
HLr39tAAyAMi5vt796bNkewmHA/SIwa6K/zr9W4qJ9T556wTTlrndG8FUKy52loSUgopOKVEqMSL
uKqfx/Wz0Mq98cQwv7WsGsqF8INAKePWujYPkrQI/TCtcJJi0JYCOdH6bZyjgPRsjN/nqTDxnJ0h
HdgrEMjKbAmMggXpELj/GSQYoDcXgbKLOFCQlKMLXBqgdVksz8JJVN0KvK4TUtNf9buYueP0luD+
um/unFen7QHlgnODziYkDKngpB0UvaszQTip1TETfKL3Djq7cDyusd1PANesii9Bgzh0jdDu6rf0
HYGoqWberJ7Q4K1GgapYc5mY6eqAPh19E0X7A8W2fFfNDyvkrJfCqSvGJN34bOTr8d43cPyQSocD
ul6qZtJaqW5WGX5nrC0CJbTQLVazbiiy4tTcQIQXnd9oAEebEo3DaTvwM6y6tp7qrjGV5Vvavy6p
18iK923OE4snLJElawPcVEKw9ZDjhAeDsh7+qVMrkst9PYrNyJ9S5U/0BZKvUfe01c3nX8uvPuws
LWZN501iFfE1thuBtuD+QysoFWpnxZhr0oodXa8oCuaSa6zvXQw/htR1VFr12L7i2dzJ4Mh/i0XG
22VjwNfWqQHXfTPMzSiANnC0VyRuGjQSh1Vi1vKu7mVL1fw2Ew+A9dzf+jfZ+vOowb8JJDS6bni6
WXPKl0Ff9Aoh1+Lm457TOnOtVl9AfVPOjvHypzXcNAIEbT4oSocqpvaCd6vXQypg/NUPjJO4vQhA
bJL6FwGbUgGsHEWilhktaHl+gjx2bZ+b1a+47+MfdUTB9xUknoM/s5ze7U2Cub8wSk7axU2SyIAQ
CDLCTg4sF7rQOaDtGueg0dDjkvrL8sH1AOvs9Gr6UdlL+jgJwJCCgXAtvxb5oS/fGGtCZzfPa3Lx
PdTJ5ptxSrD7Z9IKtZQHLRNMo3LUEoWT50h4WkwxrWxmDHiDi/zHLOnCwssBIHVq7td8qhphnOYT
v4cGkSa/aN3sRSJawurvqf4paW6jFscUwhDcq4Hc/lw91N0uW3fS+AD2saJ5moXJ7OOTtHiq/Kgn
DcPj3V5OZJ3+/UBqncYYSJeOx+smnaSP2uBiLxniA1eKK+M03hTV6KmgVkCDIAoH7PV8itBfG75q
0G4QxB5V46x2OfWkIfG/2BJCSkxBsW8bSwwfuO4lFZ7b/FWABmD0ydgT4o0bVghfFUkb4qJCSvl6
jyrJWutSJMwnA2ofs1MWNdry5Ez+MhZ9dUul+d0jC/PYKk3o8MJ84EAVY6Lf82vK9YLxTru9eci3
kLQ7tgkeL5SnTA1uLtMOhHp5VmK1lVIGhauaM3zB1qm8tEJ5ROSz80TKMWLlI528EXqygslLeLR/
cdMHY3a3dtaFLbpmqaatVHDgCTllXMAVn3rxew2/q9/FMkgkK0LhMs789FjNr+JyBCu9whjqRgCC
GUULioB4Fj0FdDQ94g/VThHnk85/5vpjzzdmVY5OlfroSpnSg6aCFVpIHoest9vqU+2/Fsg/reWO
R+Cho9wS/waHtFq48nzoa1R415e19LJOOepc6Hf6ZNXcU9c3EAwR9pM8QWbi/gzeJDlweSJiQ84B
wFiwlFOPoHoxlEwROZCQAqwh23XVpI4OwDeQwnWfAiqxQNpoXVrGxImbx+LCLvnzC9c9N1Gvypk6
nzooH4SjnSB3r9SSJYdPWm5lMjj9uW9C7UXjA17xUwS9Z8DloQU8KXasfhRZBYpi9CLg+JYHFmHX
bT6DzApa0ZBXQPrpRtot13EA1xG8e60MFYrkV14fldzOkdRNd5Ap1SbObPchCHfvL4a4dYEQ6lCk
9dCcjU+4npWckycljbAaSjy6qQpAjqof1HAxax0iACBgj6IchJEgcT60aPYVHur6lHa2ANqJFXXr
YpUOWuSW6tNSIYvKDCk3Pg+ZWhnsuSRhi3z+9eeN6lQCeYu8aTsfUaUw6+RFjK0ZJeNshBzFcorA
DLgEyu7+tGzsUSgeolwJAAqcFp2uzbWmzPWOG08r/94JlbeqXlc17lwWjjQxloA4p+uoGZ0FIKVA
yhFNpegpvR6iYRT6FMmQJJBnUGLH5ji9I/2sisGoHwAnlF/uD20rfMTrheBVUb5AvEzd3aPMlRCk
lcYTaA2r13mORKeGXRe7BKwbyBxJGP5zgsV8FaNJ2+dlyQqgN/y1DsZN0NbiI6BVSw25lvNcbBNj
PL3ooPQfBtnkK6/ifuUrNKpYUjpnZVh6glXQQ0CFgbST0KjSHPUT5K1V0A+rS3lcZYV7ybUe1ClN
FqFaCKXQ/Txgx0s1yUP0kCwr0cFRLsbgJMsqBtyqN785VVqsJRwKZD0BGhy0VLcGROKHIdHfMjGW
bE0EGHTVMtUfwxrqAKBGtFE16h2p1b+gOlF73BALLjflCdIgvWwOSAG7Mr8ojdkNEvyNIjXr3ztb
kMyiEwCEU2gskqnjPcd8EyVFNp3GvPymiP2zzP3QpuexOXbSG2NjbThYHa9iQsCNZM/Nxsr1HqC0
uJpOcugY8i6twp2BLGQZo2N2+jPmld0Vxbelm6xC48xlzU3GB9zmXZCYRIs+QjIcIzSEXJ+kehyi
VYOQ9amR3RDY4QEaviLuxxqtZNN6aNddmewLDlgI+Sc/vFYDmqUaFYzQH2UaMV4KW1scet3INSmg
EwSs6PpblHJVRlmpAQsMvzfDz8V4hLZAq5padaxKxsC3PAjK7HiXyej3QDHy2taioYAbl8N0Evv0
xwoir0xTTWFNHtWfI1dDhtUaRBZ0a3OxL2xScw1qIrFGfz+IrkPuJ+S30tCralyh0b7KO49bAbYd
ZjeBGENYrrYIrW/GYm/EYRgwphj7GmwG51zrxXW+1n0/5EIPvUkINaa7ZgiU/CEbHvkHoXcS8NZC
OKqtD0IKF7ra5cPKaqHYXOGLD6COVjsUjbyQ3YbmHkfJC3NWSjd8Ar+aNyTZUStlRujJGjH5oIsR
4wpX01TFMqeLcJyFbtcURqAMKqufa+vOvZxZKprmgJ+ojBQzu3CdL2Sg2W5w8aq7BMipUkPT4LKa
+hi7qWIWind/WbcnFfQKuH2RqqLZdLiw1bmxwxi14rPh/T57LTWTW14kgNQZAeFWyAU2PiQyJGIN
L5Tr+UziCOh4vp1OU/l7Sh7UWLNCoruNHpQg78wqdP9U/Z/749vKWhAKQMh+YHykn/za6Fj1Jd+P
ODdgoln0yZFcRfZyiEcNFgdZDMXXh34Hwt74933D5xz3zS14YZi69uvG0PNKmXBe1p0QvyTh/Lby
mUk6SVu4plitoQ+SmnwC2ozokKPvdAJKTfcNxFsTtCvXpN6l8ilunhr+VYQa6Sx6wM7NIfIsItS9
ZV8f3+9/86Y/v/hkKkzomqmfhwpzpY7Ij+roioomv+dYZe2tqUFVgnSboimdKMxfr0k8T9WwSh2S
BcaD4sYOuA2kDoxr76HioXExh0xGhANQPOc/ujejPXEgVAWyz6yM8EnkHvDWU6sH9M7s26M6PM2r
N0n+jJfg/dnYOBroy0cRAw4enGw0JRta02Kh5shseMW6n8NnRdo1CVRt5MdGYZHHbxsDcBGwIFxg
POVrwmSdM65QcA7Rglz6kQTtM0i7ZT95aHiUI4vMgmHuHLNeuLZ0VpR6bXgkVPPOanjVWcqvaB95
Clqbc8hK3p/JrUwmoTj4n9HRgYJcS31WjjIuzPQ1hPSXqHUeZFJ3JcAMrdzbXf8IIT6t3+nYbOHM
A16PMqfWPrZhuxeT/gEKqozV3QrL8U1Q10V9GaAHupChlKMIbW98k8pXT4YW1sio5hDHHXtRs3Rw
kKMwqUAINNL2AAqCOVgBqpMRtGw8e/ACwQ47gyB4ut0ZaNnBiCWset08x+ILb00h5CcjSOqJjAfW
lh+8MkXdnmkzV0YrqdhgjfbYlH7/0RAmoqQLeG6f/GwVOwX6Gr0WrMoycRqUHySvLKSNyYUJ7399
2KUsDNtWgEgHWCh0kzMm2TTmlEUSSW1o8FKhqKxDfAFFKR2hMGUF/FRab8STGGiPJU5QbCIimT6q
2kYz+P3NTDnJG0uU85qFFXVMaRRBg/UIAZndmNshE4R2Y0RBMyBp+iBNcigjUVflskYtn4loYRfF
52LZjy0BOvAKo0y7YYUYwKMI8ulIGFJOB7tPz/hYiQPhQ52/QPgvN2D1f/nL+cJ7HhgKdBhKiB/B
/nO9/tUsqynoZOJA0qBq4CWWoB1yFkiCOkjgBgXxBTqTBVIHQ12KGokOweQG+zkJalsWH0rRaThf
X353AiN3QG1m2JEhp4O3HWRZSCmWsjPFS5HXURMHxhIMvC2wmEWokJP8PnhTiPKBjr8B4ng9WVIO
FQZJi5Mg7Z1FRb8dIjKG49sygTYF9DJB3M0AUuDahNCEaO9MuiQAsgjUiYvLqpFszBE4h9HtRmrk
BPV8bcAQkjpGHSoJytFDX+b892sN1CweehDqI5Iu9NnIcyMb2qVPAlSA5+zrVOp2053mv6RPJEsB
byLi7gdQBa9Kahi9rOerztVpAFiYHD3w+heTvXhjKQhiASuBS0DFM56aqTk1pFyq0qBDtZZ7b9C3
qjPqAbcHA3G9TLp+0HmIQIbyVlU6VmUHspJg1nfluJ/mfQ6Gr2Pau/dP+eZQkDSUAFaFT6FnSxXH
IZ/bIg00M0MexxgGND8wcissG9RYel5OVbWDDSnc69OXAOBK/ffnW5IgREcESwUCX7lekSpLsllD
WA7QgJtops4z3npbQ7j8fepRIKF+jcOB3x/a44IuX9WeOFZ2YsuGTNKowN7gTjQoG0WYpTyXTWkQ
88f5RShsPJX/frGR7eFFgmVCTxUVS3TGGtZp2maBvBdCq/z+l/Sr56MHFnEkD1FUxMVB3X7tyFW9
EhlpUBaPbfLYxc5ffz+4clGtBLobYSndpxUuk95EaYjvX956P1dO6dt9A3QbFBkBPluDfyIeHWAJ
ah/NRTxFSpMHmTlA7a31ftedtYhA1pnLq1aDeM/+E34xjN5c5zCLcjjAQUh/Ee9+bTQvozhbNA1l
pg95Pz1wUDFO3qK37EF+So/cvoU4dPdjeblvdcMoKDqQ6AV8EEhrmqajLjqcplJaD6BmLJw1dHov
ZZGP3OxolEpwkQAJCkgNlo3aD0XalYA9D+th2vPPy6+QsZ3pxAQiHyBakJgAPyHp1DxzFly8hqZ2
AKqyHNeDvNc+mvc5IaxOkG5Gt1q1Y6mR3A4GCXjMFslFIFNJw0rXqNHVVIUyUVgdJ+4P6BaZnJlk
oS9CbowHZUr8NuluggHai/UDsLRZlIBhhLOICjGy3lA/OgIxoD7fX32WJeqSlLMhEZYRllJu/xtV
+EiylMWpOe++mZuQggwINL8y+ktww9AllIkve9QSjfUANjK/ZRzW2x18/ePUGApZ7KJVx4/33D6r
Xur4YQXJxOjcH8LNRUyGgNCUdBYJpDJwfTjFiIvnOgnXQ9n6IehmuQO4BlLE9ZN739DWcBCvoKwp
gI4IXUzXhkoj7psmrvlDUjrKCGq6Q1o6ZfZ+3wqVAj9vMVz2eDkgYYESD3UkIyOTAHRv+UPk58IR
BVN1cUcn5OzSY/bVbo3IQLMyMjrY0IABXo8IYrA5ihk8f4AC8QJ5R94KB8BLGFcznRAgQwLhJJpF
CPmYLNOxN790nTGr4XiovsZdbr+s3uJ+Qivz8/7M3Y4GvFnkHYweTcL8TV2ecY0Em6QW0+G7vHuS
nu7/+O0uQ8YKcTcaevCug6O5nqqyTkulqubpMM0O+DrQsTQr3qI4IysIvz34xBBaN8ijHo2mVAkk
zPWwwEN4OiTAQVjVT1w0O5Sn74/mdpPBCDgkQF95vgGoSKaUi7WuYhjJd5AlVi39sQPSHnK4HSOy
3Fj7a0vEaV/cAEOXq4Wmr9NB+ii84Xf4WVjSH9lPdLNjsatS2X5ss2tTZH9cmMrFtceDAKbSp/ZJ
4k3OGdzCVl1I0JamZt+fwY3NdjWD1GZb4ddqbYaxxSpe5NSeHicWWQwNi74ZEBV2pJA9C7WWzN1j
/DT2Zv9j/DbY8Z53hx0IpIZv94e0cVtfTyDZNRcTiF7atqtK2OvdNnHBtuhJHh+AP2YHVH+4MvYg
3Q5ID4/miUzGoTcSXpgOaF1rEqvwkVxChW09iJAv3sPZAebm6S5v2troxN9ZO5Ps8eu7HKMlL0Rg
Fs7IruvRGmlRJByHMxAdVsmufveVPVcw5Y6Ta6BHemlwymNngbyEf3+ibwOVa8vUumqciFpeBsty
5uipFyuevi6s2d3coLingOsFxhvcONfDq4shSvtRhDcsd7KHp90BlEKqlT6CzF4dzAoqtDzaLZ/l
1ro/unOeg55YQIr/IaJAIoS6wVIxifsWovCHNFBUX48tNz/ER1Snfe5BelZfzWknefdtbjlNZKkQ
nAMNSeB514PVkDVsBiOfD+EbGK383jSO8z5muWaa0PO8Y4FtIW1LwLkAuXZtRqynolxFmMkD1an8
yOkgo3lsHpS9YbX+uJ/32lPyY3VVL3qUdveHuLWel7ap9dSKUlfWtZwPqjeCHhtybnv17b6J28cV
PCgSMwC8QzABGXzKRpEDpid3sNHagrn6+i7xej/zNKv25Beogro6IzQgt+bNVrkwSN1DBZ/Jc1/D
4GSBy4JxBMTNKbv4dWpXzG24hPOIX+de3ealPnVO9FWZ62409d3qJ/vGzvbqrtnNXu6LH+lR+wyP
y6F7Yl1MW54GKS/CDoNSDRLq19tGV9eulsgoDTd561/lve5k/ugnQXvsdsPf1oT+2aUX5ij3IqVq
VlVlPR+6P51vvPbYq5KbOMKh9qen6SM+5l+vxSuLoI1GJdJmz7fLxe2xrIQ9U6vmw9iAZcrWvXqn
NqZZ2rqt2sK+e5VN9BhkTxC1sqTncS/s9f+DXz232gERhvQJzVESr4h1qq6fD83q6aOFmHnhHcYR
IUfgZseSdr7/2KAmt0rqMV102CiewfBTfipQ5yofyvEFQsa/Vd6ENm7CEnKkkdn/mdp/jVIXs6pF
qpD3HYyqJnR5fqzB8qV7rc+ZALs98D9xe6g/U38vfeLW5GqzYt2V90eNB/31Dpb7Yc6MrsUHLI8A
Vu47S/2FBttuQhRsAhf+NdSMQ0PO5v8+z7dIoK4d+QTcq8h+ODrnJYnT9QznsxnvYEsCrqhp2Js3
+hRhM3Vh18yH7B0cLjtArHa1H/q11XqZy9g35IzfjAdXFPDjyIHedNJB1inmVYDrDyAJf5RG9JuY
0sd0XL8ZkakG2n76pQ5W+JNwx5llxLqSNz3QhXXiKS/OZhSiboAuF1zJhaWB3vAP4f7fRb8z0RRz
S39tfqFfiwU9pZtE/9m2F1apbVslyJiuwoj5DR0IMQlwRY21Gw/tYUpNgJBLP6gLOzkZjKty+x77
1zAdWQ6ckcTA/cwH/jl8IDR5mmNYtTPZutnY8741WczRm/HHhUHqpoHXA/oxn6BF6PaZZRxDV/dB
FtwwInQyYfQmUoiYCriyodtCc9FP7YT0liBCkSkzdeg/lQ5XO2qza1CvqSxoQ93ftFu3MwoOwK4j
RYinIrVr0roTBqGCObRhWyXDk24d8Msfpy7FOVZSdDzixzMf7KEfHOO9vhmFXv4+5ahJXAzNQfy+
+FCYz/PjbAOb1DynX8JzdOqtP/gP1hnfeIBCDFWDUADoDIFsocKnRpFroHcl8TCU3tK5jRe/d5/G
aiYggP2l/mCuz9YD8cogOfYXx7rveWEQQxjEU9GMCkf4wWVm/qW+Qo1b+oqeIskmFPiscW54E/DI
A5aqgOwOJTwqDJbrTBPaURMPU/g0AlL0mD2owSi7EA8RjopnvA9PLYsLfGPrA0qHui1a9kA3J1In
TGqrWO9bTjgI3X55h5gBQTt8UwO13yedd3/fbyQtSPEeGCoDJURg56m9ubaqYqz488MA5YTXcXEF
3hql3TT6aFsoartN//6CxZ5BaploroGSm8aRj5ygDn2tK4c5sqMXUB+g06kGOU1k9ovZFFb7/Q+Y
ZO4P8/Z4n4lJwM8BUjdConq9e5QkWYapWPQDL4M37X1hsaXeOkUZ6AHsE+SZ8FiixzQPUytzPa8f
Zm41w1/j8/AorV5fAyfISMbcbg5YOqfk8Z4HyQK1IcsiUwowGKHLoPoMS/AIWUNk54tjlVAyUP46
MkE9BvlFOEYgnNC0fj1tqDGsbS92CKeTl1rdowlOSVmRCYmnrh09UhI4XGfGbALtvLYhTjwA/sg8
4D5pgxX8jZIf56aXnfjYZMmzbiwTmqlRbTwXBmVaW1uoB7WJW9hqBRst27OLgpr8q8ETUGU8yDaW
6dISXdGK5mnKuhGWFFMHxtobNOfYr9bwa8oZ+JubywU0AqR8iv52QA1QsL2ev2UohbFBL0OQ8Ls4
cSI07esff3l6KBPkdF34Xq4x+DKbljhQ96Xbvtz/8dvvR52ZhKR4NgK8RksYxXFf4eGaJIERB7Wi
mWrnNSvj0JDb+2qP6TLKqIBHn/MmN4gbAcLZEzfkVVAAkwxg3sfUtRAJY5yWLStg5YBGLaIWBNpk
T1xMk5CFnZC1VRV0JoSRct6MY18bd/eni/jj66GcQXCShN4YpGboB7YahqS/Ny0CY3Yj/mGxoNcA
QWqeBbSm7aDQBOIw8vIjjwbIzV0PZpKUYVpAAR0QWR8fkfsMvs3WnJhvafr8A6CGVmggcbA8RP6C
8jGr2tScyIVFoGq2DJUbi3scHGQmQe0cP+n7cSe9VEAqj2aXu3V1XDOzYQE2bi5B+huoM1RLXZu0
EVcEvf0xObGVOebw0R9ZYz3v5cvFo+1Q11DS9hxX9EYRNM7gCO4Y9DvZEU6GW+0L/JU9J/v1MB56
X3OeUOR3OU/1weS/R3/j4x+/eAW5uan7owcNHadwE5eV6acV9lDsOdMUAZ8G+I0C8Stq1dW+MZpS
h2zoC3i1d48RmBLe1cr63ZqCVZq6CaVuR0T66ttnZLVWZoumYtVgroMgH/49sw07dELn/panvTYR
pAQDG+qQAGWi35GetUbvypCfqmB61vp9Y9WQjIut8COLGU77ds9fG6L2vC42ZaotMATxS3mwudob
VVc58ay0MX05nAd0nl/QzRAlg+tZToeWk0N9roJFsyIki0cXJNXQtkEfmzP/LfME1hSjUkH3ghAW
jymajrKIjJELJwPO75gcwH+O1oy37Gl4hZ7uynqJbM0gIUlCMxeP+FWnDhK/ynUoceDdn/aP0GAw
yf9BtGF+VKYrQm1hX38lH6yn4k3yk4wQewOdiVBClhFUXs+nkBmq2mpJExBjkd/vIj/y292EIxZ1
JiQGdvVO30eHfpf5oPcA481DlAe8PTtTELMgf+fu+OtDju5ItImgow3nCCn0668xIq2XObVugoNG
ZuC9D0ZbgUB55Sv47+8/kG42YzsCqe4/f2XW79FarcUWHMjDW4oFSKg1OwvOEyTGGStE31GYKnTZ
qQLWCPgBgIquPy7VJrEex7UDWtAUPVSgCjCPMY7RzXmFuhUKBiAtB9QCEDhqe4dyN8wgv4+DGF0Z
ioN+Fc1wQ1fOv0csouCb/UaZIp9yceVW4lAMyCHEgImaEVpfP6Jf4bjX/5Lijyh2QdkELhEwaiTQ
aIzl2PWtpnBCHFSaXXUunvEPGvfEMeIH4l6uNg6sAMOJuF5HvRUzdz0YHWsj5t2aBIkZ2iylyNs7
jvp1auUR5celOpJfb831GxTl/J+6mzuq6d/31nSTwHmy0E8KLBS50nEkr4exinKj1BGgu/EThyMn
g0/kNT8sNmI7AfKj5shqTD4/Q+iJw0EDJRphdgVq8dpi1pZd23R8EojPKnooDzyYot8iB6AlJzsU
35Vn2c1NdOB9afs0MndN6rLa7248OiYXGu5EZJiw692ApcJMUMPUSAJIG3BwQZGzBvoTqLNy6/7s
3uTHyVaEFjtqHrg7SDr3eqycbuTdjKRfsDjzq/xePusowg0v0fP0ou5kV/NXL7ezYHxuQU7/g0lK
dVP6oO1Tq5uAKcrgJNgHZQqeg7byc36abdBAPCNRkXwXvPVgOJyDhqMxPKKyfCh3uc+q3m0de+wt
8KWQlhD4s+tJMJIJVessTYNln/jp6yBi0plVZTISeldBkg2sqeRFj79dG6nqqA27FhrBC9FqzJ6r
1C5f04+1NydvemojN3kELftn9cp9cp8TK/6+ydifJ1rlkQYCwfgt/ZcmDmgSUQBUVp/nXQI1knco
ODUf4VNoNuXHr/vbanP/kmw9ZhOxAs36rXUiinbGCEjxl+YPb5lVPQJN3h1YAeamFyLiW/9jiLqq
VXHgKnB4pIi0/8yydQrtIViP43Fiueybi46cE0DLgLkH2xdETa9Xr+TWKawJgNmdf0geQIU/7s8Y
/Ww9L8+/v69Tu2MUZiCbC8yY5GbBXmWEvNvH7OLnqbugKpMU5Rp8/uguTvjVuzIi8F33zn0YKDdG
e6RI8MBcfoaf2ndZMPEQdHPFFBvv/ihvygvnYaKaSYDsiBzoYXJpjF1I1mu1o/2n5i+Wcui/JRaI
RZ6T18Zh8T5sb/sLg9QGUbh2NCR9SQN7FU3IchbPsrfWdhNomaXUTy1TZpjcezfH/MIgdS+ieS7l
5QgjBMOBszwbbrTvgl+rhRev0+1Chv/ePGgX1qgnRiWpI07f2VodiJYMLMD4R7H+3F+2zc1/YYW6
EKUBWqx6O6dB4etP0PA4sF6yN/Uuel9QHhhE42UZS7AwfKGsYQ4PqJc6tZPaEuqJvTfYs7e8ZKyu
hHMy4N5iUad6LUqopsXYHbIHCYTsO6Rz7c7uzAyhc7Y3HDQAN6fFju1vnMf70icImb3K5w8IBHwQ
ApmhtbispOLmR4GGFo0SaOgiIKtrV4PApJazBJ0GmjtyuByAm4fq1Pgr9/Jgfo0OZWAg/ugAm+mC
2uv/VB+dV5wkp3eG3WDXx+hn7bECks0o7PKjyEa8iIylUEyifMZHcY+tC7IYu7N66AjHX+S9Lrv3
99tNdYZshwtrNPPvIiY10I8hcVeylVgJHn4/S7NAyiD3FpOz75ujabDPIealOco7ruKCtSgwuMEp
7cmfP34JboyNED9OX9Ij7/Q/1m+tU+wVT/DDxxrOMX0Aw7RoTn7k9W86wWd5BV5kjO/aiuAvv4ty
XkkO4ZSQx3fZ/AP3yO1kS9pJaGKCEhPAOKfEz1DQkfzyi3OEvQoOJlN7jh1gjn6D17NDEHWKfkoW
/8QHACEeWUWKTWd++XmUq+vWQuGqDKsk4SH63pD/adbnirB8/ztjrBFrA9LNtHpU542cwhi/ByOX
KXnuh2DKZup8MSO1LXd3OS7KGQ0cn8qZTnYfXEH8yJkj8mSxu7iRPSNHJZmp9/7n/lJvOsBLm9Sh
h3J7anQLbBqvGZ73iyP5g1N4kLi2OGt0gMf5KPc1a1JJVEH7v0ur1KkeIFwaTys2GO8lL6s/WMmz
bBduY/ff749v6566MERD80HhHqr8gOFNjhKgp8U0vNSZzPj5vpmNKIpQ5pMyIMBiiD2vvZQAnIYm
VFMSyJPdq19Z+CNkHcqNtwJ6PQjZDB4LYA8gZ/bCEQpx23FcLieB0Ft8/AASKNQXXHAt3x/JxmsB
xUVA5jW8QWXgI67NqFUnTk2v4nkt7AD64q0GrCQrCu9MBVuWJWrOOFldpA6CvAFkF4XorY1MiNmk
ztIfSkb0tzl1F2Oi3JkOMYNqEPSzpax0umSvl1aYvU1/qZhD/DlaDAknL1j0kMKjrnUQa02JKmRA
CRoPWfa7Ff+2+etsAK2+ILqSkCCg33Jt1yz9qDZJkEmzhRljW9hw/Sj8oFiPLja0kVM4nPt7aWPe
IfIAVAXSqMjUndHkF1tWioy+yCXsJY6zk9VRDs14KiQ7ZvnoDb95aYd+9fHoV1CmQUsCcM1OEMgK
7TDcN6zaO8sKtV87TauLJcYuKkw+fPrItPdQYly82ybObZ5Y4JuiWBNrcTbmOBJot52hARIYmdOw
ehQ2fBVZDwAWCHsVTjl1wtFWuORtApdYW1391H1OrI7PbQvAsKMkgHQ23XsZ60221iBjhgD8ZNfx
aHMRI8W49f7GINDWBWY5UUI3NzWIIdfSikdSQ90XhpNDFFWxQvk4DKDv4HYSCz+zeSouzJGFu9jJ
1ZrqRqwhURM/mQOjK31z0S9+m3Ia6JntxRDdBUGF7Jf82O7Xz/vHkGWAumzLXJJA2425CvM9um/1
2Uu6B158+39ZoVs5h2rghULCMMK34ag/JaeZARDYuC8ul5zyTP+lcWOVN8iWIVgWEhNi3Hrkxz+m
3jHS9/tD2fRb/66IQd8XWiyJawFLQu4C9DnoDlwtKGJ5Vtp/86Cgrxt4HhQF0W17va06LiqrEhzF
gcx7uY7gEjIKDSsHszlveNUhOAF/+g0My2jCsKgqJOC6wkkTB1W6CkJehbXETs3KQmyekwtb1ICS
aZxSboAtwKEAaIsZx35rvkR0PQKShwcq2u2u5ytVOlLWqNALv/5Ko9PMKi5sTRWy0QJaBiFPjQW5
/v1Y0Ita40kY9/bfpF3XbuTIkv0iAvTmNWnKiCUvdatfCKmlpveeX78ndXfvFLO4lZiZcRigAUal
i4yMOOdEn0J7l5if4luQ3KW8rN5GWAppq78MMXfJNCgaFFpm3ON/mjeYSifyuAiuHji8RPvWlCGe
o1VaSDZfABzNuKVTKcX+XfPUH0YOCO7y61SCHUuigScBnDSz3gvQpm2VIHuYv+oZqtlEkXfXzyL9
wvqlQNn0gAR9S99fxBBCLo/6srSJn1gvknZKwUdyueCNrWFQkQgEPchRX3Q3KkPFDFqaOyuQDcx2
Bfp48LbuBXUOYRDIqLr5XdoFEJF5tOpZNdZN2yV++voFLP6xcTT/I3iLvOrVOtaecNTv8yfjOXSu
z99GInJtlx7Zs6urrmdp1iB74oevIbjPqq2qBLJ74qGSj2gjgNxWwVPV2XhUwiatZwB1RwWb6Hyf
2dSbblhyCWMtiVCSu0HfRY56X79MIhl00j3WJnqRQKucjD/mj+vj3dovsAodM1DKwMhmhouuXEuU
9DLes3cYZXGnFC4PqXbp5EBQQmiM4jj0ZLCi69HV4OGmQhenvvFDQjb775edUTWFgBPtHEzLNoxv
0PQSshUxPt//UVCvmcg8EnTyQR7y+kxtbfpzO8wtJ7ZGGs9mlPqy+yYSTn54I0cDjR10m8a9Q/Wo
2HZ9TahXeqxMVFaEAJeIlIlt/ZCejR/pl/g7/5QMB3z/9u92pscLDGax/rCNJYIu1XptzCFRa0FV
Un9GudY3PkLJk38P7yLp0YmiJddn8DJOgDH0U4ToL7rYXfC+27nViqrpsRHIB/Lf9jHjOL/tWTyz
wKzR3Dc9yHCwkL+CwZ4/dPvFrvaK+xmhr4PgmMgMXR/S5Q24HhKzt7Ow1+aJDmlEDtx0igNEyiC7
yZm47y6KrFc/nznGQUC5Ng+SFmYmSlvUgG2BaMIuJuEvuAfitf5xdGLnR+iitwDSrvUhvBvcl6+F
i8naOgRoOQTqK+Ij1NmY8c5NXli4iTNfah+m6qiaB6vlpKA2TECMDZJWAAWj3ecF0bVdsqwuRwB1
XO0HaLW8RrAbuxDaBuDRQlAQEvrfrIozZwvv3ldxOWUAzu7Q33vY18MJZ0vmKcNsjgPcBcQLlErL
Apyj0BLErNczf5R2WnsaE9fgyUHwTDCuLzQzc2oSmJgaty2OMCHwMnUb+VwZoR3oshRADWQXY2NJ
9U7IegREwU67CbzEg4Y/4IDz/vOFdw8qG5fRyhZz58dhXwg1tQXZb+u3CSjkTXg7+OLL4mlIsGY3
H9K+c6BR5MZe7/RPiZ3ta6d86XeFo9zMnrpv3IGWIVDCe5q9insOL/Ow68lgtn+hNxXa3eIHvkqO
6E4g2qLrKZLpOmnswPlR3otIxr1ahCc69d2tknEAq5mhm/ps006xWapoBIBsptOT+rY/Sp550G0F
10RpR3ZykPbpbeUtjnGjO7Ut3f5qj80hQk56pzio6Duio3qlByT6k1gS2cseJGDPoj1YlfixChCc
MbjPvBwsnQ72VyORhS7EBkJSnOf1r66sYK5lNUJcA9TofubBu7dOsixBRgyXCbQ72aTG3DaJICt4
PVX3E9YhtNNxnyqkq96vO/mtbQkRPyqJA4YYgrT1MBRhqucUnTf8KvUj7QAIGNDIJg/5sTVZVKgB
mHUkxBHQrK2kc54GYW2gmuFbH2jWe30MW1+HXDLNsgI6A7e6/rqWpZJc1iKyWAiQnsb99a9vrQRI
dEBdUBExSE6svz7k+TDLaY2bffbS5t1Q/SJ0kLJzuISwLZd3bok5geMAoLAgYyHklhyiiADUdX0o
W4ut4mGDVx6qB3j/r4eiZ4LYi32Z+lXrBqlbhkej2C0DJzmzZQWMXwt0KOiSoUfr2kq6lAHqylrq
N5GrTicrsC31IZXd62PZmqwzKxfpb6mqANSDlXHwpXqHbqGSfn/dxNa+QrIaaUVkR2UIOq0H0qAD
zoSu6siWuIbLq/BtRFeoLyPYAB8O6DdWjTCKdX3UExwJs9iJAJ8IRJFcq/WS2UYvx+sD2VoRFAjA
TgMvAW9aZiAJFMsbU8K61w3pRyeAHp127KTDdStb04WG7JDNxVtIxElcT1c0tQUS4zgoS0wsu3++
/vWt+Bf+EN4D2DHAn1iPuHRCsGgL3byLh4j+p3mayRDa8rJvYnT+fdT2Yp7YYr/TXjiWqXdiXb2h
wxPjmsIr7wJ3JY4QpA4HDMwi0nCLFiv1sSlcXTj2+q77ubc4Q93a2sgNWKi5AQ6Joa4nEtqnZYeX
S+p3ELePdshz8OR0tzYE3mHYEt9tK9hSaFrFtOhqpL4pHev3LLiRMpf3fNi0QVUJoUyG5L/G+M2y
R3upLs0R6/5Cvqa/BTIgVXnNqLemCt10dEAKcdhxBaynSkXbySS38LQEHw3J7Lo5GfHr9eXfOKhQ
9IQmIc2YobrA3C5jKSpZHwpY/fINGQzIRmjInYt2ljl/rlvaGAyEKWABOQuE7zqd0bNAKBTLOk+L
LvNBCYFuAjRpo4HzANlYFJpRgAED7/ELAOgEXqwwzXgTd71dfFbdTWjtQ15Jf2scEpDSJiCmyF2w
MAktQf07zMrMz42b6gMC3Tz2zIanwVn8ywD9AWcTpY/VrKJrdOYrAOwqZOS1ct2aJQlaL2C+AZd8
oUmo64EUqVbx/fZY+qNWHovsiPrb319uoKtp02QFFXZ27wqGmjThAi1UmAjGBwEmxofrJrYH8l8T
LIYpNSwhFM0GcqsFvfDz0V5qz+I1oNmyglgVUwU5c8q5Xi9HNXRmqWVK5qsuakopUuWKHRucoWxt
KiqfDTYdpgvqd2sjmVQ2XQgygb9g8w6vrYgcDieDvVFJRC7WggY4yKGIUFiqTxQasawWWUYjvCA8
zoD+PWgvukxmYMBmpxk5gSv9zczFAt1OmmzGCxT8EubGrGe1iHoTYxp+6n+ypwKh9x46fm3z4x9c
KVQrENk36DiC+MFYmsamGqywyFEwC2r7ozGd6xtta3XOv8+cyKoYBLPJs9wXjZu+9BFWhgMnGtsy
oYOEAT8PTqXGplq7WNPQCg1DEPqdUR4hdTlMf7umhGU/M0E3+rlfqZUknMQ8pxkgJByy+GRMnFCM
NwrmNtGzKLAaEyYwCsTfGIVa/pNR4D0E4AmuLJFNzlRZrCeaUYN9Kv7CKABu+WejMA20RULFBwxk
5iGRBciizbmWU7/SySmB7zJ4ubKte9dQgRzGLQXnwhZJ4mKxjFZQvm0IMlFrEj2Zz0N0GnliRVt1
EbyBkQOihQLIIzEObJS1TMWGg6k/UNlb/FaGoO49VI7ngGS/dJ5MOF1j5tjjASZTQATCFqBs19sM
qn51GUnKN9+kEW7qA1qqfFUJx7l8lzdYM2DFQVAPJHQUGJmtJiVZJYc5wB21q+4GX9iDH4dWmofq
vrTHXZFAiwr0JZp7Ijl4e6n79vKjsZXjy+Bq+/AeKXmASw/GrrBTpIDSQ+q8okBkJ7vsMHxddx9b
VSLwqv77W1nYTjCmYaH2yKbID8ZPIyb9QtpfkHBMX8y74T342b1PtzUkJR/gHjmmt1YDK48mlAY0
PKCMsl4NvYpDSZBQtywXe4S+E8El2Z5CEqPN6nP3x5oc6VdC5pDMz+2zaV+3vnED4DLDgwkCHlC9
ZuExKPJrZi+HqW/Jjtl5y3uXkXCw498m7HGut40DRflkSHPS9ikSm+1s03HJww6ojElz5ekhql3l
vYz83iQ9r/ayNafnphj/kOhyWiWQwgcBoXyV/OypQqDJW7iNZ9lqPMypVctoScGGAUZddn71I6ly
1F2SBY1qAejjwjq3tigoIygO4AmKtxPbk2gM42rWNEQflf4Yk9gunfQ5PYgkuCv9yh487ShAFZ0H
Q9iYyZVV5hAv05QIuQirM1KhBvkydjzE3MaNBNU9kfYUANHwsg+RoKdjmOBJUCmkfRtqu0vc65t8
0wIavVJMLMpxLI60ryv0U63w2oT48lBSEZ7q7z9rEEf9ZYE5w6ZShS0IynjPzvaH1XnBTc7b0rxB
MFs6WPq6DyMMIpDf0Ei0Gd6Xf7QSZ6NgNvSwzEWUNzCxVKA9apZr7a8vxNZmAlZUpoxfKkbKVET1
ao6sOcZrOQRitK9IUJ/S4DCaD5/X7dBokrl5VJqHRWEc4mNod7t2qWagWaUxycgASo4BKTXl9fr3
N+gp0Ieh2FQ8nUDtM5kbtAqWsqxkE+t9gn6LL+7Nk+J0nnYz7GVHe0hBe9Kf4lN3t3wgre0A5QAu
urALPbSsAbbc2KGFXLW7/qO2ElTnP4q9SFAs6IJWxSYU7vK9gJpFfgw86UewF33ZT3b9IX66bnHD
oavgcANejDc9SPDMlswp/FiIMAvT8CTXdly6OF/pPjxU3eN1S1sbB+8GEKopF0hlk5XIjXbdpAO9
Gx3Mg4Zyit08cBuIbe2acyP0BJ5F30s0IDbTtdj3ePztb3kxdkOef5oJ7PsKAIeKfnp2Mycn6Y2y
S8BO+aU6nS9+tQ/F/XIj/VS8BPSW3EbJBdwOaXrpgA6XOM5wg+gjoxXXX3PJHA5LbOBsLfwWC4oJ
N9FnZGs/NdQeJ1yWmRscFV/y8hydNiDk0N1MO3TiTu/Vm/xtcsu74Hd+192mHvpdvlgIFTjPuO+g
+tpE0S13tgZDtIhBFGKhsXtd5Dmxq9wQiTt3hsJ3SMxj9WZ1BPBEy54P8WESbsdPVCxBQ9gbh3+3
55gzboAQFS90z+W4WLPX2EkO0d+vVJwtxYUuqiBWXQQgW+xDaO8EpfkTZzqv7+gLFdRYQ3cGTcBS
i67LEwW9fiSRPFivVKEGY6nRldIXG7qjCyQ2eO+ib6G8/383XHT6lCC7Gg4mbDjoySLbf6D5+ZY4
6a3sPoc340tcky9oAsteei/fzJAm3aU/h5dsz2sut/U+W60TsysXSQybugffRcX7hRZ0pddul576
O2Ek6GvIceRbN/1fBxSiL+uZHdFMUWkyUAgKEK1/9LyG1ZzPs9GQokdtE9LBdJ/zrWBPT+kuQ+Q1
E9munsaMxPumuh3L08x7dm5GsGcD+57ms8MtR005SzUGVpLKsfAfH2TkcC+/tVDRHnfWbaGT0ec2
jKPzdWUXfRMtz8zWxgSd/gJmGweZgp/DPj2EtmTzcASbZtDig4J3UK1jAbuZ0VuVsoCT0cCvQl8q
J4oLgA0avd8EnJfUFnCEavL81xYTqRnqPAZigIMRnDJngUKF6Cm+6cMvxlD54uWMNo/6mTXqZs4m
0JyVSQcTDG4KuC88vg8GqBSGd93d8qaPOWNlpidiS4eU/0Fv+l0FwXHhRRXB0L9uZytoAcwAOm94
75rg6qwHEw14XSGMwjJBPmfCjdJUxA3l+2nkGNqcNZSfIT0jgdzCViHKGBVWcwLY1TNQXJ12suwm
Kgl5eenvND27vZG+R4IIKSI8bpjVifuoHGbafU9+mPx5rx+j3XgKf42Pxkj6h/wB/cpJ/AH61wIF
9+Jh9krEov1T3RM0HnPQhYZcn+AL6VzgHiEG+dcPYuKobkzMNKQ/aLYNz3JTkHHLXXOTeOmL6qV3
ylvysHCzKHTZrs0CE2FF2ayMIBdQamy0S+4/Aqdxhd1iS/7v/J7nobeW9nyE9M/PDoTRdLnRCN9T
XnhfUHAjPHnjDbGK9SQyx2FpVQisjjBROeWtBSzGrdXavuqkN/J981hDZbyHcETqScfgLTw0x/4g
/uCs4wYga7WO9MSejTLLAT3QKYEiO2iOukuPHYF0HW5XnufcupHOppO9F9o8XuQxyJABc4HKVmxe
49PvvodXNse3Oz0byRAujakXGIlyV4NSPOGpFtjVm3pE+43yVj1AWug47ZQnzR692Yl3WUFUt/hI
vOV2dqbbyAc2HMLfEOP7iPaFzVU638gknc/098vu7PdNbaj/hxYj26MtksQ2wA42nfwgE9O9vqpb
7u98rpnDuRRDnecVpqJ3tUNzj/sf2uYzx/XxXMB3JHA2oFDtlEGkXUdP0+d9ephISwZ3wNJ+oUB+
sO5yTlDDGxVzIAepm+s4gr3O0V0L+EU6Lh5ZkbqQa7uIOZKqWJmxNcDIIhHhdjmmsHF9cTaUqFan
nlVo14ZYwjBAwkIFHs+d6g7PnvIou7qjvVZ3Irp92MOpuJ1eS7i3/vPd4PnRrRcDiAoGagOom0Pe
cH3mIaVZT+1UACovo8CJVsqlwxnihgXtu1Uzet8C1MZC8dAjWupSDaAmStJB4823YBeg6cUerZuf
qucQqfed+SBFrmARsbYhuq5FrijeF0Fu7wsSvvHU/jecD23JKFFJKpB72OtTKSzQJ/oIsHYCeU7g
eThu9FJJEdq15waYExcqwihNJTgUOuCi+Ts0KXfSz3xveNHvTiS75xI5Y3f2tV30qNmKQmo3vU0O
KdIDdxmnMrcVN65+C3NOpmUQCmALUv9EOQk/T0vjzItbxM5437UpaSP6z/UF30pLwSYkz2lxi4qi
r7dU2QiKnkaUQ2JH3gR1FrQ4kBBKejGExixoPLQBieeYY3ZrWVFKBX0OKsUiRAbXVgXAxoc4peCG
GIl5r5h+qR2nIEw/wfgDlJwhS2xAAlm+ANNr5qjWRgm4TFc+1GQKHCmBkH3pU/ovR9GbrgtjCn3B
UZ/6Jk5CBnI9mrFsizqSqtxvagdpthRqrT/E7gjUFGexNhwplRKDF0KHCOBPmER2nKnB0AQoD7fJ
voiJ/Ke6D5CkimwTjWoeQyzej2U3/dFjaNTus8SZOHO64WOh1YhSABo+asBZMIcl1dEncQjm3P9V
lraVkzAhGU/ufWMyVzYYH6cXqLjVE2yAhIoqZA5cSmGjl7HII2fxDDEXhtgOcx6UMIRaOwgdlLiL
zlElEqWcc80zxGz2QNZrYVRhaJx3i4gOidWvcXb0hXOmNhaHNjAFQAEgGLT6YsZTCY0+1ZKV+2Gd
EGCdy/bYNyduHnbLDPDBEnB7UBex2HCwCqWqSKCd59fSqRwfFMPBPudKfmz5QoADZapiQnVlWbio
0UVaZJqobMFDyImjvwtQ40Z7JJGYYEhACE4gRbarIbF5/YxtHLGVXWb7zd0ShGIgpn4boQyO/JUO
CkF74GF7Nu7ZlRm6Z85CMEgSZkkUSih6HT0eTmX721BQBDMZjSfY8kdpTS0w1nPqgxEo+zys0Dcw
gPF2+On//TxL3y9bfZCCDOWb7DC/qLv8Kz9advYEteW7xj2Wgj271qGzeaDULfjVyq68nrLcarMm
y2G3JWA6OBOhykMqyVweEXrj5sCOA6IXyBWkIVhtFqEQOylMgR0PTm3hCLQddNo6oKOatzxTm0v1
lym25BbKkYAzACwvmFJptxNG+/pu3krqAboAIUPcGtDCZp0C2ua2QRGgfGsotuU/VjfpUXCNj3LX
kt9KDYKtuFe92LludeN2XxllHJ5ZoPXAYMBoA9Hnx44zpg0HRHvbAnOLRJCOQuJ6HwRGJElRAsSt
AQJUPJGPGqdUzb3rY7i0guYMskKhRYg7MYNrK6oc671ZIEIZJAtK3uhaqiQOr8JwufxIFlP8swal
SfQdYO5zs5Er9PNrQJSLP838FMychbh0Zvg+mmVAnweA+wtQwqKOZY62ZEDCDiQOD3CW0mPrdHY9
fl2frcsrbm2IcWdDIqBvkAbmYjN9Daqt+2ie3fYkw4Ph3xliFj/J56lfOowoAR8+msFtjZ2F52q2
1h5IUpBUDEiaAqK8XnuzRM9xKwfwsnUFSPpJNu8dtzldZwbovjjz/gPSCelE0arVQXKQZIeAoMhJ
Qn+Dd9duGktyZoOJ1QTRyKZSgY3yqJMXFWKRIIod7y232qO3QWYHpCet29ifBTyBbZs2Cpy1i+7N
AueXfB+Va7+E2RxpVTZJW+KXNL48k/amvknfo9/Kn3YCW7FxK2+wNfREehSeTHAaeRWVjYrqeiKY
LdOnZpRLaOyKnIoBzWRoG5P8CPGnvLKpzJsAEmPp5T6Ci+S1chsSY0uBa3wXe9KueF9e5Y/8Q3Il
ZHt4fnLzeBrYZhbt0XTBHejzVEl6AchoaDg6GoJ2X9rrByPeXz8zGzcn7ZMDgUhcJcBEsYhC+tgK
2sgAYP13/wvvu3JX1aBwSo/LKxeXuXV2zmyxtPqyS9Q4lc1v7m9RU3C8Jh1EjVOa3aj5YUgYD2jS
YN6gmdL6BJVAlS+DlOZIwIozyfzoWYZqwPARouvx6Aw8+uvljUbNgXKDSxSTyD58ZLNWy5BCf/Ns
j6fPTOE31xdpywJCDnStQCkH7ZUZn1MVGbDeipT7c3osVdKIh/gf3GjnFhin0/VFh1qRnPtReypT
d2jsPDgUPL2tDdeGBzD2mALBazBj6P44c21hpk2aIuAVAuxv39jzcDJRF679gtd1YmOjgewFtDds
0NcI499kec6FJBDwqpJ2IC8k5XEwnX/AVlRWVpjhGJWWSu0CK7l01AqClJCMNoO87bUxaei1B4gn
lp+SCRkPGU5qE1kVkjBldhQnIijvFN5l3Pec23NjzoDhA8YO9AUYE5lTE6pLbKpVk/o/O2s31reV
/nPmpcs3YhpgSOECgO+iFE/G3RZipXWyjuBv3lV7Tui3NU9gW+J06JBtuWgFoElDu3QBngBde8Sr
HXK31k1j3vy5fhS3ZklDcgOYKWRBkWtZb2FlavKgHlLIJDyCZzWrRG6OvKLK1kg0FSwrgIqRNWKl
9YS0auQ5gA3pp2F+1I9G/1KHPgjq14eyYcaCdAElq0ARDaj/9VCKzBraqQ+QMC4ctIhQIOXl5Nbf
jjLRapAylbA0EEvQmYeZkMnLIjfYVfIuRvvnEKrYkp19XR/J5aMMRqgMIXqs0OwTs63yIJvEJIzA
IgLWZKHJJ+E9EVyqTvas8pIAHGMsezhvzNIEgDjzA4gvLGRBumEkQWYj39UAHR9yVunS90OUA9x3
vGnQBAWgxfUqqWGuo/9lXfiO0O4/pPRwfeo2P4+cHSoHSKBDl2P9+cEageZE03DKuIYwFtg3/4BU
ghFQMgZcC+IM9rWkZwDwtqFU+HPpWio1MRTv10dx6VfQNQ8vMgs8fqrMz/j7XhKqJez1wpfIGy8b
c3ni19+mf352acV6vqhRZRQ+zrugnpBtbPMTlEWuj2BjHWSAMSGXiqZ/FA6wtrIIbar3YlL4U7cb
ngTp+HD9+xujALoFCR+I98F9sWW9Vu6XUqeUGE/+o/5843x969eDhAHZYpCg0CuPuaNyHfpFdZdi
jgaNtF+J2KOBKWenbo4AeRfEWSC9XTDRra5XclDsCr8KnW7cxert0ryYv69P0/ZA/mOEst6Z45CA
yTuDL1jQKl5nefH41CUcE9fGQU0wN4ioJ2Cs5BgHgiCklgv1VIEDwDsRvIEwbkNLBMUYR2pFfoCX
sqTjsrjX5+ry/kCWha4FBNK+24ust2wWJuiDaWGuJtGXoCQFNhCknn6pwfN1O1sTRntnoRIFiUFc
I2s7ylguRlU3hb+Y+yq5y276xUtTjpGN+QLYHOE1NhZ0G76VZs5OeaPrS22MyIvGQ0fkQwAaSMJh
GmyaQNiADsPIuEG4kRnH3PdoH4L7tiVG4KiITe3rE7VhAAEvHiBIGQEdxXJQxXCqzD60kPyKdlZy
p7eHIni9bmJjLWACGS9UBEE7YqtZaS83RT/GuGnFnZ6DZP7evYg8ieQNb74ywsQMWVtGxVgmNMUy
3At//t0ImFUQi86KCgHX94KOofJp2Q9QgVA4VZ3NlUB+EHU/RFgohKyXWg9Ro59lrIRTiLfScF/y
Wj5tThHlm6KcA1IzK/kayaUwZDrynKm4T229312fpO3P08cGwinQQJkV6KN+slIpRJQL13Hqn/7d
1xnf1KM19JJN2EQ1oDucfMbWzIMZT8X7JMRMrLaSFHVjlGstYmeg5eLb/DnlUb235gbVaZQ4IW4P
9j2zgYp0VoOqQRJDHG3kpHhQ2w2viucXitMoL0Af0mCmXtQQy8ZqWPqR9dIEZMkPCVpjjHuFl2fc
mCnaX492PQSz+6J19pTgvSkrKfrzLjbuUyMn1sjB9mx4Cw24AdoAAME/kqXrY1CFeaLnRVMCjHKc
5WP+q4WYJuc8bwwDPRMA1ETwD1rPhUfSgqQojaTxFUSwxvIyDC+N4F7fsDwbzHEGs1tulSRt0OVN
sXc12BNSyvEYl7sKFSW0sfsuK0E6gomg2sTQu1kZSohcSTPpeIvN+zx91Jxdb2qtx2HU4/Oj29o9
JzLbSLghLrOQUYbGDXrSskWxahrzScc97TeDbeJpj/Y6L0MNuWvo0cbFSfq7XZ/Bdv3OvYPKT5Xb
WXVWaTCLIAyMwU8Bdci8sfJGzV7Ck6BzblQ6LavsNDokQAwRtx3ahNLHODNtUQvEPdQj/CzztHr/
a053wb5V7FF1Y16572KToRQDXRvc3QhDoBzNHBax0MtkahfFtzRXH+022I0833KxC1AVg5wujjvW
C9uN2QVzHEe9Uhey7y2gtV0/Ixd+i36btnugKmE69sJ6qvolzINi7GQEH24lOAn66t5H2c3LdSt0
Es4XBAuha1Qo1QQCm6oCr61UiRhAkqrQb8JXo3I9dDRyh9Pwdt0IOxQYQTZXgvfD3Q0gHXVrZ4dF
MNK+l0vDvEnRrCl0TkLzuO94yicXIwFnHe8lJPaR3KdiCGsjuaJOi5ZoAppxtfXLgE7ve1GyhWQX
8PRlL1L8IPBruEjgir9bRLL58KoFNMdEZEjl1Duvvq1J8TE3zjG/48n3XJSUYYpKxOMFjiAaz31m
h6nAs+TxCOGAKCCSepBCMMYPokrye+sooTPQe/sZBI4XPBRfUnp/fdnYw/of20gBwInSztiMbb0I
olZSQeruc0cI7Lb0l4dSIlaym0ZS8wpX9CW42omQlYATotorxrfQ+3r9zCAO5cQACR70bfBv6lNG
ajvSQY/hBRwX7hXbQ4HHw/iQEYQsB7MfEySZm7EJYzjvyQ+Ouv2oq9DcElCJ4sm9fZcS2GHhWWdi
EaEugPBmPSw9mdu4LFo0j93Vj8pP0U0iQhrDe6g/MiSf73kA78tFozHIX/aoyzo7a6k2t4nQwh46
u8Sul2vo+9w8WF8qpz3GBWaITiKuVcgAQdsPe5QxVKMzZmXkgAAbd9Kd/mp+6g64b+K+sUP8fX0n
XoCoqTEkh+lViL8uaeujJoZFu1BQs/mQ3OvHEHXFx/xxeJb8GpKoJfTS533P25M0DmEXDxkYSBBB
bhLVAiZ7YSS0sQEl4oAVqs9gjYz3GYih7UFxeTyKzfk8t8XERNWSTFImwNZoW7SRd0t+4PUPmkFn
8zJw7LVFZ/PcFLMn20aUu45yCVtXQ9et62vFXrv4uIrrEOlJNJxAioEZx6x1FaJtEVXCzFZcueBK
mG84ClzqVGiOdoDHsqx3eNlmPbpBALhrpqT4rE1H/zLfKpQmnKh0/7YuMYZDRQ4pTwDpdvDb19ay
vG/mZZQwHKqH4ls9EXfFnVm8y07/OaRk5kHrL++xtUHG61Zi0qhDSg0+y2BICy8AJbvK4foibVxh
6A5B+8fTxwTtBbUeVpKYZa0PqIabOslds3hMPXQwNF6XrzC1IbDCMUfXhDlIK3OMs1jKUIo0QaX6
ajeLke2nXyFAa6PboeVJag/pTZx4beX09TH1rpu+iD2wfucDZcKoCkpp+WQBkKCfqsiHYPMnoDLm
x78zwlwoINUscWhgNqd29yt5T9+AbA0er9vYCAUQBuLWwjWJZBRShOsli0AjW/BvDsqogjaYi/OR
HyfyBSZJaBeuhk6EvEaYF3h1bP6VSWaXLGk4p+oY57i8Bk88jq7oontMR+4hVXmYoEakOdcHSSdq
vU/w3tEBuzag7QLVCsag2ltZJ/Ql9LJmW+pco79dqlu950DIL30tHiBIruOVjgcuTe8xU2mWUoFG
EoM//FblB9U+SAYJD8VjORDoekNtiXPcLs70tz1sQ7xJUVdhixFmXuppbUoD9oddfkFOmJRO1TuL
QK5P3+U9yRhiNqLSq4kcWDBUZk79mtvqIf6yXJDV3Nh++SM6qcd5P1wcL8YgE3WHYRzVgwiDp+X3
feRIR97Vf7EjqAF0rEA1DRHFBQJa1NWwHWt58JffZQwt8VJ2XM6kXVyHjAnmQhFLvE5qTRn8KH5M
Widu7lWVdHs/GEiVkeE1/DGh7bD2KXj/0jDjFSutDpcshGHtTrbQ+wWUu6i2f4yeIu6141vzDjou
x+TF5cmMlVmvEqFvntPpTCN05MsdK7LVnxU6HDvdo1XsApmzI+lJWh1o2FOQT0UpEbUNHLr1SWsj
AP+SMB59GT0AD/oND9V16aIYA8x1GSmS0NZqNPrBdKiqQzm5dXSrvI/PwMLcijcv8R3U+x+uz+Lm
oJCZAVoFj3OVLTxUcSHnWYFBBZMtE4Q4DS/e3dqS4H4APkZLAxe1uajIAnlA0t6fpV8izWB4kt2Q
iPzJgB1Uf2FIHIt0mi7W6f8M0iraep2iIZ26xqAG7QotgmPb+OgMsoDcvqAoz/HyW+7wv6ODMeYm
E/U+Hc2kHHGTzX8sQqY/7xwPv2EBADIEiQaQUXg2MEc6K5MxjpVywuNkeG7BXpDcqrZb9O3JOa79
MpKygCOzEIciNgRdiO0LJES4+bV4mPwOHVmhLhKUO1HYTzpZwJg4lLwe5Vx7jNNopmm0ZqWbfLm5
ldCWzjYse7gV81PUEgGdgXlvoA0PvxofPQxnD8oxkPRx1PoJjOTBa+3krnwxbmsnANNboi17yWcO
qPbflceiRVCqiA1NSxHpNTabs9RNmvXFiFl16lNF3o+8DX/5MF9b+E4SnI1rDqGcWalYN8BPPQV4
3O7D147zzw693gO7/HHdZVzIHv1nQN9EDqASoLmwnsauUbtcHTGNox3dj7vhgCONftXarkXSTXUg
7XPT7hq39G+XCftIuNEOuVN6n9d/xsa5wLT+368AgGT9K+ZMbNJwwK/IDtXz6AZvvV+BlXDdyIZ7
XBlhDl+ATGOtAQnvP9/bPFDdxm7Et4Hep0VlaIswAQ6qqMPcWdgXvbhrJweyra1FOigq87SheIbo
n59tj0ZPzKYaZ2wPbxTI4djvedi9ratrNRa6WGcmhEkexjSa6B6X7QTbQfLAGXCi9yGDZCK6ficc
J3+Z+KJ7HuhnoIbgHPF/a4vKHMnN0kuTrz0J++cAYTyY/Pe1Yx1izn7fHtyZKSaSl/M4i+oJpsAs
lLznwAFve3frwi3uslufp0K+5RVXI2P2XFHHRYLYe/IFCTReW1oc3Rf+CLlTPRQ2r9P95SlC6Q0g
DSRR8ISGf1pPY9lWkxKW0uz/zLzOtaEtwomaNg0AVITAF3QVvBjWBoJZBOI6VGZf+Qlu4ZTYyJvf
93cJr1vLhcYYmN4Qvf3LELMhZLFTxXmGIVxest19hFBb28+vCrp/xUcDGnbxofW+GtfQSY0wx7Hu
x48n/W9f1vRHmBrQxYDjQQ11PVoL8vKT1mA6ZR1P2cZWbwQn4Gz9C5nC75ECwkxLKfigylxjgpTF
VScasz9BsM10O6+jOh5kPJr2fEsWW3MBAob+Q+MW4CikEN3RybEgxwZ8FAM/5x8sMS3xIbUIDCfY
9swemqVcVaq2Rv4Zir7PAbi9NwGaDFv3133xBYEQ1S8AkAHDAQwOtAe2YYYxyouRFukCeUaB3BWH
zhPd0l3gbQT3q/eUyJ59icvq27hdV2bZEkmY6sJYdPnid7/Nl1G3k3IvGN6+sxuq/DiRWEC3EM6p
ucyQ0LHiOU9L/YhZLOZyWLJFruYuWyCNWLpd5JTRvkLc7AZP0aN1DOyn/ql4iL5Snq+7fKN+82YB
mAUNFEkLxpFXhpKXRlUuKF0Mnu6emrsUJCP8fVBJQD7RCYWrDnjpIdYmme1j9gqUUsZq8UVbulEd
44h+UYSXyr1Q3vnePJjI/x0Y27OgMcIUMoSw0rvFnWw/LySyl/3d48dA3kJHsoudYme7EhwexeZE
Khf6H9Q2KsS0Soy+XiILdC4aLQAHFbYnD2/U12U/kWrf7TPH8O4KohwldEPTveKoQaT/B8/DbzjG
tXXmPhnDvh2EBNb1I1L/dg0pysiLT83eQCZlsvED7MBuHPWUnISDegOlasILvOkS/g9p39Xkuq10
+4tYxRxewaBMafLMfmFNZM5J5K+/C/J3jyVINSjbtV3H3udBTQCNRse1LkMyfAKKU3i2wIIAfJBL
s5gDnaIM2xpXyMNo3P7omW7oaU7rVitMdkkOatoI0eD+yKjYkwIZR5djO24pGXpcUUyS0GCHQP7y
C1JNmdohGuZt+QyOkvS+eSwO8rsxOIU/vsibzlbsAeay2Ix77twp/e3r1f8tmwlzDC0zC1XsZyCm
12RayIsGED3HVfAzbNs7PO+qUwEYNLTf3yr7WYOJ7u2viSTu08J/ejKBCW3Z9xl5D+23xSMovMBM
juGz1nbftyGwarZ+48ueZneLh6dxo9/zrPsti3C+c8xr08+ZIZc5di7HnFm3ybcZbyKHnv7l/qDp
AKM4oMKiAS5r6zIwrQZqpJnbTrUPABTZFmseZsONtwPFX8qmCw2An3PiUTxzUGO5VTNjTIKt+VQ/
i24EuLTWzryjLXryCqAKxI0wET5yzOmNmw+xaEpAtxmaKpDsvlQ7LRKHopWbYOtVkTu/5DVZDR/q
I0x51tqLikwr9WXqiBg4wE4TDjzcjRtWD/IxG4D5B5CDAg/+Ur6Qh8rY512w3VgZGKHlZ8FP/xRf
mO9fWX+s3eiUj/WhWyTLdgmUmoPo80ZiT8A/zOGiyRHYibTgiX1nHhSpqySr1IwAwSJ4VvfxO0Dz
PGsvL0ZX8+L7lmReutAxlT+TmDze605IDv6LTl58yc4P4wqAT47sDYBWTsjsyrgdHMtwHeIhu0Lp
eDAUCLhjNpCIxSoLuqNgbdWF4Gmv7aJ8qlz0KL2gx84vH4qFdIh4zuoNH/9SKOMnAoolwAh6GGzb
+24zL6AbLuVDKGxe18UtDbQwkITTN7A4DG9dakBQdmOHyXdhm08k2EWHYaVsALqwq0SirsRVsIx8
oBQ9qZtwH/jCltcLwVp+pMQQWgA/gIpHDMDY3eMUVg0g2sJd87g3Eyfe6asUmo7FfnDO8bYklO9p
kZtSe1wutMIEQ1FFApaARPcWqKde5iROs4H7C/RTvLCYGSYY2N1bh3bJkc1asNMqMVOKFCc0CYbs
UnYmHRtQQGCVgPSDc7oP1v0ufcLsj7rCbN428TO/X1W7WCTcnBb7sFHRaK+zKBsHHc9jnlb0tBaA
uarCnUakZpd8Vi/BW7UHl42N/pr1rHiAfhK2ytPkCSteR8gJN+j8crPC2cs91v1kVhBeu72bu6CZ
3efvqIPa6S7eahEoQN6nzeCKD75wGATCbVpj3ybIx5QBGnoUJC4RFjFnrhQjkGd7Ndy1P8N6tjl9
l1ej8PTnFWTF6WwaWDzY+n+EuQO4beCGSVbmovLM9ezk63anLXeCq39hGhYMgWvLmXfVXQLChgCu
43KJGAgBWbazkIr4Xc2uPDl8D2Xuw2wkehvRlsAst8kjow7LY7yLQBhnA2/rpUOvCJo5IhKraAdG
HrNy1f3RhSf3M21EB7Ta5SZobY6+n5Tq4twRziMfjXojwGqx7YzSSZpcV2lWH3c5KeGNtDbAbgB4
I6MnX7fnV/zffz4Ob5OT4iNn8tKgJhOh+ePoAjAfAapOvgV7IC8zimBIUS57Yjkj7LvtiDCCm9Cp
4JUCi4hw7e6J+4r9cnigImbOQHyPnp/Lm9p3wphZUTTtJvvPbjM4S/u1cebP3g2X8M1lGyzrLzH5
AzB38qq6ZO8VzkJfaZj+3z/uwdNIyOrP4+pzIJHzMqAW+XB3pxBnvR3st5+crEdPJTo55HaHByyz
lzSj4ksL/Gfj/Az2+0/vpkQDisJo/+h7TIh6Cv76RfvE1qPdeA8mOdomSVcZ8eEKanuEI4utsngZ
nbeCPG0z4vb271p1ah79ZUvY+FYYyrFXjXDabXZ/dqINNOXnkqx2X39Wi/uds9uvGhf/bN31+n2x
/W4Wr0vOE3wCk/ntCxgvKY+PST5K+AL9T+c0W91e/dl73553cB0UfCvy4A5koZMFcZeuv7Wfl1uX
kANZk8W7Y3LTGVfGHMp9piLsqIw+qWpozPiaFKB9rwZgnH7f8FPL82/LZTzqYggC0BJBgPdcQLV2
r/sSBdNNSnYW9OwRRSTbxrpfPe++w5XeLtzDerF9eAHaxubpDnrwxfPxT5OizCehfwDdTpTWiQLf
XV4LQzCSURPmbPcqkMFxulW4AYKRn+2PTmESbQl4drt2pEWzNFf4pG5hhiTAJXEapANq7yfZdU/F
kZMEuXra0NFzatwXwf0KoDzGd6gNCwV5K2l3eoqm+kcLA7VAWTOJzkOvvOo1QDsqBgU0MM5j5BnO
MrP8Wi+M6mhV3Q4h6QQrELqpbTqBk+/yFR5VO/R4tvyWSJSRYUUhVTJA1He541o1R7IhlP0uf0fG
rOqQXdFcOGXTl7YbvYCISyshkeRFFmdXWfVGnh79B/CPMJeH4YuTa3oWCUlg7OuEQU72A960zm16
0uvLJlt2PUfPeYKY49OiNDui6RtTeard9nsFo22T28ie3nDSC1c+LmqjSPwi0sFcD7obWabIfIqk
phiG+dB8WsBaeJu/pAdxbYH9ArN0K3k1hEQcifUOiLvH/hGQfd7vN/oKqeb0AWiLpfup0a7By8NU
hTmaVPM4H8Z1eK8ijYXnWPA1RDPzonr240MO78tatctkl2uc8zwd2PndRZIOlUWMO2CwCQ3jbEdO
1VvHXEwF6VDi0arX46Ic3WQPxq+k9jJuWw51Za+koZCvY3YHvRBsKkeZpEip5kA6SI0z6l7iGH8Q
QWSeuB2ejjxprE9PKUbRHYmBB2DQgLqWsZQgym6iubDCuwqgDSHeXMy6906OxsXKUbnOARsJYmoR
CTp0NqEgcpq4uTxFzYoD0Uz75K58jt7KmpiH+rt+Orr9Kluby+4poEjvHM252k6kxVD+Q2M6WOzh
1DGelDjhQGtFn3e93bsjQGSRTF5JABPa55xbcrWXkEQ7tyl5OtqODWYvc63MjXgIxZ1Cjs5xJfix
bXriktfFwrrkGFC5EMP4qJNlALBZELCg9dFJlylQGDne51U97i8RFu2qA7kYkhuX52TFRi4Kaizu
uhXuOBIGJmmdz/BgrwFCvf36/YRur+d/wljvKLKUOClnbFu6jBzLlrc85oIrM3nasL8FMG9PFiRH
ZRJP5zK6QGTdyg4PaOOqYs/sGPvY1KI1t+MYiTvjoStJXtuUEOT+uMX2vQR70MRjZaMTH6JN5I+f
1l2ABicQOXoG0H1/3072TWe/hHkUOi2U63xMxF0LQG8q1lrHDjenQ/fswkgxe8rY4zHTzDanut45
I3Kummc66ieRMdjEW8/tW/X36TG3qgyDvB8SrGeyw00CgHLjTl4KyOD+vm3XRp5ZEXOthKxVi6bA
CWLu2ZmdCGl8eVW8DwueOp4GL3/bO8YioV97rLQBkoI764Sqny4lEt6lT9XG8uWVYtee/BKICNl4
Y0+8m8DEZmHVRnEsQ7IMUsJqo2COhbuPPP1jbMcMfJ46P+K8Zs/y8uNS+QgOqV0Az412pTW27lsH
tbWt3gm567vqWTgpPw3fke6mHguTJqoLYJxpUUbVEoTJ68yRV7VjLEwAaXKPkfqPV8d4JosxK7Ic
TG1hpiLamXp3ctOlsQycYhktFbd0eADT1y8njP6ZMPoxZz5lAVSDuU2wsNX98o6j+byFMBajUdO2
VkL89oDnJHZz6P3oHF10K4YOt9Xj1nMMf8NAuhQZc+AxXC7EUoZcEIpa3IFUCPU5QBJt0kO1C2xu
/wpPEmOiVGGA06hAEn0lWxI46FNcF6js8m7VbdNxtibGRElJrog1XdPoDquWoD1r1wNiolmU/8bD
OBPE2KgqEOUsnCpqo46OatPn0lh3/33rWAtV9FNpaljQ4Ayr4ypx0L73Y4OS+p6jerwzYgySdRws
CZDV0AavJDUSXZaPpJutLnkdfDdfkbOdY6xSn+lZEaRYUY9XMUPgCR/Q7u5EzoJuGr+/xbAzYEEl
9OC9xHqODn185RVCIZtneW5YcQlxkKlj/NrQkT69vEKVOYBr3TopdmQnEDJt85d/fjAXMpiDmRNV
C3vzpNItSRxkJAjlyOW9Fjf260IMcyyVlWpg7mjosbSY4BTx+I1LriWgN52x1OdS2A6pUMymeI5b
cVfTtnm7Q+1CQuWiWMb2JCMPQPukOftHzdhvIpnHoU8bYOr0WJiy1++oXRXsYpllpHdEZ/3Dswu3
3j2gYVuIblDiRbKe2Ucp6MKkHAz67qGzHQNuR9wi4z12Mq4/dp0LwIDjmSy2FDNaSWpU3UlW7g+D
Hd5jMtZpETuiFWorPwR7yS6/QHuwFjfBPdfY3jzMv5fKZpLyvG0sJTyJp2Y9c9rdX7e59oZdY0eI
8zhnecPXpeU1jQ5W0xlu5i6g4idlyWBic2Oiwm1CBQAJRAXNZ5nNiyGv2pLgwdBoFQ3iCM0Bosm8
j1JUx2msJxLeEtnOHHD7fcgVGd8of1Rlmyggot/4QxQ5i7wqNLFymddyPmpCoYyQS9tHLAvtezEy
v/N29PGobeVnSiO6GHtQoAX77p22ubWcYtB1jocunfZv0158uAaMEg+SDC6VCeQF/VrbV5ETPcb3
8T01cYbbAgd4KkmMssB94dNyB89K3NTrM/Gs7RbaLIy6NJV2EUZsOmfXbNV1t42Xnif5i6MdvUu2
9DPj3LnTvLdUGrU1FPBRclLw70uDLmljKYtTizO/A7vUst1FeHCDJb3DMpFRreGp9FXd7XTaZxKZ
rRb1YQqVuANPRGTrML6jbTyMC+pPFMsWNAGI6pAtkYiyOYJgkkaRwRLQjjoJPoNPJL5qjx+cXLVS
MB/FQu4nQhx1woxtsJba3rxD9uuuX8+ejD6SyMlE4Ca0n5MzLCqUtwZE0zUXHv8qZ8x+AmO2xyBO
+lLFJxydzIngJpS74CCvZhtQJzsBF0J45L3mV/OFrEzGtUes1OrC1EPtXQD0pEvlFOW2zuRoGIN6
4A1L3PJWKWnT/9c21sIYjaKNitlIuz/KJoJTTMeSKhvF1CXHbt6IKy4EMSalm8GumIlYmILrVPqt
LaBoBwLzjGBSiOsV3UpaXYhjvPCmz61gpusaUSo/4uwS1JIHLC8/BLAXaEFc/ccFMu44ghwDXG30
5HBZaAyIBnbbuC+WkwPyZ54Ly1UUxu+zjGOgCgGUE7AXTu5b3l+nN2K8RljzEGWu6risWjJG6dgp
k9AbMBE9HqJhlZjE8mancwQSuoDoWwYwAsKdBv+2sg0oT+hkSDRx95haItaROtdWxlKZoRyHjY5T
7dfdKSkToFA27KmxUh1hJ9ntgdoByxG4mbSrmh2zBazfqGMqwcrpzTTvgnXtwxS6CtH98KXDFFCF
Xd8jx7ZH1WVp2ZjTHdbZs45at9259UCMde9kaEsJ7epfJuDOtZ3tnMjr0bS0AcpQus8tYKUC57DQ
7igHIkfJb3k/dKhQAjoSOLvYBrcK9BEJRvCknY6pXeNkMYb1gKaCZMnNovJkMRreCP2ot/FAnZDB
kR6OHp19Ghxq/4tleOiIgXkQ+iwmuNAGN31EVfpa1/5eKqPyxlz2cRxCfL+20HKBrC0eveSfAuT/
pVV/S2E0OtGVIC4KbOhow222i318R80iUA72/yoMOTs89kmFrZeOBRApkG2hSc3hMXAG+nri+GSi
/rtIC9xQwNIF5hzwjJn3M1MyZHcm6a/bmmCMYMZwSOji8FYD7oPp8dC6b3ptcBkBlwdsLchkziwf
DcC5joKEDqLp5+jIz0q3eqSF9HorTG5ckWW1K71oVyLKExYaz2e9pbF4S9GjgwohMo5MwrGfAsvK
q0jeWbgZJjSUAizEeGzgpXOSPzcf7nNZzObWvSlmnQ7YzGmBcHln2Ud0L6CTlx+E0HvGXoRzSYxL
Isf5sVUTrApwPV77Pjwa6E8IwGvZ/TTvhV974CLBCidO9uSm+3Uulwl+YGeSuh+wwsYJ7kp/gE+q
bcBI/GMAKkD5FkmHVoF/Yd8AOEancXVghbJGPggCKW20XsY7h86MfbkO0RmiLOYjETe84PWWgTmX
xZygpJddXM8dtGVJK5Hxd7saFrz64K0X81wIc3iDhvGotMaC6J2nphNu/UKDg/f7xvHEMGelNe0Y
hOVp31Ikvof16MgkcHX3dzE3Uxvny2G8yGaqZCMvBhlV1WHf3imb0C2RJhoW6kvMQczkLYnxIDt5
lI05G6ko+P/gNgS93BHazjsh7poYxzHGG2dq6NzAm0r9/dClZvkI4h9pV/+bTN75/jFvapoLdSmF
WFTjHJ3Rj90Iuf1oCeftPyoEY4nLYm4x1oRFARhtSxNC1O5jUTwzSE/hyjidXVjm/SwBSwGcDyyo
X9M3LV2q75NPg9QOReoeYdNcLqwvjhbeSFSj/eV/VoIFOlWGQOraCEJpvVNEYia35/XkNBjs+V3S
Lb8bfacgBwMmAYDgTOa8jHzuo0ydZNToRj9dopNgqzifHUrw6FAMyPsTLppbPzyEzt0db2tv2KcL
2cwRtgK4MEVtlneb1+ogu+kGeA5oMEXrJXqngBuUuLmXLXh7Sy0Fc6AXUpkD7YxaqeQjVoz5HVtO
EWcEOMd2mx+Ovg4nU3n8fYtv5djOBbKZnrYzB1nD/N/OIDvJCTeVt18d3MpvD0/LL86e3rApF7IY
k5/MJjhVEyyud1VksmKkSBOC+XDO5bvlB13IYay+dTzGndpgTa81qd5EW0BNfl6tvmlf/tub7JXO
CXokQPsvZzdvuEBgHQAyGMZg0ObH4sHG6IiRMPtF7+MRERoaGXfVpvNp/ZrbdqDeUJVzWYyF1tpU
KaSKyrJP+VEMAyToIurANjcsUK10LIEfAVFrzOongCUwfouxWMCvMy9dn/dpLiWqvFMXA8Jf1N2Q
kVrdp4jzZA8JOkfEu8fZ1Fs38Vwm3Yizeq+WqoUKMyDvpH1wl9/36GMVXcV5HMhp6vg5A7h25yvu
uOQIvqWv54IZ8xOAQhSjuJKMPuVgnW4+Ujd0xR21dwMBBZwzOtHy6EcjWge4msRbNGN+BrkXQYim
yKdhh9THIA0oRQQfOFtgFD1SSkHdU0CMh+vDMwk80YwNUqVKLjqDWr6P3Yfi0EGpxeKARPNx8YCR
fZ6Rv3Vnznb5dJvPjhcQX6VaFdjlydYXAGeryf5P5qww6gxjq8PSNzQ+24zk679u8qkQcCY66hRj
kMA2hnGWCUU3gcyr/ePiQKPq99LRkAy844WhHJ06JX7PRKqNbBxRC6MWAgjYJMFAYI/sLc8jvRpB
RGQtA0WSNqpS+FSTsbVGI8R1WWhUf7KSJJiw3nv7mHwDk6BxdYkOeP5wrgs1q1e24UwkY3aVTlKS
OMRuovCGWnm5rpE26NbNvb6sbG6F5Jb5O18gY4mO0tT1UY0FRhEynN7uMTxdDflV/NTWgsMbbbv5
UJ7LY8ytNQD5sQz+T1dUG7jbbmljN6l+ZgBv/emBuPv7jt68iGi0tSSwlKGJmrE/AgLquhN0eVe8
hqAxH5zqBR2OteLqPJzJm1p5JomxNmlfjpZSQ5IikRwjMxoi3BjG/LP/inlATDefkDNZjHkR9aZp
5MKUdzHGjrf3Y4Vhpv+0b6yD2rbhrOoxVlP19lEmU0rUL9OiPPAVz4RwNo6d59TiMNOMyKDRS5yT
dgcSrmoiSmhPS5l3SKfH9eqCAfYCg8uYbgdi9+VDqLdjYeVmouzaGtVIvSZ5aNcxET0Tf5Ao3I8v
PBW8lWgHL4Mligam0gB+w1wzTRyzSkojZTdObr4cYY9VPLvtZw2MRBkxmvXGE3lzS1ULjCUUthCD
dperbJO6UfskVXZW7ZgZEVWn0Ej8NT0mT0ceG8Gt6BPI+piLwBQZMF1ZdKkybk3AZVXKrv8J7/Pl
sBR8xT8+p4+ppxoc7/Dmwv4nC+3flwsbh37WRqvAVmJ6siTSo66Q8DH8Kp1/Cqt6Mv5nkhjjL4SA
3jdGSDJNWwP42Ofxp6pJJnu/37NbOaqz3UOD/uWKUrXR5ZTKEYi4i//A/9Rxx3JUJNPDtGye2g9j
NQJQ/ul3ubyNZBzCCOBCVZBBbNmQoEF7vmegCn5I7pu1cPhvopgrJ8YWBg8T6IfwkN6nyIcFBSkf
gV1cuv9NELWaZ35BIAAMNOzK05rMZ+klEEgcE+FOCm2Jl3q7UfKmlJG0yZdiTAIo6VKYggagDuid
mBN2p8Vk5y5Bpc5JvHARupIjuK1jOihOkmaRw6XHvOdC9wB06T1JXyYHw+iGUQNSIwwMSKAx4QrE
nctvUY0h1LPWyHxxoX32ixn4BIl7LJbKbnYtze5BglW5E+8u3vCPYMvoXBLlm4RFZfbbaNNqNCO9
8uP32SsOH4I9HlSMR7omVixv4FdnT4bDO+UbGY1LscxD2x3DTgW0cuULS9FWMDOUPsmreHHcWG6a
2V0Cj2lG7ivC9DgdSQWgNNpbTLd8UVuONbrRYnL5KYydnacqnMQKO5CsZnAxgJsNbz96HgZbfLV2
9TZZ/iwLWziYYJX+XddvZO8xSwE0Ncy+oJJ21d0yK2KOTre49gHWjhomYPwwbhruZU556Zaen8th
kxuhroDnLIGcwcseu8cZ+QCJJHvBrZ0B4D+CC4XfRejXD4DN8T6R8CFyzWXuFYv+I3ywVrzRrZN3
f/mCA60L6o5hZhPj1SyYlgVGaKmpO3DarsDUADjqdCm6qqttjgTwKvpydrP7yn4a0af9lHHhGW7Y
60vxjEOpamPe9A3Ey+viUXiN0WsvoEzqLNBmukVjeELKN07O50YrAmTKdKLdoH1MCmNBtVCrzS49
1r61lNfJ51ST4E13GrcFelaw0T9CJ//gqBddxtUun4lk7jbaZtS4bKfaj1bap/KK5T4Dm+Gj2MSr
KSbWOrmnxTd0efAi5+vMKAVjo+D6AAkEQAK71qKNzBQOjA+MNMyne4cMUfOaNz9703bh4lAFAhEz
CAMuTWYGrlxBmcCMjAr8Ap3jnuCiJSgC08hWQTm43yhfFF/0J+FNyN0y1igN/U/y6WKfvVJNXkxg
qYdkDbO6DWJ07T7bqPvZfrecfmNw9vPqHDUF4Em4KCAbQTFKZNRVitU0Ucep8adnFbzAdnOoVbe3
OF7MtRSULNEljBYCDTUvg/EmqkLU26SvgJjuYVxJKUiI2A414Ygj5yqagyk6l8MoB+BKtFbtIMec
YPlF10wWSb4YZmLyRlRvSMLTjrlbinF0jQPU1mE4o71w8AvHoxnrhKicV/vKAwMe4LkE5tHu9dpK
Ig0S4Ml6NSA44pXp3fH8lOtGTFhIEfyRVAHAp8t65wO6MMUqHyZc5EImymt6nzz2z8D9PLR2Dhyf
jISH+GCirDeDW0QmX9yK242tRGAAZh1weSMOYhO6Y1foYtc2sz+BN+AINJvqgbb8HNFyV7jTZiLx
AYmUZDE//G7DqDJcmDCs/FwuoyxxHveFKNSz/+ocOAm365iH+W3GPKpygjnpBr9tEXXxMWw6ZBQ1
+y4FvuPvi7iCEAHw/MUqmAs8NYYA6ixImuyPfJGgg9BcqatiOS/a19Z5b5cTUJB0H88tEEZQ53bL
5e9fcP36YLbmRM6G8QCKiseYSkEt6lHPE80/DgtjPW59wBmSp3f/4cv5XZJBd+3yxIAaoNHJaA3B
OXJvl0bZqBTdSEdF9bvH9Ehc9EXfW/b2PiTeH4t4n4uYII28wl8NX3Bs192uX9xv8r59f3roNwAq
+YrIevngLrZvy+Xdcvn6+HP3AGgMZ+OE/usGozqbu4l3PtfaffnNjJaFgVhV3dFQ/c1rCaAsRAIY
CpidksiLDLCINUHdyz0SE93sh5DI3brdQk0MR+Pmu0+sR+z2geYRA8iSBNRENrcxWWEBwIhM973V
SrBXQEz81h2VfBquYX8HzvchBiQEgNMAU0AelsYqe30GRByZ7r940eXJCfvtUxitbfUwmgoDn5KT
aZ2T11eLfOw/MI9Dmu3rh/e4Mp3v3AYkBVqBD5/jawE0hYrAzqJ71Hun0DOpd7cp3X7z3HOJPk4j
BczX4VpRmg9VgUliswh9FUS9lIu6f/RygqqdQZ6TxTMahF06NYT0oL0PybfhLu4Ph7eD6dyTySvI
Fu3Tjj0ik7784SPdnIK0q48CGi7lRQaMkcFsWaeITR8DRshv19MaPXg9pkg6fJ8GhN8eQAHN6wbQ
KetXBXBFULXH7xJFOXw8mHMIYoDSvv9eAXUwXemIwGJbRe7fsIMIrWAqYG/SVfIMPjPyMtitR0SC
iuEd11ZduwHAMwBMhURpAyll6+X9DTNTa+o4N/xXmr5uoP7PMdLyGSbKEASjzpWhuxFdMYBbMtEj
/iqjJRzoEstcc3+3JCpNqbGbCVpJAP0jQIJDyWxmM/ZVKySK4ff24B3xR4N1nABoh3uJoAGd//fF
6uiAJhUHvsdpH0kK/K3BpQhHGTmEi+/QJdvYbmUSoRtzfXfX2xaHxkyh9uzqKwFjR2nWkYtkcz/R
nFXZlFsGXACDZKsUSC6SR6sowJcJl5JDiw0D+czItlxVqNjTPrsRPr9mRwTfw9mz6/cSCL0KkCOB
fY/oit0zoGqBUKXA1zTYl5K8IgflGFC/nCgEB4Ykh4VoS7fxVffBNnS/P03y+Unhk2psHLCoxU+q
YRMQju9SpwDMD4YqeCXb6/AP7IfgDxNB6QgaPbxHlzqGtqsq0MPSxN0FmDCAUSP7uBRADXQkB5O8
FPgCOs4B7DwfwajDG6i5wgLCpCmwbUQVmCyYN8UI7aV8XRjAV9wmpl9Rxr5VshIBP9MCDDEEdpwA
k/ZoYfMiGZtXkhn13Y8QfC769gC6Vtpw8fQekHy1fUItLrMBD467iAwccKWevn4/T/nWbaT4nAg1
RNMETsbll47NWOB10jWfFl9NFNPBM7SsDoqH9BT5o2LMXkf9DElU8kghgwfy2Nqz4YidW/DGjW/4
SxSuBxSf4AJHjooFfBmVxOpysTT87LUTnY85JEqA0BUtnffhc/bn95VfN1rjzpsURxMpaeB6s3aI
ErTlfRcY/u5VI84MIyovAM5lkNc/u4/E+Sih1a/435DAXNr0Zqn4s9Aze3jifAo1eZdXHGvGGBLG
8zB+dYUapGtV18RFa/kY9rp/jGwJhvrTsHVkBwWbYmgiXe6G5M9M8FecwqK5d6YNRVcrUP+wU5MT
QV27WPgeNCZi4k6mxImM+sZNpElJI1j+dHQ1sBfkiyjiN3xeBfEAUD6TwraxqvOkpnMFKXNgB+AU
VBehYqdPnwbAP/rDZHAWdcNJhjzTQFs5xNJI51LVNSMRM2nKAz8lwoMIOxU9oncX1/IR8XWHszWA
RgYzaqz9AX7r72d8HchZqH0A0AeDdjhki7lnAVZapk0TwCJgwqvCnpJ5sgMJE21az3HG6W+x6gRC
W/wDLDwg7DCyQM9XgMo9CfwsAiuvw4Oevk5owqDBtKLbGlltXCDm92VzrFtdlAQ/2dKk7hFj1AKR
li2KZDZmqRfmKnaF3JVHr7DrJc+4XifXIB7biJQFJZ5F4uLyHPM4kMOmqix/cGrAfbewTTEx3Mp9
e6rgEYpL3qN3XZJGOzsKOXjxgLKFhiPGUUBhrg17JYv2+Y8KtEhhn63Mde6mu+M9wCKDhxCeKuox
3LLP1dOPXAxN6iGhQUMdNmVfTFPdZRPkli5gbJfjHVh2V1HrKwudR+hkXTlDVJYhgzQKior4gFlj
KGgmiEuGaL95/QPQbne/lwigEb889Kl5MI7oaiD37j0CK3J/nzjeN/oASnhJkfP47R4e/wDe97tD
Z8AWL+rat9989zDbfuR+/dw9W6u7zWQvDbioazjIb8uHuy+EFnf2w53trp3fb9rVi8YshDFeWVkh
KUwXEvrqAcRyS2Bo8vJzV17QSYYFqmgA0wL0g70BdaEPqdBEe3EtOcU7J5V7ZX5xeZCFgXJjqh+J
MsZ70UtQGkqBCXW7JwfaHPP7Bp04zC/sA/19BBGiCmJcVLmpKpwlF0dkkDMpsKL9/ImnhTyazuPH
HngpKVrMgBRI/dyBdOuX7Zt7tN0v016T96VyXPz+GdcVbzScqrCGaHBDhhXwVZefkc6GIXRWn+3H
idQTPEgVNFg+wLQT9AS1LzJ3buMKBAcg4TJMB1aNPigweTAvgCQ1wtCbYb5HB4HpdAGakhW7w9tO
h9kevr5+8v3IhaJm9RH5ELBFKrTGDgBj7ZTqPdttaZ56PTSCbgcE4wCoRSDDJrm++n0zqcKdHynS
jwqAzoAWB7IUuBJUpc6F9OEwpHMSAsmC/NNOKkwN4d1CH8QJZR3x8OVvT5WaGmFlhH61lWd3d0TT
c77QnkzcdonzRl/ZdgslG1Beg1UOyX3USxnbLjRxlxuDmSKRZXnlGswRq/ob08kUfBhuM+gvpWhd
c4uUrANGxaLLElcZiSWoJZO9MjK5nHItzahrQES3cPb3nxWAyVGh4gRQV6nWkyhwyOgAb4dMNoCK
AnXuNb3M/GJV0zF3R5AQOGF89L7YR3v5LdyNh86d0Y8RkxTZjuJo1znHAkis60U/As4dxnGhl6gG
MxehFZt4SvQcDZ1oflZQFc1fc5nkGK/8wgxKyEXiZL0fyEM17sTmC6A6NFpdqlBeZpGp13Xpx7nz
YrkDjViR6vKfXtwJuYnnHkVYnbdI9vWEUDh5iCUM6nNdd9RUQqTkwF/xi8wrBtAzWMCNdMp2CV6F
3JGABMjbV9Zwg4YEMR9dH6CR8JQyhru1BoDx1SIIYUG7HN51yV0T283IqbZexUlUDKJaBEoILRWg
sVzupoSpMCB9SJXfbNP0pweQPqil088WtMGAC3jiRCcnA3VpWxAeASZAh+tsguuIEZdqWVAGkVH7
aUN0A1PHJck+tZgUEVmVIwl6ErfOzOPKuTKbGPzEE4X6rQxsbETSl4uU4wykmTmk5pOOhAcAokYs
T3E43gL7kmMvJQC1qnjEKcQ8i/8QD0aA2fSk8a3pWcuW8WfAK0fdkgDTAo5unBWlS7hciC7kAbga
hsY3FwOIwPfG8PFPbT9Nc4A0DxzgJrg+GQFojKvGVpEaf+4WZbVQlLfff/+GVqMKBbJ0qBv0gEXP
ag0jUco66/2YzIDpjf2sfOecAiMC7CBI1qDsg3Y7cH3D67nco6PSH2NjbubdKHsTsJ+i3dD84b1j
7L05SUFWQbIo6rAMXu1LKZnaN8fWmOddITvKS/CoOjky3bJjEjvhsQIz6gtZCL+QKtORf8LtYR+y
GLRmeZRN+i6J3RFhvO/L00tZuf/oaKgUnL0GgGNgm+LJZPbNUNUi75Fu3UkWQByOxs5YmxEnAcno
718y4IxSoBCIOrlxZ65FXQ1afuxUfRehA9IS7aM2kHDmuLyM//J/QlDTQZsKUiEs33Ul6UIU5pq+
02GZ5yX3xWMVTIJ2iaDcwksgGbTucXn0ihbqaQYYmJ0SvUfZkxDZWhzZvx8G88iBCQ+BKdgi8Oac
2hKYRw5wnKlVY5jJjxtPl9YterzicZ0Ui8ItRc7jxqqXhAo33hjIQuaKBvmX62mbUtQSvA5+/16n
aNwiweaoEl6ofbUiRgqza7Ga5+gzhxTxTrSHQ/80JCArs75ribN1rI6xy6HqcaZj0lHu1HyGIKUk
qhM9Z9+/Hw3boIRal0pbTxFLY79wUszLbB2jIK3EdELOYHKrN7MmR/SfIX5VSa+SVAdMCMDo31Ai
fGkWwjr7AyjMbhF7ETi9vo/f1V21prnq37/qBNB69rLSrwLoEqreMKqqrrEArpqQ97Eojyg+v+5i
4u1QzCJ/kDlH3J2fakyAhJlojI3ESuiuUuCX4z9I5H18UNw6iSaU3cP9y/axfAW/wODS1HGE5Pr/
I+26diNXluQXEaA3r7TtvaSRXghJI9F7z6/fKC1wVyz2bWKwGJzBAQboZLmsrMzICB6IwszOoUCD
jIgeoEn2DAULBr1RV0u/OLvd5vu8BXDl7/fjEf2AjB6NiNoxpab2CjhpRxQrMqQMttvW5sFREqIn
WLOB2t7Wq/CoWe5ONrW3alc7kmQEx/psrDrgd1DmXwn6gmuhX31kltHfzcOr4HpHPEFtLrdW2ciV
MhZixBnK46jmaIBiBajgvDyhisjqB/GyMA0zd0OZJPv9135OArEdOw0mReFVNgjnJKGhSYwb6iWF
/hZg6UAu9UdwkvXB+FYPwtoHCFG2GtLYZXMxyPB1HhzL9mtXL2w6OvYHWgrPXwgjAc+E+iHYvqff
VowgHGrGCGcNrVXP7nd57PHcNn3eKVToCj+eidlEwJiAnY3nPamDsOTff02E3HkhAOiBe1B4M9JM
pAgTf6suIdnvjgloAFzryEyilEctcYmwoosVmBlRlz2PqxoCBgn4k1Asiw3v+nhMNNaBzCA8PQHm
4MmtANU6HVQdxmKEflnm4D6VJ+4mcrYK/OwX6hXDYG/ki9RaHJAq0sJc0mlIRLdEaA+McBBQgOAg
PZms2nVKlfPZUboqhLEpN2uSceu/BaPHKV9nkHCwuaUXK8mXTY40rCL9iRecgrZRge684BhfkkFx
mx95qIw+h7XBKXpZGClkFZf25uy+Ia4QNGygoUNQPiPcjxEBhm6s5MfoO1/npwg6qGYBnqObv8jQ
ThwRNSqE5AjPcHmCYI9+Q0WZ19ZehFFVkK6BhlNh5KgO7gJd/uve0kHP1HWIasASGPjOZKLChbIK
1hAU+PRkosGSjZF+y48SAOC3WFwLYBOMViHYNRr78Tad3anAeSOXgdcg4h68E6kz4TEZRBM5pYIu
Y6g+xd0uX8oZz4IQ9NjCp4LiHo4EVWHak/RuP/ohVx+Lb+9ciQfFt59a8E0+HsfMhRArCKwwZ+Su
pN9PXVb1GpOI9VF0BFO5NLvw6bGB+a6bGqASxojlNHCAwACP6rWM4psMdR5Ihi6sB/2OxvFFMgJP
AUB0oasLYUTKbQys3Ike3xz9NXJp6/aT3ZQ3z6k3EShO3D+t83hYc6dI2aMuITZxGVBic80RUsJr
b8PfxHVuCZa0rruFJbo7NABHoR2BvBawHdTQmlGJO78Sm2NuC6gXmrWq52DXzewG+NjYDNDhALDH
a7V6PMQf3drpKQacVIZP0nDNQNSLsps0xRBEDKZUWAVvFZrQ/374qAZZ0GkW0bUF979tVzGcJHpj
/vCeXq3yr+wDKTUZtzFkWVUdWvbhV7DkyO5PiIIHAeSxf6Au07XmxlFTMgETEqKlFuwCeu8D6vLJ
93bTIr8drfmFkOPOKYFIyv8ZJP/+66INhIZLAxkGh028BurB6ISF62duAVlg5NIgUK1qBPQ6tcBF
qeQr0jge43qDNEOS7zlIa7rm4yWdPdKhKEt60fBEUxQknmV6IFmbNLlSsscUtJuGhg6ZBlq6vJlu
6n36tsQ49/N6ne4gFLtY5GFBeoFE/Q/a8Ne8aWrNK5AqZY78Gfl55o9U62u3NrxbugGz656xHw+P
LkIThTcRFPHw/BC0QfBFzWJV135cVVxw6oBNbleaFYMwhzMFlPpj0FYxCPEZw+6wN1/5z+TUcIaU
Gt3S3TB/DwGBhaQE6ZGQ8GhnqbfqMAS9kmZZdmphNnoqr9JHdIZ4EJo1iDRt5shGsstsdpuAenXY
oXfFip3xxF74y+DUtrReSs7MbisC+8VNAjHTn2QTua9/r0NVAL+ajUCegJAGC/G2fCZpP497kDyV
QRWGxDsUHSlnUYwJqsbgzz8Noh0egyf+Vb4F+3bj7tJv6CpuAJUDCg7KYOvY24SL5S5yG/7eaSgU
oosABHnk1QfRG8o8MhQKIyWhcJI3spGCR/FUgtI2sIsFpzjb0sQQIY2ByDj6E4HrmU6loHVgzhNS
4STgrZFYBUqUof0pbNwt9Dmvj/cz+ejJoMgeRvYOeU0oBaDUNbWlFiHTMZrqn4/WwjCWfpmf/jLL
aJDfRBH0DGiBsfQkpHcbslmoA8KXgZEUOBe6EFj7quaHWpKdc9OrAMXlZT0rDTbCc5pdAzKd61mj
++h41JuFCbtnGdcVcnUQgSeluumwWnXM45FJ8nNvA9y+xAw322MYF9SQfzpHEGrQxHRc7FVZ1PP5
mfsTbWNAllRww4UYxuNVpwM/RGI/SUdkUrDF8N90EEBOdTknJMVZlrdjuek5R9ScUDGEpbbh+Wzh
uBCcKx6s5MVDGfLFpsklrinP5R/BFE/N7fE45nsMP094ZFAYJlJNlBcsGk/lhqbHz5uivjBH9z6d
dGJJSDuCJJDmhfBdWc16r6nOQayPqJa0sa/748KCz4zgMsZDnhdJ4h+1Xyp01Qq1ivzWzc8QoI/+
luMNcc0/ThHy8WhuQWiBMgycM+WXs5SR2jqQi3PPm2iVLQrz8e+TL5w4EPw+ueXRfYSH2EwpS3A7
bYhHrzwzL8lT9KahFJiY0mKAOvP9MIOGKiD9CPYY6A1qx45sxjOpXJ55SOvEjAnVRdEe0GvbAl2e
AVRX6hDNc4SruixSP9tlpKQBGh+ikwxyrZ84/dfVlnsVdmHgV2eJM7O34il7Gp7CowscqAJ8xfCH
R16uXT+eVjpYw2LhgUmSIXg0yWj5nY5XDGJedOOqP/efAeqtyD81JrfUNnTHCDJqMrwZ6S/Fm2Zq
REKLfQbZS+ncN07abNsKitOden48kvkWR9HplxFqAyKhmwRRCSNy4vD9KvAvbbTQZHVnHEhPgXSB
eDXyxKTGUQdq5XuFfC753aDslGTbgfhMWFiS+U4HkRNWgiPQfbT2kYH+2gbpEHlg+s4wENGW3HcB
KUG2WXXNJqwXgsyZe8YxhYeGO0C6RgO3+9SSVnGCEsmJfOb0aI+sFJ47S7Q38z0NDRC8vRBngP5m
pqEsBukg54Ern7vIcuLOerzm8wWZ/jp190uuxHByjF/3SErNiYx4dOKnf7eBWhCCQrwfkR6mXGcw
9J7CFYVyLn1Lao0BqGduHzQLW2u+e/HrCt76iPoJ8JRa9EF2s6gaemwt2fER610Xz8edxUZYiZtG
BngPkAMyl7+2VV41rdjUiXbee7Xtsqu2NFTGjGPzn6cLaBHyWEDdCYETddbjPm/dsVaVc5dZHrtt
EkNrrZhx/n9WqOho5NguBG5GOXOghx8vOcgjXSPPFs7H/DJAqxqQnICGEEQDfTVXSSklXVdr57Ix
+Fgv1zDlVtaI/MHbYon2njFAzAkhHcJ+PACm6xOXmay1Laed20APFMMvrEO4AXaqu3pL9aTZ2xmN
W0R39j+2yLf82gtDpJbeULLamQM/72b84GpduwRrCFhYTGSpS0q+dzY3cmN4riMdjUSjRq1WLtZg
M2JL91yCWwAZcFStlNvjDXFnd6MshpMD6AQwFDRwyA19L2szxj13vaVVlgtvU3nv3lIB4c5IEBXg
Uf4TS2GlphPnpipgtrninusRpEKR7jPeIsnUfCjAtQE/IaP9GSOagerBboy6S+qelVSXUG8xJUdz
+v6fz6mCVz1iKbgdvP9+ElO/toCUKrKHBwJz7kACUL64jaNWhrT0mJ3fZbCCTCbAhgSzQUOwG6Yu
udKLvIvXXILYcZTuKczM4ZrJCwHurOYBfVi0iQHdCEAT4ZqkHKic+B4CqNq7PAfoGwKTgy53ZnJu
toGi+xGS9jhRRukaOyMpFmzfWTDygBYJqxtikJ/T9msqCz5WfbdtvQsSeC5qmJVTg5+wcfphwevN
dx/GiCY0pNYwp/if6e4bGZ5TGVnwLnF5zHNLbRy/e318jugbFahNFnlIQlaOZy+EoqcmXG1ImWhI
vUvNbHCIetbqMyeSFgZCjsnvYB74I6Q7yXWEWh/euNRdVAYuxMgCN7pk5/SyxOlBzxJ+nJROFLwW
OJVg4qdDCPiRazVwvV/KP0Vz5Pbi0tfP5wieBg4UHcyIzpDFnhqoOTHhMU/ZRXVCo3mO0eW0EA3Q
4E+UfH5aFvBoI1gtJGemJqpGw+tcGuqLBJRp5vQohgtEwnHDWvkaRES83jWOvL1mH2Cek9amsoDl
meWGyAfIBFxO0jZzMJpbtqGbR0JzGQzOFt9V5PkySC/mz8BBH9LFKhvtJ+AlgEkmClYQrCJ/Tccb
cYnI+UMTXAU02X0rx9b8wJi/A6N7zUA+BG0pPbYg5BHq/cldQhDOrsMf66hyA+aOw4Ugb2qdF/q0
HXxYb//0KKaDJVazgkxvv3M9f1qcWrJ2k81PxvrLGuWpmCBO+ZatgyuUjSDVzaB9C3KjBteYaGhS
rcfnmQZKw/ESa4jxUcSTgf+hdpLgaknjdW1wrfR8HW29M155myYEBoQ1y323Ym61KeULyYBZ5RtW
CUEIuqdwteDZR40xEnzeG1I/vGbfXW746P9MTfX1i//LoVtN5zVdXlVLoNr5nv0xCgw9nsk4mhLl
Hrl0RAsB5Kevo2Ak39khQVti54xr2cijddIa6kJ2kI7YfgapwJEBso8HIR0eJoiBK42FPdkYV6EP
0IisR6k+vPx9vIZzb0AG9ssQNbDCBSyV52AoeB6+86uyVb+S98bTOys+cglp6RU2rzseHaK9kV4I
tPfxB9yf2V8fQL2tK1bsw6GOsZzogr0MvQ7KPJu1oXJ1qx1lbS6YI7uDOiGT8VLnMe1QPWp7mANl
s2i88V8n8YiKJHpznZ12MsOvJYLq+ysJkAuAkLhY6eixEku1RG9leGWTLY+se5+swWX85J3YpYzo
f5nK/5ii87qZqPlq3sGUpj3xihXtWjQYC8hlqS/hxv9amEmyMLOZRKyA3kywYEAtferZuliMo5Tv
w6v4lL3F1+hc7BOnt7qb+OKfoyuzlOm550qBBUQ6AUll3JD03egFMiQRWAyvSq0RBVbmXTFyiKL1
+3a/xJbxX4zJ4AZA9grem9qWnhBVSae2mMt4h3jI23MXxZAGXQZ2SzSD67BUmr9zTSGqQHSOvhMU
5lhqOke3F9uOl8Pr4Gi+maDD93yNl1D75EfoNROA35GRLgHLrEQ9BMcuApyzG4KrGz03/ndyOzCy
vmFr3Rv+MiCT+jgvbJJZPAP3QrgHRbza4Wh46jUYcoySM5wWXFGP/2SuWW+i9+iUIBW9KszorwCx
5dZYjacFs3fuwd9m6dRj1OcjOxYw2xgxaCiO3ptwYe3xjX1hltrw7t1HaHr6yXxjo+CZOD0H2pDE
QcELEWwV1scIsvAvSCjpn54BWj8jWnJgJFyhlhApPDx3EEUTd0LFt53c5dXABMkViApOT82WMfQv
4X18aq6Jry/M4z1jBK/6A+9Fpo06BWGTKHhew1i5bq+J0xR6+xxvjOQYboqFG484XnpcuOiQ5Ud2
Gtl+ypScp3IHuGJyTe3gnC3xENP9wiRWIffof36e8vuKFwxD6hbJNRgMJTPD0gmjWxjrwzb9Kj4y
iJh9jSHWi30ZVumTeujAbe8tTOe9yxZhEpplfnrLZhRXfeEWpar2yRXE9hfRAj3S+FE4ARCYyrm1
njSnNtgPDSF/tqq2zcIEz+rtZAoIDBIPWORngPCablSpEkDGzI7JNUe5v0ODWRDpsQ1Mk+EOaLds
zOjEbATrdV0fpV1/c9JLewDj/Ur6xrNaFy/Bx+PdRXPv/KzJ7w+ivJGPmlWlZvggSec31XtufxCB
gfAv5IoBTYKQvQQRyM5wv4rVOdsCv6KXW+byWUEW1XO0JxWFk2Bdr7x9rL8KVu2gnSof0UHf3MJF
EcKfYJben78/ljrmdVbUHt/iY2OE8bGenAPZiK+1wZj8i8VdJKtZuQf2pVnXxurxPM0jCKL6i+4K
JB0RQ2jUuuVClLZFmddX9QmG2/Unnmjlc7KoAncnfkB3FXgoZNI4hlwxZajzSjEuOBgCsPtpRFd1
tEPyRh83aFQw+wUfPb/vpsaoxQ/qNAPYPq2vgzGAWe1de6sHMJM9P567ebg3tUKtWqKVGKYLK73t
3/znJTjs3GmBEgfbFMUH0vhKvYD+9VOnv0W/U9mEB1+MOFzls/ABcqSXxz9/J6KZ/j6JDX6lkmTe
91wmwO/zvhG9RVv/utYqPQJnwFMCNqalsvk9eyj+Ic2AYpZMsvZTe0VZhJ7iZdyVu8YQTQwhaDEq
evhc3Lqj+LEYjs5XGt1hSPggn47XId5oU3NK1uPNlDbcVVYN/mktwhIBQ+94aKfFiA8N9rIwoWTC
ph5hYpEOgHnGH8KurLkre67eU7NwLu7fcvUZHorIcJeMzW9iUkgllSLkh5AOJMP/tXq854c14cO4
Js/h36LS+5t06P4kJ3aHnMlSUv2OJyDW0CyOxkcNG5uy5hWRyCgBw13z177WkcJv9dHYtE56Bql+
p7evj6fyJwycTCXJIQDRgecu4Y+ls49o7BSqqHCrW75WPpKvwGrRZJJYI/TV6i17Ki0BxqtVadd2
t2p2pZVcu21tjkf2MKxC6/HXzGMF6muoUITJxIhRA6268dAbLKwK7aYeWG9CADQIX/Pn1wCmjW/P
XPDzM8CmAkQu0ovoEkaf0Jx7iAl7YB8LXr2azMpefwTg48PkG4a8XbBE8w6hKj+1RB2WmJdqiSth
aXDyXblOzV7/SgF0H0G8Kho1Gn5sDi0+Nfih/VVrBY5qyiAJ56zA9DcJIHmePZ6WXso0LeDsq6hd
l0lCQ1IhKiLpARKh4V91k65TqJkQJmdhy4H8NgZQ4ksHowZoyzv8YaGMwzi8rTiQftBjJ0LDUbyQ
g5/dv9RkURH3GAsscjGYrM4AeAKACULdRfqYFrbd7Eak7FDXL1dlWpaFP3ayZ8INRMJ7MJx8vrwT
4q1q5wJE9fex0XlYQ4wC8oInxU9jNbUTNJbpEimV1OtoE1lWYSWtxlVgcJvwMKA1tQQj3hFEeOYG
8+o8tn1nXuGxofeGRDTiUVr7oRNa2S/DnEFIrmeF0bO6h/xdriPthN54dqm+xs/8NQQmIGqBWiui
KEIFMHWhahRleRh54a0GdV2z/xA3g/EN2axjgjYsDxV+9K6xZu0gp4CmtSW0wgwKDyQxOlgIBwBg
vqj8ks/75cFVsWbrXojDm/wERQ+wkOeryjaahWueJ4dk4kopM5Tz6rgiLENkKm+J7joS+MMG8Kf5
Bh6m/LpE3Czq/qEBI1wAtkNBJ3RFHig+H68sP3v2Ux9BTXUM1IZSBfiI/I+3YsBnASVtPDAyA3kb
NFf24OVBJxrU0PXcUXVs79iQjhC6Nx5/x0+MQU8GmAiQoYKqDsF0T+e8aJog69wqvFXvkYWUiq2B
6c4Fxz4PLjzFTix8lZ2D3LGHoOLHpQZZLUSCjcDJdpJRQgcT0oqvst6swX3nsA7uA+Mbr3qIwOJl
D523nuiCL+KQf5q3Zp+tolONlDVxMKnP9sOwLSNeDG+tLYC8fo0WS0JcdB7RyMiD+mAwWIiC5+vC
gYzD+dLYnQ3w6Jq1BdC76O8JgOp9r18DkzktEm/Nlxa4LhZgOTSeAUVOpzt6vs/kko2iW29rR+G1
sJLv/BSaPDpDFadelRZYQ0BOuvBamNVgUeP/ZRZQyelKdsDOe9kAs/WuccRzdobkpa1Z46ZBsjjf
KCbW9sh/PN4/s94OWEUsySK+JxU5ma7esAESI7nHxrdxV53/EJJc+OPACu0Rj9GLc9rtXpyv09eX
+6c7Rkcm19ulMJo4/elWICEf+hFQMgP5AZ0+ThItRNm2SG/uW2oz75wVLZ7WebyDUQKthTwPIg9M
M/VIGnKucNuyT2/DRnxu3sBa9eYTBeIVcxn+1lZ3dV+wpfYRhFByc1EWnDik2QhBHUDwtTxakal3
T9kJdVL4QnrLofgpWuPWc144FOVSuAME7kuhD9koj8xRbpgbojaO0E2IUDNZJeeeMxKDXWuHciuv
0YawEsziSTpUdm0hHeME1/RJu7kWCN1eFCguHpjX+GnJXd4J/LAAv6aA8tmsFoRMrpFvMlGEBXNp
4fi2BLUx3sxsF5TZj7f1nT2FG4g0zWFDkZbk6VnqpUTrRTkLb0cAmq0Lr1cLmlyzdmecm18WZqdV
6rOE5wdYEN+8wuieoy+Icm7jj8709rqwGkJLXAdor3wClGJJ2PqOg8K4ANdAmos8BilPIaap0Ah4
fN6SRO9w9a3K8yIieXZkoFMA3B6sIJtHmhyoCy5tXKX2Ei+7pbvum/mEsefimX9PNv4VhWVT2kSu
Pn6D2+jU3diFLTx7nf2vcWDtCJaLR3Joun5t2ZWZOoQwfgNH/Ytv+Fd5F1vMKXUCX186oHRYSqyB
mhVaf0jYAVlBXUZhq41FI7IZNqcq28VTlBj9iLxpt5CfnAVItCFqWEVXJ0lejNlNANTF8LbZU7zl
NvlBXS05gUVT5IT8isXkkc1VHnjsG7N19/k6PkIbZudfkDb814rLz6BQHgOvDNw3gCNTS+AUESKX
47JbtxEtH2nmj/xFewqJ4NBJChfZMmZZF9hDggAJZgTWKEmL1CSWeGTlxKHehCOShd2lOqvH6OZv
he/guHTS7uyMiS1qFuuRaTyfiYtbtA02te5CW7t5WWL1p50VPSDKWfmy2oNQAUb8dXwSVuwR+OiF
A3V3HEipoA8DcStIyaZrFLhtxEd5UdzGz+5dOPgfQqnzL+77Y687y/5jJChBIM0B+g+Sz6UcEw9u
NzQBZ8Ut/oNy8/bi2Ha/1XHPHVz9xTiviDzyY5N35u4HPIC2LvDoovlgOrAEXViNx1bFLbl44Pc/
1kAwL2FOZq92ZNwA/SDNV+AzAsEgZYSRuEz2M7m6Ed7iDxBs9B/eV1oZMrQfRIyOBfdH7qyUDqID
pXnm9Y2vN7pkkrcJUS6+Etb4x+OePfV+vkkFHJT0hM9zj8o4jL6qMjUeQSoI/JKLiW7U1Oa2UBhw
kMmKV/IW2QKw5GvrBTfGE9f/O8CgbVPxTFO0aGPRYBuMtC8gTwkh7VSu5U17rGyE53a2fs/sxHxm
TdWOrSWO39n7jzZPOZy4zQWu8bzmNtrghHDQ5Y+olXXytRvrePDYEhBfitEBYJFf+F1/SDdL+ZI7
3hXhDHKVpMMURUpacU7qQtkPmra5ebkR5LvKs2Rmy6yql3Sv7Zb2+B2PRzjTVJS20EoHiBc14GqI
lJiJkwb3k6Tvw6u0X0EjfvX9eEv9UHHTy/rbDBWjobtcSZkQZgYn3PEb6Sp9clvbho66fCpX7s6R
3nQHvLStfllrVvhuMevzGUJNb+cGmalrDtWP7399ZpO1/v1N1NErk6pO6ypubny0rdq9kBsrWPFA
GKkR/YcOXDbfAzQ0QgjYl47BX8xzvESX+fM6oCYGVBl4XaOLEREl/TKrtKr1R7mpbn/ejh/IFTF6
vS709ARC+UCv8N4nb368lhiIi3hg4SF/0O30Q/HKIJd2OGysDatv3uPVk2BBoQweA9JsPnKNA54A
//unI+p06/PjNb13VEkDNGIaoGvZWSBVCAVb8iTRqx2fNT0/idDNvEL48Uk2O6QUBQtCGjqzZk0O
MR2zrrapU6z8hRDhzr0AeQ+8uwDLBpwNybCpl5bzkNcAMW5uaMK2S8idI7v/I6cAlQJ0TEGfusQO
8kxomJlLShizdzW20MQ4db3yopeOje83N3EvbtprDkUsy9uAsxutwRb/B+n+3insQVny0PQzjLZL
vTk7UB56KuPWt8oqkUTxCekFMo/RTkKuXUhwb7h6ZqfQZ9Buis4vgGBnoA3KPH0Xa4nrtZkA88w2
3zEH5aBd+hfloOx7p/nQTv5+icbsv6wyER1D4A6ANbXKJYrHsteHzc3t9eQ5uuRX3x5XmpF9gtde
9nVgYphX4XatLNYDZMs9LME151EOVpr04cEhExofylloQt4oocLWt34HioGVFOlonH2Sl2b27sL+
MkMFoNxYpoAYcRBG+hY+mT/RFwr1O/FaHNNsIbt35x00HRE1peOQ5mMgwNQIzqq3EXO4j0FThnT1
lt31e63T69fHHoNW4yPSJ6jN4C+ZNNABTzI9qwo7ckmRYN+Aqad8ddfya7KRpE1nQkYYfAlQxUte
vFSXlzh7ZikCyjDd5yhWLEMUF+ubiKu83MmO9kfbFntu0JnvxA5Oizgjcm1O3DpSpmh5AEsAoQ9B
aDcdqTgMYZFIXX0uOtPnkBjJUqjMxK4FUGFxVf4i2zYs3Gfzqxx8/gDYImoAT542Z3l2OTkIvbFH
l6rOKau2MfzBRqIWqiWyCWWx9rld2K5kvaajJKpKaBMgBEJowqZGiZBdFYfKZ8/clQcTTufwnTGC
5uObaxa2zj1LiI+Rx0NBFck8KiwUk3jUgHkYzuo+NkpQhD1fMskA8HSRl3F20AkmE71lCMsJmINW
8Y49VXVjjRvAlwgkEV6cqq/z22whzr2zWDyOA046mm8QAIjUUQjLhuXqOhfOg5EKZiw7iZHFhuKU
m6i0CteM/yycvVlgjT2BZCxIC1CTJgyd0x2ZS0OGYlICaWZd3ZeoTOIPt/VtuUMCr4eYlFGICBMW
rM78GWWVCi/dQooZgcmii/wG0bQv9ySuo12zc1/Gf94gZHjQPgBcQgTGlRoe6ZiokYaF7GGM4gTk
tflOL0FIv0sdINMWRkWc/XTfT41Ro2p9KQ3HEMZy9Zi8dwf0mlWFGWvQ5pU2NSC1qTPo5mKsToLk
qVkIEiFlhW5UBOooxU2XMGYKpXDT0LtsP4ZL+EeSN6Mj9Va2Dj5FKJrmMPp4oLMXMEHrgw8VDcLA
7s84N5V26FqODdOLcvUq3e4hB1st9bPcsYFTgH5+4E4IBoi6WJsyjgJV1NILeGMZbyeru+SVexcM
X9FZKAujGaF0pH23rmx+t6gCMY8rQFGPMwiaalgXMMzplA6NwAYyUPSXwsp32SFei2f5jL47sG2p
6/GsvfmX7iY5ri2imKutl0QzZ6U+QpH/2z7lQcvcS3usgHjhjXSd29EmceptugLHJrIb6JV3vLVs
hyvvKK35s3CK7MzmV5AcdJbqu/NwgGjaaCA/B48G3B7dHlzIed4XQSFdACf8zjMUz5O9t0t23gmh
5HGpej33f2ijx0segmhwRUCIU3uZHVS5anhGvvxB+vBNBDUr+OOP+V4d9TFcbNuaRx4QtAQuBa8V
4vpgeLrOVVtUZZPF2qVdgVDsJb0We/7VtbuduoqOoVNZ/i79WhQOn90l8EZ4w+OFBEJL0ho4term
bKgMQu9eGkkPwPcIAQTPOchPj0/pzBtRVihvxMVunnTgBL0kuv3yzw6c+nHik37letUmY1h2wI83
hwEpquOtOwHUmOsAhjmPhzEP0ogp0Jmi6RU3MLjopqaKOOR7phPcC7iKS5351Oz06r6ya0HSw8Bw
X7TTItKdHK+JR0W3Pbqv0EpHuJ+hIDE16Q6sJzYS512ZlbcNWhPi8prVA6NzbVbsR7lXD9kLcm1L
kdrsVoRZ7AewSaDxg5AvTc1KXSGNvuj710S0Y0avDLCFCSiYA2xvFXa1EGvc2YWgzQKlFA435KTo
FCNA01rRpYF/TVH8VVDWEVCycqFf+vavC0h6IsAiCblNeFIc7umwysyVC6/y46sH4iJH/iqRwHnx
Xxh4lB2ImL+kv/1CqWw2NMoiNZE973oQWfDiK/eZonz8AkGuapeCNHCJfmZ2S1GGqI0idn3hsR6G
FhBtHemCoJoXVo/nb3aOKRuUjxr4FqI+EQbTnjQLqYPHvz4/XtTPUxctCODB9SXg5/1bdgBQ3FQO
kbxq/gCnJCHrFAKouOQ8yBdPjhdlkrrdWldwvWqEyc766J5iHg2V0tlSa0j0/j27woIDmb0RKGtk
DX+5Ko1tR6UkAwQNoIpc8SlsbIC9x712Epek6O7ZAv0Xrm60NJM+yqktjm+0gqt4rBW0RgFvBCn0
5wAp1xUD+aHF9gtycKbziLsZwREcIy5L9AJNrSXJKBZF14vXP9E7BhdcfDt+SZ/lz/Y9enm8TebJ
fzQbAUZAWCgAlgW3xtSWkI9NxUaSeN12BuR8vRV6NUd0UPrg2+6N1+r2/o6sKMoOSx1q87M8NUy9
iMDek0a1L4gA6kcy0JThu7f2F47YPMqZjA5V7unoWDGFZtXIw8g+v+brD3cdOdqGWYP8zFrqSftx
rLNl+89UAio4NYZ2BD/gfExlW67YzGiPykXwkOauN8FOhh57e5Bd8987/RAt/1pBYCunZuNs1EY2
xERGz8KNByI1sLizsmf2gHtaj3fL7P6kTFFuUcuLmAuxaa9mcV63z8zS42Dp9ymXqHB9E9UuJ175
M3SOQt70T0NiNqPhQS6wgpQU+jg28uc4WGKw5C/vHDocb3C/ohpD9LOo/ZgLTNd7qS9dyx2jK1t3
V1vuEfvEqbZL9BHzaJikFv/PFo26CNG5VciSK15Zp9+Fpv4J0bjSynZLbSMzaAn2xsQQtSUrPxhF
JlDEq3Itb7YAuvEt+yqe0i0AYeANFYzyCeBNAHRP1VL/1p0LaGqb2pdt0QuDmGjiFXxN3tY9nfTR
Yd4kZwT7uefriwbvOJTJWKnNWfiaF4F3TESD1AgRYVC1OkQy+PEJmOfCqRmltmiSQ3es6BkR+OZw
nZ6KPWrFrlliQgWjffI3zcsSZ/I8FpnOI3UbAGhXohcPG1N1Mn3XWwtneu4jJbzFgbUAxQ0ngSif
WqdAixMSKivX/A/7rdjoPVEspoI2eozYBwg6fyk0mQ0IudcfakJCSANwJLVQtSD4pTDwPhB0LMon
3pqz/h0eQ2zgTYH3pgaKIJo+JWH6QAtaEW1Ma3HT73rg1aodWGStJTjEvCZEWaKmzxWKQYlEyb+V
NrNiVtA+3hT7cgWmG8tdcedgDXT4plzMSZGfnVw2lFlqEiM2DJpuhNlu45+ClWikJ+78inaatWoz
64VNP3vAUMaoTZ/6zcgwAC7cosPNi3TxOoKMMdwXqyX8yp3NOF03arMXPOu50P7wb8xKdRTb27h/
JUvacMAU+ovcznc34q9NQsWrXaIKfpxiWMHhyL2kQBosjWcWN/5MHCGPVwDWBD/29G5OBS2WIlbw
b6D3tuSNt+pXguMe8WRZWKGZ84MhAggl0FeEjfR+R44nkyO5DG6ZBdwzEPOxKW3brWxG69EgjLKE
Hr8DZuZ5wfB8axBNQmD10SIPMiE6Mm4yaHe5OR/+bH/vIiGHFX8rjrhdwk/NgRLS1BK1WmIPAqu4
haXabAHyRkuA9SJY1TZbcohkN0+P1tQQ2Ta/HhZ+lwXuSIYEZnzv8NaePm3VlPaD7V+8V6QFl6Ke
pSkka/vLXj6EI5PXsDfAUxGO0cZuTCQluH8/xhgYah2g5yVtmDShQRAnYgGNqhA4zIZ0rHIH9chZ
PipUS3o6c2ANWaxfpqiNnwWAgCCrHd4Kq9zFdmHE5lsLUeJkFVj9qsv14cQf1WOxlgwWwsLDpf/8
W6CMbTzenkvfIVMPgDABtLeo8R0dWPY5nIx6p56R7mSNwUptVO+dYN3ZzZ9oHT+HB80h6rKRrawX
N9UstJ1OiExFYr5aqAgd8CHQgDFRoqsM5lK/fL6GerkvoVvlWq61BEadp0FhFFB1+B/IHoNwkjoy
UcJnrdRhZ7W2XOrCzjfGLbTbVZM9Frv6fWOE53xfvHBLtENzxzq1S52gBMRKAL/BrvcuAlHGc8im
L3WUzl3r1AZ1avrcDwjMjpwaBqiZD9l0r4n9z/T/yORC6gvEQqAfB3SZ5qDPXS4vmwHdJawjblyH
3UAgDtWCyg5Qomgc16mccsVtRkDlZDsDAr1bLfHQzp8L+Aa0BJMIDfA8fM/UQXSjqmZylye35rs6
AKBn7Lx18ck9hXvu9Pi8zMNbQqH0P6R913LkOLDlD11G0JtX0JQvmSpVS3phqFsteu/59fdQuzti
QZzCTvdLz0Qoog4TSAcg8+QnWRTIqad2mmsovCSi6XRM0nMJ2oPREhCw9I2KKawpMba4FV4zSyCm
j6e8LejcZTCh4mYWpF9UxE/BOAY6vTQ9V6TA0dWzDfPefptqIO9ZIWTBsQMKjDE45U0DrKk0RtHa
Iq/dLD1H5j3raPx9k0DjDmpyVMVO1aN4gLxeuaiL8n4U+wiVnRbIBwcMDrHsE7r0UR9ze5O+af6E
hKtzMBwgsUBnwjVS4eptXIxjdI6IpQ1Oa+LGtZw4J27DfNcF4IBeBA/9EyccmLWucXi5TLvEEGI0
L6FI7ShZFRotMB7XDo9v8joGCQYri/mmCxQipX1q27Rj64kxmg7z/SGQtklngg3VLEZn4o5wH5nP
YN9i7zQKCaEQj/9oewNT7bWMQq67gxAkCSqrNCJvD6gu2tT2cLZur+U3h0jBUILFmj8kdRPDgs3k
6eX0wbqv/p4cUQCUx62M3I+9HADuStvVZH+U7JCY//0lg4KhnC6vtWOeV5Mc6JMMoXo6Ofq4HWSE
7e93BxQOlT4owehWRoJtqZ3egUiO4xF5oxPP1LYh6vtu786S7WIgFoobp/5avNBSFtWWvF4G0gQH
qpd6I/6uLHD3YHgyi0HuW5o+yTUDotTN78dw6PIgOT8XBL1bqDVNHIaqfT9CTRgg+MUDFw4D0Opr
lUaJCw6kQwYM5w7LttlH+9MDM5dcMNUrFPEaJdSLAhUEQAGnoEAcYY2yVdxzPqFF9uPh9vYsLRou
svDCBNeNihZKGXpBRy9A4KVnzifPWY+qmdAj6/VtkAWnOnH3YarB1HwCKodrebLSkApZahAbiPsq
3aXgnePrlVkx2uMXDXWOM63rLNlHoTfHcSlwnkeXGAfineuYbE9MquelRZvjUCqdxVIvGQFw3AcR
PEHqHQ6BNkPVJq91FbqhaXMMSpvlwse0D7VOzzt3mh4av/es5rtFy5xDUH6Nq7SsNZoKyxVvxBVv
cjb3KpknxpPpUqi7kmRazdmu8GMtKYEASUL0HjjlXiGpvtHKRzlFdfUT67S+FA3mQlEKLQhgFx8q
CJWQ6C0KiMmqdZ8W/sbG0PWPsZwKagmSsHO9ka1wy9j2Re88+366CTVP5anOHj+vbt2cKLZKjqW5
fh/QIl/8uG2WLAWg3861UvXa0kdL72A2pkaSLWcWVrIX0CHATH6XkoG5XJRtGj3ftllbTvuCRMAR
QxI5gcNZDG1jmCadhoad2nPlCGXDhL1TOxUBmoHlsTaJpQOUcWZxP3RDhIUrPkJH3vw2dhsDXBF2
dBrW4k7cedbl9laxxKJynC7kFC8fAGgFj7+T/XbNEolhNjTjVubGvCvxAHiWUf4u/wIlw+a2CCwE
yg10ecE1Iw/D1A+70ekJSl9Yts+IM3Qw82VvREc1Nr9D3WKxKm00ePmEETEXc4AvTUaR17U/G5qY
E7WqnTR5MNt9QYb3ztmudbSFvN9eMoYzQOvrNVTpjXJSSjAatCWExsPefgJXa0fkH5WPhhRWcQsj
fmIgxDVcI1WewHOTa3MsRcdDdQ4Gh3ibm6wlXEpw5ktIOQNP9ATXyz+dgQJKF90sndFS1uVOxrxM
04xNxjpO6/TvPhvFO9eCeZUuZ6U0mU9EXjErGBxC+6fojmVEt2P2t6E2tVuEXT1g/TDdQt5U4OpY
MwS57UVRU30tCN/xvRiU0D2cF+uTfu/vTNvUWT0xTEWYbHkWstO8qjtOgCD8B8Fs7tE0pznqLC96
2yNg4tg1SptKAgbnII3qTFz/6Caeo+98M8DYwfYtBR2K9tHsuVVqsw50y7jTyxyuFDAFi1rEyCt7
j+N8eG90/ByqqeHlcnuflh3RFwK1fokSdDyfxelZOGWPGHa+lXCBFa5ug7DEoJZPKJSu5F2AQKeN
x85ZS/d/B0ClUrzaB7i8AEAykhh9UPqv8Ok2wr8o2j8LRV8hY9Tw2A0DIA4diL3M8WhLqb3F/CHG
KXRai+8O4AuHcqSu3yKvSqMUdwT8BQT0d0+xzbBNxp7T3Z/QNV0uamhVB8IsdP786O1tfmCA/EvK
9iUI5TnDvFWGUgvhYtBSm+AxniPRqrLCY7xmmefk7W+tGeU0465MpKTG0TDc78CA6ugSCIlexkNq
rlmXU8uO80sqKp8SirrtQiXAPeX2GUPHTwxRvr9UfB6mvn6fsvjUqAKhbLA3QrXViCBagkKEI3es
LJ4kTklAFeRbj4/R78DUeiIiu2I4hGVFB+E1uinwXMDTlLei0iq530zXo2Cg6jcC0dZ4IEFfhcmK
dZMGfNu2GRLlFlBM2sS5gltm8XcB5mdc6fjgh9r1B/TkMpLt5aPdDIvyEFqSxknQQqoBNVie2e3f
TDtebz8uErIUkaH7i0n3FxhdVY+7sW5MOYD5G/9kFs5tV7ToTWe/TnkIvTAyFw4iPV+m/r3H5Nfp
9u8vugdchU5dAZh+RU9YK1DJoIBlGJG7t6xkjaGHCUFmdRtk2ttvez8DofYjz8HOK/TIc/QVAunq
CQVIf4cgUclvyaEezveQYvvPoGiEatUrfs1IDxc3+ksKeh4t2kP/b9b7uHpgaOziLs9+mspwxSHA
23OFBRIvoJXaYhz5mrHPLAQJWzRLnfI6NyLUzsKV4T2wtk/u41+KQLllFy9zOmcAIL5v0QxuM4/Q
y75qtkiUN0bjVDf4GlS1sZPHn5l5D3bLfWky5GDo6if13GyhYqOUgASU4eH5p/GGDPP9r4yBdrk+
mC+ERgSAf0Y79woDvMvVbYTFsDVbKMrVDkOdZApecs7xxnsCuwjzunnx3DIDoOxZz3KuiKdzkry6
lJa0Q/8kfEYAJo+/EoR2rZrcjWFUwCyKo0eiMyZj//f8CzXQoH2XJXSyavRzV1K4OFDUUoa0BSfz
zBwcknosjVpKjq5QqDCfo2LdwD8ZHpwk56dANtGmx1PNwErvF2z8Cmf6+0x1haxIe36SBuf/zbRg
A0t3FzQL3ccYMQyOHhxR6MqfSJZSH0RtGU7iDtiTQPJXMLb8e0U16gTnENRijRhhogscINxXzGi6
3OVO9ZRjXpJwMaN3nzCsfSH8XaFRS2bkmTDWuZqdn92DwxemjMaZFtlP+fu2JrNwKJMEk3BXx9WE
g7oYjPA5mu6RdfBiYVBWiRjCKWqLlRtMdYUpiYjoqPdBM/r5tiwLcXC+ZvRNc1RrnRZNOFbZkqxl
XiYseBcQMOAAjOoHFAjw1FoZdScI3Ii1Ci4dqD70TbDBjKUQN0ss81+6yLqCopbM5To1zERAKSjJ
1nBocXywHUIDfHsg/A/Whc/iDn1J9hnhZgZahVIThZNkCjEczmzNY+R8MMLLsreZgVAZIwhL+qbp
ARKRcLMb7PGIe5InRi7ERKEylkGpDc3ngVLY8uoQ7QrTexI+noYfDCDWklF5C+bURKhW+Fyy5k1Y
qyc7ff24rc/iwu0V+mEnFlPUv4Aajkpdsk7oyk6TpyOye4iO+WbYJkd3dXat4BAcUJGwf+kvwz6z
UI5g38ZeyDYwNhucZ+j6Rr0PbUttmqJrvxRwAhSsfDcq5CmwrL+DoPSh1XC8k4xuuhcWTUfdv51Y
BVNLmdmVFJQySJyoDmLNp+esJM8FuIMlj6QK7oMfWB1ESxZ7BUXpQ1PLma6WkKayw00em8/o4S7N
Ijantwdtw2KlWfB1V3CUahi+KLReArgd/7sLiPBye2+WzOjq9yf8mUcA6UZcj2jdPI93eOnWShP8
LClZX7K1+HgbaiE5uEKi4mqB13vJE4A0rETzUK30X+u/A6BCqRwpZSip4/SQwps/wfnFEGDBE1wJ
QIWFHvTvaRrCVHA9upHtMiZv6w9GOsAyx+kbZttRdIHYNREUOUCtrDM09iCtWXcutzcCrAjXGGXk
lmqmAaP5OGQr2cov7n/lbJlagP5xKhj6fI0QSZgB7vLYCfcJ7CbnziBmZpmMOMMSg7J5t1BbQS8g
xq7FZfVT91/bfikZKDuPhaoH+RheFDJyCEhoPRp2xJrexRKBMu5GzlOvrwbcffB4mIutwmoZZXsL
+fLVTlDm7XKY2SXEk/sItoYJfgvm3M1pL6mrlSsEyqz7KKhE1wUCt+O3h+nlAN2qvfMENjRGzfpt
28B00Wut4nFPPVYadqQoiE5MD6/xxZrp3xdi8ZU8lJXnGYZZRzX25BnnC9Hkbc0s9tply0grbvt1
UJhfC4MxBJmUyhDmvKkJKxFnrBSd5sEyZSOM8eN8a4EIHeNaDnXBvFBlrNRnaJn5qixJ5Krz4Q87
U3Jep3polQT3IevId9vtgq3yeqVcWfMVN4OCKcRx+JP5ntkMp7uIgNkDILAH65v8Ld9XdfQ1tRKM
RENFUTYS5YF074wsSJq+85uhzFCoHa9SaQw8Q4ShrDViVfG6wAncqUGCAjqaDGR6tdmueNS3Zkgs
oqO6WtdooWl+fNhv/N2WdZe46Hq+voZWEfDBBBLHQ+aIZK+F9YJGHcaqLirhDIEKApmYZV7hAqGu
iWFy97sO5no74i96txkEpRpRW+apmALigm1TgZK55DYCSwgqCoR4IOHkGjoel5YTEH3vY768yVAN
hv59vibMDClu/ELsOoAoxG9JZbeWceeEmpWdbwvDwqGCgdzoVVDUWK7BfC1HxzDL0bSVp9sgrBWj
4kHZ60GlYlfOu3LvoD7PKi+leRuCpbtUIAjaro+yDhDandPuwjXLs7HUahJxth+VqmVGUWE/6gxj
R2rw6pxuC8ACoFyBkY5424X/P4+nZwXDQZi1xYuu+cswPg+cMwnksPejxMeBEsxWG4M8R8ee4Gkv
3nrObUkYW/HJfTUDanopr2Eh6Tn9lZE7WHrwzrDx70T+UyI2k4Uy8oprGrURsNuFXYN+lTcVvK2A
axaPrQE6RdrS1B7skpzeWQXhDE0WKdtXZL8B8xJ2KSGCVYXkx7Yjyvvt9WOYJM0ZNYxFPuQFMMJN
Z+uXX8IK7Ne//86/fL4Czzap1xsjB+XnFKiVDI3WYKx9KY9/CULZveQWQ4x2Sdh9cYEDOyYbsOKa
rBKVpZfVK22gbB+KUg/tpHBWb6yaBldYm/pcPEeO/HMnr1lwn3t8I2jTr5Nh5bZdW0H5ntu9oNrB
/nAe7Pw+6tEz1G+li2n2vQU5hcj+4DLzD282ZtpPuYqw8WJFDPEBKA/11t5WPunkpFn6n5zYvmDo
50u57bvUn4L1M7/aDZ+FGoNnZT9va/vyPc0MhsoJRl9L88LF7vUIDagFe39zzXTFsKmlG/y5jnxm
YjN9x2CvdNB8rBnqKTtb8S1Xt3CVhscVXzxgmia8B6vnkykZ5SwCN9CyYbIxq05JFpI33KMFzhrU
gn+5hPJ1cPK7sBjkAEuIU2nyFKx+vKWmds+6UWP4PvpdKuY5V0sE5bPsFUTgm9ZmtVIyV4xyGGgz
6xOlB8QhWTtO+J5i1hqLkXRRDPDUTtUlmI3ySVUy0wSMiCx6TGJBpgDepJcMpA/qOvgTxzfDoCw0
jwKVE2JglKIVgb5I2MrPw451iboYKL5QvkX0AnMrGlGdcrfwRXpALfpU8KoxZFm+DpzBUAaq6l0y
asjfztZg+vcGhk1ivuW2PjKC+rexXWggBMHIPxvzyRA12xiQFupenQEnyleY+PCK8bNgCyCmDVKT
zfZYnXfhhnP0bUUwVQ0Wi54ldsHyZJPfnPvsIyibzUDeoubBJKyY7byHxkCFFWLID59wq8RixZJl
hZ/BUZY7+m7ecwMUZXcQS1T3Cu1UKCKuGDcLTBwqzQ+SrEuySpuOdgmW77m1vO348XHbDzEsiyaf
LpM2DjweIGjFKi47sSM4GaEh4zbK5ANu7RAV7YPe8F2waaEsZZp/3oEx9I9y/dmmTHLOFHFIE38o
2kkRVYw95APW7QVLAso7BGKNFp8Ov9+jH+KYMp/2p+z3xgrRgVvU62GIFKzQ51Ol89Ozg435FrKH
Y7KAKM/gdyJuxTgIMr3ti+bdOM3FSR9LZg08Q7Po6N32qpu5HiRKCJi4zIb4D5cGjbLcnX8PYnV+
1eJlFK0r2vm2rjE8LM3TyeldOj3FTqdw48TdtWcdIyZUnzVDeFE8kARM9W4otKaLuNCDVcK/GnA6
zaXeRZuniD2ndvH4N8OY9nKu1F0QcV0HjJ26Svf8VsD04EEy3/7snKmjhxU8M+AIoLvCRS2MAi8I
MuzVBSMYHf6C4YsK2D1YznPxnDkDonya2iZNVfAYqAaPBipTdMixSm2X2lfAJ/MlC5WPeKkwCvEY
TaU4ArLTAVOlf/cmYrnlE9Yt86KuzbAov9bX/QAqZKxbG5lHsHHgBBFgdggrmi/rwZdIlHMzRn3M
tRAwz6M17u/Vu2b/wGSZX3QMBg9+awPaLKuUh6vacYhDLp2e+1sne+vekJdiLuuQEdkRMSDmtpUu
ZyhfcNok80y3qxCszhyfY1ybOTrDBewi5B4zv58FmxHhluPoDInyeIWRGm2oAIkHjf2db8mgJE4g
EEsZFnV7hkNZa9+nDSfVBcpZwIXJIc5xf9D/a2ioUgCJ6NSmTT/yN53cRl1SQt3AAqOaU94xXTez
q7mXot0ciFqy1HV7FbM3JjONjgHIoluMjtn/7Elhib+gEdW+ONfmn2zUHJVaQJ6rXXkcsIASGZ8T
nCtrsP61uBNiAS2p+hyIShh7oeX6IWmys4Z7wfhFNivymJLRLo/59sTQcxYWlS3GIe+ldYE9qx1k
cIMtTFblVBjIDF/h3AZbckdzuSjvqgwNlFDFtrUTyxVGyr9kFvgTWe6IpR3T32emq1WSkas+YDBE
9ZMtDHxEd6AOhcq3Zm2DgNuDG2SSvbBgKWeLOlFBq41qclAjpjeBzcaS32Qb9bu1HR/7V+GisodS
LBn1fEkp1xvFKOGN6k9LGDPSXAZbczTHeO7efNPDQ5mmm7xiJ/fMdpvFODZHpvxx0Eq9rpQQt8Qq
o4nLzHdgMwHnU75iEjJMSkhnn19Y36hupSRWxVieFMcRJ8bDvSPsVTNRbDKcWNqzFMzmWJRvwTE7
5Gq0ikBJ43fR9sivzmo27u7hti0sBpg5DuVNui7vajUGThWTn4ntO79rOz2KYPX8zwPnp1PwHIry
J8YY5V6XAWp0ZDz/9+gmw1RlVP4xk5vlxZNlBfSXmCpMPzfHWhCUfjVMhX8a3mQwVZjYOU7crGEs
y2r/D85nTJ2ZODJehfOaT5zqtXMEO139QQ2jgVl2IuIYuAcxbOHai3C6zNWx1k96gP67ac24g/LG
JtCf9InWbR30H3grx8BWzM+8xvE6g6s8Cbpdw46cFLtzr6yeIuedoW9Ljn6OQ8mjCNXgtxpwwD/5
qyItCTaDY6wEPP56FrPgdEkRZmj0BvWBLCeuCDSMIiE/+92v8bJlMfZ8vlrcWDq6MmB0u7LwJ7fQ
gYU9IZgydtdaKibk4Yh99zhaDk6P995Glu3+I1xvjQ2LvnbxmWAuJmXEccCLScvjC8Z2q2S7p92D
d2wwtvDYbZD26ObtPVyKMHM0yo7dsYk0bgSags53XCQ0z/XbbYQlu5ojTI54Zle9PPRQUjh17w21
ba1vapvbAN+nxMAXzRGoHEATB75WKshQWuJErDJaKWqRNaJsEvJ88B4wWYx0zr3sWf2Tbb1tU/OD
5aWWjsbzT6Dyg4bTjNFTppQHPe8RLlJF8sHiRGRhUMmAFiSYljGlOs1lk9u1/eZZLDEWS0TnclCe
o6jSetCVT3XQMHjjHJDAdq0W1R5P/M64v71xLIEo9+HHvJAlk/uQ7pwJpjcHPDzcxph+44Y905fP
tZe51VAjTuEiRnyTSQIue3CSMiI8Q8fpt2RxGMWgD4DSQe16aKBvHj/+ThDKLaRyX+kch8WyAiSb
JDJHM0LFEquub9EfYAiKroLFTlboI7ER5kKWtRhe/io54ya6l9e3xfjOsTkZ6xcAfQjOuSgVgmkQ
u5X6tqNuVbMHEQEGkmWkRFQ/pqXJ5I+fXMw3JZhhUvlXKMVeqBWIuxGcXEZUNAxP2aVqtSbvmMXd
38pI7ZVYZHkZJVhE5M+yyWFKhPgUO5GpnlvzzcfwXn5qsmxXDC38jIDf5Zx6P2DDGNE+RdCZq207
jGcuVMyDx02jFb5Ups+T7LwNe8LKNBdjMeYA/j8kakU5Gc5okICkYIIiqR0MR+4za1w1IrOlhQVF
LWanqVkv+OIUoZzQig777TS5l/kKOv3MrbWjAiEGRgZ6ImHPqmiN61qMHZKJ/EuwzW50WPrBwqJC
IhLaNA9jiDQ6LXg8Qx+0ZpJZ3T0EaJNg3dEsvinrs72iwmPVKWkCNke0m4AFSLKTvVHiIF6vplMB
SvZ22RrPVaa/Yhj6pALfF3RirtcwnEX9zLRmyhjlGs/xkYQbh7uNgwK07rDvUU/1J2+YuI78B4aS
jpelHIR38nRvY5BGJsIuf1V/siyLJQwV36MaFKmCB2FQ5VYQ/3lqEdy7RLuA8+72ui0GrJk8VJRv
+JobKwPHEN5O7N8x2U+HKlbWt3hSnK/aFJpnm1MaeeMV0+ZY8f6QWmCSReyVbJaiL0eTr82hI7yr
yZzqAya9t5zeauzqqdjwp/6tI6FZWs0f1G3OpKJflLi4zrTMhV09jynJjznqHVMm89CnF/2m2DIG
Z4GacpptRHlZgQMlpV9A4yaCNcF5Dizz0gRmtJbWviOeUau+aR9j22Up4aJmzHApn4uCAFnNY+CW
uON/LZ7ui/uH27o37fotyShXm6OuL1QqIOzcA1rSTHhaxg6xZKA8n5KW3lDwQJCc2BIeeZKuHlh9
YZPFX0uhYMYaunkxsw7UzPSVsSx7dZwZcnO2NqxgNH3erZ++3oLbi/09Z7z+TGqxlbEZfG+UGnBf
VE5y6ByT9SzIWggqpHUg6+08GQvx8/GeVT3J+m1qI9W+TtRGw28nJpOFfuEUcr00tE/3DK4RFPy4
ZD1WFohV7L2HEHV6P11u78FCZfs1EuXXc3gnrp2WKCIb8Mt2ZAcjPqkWcczTY7ravVqwAduy0SBn
M+rWPp9LbykT5eld9P1FZQsFODiv3VPwpNuJ+Rs0wQervXv0LQ5UzuY6ONlmY53WR0xtNz3H2Lzf
XgHWPlKBANNsQr4t8RHOI27wGLHsu/u/Xl3K/TetPmCSKX68J79ZVr5wWTz/8W+9YHqjKJXnKc35
EtncMVnlP2MC0uvwyeJY/Py3zZ5uCvubBf82xlMU3LFUxGnB7xlbyfpKytwLrnLdoIAu//UvT8iz
bKEdG8lwJ1cFll9W4n1bAVV6eN/A8UnQDfhqhRDCaLv6Pq1Pv9YRysQ6wR00fdJuTJ8yJRJhmoaz
n+5dK5KuC+f5aSCrtf3xlxtB2dSgaWnL8RCpJybjpyXWJlMm1ecoDIxU/DYODVFBoodstbXv9gN5
NK2HhuzXb+b7qdmZK2viv9pKoVWwsjrGJ1D3sLet4fNm5N+d4LfJ9YEvoNx/hDy714bgBTS0nIO7
KYlI7N9gSr+Nxvryawv5u9+asGY20UuZGLY5Ptx6ZGTN33OkK6X9PM/Nftn3KqHUAvwyqnlIZCtH
BZynHWHNWhJZOFTsA3tDxlUxcJ4dcFEQcrjjzNfD2bNlPOWswVN/2dk8OV3WLGoahsl/XhHNBPSi
qhCSyZ3gDoblTlgGQtfNanqfd9zkTy671nF86xzi+SMlP84bjGh/JGt7o6y2F5+YYNl8H8ytZ7Fe
eT5Lh27pNGWjrizGRd1DvmfLOjy+392tC/JyLoizy0hi4+3dcUD+mpkYOOVaYOkHdYZHrBF3eubH
6qE37ZO9lXen+LAl94H1+BGS9Wb7e/37yJOV+UMih4OPgTxr3b6t0eLtjFSlr484o63Q54eIKjh3
rnXYHKwOn/rqKOsK3gQ1zokjkT2mdGR3rItnhmXSF6jhKFSYOIFdS0ybpW6fVEc39oOu2FU7P+2L
ycdYZ48cNtNKr0z75xkvOT5B4W6K4Y7We4AQMSDJQvMaUSzzV4OnbnhUxgHokwH11sdc+6D/kXI1
5iIRHwPKWmvz/PjDe5A3z6uDtSlM/b4m9nplkhP+i4JL3Iarto0PNFfrU7jS0V25ZmkrwxjpaxrO
13S1nTYdZDSM7HoxjzdwRsZYbRGlXDIlq+gPXlInWou7mUMpYJhm96yv0V3AWRVz3tmSN5tjUf5Y
8fEcyvdqC68ZYJjlL5ecpr28bSIL9yaKNEeZVnPmugY3SKJeVUAMYB6ix5+JGb+hCI5JnrnQOXaN
Q/lmI9arzFCAo6HaurNfpZ8l2JRBFJaC85FDJZeP23L76aN0bgvIWkUqYWqqEBeT8ecqYtbkq4bY
c9K6P2D1vhaPypD80BjGIId4VuwSKSHurwRKEcMCb4uzmACivlPCvE7jc27N9X4pvhZlbq+35+eD
gJpfxINyzYGN2MebVrmuURTnYQKVtol/T415BcPYlxzqHJ3SfyGX8iEoJvTm8bHapPb7bfEWz0BT
JwI/jTBUNDrY8aMbcYMBAzsY6DBXtyFOjbU92mb69JdIVEzjNElqpBCiWO4lHK3K2kZWZDXraRod
c67xtC60j5yJRQciMCGmZRtArNxSSIfROQJxNzyKTcFEqqGxnDCE+/7EMKnjP8tIR59I7kcvESBc
/DKulePKFHFz6G+9022cheKCaxzqykdw/cqVA6M9e7s8W8uW1Dqcne9wGy/uEswZiA8uYryZky0G
rxL1WGiEZeALb0TX30DppA8S68qfNnJAHVtk12t9L9in4udfLyrlkN2Q49BghE0cQAWOEkAwgjtP
+vEPmrGuBaJcciiKhdEOnwJNRCQJeuU6B0MCVkyJJq90Sy0ppxxgpOcQ95BoGntkgP2gRYcRCqCP
UwE0xhHCfUUkQE08E5mloJRbTnmuxDTiyc4dsA/dqxa38oAo3N9W0GXv/2UHlFsOZT/lfM/rEK+b
S7SKQR33FjAfpBY6U693jPIljaQbYI7HjskPnW+iCweqsTrg9i1HkmmYrhOALWrVuubLNj5wG++u
WrOehBckBXGYKosiUhOwh1ELmnRDXmYcPqF1niuwL5QoKTuxoo8wKQSlMFco1HqqjTGOHsbPnS8G
8c2oJz2osDxSWSLeWmI7cLzT8JOJuuA9r1Cp5ZWTWJITGcrSOp9ZF05zgk1M3dkyaX0XLGIG9a2I
snLFwCsmi0gIj6YDxRatE6u2QmKBXF+6/w8G0BeeB/YcVM0Zu/QldYJtvZbt4sF4HB9ifeoNwUOm
mSOUZ+uP8kFc7+FTU7J9yldoTEBtv4W2YItfG8zqqaU87WoBaI+eJUOaTjuMteZ1szANPAn9dPf3
v/PdjxxPu0RdD4TbDC6un24b65InVwS88hsyqiI1TGK7zm1ShfeiMIS1DiaKrN39/i1nJlCfrUPf
VHgGQoWLpAs7PPQDpLCTo3GU75onb6tuipViBw8RmiWmSHVM7fWudzry0eBd7yN94Cz834AKOtbx
fikBvxKaiipGpPRFpeF7Sucg2rxMVr3dHmu887H6dpjrSwWWhNPyRq0AZbmr6aoN5HJPJ+OFdaZY
dEWzFaaiCo9CiljxAXP46W3vdahMR1jTNhdNaIZBuTuxKfhCHoCR37v70padB5xyGckuSw7K2UWq
EHp87SJGhfeB/YtblTik/EkkvNp/yrmhPlMMSx6SFHZlZ3Zjo7oGQTdhT2tbSq7nUHSlUuwJvYJw
2IFGDb28O2nn2Zp9zJz6KT+w5Fq6FrgCo5ycMaLIReawesKd8MzDkRw2GtFXguWgivtV3g4Hbxtb
KvyJ9dJszPRNWWcmZ+5tSSZwbS4xi83WP0gojRHR1uE6x+26fbntcZZOU1cfSTmDEJ+o1jXXoq3I
3So/vF1fEyUhK5vfgdJsjQmaQP75XqCFM3AuDPBlHVY1CWVpmH6rUyvUq+qgZD5WaDC7t2d/iy7n
2pqysGDbHWIdjUGjmY/EDs7yHUJCg79GpNsZFmsI6tKdNWjIUBCO/EEXvw254UVO8jjMg0EeGLa4
oxVIsUqt5Hexue/XAYo/X3A3fwqJvEPdsMUqA112gSjO02RJBvEXT7nAVCpdw29xipAaM/qNcUHJ
BtrPalpYNOcZCuX9vChXhdTDcvNm+c6Z0QsuhFlMXssudgZC+b4YTeyiHgIEIfqioqwxwOGnO/Pk
4bbyLBzEFXAi/7NklP9r+IIv5Rw4YEl7FE8SDjzr2wjL3mIGQbm/sUz0pJ7UE9Givfv9Eq8z64OB
sXAMuBKDcn6SgmaIMgXGYMbvwjrftdvq3QxXLObWRVP7kuVz22a3XJ7fgrLhU8Og3f2Ge1SdFtcj
t6VZOg3PpfnU8xmK6ocaxwWQpnckx8lA7f0aHKdmo9iqE6Lfqc405s/YmIK9DWDtjMsTJj6VPwlj
JZWxDDu6vAqJKeyC8xmpJWc2DhzofbbJ8d4u3RvooU0PDGfGsuHPm9O57Ikf8qkO7GIgr2cDDJ2B
6RJUALLUcrKgb/nbbCspZ8HzngaqQ7jsZyuwDwdxKx2LZ+RKCkbM/38cVCcnfAuO9hp6HY9qiT3N
c/LjRbiEZCc4a3ZR6PQ733EkjMzFzbL6/WY5b32xdRGbDYJOmpR3CksBTWR2Dx6HEHznxT1zQsC/
OKsvTGopoyJsEk8HJh5vUh+uCrN7A+ejY2zZ0jMM7EKTZMxWRnD5fOGa6UYg80Ha5FGHm2x0CbsX
IzKlXWbWOMfpTrw2X6ZjuUg4S8ZlkXIpV+/WbctcPtXMvoDaRRmzsetR8rvzc58SkAJ523Zn2MVn
gX5I+F160I9glMIcwXTFPL5OZvd9a7/Ep2LCYEgy10cA7xu0e21S4u5t0tr26baQS6U/qBHTVEXG
GC8MoaeEDEK/kXyl7BB75C24fgP4OrTFmn2KySKHYC1vC6KMVv2jCUl1xkycXV4gnPMhaJ/UH9EJ
/65z1vv+YtSdfRQlPF7ftFGNWyTqmEAQR6Z8fgJ1b/XjtuzLqqwLEgpzBVkSaNZ2T9HTIAYV+HnY
jnjcezGfmG8/ixaqIz3ieRVVkvTgThf0xr3v9pMk6bP6upMf4jt10z/2CUkxee71gVVstHStpKC5
TsJ24i5X1qgNzdAJp3Bu3J2Dj+gyTVGbLvsDc+/8+HXEw5pHtIPwMJoYh+yv8pB1Gp9yX1ptQQ+G
xy5dxMxwejTNkPFZH/JJhxRjQF1oeY5ssE/teYwi61cnVs/TQpeYAmG/4Kh0I8iEPNCjokPjOFie
i6PTg4zXJYNlciuFRWyymPGKosqriqbBXOiSSi8tuyLVoS+l1TvhuU5MTzNVoMVr29y/vIw4fWQv
PHqrGEF6oXgdcs6Qqay/dkc3C9qq+z8Et+4q3E9XaRjo9i46Iilw0ctIFZcscA5IZQXeILkZ10BU
3yUHaR8TJSa8UzOSn2W5cHcjadq0jSq1f5WYBVI+KSs0VXOirUe8w28Xva0vnsmv4+JP+LGwkrB4
3lBVQ1E1Knn0A07ShhCCKeBV2j8aKCvszSPHvKxetsMvIH3KYmfxS+/KYaynFbyAgRSlys8RkW3D
SU8CODa3MobcWsc3cZebTUrCrXFfH1hXhosH1Zms9FlRasU24gt8wm7i3Ww33e/ikP9Id+Mq2byh
2wKjSNd2aK/DlXtk3ctNO/fNEciqip4HQRO/EbeNsSvGcT7ghqKYLiF9u2EW0Cw0UWEvZxjUXsp6
jFG8GTAO9X0amdPV1BZhefWEa16Cmh3OYt0gLSvsFyT9JucKRd4N3djh5VvZJTh7r6ODYd+DWNQ/
cJawKX6ypkt/JsE3VpJ+lnPdKB/cECHEmsZvVA+YrghuDLTkQGvYTdOLDlyRMNBKUWVD1v+XtOta
bhxJtl/ECBAer/D0opHjC6K7JcGD8ATw9fcUd3cEljCsu7OjmIiZFyYqKyt9nqR4yg1JCzRtEQZr
YYeckZkY05d313V9jpY9I1c26f+j9PAfYrRC9ZoUc8YViL0oSF2hGD3HmgEeA/QJy8+Z5uKIFKXQ
tCbp5WvKI1thK/ou4i1A3aI7ItnX6MSQImbT76RzMT4bYfTo/adZkcYAtyZ5s2iOtCm0DDA59Bli
AYYbM+Vj8JJMtr8IqsLLlLcUIxzuU00iPgbmbtFERdzUzvjDm25gsbsJpk+GUWN4GZiuxwD//cmI
MvcVNerQLT5HVxTqRoKxrJmZ56lsBdkRhoK+hmVECmUbok4YuBkqjacQW3uGbfXETCFN+dgQCYET
xDnaSCRaJoQrF6c5HnNppl+bdmbIixzYxJaRf7Ybjgn8OaUSx+QoiRgy8VrOxCsRQeIbbU4ZxvcV
65WkulXr64h0HTOMmGLimCYVrfWe1FWIfK/Ys4cM1g6T+xdgIcuLFIN269i8mLA/rsQan500fmOy
lBOa5U0aDgPIXoD7hkmxHYarBEA9iFcYeNEk2plzr+jiKlaXVWlGm4uFwhUjgJvyYUhYg8YXWcG6
OUqVXaTGS9WKI3Xc34mpWIPxK3FYGNOTUeKIyu21jN55FsFN8gvhitdQ6L93Mx1ZcQNrLWq9Psbr
aKUUrJTNpBEak6Qe4KXmE4xz42C9JX4OJ9M+m+1aNP2n1hHd+E9gMRTMlE0Y06PeSTfLOLSvgd4m
BxZ5mBufwzbGYjjk2ImL9sFKvE1mESWgdogK8MhUlPTvNYxfy6EXiLALJqxQdbgsPRNZ7YO8ipi9
Q1PKc0yK0jJN28/m2NBMyodkfXFf6J6JuipyX5llVsfZAuVSFj/J/dAWfUyTEkyuGLoQzY/EB+WM
ZutbfxpzQNE4YxYuJ80ecZJUgVdVBey856RUNepFizy4gKim+HqzDdDlzNu+EVjlvnO+HkvKVNsx
0aN/kaMkpeYGLpMLkLuSAfNO38iJnqI3xBKM+Qu3tvj3bYlNEqVurBXDeiZ5I6ypjk3USB9/ya3n
6wePR19CKdvL5ZJJ134GmVUV86x+xnvN7jz9oOQr4/mr/tWvjf9HXW5SxY+oUupWS5q6TXNQNf2D
neqVS/BEeCvI9PZLFyKDbzHqF2wUxoTHpKYbkaU8AKSQg7iqQBZQLZnucLaKnEzOgioVydc/4in1
LCvsv6vaEmRaMx6MbMEtlUb3t0hv/motAugo7a6o9RzIQxp0xVDOoZNu+LctZzvv2i/MWzuo0Bnt
F2dfze07ZwvGngVdM+mdQAaRE+BleEUydfFeksZxxvnEO2mRogRYl9UiLveZgCtMStRlhx5QevMe
lAbb7NBgn+jxU23ENsu/m1QXoxNRxlQRsZHDi8Lu1JT6uV3kK1GvQh2dh+4/ABcC60akKEES+qrJ
pQRHkrHFsNk2m2GrOWjggN3UHz/QyWQKKMH5J6lrldbxWoYpGF6BMOXrjToAHqI6zFEw3DwpvX6x
v1QXVdRqEa3KzdVlOAaTr1SWeXSLqiKHXAClFH34tV0L0rXdLAczqfVikZofjw/IIkJpXlHzgBFa
QhXyS8/RVomOOkDKOAi5jh8PcnQQStYHrcRUeQMahZV/CMu5IbBM1VStDY/oL1ZRMl4PGl8mNShI
ulkc0MkDKe+szontx9ya9mlGhCgh93KhEhMBhFRH4tG73mdIjBjvPJpAG7N5JR4yK1U6mT1E3AQd
gUIDYl3KWqWAg4iBeEmsFeDlvS8p1IP32HpKfmX5KjX/WRA6JkhxM9BEIc7aoDu9/fY7HfiFookK
6dWt3O7pMT8n/f7R0Sh2ahkS+2qkwRBJryF2Ux08o/rvQUmhKkY0aGWBAXaxJpqW+4qfA+zBAqpz
s/LNGeMlTaYJxoQou5NGJV8PPdgWfr2lVmYvCqD7Ik+wYjynaY2uAAp5zhF5UKgT9egK9jLv0iGS
jre+u1OM1/SEwYbHdzOt+kZkqPO0gi/WkQoyjaSrgSElyNJfHPn0Gn/UVvpWzXR5vcau0NaZLb+0
QC9W//1+R1zd6AuI8hoFLe1Q8n4p4QsiuGnII1f23FF1QGk9Pun0zY3oUJ4u+vLyWi1ywtDAiGzv
STXFxXuyv7r/oGl3fCJapwP8JBK8CpQulr8NjIPnxpifZLmVk47W93nojOpwSaKoKUFFOAYnGSmr
wuRsJjT/tGIakaEUExd4EbYWg4z3KewAPuqkn5qFFSj2bJ9Y+QbZRsY9EUPxw5CMCFKG5JLmlS+n
INiS7NhlU7u+Iyy3aCldrFiYoyweUkqQi7nrvPFBS3NjYKl2umStxTeOcSQWFUoBSiH2NCvkKfOb
WYOapq9zR2WjAluLwbopOy+LEi8BewdVt9t86egpZdLQJlyQdqh4+av2Kd9puRmhgqE4cwvb7Dxd
RnVmpXpGcP5H7tqINo30oqgSpgUT0LaTXbDzgqfWal45ErF6zGQZuRZaRMa0KJmsPSVLtArpuMuX
t1mZsnF1UEsEpmBn1eg+1fYMvk75NmN6lEj2HPZfoom7I8U233oLrZnBLaR9tko8xJOoD31dPIM1
DTzphsikforiJcfBO71XjIXqhU2UENV82NhY4SsaB+zEbA10dB+/ZizZmfKuxtQoexMKaTwHYmN3
Ssx+m6OP2PERIS2HnmWqp973mBBlccqLH8WynHUnUxjM0uJ19KK4X54lA1OTcW9EDn7IyYiDlGnB
YphyHlY401u2VgAiLv4SUiT8WoslIKwzUbYllsPgOifMWwHmsn1VVuGiPrsYXW2YyfwpZTJi3220
dvzGfX/e5z1I+S9+AQz0mcmsF07mEcc0qHihr4IkTK6g8XI13lbx9iyg6dUMn4ExnevGEdH1y+Ob
uuV+HtyUSL3owVeBktxCe6x2lRFbv38X+gIgLEJgnUQz6q1mbXCro2+6RrcxALC9lxYfzAQ1eVCP
PoJ65l6QxoI3J7e4ye3YN/xF1+uG6/r2h9uymu0m/ZExkynbUxalUDYDjtwbb4BR3smmjJpThDIz
q/jKEhlKkUheUnNFAUqxboZbJGcx4f7BKrJObGGCB66Q4gj6pBDLUgpEveZJUpRzvGvxV71LeKt5
b3/LOr9GvHQQ0EDvmsdqdzSuK4TWdo9CA/jKyk9MXuHoIyjlUnfl/KIE+IgXc1Oug6e5bTe/Cr1d
HF5TtEiwoO4mc5rjQ1MaJr60ZaVEoJebL0DWL4ziz9Yw9qxzTRp2VQB6FmZLJInmbdr3lZBjwRkW
FZ4U67oAWAJr6GHa3IxoUKzL4yjsLwmhkf5KFQxsa5ZsrufPS0zcby6RwQoLJ1N42JHy16Eo3mm1
VnZcCILc+azo/DL2US88HA6DXhj+MnV2i1NgFr6ZL4vjl7u//N6jhmg8G8B5bi0fDVLGcQ/dxxJk
cs4fWmD0WZQuT2K1kJNChNGQnW7VLx5rusl6wujUdI0mCS6Skub4eb7UfUc8LrGNeb9nWPPJF/99
hpvuGRmJtFXmRamCiJkWhmiWwGGCVDJOMsUoTDkrc0WTRAGQkvf+Cbr1VDXBEovT2+rMycblqguW
sdfMr9xIPk3mgOCkjRjToy7G44RL1QoeDvXWYwJZg0P7gjkDc3FYHBTjyXp9R7rOkIzEXdZOr6eZ
7vo7YHJ8PD73zZOlBUTBhBfmk3lBUkTqOy6xV8iZeu1Pb29opRmAfw9Y5sHFQFIH+BR9rVu/IswM
tc4RiW/ny0cxEShmDO6zvoLGPGz5oqlklBUwpCTITqgrGJ3/PKRGYGuW+OQATuPIvX6V5/iPUWLj
3dcVK7OH1mJ1pk72xo64IVG+QlMHbVO0HbhhbrC9Td/FS0BUizo+ZcYZgEfBNl3ACePvK9lc9a61
WKyY/3TPZXT38QAWVEQyQkrZ7WskB63o1dfTLNCTNb9s16klYkXFKlzXloaAoHZ4zPyxcnY/H9k9
WcqAe3LZDlcJZCXdwwWoi7WqJ+xdaT+fGciossQhNS3LwBW4f2apEvEep6DiSfoKZ8AfWpacLmz5
HZq2vjLjud0cUbN+fSzkPw3OPVGKpZwgtLKnzJExdornyvZ2R7gl7mMaU/wTeZHX0D+sqj9QO7GQ
4TqTC4Xwr7diKzAlBzNLmBx9TGbC0UI7+ogOJaFJWodVkYNOY9R2iO6+8nWOjcI5lhaxkhe3FuV7
3XBPi7qsedwrkXYBresyW5+0VN8VqD4qZhBbwuIND2MJTEPszjaalWrUprzksQTKuhwWjh+Y0a8B
g4BYox6uNSvyTGV/BYyYhPF1aJONyQzZiYA++ljqkpsuFpO+Qb1Z0JNFYW2wpE6x+IWsL3PHMxjX
MCVR41ugXkvJDVKC5ghy20RnbrBplnmgn/HePfcpR9eLmkGbieA+uecrxp99oCkoxmwzA07Lf59/
uydG+buF0hfB9XrjHtlWvvJsLDmqGA7tlGobc40oh5Ehh6W5oPkJRIrN3EHZkFWinH6DKMZj6J5X
8Ev3v5/41/rap7dq7c7/tH59VauXx8+PRYFiU1NhTWncgQK6sK3IzF2VQLyYLK9twhMn1/F9EopT
fSMr5QzwqifJ3r0lBkyzrb63L6nNdJSJvvj5bL4pUX6P72FGoUtuJ9qFTgR8C3gamHZmN5VOP9Bv
SoS3o9uvOC4StAKUKisCWhkc46suHmXgkWDEzDeLFWuQcqLqcMdFOovXF2kuRRq4+FLtC/TWGNt0
55vGY5GY8IHvqVAaOQrEuNVkVGskLNH6HZjcu4cdxGjBUMyYYciYJ6I0MjbyBpxHbgsIGhaWWvQf
pMPa/WecQ+RLgH84kecoZSpzM7+SsHMCkeDZ38M+55gOmpkxp7M6LCYiNbBvRIpSpdesU4p4fiOF
zAHm9IJXz4zs2dbHGLKTVmj5YlzYpMiPKFJqopJ93s8zVL2iRWf+jjfdckDLim8Dje0xpUltMSJE
aQvFq7JKjJFpLay3TtGxJysxWF3MRBP8eL8jGrSmmLVlGGlxh1LrW4LXlCwZ7GIdglIQ0oUvFS9H
hnOVkAV4erxA9YLVuTUBwnEvBZRymAuD1MwasCp7K9HEeQ6Om8pANwy8DWB/LDljjmU7JaDzcjTA
8B/iO5kPEW3Vtt7lBv+BrZpP8WIpLa4+4xLJ+R4wmA5xm7kcXIoC0rIRlwOCXOyQYUI6TmBl3h2f
DnG1rm7qVASRlzbTN2fPSOCzYIbS3KhPnohBCk4PrO3yoGOQ0+Gw2+QzcZiPnnHTN0U3UtAABfWS
WLspMk3nNsD8AvRB7r6ni+2zcVkALPDA8swnSCIDBPA0lIQV7CyjhEtLugrbHBtMAg4A0zRqDItd
jgyvY0rDkBIS/pGEucrR51I6Pwk90gGRoq16buZ2u4ItwCBTYgX6l8easZtIOKO8gmEwgiQgYIae
MghFnImzPoMsryps/EMwtUFvcGvCIfVDbDqaG6mZOeohrXUWWJU4odruSFP2YcZnoZSJUKbFV2vO
kHrq1mpkki94CzbQ5VjEoM+2BeD9jcBUjKvNP4nHzvgVH7utuMKA6xorx4jk+XbiKE8M72mid/Ce
M5RZ4aW2lFJSeiIIFHOEDjG+RrKuwFyzj+rW2npbacEqi050BRCqEtpR4FJhaoayMJlUlUUWQoMJ
oEj2ZcdbzID7FtoGFWD1KcvjVc+WM1MCKlvP7CmecHvuqFPWRkrnSld6yFdzDu8AU2buwou3umWu
K+fMubyycFKm/BEYbtJqAS9Y1GSqCSv28rbxRBxX0svF3GwcxA26tJwB5de3WXEDT2wYpR5FeU62
G/MadJhEKe4yabo2VlBmQMilrGyM2vNYfxTtyhUAT7czJ7csd4/WTN0y3gEr+cx0lQn/HnwAfVw4
lZegJnWOGrHnHJ4DoNpX8QYJvO0yK3QBaDdbZm86eUc0UYVDLyTZ/8DN6TxRN8hpkAsqsnf8srcA
L4CU1fYJFUb/z2MXYqIQIYtjStSLriSFi0KSJ4zdDv0KCUzgYBdIzQkEzcI/ZeiNHAwg4lizc4QF
fryvA+XacJXTnD3XMeFs3H0M5dCUNR83mMaFLcShTey3svQ1Wd/WGvIKxmrPyqpPmYfx4SnnJktL
MVIzhdztBcb39b1FKtRkcJh1KEqCYw7V/iQjd4l1WptUHxoDQBHRYpMtokX5QVB5csUMF4rTmJn+
Ljm8aampwZwQ438WrXHVyD0DdIvj5xINuDXzas6TQr/HYOPbWd2cUaXUMFixNXX4OsTfISgVjw8/
Mel3T5PSyLkXYf4gAk1uL0Fs5kcymW4BMvUpQLf+FXMI6Cv3mO3zkzyXOElFbzUGnmh8vIqTkWYt
wh57WrDAzNCWW1Zgy6JAeRZDXiGZfw36U+pGpmYkW0P7eMy7Kc2njM5Ayc2ca3qNK8kZdOG30Tms
u5kU/r9+H00T0EEjd8yLuAtf9ziBSXbg5rtafze834/PcLN9lCLDEhsM0fMKUs3zm+80IpIUBCxA
5ftTteQd0ZJA6RCvNeNTRoNNu2dq64lruaNHaZBBrDEPMwM97UgSmEgoVmj2khe+c8VmVwUd9hyq
uSfGKSfUtUQ6D9F8gmkN9eaxjU7pY2tdgHJuj3D28tI4zSaFq/mnWgsYUWSFMhP2SMKyLuDlob6p
YIrv/trUWYiNwl7fn3y0HgbmlXFjE5Mg8t3vUxxM5phKHNJ5f1qtNrcaBVIpp+TP6WLoC/3PurXW
8Vp/xxiAkVnLY7nJgOn8gVQEQ3MIkzwdnZMS/0gLscwY+1fQX7Cxr4cQYBq+rm07PToeDkIF47TG
1LB+DDM93R2/1MPXSjt9rFhIm1MpkRE/VPqZKLM6brsUJRtuHzx1i/TQ7uZu+uEjY3FhnHnKGAOg
bI5aGTwdoqfv71aK1FBOe/C+tMki2M1uWJwy+9StECY5jrW+mjkagGp4O0dt8fXxwhDjCVcSkCIa
MBI4CTueb1cyEuNByYdmPlyGW6ZppTozQIPNgGea6TPnAtBuVv5iyrmT5gr8Zqy/gT2SKd/1Gg89
WXgwQMVtWrg6mt6uyxP/8nt32dt6Ya6VUn8vD+lTqfeLY2awALymGT76AErYRamrizSphtPqrQt1
H/MST721+Z3bdmocQqMwrcbMC8DVWUseiENAzdkhcclq0bsljmktOeYD0Wojxlfi4MtCVQynl5dN
vj5X+u/+Yvi6MzMcNGf7T9iB3mLfIVmjEcEOMO6deQ3UU+s4zcMKYpBfodzQW+edZv+uNp2++AwN
x4oQN5XG5XgELOae+cwn1dn3DdAohVITNymvEdqrN9U5Rx9n8XmAZlsAlq+1rub78tdxeXW/lgCW
fgeMznOkMwP4KaOBbaNAlcAglMLfei9G7B9ErYoiaQD7JVs2uASd1eXx9JrymMysrSsgUI5NqisM
qzGB8oAKpQiIhTkKsRhZoG49lK9lhrzuHM9txhsB6kp2sUk32OsQ7WbPyANF+lJbYvhq6bqN++Iy
XvuEggUiioBZHUxbcTINGCCoYZr62FyBDoGNaITLwoRC/9ozhGuqoDgmQ0MFFGpcqtKAUwKBVUeh
IT2Xlv/OTv9PuDN3dKisiCclQZ9eQWfmQnNudr87zAwag2NBevXj3mU92inXBvlr5JaJCtMAIH//
aAXfL/q2kOYnJYOuDnYLB68FgDnW0nh8Uz8zhAqkA33KmIbWuB+AiWoi80XYxHDU7Erv39fGwET/
+Rka3JOgFLGn9ll3LRMYueWw0q31cnvsGcZtQhDuaVC61i/CYVYoOAYBVSmMhb7uTYvBqonkxD0R
6k3xIfR5UOMgq5kuvm+R17ztlWKprQmv4J4O5f7POFROLxXovGwENLJlB9ZIC+vSKZ3s9fUlb0py
6dW+fzvKB/N/EqrbAUc6T8OqkWG44PcruFSZjn26x8cEJmqMdyyic86h0CJN2YKCBMSjyA6NwHXd
D9ZNMPhEJ1/9fEiLVsJFxL+0XxhLZjWHTWR3749BPfMgmqX1gFYF+KHArHXAqiWkqtf3rOHGCUDH
e0rEPRtdiRRdEPGJoDTsNm+N8fZ2Dgx3dzF+7zZ2jm6/Du3YO5jhPeOifhqCe7rU4+dyv6wk8vjn
b+enFlvsLCvSnxkv86d6JkTQdKQhRoK2pB5MFsl16JUXdGAhQwzFDI9OH94fn2QCveKeCPVoBq3g
Z9U8u2nK58OO7M5yDwd/09TmYb2PB1PLAYHnE9gYBmXG8UQqmA6A1+SVPCgH6+aARPy6AniGHTrY
TwGWzg9r/dW6LNC//4zit/L+5Q9oxlQNgfkeJrI8dzy4pfBHUpTPeEUrOTD6RX1+wb4F3V7oT4oB
2OxXa2uwhPZvFOFf90r3oldqpflBBnIFloRhO/Z1tTf/kar6JkG9wE6U0fpKomsTKOYX4xVg6ZHI
uMCJoso926jHp9WAxbvWuMCNadv2J//kPK0t0gcaGS8smAzmHVEvrlMCRelzMA2x7WDv7DkuySnd
zF0jK4IlSViVxeq/++ln35+Psr4tl5TXXAITh1VjG9rpsfz/jZb8viPK7kptJmR9WuFEb/F2g7GE
EzKKeuDmW6w2YNAin3ofLd0fhVIlMQp+EX8B98xNh4mtyEYnlqFbxxBlL81kGYCJns17cpRSuURi
5XEiJGO1SnVzg+taLJ5aw/ms3QO8yyUmEDR0nbEM29/4S3+xlO5Z7blKTLMZjpn6hnReQhRVVK8q
l1G+nDag32Qov/mC3QwS5jiQc7jo3ELeme6VmQL/WTa8YyGN19SnfVhqAZF3882uDJTYEdxiSzGW
wx1zBy3drKCDdShKZUh9cI37ouhP8rOEaM5eYDWxaDroOQVWqMFiIfOqKOUhyPNauUgQkQyYYaa/
qd6WGL/Z7xlXNVHfvOcjpTfmgZBjZTDoQAyhM5APQ7newYY9VwPcDXPQiGVPJUppREoxaBzAAE8v
2IB3vtmS06f+B5koxFQGlkqzsBdY5kSi9IgG8KBQ9kEx1rG+cVPZsCk7hj1h6XqJUiCRh9xXk0M6
3kwU1k76Atk19PxjuGClWqx3PJFdub80Sn9UccVf5yqOtAK5M+gF9gH7pG3HylC0xLv+2n98cIzt
3JPqnudV5PMAYCvegteRF4DOzgr+PSRFafTLG8BbHutgfvJFj36fkkRgKWae1OJFC/oL2qrO590C
GRusM2kwMmhgDIz1osmL/aH0RwQpUewwxjSfhyBIgA0x3k8Ce8NWLdaSCPJUH9GhBDCReE5qGzBO
woKz6+tjtk2UwyALo1NQkpfLZarMkhvbTPUXJg/W8yUw+FztCfjwLMmbVIIjYpTgNUpfye0sRaUg
QdoAyXJWYmJaH31TuPk5IynzG392USIcJ0cOaQe1/knUEZIHmDlk6b7JFMWIFmWnWqEHEqCHi9Hs
aJe7yPoDO/eD5Vww3s0tZzc6UZ385/qFY+hIzuPrn0g3313/Td+Oft2vuLZJiLP8glW6pMx+jl37
VDgLB5nW9WBcTWu7Tc3UdhHlsY42kW+8p05ZKUXt65rXwMEVOimGRTLH0EeJWROgAxvVb+CMuB/u
8ZlbMfsUGYJ405CjY2vZLIt9IC6dlJ26kJDNZMjGtD89kg3q0ZbzYRbXF3IyE0lkeJ87xDw1MshX
01j27j9IGN9zknrGZQucKoBVkVQW4CBt+1/Kz7QkY2nuH8vMdEZrdDbqFUtaJiqZilcMxWcpxtx5
N5b7ff3OIMN4XnQvcymJSh4TFoadzr3XqDR42IRl8Aor0GIochrY7qoVddKQSHllcpbkestd8fbc
ntHzyNJ/LCNF17O6cH6ZpwUhleovhV6vbWkNa68gTYvJbCt+WzLD4clcyvdt0UnhHpBLAN7BbSFb
pJsVNuaVR23DtXrF6hud9mJGpKjnXBV8k0oRXhWiEhKUfAKGAE6FZbhfqz1r/Gg6OTWiRhl8To0G
XvJwMBM5/I2dWigILw6V6bwvrWWvH12EDauPx0I57X8iW4TJQVEF7Del8/m2k+t8jqhSABDILj+e
Fogb+IWObYeGixmCr6/rLRPHIDttBL7Jkkse6as8EGa5yt/Ivr3tMKwJ+D8LzraB3apwto0v7arn
6BTiXJRLZgxlNlFXIMrlmzoVu4RNoyR8WffouK7X0em8WeidAfqn7ZY1Vv83L+SbFiVDkRDXvjSA
1uoFUOOk3h9iy7yD9d1r6E4LDvFj1v6N0H4TpMSo8EWsMiJBLYkEoTaBKySbDvJSe3nLoMWUHspl
FFKtkmWFWFvOeUMD8IY4qZ796ljbXxa8VMt0Gacjv/jTefw+HWWHWrWNoo54xbCwegqRQQ3b+VU6
TLy/v7Hl35QoC1SkXJXnM6i2l/qPogt4HQsncwd44K8A6Bywqxbz3ozj/Y2Z/SZKmSIlqP6d5Kys
2lwFKNWra91BY3xjGB/SYu+bHy9MnAkign/PU3QS3T/Gug7EViM+Zmma2Cy3UdwdOogqs3Maxvn+
xjv/z/kUjlY3gZKmKYkxztrOMxe6iFy4cYt0Wa0WAmHVo1NRKqYOr5iLCkhQaNrmjrjOh9Sxw9UZ
yUdkRnC+9dpy54ZxdE0AJLihuU+eWamt6azdX6pGocdwoNKVtFRuthhNNqdQR55EH5aI65m8Jbx7
dGBK07QzBfsbSiKwGGNCV3bmIvBVtwyLIbPIUPpFFXzhWl5BRo11LUCr6ltvCH9SLNNLQvwf6ZOH
213pi0zFZyz+OM76fblEvHK0LH0R2J75588r+iHf0OWk7S9r48NDMLtcWghrmwsrjJ5OHI0ugFJR
M9mrIo9knU3gYeQLjETM4DbsGWpp2rf7lmtKLYVo2e48kgy4oD/fmJ0529i7rNl2onEeXTClkZR5
dlF9EtoOi8L0dAJS9PgY04mUEbMo9dP6fM1XHY4R60jq7d/Qq0FALw7oE9ZrPNWtZYRPwIQ57ldM
eKlpr/UvFtLl0iiXPI0jkdsGVCtDs7g/xtKvGc4xQ60rN3kZeR6xWsVRR3JFQGQhPha8VaclIAlW
aRwxQcYqrTBUukKXTy99h4g0QipsdS7I3AYcrMMT0PR1Xv9aAsPzGDFiYJbI38rGoyM2eRdww61G
Jy+9qz7fQw9IV8Qb5mNxYRKiNE4dcHlfk3D34njvMPeA63SPTMF47CsqdINrxHWxKnQQjJdVjoFJ
bcu9h8fE2N98w8cnmmgTG3uGGDW5N4XtjPdDaUak42WzmcPkpwDhc7A9xUXN9mi4Apb7MrjIsFN0
j1Isqde5loGJqwCrQrH6xj/tWerpsdcEaN/7Y/mAZqyxzoGU3kIshSx36dtX8QoQV4QUTNyq2yKr
B3rq5qGO5C+ohWs2zyDxnW2eV2jD3+xOi0O4+TwluwN6hnpB//zUdaNCkyVgB7T16hgfe9dlcZbh
Cit08iyqEJ1m5OmV5urtvLNPT22Ke0TqR1kkBsMZZr2GWyQwOnYvhENSkGPPXDsPdM8F/AwBlWJc
JsMK0PkzKYx8CWCsJGKTsZhuo+b6kJgcQyr/JvH4lzqmE2lR4/27EGJjjwkK3Jpx0I1fS9TW8fZY
LijjDdxC4xHrBv8/imS1QQXaewK6xOOHzXI8bw9/RKGtkeWpZLyy3jGRUNotIrte/YHWJ62+rKZX
hsais3FdkkuD2kESwuVnwcb8ZUkA5WxIeSr4Baltm+hjJeYEfbSORW4GFbGX/5FxlOoIuuQKa4mz
YGzpfEI+E2vkb+WHVfqblU5iHIzOkGVtPOfaOWitrl/8e7n9YjydiSHdO/VOZ8aaJkyijPiu6a8N
em9jw1nYG9GxIQ8H30FtVt9a6HbHmnp0HzFEkEmcCkjyGXpjywqnu1hvyOWfzra5EjfzwrwaQ255
zV7dGf2ruXe/jskmukB3rP5HFUXnzuomkgcVbQTQHSYgzeCqohciwR/jrNNFxm9H8jYCMXpuZSbM
sVyH3GT4Cz1WisG/oaWLQYUlLlQkgtAqunQkmCwuRu7K+uXU9wwSDMUkUP5AHyhqyMXo6UBoHC4V
x2WpCkYuSqG3Qs4zLZL8ChTeNumWM856jsQQ4PSc2YLxkhlaie4PawSxbuQWlK4GcGPXvh47B+dp
Wx5Q1maQmj+OVG6x+ej6/biJr1fo9JNpXmV9QIO1/gvpxIDh6TIEQKQSF8msaOpwwIkQ0V0ARIWI
QWRUeRkpLgB63btOwozL1aRHpvJqYBTV3GFfia9/IqjVMaCzxUJ71OgrYPCzIBan4wYB8Psa1lvy
6k1wRjzk/bmn+MTOa+6LHVsn2fxEtsRCSZukLBoMXj++tEkfcUSPek1eNwuqKMOdSfqqc7Xn+Pfj
35+OvEYEqLdUY81lghkuSDpmIOzzb0ReKMkluv6+RcFqv/pnUjgiSNnJTFBitfEIB/XFwvFstBTp
ntUfHp9r8lmNqFAGUs3TrLuExLceTCA7sFT2ZGZh9PNEQ43EIPCTJNAK8pTkfegk+i0vz9ByLFmj
HWXgsf7bY39bYa6edI5/IiZeG6XhHpGeYZ1pMtT/PhPtKV8HQQ2uJEUdrH/jahRsQVrJmM/VzPl7
xSqHTarwETH+noESp2U8/y9i5iaxuT+uyTrPpLobkaDqCYkca1p4SzWKxvzwilQ7okSWjzwBKwjn
ZURFvD9Ik7RVGgrgWmKeAYb92WFgXbfCBfpb/Nx6LNRMYpQ2KPxr3wsqiJlvb+U61VdXQ0TbpC2+
c+quWLhVYzMoks//ETWOjkerhyLjAXwBimRZ3MXRkaLVUbVwpQVL2lnXRekFANbDnyXdrqhkY4oF
/UKOhLrvGhULxIba4ooxvJfHp2MJIaUkZuisyC41ecViqc9iDGYw6z4s/lGKQgi1vNWIEGaLcNOt
NKNDc+0Xce4i/MsQ+elEyfdt0a56M3RyoWmg9rJBch0sBOqTeQCOAP5Q/iHDq4C4bHSsimSwcrpO
OiJNWeSYj2dRr0FQsJoSCWds2kKy8mpox3zn6/3Tn6vdLoelsPFjuNCu+/gip5sFRtRpdRIXlzYl
zZyrc/pZ2RIkdK9aL8wxa4aQ0q66OPQ+fxnAYEH3AEK5xUJdfr10jyErIzqdJRmdiNIrIV9r10gk
srkhvXPAfozxFpYobgGslsG9SY9tRItSK2IqpBIXwAcozbfGQq0JhrnWAYuKGTLUYRjUGK/uh/d+
8bFWiKh+E32Bv304bosDqhGo32MBHFM/Myw17clLsuTN6h7UGmNT6L41dwAPzXh30/WkEQMpRaLg
QE1B0tfNMlkDqPRLWEmp7mNb7xYI1F9MH4p1KEqrdI3HcaECerfZ0cTUzrOnx7fE8gtpL36IBXIo
kLB3qYVMU6v/Qf+rqm+Rb927wukxOYZM0P68qgIrWfDIgQDVPN9munxgedKsS6InNprw2vM1YRpa
0PTDJ+nTtxAmWPuSYTTJc3lgM2mk4YusVYqSg9AGe5EW4e4xq1i/TimGPBJ4QSVZ45UMBKJq8fjX
WZr0hl078mwTXsuzisfPN8Z1aXZk19yfYVksjBXLRZ/WOjIiKVEj28wonR1KaFMqIsRw6mdjYo02
0FdZ+0qIz/DzJr5JUC6gN5P5i5qBhD1f8U+JzjPVC+sQ1G1UA4ZhUw9eC/qBN5vmHJlCbvGvPbZm
Yo8BWpKQL2Lc0LQN+j4Upa1VNb6WQg+S/DnBcqr1k/W+NNzHRKZjD5HjCAAVoK7oIYz5oAbzNm+I
35diI+gG/hiaVmodw0EYkoMZYvgPkwpgRI9yH+ZXIa3JHOBp+IPNx4awhN58fKRpizoiQcmbULZh
0WotuSoMtaOXa4dBggWyjci3wbDGrJLAtDcGRG5BEzTAo2kUQanqxctAUJYaI9XDSh9cAm5AvLJz
YKrhyvuzPGKAIbSzjRCt9qwusknRHJGnhL+XvaxtApDf+Xu4KICYf8zQ6STMiAAl+7NAVtu5B9Qq
QQ/Wm8DY2ZHZPC/0A/eBdrzOOWIyKXlmpWCms5gjspT8g9mK3w9yd+rMQU+fQwfNrlUNr5ZxvkmR
HNGR7yO7TOtmXKpi88TLi4JbU81+V7z+H2lXtpy4smy/SBGah9fSgAADNmAb+0XRbrc1oglN6Ovv
Ku652+pqHepG7/OyT0RHOMlS1qocV94/Qq4uTNBD+/wao4IuaydYCSF6UFB71t4+OWLol/gDByeq
UFOZgDq2G9WRSrd2VPsY9Mr7WyMh6kaHK08hatP3JNFDnUhCzajPjDMUSjoQ1zQXm3jpr3ARakte
aHWr1/x3UTLbICVrZlTpI8xvjc5M/Vcqg6FOjRd1iOx5ERFwLVNevsgTt5/Ok5FgcHmtcUxk3qf4
52BltnMqj5vL5SrRdShOVhKCLruc5PvDgUuQzbEUWWTApEy7MbUCLOtYl90a5aszsMM3lk//ylL+
5FxQmmjME3qoG9Eu3y7xNgM3xtVAii5wjZIXNs4+0JPzY+6Y1RuB3qvgiDt/xSmJH1ch7yWbh/2J
COaKhdj8ZVwSfCLMnILjJV3jJSNgXTZWPxT34HAHdngqMXct1fJQNDJ6gk7/AwuqaHa4dwa3Jr7N
udcyTxZz27oQLM9mDFkvDiUmLVyQFTvFdvPejrZ5IMXy4aF0W0/faTUG27F/mfOmcuTfjHZy2+Na
P2vtBUaZO83H1gUK3zdHnoJsX1B7rsreSikGn07Bahm7gC9PXqJuRSN8p/DX/kr3fNvhRvrU8u6g
C9sgNIC/Ly4suhxnU34uB3Jsf4XEK/1AtcEW6GvH+5rO+93fZsq2B2EbKLpchpu8gvRuBCLX9EH3
cmSJOJLuv2syW8IoYw1Lf1oYDXVLrjb2Fz2U/s+M0K7P7Y8C29McjnM334QxUY55sotCL0o1xjUv
3Bf1q1mVGVlx53zu+zvyLXk6McbMii+tOsLfwXS08FO1h9W5w1Kx+6c3G31NNGHQZOjMsUzo7fb2
X/f/MtcCmMtsVkKRdw1+fxTB2SAL4AYagZBg4k1QcEybrSu0Sj0MKT2o9EdyGH/8O0xgywhKrseK
eMUJbYKFZ3hnDuZxvjLbaGMaaRWr9JTQBJaiwPwGhqr7H4LzidkeG+0qSGFZQIFgiVGAC2ezJScq
AJPw7x6S1LXd1eipmZ42/Yq25jYPeexdMhs0a+g7fDrYtvu23S9KjXfzZyPHb+Nl221AYC1bWkNv
/upkPsFjL3vnkzewOB86TqRQ85vcQ7XsMAt0hoIgUpS8dzqFvgBvItL4YEq2ue1k9LzuAPXtCZmI
A79D3McpPc/MqRtiywTniKwlCmRcd493gNQ4J7IkIcRQjgAca2uCvV7nQ+knL2NwiHixBw8x2SW9
qaA3dUtxpvYumwBBd73gswXMphG/vxRbLpClIgiVFkd3BUX3a7WpOmJjzRwP/TlXlu3vyYeLbLYy
YoJ+tdFt8zG1O9SRMNxzdXBya+WR2+zI88vZCTgxVcTsrEKk4SNz6RK0tvs2Nkny2ofmyZ4mR8gE
2ZYmJliIi+/Ua06BBUzbw6f2icIOrVfxfHMOMLHtO1qviGPVwPpSFFbilw77HDqnAwn9FURcNTGb
lSt697Hw5gzcuV0K83KncVqEQQaZSguGh31Gfjbg0wE/DOfV4OnGgEbRKrIqJKDjthoSB+TCA/X5
VkMN3QxgFzUtlR35qOKuy2WLkkBjbDD3hH26ebOxMWB1iD2HS5I3nz6fiGNQvjUKs8XWO5rQpuNl
T+n6aC7VnzGWXFiOv0qIf/CfOE/jf/lY3zoyH6stRck6U27mcbf2lp5gj3ss+PviIjw16j+N4lsO
87Eu13OndAI9yzUYFHfLwEH/MKUNqsHzD7IzrkAa3N4TyHhdDfgGyyiAwBpteXQYCtN6lOWQuqx4
V/CsYLba4Zj+fHDzrSUD9iIGVFrFhEm+rCHS2/Q9trQ8BgfZEUkW2k/Vmrdz5r+g/rdIxgWsxKqJ
ehEfECwgF2I+PlA+MjAxcTSbfzL/EcOGbRFoz8aaRgAv2cPmao8e8hbF5hrTBVXc2UCOsdx0nryZ
1kVQNDnBAlDl4Hnv+VH9kaYk8H4UrcvRi3fp2JgtTMUmVymNPoZIwrXmeZhD9pdkhZr34XnbLhV4
Brw2E2rrd0yTjduEUgpUs4CVnA0nwOKyKOZoxUMuNl4zAiwtMzoKJdjSI5OTukCF8aU3F7qHtK7D
eWV4tsFgSGGlYY8iEIB4jbmv+PW+6d3e+nvHxUBHFyhhnmo3iHJO8gr717Ce5oPyIg0YP4jtBrPG
D+clekwycCQ52YK7JZl7ngyYlI1axukADcuH8/Yjd4Ahl4eH1wc8Bz6vvXM21jawAhbTHViRwzr7
FRb0yGWZoE/xApKp3D1jpTWlULx/qrNNzJqO7abgGMRWBZZPGqPiVaRf6TizA9zoPgobvE/AZGv7
S3ce0boaeu069PTtZwimSNPllKTm7sBUPPNRc60yUQOBeGzEKdC1E/3i6DeHIVMBzCeTgvg6VhGq
Q+uN9+H90peNT5s9UfbKYSCfL4J3X+BstnUqkMF+yTjnen9GrQgEL2vVLf340eftPKR/g70KUxkM
2A9Do1piDBmnk+cMIPZJKk4kO5tSmIhgSabTpu4ThX4Y7Ko/JK/VT9Tuw4v9yV1xNfdWTgXRwGkC
8l0rdWZM5+nRwh6sAucRzSMZeaB+oq+7L/e/Dsfc2F235tAOSjxA2MXFPK3LQ/TZ4AG7LjUZqWHU
PtkMhhS2Evh6RVoCNzAyKzXEBGNVDV2ehBJbWXnpsTlDmMqj3s/08GS0+PYx5CkxSV4zEj3lIJS8
f2azxbqpEHrFJkJCqe6HToaQ2jut4UG17nv+Frvy28Ui8bLRkBHvoduXH4hYG1lxJ/dv6TfW3Kc/
gD48kx/Qh02sa8IIkEiR89h8VAuC0ExakNH1fYnTvsL9hswzdukFDVl/qAth7sYBKbZ+pAm1K7Tk
oN+s222oMuqOkm4osknD7IlmiiwJY9XT7wfFTtJ/QDDZkusrDzNuIfkfpziRxVy0K5rPz8EFsl7W
WOr4Xj4afrIbQnJxavBcOYfARYPYwdY9EKzhoeEmWecPdvIDGGNNU4w49RJ+gHN6D0AgB6/fh4dq
8PyQuUs+PVTGXvXwXCjnEnLWIOcoX8PD/fswe+cmajDWWKTCEAw1/nyG2EVcto7r11xy3Ln8ylQH
xgjbqCjAdiDhrNAJ9L4k8aKzVefhNce4o90SadlznLfZdMRUIj3ViSmOYVFUQQGJNEVw8jzBvXjk
cODOx/A0Yx7kIVZ7GbsTKAcPBnItSLFX6v7+J5p9vabKMI+walwHKUMumXo1mKnDekGVyK8cYJx1
B6dSmGe4L6UxRHEZUkp0ro4wB6zqXS/c55UfejyooLfjj+sLHw0NNaaJERJGmF7kmMHRFAhr6PYB
V0JV0Acgck6OGtYdMWxizwqsRBUlFWJor8tpcIytStB5jMLVXx3ft0Zscu8yZFpgjgbVyNvkzrAe
a/vRJhHc3M/h/9GzPY+2E4EMAIWRnMpaKNPRH4wXnT4UR3UydCV+8VSbbWk2JpIYCDpnIhbApjhF
XCVkAKLHC8bOR7QXrB9FlHWBr/FBXEPup+7yLjLHUNhcX2GWFxN7vcFN7gSP4+LhsPK/tKVp8z4f
fS/uWQoDUaDuttKxg5x1v7JuS4LHJ8l+0tDOdt8m5x2QyWky0BTHcnqpLJzmS4rcOZqvvAGzbpa9
WCy2uGtfTz6P+plrKgxKlXpTDFUKU3FqR7s1fQ2e4sjL/EV2VryTnIXEiX4MWimRHJpRg4vgdHTQ
XNkWJ0EDynObf3mXm8EQddSrPDGB8SISAd1S2Gbry8/tV498YsVdL8L7bCrj3HSCVCbnAWdYvSuv
mAlSFdK45NnFAsoM/w9NKKa6eELyG1BTcbO2s8/096GyfcHlkKixVEP6y8XFCsFw623ahXImVUzG
pzfx9emF15U6/+pMRDL4EoCzMRclCtGnAqC5fwNqfoE//4X7ITl3nO0Tzs6YI6wuGo7WpbyYZUME
V331P+9fvFlHCk22WEanYF+ryNw7eKymOcom2kUX49bnz/PNa/H995lLljairHc6/n7lOmDEpfT/
rXd1MDx4X495z3OiCHPBYozvd4EFQehMtp10H67CzSjaekvqzRPK5FvtOHB6rf8Lgnwrx9w1o6uz
RFIgUwOdMBFd7LdDxfanSVZRRT4/uaPgc3G0oSuwL1HCuZnMYappf+0CahLYUC185Lvzs4Zm+AZ5
y+a5xBbS/pU/J0d1+OMJ0C3TRBs2ElU3aqmJzyijl7yxgnikE/BgNBaI5keSLS+HGis/riT1/KfM
lkWb8zlVjljmnkX12FmxnIxwIWH8UmK/Ptt+u/YVLmJq9KG+pyHzkCsNtovICUQ5+ntBFC93sE7B
26Oz/fUXqpGP7usbXR8dkOfVaoU2wRONOeBboFT0+QkWLHv7hiDnCQjAeRTn7Wty9vSQJmcfIjue
mgV+2UbxNUDNFju/wHHAW9XMlcM8860IgiqRfmOotik2skLCpV3aX8pjsdZdzpedfaAmSjGI06ud
XskZlIJLeMIeF0T5WwkHmNm8XuBZOjksofrHdpn7EoxRZ+pXKgr8IebipIBlP0zd4MGnnCi+b4MW
tCF6j+lszGdThw2rctCT364RKHMTR7NQO/k1LEIZUahlYopTdt7HtdJ6ln17l6NnNSTcMZObD3jP
rBlwagSjkWQF4mhJc3Qib7lfRjszt5GuihPHBygGtin7JagEYMaHFd2h8/TCc1Vn3+hvrdkko9gr
kZTGsC18gt59x95RL3hQFhiJRjGQbib6/Lv4ZiKSerWTazNeEvOaXaF5kBKvWokJEeAcLNwY+wd8
7a3llt45X5ZNOYZBhBkJAQLX6gJegXRGgWIlrmPs1AHJwCcvzTMfx08UZBBLTepEHjsqD73NyeG6
833QIHLQhwP8BgM+aRkPhWZACKqNZ5AvoqbJTQxzoNdggAc5dDlpm5Buulx7lqeJtouHDIyZPCID
HsQZDOq0At5O4QJtXuAoYkvEQEIwi9NJZc6x3fK/d+6dwYDOuTc69KQGtMze28mDgWESoA5SqdJW
BOnxZfn1hBpLYOsu12XkPJoGgzBa0F5EocZxplg/4MRPyp4Oy2FmwM4F8u9g3GDgJVH1EBebyqrJ
+rSRc1v8LFGPxlJGojl/F6x9mzybRS3zvDHylD7S75dF+hxuQF13AOdOT4QHXhpm3s3659kwGfyI
8+hc9gUgawPM8j5yhKL5GuyQ8cFf/6WHPNGM8XQwSHlNBVCi0I6/aDci1sUJ8qZ9ePZvMpAxDJZs
FiGFYSd9GgwULNBN6CCQ5/HpcyUxuNH2sim3NewfczG3/B9Iax6QxV9zcX42tpicHIMeRhqmSqJG
Iyo9aDQBnxClL4bfwmsw4eGtyYCHnJeZkCiw9fXpsulI7pcEJDIydwh1tkVh4rCwDn6gFnl+7nB2
10VUEDhjsSu4hmUHD3lDyqtT1kQnlwd4S5/rKN5anX3/Vt863+6Al8kgiGBYRZBcYSbIwmCuT7eV
tQAqAid2wX21DCo7AE2s16OLUo7d0DZ9vKghfAka7/Dpbbi2xIBMK8nnVK9w668rz6ts64ptw2Cl
FZYoXWBP3H3l53O93/bE7mRNR2x5VkTYEzKHG6zAWYIbd7N/NQm2MVnLT440ajTsUZsqFgjoiilj
CTxjvVUra91oZHAHFafYKJjuWvjxLrc/k80nwhyOtLm7MpXGmPCI7FrRWZCGWRCSO7H9eoV3wo1Q
5xKGUzHM4zdmRYcWjvPNaRBICiY9//rBK/7MmsVUCmOleZTHea/d/B90w8cg3gKtN8pM3Mr1bLfy
VBJjgNcqkdIugD416nbNiCVWGEa2aVcg4ocvxCwWFijyvtVchDQRevtRE/810/LgGmn0W52cTqQr
3SNKbocA6ZNnhDxRzFOnmWMOXgyIolnXk2MhfdGTy0k9Q9rLZ3b6d1bItucbErIXNf1wwSI6KCPR
zyi40jJAwiNdmG0lmh4i8+DV4I8OzQs0uy4qDD6tPYyDmtgZgMbAkGiWU6Hl3BbXVLyxNNCPG9yy
sVxSkFl/cPpDmPcwjeQuaujNczZO0xBIx+Jl/O8LOQNkRj9fOA7obHeKqZoWojsNe7tZ4tjoLGix
UGJ7u4KxV1jr/9HjcL4l/d1/4te3GOZqhFbTCmaXA78wkYQpaXCcPdM6C88b48hhb4MqjVJj0iuI
OCR8CrHoJQZDHcHB3Vdo9vGdnNvtQ06unRGhUh8qUAjvrkfpcQZ/AIM2snn0zUFaYM1Lvs5OH05F
UtSeiCw1bAAyM4hEFzD4R943indeaZt2KaJEFuNdde7rONtCOhXI3Aql6wSz76mO2a4CAa3/dF1w
RPC+F/33iU79VR2zti2h02l8SCtiPSXwlmiTpfPJ278izT+i/xghO7OSqXoqih1s/eUEyHJ0lOrB
SeNjXJ6jFbXmO9Z+GzeeaKWZYqjLcUXjR0e0d5FdVKT21aOx+joYb3TT5f9j1yVPO+Y1FTRZB/kO
hI67FzDh0xRz4pTr9CE9ggyD1yc4Sx88NQ7mWQ2bIs4ziVrjyesOSeDAzcOyIxRrXz+/vriU5/Mu
yfe3YwBEvIQoDasQR0kkTg58Td+w+yMXQGZ9ElORwSVtwd8SGYO8Xs6DXqsmUsmgnOqfNFdb2Yns
ZQtu/D2r0UQS49K1cqqGJpTCAWqvCaaNMGkkLDFczoGquSqUhnZRSTXQf2Zi+d7vd0yOznkTNCqu
sbo4lh/Wvn+rK/TzrMOP+3Y/V+D7TRLjIAy1Lgi5qUHS+rTzPo7N695yf/0kiPRB/53ZPdG4nvHM
XcPMjCRKpqXT4grzwQIxKqoitMajjlzNi0AKu+ptEwyobuU8H8pNufjP4OMnD7zm/D3UwCTQzRiK
KqLD7/eDja/Xs5SqhUh7xIPVkS7sJW9XZ/sD+xO4hGw3PjAGVH6TxsB/WObYLz604i1FW2CZE274
D8u7kI+QJN4e5CPZbVvb2496a3qYjyttkGb4a4Ra9z/zXOijy1BcBnWAZOg3M5jAW9xpZZv3kYjq
2Xoju5WKCjW8ahES/S9rSVfYcCRSMGF0/00i85Eb8RoPA5YeHLNHVGwNAySZSAejGen6+gS/+oWf
aJnxdX+TyNzOayck4RgkIi1FbhQnOFK6KqRbuOta5zyJ3yRRXJ+cZp6dRzCzprCiDvnZ3Tg68uer
b7e+dfzEOyhTVjgbbZy8V0qdeTB0WZItsJyAlwcm/LvgupAVhHkZDEojg9fBiMcHcKC4WN5tELyQ
iU2ro8jKoK2+WphvJsr1H9mrtbCTwe7XPtaEgMfYjl7KvX3eHZyOlzac60X/7RcyH6GLzn2NZUL4
he0KhQmQ/G9gb2O9aFwQvOFobGKbD2eVaHRLofkBGr2O15A+B5+//Qjm+1Spmp4jEccEDmKNYNIV
NQnPJAnX3aLn/YeRT74H84AnSWgVtZVDW0Td3UF+Ox/d56/qgxfez1W6ftOIebr7cYRrF0GjduU4
vtWALRrV2uBps9aIQiJMAZZeurHQ7g+PdoGltBtseIBBCC9G6tvcqvFc0PPb72HedjnFS6x39DM7
zof6Nn7oTk4kUBQ2pMN8IM0ZrQOLk8CZi/mmUtluFOESyJdMolLXm+s2fpIrcLlFzqO6XIQPA9IE
2GkUuVcCyn301V3Wn6FzXbcfPGibBZrvr862pSRGGA2WiZ9xRRERWRDssA+8AfspsYb9kwOj1GG/
Y2EsTVofFpmlZ5WI9xnXPUicbu8jMcGdCpvHtIlSTOQgt5FaC+1NkIe0eKYQKURafLAFzFlg0sKG
cmHO3dJ0O6x7CjKQloJBRyy6EgoW5Oqmq8Ie/ZB87LyoJBp6YrZZRgoHTmq5OKyGhb0F0Y7dxuAw
oghLg3qU7E07ff2b4tVv1sZAWXkpRivSceeApydUrzAQha1k/Hdrxqv8TQ4DIkVpqZ0Y4ASQDhJt
IfbUTzVGA+VYeDzL5bwfKgMjmI/Lcsmgh+3QpYduiOHyBxpQtX604IHWPAwrii5apiRrhsgoZgxS
ALVgUi+eEyQECQQR/a70k/3NJZkIYtTqlaG3oktN1aJvX7pqvbcIQHlfzFxHKDynb30Y0EMyrdGC
AGJau3G861ZZByCreyA/lwDdnPjN5hbUZxtuHmHWRL4lsyObiWqGXddC8oBdS6/Yoh5+JmQc7Ax3
k7vbafZRmwhjfORWB6eCZFEkkN2LHQPSA9xAbGQ5cAvdM6Hb9ERvFjRxpLKyi7AuAnopZLOW0Hyt
uW/1ghfb806PgTbNCDRNLSFF2MHxeMNULVpB0JnAeZ7msj2/acNCmVWD0ZLau27YjvwrcMAPrJaY
dm2XguN/0i6QePf0dN8q5xrjfpPKwJQp51XWx/QMOzvbmQ+tJ5+arVM+fwnOZ7Tg7sSdy87/JpDx
rs7mWapLAwIx3C45l03bksNX+wEQ4e4ylmYBa2KLDIRcLrlonjUqC5tu3iviLUOSgbzrwE2dzRHK
/aYWAyLimKBx/gxRpdN4dHViXNkYULWIbqeusD/H69Gun77GZ/+QL74M2lXDgWcq4Y+ncKIsgy/Y
mhJZFrUfGqIVtv7zhdecNRf/TpW8/fvkwplgczhXDUS09m2tKAJRYcSI9JcPPkD7k0eZMu9VICVj
IugUJclkrsQ51YRLj/mKo76qS9Jvil/p5vz8M/JXTeoc2h3CwTWt9XFOcv5STOQyl2Iw2kQqG8iN
Htan+ohcjbJCjG8f0F/HuYAz2QxdnohiroMYDnV8ESAqJdlR2qISfvjkXPFZRJ6IYG5BGoR1aZoQ
UTqbXfdquBjvOvjZgpdKm4/eJoKYO2BWYqa16hVBe+0jZ3cm6RcKJpg1o+11slubRNrXbuukR9ct
McvsCU89ImDyzGv3nbsKiqSLhgKbwa4VJgEWG5EYaPpI8zRlaisVcbjeCT009rYpsoxARcJ/VJYa
/JKm4UVsTHrbvH3QuQH6XeuF/fXUoz8DY6ucb8gTxxytohXJ9VpAXEqc9/eR7BZg083I9tnnNtPM
RmdT1RggEa4CHvELVQ3h4ea0O3qg710EvgqmDOSVuf7X7Nf6Pko2LsuQEzW17H+PUreHM5whBKHH
cDG4qxgcUxEvzXALe+58PDYEy5RgTNLQwP2OifKRjitBcmMsgF6Z65W7wEjaL/IQkO2KULYaXV89
Ochyfep70Gv9CMFy4XC+7hwITE6cDdNksxYqiZ64eHbry3qx2EfgI/35Zl/RJfhlN7L3V4On+lQm
49YIVyXRsgvOYH06RcifktftSvYD7kLxOSdtKofBUkPRwxDtYLiLx5DQVUuuldjLxYKgX1mAW28n
v4CqFZeBZe7tV2R0T0gSzVzqjH4dCmfYTBAgfBDA3UpOoBPDzFwxkKGyUUfgfcI5L3EqjoLw5Gk8
d3gvLheIg1vTPQyJnfj2U4BhqOV9W5m/LN9qMccZGEXRXaipGPsDuukwd3j/78++fVNFmAdJDrIY
VEoCFHEG2Y4O0kI/rdQPrLf2wx13RGjW652KYx6nsJH1xKSXH7svM8cpVf/qhbZ79d6q5ap597lD
yHMcejD87xNkoPSc9Cb6+aEgqqq5gwUj2HJCyQAXj5Sd3Kal3J6Ybkt0l3e283fhWzSDrFc5DWUz
i6Tjy3WBBxLr4dKe6DzT55gI21NdF+ZFKUocaXPoHVAcoBrOiYlmY9nJGRpU0Ym1V5e+vI5YJAGX
gpIQgkLZpiN5e/MBFATY/vXjgI2sn9xvN1egnn47tpVa6eLrgI3ZOECndQV8OaSYFjxHeq7S+ZsU
BjryUdbqLoeFvDjvWUKwjjV8FMmzSFDoDx26f4fncNK/+OeD9I9hsDWtwRxKpbZwnm1NJBIsxzNt
LEC6GwXCL87Hm02sKGDmRxFARRsIS/iSjLVeDdpZOrZX2xGfJVpc2RaPtunxiNnmWiP1qSgGTLqm
kTvdyiT6yDhiuIwxeue2u9VVcrl9UbMIPFGLQRJTzhow9OewjZOTurWv2A4YqTju+qwfNhHCgIfe
D718aSHEMSsi/tT9w/mVA8D0pfjDFiYiGJDo1HLM0hqfp4ct+KF7vJDKNpfGu2SvGp1LIHLzVO/I
Y+9ynoMOX0Fi77i+uJhULjtcZzrw2obkJVigE57kH/s9So5O4mlgB9KP8QmTRsuVWy31grRLOLzc
zo1ZpPw+BPai6+e8bLVrIh1Lk6S9P442si5X8qWfOe8pz0QN5rJblQYbFWCiuexEFoYP/ejJXz2v
qpJw6czop7t31IyToGWtcY6vOGqaIthslgn4ozqyeHh4W624xHdznV7Ty8eOT8TCeEZWE9I2Q0yw
xi6x1VPwymPlmg3SFc1QEKaDmkCX2SvRho3SJgXs1Q63ilMtgqWyz/1hr9J9mjXiO1RVkGVXPlOi
P9+/LPMP0UQ4c1nipNMDNa8kuA9gjN3sdHsHN3PfIM1Tu4NNa7i+o+7/Cq+/xbIcCWUmVQ0W3UhH
rfRzf2sPoa2uUXynewP+qkw4OeBbXWvy2A6B1CgB9p6jkvCy6byCYLOO1TlIha+53FWzFqqryLeA
cgytHcx5agq4A4JrTQHbk13dRuy3x07ty3J1+AL35P2vN/8SfUtjjzGWg7I9Xy8S8iy0dBOuhg86
yJiWDqrNHFmzyD2Rxbgs1tkqR02BZptNEjp676oyWi0r77l5P6TY+LDgPRWzXROYmv6/s2R5ZJM6
yLWxhnYK6bxcth9WYAx1B1e2UMdwPsfDfQ05n+7WTjIxk6Qug2JUeuno9YvcV72DyFmcy/1cDHzF
53QUsh4SasG5Pjag7EyxHGO55s2WzWPy5OSYICePElVpc5ycg4xV7KKUiGE59FTz+aYpOP2ByBNJ
jIPSXDDhrl0GCXmVk0NDxKNEjtVzYS/Nh8UP2053/iFzD3D7eN0Y87g5Ec36K63Wp3LfQMn1++bd
O14rgiVpxM78iIi3deU+D7Z4d4CB6jE9l4HaQFucqybZYkXi53xNZ8QP14YcklX7UXzct8rZHPz0
FjCIEklGpJQWZIoLhMZoYurdeGPVtrCwL+Uqs/n5pFlH8Ptg2XxSq/S5EWkw0xdwr0Q2uqrHRbW8
fJi8eO52pe5YD5tHSur/O0+tAHcBkv0eReeX7g29K5vcs/ba/tf+iIVx7fPgCxHaSIql3qOQwwss
qZne+yH0SCZ3Xy4atR4kakuY/a93mZeDke10+6iUNRIVf85X5dwbln7CCOu6yBLc0Ab93d57s7TI
BRnsdQ9Pw1vpHyhYcSTOhkiTr8qAT1a3saUMLb2p0g67a6+3RiX1iFXkvPBW4R0ngz/yJbJEc4Ss
yq09yrN/yh+utgm624Jg1EpagIPrbXDd14UKRhhMYGDXJaogluOseQfNM2YGoDRZ1fUoxPXJH6iN
fVxsfVfjwnJDNarTPRNi4EhCo/Q5sKAzuMHVBVjvQJqVvJZ4I3PX/rf2ygBRE0gSdnlDWJLZm7X3
UWl2WS7MrYPexcSO/4a0WJ+AkMqAUEGp93QR5rqGd4iAKiaWjRfSD5DmuW+nN3f3zjmyy+/Ky1XV
ipi+KC9OsYp2lwSzQcvlLscSbkEjzcKGk7jO7GgDwsRs88ntnbwtLbj3CxhPJzwHia63VzzT3maN
RRqb3cX+iEm6WlKebTfzVyWRvbfnA3c2ieOCaAwMhefBzLsQMLRx0LV5eeU9YHNkHNPvePv3Cc4F
nYStjFKH79h5G3Q0KV7pFc+95Vou+msQtR36j9y2u8UKjYKLn539uH88L1r0LT5HYHoBj8NiXIi7
bedimXFm+y9Dvxge71vAbEoTGxZ1Gg2h3Vtkrmx8aQyhuooUqQQfY67ZcnAuqaPFnpCRfmm9rGps
Ul4/8RI7s+XZqWDmCg9dZDVSeBMsPmkkjwnGAk4b8YoR/VX7JlYbDGDzwHLWK5xKZe5yFWaWVIGS
5oiU3Gm3Oe/T0JbO6LlSOVdr1i2cSmJu8TludPDpUEkWuqFVO2/sDme5UlxpY7zd/4qz3YITYWzT
DGiRW7VIIWyNQZWw8tL3aKcfz5HTLu3CwJtTuT7WHZ2drbtV7FXu+rjYukF47x6tVbK3efo7mNss
Rgi8i5oqXUeOsM+uxC5XlOvmvr6zkfRUDnN3pTCvhrM1Ql8MG+12lb3HIqGFYbtkhbeNTvEmNq+K
OocXU5lM7qVtii6qRug2tPaHlyALj7be1bmx7+vGM9FbT8oENio1/Y+JrpuDsngDY9yTafNeauqA
3PtQjNNwTsZQx8fCAVq7zSbFxC76OiOLNj9+8st39HPck8aATNIVlR4FkBZg+3xir1bd4ke5euJY
35ybN/1ADKJYcdfkTShJRzldCnuUZsfIDgTeXPDcGIk+FcNAiNZacpeb1PZe0KWzQ5fOck8eX7FC
HMO0hzWfT5j3rRgkGQcpuSQZ/VbrxnE00AM8owt3V3mRhi5NblZlzned6Mf2Iwx9lmFOGOLAtWN5
+RqN9FjhgT4Bjp3P+XC6jtkYXVNlSWN9D2nUIkkBAd2xGH2DpnETe/zoI+d5hWp2At+Dm8GZ85Sn
Ehl0aqRCiApJgde4rgMSCqjdI5hEJuzpSXi4r92sLU6UYwGqjMa27amR4BTV3NZwiC/3Rczi0UQE
g0e13gkgi5elo9CSaqO9gpeltWMPjcv35cy/ZBNB1D4ngJSPYpbEHXTpbSd7LOy6JnTacs3l7uJZ
BANKTRgZXRDj+6y7gMDLXm2xuDXdPR0oxwy3BDNr5xO1GFASFKFJBkHFW2X8LN8k8PmfJScVHSRP
uOx6PMtjoCmKukY1buaw9t53I6lgDijdYgieGz3w1GLgqRILC2PwOMTSAZfN6BQL41lYASZ4lTl6
W/4A9cn5MbAkgt+3MBuNZgw33VHar2Tnmb68961vNvM0ubQ60x5VlHFtxjnEIKGsLk6b9/fdEs36
WOP44KIU+Gyvo8V9kbNdBVORDE50qZB3YgrLAE/gpkYoK7tR7SXbdZkQBEP/8iB1Bit6s24VS4S4
l5NA1CXK+miVuK8SB47Y/pLIqIZGSiAiSkj/S0S7gt3JPIuYfxlRqjXo5K2hWQwihddzL6cgbEVE
FSzwNi695a/H2F7gYQRFj40dj/z82azHOZHJgBOW4qlNFOq4xRgSeu8erlsBDO083+/mdP1p7N+q
MdA0NIMcVRcqhm5U792RlF6roIMObTO8rhYKBvdkMcB0rvvOPCN6OIJLXdoHZMUN+ubN4VsbBo5i
udakqDIo9CE2OW0qdzNE4GRVNurpvCsXXz7fi5kH92+ZDC5hbUwN+nFohXTjqZZJExHDzX6EJTkg
X815G+fx9lsYg02j3OhRk0FBKmwTL+/fptk0sf6P0ensQu6h7ZMkVaCL4X2gq3i/X+Y+zYajBa7A
yiybI27WfZ6IY/CoNNU+GDWIE+BNnHq3PGTr+gWMHw5H0BykGyiOUgpdFX2MjF2IfZRnV7RBYNjT
Cd4ezw6oWjDdxpEy90JNpTCWMKChPj23kIJSgoWkvkpcxcWKMY42s62hUzmMESRZ1SvXCnJua0BA
SXFcojUUU6E/fmBJNK8vcrZPcyKOfahSeQSL+hniwNDieCH8iaO3M0iL5pHN9QnNCgbZ0a5+sr+8
XR9LjTy614caeygxOOrnm6fqFaw49496Nsky/U2M5ZyxZbeKLvSDDs7miDlsgg2b6NYBIoOy8tN6
4Nw7dQ67pgKZt0wbjFRBjV2G9yEv0itR3+EdnL9QYejdzY7Em31hZ95xud+DDX2wkxfk+DQbBNtn
Cz2druS6OdnaqJ3xuNzmEGH6w5i3qdQGQa4L/LCXGm0gFp+Vbg7fpgKYh+iat0U7lPSovc3FzkSi
LP6X/056471Gs+mPqSzmNeqsIb+I9J6iWxTDbciA5M7yCFpU8e1n8qpjHXqJoeyXKuD1fvFOkf77
JBRQm37QOmrjCvZpW9vMvW+vs9nIqWIMAMnnLLpcb19pfXqPsE93b7gPsNYEW7T5aYn5T2ZZsoVt
YhgyZ7TpxLa55pjZOK7BD/f+njtgJHGtxdnB1CkH9OZeXMP4FsUoBtrYaNByiBIXL5sP9Zh6HLSb
baCZSmBQddSa/2HtS3tbx5Vtf5EAzcNXarA824mTOPkiJDsdyRotyZIs/fq3aOCeLTNq8+Lctxvd
6EYDLhVZLBZrWAsjwykknJ9bF63vFAyAszvTjvuvEoxDtSi4uhFChENPM5gp52ib4beETob8I1XY
ntDrcFaV2GqplXlevz5E23/IH9p3hKHKn9734xlve/7FUf5HNbavbAB+y1UcGtwVx7UHvDx4qNkO
gSudLOPlISarLmP9GCcZyGarXyXoB1CDQ7EPSbhII/SaE1ToZuCws5/PJfkBaLWwo8293xxbnMww
juUzvpCOocSDDPn9DH0EcFXo3URszrsRqTmwcexYDOMRDe1iBMMF5oLBjJqE6wutYnBs8l9c4d+N
Y1xhagIpIC6hC5IToAcmSQNAwJhknnOeXezFD+a89j8nILtzzsJUTDZWjvEdZ0TQVVNALswFntd8
b33xq/7iieGtIeM3+uv/OMSlY+6PFlk3nxdfvaBXLMauATV2RntaOLpNvanGujGuJJOuUSqfoBsA
69dgUCtI9MlTjLd+jC/R9SA5n+kVVpB0p6IucZus4lnHdDjyH+tgoXa1qkoaU4EJws41b/6VLNBE
P6wQhFk2jnf0tFnYzVJdykuMDHBWkaMhC72r55oAjw+XsvSkZbiw7NI7eUvA5HHkTN/Jf3VkvAkK
uHIjDVjJJeqL1wvpBNra4CDDBPjDr+yCGjWf5G5yMGFkIywI72BdRdFqoB1FvEJH0A1kDoRSmE74
s5ut3t3Ivc0m1NznA+dIsHOW4lnrUTCm63odHG+Ohj8gJjwLO9ruDrRhbo2ct4+Mh0m6oTcKBeuL
hgmQcio+CKdrG03v7xRnP/TQbwWy3cebyruPWJjeVDbOyDlASQyvAsIPd+3hnxngTlYuZsZ5Szop
zZREU1NUCe9MXWXCOivOhCChKq4HD4kb9ACQ0nnTZgtoiGZYwtFuaknH8n4t6cVUU/osAYrZAim9
mhzQsO30CtHsjegtbEzSWWhP4WVWpqIwjOcasqbQiE9jnkNyeo7aHuS1MFqv+TDQNn7mHfsp6xyL
YE6jFpcnSaklWKfjbL8675njnCeDo7EA9vIerFDWUghAJoqG/miWwKsW40AuRjDARcORN+VBx+IY
0xCKtrwIJyyZWZE2RAf4PxwBk52nYwmMMTRadMU0BCSglot62hfJaAQEALjHRseVw9zYgJJqg6aF
HLy3j0A9jOzDzNgj9MGAPUcU/WQ28hmrxNza0alPkXy6qeTAMaaeNAPiGY4SL881+WAaS2Ku6qYq
I5B1DtQ5oYdPqgGvrV6o54/IAqisDh+pfCo4GEtkLm7TaIsKqQ5sV0nUAwI6/o3GOaZsJqW4nKNE
6yCioW1ziB0RjSOP/IbOhf3P6+O94tg3ywmUn0slNk5XLGDvRifPlLgsuxyPwObei6q38o5qA1yH
GNg+C9/mQeJPprpGm8I68DTPqhIGThMCx6Nuq/aBwCes3NNhA85ZrtlNZvrH8pgzqzZJYrbUKzhH
6Sj+FKSab9HImc3Uzh4wfeMvCom8lBHZP39zbX769viPF2ef7Vo9qEPXU+FOBwIcCnvHO8BTMdVY
P/YAX8s+lUUcK0wW1E81qNpzku02Pogy0QTMMUGeZ9KZQ9z2QS+nEbWQ4/oKfDvvYDpPM3KdvXxz
4orJLMFYMeb01uccnJwKzB0Q2Ypf/9Hevx+fp8nAcCSBfbwPLXDnwZwLZda4ABX/RDC0+vxEBzNQ
1Udj2+y5A5Xkklf45Phc9gWfa9dhkGIs4mm25/YK8vwsO+IlKW1Sig1+/dXR/iyjOdK5KNa1B1Wz
0xSYYci3cItO/xKW/cfQ2WmvKA1MTQhvzh0JKvBCAE3zK3Tfge7x6dr1nHdFcnwhO9ipAL/5asQ0
tKh2p90zD5SX56XYGa9EMqoUfSzUzgtc9Imb+TVZk1NIlJCoLUC3mwS3Me80c9eRufnPSXJVAB5A
TRIcvoMfOZSW+BNUqv4ejS3/x+PMsuaI7TXThzNOAAKNtSc5hxJsqhp4kOdwVd88V8W5LFminEDr
tDKWb+dN89Yf0Xe4T3bJoZjDV/1/OAiMAznrcpiVVyrOQbR2XL+Ks6PlxZIdFiR4Qr3oBOq+xy6F
d/jYV7xRBQNwNm/eGCkQb/s0Uw8zd7G4za9xMcE41wv7bi/Nk9LnBjTs0HNyXK8DVGEL17did88j
EeCEBibzWCizy2VQldveBbtihXc6r+wxWbgeuWP2nd6aBSry9D0CyG28WgFL/Y7SzzOy6by7ZTKt
ORbFPBWSrDz3ao5jhpYnQFjhkYw8aggmyZ25ImT1DrIJUJ6A8ISyq/BAZ3jOxWRCEjTbRqEsQVEA
FXipU/mzme2igQhPCdp4wHlN3OBnH4T47AO91eJWS3qIa2xkjJGjBv/tlWACcTcjb6v8E3HXc//2
nO7PFN6cO5A1CS4wXmwmQkkzQ78aBuQnJEeDiuoEJ/KDaJyjJy9gYFl0gIZyEgSF+k6UnjM3Qis6
L0/MtVHGp/S6YICqhtooYv3BV2YvaKxwuJc4LzRhSXEk5BxPUgk5lXdEbwUegIcUhdrAeZpfiOoQ
1B5t1/YTweZlBXjmYjGZhxaokUOiQPSRtql4X3MwSeFWuPqUnnN23QfeTCdXEE+s7A3mAki9FFbf
aUe4qZepGs7IbizG5QC9LKnS9mY3SCy1c0zpzA802wNchfeNhlEdaq4cB855M7KNQYIinS25gNBo
fnGc06L6WQD5+7EQTshuMd7naupqrNAD4Xy8+Y9/erJgMl40xrdIF+OUBDTn4q2v822IFi10MwUu
RwzPhVlMnNIKclBbGsS8rjXkdrZXPOL+7FYAH0IDrsNZL14iyWI8yCUYqsqgm7LEI877WHdP2/kT
hjqF2eZiX2dABOKYAff8Me+c3kz0pLylrjC8Ws0HByVetGSQs++iFbd1FfsF8/cUvYqzf/R0PXDW
FuNgBlXsE7GittE67dsAIweHOE+7x0IMtiko0P9Hu2W6wg3oHXC6AZrwtPvz1nu2LbxzL9zJSAUj
2/DzJvK2bOOgWV8bwKMIcCoXVBJrsn0COtAMD60zoRy/QAJ75XWHT9voSCaTfmz6Lg+COJAP+Vwc
Zpt+9Q7YArdw6i0Nx56fgTvDa3Sefh+PZKr36elT2l0Vq4FMJ5qvz609EPVbWhTAhaWMbRRTkWMv
k/5qJJA570HXYNEHi4aAoUpkVIADcJnZj6VMPlhHQpjTHocKsJ1kCFFtcRc8/VevkNHPM8fbKPQ8
NnX8PEU9cpLBbQ/Xrz5eUSzFF7t6ocQEjxWahCIyRyKZ8610mXC6KBCJ0dOUNMPxj23na2MOiBK7
Ont7rjVSHX6d65FA5lwnVlNF8ilUQHf97f+8/lcN6SOF2FyGMfSVKp5geEuECzVoGQt79i47yOX6
Ds8cpsPnv8qwCYwqCUWw6OE0J6SzwRaCrp4tEp86emh3iEs+PyF2QcmieJ3wvDPNJjciIaoVQYLk
5RFtYrTtZr4jK5O8h5hB5AFWTb/GR3oyHgSjavVVE7FpwCsFPCQIZcFkttMPswumxcAGGX5xl3bS
NY9EMg6kqhQA0Yk6FFxi5n3bPqdOPYscOSYSXqyA70hoJc9BXwnvUuAccjblUZmFkqLgJgNE53W9
jnbrxPcQcqJxxpmtjNnKBv88iCB9XlqAczIMxrmESaIXSYaj+HWgCbjL+vFR524i413U06VKc3r1
rNFZ6HlADZjtCK1BgQuOF6lMh1+j7WP8imFmpzDvYDHLj3pv2cUOdI+8kf1/OQSIEoEyZqnibShg
1No2nGIpVqREgUYfeD8OMMr5DnfpIgZxzB4Ed7xQfPrZo/6VyOyRVAPcoqcSl+n8o51jSgiBV7um
ZSJeGmA62BvJYvarOjUYy79AFqYonA/kpLwneJY/ALZMXcxW77+/HxvIJFAXxgD+s5zMngWqlIel
HsM1O1/NE0ZessYJgQ1WXsFjMSfynKzI1f0Ej7n/jPr5T0TSPX16+MMuIbijOO9YKu73TfH3c5ib
wurOqpTU0N9J/L4j2Tx7dnjZnH+x0/8IuR2akQldyjxAxy10LhL//KZVHvExvfmKpoTHi8tR5mbK
IzngJDYuQwFltC+wp1GSAY3jtyZnvkbbd7OnkYizWoVZmEUK8t1bPaaDrgunI36LtNFjXaYTGX8N
5VZqGknK0jwazjkWDcV//IX2dryxpM5xeNHJdLT8d3fU+yiyBe12HJ0haCk8R89BAxRkP3zen0TC
w/r/l6v8rygmfjxfUzk5xdT417e+796GWkiJie5H9pIuwwOyQh3GBdINekhinm+mijywdZnxK11j
ZoFYn+jRO3of3hyYLvQlSdD5vqDIdBQylGcv0/fcX40Z/9IaYT0YVGZjv+qLGg1dC4Qrwm75zZ0k
+Ze7568sxrUUfVPGyRm2uaR9u56AJtH5DMh0Lh6QQMvnqMY7bIzn6Mqu7GML0pwoINL+8ur/8AIw
nuNgocU0yWzkEMPzhyVtiEFzLcjazssUaCYqz3dwZTGZKK0Qh+tVoid77el2FYNTNfSEA+8NxbtP
WUCx/hLoZ/22S2Df1mfrjy9ywJj0+3vnAKqKt0tctZio0urzLNITavQSQjwTb0M0EdHuhMfuahKv
ZOQYb4m+kbtqrCjNxdtFclyf5x9fAsEbHwEdhplmGKxAaQ7gHWe7RzstL+c8GdNpJmgERU0EfCGj
oqbAHytqoeCBULsDejs41wq15F9+Y/T7jIPUlauS1X2KwNzCCwSQHBcifve8sZzpjPJIDOMcVfjg
QKNqvCIYNtZIlONx/XiXJic4zZEMxgW25imoEwuqgNzCo7VTdNC1S/MENP94Hc3ODnekbtIBjiQy
DvCahAHIwnO6OfLs4qBOZSVI6N5mOXk3Gd2IRxvFOMBTczHixMoU5LErh+7UdVWloJP0gdLCW0m6
Uo9kMe7PHMKsU1WsZAM5jhc5OkqneKbx7kyO8d2sZnSuKOvEoIIi9hCfnfrwjN5RHv8nz/BukchI
hHbOje6cQcQrSunlS0vS3i5Nj+vNOdtzc1UjOXJSdmYcQk4/Wx712Ue2EK4kR/NIyVu06eDpr9Xd
wriRKMussiLQsDvAiQTBpYuooiO025eb95tMiY0kUaVHktJAKLPGhKTSPTrbG372bQjbRYRrL195
Vdjp62Mkj/ESQx0MUnvGIio3Rt01Zk2eDHt3AZPEO8YIwILGS/pNxocjiYzPSMrhegFljHI4veoC
ZtPQOLW3DtlbQv67u3EkinEWRQqWgVrBYiY04jXA44UWTszSoAqDyTzK+czxh5NBzEgg4zHKIjj1
gg6B4kz/WK63Hgpew6b+A0bU/0WPwO+VNIHnIasWKE1kWWXfQW1gBRrGshHOZIk/eAZR91HptPLi
kjnmG0e1347jXhgTz3RVq7ZSUuJUA7b76iCxA74Ga4+aCf5wbsiJTPS9MKr56BRYQltmYL6CMIqu
N6yqiETOHJ1NdUNLQjxxv53vvTjmxi9rtWqHDuLqanVxeltelJRB2DHWq5ON7ukrZXJxOAv6O8y4
F8qcvCg/ZekVIFno7cOTpbNAi1b3HjCjwJ03CNx49LdjuRfHHDspFiypayoYC8C/dJJ/iujo8x/r
xLMR5rzlVXsKu7yB8+ocDyib6k4Er51tP5YykdC5V4U5ZX0FuH/VgCqYABbtJHeLEBMR/VZt7EZC
JMAzD7r993fzvTzmbjbM+KILNeQ5ynZdHRKBDGskqrjug2OG7POkHwDeU8m3Lcr+qV54BvfbOd2p
wUJGn3H3D3qJ3cG8MMbvRJwshDR/AAenuln0ZHDkceybfZgImKQZznTV1q+nz8jrdjnP23L25YbE
OvISbZjU0rmBQhj7XsYHtXN0wUtfz3jx85DQJiLd+8Vj7mVBOxnZYELW69oR0EwXzFuMv93Ivzjr
NhE/3YtiHIMRAVXBDLBwgkXAMtbsIsjhpWkmEof3Uhh/EGWFeilMSHldH5vXj961yHBeNE6l0xfd
s2vr5B20HRvhfbleCtv10rHLLcUW8Z3/IiS4/xbGb+inokNvODX8k06a2T/JXEkJkPR4ZYKJdNu9
IMZzJGJqNkOPG5MyWjtdPDdsy7BznTjcVhSOL7zRL4+Ms5HisL6ELZKHZOmcW2Ku+j8Jb0qFd1Gq
1OuPpAy1pCpdR80Sw5+OObNAabg9kNks1tED/MpxvL8fX3fLx0Ib51UAhnIR+3S8hq5GqhUwF0M0
Xrnavo3W/IIEPVQPHC9LgVXLGIGICqwhWpyjcrFCmdOwHWlnYQCNc+omMvf3ujExgFjKtZjSlcSl
EnygCQsQxkBAepqBoGS+QtMO97bk3WMq41OMJriEZQf1HLjj7Zpk625uc2NSjh9WGXcS1qUZXAZI
AY/7IusJslGXjBDhRZvBU6ICwHPLnEhDZTxL3fdW2iqwkmH7au5L1JAabo5m4kV2v12My6ii4hJ0
XU0j7aMzIBV1BRbSOoncxybPWzzGYQy5HF46i3pJwBwuc86v81w9C0GcnaNKbFtokb0WOjEXp7Nd
m3NQNRee9W75j3XhSWORAHPwYltadVuz1hFfLU/+bmQi+zWfwYtzctkJQLB3GZaiQBQlhUYdzBPX
tVe+4ybjZesmJtPvLIHFF2766qQBrl856CjmH/UKSEsW2aL8VJN5uBCfq9y9zkocX6AtcSJDntNg
oYfLXK+V/oz7REH9YQ1yDDRanfBUydYGAC4atNrL5MVuAF2VrznOmHO/aIzzkPOkSTJ6laUXVx3s
g2CnpqMN3GcKbycZ9yEFCEmbCnIoiMEQOXgXpR6SiQixOBpJ1DE8cPca4zikeugzBaRXaKV5XVuY
Gn3SNsMHsmAhamLcTBgvGGBRmOT2imcmfYChW2F9/jLJM5XCLT/ztGJciGmoWSZqENPZr0dj6zmy
2zUuqkSD6/oXjfc4oj/3aBGZx0olF32i07fsqyYhvl8OZyLOANpwBbtW5dvAM/B9g8sPyvPH7Cxh
mKpZ28t0MaOWnAMbECKJ84PRCOexE5t2yMC8U2TgZols919SXOOqS3oExw0F/xH2am1zTvW/6PJX
BpPqaC2p6aNLR53X8vrmIvdA+KNv0+f3rxAmxVGaWXUdAgg50vbM2p5nNrqBNmgFWuRg4eX5fnpM
f5vFX3FMeGMknSLWPaKA5RoUg2u7dijdL2/peFIYp6TruaIPgAM7vJ5FEoAr7PHmT1SfqK//qwXj
jNqLbCZShd9PwHqkONIGo25o6uGIuVVuHy0W44jKor0G1+vNAOpPyxswXoQ/6P68fFt2vilPpFvZ
PShZKD3eT/zC0XI6gPqrJRPb9EYWqFUD8d4WLLszkCNz0768jWKc0ikHULSqUQ2PuKDRIbw9ALVt
FwJd7x1r+rwAb8UP71xNvtfBBSZqMo6vzvoIIVG7y8UY8CSKSLxKNum7+I+6bea5m2Co6Tn2eY2F
yoSaaHkwZQmA+6qMNk+citHzyNTQri6XlYxQFDNG6Rwp4I+wsrcpClbhZjuXlk+CDWKk1ZsOXrIz
SUOQIDSrerVxX9rZM28BJq4CTVRFURINDTyLGrPqaaaJRngJES5c7OPgxBGxAHJ5BpkdeK/B9tb5
19jRNwHvTphYeE3CqluqrIGkhO39uFzbNCwLC7u9LT/at2AlLBY/Sky0Hcc7T92pd5IYB4Bx8nA4
R5BUeaD4jg+WmwDsF9iGDTHtynt8UKZCP7Tpa5aEFcXMkcHcdUVaqrgMYMUJJp3WZe62MhlCPIIV
tCo8tbaKdvd62Ajrq07a2QvqDNy5nYn7CG0DIkAcQeugKhrzCX14vVZqICA8Wsibr6t/OZGTj2DM
EGfZHDDRYJscth3Pm9MbiHFQUNqURQXYMKJ0m+Qb2bXYJZlgBJJ1QDbSbZfyvJxHRH7b8w7QBHu7
aUkgfcPiiiIcL+OKMiHW82upQJDTgxi0/BRptbV6TclWx2zNQASSfbb4N2UtRfZbfELWXFmIFIPB
NIi04zmuid7n+w9ijlAsWfklFWTrULvhZp16p0Vtf4S+QIxNmpJ2E7sFpuF5fVr0V3+t92gZmF0O
uijQQhHLkJ6I9ZSsYNHPvD2dcA6jpdZFJuowG6uupVCzDst43ri9ZbedZ21UUh+A25g7lLF+ERc8
1/BYM51tdsjDRFPLs043WF50n4rT1ST2MlvTQXWu2K5+LBxuIoknlPESUZcK8ZBBVaeaC2Bk3FBM
oce+4Xd4ZYno0jBVXVVxUljwgivmIy9FmQSHo+geDpGNhOKR1+98g3u4N4t7Iczp0NEiZZ0rCHk9
bv/xvKVp0+k9jCJLLcn8Yrb2MJmMtt3tHDNgoR9td+D0xGzf52azURbZDkHyHlTCZLE4eWBrAJE8
7011y7I/+kS6FSNPEZ5AQBFo+EQHHalfX3Sst8XU6LHDVPFhtlmgyWBYLCR7cDGhvQgB8fR4HyZC
NqyRZpqWCUetAa36/gOGU6jJVRUESNIPXtsSzR/87v3ck9QvtsI7r+Y78Yi8k8cCjYSlcim61gpw
A+XzU00AsyS65aK0LTvahO9ncn2tbJlzeCciRku0gKhpKBpo66HrvZan8mxe8yJX6ZAXpeRSbeDR
AAYW4CDvK+z2CwrAvL2daNDDJYBbHc2/aFVCZHwvNKzTIK5PnXpAWCM56I9Ctbl0gu3msyOF27gG
bsXnz8f7OTFheS+UiY31PAok4JOqcBgwavCBgYfxn8CZe+vjEmBS39+F73StX4J5abEA7dJez4h1
JvvXx98xtc93yjNnzxSkVriU+A6VApgWi9Q57cN9sJuT/pi7+pv6JRwei/ztte41Z46SDFyvPi4b
9QAOpY8zqOnnVejxQkRqKMx5vVOLOS5hLNdpoUGIY20/9H+ehhT4JEg97x/r8jtsudOFbR2I6ty4
VnKrHsxZtH3aKQvh+7EAnnGyzdP96WwEogUJw1b8uOD5pDhokEV7rOqsrovumAKGouM4m4mGYKgF
mnZDNi1ZNFhkjaTPCmFIe6weJh/RkkuJstcHItDZl+UTiItmtmY/i0vAJ+QgQFTmHKUnl3UknzmR
ggr4+ky70sORUbw+Op5f2gCEztbzxN690ZHBzctztIhc5Jo4ezqB33CvPXM0s7DJT3EC7dvj6VNf
4GRe/St5gs91d2+rYr7B3HHEK95Nub67NWcOIh40+N90zek8leNtNf8w1wW0QgNTmGK1L376L7ri
QH7k5n4nT8tovZkjqfS1njdAQ6BFzBAJ9Nf0eU6Gvetmu091RWFwbOu/qSLerzNzRlXFaI3BwC7X
rpc7Bzg/AMoS993g2fNEeQ+SDFFSEcgg18VOjOnWKc5DU8KO4vh8Scv5DHQcmKsFiqd/cnrCq9lP
AE7dC6QvyVG4UJxC4yINEAjYEcAFzmFDTwBJ0h3guSOXnc9yG085bo500rWO9GQCwgJFPvSqQiyq
suuzJ6nzdCOvvo3Dcp9+0B5+XhpxKi66W1nmpBpDVhggoFVRFQOKfOKXs9a/vhW29fQPau6AgCTu
58tLtU6wytZ8r22NuemmrrrhOPzp4zNSnTm08iUCR0SGD0lQJ1577fwKyiT4ydNqtVJAyrgoHNTj
xf9F9WL6Ch2JZk5uGeuZpCUQXbqv6AJBm3Axq3rEoyLwenh+YiI1cG9azKmRQQRUnM8iFB3sNodr
Ep/fFzX6dfY0vc8J/3m6sVg2WgREpyAYYMhrBOQmaZEqRs847RjHTDrH8050Ud7pxmLZmBVIN5QK
fshclwvgCBAyQ786xiUoamrunhyDc9NM1PLuJTIBZxElySm5QKKGTOiHN0vm/uO7jOd7WESberhk
ZtpBwtnxND8k0oYS2uKBgGCEl8mZvrr+mqLJOICTolWKlmO7Wsdc1ES2ncPtyt6BblCYpX7mCY7g
8HBKp+OFkVjGC0RWFstSArEUgZkifyFE8eamQ8gfsuocPI7Acuh9+7x2b96pZ2FtUsUw076A4Ncj
ZRbwPAmHvngRgE3+Z+XiHbZ4FpzcTu3Y5tnq72TgveUwpz6+pHWndhANuOmdbksU1hT+fYV+Hxdw
Z89In+xNHks89WK/wtrRQjMXddabMRJ1ECrSpn3s7QEQxvMZ4Fg2MtoDOKbLU5FxNXGUpJbawNUs
l3pnAwzJpyUVLtDN1Nt2fImwQDcXrTKTyJTVQ/QePcvfOooBwjv4E7iAurc+ngfrx+LaXC1w3IqJ
AnuJVto22WB6b928VivJ+ZoD9uxCnp5wZa02MoY9NzpBhL1yjdl7QKoTnS1Pvv5vK8zC28RhJw0N
Pa+yKwF8igBlB5jJih256tNjURM19jt7ZUFtLuAk04HQTD050AHET29+JYScbJjrC6AbYa4/vCPy
uwBzL5LxRi0aF1Ix1/CMOHvpVrtsxDkKcz4QpiynWwIMHhVp611Y1Rl5rOyt5efRPjMOKY5DrUov
UDYBg7lBRPsiOE/eQXGaWRkQNKqhAY8mu9HuhXO0dJbP/rP9/v6GaGGw38HowjtKVOCjD2LCk0gt
q+gs4hbQwV71JeAxMZdmLQgb/J+GfD/WnheUsdlmUzzXUV9j3RNAnTYuUlQe0Fbmp5mUEfnPOx2I
MVbIL4Bi9xNpQzjKxx/AU5bxUnqUNHkfq7hUv/4kXH5HibOUjFeqlULpwOqhHmIcWwIEIMCmuY8V
4MTv4Ge/j9+vw+UEfg14Pi1cemBpGID6H9nojxZQExFI18zwLro8gfu6tHyR5C+co0NX6Je5WKKh
i6i6AXqcrsHo/SAGTXiKLQuHNV9pX+of4JJwJExHdiMRzBNFaAMjUgYYiWjrtujOdm9vEsD2KM+j
ww1aJx/0I2GM+VdRXAdSZqoYjzlSqBA64/v0AsZsLtwub+WYa1m8XkK97qHW8pQ7w1J1BtNxuHEW
Tx/GwnPwBqaRZNCA54i27ytY1L6uLkaIT85P51sAfHg17cc2OR1IWgae6boCurNbjWlsE7EFZ6pG
GtrnnXSLowxX+tMtEYb739x6HI17fxvgf4SxPfSV1gpFl8Qa4mJn7aQm0k0msTHfy5U0eUn8VYtt
py9NoBKG4Um7dSuhEbY4crGupt9MIxlU29HS9ZWlAmA/uL2LP1pw18ysGUWfF5x09srZJt7KMeeq
GC6S2QeQZflrR0GF3pPnVzd73zS8cTplMhocqcXcr6jY5qUoC/TN66xpOeJju27c89ypbe/wBM4y
C6TfK7BbNKsNJn0XPz9AUeK2/E6/oUafwVy2VyuIwqCCYYJ+mU7aBXOvmctLXj/HBB4bwomRHMaJ
JCe1aeIgxAFYtk4JV4zEJCaZ8yWSDChIADozt/d7hwdGMjGzcC+XcSlS16aB0kO/1+P6aHjNethv
Xqj52Nz4fsp70Sq8buqiKsvsuHbbtKUSdKl2qBcogRVE7/HAF15Pc/WIUAHh0jePRJHeluxBV0Ao
pssouSiixWyelodBYYhUIjlLBPx+n9I/Iiccm7xOx0KYnWubKBXMttBu9NIf9WeyAR71MvtZH09o
MkAqwelX/wsAv6mjOBbLbJyqFnpwHqjY9cWJTnR0ESCvbnC4kNqZAc7CBeUSTIYTf02+wsdymdtB
LZpB6PqMujSDAJ6Hwj0AFWvlvgCZh3u3TkVbf6X9ilUutdYGsky1PKKXS3lLVov2BbBGPEGT2Zmx
ICYoabNEixoqiHLoAJrQQ2YTsIEg8yBo99H4IAn0B//dNtGbcu+2Y9W8qA1dR/CfpLRLzf755o+3
Tp7vsV6Mx66sc5vWeKdATOUczZmBwqOBjojzMnoKY+I4vJW8Da08Uoxx3EMcNpoiQyKypse1hqTh
UfDFkgyWo/+xHf+VguD1C/w922NS6OVl4Q72W56iqczG3Dzveybvx/EKME5AUcpr2yv4HuT/vcwt
ZtcnkPIpHeFdjlM7qmJATqO5eJR6mR2tADTTXLMOgoScrK2jDJw6L0Sm9pl3BqcitLEkZlPVVjCt
uIGk4Rkxp5DaoA72WjgAtDbBy9H8JYExcS7/Kf89lspsrCX3mXEtr9ohtkifONlMvCBjMoAXb09h
NmQk/b55mW/6m6wxqTplwUMnrySz00Rtg/mXqtc0YPVKwHEo0DtEJBJ5muWc/bJyAgLKUlCR2I2f
BQAi62ePlZ707uMPYJY6rq6CcE3xAXntlK+oWInvlr1aNcj74ZYkxuzNFtHoE+2HmLfeU7ts0HYx
aC4ZEks5IFo55A6RgSQcIDO269fiKdxHKXl56d4ilFk4VjUBp2Ihqv8rj9nfLENTZmNA3jI+I7KL
JFt3WiAyF/b5DX1qyP313mrREWulARescKNZj/5tX/kv2tNBA6rIqgpaKEs22Cd+2IkJhcYxDima
j0WVRMa+87TFheaVe7/72u/VgVBSKs5eTxj4nVzmassqIwrQom7gIQfUR0y+HkFULB2+BhjckzpX
D39y4Ootho/FZe0L8x+Qmz/+gonOtXvNmec/CJIBniPjC0Jfe8Ms0RcGU/avR3VxXNaL79Drfc6m
T72UacunoaE5BE/yW/Z7/Ho4Yzg2Q9fKoUt2p4PsIJndLzOPvpT39TKaae+PVbwN3DIn+k4go2Kf
5qcwbQVYGXoFpQzUT9urc/LF1hVesvnn4jnYPC9cEr3ecuuoYaKCeQEcZILm0MefMnXnqzJM3tIx
YCGjdnh/BfeDLnVmVgoHQXQqXIRe/C1IrrYccDd5NjG3trQWDy8iSsR7bg/SRGRzJ5w5bUMqWHgN
Q7gi27Fs//O0pXn2s3sVXDT3A77X52hLr5+7hYeauqKYEnp7JXQ6M2kfszFFQayuwSE0bW9dbM7P
qht7hkFSJL83rt26qBjb2Zazyr/T0oxcZpWrsxlrkQy5tTS/vFVLUKwCc7O2FR9vKuewFpEdTj0y
q73ZIXe8WTiLERTE0fw5dS0dzUH5LLWV3ePV+P2uu30V2OewEBiZZxMOZnsJ8khV0PNm/FGW1l6z
Fy+80a/fucp7Ib8SDQVgj0wRQvB2zXx4FIMcl2enjVx9l8zQGWvujMDVeiJicNqDe0P2+AeDdvLA
u0t+WRv9EnQ5yrqkKRL+497UrbJvUznXoa4SoJK0/dpSDvS4dvIA7bCL6MrZ9d8JHUYgc8zFUqui
rNWCw7XyLxc01rXfzdpYD2612WSHwQUBJx7tss+R+/sSu5fLwgTn7TkPsOLBYZn8LI/JpiAgSshJ
8hF4b8mJNkagfEXjI2u3ByPEM8+DT56yvwttMNZupkUKzkEzOBQaEWtyEcnFFfbZDlcGvMhjI/7d
eU2V1VVDlYBbKxlshbAJG+siqpFwWKqzYB/v8lXg9iR2USy31QUQDtFTBDzfcDagR/g9a2nhB43X
zz+Pv+P3JcJ8B/MWldD9XhSSEGDgapaUpDBceWUnzsk5eT+xewGB8pLHMfJ7bIORyVi0GQkgGDFD
4eCkBcCwrisv/XPwTgkI6tak+1AV8ql7vrxc9G97309d4/Ozdz5fEELwwgZqyqxjNTQVrWSKRIM1
xpNbYRnWQV8LmED3XkO8/odDu42O2Ua1k4U569adRBapWyNYVX1rcfmIwb2yKCXi8FrQJSqK+RQL
KD8I1Oi3oMn0/pifze4CJHOcOkqquYFfc6/AzEXqNkIelRc6TOhtIbEiSSDwVKA9I+xyipuqNGKB
plGzp+ajTZB/0Lfaz6fspG774iNjZXDHkn6/5ywgpf8Vy3ZttIlRXKosEZCAcBLoqMZkVXq6h8iB
h6I+dcAsWQPyu4J/yLg079czuXZWEReQ1dLi2r71PcXvXpKPAz1XBNVUoPu7z+pbsUW6FXXNL5hX
t2xsXs/V70c1VXr0IYyNJedevA4JPuR1CVq687fnfXysl8ulfwZIRb3NYXq6ve3/OdQlaV7c7CDR
d0L5jjsl5+cu6Nn6ZWbwPHjHo4iDGZP7ZQGDiBo1TYezZ5BgnaON+WSHsdN5MlCsvguKgssD9Ztc
AUuxVBM1I0uz2EdBVDeBJgZ69CLEdrQtSXyUbXMR2anjAdTNTnGHuij45mS3VZ3UTxz3/LRIvE/j
0/9/pF3XcuxIjv0iRtCbV3qWlcrI3BeGdCUlvfdfv4ea3ZmqrNrizmx09+2O6IgCMxMJIIGDA8WT
zMbW3J4sxpC35X0NzTXC3KzF4pnK0RriZ1XEdkKcnVsHs3/UJ/8dxQvR7DF5q/WSM0sWPPnt1s/y
RNw6IOZliUbcDGnGKUTLsjM62Ammdfz0n/8HrN1N3QKrEjRVAWEYcqeAyl4fcB7OMx7KID8X3lvD
62y0lk+Mw66rEe+/Bech3CiTilyJCIi6jFf+TcdfFKV9yoVDeSbzDB70uxGEpShu9Xq39WtDe2rd
QjQfC73tCtOuhVJuWhl6FgUGCN0OJ/78aX9Gx2QykzXnTMaqQfXctgzFQe/FUfKMqHMXxM854esL
BCQ+uuwUCf3JPEdPCwmbWpArVazO/CrytszbvnXSUk8aA0kVc7KSQJdDndWn7wKc4CizWJlTOZiI
uhAt/VIs0N8ho+IGBQY0nfuNpi5ef2XHBGgpUquzsO9/lL/5rtw1XmBzgOWSU7qxMWkTVsWY7HhH
dGUrOdEOFM1woudEfzXQAQnOMxYkh4CasMYLyMLPruTwdriPFvIwty9jDWNVLr6UcjZlMQhCRfCl
3L6ya0Q5M0X1BOC0aga27/k2txP3CcjK26WzuqOfl5LpGl4fy36JLEV11lzeCIkxwAUgQfCGIXu8
HtqIJE3By9eZIb37Rr3KrXwtePN79bHO3DGA2AFQzcL+CYoM9Pr1nZSnrAoENarP7GrL7KPTZLMf
ewDHZSN1m7nmDNvXzAgx47UFkDv1cGH1xMiMxvoo9NL+STwXbBMSsE7EXkTn3tsldU7a4ImhQK+p
r8uzPgeVbN2cwefqnaKjRPT6XXGOKp57e8XkD4934xaVB33QoLaCjJvMCr95uwvNjblgkBKlbc4j
NPMJHbGiyWdGuR0jXTsXf37U3bMEsx/anHGWvHStWpHV6rUrefwCx/dtin3+FI1XkaRkNQ5zra4P
RuJS8PTVVX0ejezUyjqGKeXG5LTm+BafRi+wNDNfiDlvqzCUzPk4LpZftVEO0tlfmRoQQMWmRdlC
MOERLKTs5h6fjTCTLlsZOOkfb/3vq5UyGmgqFTlO5jSJ50Qq2m/9QQ2BiazP/Wo0RKv9LnVW0guz
dUurMZMnshY+Bz3ROYO1OyPEn4LRe53FegPKUsMuPi4lU+5+EmIR5EgxYZtX6TGfTCWLjCDV7bky
E28wOVP8DtBnMKHgUSEBb6leaKSeuo+9HtQrBzT6AcJsCHuEEpboYuqHvvAkuhM5Is0Cn8YCyIJu
Z9qyar2vamWet2cu00unPHOfLIYuWJpR2w2spmIUeoZSlsgCVWFKmzWymYotGusO2dZBL9fJkpbe
Ruv4IEFDihc+VkaL+bXGDNxQqV1Xted1OukTMIBet8cIysO4H1HemggcTap3G7NYcdtq6aE6X4FL
ldHQz45MG4cGNESM+I9r4WHHqUorkv5MerN5Gy02sgQn/64zAJ+3yKOPGwIci2r0psst5tHpYAZ+
VkSaB0Hj3N+v0A+GacjFqUjK7pRH3tsEbWg+/T16z/pNfnx8NW4gu7MohIESThy5VJbGIbZyy3VT
WHXo7ZGdaqM66kpd9S/qiricmZmMpVgh+rBLjzM0J/eKXesFLo+pN9pSgHOz46i0z7l8dIbwAgwl
5S8ldFPGIf73adhrx7zS69Xg1UZpiCd/ozJ6RfRulW427703roNVyC0YiRv7DFQBvKai4omAxhSZ
Bmu3+ZjFg6+wABGhbKODEHZGcOwx37ADcHrz2poTrsAxQCZmcST6TcrxV7gqobmX40RgDebw68I6
tlEa9o2ScactpAKTJTpvPCqfnG5jaBT6NhwnBrLYO3F6bE06MCRnwcLfH3Omd9R/FmuQN/bpHx8E
3UBZEPgmeiBip/hRUso+i6F3gOLmxunP9g/43GJjMlq7d0oz2VXO2j0edztwhsavj9XyJi0wi59b
a1mVFTkYASqcH4cmV9QK+6FWevA2rUNn2Ikuh7rrEZzDC6pHpxohTAF1BZ4P8IgIbalIAAFvnDBS
DTjcG55CAKR+P14Nbcjo36c0e5JJmQlhA0D1lwp6CuRXvG6tSs5C3Dd7sSuTdb0MOnertUIZdSOW
8YdbB+ZotguHsrBNdFiZKiMpSwa/z5m+qW2598e7dENQRG3Tb2764g400ogpWx1+f4baKPin34mr
ztOD0MgXZNGvGVoUFYxoQl8ohQZR/vYztKRttOA+lraKcl1F6EvCOP8+/xPYqqbzS50HSwLm/3+x
V+EYt600q9TMAa6AS1rF1Fez3SBXOs8kw18vC6ezoMS/6LcLiZMfZD2rYEm1VaMLG2R0GIaOv4j+
Fy8ra7SH3fJsk/nmPVJpKnCLJkWo0hTLRCeLbDAfrnr4WljXfNSUCNgY+FvEGIIs0lQRMSPX8TA3
t27ZbXbkjHzVgZw2QpP3ul+Ige9c0CtRlFZEYTgoYgbUefYerxULhIj8egmztiSDUgytU1SMm4EM
tgT9lh7s2qUNuwlOQDyB0qsy5z4EPGSouxMkCtswCTerHt6TBl5LDtB+o74k5048cCWH2i20hfAi
IwNYTvBeEj884glO/FTp/m4pMz//0o0KXKyI2jMmLvwqC7EiQPP9hUfw3fO4+G3KsYfTJGGGOn47
rXVkSvrNIhXF0j5Rd0TMpaqo537HUzqYB7SsiLaAhuzssPSev2MBrg6EcpNylnHVFEDQmhzsz9gQ
MNhrIQi7c9+vRMyfcGFkiISsWsQA6C+vtmTtm53Ve+yCm7xj+y9l/IZiFzIiYOZkjKAVT+GhdZIX
zVyizbgrAHETSrUInBS6oKdEhPdZMHedBJ0zCdJgjy3W0s/P+nDx/WhgLHIxxc/XP9FT7kwjSKAe
S7gXfansxQqo6Ev1Ob7xYQDmbPnMQXs4DPr3SnNmbr3HopYWQxkTZcyzbgDbzcmURrtvjfz0+Pfv
BRVAiUiaKCLXATTBbM0udiuJ06DDPF4o7UwJF+rftckv9l3f8cZXQqgjabKx7JIeQgKzsLTN/3MJ
1GmwSimVY4tfz/Ew4Q0bJVIJHatLUfBNYQBB0dUqqLMgUdjFdQaoPNCOL88vmSfZnItZekvTYO7a
kYsjoQx7Pwk9jBbWM8cuKSi3ToVjLuzZXbN7IYMy6TgPNg8jrOXlRYEM1kC8Av6nBkx4m+f/wzTO
u4brQt6s5xdqpslhA25FrCl0va1yACwUDZPrt525Of88XtqSJMrc51NR9WGMXiT+ObFFbzMBA7OU
G13avfkbLlYjBnEeqQ1WE3m1Hm5WS62Ii7eSsvNjNbWgucHxbNdkl3mnE/o8xVx/frxV9xVNA2AF
WCkwM1JSpljNqkaSZuaQzNfz7zYwz/kSSumeEMAFJLBBoaKGJoHrveryVonUHO0Io6E6o8XhZUQA
tKwW4oh7hvJSDH1pinaEEUBzieqErm9rDtk/3qx7enUpgLoxfk0UppkgADnSn/LMv/2NVuPStbwX
q1wKoa6Jn/fNOLAQwiZ69FTrwnPuyXtuRczaXSLVW9ox6qJEJeru8gBZvMNtfDf3lsL5+wJAYaIg
T4msKWX1UYMH1ndAq9SEIROhLnrRhJjo8ancpM1nowyaT1RP8UJBVZ9aRSN3UVz5wjyL7k0wq9ds
LRmDUWCG2suzABPT/icPPVCLAnYnIBGFzCelCBNLxibHcKYT+Nq3OlnlgzOsup3hsulMQfjF2K0x
7JdO66ad6HehF2Ip1RhzP/KZSAXJ7pspsXp0xADBAogk8+cZmJyfnwS0AYlRuyqKIhJwKEvR7W0m
dN7piw+gdhrMekGn5PgA7PRkwwW+vDRmDMpz/enpcOB2x5/ACqyfJTzrTSf478LnPDdKynOtjLrZ
Wef3KVtEszuE5Cg10rMMEGkBrPJqZ1gcjts/RTsJLfitvrjqe6+53yz7f0unTlvq+DBqeEh/wSyA
t7XNxYbvgQTTeV+haHos5x7KzFkqf9yNNS7FUqeNFiSukWuI9QFRUb+yFdhL5ma4x7fnnm2+lEId
6RAWIksqSGFlcz+jODHJlnig9Hws5gbgQx8h5S+VummZpIOcGnOOMYBo2x/arZSYqIs8fy3Y0N9i
Ff1avVwU5dXiJm4YKYEwEZMBkCRLdMH1n7TDJwA2f3orevVNhOszMmHAirt1Kj/l3AxKLoywQD9s
g8G62Tdgm8Q8/qzOH2fkjxccrzQ7vZtvBHUshsYhny7RdIUYYiFLsdr/I8R7+6UoVpCmUp0Zwzm4
81GAmFl8GjnUPjHsKrX0v39joPdB01O5hdWgGFebkaVC/VfuF6DdvU7AOvtTOD8/X4s2777xQRFE
AOOtKMGTXztxgSdJPqZIAtUW/1xsBvQVnnInsIPXyrNrp9aJ5//NHMFYhXtg4szcBOraW9Ci+ard
bNrFR1BaFA1pHk8JPkLYJxsB0IbkmG7js7YtIY3Ywbp8YpZk3nPIAiewiI7QcwvQ2PXCi17NVbYr
0R77VhuZN3m9qI+VuSp6a0EnbvAQ8yW5FEVdeb5nBDlVcvGEatrkSa+ZFxhc6Wh/fhSwhSJk8pG7
VG0CqujHG3svsrkUTB1upwLeKkwF6Os2oYV7gb6QaLVkau4IAZZA4IHLRgEJenS9kdkgjlHXdOxp
rUlW7fh/fbjP/QKTwx1DI4lzlIkTQw8AsATXUoJQLYUpkwZQzPI6N5lpZ+lapUtetB11UbVfHu/c
Hd90LY/2TXKmhJwkDifRSZqjNJmdO442LuFMmQbMvzt+4h83RJvHiP6SxDGXcnM3WAUNv6+gBKOK
QNAho0JpqN/IctsGCkBPgcEavjP/VXmCPf87MIbKHngnWC0Y2Tv+CcAuAQEXauFzJodKG/gDr4Ak
qu1PTWJvZRmN21pgqG/WdD7W7oKwWfGv7z16hqAywGLMlNQ0BFbmMi7NW7E/aZg95Tu2Mi64wfmU
Hgj4fY1dPOdKpujFeoSAtaR3S77v1mrh64X56asiZ8TS51MPWRGNqt+f2NFVw9Hu6nVuDEWlt++k
dap2365V8HUAXjFiDFv2sUjmfXvzrj+AsitNwUVVIgXDCTgKuzu1MbI8sdU6tdE87SVbsP9gsqE5
T7gdzV2XuI0xOHNjlpwv0Y/etBBAVxFGiaL8SxOCBNr19ST+mLajEkNXgRppjKRG/DrqDCAe1VsU
OXIU6bV4KN+autGFyfCnndYeGqP13xfu7d0Tv/gQ6mlSxnk+pWE+nKR9h3oy9p871ABdoZ2Bc1Ik
hxOcyEGJjI6Ag6bfTPGBq+xmMuq4NZvSnhBf7wOOGIBtPv60u+qCG62IcxcTJ1PXuY4iwKNQCDkJ
XY528/JrbNZB+vFYyGzRbxReQjSPmzsjTymVUIVmlLgI55ANHKPnWWioPhuaMnrTcr/ZaNFS88jd
/QZERQWUDCB+dv7/FzcsG+KuT9towIjQLFoJ9RR/jEGULZj/u3t3IYXau0ET/EThSuxd3IobvxfJ
uhCCwM6lRjs+3kHxNoKDKiuSoLGICoBbo2SpLZtVYYMtlDuzszEGfcU7vMM6/pmxMQL9DdpiD3/N
yGNXwDaO+9whm9fYG23tT2sTr7Bam3N6O/sJPiTFqFsPf3bWMbRn8rfH33onm3T9rdRxC+IgiHIB
CxDxgZ6Do4GT9cHfkuI55nldLV2fHJrtEoXXTUPW722/2CIqrvDLSAhlMBOdmGIbsn9y/9gJnprt
JTD2p08FByvzeKF3z/9CIBVj5LHKgZgtGU5KF454lw+Vlbdd5clqKC24jN8rcnOFFEDXwUUh455S
i6v4rElJWA2n3OpXjc072RNnMn/l43y62U++ke3Mqd3HC7x7by+EUgvsmEFGu28G+8n0/jryhdAo
qlzcVHUg6UEuED2O0TT+WOg9Xw9V/9dSqQdVmme1mgVYKt/n1uBKDeY/DPvK7XO7yvCMs3hf73qL
SZesxv3z/KdgulDEtYMk+QKsNCs1ex5TWsbcUpl+wRj+L9fjX2JoZwBsS9I2xXBStacxf4o11ejY
VejrvPJF3rss0BXuyCwFBvz8szcahOE0MjoWgfzXqFuZ+nzMtQRiQ9YlqWYojag3ocOXoQlj7EnD
ZDS+3bIIEjJiAj9sitxTnb1r9UepeMwHYX74YS3mjCGLS9H6vagS+Nd/fRyl3lzFdFks4CqlvkUi
p26fm+ikiubYe6mltIYa27kpxeuoVfUGc2y0fxsKAJN1IZ/SdCbUsr5hcPRFRtCDlOabWLGaojKU
Yomhbd7n23MAzBeoNhQ+fy39hW9ihKzrxApewxff+NGV23eZSfTAeXyL/pfj/pcYygX6MsnA0FbD
CDO2KL6i3wYPkmOT7msJkwoiU0LIA/T5oJoJdE2CQqgioN+IP1LFZfP9wGBQUbjm4s7gQ27hji/t
AeXNQkYsVb5rhlOHV4QYB0bm2xKTP7fDUkLtvuHENJf/2W5K7Qfw93Qc28IrxLkdhZtY25Vl9F5o
T1rkZqRYT+y7MB1SdhU1rt+2ZsTUK0bdlBrzHyxaBG23BFAhKyv0CMlQDZpBykeYF6UcPsSwm+WI
gzkUMrfp0hST9B7rwKy0tKZdCpxjigtNqxtNjIISr1Oyq+UngW30GLPLQzvMVymfLAi75ysAkkUP
E17d3E0vn4ohkfyQ+7jBHyT/rAOP7VW9LRWn/3y8qnuC8PycH/cARysidaA+I/UqX/TjaShLE2kE
vWHaM4pw7pSHe1Vcsta3CVnMI1IxcQMFeBFQVMoyjHHSiH4njKcpV5y4PfdDaqdTZ6jtStDWWsGt
hPBHy2rr8Srv+aJLsZQTJFwjgE9IGU8h/6zUq7B8i2P7sYh76nEhgh7UOkkDqv2MPJ66+q3v9lUF
2Htgh4moq/Gpipe8671zA4SUA3pgrp9I1J1nQr8ENzcznpoAMOIYzz7lmW9dtW/doFqqbN0Kk4Fa
RqzMIVjmFRq7iDafIQoCFokSZEIqu+M/hD85ryvxgt+4NWTXcugrpoLpMCSQw6AtV/kzKW9FboyH
xwd1+5q5FkKZ8qZLpGSMeMT+Il8avOizKyYf2QV1uAO4hhhMOmMVYG5nho1rc6HF3Mh2kYBH6oAi
h/qJ6GcAsnywJsYktc5MnZe/8eEXM76k0loZv0ZkEIqAMSWC7iAxcoPmbxB+i/7c5JephcuLHp+b
BJ6mb3ujXNqWW/29/l5q7/M+DCWln2Bx8qdxem7c2uxkPedNmfzbGctrSdQBpETq676EpErxAtWL
pdKKyStKkAYbsXYmLyBM7qT5IA8OAul6BRpMd8diUUwQDxpWFidboQvcurCq7jgI6Ovo22PGOplq
9zWr96Be1dCvL7IGIUi0+E7Dem1ncNlHlH0EQq+naFcKFkrTt7YJPbtIA6KHBxOXtN8A/sKv9J2q
ykPNj6d25HxLrUqw+BRoqu3i6Pux5t8pAs7WAmPh5i4htIhTZlDIObVWQAV4Eiu46MHgBpvkljIe
NekwyVZR7js50GPmWBHJwMQcKX8umGc0nMrhTyStoyD6m6pfCv8sZu9y+yYLBtMSO28WFOSOGbj8
TLpBhHAYsT36In/qxJi3OXmyGqUMV5qkxk/B2ITm4235xXRee3b4PwDx0XHJwinRkwAqeKU0VkSQ
2qEnggEhG6hfPj8/RePzafP6+vr+/r7bfazO84Q81GoS4+ux/DvHAvnI43DzvYBRn/fjQgOKQJZ7
jZukU7BJARqSncGW7NpIt8QJnWYtgHJdOKTO5MoeZ+V72WIdFBWSVXRu3cefcufVr2IC21zyh8li
AYC9/pRQI6qcaIkMDoECNFdNafnEyizmvXYXc9+3sYAqoGUNb3AebUAAGlzL4oJICatWkU/sKnjH
xFYXJfEdxkC51UJm4Q7MAJLQjoZeQEVE1yblLEdWiASMfZOBMUP3bAs2qTcUTL9FTN7CrC/QMSwC
yu/UMSFSwAbiQiN+o7sulFbpiwJYTPCHbqun0x6TjUBta4yGFuqftje36OsnW4dZOdRPrusa7sqy
HD3C4jFyZ8Gv3nkQXn8NdfGDqc8YNi/kk6KHVt6Z9RksDeEpcg2jBO98gmzSarFF+NawXQmlwYnQ
aE4bBmwBHpwvxp/xs0ws4VXYTLsMlduXBgjrIzk+VuA7mb1roVQ6gA0jPMGDEvsOKuE/272934PE
aB8YzDxV7nPedCDlVEHPvWpnYt+PIFn64FHNcp+lp1b/twe+adz8QWi+wStFw1hDSveqLJHJONQy
mjHaw9auNklob155W7OcCQhj7hvIgPhnXCnFwhNiPlPaql0KpqxKACwSx/AQPHEmb+Rb7Vh1Thnj
/W83wtvjbb+TZcIqQSMLWgywArL0M2LQ2jIP2QY3LEW7Rqed+0n35aeBbP1XJTSiQ7COx5fHQm+j
UlTNwNk1Q67wN93SqQwR04cDUU/FPPvSOhfOEmzn3r25EjEHTReWOQu1Iet9X8EIDHGl4e5Edmgx
Rqe/vhJDdEEfs+CLFiVSN3Vi41ZICOjYBpCe9gampO6qdXzmDryZ21BQN9suNRD/mj9KU0QNuADU
ApFEQU3wepUyV46ACNRYJYCk3TowNKs0PgMzMGcej0JP7RzMAwe0za5Kp972mPY070HqEJ21Dxji
50YmaI0kpwIzQgTyyQhInvnrW/xX4aDtGdPcXkeTGP1a8pIt4zVoefeNwCstEKsxizwKdzXjYkGU
6stplYaMUinzLAjyfM73S8DuG7Yj3OqZoQ/oSxCko/ebipYVVDUbMBMqp8YUDWHtPzGHwgZHI1pK
Jzf+E5iTS1a1w73WdqWr6xz4hkBvnMaJcYj+gcc+sKBG8Hf9sl+dZVPHOYPB0WaJfNhMVXl9nJHa
hZmahCoQ+iN6mf5UnmJPG97SCUbhGv7r41t4JzWGrbgQR90RiEuTKYvUU2t1mxpVa1uxkAfSNesj
R79/5AQzB9bi2LM7MP5rudRNIX4diJWAZcro6m28fBcCFtTplfVaep3T7Xzr8ULv2NMZQYMnBN4S
SGBQodFUhWodJYN68p3IFNxmjYO1WbdcCMGWxFAOTFBLDllTiEEY6A4eedbAv1cYyvvj1dyp5gK7
dLEc6n2aqHgnlH2vnt4ytAAHdvzse9qBbOXNTJWQ6QpcJJKa74uNkPMP0+opaKi7gCpC05BLvFZP
GaF8nkijemo25UrGzMPErCzRVJzxGP+Vnh4vc1Y+WhiYxpG9EAH5VOhGdzbyS1CqB9pJKK1Q1GGh
UEQjmT4t0ubciWZnTvN/SqL2kzRCkE8k0k4a5kQaUkAMzKQXzLg9ylbPGfxCSDebsNuFyaBeEmb6
dpXS/hp8Y82UZtop20RH+cib03+0c/8UQFf7m3zkRn8WIG8Zl7OZA9mwtrig7PfeG5KIhwYQTJIG
I0LZUZkQTenkUgPcj/0oV/xX9RMdMos/LPaU3jsfRAnAoigqHnk0e2+b+mKrND2GZmPW7yH6qzQ6
suSJ3gf69KEsbN5d43QpjcpxNLHchZLfakjP6Ryr86WeY9ItmBzWyo6NjeqPEOl8qi+98O84vjkU
+uciKU8etYzq8xzEavtmHx3FL+67XSLYv2egLmVQzlXLC4UL405DQBt0ev8h7dR99ZPbzRJDxj0V
xxDqXwA6KAto2AEX+ujQTDNwZMY1RuL0Z49/Gk0Mg603nAWoYnJ+bCvuJIqAT0TdG6xhoILCW/za
MiVslzFqA4HsCrTsAEhOrrRu4T8DVIUBjwbxfAoMgABS1sJo1/3nUu/QvYfq1RdQe5s1DRlGMGaC
ryLXybOuWIEtfNaO7L3ueDPFAKvkHDnlv21LgIOYi2fAlICvhe4ZHNUq5SYFLIUKO9k+75UVt5p+
mKa3H2/w7YFq86Bf7K0KCjPUbK73t5LLum4LEDOyWrFCHPq3nIjiphlwfgU/sAuh9PxrVxYSzB8a
hywGXggctIgKg0YhlkO2iPlTwsAIx32VmbkvVRYvtILxeGHizZ1AGl6GIRPw0EcUTRejMEC4jcZJ
kE7MtOPKFVus1cgrNF3ByGKfefX9rzB0tWjLAmZCjtPwJIHNmj8jSjMUwRm+WPLRuop/LBJjOnOo
YOPf39VHnruaeuwrgy2fQ7Ieh1BvfdsnZlubDWafAElf1VaS6u1rnOhNZ8klAvMUNbDzEK8FsoDQ
uXGmWCVcKOJK8PcLNz5HbKsmzeYXZRaovlXWIyajKEgjRkXLWEkYlW7AF8Qq29Ff0Jx7ksHWAQAh
2kVmar9rzRGlQZB8sAqd0PLCOfwQg0RI4AuvHrDJoFVJHaWOs2dJG5cK/feOVpoBgAj7NNA006DU
nqlKEiErBvgNcBKczvi+zsYrKTsLoIfepoHd5isCdHe0ncgqUveZFhsliKp7g+XcgDGmQJc+tXE9
TXZd6UR+4trAkIs/PHFj1RK6EFMJmPwl+QnLbdr4BtLObfJOUqOT9DY21DX/lq0k8ZlVp5mj1+/t
St0I+K/HOnwbx/9qMDjnMJ1elEBqdr3HshhKCCmQjotY/gnvpwpQzQRD7MqCuEXdjGYFymIzrgRQ
pkj1c5PIrBmP5ZHIaWvynK8akuabfZr9pPMKRZLnRiOkCngAhFTQS00S9Q4jzL3H330LAJmxdhqQ
aYhnZ5Q3FU8KAd/LE1GTM2h+E0/juXTHM7IXJEmJieGt0Q2gzBf8wdYK3DWExIUtpVG9sH23kQxw
vBIoZ/EYnDPJtHHrcqEuomryT0WU5nrD5c8RrqxY9Tom6OolTjKWm6dAeVnk9rlNvkC0ipc7xk2L
YDmiY0HRl4WSrVhyTnPH70Hk3XN2xzp9Y4bnvlkBjin53yK/ULe4hWvPYrFmDmxrwPfSHNZynAss
WmrJOWo11WIZlIt6nwXjcd4FTh2CbKbs6tqdQOK/4gOms+VA0dtoKkxVCHxL68tmKZy8eVuI6NsG
Rh2M2ryIbDqlw2LXZKEc1eRcxSIybVFtYAKnZEiKJtmVkI92C0ihGTel6miEnYwoqjMbxLmRp44Y
D/JYM2+TBPgaDToJ3wOSLwwiub5RJGLDogX858wd1cBI4+34w9aY72ewuRPhnQVa0t7KQkvw95xo
1cQGNCcXS51N90n+l9/wgiEWbhpZCfoJUR37GjtHila5ZCncWhJMTXtRzkQ0FGZpH+fw9Np34ssx
uxuzHpDfQJ7j+stTSepInvbQqBdf1gOC966wSZ9bZVeKml43b3n/Pa6jyUnlJWr0X6KdG9l4faJC
hT/BsnstexR6viNTQc68uoPx8E1yGBlA4/SgWLXopOjcWHxqJJv1TRDFfSTP7KF/Ea1xMKVozRlg
HuF14Uk6parZg2OBmUnrl2DZt4HafLQXH0k7pLaUlKDMyXmAXdkztTMIlqCsyFZC3bDZc5a4Tl+n
N4G4yjMDq1+ZYN+TFo7ptzBEbRWaBnALZxDrjN+43iohw0zXVlLJue5jK38ey5estAbi+Lkh+98N
s+kKp2zfM8xCEcRNMP6tWFPmHAW4oEHSucxBjgEkFNGmxHOELaykM0XGmcaVFO2SxIr8pxyEG5XF
xG6r6VxiSc/CFyqk/lE7NJFX1TEwb0bEfIvyM7qq9ZbbtqupeVc0fSAGCb3wGI+tzmYrNCov3C75
jo5eLZ6y+yKTdmIaiuQsb2vZHplSr4dDSLZaB5rvMHotSz1z0/i1z1s4bb0I37OnKHdjyZyCDWls
WXrlB3P8kolHmIMIZHi+UsArBYut1XvZR+dZdYC10bPhTHgLzVylaIT9kyLbgqgrf3zRU7pzEntl
tgfKMIC5GzcySAOnbVasE+BKQ71jPEx3KFA4zl+yyiwUqxzWYI5Vnos3Ui4EvHc8OApNMgD6CNGQ
W5HoiBedeoRlZHJuYlsuDWDjS+KBf7MzAdZKdD501MYYt3njcLHVg7PFyMyErGTVkMetWC98zj23
dPU5c1B3kTxPMi0nfe2T87hNRT1W7Do2exTRA1bPg5cGXJWiJbKxqfLVgujbcPx6Iyjz1Sb8MKUi
Q84Y/JSm6LysCkOrFV2S7TrTqwzEikm2IPP2yY/YGNE/jD2aXGYW6uvltmQSxKoiwblhdww8TzQN
24Coel0AT5Hpg1BYcT3qoIVbcQiaOxXXMRg9TV2ipL4F6eFLhF/8Nj/n1+iBrmlU8KXYCsE5V6Ve
51HF2EktPzhlp3BGP9bZplYS9ZRz/RNp2GadaWQw83QcdDng+LdcbjVjZJPY5Esu/yoYfwnqffcL
0TkJ5myeBVmMQqlG7wdKmNZBeG59wa3CyNSUygCUvVacoraDtrNqxsuizgzyQ8S8JNVGq+xYAVz5
87GPvq23oNg9tyfP3RSAb8mUIZcLURhltCaeZScGpIl7VexxC2MViwbve7zkImP4Hu/Rg3Z+LPkW
IDRL1iAcHhYQRomKVTpgMfhaC5KzXO4yza7IWpHdPMYEkrMg/42ULTiVfLRbsLtGtmp1Hg3CvhX8
aShyM8g4A/EMgKZvPSjNx8Q31CJcQVSmM40hSF+B6pAuWHgA3qSXqE8Wr1WcExORQdwVn3k5Fc4D
zJAd9XUNFE/CW2kVZYY45MFCgD+fAOXkUOdDJILGVSRx6ewEk/0Xad+13DiwLPlFiIA3r90A6ElJ
FGTmBSE38N7j6zehjdghm1jinnNjHhQxDyy0q66uysoExjfgy9gpAYnYV9nCuZ222r2fZ66RQOxK
4NTx88Jw1IaX7luTtvmx1elSYn8mXkYWAv06ACNNXGxs151WJm4mQebeGeJx64UHedgKpXZwm33h
FKNsddl7PqxbitjC5GT3+f5+m3mg4O0M8AP0N6fcvs7EVQm0WxvXd32nFKb+yhCi5AOJO7uNDyDN
J0m54pd6V273y7VJ5nDFg865Qmv4zujnNBIbEksCGrDeQRv2wyHJdH+E0wCuVxKQc1BdyhqPdj0o
blzvTjQY96hOa4Ej+V1s+s1YET7jKddpEb1v6XepbkzhpffLWYFUITOXWVF5vaCFoZOlu0F99NqR
9jJ6zcQfZHSUj7a14hSSOuDO7faqfjJqezz0uHaaiqTiLlqq4M6EoxNJBxK/cPdg82WFVbU6D0OR
i0On5g5dT7NcpAn3pDy6NjeSPN0kJx0lyYFUD5JjqA8lmtRzpPl6oqULU3NbV0IWEeR1SM0C6Yu8
CXOecr5PyiyvQ6eUv/P8uS0fK+5BShQ6+JYXENWtN03oKL0poVYsb10D0Vm0FhuRiJl1f5nmtt/k
MIC/RO0Hl831hoiyou8EvgNMCqKTtDUasPZLYQ1cbjauQ62ITQQJS++XOaMg+gWr8gSTB9XvtVEl
qnwQkAeRE/u6vpbbit90zbtQtzugkEY88UJjIRKeyYAANDYBIQDk5jFU5pgNhRtA8AazOspf8rAZ
NHBXJnhvyBVJzj2C8SqwhMbSl2DBcwdOUSAVgWLolB1jwiyxa/IQj/DQ0dR2PAjxIYoS9LrU5bjg
u6Z7hT1umjCFNAix8JcZoNR0/KDpfoQEh094KYDzWrhk5pyzeGliWtaLYNWFb+YSJYwcvxKIoEP5
FXzI3TeYybkXPn0fJAJ11irah2ixX4A7zu2YS9NMMKR6koFwqIgcPVe0o5b2HA1jAZCkXMNzF6Qt
NA6TZPWfnw3oVE29S6AExnVwPd7R94WRN6rIqYcQDbPPrlSYvuTRsM9xHpOlLXp7yyLljxYdFH6B
E7qhoHCzNvLHDGNEu6pgZ+g5IDXkPrajMD5xQcmRptEi00OsuhaaHMiwEK26ELUJzJor0Tmuj6kV
AWNvN5X6rYWDtGsCLgB1uigu7YTJQd1sNpSbkOhGBxVa5K9npgYRQp6MApYj2TUK0q5o1SO6dKwy
dDVv0ZrKV6toiZNsdv9hisBVMcmQIJ12bZXPlEGSByVyjKQyvaFaG8WZG2mSPiPXLZV2gxd6r+8q
3kTPL+8tRUHTUWUHjR66qTZq8FASEK/N17wr5qOYQyAna4MDl+loodbj+CGUfSdyA/6Ujtm4UnQ3
oUPevf/HexH5C9TdgNAEQclvjH5x9hTJi/I+r2OnCSJ02+4kxewKS4Z8Rv7nvqVfuiFmnFemGE/C
9anhRlIVO+IBPZebNy22a9d6bd4CKgOxEttowtzmEdVAhJ+cwogMa++kLlajJzPsZ0yyCLgpf5Ub
mNPXuok0RkGcOEhPV2YmCmQYIxJr//kFCDjzPzPTql9MbKFncRJ2UeIkY4gu5a08mr64G6EGtZTr
nHlHAcP8zxQb3IqF5/ONDlPSWVyNYLh+1d+hOaKbnAbBE6TAArsHy815PC+s6LQzb6YSUQ8auTUQ
E/wmRS7G6Etc2JZBnjiAm1lIuH8MTnUI7Z/wBMHw0NQBLunM6kHdech97HB/LAVfM5cTwNL/PoA5
OsqgBsAQpolT8imEmFUjtrxoSO3745zJpmCCL8wwcYUnZ0Du51kCQRfVfWg6syC5aOkpyXWbE9fV
s1hu1XS9YHXmbrqyyjhDVa9KRTYwOO30XX6BPn7VRKb81lNkgjcllbbUGj4f7xuduStgEzqcAlD5
0EdlbPKe6IHDoE4cLsKLsi+8T1wa6cptJkG7NuBWTSf2VE6zJUDpTOp5eo4DUwNAG3KqBnMsUcHx
UChqYiduCv8U1n0u4Cr25IZ6OScAjKUUo36ecm8vHh8NNenjrFT2eZbVGQVrefLie2H7HXFG1X7j
vVcNSEW3DQdKDkMvfbSPFKDFLgU5L00+VLXx4CkjeESCsspVFCM644uTECvbfZSBMNJPwLYjxL3/
KfWBF5hNH5bRoa3iPqVZquJGkJU67cz70z97lAGVmliwJ409FugmZq2iFHkRO8gk1Fxr6hURPNAj
uI+aQbu9goK1TqHdGfsdRX8vOlvvf8CNVgteb9LlBzBPCOCF0jAG7YkzhOtG4QEhbQKVJNG28ogk
0agg2pcu2r0NvYEcpRHbr4iy4xpQ99R/S+7Nf8Esx/UT+FATJSBGci7UA6ot/8VnAuqsoOiIQB/8
T9fetUPj65CHY+yM/E/wwa/DPefLJBBLO2jMtrPVkrQ6wSOJFl5DS+WNc48JkNgtNcqY9gjOo43r
WihTRiIto03bb0rI4kCfRoPC2/PC186dZBnlc2B8gdbEy+z6axskyLmxF2InG9aFumsKiKpBt71D
ZQCAXemn6QKrRm6/DQXSRm8DNFrdbSD2+DiiooBZbHTpxRio2qGb7XUInwbAGxKzLDjSLRXd5zwA
3lB4yOM9Pz3drr+V88ugG0IjdlDVb02vUXOzSAaXGJhyC+VUlcRxkq3LklsiE5p50kxIQeBUpoYc
0N1cW47LzC0iVcYsqby3rnoJ5GjSMB6VpMgXLue5GACFRw31YrDW4+q8NpVrhaeUYwCHLgkyqJ6a
wQqN7AVlni0fFUvlktn7A0GtCEQfUkAgp7k2xyG+DBrwuDh8gjYnwbDDhtQVdetndQAvohW8RqM5
+EvX1g3sDmf50ixzO7q6H7hh0SROoRK1eNCUQ8PvdBsHlIt2eb8algjEb1Fck8Xp7gBwTAUInFnC
XikqwffHxBla5CCALCJu9SkCrF6RRnxFMUR/8BENhRY3mG1FNZvHTQpQvxFuxPGvMGxdeeGtNRNc
44tQLVc1QGdQob6eer4QuKDhOMRGvtFuuwFQBaFWziJXKQdQr/o7ISs8ynNJQBsgdheel3PpASjC
guVGRboKiQmmMBFprh8pIiQxuaogavimDajuyWtO20rSKu3rVew9lnplBfWSI58GxsZmMArSqEmB
CUrn1wOXhQQoohaWO4X0xWPFp6YxAiQQWlGb0JLPaKW+tvUevfzES2xFhbzk9BbMLbTZjwIKeb4d
G6ciPfbBix6bvEu1/5hAAuoY2C5TtgavLyQYrr+RG2olFBIhdWo3ppy08aoWnBgHYwlfM1MfgiG8
uI0pPakCJHJtqCgaVc8jKXXifXnmNpCJpRNlJ8hXn75KIlb0vsOfywle2WN2XTembQ2FwtQBY6dv
y3+npo2nn/H4EO1V8poTiTpV+D+4vWdO/JVd5qKBjkKlj6GYOu0X3gGRvEv9j1RbKVkOyoxgJZc6
cZUDOLr4/lxxOxefk5txZPVoHWp2WW5lS1prM+fv6osmT3zxROBGWXXx7EwdFMmnLgEovvMJdn1P
BP+n6hfJQmbtAarGK9DcmlS3ru0NQxxoVQ57Q4/2yfXECLoB3+a5x5oDWU95QnOoj4fEagtK1x0x
v5OdW5GX+zvglvdz2toX38Ecv6RFy7FvYAfsQEMCdn0JBWFSQZASvY/N+6oy9ykgrZA3cc7d5+Pj
Uvp1LhV8ZZ+5xqu0lQqhmOadAM7q+rTc49WShWBczlwMH+y7dmA+ep/3xz1X6bi0yzIPBUMDlokA
427ooBA02eORTWPX8scVpEHvG5vWknFxV7bYa1Xuglj3MUZd27VCRML6wR1eeu9nERgzlyK6MsVc
pYkeydkgYVjSCZKBBjIx6Axud1WHpy0p5WP4pwNE8eAuZbTnPde/fcQWVhTPQ1Dh40QPwjqDnnVG
+QP/wo/b6AfInDEyOdCuZFZxFtWFfM1MjHQ1ZMaHYft0XTxidnnpURUApQvtvqfiYnA867OmVDZI
KgGcYNk0yk7lZNUDplPhdhPmUbETAc0OIiQIOIj1aVNtJ7LLD/GVVxrK67YRHpGfTFAkNMolXN20
ZW631L+PYdxV2gix3wtY5zA/tL7V413D0Yiz0QYfA7ezS0xuKS82v4v/mWQ81vToBbkM5llS9kJo
10NE5DfgioVFKpGZ0B4r+s8S45NEcSxDI8VeslMTbY3gPD3R0V3fP5Rz9TnQVKIiMnHKA0rGTGHH
x7kQ5XLqvNgZCU++WR2CntQJodvJ7Ux8rt36TDtgoBau3RkQDpzuhWlmKg1O87xYm5yuaTc/qLqh
azS1R6K3m3SdjpT+jQ/ZZ5eD8ziqqHl/4POX/oV1ZnrVpuuitMbAy6/KyqGtquBSfabSC29ujcYq
7ceOPCLRbi7RvM47CdTogQNF9gbt9teXXiBxPlQe8ZyJQe6MXLWUmSr41UNoBwRPuv5SgVexjtEY
tYGXKmMwqIYLB2cGUaHjyQj+AqBgUWBn4XCaHHdDypeJ07ck1FcA29TVwbOA3cLxpcNPEtlDaPLR
apQ3xio6lKeyAM+vbKv6Jt0LP2NiIZFW78JgnS41os15MrAPIK8ER4qiArMtutBrxS7iE8cQanSJ
ZshfFEMK02EOpo96CaA4846VweuLcyaDiY1nYS0DckyFaijI/PbDekzilACb9Igm9dX9Dfer0MA6
K8w6jjRsAUbLnDRpQKaqVevUUdGj+NnmJOMeEo8YKD++CO9uQfifKu9p1ZE830ab0rcBLB8DWn/1
/YrPTS00cTOPiRnLWw/FH3EbvYp70MiKD6DTc+Hs/3qJhTvG7x7vf/rsfXr56cySuJ0U1Y3f4OpW
TfBQ0aKjagZExIEv0d3DhZu0INm6Oy2JRd/yfSAu06fNoEG1Gb6CudWCaNBcT4MPdFWq7Q2BoMZj
Bq35kFGZKuD4XNUEKa3iO1hVjhuSobVEYLjpV1yRah/Im0ZZWMa5R/PVJzFBO2JY3297fFJtm4MF
NO2PvVEfVikaar/yv/IaHaiJDTnWVUPFp/vrIE3DvdlCF9PBbCFoJQBKK4y47zbqY/TxJv89BU/a
Tt0k+4CWOxAY1tZfWpl0m4BhVdkcBeqdqETx/7ZoBgteZO65LMN/GZN2MPogfrOTF68FHmRQ9VAk
mSP7Q1RsQq0Bo1/tSslbC+q7lzqY+l6kYChK6opBem7GhH8Zaj15yyQj9hbukzm/AfIIBZToCuA7
vwt38TUDQAQK3lOZ09Q+FOarLKWRnHxVNa+c25Lvyf3FmPY8sxYo5qMOKCNfgXZWJmQ3ei1slErL
HE3S5I0eCHgfIH9hapyhUKnQExKX8VJ+5JY8H3AdkPRPiuHARcELXd8d4iBEQt7UmSPGpqqQEtII
qllma+mpRJfmShieZLM4lOpOEtZaTqISsZm+MNFzrxUo2gH2DkgiKM7YVmFp8AdRyZvM4daqcBBL
0oEfZl+gYX8AyTJtTH5TyVaqW2JjjznJv7SFp8TczoMTFTVg3lHOAvT+ehpk3xM1Xyky5/MzAgND
8id7rmlhB5/313gGfanDjgFRBGQ+tJvLIU9FaeR9jBSwN4KBVuNz4Rekxm4qkIqWC5Ko6GBRaOQh
GVN6dBwt5SUyGloowdK0z9xUoOZC+hzUS5oi3Axa1VpUWFKsPUiXs62zPXPmFmB1giDl+2Wh03HO
54MoBCAZcBupGm7H6ykuWx+MIcqQ4UmKwAQhwK5MiJpS5Vi4EKDRUsTaZCkom3ldoKcKfTmIRNFf
yb4ukAHjhIbnM6fjcwjOFYNGxEaQ17nigj89SweitZJnATD03BmeuxrbRSTeLxkKc7BxuLDYCD10
iF4zl10rFKGLk49vcF3+FeUk7jvtgV4yU9FFIUkoM98gCKDA0991QU6MDFRhRzdSDH9VuG0UmQBw
pMBq9bE3gn2uacK9IQWAdPNDJL6muSS/aj00xinvV11FZEgr4M7QMmHvdTFvEEPs/Bc3F5WXMq3a
yk40TnakNs116/72nrvLAKCY9J1EAdBalmMyhshI6Rp57mQ+DVVLyDG9o5mhVyFPKVd8iu/4HG4r
guDgoYPufCNQ9bN7K2wVKFoApENQcIHd8/5XzcXHaJPC96CkgTBQZjzrhEgvoQvkOYacrzQLUueg
Njuq2qr3ab31Np3ZaS54661RWkgA/+abrtceIg9omkRwDmZ6lBuuN33ReLIe9WngmG9/BivdHEaz
3oAPCWxnmAhymnToJxV039RBBfFFCD1Dl+qRbl3Smfv9RJPVggjmHbkqqAs+QmznfE7pOYfMQAqx
ru12S89L74nbew8HZpKNQjEG387ee2B0TgrJcN1noXhPOw89R5vIf/D7hcDn9r67NiNdT43vZoqO
0pj73PCK5cXHCkhYsJfSZNxJyZLK3UxC7toa4328rMDFE8Ga15kDzTcaWHKqv/n+cDhAkYdufr5Q
VOu3PSX78W/0oCwAZGdOxrV9JsoTkBDu+Mm+qa7qgBzszykHjeyk/PDwyiMTqCKgQsMLbUiz4Odv
3fy1aSbI08VI16LJtObacv5XiE6Roi7YuA0kr20w+9zzci+BW3GfAaovGnR/LhETztycsIB2YFSn
p3KBwiwg1/UuBD4z7jmBKNUP8pjt9oh2oe8DxOoUc6kYeZsrmawhMp6K4ehPYOaML1SvlcqGewbf
A+nrDVhBycAdteKzVl87ZSHwnV2hqVMR19TUUctEH65YyiM3tLCmgG6hWiXaizRkS27wNrll8FOD
/NShgr8sKdwwdsCgpRwH5v3ISlb6XidbaHUBULBgac6BYF5kRZu4BvDQuj7ZatHpWtW73HOPylIP
ertKIlV1KNA3f9+zz7mQS0PMvEkV5F6DHIZAeo63m0RamSdSD6Y9/iuOF5OxS+YYj1VVjVy5pcFN
cjfRUwdFLw4nGO/rL4GCqZFu1d3CQ3nuWCEkBSAG8RLAicxMllIhxaOMAcYGGAY4tLPj3X5/Dmf2
HgJAYapXQAMB5bjrxcrjqm7EIPGcWC1fy6DcF2hWIH6QWPftzJwotEMBq4zh4MnxWyS/eE3pWtiF
7Yj+4LTKtqInnFwlejPS4FMC62qRtDb4fBeO1UxWamrB+meTWbBe7n1f0tEqerBBOhmaHsEfKE7/
bMhqQ3DZQgPOPcZ4054Xot3f1hjm4r8yzbgroURFte5g+u2Npy+q9dLRASR5CjFte2NY+ITP58n/
I99QeiTdyaZKGpPWK2QJq/UuN82/C5nZmd179UXTRrhYAI2TjFCpC88JAmOtjq7VKvy+6AUzKWta
VUs96rPm4GSmVxWQlizoIRRy8OEknudESOKLVtAoVNXXUb0DkG7BDcxdriAaEYBbAXoJRW9maCLk
peteRjNusy10WnmYUImkOuk34al+SE3FpZVL6hgXrIdCHIT2XPCRyh9dUZLsHeW/+1t9BvABtODF
9zC3B1D4QlFwoueYjSW8HUKZhrZ06P+C+sCj7kKMOUWv7E67NDYtxMW69l6pRG1loBN5XBVP7Z4X
dh8KEknKYcgXopgZfBoGJqKHSUEL9iTseW2L62s+KaLYn8qah5EIgjV8f+9eYuSmvru1tARtnYva
ruwxOfXQ9ZWWD2CvCzdtvRM0J9r5rY3edKhuBe4a+YFgBIA9NmNfMiV51wYngX9LjI1Y7zqLB4CN
22qppSmc2af7yNUW4p7fB+TN7F/MCPO2GPx4dEE27jsgIyyIYaPoAX4ZgvDy29vSo/BHDM2a1NbP
8+lkP+25VXyk50fz7bBbn+XP4AQRVLp2rW/NnKQo18Xr/a04fzT+fR/LjZ9KWj5Cdtt3RJBIA/n/
WqHjE9rbwDxq21DZZFvoSSETsRHN+HFQD8UzmjD6j/qJS+mAXmn/4f4HzSScrraQwtw3yI0EQVdh
SRX9ULvvAgfBS2MtubnZ1YajZHZWkU5C7okvzRK4w9yUTM34KfWD3nokdhdbdmfuWCBCkLDHGx0d
lCxHOT+ofZHyiQ+5UH0LLojV+Co+BJR/68D65LrQBuYXTuzcVXhpkbmWhlQ0ktrPfEcr12gWHyo7
NtPhD1LzoK77b6YbhQhpojnXkM68PrENMrytMmC6C9mWEiompnwujz7AjobVHWOSmpp/QmuDFq5G
C6yD8UiN54VvmMKwmzMCrVbg7Seoz29S/sJDNYNaJkbWYMnr1aiC04CXtqH30Xm0EJHfTcMNCuwr
0dVIzFdUWSpJziT3fsHb0BxDfIOriPFaSqu2aZzC/rBSSPE3AxKLZADiURrZC/f+rIfEZCPXgxa0
SeHser7b0fewnQbfSbjE9qqXaLQS1wfq5VEMdqEq47angQQGqvciJx5n8hooUl4WJnwuprv8CCYu
HnOD9/tk9J1GO4O3w9DXQrjXe6Jn5vAY+Y/DUJlCFpgyqnIbEU98FV2p979hphgLOuKJm0bFdTHp
IV1PRJSPQjzW+AaUQu0kNoWavEs0PaZHx3ESOwKnrj9xui9qJc4Ofsokox0PYHK2abmvFB1cDCo8
HoXiEvoQOOquV61lfSj0O/tcUtedvaMQ5Pw/e8yKB6D1L3oF9pqt2e/L5/Qhsuq9ts4Oqul/lGvp
OG651RHsBzmNQXjefHpgI19a8rkzhg4iCBbgvYpGL+acl17ZiElcBQ7XnmPeDB610hIyInpbzTgm
0d775rbSElx8Nsq9tMrcfoGvhH3ZwqovUfvtz8H/muQx0f0x3YNveJmnm4Fq4MJVA+sBKFQyQNmA
Hp2jjub+kjjn4XW3JME1512BtVYUGUHnJJt7vfGMPKqNBMBLJ8hXfv1cNrtUfNeknd9nSzCvmZz2
RHOHTD5UJ0GCxTb/RpBdGmOJR3qvswJI2g+HgIDogx6h0KJQ4b+5O+FYwHk8wTrB3sAMrUyKUoq4
wMkaz1LkL08jkmjlwLMbht2oD0B1BpXFZX/r4qfYJ6HpQ8xClSkazGNj6fE9GWO8OmZXQa4XXdh4
6TPzjDJYUQQeWlCNeqXGa4F/7EDPqyxcYJNvvrEiIRMDA4IC9rvrIfeQD5DiQQqdtt5yEq1B62oN
/oM+ft/3V9PvMHYAV0GfJCDT0Mpli+miDPhvrXCxEzW52YPtDwkfudkEh1JaByKaH+TQvG9xZv5A
YQ3xCxBaAyrIs35DgOBH1ANpL9JTvR3sJVWZuc15ZYDxwGUVDm7awEB2HHepKf6AGqckiPeIYRrP
yxSa8wOaeMmgpoFkO7NURYoQoJZhT0YrQ/WKhtp03EK95f60zZRTkJgGiwN8O0iI0N91vSOEJCnF
qggT56WyABCrTY2EIDRu9wUR9nhTj+SpBar8IYXOQJpa9QuU3rfn9f2vmIyw2+XyI5gXpw+Ak9c2
+AiQvVjy2ENv7vO+hZnZnOiEsDEQm049OdfD7MRGE7oKbbtCj4t73AQBCHOLR29hF84MZKKvQ6wC
cgxoJEyfcRGblakb50OGgZRt8qLxtW4LZbnUbzEXgV1ZYQbTGoLsy/WEUDJObbuV9m4AudbkLRYO
Q/YmjStAgUm1FIvdFv/QznQxNuZObEq59MfcR98FjTSIjP+txscQjC/es1DhPbRZbGWfcSKIcCGP
jLQH8hBs6FFmgQH1R3RiAnTfQGQjjJ6G/r2EoK3YkNx/XHqP3+wROEQYQgfLRMMIPvzrxWs1MS4y
NUudYAihKBSD6cNboccmoHEkLmyUG0fM2GKWUAZTbQ/p49QRKs0MWwNcUnZStavA7c2G/7q/+W92
JYwhiJ7SkgaaNgzGlWSpNlRaAHxQC2fltZ9tWX3ft3BbFJxMTMAHtOAj18+WKnMhDltBaIFTBLDC
R02ofXsTXBoqtvcg7nbc0ma8CUuBcMDxAsQCvMqApzNrJeVFGESxnKP8DYe1aU0OeHCgwVWirUba
mQiG74/w9unPWGRWDHV4tY84KXfQ7LP79EiwamlAf0K7JeNg0ceGfK9p9GUugs9nVm9K+uFSAyvK
xIt5vS2zwA2i0AsKB68b84+xcznwfRNPND/qlRGa30v1hptjh4ECTKEjsQwwHB4b1/a8IFN1t+8K
R15lKHaDuFnxKZq6859+IaN8E1sylpiXe5gYSDNqsNQE37FqnhuenIclbo+l4UzTe+GSlZAT03Yy
khB5oKm8Vg3i6K75eH9/LJlhrzCVi8TSFUCAZEEr1QuRiDasCJzp78pzENj3jd0GI9PMod8ORQYd
Duv3Vr8YFOJEJcLxKLD91T/6Hzv5Y1THZvPRrs7Q9Wqt/8LcRDXPQyJEBjktMzgV0ox1DtylA9yr
RnbBR5HZlWy+gqTr7Jkq6N8X4tTbvBYGCEvwJyICSTiW61XjXTmvAq8rHVTXBgLWuTy2eRB4njRk
rdAoKz9D1y0zNRcM0+eae4p/xqWI8jbvzHwDs3PaIBnxBKxLBwwLjXeABmyekNqnNAdQoFfM+5M8
59EuR8zMca5prVsYfemUtreOd/HSGs65kcvfZzwmX/m6lKlV6RTBBueamAdbLwhfvfeRuZYetOdy
aZNOIfdVVMfMH+MxlSqKxMxrSic1Doq6at84EbsnTB4Ld2tUgM2SpVTg4rZhYpRQy5WolrBtpOwg
cOaYAH76itbJxA6/cpHI7SlLGpJALjMFMJAIXESld0BllMUjcxMtYfAAE6MHA0kbRNbMnVt3ERCI
XFI5gveU9GYMfgMNZPQurbt12D2O1lKN/RYxj1uQn4gjAMrG2f/NpV34BMTwA2hH3MrpyzeQqItO
/KogJZlMMPXwqBPtkO66joxb3ZaQKLq/e2fiGTTHwh+BJ0tGdyhzVni+lcLYMConb95CcIGYantO
cqLLC3ZmrgyVByEolOgQ0dyw/QDsl+hCltROGD6N0hqsweUBGwlcnP1CdeaXbIrZvr+8+wAYojqj
s/cuciJFwyF37vAW2M7sT+CMNNvbBs7zIYRiDvnYisi+UPDNknTlnVJKradz+bN7K4gZkW5h4HPx
Bz4HuSgeeEp4fOb8jsVgKG6n1qB0oH5ic3ZSWOk+2Gn9X6zsOibNajR2Ub1RxrUIIUDk2zlTPup/
47cyWnAmt+lI7LXLj2GOtjcGYduVeo1LFSwRu8/OagFzJaMNii6CigeB9iaosi2NoKfL3C2lbmZ8
GbQWsQcQaKLXlWdCFKHK1ZbLh8YpVQ7qAYYEfqFcXhzldMmwOwBIR7yKJ6QhArzrS6jsEsltuMnM
WBJhzYng79wEK6MlVWKFYGheQzdE04g3WnK3KgCmBn0DWkbaD7179UG3JO8aEGH77/fP2i27B2ga
0N8lTlqf01/mqsBjPmy0ROxBgEjUJ5ezhlVbWtJXZGrrGH1s3gr0DUNOu2I/imaXWYJ0ikGMyK+1
1OyiHcDgzWoQzLz6dsHCZIEJO8wsd/yOxHHhIv8lKr+ew+tvZeYwiaMsEjy+dyo07+Kc1uYfVA0m
5MCI/s3Aek53+VGh55gikvi+P1G3/BvMRDHbFFnGQM+KsceT9U9MD4OFnCUYo83PKXn6fDDIn9eA
vH8oK4E69Pj6sWD/FokN+2gXR1YPhXQ8v5ikFGfIfaoXSo8wrYtJBEW1BPDDqETvrGd7pgL9Thf/
FsxOU8pO+aVV5nQkklHrsmL0Tt0fBwXxWQxmJmOdoKnz/vxKt+fwenxMlCYqoywHFcZnJ8Q+mX8G
Cl4za0SrWA34hUX3yFJ/ishgJyuDlgQs5+gZ3lF4a7KUp77tRWHmevrWi+sP1D69WghuD6b3dC+9
yuBbH9dPMUz58EcFrbHhvG90w5uPKBuY1iIr6u2Nfz0ZzKmERqgExSJ8gFd8C+AihkyevI8aGbzF
71GYT8DP2Fu69WfPF3r+4QiBPQcj6vRVF8PmAi8TeYHDsInwZfvnhz8b7qvehLZK8o8PSQMa1j25
R4nEK/DrcsCn3d8Dt6igad7B54R05CRZwO5xxQsMcdS9wYH5ISYHCMI+R1uPPP3I36unTXxeoVdQ
oeKnfPxe/6UlXSrK33ZuTV8AaBIYKSYSG5YngwNdqOwmyeC87N5Oh2D3KdnF8YRSVUCe8t1qtTpa
54Fstx/V5uhsY8gfAfT7uKSPOi3vzam7+Apm+YW4FjNXjDEPIm3LVxC+kKwJFk7c3IHDcoLlYVIB
Bi78erUBPcg1UCwNTjBabqVZsWBY99fzNsCaaun/LDBHuqzcTPXLAtxjCfhxICsmSTi40coTNFOB
doE6LAnOKbex47VJ5uQKQ9gbYIccQAj2cjigWJCR3fD49nb449PTc3F4xhVvgif6qSebkWzcjUee
pd0moStCLMvJBOL4W9x2xHhYn0OytdIjmmOdvyn9Nu9PzpxnlST0eKAlE+2hbIZQ5qYCbYLD1oHS
ulMew/FPLltBoi8s86wd8Bfi7QC4LPTNr5c5dMcxTKYzlSMXPqU+dQRXvAoARf33/ojmdu1UWEcL
DYBe4Aq7tpS7Ut4ORjSgX9roiKKgYVAVO9IiA/q/MsSSylcd5i6eDqmRvLviruZBHfN238TsrP0b
C0vYixxPlTdyODhaBB1Ib5/gYSBEr16+VKtbmDQWYNw2imfgNh2cRu7xwEpxDtNsRMuRv7k/ornj
frE6NxS80C7kBg2G3A5vKgN1/myJwX5uLNCkQ4gL1zl1FF1vgEYX5YyPy8FpwVMqxACPekfIj9wf
xy8YmnWOl1aYQKjT+k4sUlhBqgjS8HicvB1OvHWyH/J1S5763dNTS99b6/1DFskHT0z0Z9z/hNlY
8PITGNcJ7ETryiU2YG6+gTcKZMKgk7Ht0xOuqhXIZKTHlOw/rMw8r4GjiOmC65hbSqTfDbTxiDrw
DcyRHkR0Dv7u/6YHSDxLiR4tUEzMr+Q/C5Nnv4gEINqkemGPAVYRMAu+qXovubCE0Pv/rOQ/K6zD
UBJRq2JYCcJ1Ql4O2YROOG2eQJEZOE/dw5dMQBhHIMZiHhHtTXOJHowF/7gw1F/elIuhal1o8LyO
j6gn/2j8KE7s2ff3y5wJFPHw9vu/bMrMuRDavmg0b8C5QPd2lSq2W+ibwljCi8+8pFEsBKYH5N5I
a6BR6HrV4iiUpf/D2XXtNq4s2y8iwBxem0lZlmVasl8I2zNmDs1Mfv1d9MU9I9GEiHuwAwbb2C52
qq6uWrVWzTcD8C4VuGUyoGzRfG6soz0xdzyUpouN8pHrq6Xmspns5p3haXVtpNORpQqGBVL4tvwR
RNvynX2iDfhtbApB8Kfs8/GUzoUWCBLZsVsTl9pPJHmzaixXhJWQlYOTAMTUp6YIUEBYP+Od/B6F
C9mbcdqmDgd20MuPFlQWj+T7aU17mtKy5QdHBf9fHZ9rLjdygbBXJjxpQr5J6FLPzuxj79bkZCXD
Ks2ypBQGPPa2PShcAReC6vm7YLxYnkOSGhSTRFjCDP1s9V8DRW1IRoYCPQ3TXEDLpxGEq9XBGSJL
iy3asQScm0YiXALwGbK7uoac0xJKa6b+wCFk+Gd1vIpvltKrISevUXdwGjATySRtTICIFVFv6m9O
15Kn4IkDBUBydfnV4z00u643hidutIgbyvI5DPPaU7DheBJHb2z25gt2sQHh5GNjc4Hp7SgnmyhT
XNAepqMx79QyHpH+5pkdd6clbIkwBtW/F3FUhh0lZKRptSNCY62XCNLg7PelvrWQRVo1L9RhTBtd
jHpgsYbD6V+9ZX6cEriIepXb36FZb08Ll9TsgMG2Merv4aBOe2s56gpBq2mDg0y9oFrVSvD1VF+s
rMwu4o2Z6byWWS1qPcyk4AU69pS0cAQp0XRVe634pSMy+0QGTyQ7St0jF6OMV/PNZi1rLgCyzGcd
jqzXjPnsmS/Hz3cIl74fP9fr5zXIVSyPWcQl/77xFYDZUDJDjg5lVHXykqJ1ndY1aGcdduAdRsp1
SVjycr+F+bABkW5H8R31wFGF6H5oGVSaaFGHrYOIBjexrGuf3BY3MUmP67/p6usCgXDg50blxPPK
cYm/+tiApu2kGN7l8VmZyb/cf8pkloEwyJXYi1rnVSDCEeQfhLPwgAOEKLGBlF6za/vyhh65Q3k8
n+gSTvU3jmkyE+N9frPIKqMkaR/BvOpc+2/0/utHjoAEHXSZ5FnefV3Eo0zeDgdwZxP//RvV+sfj
n1/tfysx8YhDJJZyVGEl8v6SVEeqLNTKZ3bx/fxOPF8F/jDFEzHA3CiMxrpaoj6M3VeVR55MqIOt
dxt9tfqjmtqCy51x9veWJ8dVrdlWKbK4RWBZgnqKxYvU0DwjgTxsDCIXBRT/se1zx0J6itNtki92
G/92j/cfMLlZh0plhzbC3ArkGh3eUYzxjRdhtV4T0bBN1trkmzM84lKUOROb3dn9FWb6Qxdxo91t
g9AMPF+x9fL3ObyYLtnovrlinlZoln28j2aS+/dGJ0+lhFHChM9gtNWlmhid8b7/bM4v0ekl26zX
tmReYiSvU8JabwgOSc2NJXgwLy5FpjOX0v2HTB5MvdSmWfDjW6g5HufWfH+vXjQCnV+8nGT9JTSe
7XRLkt3uDUqeB/hwAvQB3k72n4UtuHS6f7bozenmtZpmWYrNz6xer+C7oIitZN1au0a19Y3nv4q5
MxV0+UP3zNmcNOO0cLoXP2A8/jcfUHdNnyQ+VoXfVwaYyBDd4f7AJARk3RE7Xz1BHuBimhvMQLw/
+fbCC/r3zXy/GBP31veqlDQM7PtoL3TbrZo7HKhN3FQP6cI78jfn3L0r/ekdvxlrqGp1p42ulJoJ
Snp70TyuTX79ZHKbg87jIjGWNv3i9E6cG/jq8xpqKa0DVIJkccbaP3ukGeMCvCufAXfa7RIDjnuD
jv7LH2h3ys9Lff0zaeT7KZ64OSVymSDgx9MOUoPtCFQAWoHdFDssdLSFr92OahpPl0ttqKCQMIWe
jHq20EU/5gQQdSz9arWw7D8MWveR4f1HTVxflCbUK5rxo/ateUSuEXc70p/P9heB4wue4PM97PYl
MtCfZ8MDuz975GYPDJrPJNFoF/yJ+4QY1W5vKei1dY3n5+55R5gTtgJQdniXLhy1hZ3+45RvLLtg
1nEjFpYFMLUjX2X1ebYNKgj6RIOVNbz52N/OwCbuZngKdyuKMvOTHPYK40o/9sIO8SCxWwsluicM
8exZxsKizrzZ7k1OozZQkDJRDJO54e5dW7KCjbsSj+62X/Kbv7MY95YmbitO/u8GG3u19vtmByLj
4zE1Et0j7s5+QsotlclBMM/YRtslLaClpZw4rUrrykwbT5Sc2FVpu+i4Two9HtZMtHRbzZSh7kc6
ib8i1c3zQoOt3jbCgFxxRVFiofyEga6fnxT9Sz2/ZfBjhvN9Ar3BdmHbCqN7+HViwIgtQHZIlkA5
dn9DqH1chmGKKEncb681UptUt56j/bP6ErS67SOjc1r7VrUVnlG1gPAlKIP19DReVit1GDF7i0DO
GcgI5uTmkyarT71ALaoQn9SfROiA6Xu4crJWBuBHXeuLHJCiO+t4CyxMxeyy35idLDtaAxOaCFgK
0FMZsp6rb0mQ6y61IeX2+PD+oKgeTfpk1TPI9sWNhntDIv2pgawLyiQI/nn9M0UXKJYe/3DblwK7
YI1TfTjwBoq/0M5BnYi3itfdRQCMlwVZUEP+FhV55teX2noLD9LGBEmQcUKbAL9ndnK/NEnj3D/6
8smNx8c+34li0kI4lj/UEeswnLBUn59/k2ErjoB2qNBMKyLUTWmgqWPYhIyUMkYsyEa5OP2KORyA
SENXh4kellWK4tnW+1zRxfax33sBQn6sJisQEESf1bS+NFC+bCDqiFIJGxthVa1rlyl01k0O0GAi
KavExuMtwY3x8f3E3lmcFppo2nBt6Ke9YzA8if6GoR5Cw/zEGNiMC6Z+e9d7U5NQvQdPVQRB0B6h
OmtLx+1W1bd7cGEhZvENunCqxq38a1yoy8LDjPmvKcKOa7KqaDqMC/TjASXodzUWTtMMehLjgfMa
YaIaaAwnOe+gRLdfP6AQC3qNsen+/d1bgZZgIJf+qNbkoJ+GJTWoGR8F5Pyo1QZuV8jsTutPGmp2
XVh5A+awNlsAxj6Pz8NKNkoLON9sTXQnNFvyHepL8d7MLQw0vYjGCNAEoW1h2sfsRnhRMLXUO2G9
6VszV2RQEx3KCpAu8L4q1RcIG0iaLyUVf98T92YnYWbD8z4fUJhF5tTEb2cQZO5CqA+tH+/O31wK
0r2hSegY0kJpfHSrO69IsqXGEfmQaPsCnjz0/GnbUv8s7WNgljqHbGMMXunjemfy201gOKAbtp3M
kleNvdk09oFa50rH35vMOrOEJT16b5eALHPbGxRHSJeNXcYgH7m/PuUK+kO55A9QLz6nW0odLbCi
1l/Y4jMPDUzKjZnRLd9El5xYUq1osd34TX2iEDmyv2Jim+ZhLFR9n2NTX1XW6rz6iIzYfrwgc64Q
+UC4YhFSYNjv96Z5mid5IqSD47meXmlHVwAeLdwyQoJ2SHXB2MzDAaoNPNTAIQIGkkRp8nrX3BBV
yAx1gXTHbHOQ5GELMHg8PCv6J2p0FxWr6BJmj+xJYS9hocatNfVVt8Yni8m7ZVHUMRK8XrySX3MZ
wY6CLC//XcJtFRQBSLVIPDHn929tTlYW4sxa4yUYMLfr0MKbrxRFDxjwHxcC6VENvVDl9HhB5zwI
GpCgRTOSmuEpMgl0uDaNGyHmGke5wOWD0jizqGiI2r5x3GSNO/2xvZlZvTM3CXbqImGo17GNI25C
Az1x4NzkEp0pnzzfdqsFVo2Z3XpnbPz5zUER40Gq4hJjE3WFsfrUoMWVHitvoU43O4eIDEYkL0q2
aEy+t6M1lRyqWdU6HQuVTlmK9moLaQbf7SWzpgWzbsOEIyIYrJPa12xJ7Jmla3zcGZPdioMCxQTw
q42I2sk1DoSqDCUmrXGCDmJ2tpSPTJbMJrnwz9kn/RRaknw+Xkl5JnK4MzkZdRLIXN64MCmydl68
1Z8M9ykGeh5s2ZRw1AgiEnBrv3tjscydIeV7mp5y8NimdqftY/c16Y8V4JQSOG//RloFvteN2uld
v8/cZxH/N7QboW/GYvGkU/8O6gK5s/zBSCBURPVAtePUrnPSnoeNgKpk9ScEa+4mZXVaXfz4S5a+
0vZZrnWhXUsl1OpdSNuYnbIONjRswHFS6SB2lfvd42n5zUoogWqAh7NCUxN6+6SJ32i6GjWSAiUT
Md8O55LTGasWj1E/tlRl/qbuQORsCiq42Z9StGBfIMT5+AtmLue7D5g4ESQe+lhIA6Q9WkPsSfLd
+98oUSeNXcsLO3+mvwCDFdGJj+YQBF0/e+TmhAlsXvEVLiOHp5ZE8l1j5DvBsMJjYxVWasfrrerr
vjVsE8e1BsjY7gXdtRI8Yc/Ke6cXEHS2D8zCvTEXA9591cTJxHnHNFyPrwK95VVyyR6w2RE+y5hX
BkR9ZbCtfVvPnQVfOuNuwKkDPT/QlUPH+SdLczMZiZzLoBOOOycdZGxRVk9rBEdIKVO07YXXx6s8
c+AFiMsDMqui9x0yBvc+BwVYNc5a2jlKxQSvDV6nRJQ7d2E3z5QPVIGDIjU4awH+Brjj3oykZT7v
qoDpK3E2amVasWtonW+AqilvSKE4A8qrqNJDRaxNjABq4H2rx62ii/1ZLjZlCe66glnlvskJ1uMZ
mDtp6KvTAEbCWUOHy8QBharH9dGgdE6ILqjOKpKdKOXkRP2/PLgwUKwEozDe0qXhMjqltscuHLSZ
pynkEG8+YHrUkzCAQwZ0PHkFw5f13ppXw/uMyOl7hcrKCryuUJLj3xqWJP0W/2UpBzdz0sECMAKm
gcUCk9PkfuNpA332As+pAth1ZIvc1thHK+s4EPYoH9td8FSuw83q8bTPgNAw6hurky1RtQP4nHgA
l7aVFQMxQaIDJYJ1tF6eE/tvRXattftSdMBa2/Wm2zv6wgfMvY7vPmDyKMBcIDwVx9cx7gHOAqVP
Y3QfvAeI1nnhXp2bYRS+oZUO2BvE+ibXap+xjOz1LCJQ9J9JKFR0r+nwMiSrXlsr6tJhm7lRIckO
xRa8HtAfNX0eywgV0rLjBsdPdOFaf0SAUSD59kRk4+tyOTQm2mNBnfj3XEQY6dK0Llkff37jvhSf
oWqrwHpF9+DghN8U0PhDNEhY9QLI5s0axC7RSvF1/sWnB998vK9mSrRgZgJsG5I1yijQOLm34iiS
o7zqAa1SLLr3OaJ63wACbH28ZGN350nHoVl5FenZBcszi3xneDrwolXA19ThPRWueG7jyYRXd4rY
kIzX/Wzh9TbzRkQnDbRGAEqVoAM5uZs0mteMWuBZUQm75lPUvovuRVuSGp+Bo+NlNKYFVAWKuBC/
u19LihciV2m4HQTy2uutKV3DP/J3t+MssN3rkkXJ+2A1BqsPO9VuPzhr/2ID2jDo+QduabprzN0b
2hw2pr3bmR/9mjNFyDatL4O+e9tsvk8LnmxuBUQFZPyQewZz0FTTTEkbtg0zvnfi/AS6So0aWoRO
mwqCMwiaH++zmbIQpERujE32WYGmVlYJYGy7P8ofsQG6dYcoz9Xqy7ZNdEWDQJIB5zp/aRcd9szr
5870ZKc1mlADgsn1Dm9ThEUB+bS2f173owpg/KrZmw9mLS14sDlveWdzsuHaMk/dSoLNhNBXhVzD
9Z475K/hgvuYe6yLQGBD9h2USQAqTezEYlUyQ4NpzZAAS41Ml/HmAKU0u8YDtkT85VqVqV4Tgx6Z
tfL0R3oB7cXLkpzPTCkMq3vzGZM7sXFDt/dbfAYI4znw+B4qTC6/Ga6meGSc5hO9lh2a98D5uj5z
6CeUFrbXuHsmDzFA0PGXjBYL0A1Mllh0ywyzgJPXZ3/L8FCqz4+37w+Y9rcBPC54dGf/RqAO4YBi
ald2DuAc781aMIad+KpugN2XASeIDZQL7MKM1rQwFNs5ozSiGd+jSADI1ZinBg2MFdSDeqROlk7x
/ND/fdnkXsYTmLJJV3VOoLDlNvIk9SCp8fnx+Mf5ezD8H2z3zS1VtVolcHkBIy7/xvNe/UpTRJfo
Wkr3jy3NDgftboC6j5LQ09yq16NxoaaYaD/0z1RFr72wdOEvmRj94s1gBKmUmtCtO+e17vUEAhBY
0mNu/WCCdska7YeyoL9tzqhRPx7b7GmVbgY3XSu+Ywbux/KV3+wtAX1mmf0c2AjcDWqYbzz2x+pb
W8eoqixl1maX8J/tabpcTgW1oXXTOY0srVpoV2qfrDyYj0c4d8/eDFCZRG5sxXTgJ8Jm9LK/lWso
3YULrNBPjP/CDFpOkITHTvmlJNeVIPBphK5z8tzT1erTE6wmP5d4ej+2M/fYQbzwz9BkqyRDBB4V
vu8clSvNJEW3tuQWBDsoIykat30Ah6MAybSQ/xZCRc/BvNc0KE+5kmhRpVt7vPiqdcnCDh6t/jqN
N1812UaCBDC8xmIpBxQxX/hSjSw/LgCUrIA/8X0anfpG/CwYVViAEs68tTEdqHqghxB9m9J4sm5O
TgJpEFdi0BVd5tWp5QOT0lM/vEopv4WG90LMNgOLR3UHrQY8XsBoD50moruUwaufIi/rlgDLBIZc
kFQDYpyUENEb/ogVWvs28aUCkwvoOrpvOdEHAcyHC/nM2bt8JMYY62e4Y6cnR5IaDcI1QAHT78S7
upxoxIKZNftQ+FBEK+wgogNVnUG7Lmy+MVycLvNIYjYW1VQR9bv72fZ9vmHdxmMB9mD1DGniPXPI
SfLkXvyFHMpcLhU0lsibQcUWRcIpRUTad42X8sngGNyFA6nJp12j2J2S8lIv+MCZYAw3KIR4UCSU
ECdPAhYhkofCTVHLCNdVrXdGCQRc15P4eellw7MzzgjoaXS8SmBhEJFov5+/OirFKsoR9GtQLNlr
3eDKZlkhGWyB3phTSUwr3tfp4IqdFfMK80k70b32WdcwNqumnUy88WFIIh9HQs8EXwKNbCMz2d9O
8KvopU4hbIgeCVX0COsB/K5nIjTmnxXZKwE6KijyEEGc5fFOrZRANuVc1DIzS5C9/RPFkctaUJNj
VCRY1SzQVVFie6MQGzY9dn4ijZJj6Fg2x5bS1EprIFkJL1QgXdAgCgHm4gaVLyNKW1ZYR6LMxAaT
sMOVb/JI3mVK1sVbsc94b1/4QcEYss+4Akk4PmftIUM1ZQt6BT48JmklFVclU5rsqQmDQlt3FTCT
dlHGQo4LXg6AFB3aWLS0LhY4iJP3fbHhE9kdKwm8K+95jqVoUWldgbPSuPRe4An97pz0QVzufUny
Fb0YeaFJIVHQzmZFEOKtp4mgPtdkMaieoqTNQ2sAbqy2k0xTC0Mc8h4NGn0CDbzAZSLw8fAxW5uS
ywv+iivULgC5E2UjJxPjJv2SpAR4duIPyJV9JnzOQ9EscjPGP6BKIOYnOWk1caV0oOc/KbT20VnW
FwJD+IqnmRmXStxjAYouGHS1TbLkPQVvlWwGSBuUX5XKe8WXWNaJBw6roWTSVZ2JWrvxGEYKX8Fr
44emj17Y+CWLQj6ipCjRTwddgySUD02jSIEDEQYPzWyoBKGVXou6HFWfotGQmve8WhnFueWUe/ay
th6MGH+mFaFSjX/nWgrtcA1Kvmabe423LQukR75jjwvidlM2seQfmLqWpTf8mhwgiURpm/dKqKoK
Inap9hIPcd+TDpKGvEnrJM4Ml4KW2eQx0/giLVS6Q1Uwvm/WfcjLtpfFQbirec2HWhgvupG0Q5qG
CbZu4bLpnomRFrPhRlT8UvSZb4VBrBmSNE3WmX2QpZ7JZm5JE70sMinSVYquYJBglWlfvHjQOBRC
6KdobXrO81wZdqlCITsS813M6CKDJqmVkEa8YMoKJokjOVIWrYFvqbx1BZXVFJzdacqZNVMIyZZm
bIrJ89tKgmYqYhvus8mrSO0IWiY1hjRlm9B1krQcfQIPQawA5NvTvl+5AVOyZ0ntAJwZNLlQ371W
UcLPIStyyfZ6Ri5R/pCDxmzcWOt1ng8a3+JkLxKwVEInHgYZXEk4GzXdcH4vg7oi52vWjssiTsHb
Qjnti0kTyCKwXu1JxgDVt78aEj2+BS1Lzz/6Re4zB65IuciME49WJqMGXWZxAc/mBWlYJh4MDy0p
6nebpowJ0pbh0oHgx4P2Udv9fXzVzPRmQpN3JBtBMy8PrzLJqcY0SLKuQr8S0j01cV1T3QDvF5/j
XbMargy1y1d1LRvcNlF1eV9CScPuOkNBicmz1XJToc88N199Cw+78LR0ZcyEO4CtgLIH0nGKyknj
z2+iDi/rAPYJGtZxqVzobUORY+YisFRgCgnfuVDDHEAAGHQMXQhn52oakIkE66sExkiQi/P3prWB
wsFyLYvXCOFPg/rclegy7j+VTRHZGmcFot59d3ab60jIV4fgxQ8Woo+ZsB2RHpIzY5UTzY+T+1Lk
aRFFeNo5sRS3xtAkPeEpmnNzt1nqGedmHkYQikFdA3GAxKMx6H60rATXCOAl+/PIRbIKYMT38pqT
TW4/3m8zmMtRzvWfpXHUN0ta1uACFdiERXqkAZkNCC/I+Kfa7AxvJduQYdRRUSQoagUN2QBuJtlg
xKhfeuP78ZfMrvDtl0zmN4iVVK4kfAky+eNH7NHqZT+h96k0dpsQPWwLSbe5VMnd0CepkrzCYU+F
/zU4ciYbTUOQDRvH15ierutQQVzIjvwWQ8CK3g5ycoLC0uMFr8bCAmT2+akd7I1n6KDMXEy1jX5i
ErLeGZq8TIJWqesObhl9L5YxbHNLXOuJ0eyNpYB1bqui2qch6oOs6K++RylMcrUBgtXJiBfo735h
FpfhOUK12iVjn1Zt/AkXnOScG5I5wDVEFFpQ7JgsXBy6GV+UHetYEqNzz8ygb078krbZkpHJSskI
+SUaw0i8hgziTsOp0FHY14yFbT/zkgPtzr/BTBYqVpiy4zn4VMiRZJf4DULHr6F28o/AB4KUYgtZ
DtyscWhWqukrRFw6BXMbRVZw2yApr6F6O3EAbabhAu9bzkFLTOWSCAKbIB6LLfV6cPRoqSlhbreo
SJGCEhTPAGlKVS5TqqqtK/YOk3HrrNxyCWs9ntC5/Daa8f+ZmAyIKnIiDYzQO8PZjcAV9vFuoYtw
XWxB8vsMORei7SHnlpIDSpQnBIF/FuyPN9H05N3an/ixLGJUSLthiKojFei+Md5fAjOzVSOwo3Yz
tn3BuawY+BbXlP4sNbwtTfDkbLBc1yaxCsRgHncHVc5WNYM3++MhjiN4NMLJ0ShzHMu2UJDG9yyw
ykJUaq3m1Cpd+vJfGEKhSAZRIVqZpzK1UuFL4iCEwIP5Y5Fbq76zwRLF9WMrwtyK4XmPfDVwHGNT
/P0dGMRBl2SqC5SlQHAPcNdevxZX4wq0JXiLEp1D/1L7FuimmRPIzPbbs1M+6Usue9yX01m9/YrJ
ytFIScIiZEB9k598ac/I23aJwGdu4W5NTBYuDjig+sEkDshSRiKlBzaoJ0UNhkFhKWU05hd/jQa1
N2CRQXsNSMj9nFaBwGdQ+R2zC9I1WXFbIPPDz2QNQtEYkM3PhSWcydBAa+Q/5n5lhmir+lB0BdUH
nlJAcAOi0Rno9lxnOnK6OzCZmM6be7x8IWCD7s35VJNFUaelb5ikXNsk8BJx8FFH7fdUAX1RfmJV
w0NlokWHp1R+BLXJRIua5XMXCJ6/LHJFkEUASOV+psWhiZC9ywYnqOBnQm3bhA5OpBI4wDYSTdp3
6XujvtDoEzh+Qv3gu+tyQ3P/Bgn0IbTvxysxm8D6YcwVwPwMoOzkMBXJkAKgPkJkPYupCMSuORsw
FJVwkqFS+7G1mQ0NNC7uLWDNMPopuVKqcS4DvQbWSWU1sQRGfZXUwErZOjRCtk+sx9ZmfCtSZZC/
RbyMqHgq1CYUY+K+AflJH0rUSKvAM4G3f3tsZC72R2oTsCMA6UHx+NOkdBORC1WthqwP2pOYATEV
ynh1fuBqTF8FUI/0Ig1o4K4ICjaVGXug4tMKI1NVQ17ktZnLuaOQicAOFzUkeKe9BIDLelHEIe2b
HORXb8Sa1Bul2GZWOKzBQ4BuYabVtV1UkH4JCjxXoBkJdeA9UMeXUei739VKHMdySGvWabyPjj9n
8SWoRNwARBw+kgCqae2TX0YbPxLPVdCsQ8a16cjPfK0BcEsqXQ1WFF0y1Qf1M0PyvqUBqKClLtuZ
iwMBKJBhAocEKto67j9yGOSYj0QgJ8T9/gqA5vsWEUf31Vl4CceIgjOwhB4AgYKGOTo8Xxc2yoy/
ubU+zar2HkT8kM0ZnK7c1M+tQhLlwjJWJ5yCEo22xZL25AzdEAResCQSMtTIT/zKTWdq0zScjDJA
R3ol1DtPM93ANfvowCLHI/p7YAM37EvCmzwQ8QvDnbkfwcMBxAjeGiOl08SxhDIb1H7FjCxLpXnt
LCPr7ZgxQd4MtEKDdkDzscG5tpY7g5MLeejToVMlj3U6CmwnMLZVq2cNXFlkdJ91NBA11gvgG/Pm
y/PsPD8w3JERDBkvZ9luRbsITCT2xE7TvaWKzIzPl9Hfg0Q0+LpH7e/7jQeBE6ZiEhDwISn+roJM
4KOMFkpbsyaAJEAsDTwSxMPuTRSVG2pFgwOYEEYjw0pzutfYWZjimUcW8ob/jEzWFLqpdSUjXYfe
v8LgwXMabBIbV7asG9Zg5bt0Le2sVtahlIENVdlwAfTsb9htug+spezW/P6GIjj67KBYAM6w+yGj
rt7wnpKzjqeIX2EdmHy5LtrIZOJvyOPKrRUyf+vAggoRSRdxKjPvMBn+jgcXNApsv4ATSpZ2oTBQ
1mk7hnT1NSBszeqsTKIYoOmBIOlE/JSzMn8gTP4ah0+P12KuyCeLICVFDxdKqbjm7kdfx0Oipj7W
wg3PtXzNkay361fV030fUg3iWUBxSCxZiHPapQ85B6OqjwIYlR5/xugyJ3Ej8Jx4jEIthUUf0ehy
b24/BDq5HMQy6/AyEdgn+lpoRrAufUOE+Gm/gN8e9/BvY8hkCuJI6TdlM1PUchBbZPAdTgVYH+dI
EJEgX3hhj3v4kZHJJdFTyndhAyNaaXfyK3jnOdzrzfXxvM3FXZi4/4xlemFGDS15kWGwf3pFV7S3
qnlNwq3vn1RpH3dmgxiMWz+2OTt9Y4wnQEMUAIDJyLJO4ZAc9zkHknvaofEWfv2PJMmvmfv3+6dD
qiKKbgI24x3B8+SelKwYnFhWyXnLY+U4JYE3pD1Jw3T44NoiOTMQVBAJajMpNUJkCFB90JC/J6IH
gW+r7fPYDCUXdJ+thsyOmdaRtuvAZocbLOQQG7tVjbfyAL1WibAqhWJ27oJz0kxaJvrTJXH97qMi
35KuGHAjIFk5eETtEvWj6vsBoC+vj0ISlC2X2pzUtJWe4/kKRn0GKRY9zRPpyDaITcxEiMXXjEtV
0ehBHQtqbSmoMjvvB98K5QGEva5EmWvRFl1nPV6y+W1yM6cTH1c2WaKh8Ip0T1UisaWswOyEfOeg
9z4kEB4bm0vFIH39nw3y8/C+OcxsK/SUaULOKXacYZWQlIjXgxWs1L8Wr1fH4Rnyy4d+p4Iczd/W
LyH6Ixa+YC5Guv2C0evefEHNiujwpeMWZZ9UBjq7KEUdJWFHYzMfnlB96/KVmqpGXFgsvYqyZjRy
aojuqfetqAKzgvqkxUs93XO33u1Hje+Mm4/yMwnFThkeIS5NOB520GP3wi/ijOZu8Fszkxu8LysU
b3OYAWN5KOwU32w0W0AOMykXTupstA7wqjg23oAUbvoO04ZRT5jDQkuoho+tzcIWTRlQKEjgUEMA
atmduPIJv4o34an9hOwrHWsZi+n1mawDNty/75jMbJT7aYbGdM5JGqN6qqBbuVV36UBM1JQvj7fW
XCp/xDiidDLSU/5SXWT9uKv7LOUcFmKuNrokuQbVMEM7edeN+1UecwhanFcLRudeHLdGJ2vqDjTp
eznjHH+NqKwkqTxOcQFIiqEeG6fIrXhJQmP2/hKg0aGMcOpfiG3e813oB+cc8qn8JkuNujR5f+HW
nz0RNzYmsYfn5WWSc7ABQVP2JKcmmzoZnrWkX+pPm72zIOqD2wrvNbQr3Z89rFkqlegFddTYduNP
Sd6y2UJUMV57v64tVRhlYBE8/0ICV9nQCh2ei06WmRTiBeiA8na5TNgnqVsHSzyeS9YmU9f7Xh0L
GawVrt0B3X50xwRbhGbvfCGnN+tPbsY1LuKN22KHKvL4BpbU2KgQAvtPNDSb5hN9h493+dxuAJhP
QTg8woWmyFO+6D2/QtjkBN+RB0bEKgCu7y1jQQUu/zf34a2tyaAy5FzbtC54ZziyCCa0gDDcl4AG
Li3Ts2OxyZfydXMb8NbguJ43syjXgaT0GgxG6LAI05UgXeO/j+dvbkvcmJgmQ9UBRBOCCxM1+FvN
YffebNNXlTP8hfzH7IPp1tAkmMhbUKpJHgxJFIRAnqr7w6sL6vniY8CagYW8E8/1mfo16QJ5/XiQ
s5HMrfHJS0HtMq+Js5R3fA2aXAYWD4LiHOorJ2BTlnRFF4c6CSRc8CCVDY+hloUVV3oWr738iSk3
+S7Inge20+PKCupVuSgUO79fRn4LUGtALWL8+c1+EUuRJnxc8k4CBccxu2OoYP4UV0V+7F5iS0oB
E/NMNTeAQpKtYRF4O5f0VASQikBB/UcG6N4+X2aMizOKRFylF9U5BW2E0emSKWQbLrRZeVeK6040
tCctWHg4zdVlQDrzz/TkqDB8X1QVHqyO9GVFK8ka1jiexQ7qSGBxtCBin+pUj0BLtFZO4gqMQPGG
3/Is4fEXYzO2uBt0oCcr+/HOm7sQ/30W0Kj3MxJKkNVA2QPqB5DgQ2IfLQaPDcydX/SRAE0NxOkI
OLk34DE079y24JwWmVU79402J2hn916QdF0IkOe6ztBwhpbBMQuDZqmJ/+szUAR4YodY1OA+XQPc
qhvUJk+jpNH/f1C4PFD3BXeGrEzpH7u+iCOv5TgHmKY2alaulhkdX5ptExlFQQnghyAPWTA6m0xH
Q4wkoOb6P6RdWXP0uJH8KxPzTi8v8NhYO2LBq09JLal1vTB08r5v/vpNyGN/3RS3uTNrv3gsu4sA
CkChKiuTF36ofeSuyrdDruHxDab7ESjEwapuyIML8K4V3W2z7VJsP4dRVlAeUJERloDgnRYTW0lq
xwE4QUYhXu72nROrtLANz5RvL0/obACKQjMog/GW5ZH7P3eToi8jQMxdAVrHLx33yanrzvtQqnVq
5U4ZGqJv8rxVlkbwHHbbQli4pOec9NQ62yUn5xInV4PuZsy6sm0yR34tvMdIW5feNUFWeLHXeOYY
Qn8c0kLo9Ub2d0p13wcV/jQEIrjhotEQoYym02J8klILbRzAoSNPZJX7NFol71Vh3cmxBbZbwMFX
ZA0Ryd77Sj1Gg/18eQ1mvopJF6M9BsUQ4H8nF2A1guwpYw1tOl7xYxGAvn2poD+3Q89sTO65Zkha
RUxhg6tku+MSW+bknVIdu2bVl/vQ2/ec6ZeakWednRXXQvn//oLJ3QfND7EZIyAqsgEFr9YpR7zU
K9nqEZ0J3LZ2vW1bAHvv1rTqelvWk3VRLaDvZmcaRAvgFlBlvEUm7gY2nqpven44DlL70ruqwYXh
wmLO0DNDiPrExiSU1tQsV4sRMz04gxPu/LW/rqwXyNzh305N+1skl9bfHNSbu4YuZYDn6g0wjzIm
YDHfO+t8RwEYDMHyHtANqCa9eWjb4wxwLq4iwwFk5MjomkAmsPKdw5L+18yFdmp4WucbaiCAFB2I
lQay88qV2rx26VOsLBQUlqxM9oqWjVnXlvCiOgkSQy+amyrRVmOIlBvfcPbljfm/TCZg64IOrBFk
284nM/f/NZmNUZv7/XVqV05gjfSWYjbBYd6swYh1+FjisJxzUzz8gHdDDz7TdT43G/Y8GcDXBcSK
som8WxHqypcH9n3QTV6XeBP928I0uBekPiyR1UJRlnaDoe0hyotOyOt7OCdElR/0vb7vjZq+J0YP
vwWLvCla/Rok7iirfD5SblM7xBAMZNcNTqLdUv5+jh7h7Psmy8zFNfHSAN8HGCfyi8j6xXZoZ062
d29cJvhlXYEOLrJLJ7FjC+lbdNhxdmog6Lg8U3M38dmXTFwg0TodgJoRrTTeSjZAzfGCttz9eDWE
f8XZTtdkckAqaimg4xx14ARDrtikY8ja2jdbCrgXOL7Bqo0osduCEmYhwvkOBi/5A/PIk3s4wmmS
6Mq37Zf7EbbBskT9dUIRdlAsek9v3hs7t1parz53j+DuouinTI1475nVdhF/NntdoYAjCKxwDwrC
yffIciVJrj+yfusSbRir7KCZXXklS3eJIJgAZzQajcBkuV5Y7ZlML5TWftmdREMQwmm0OoZd0YGM
4lP16eoUjb4r8/9phx1zJ/PdBp3UeRHsRLS2+Y1JRvAbdvRjwczcaamCuQC0hirq+FNeshYqHmKh
dDzMkPdrSOg5kMzjQ3N8QDMYpJ/dq4XX1ux2ObU4GdiIvilJ6GCxyG9SgrYX2ehipBPRkt/u/L1O
rtwlPNrcG15DRIdGBxFd6yg7nk8mx8tKIfcA2e5bE6m/lwAihWtdoQ36VayFGZ1zkFNbk5dOgLyw
JkYDnm0N3T91Glr01XFvWou64TP0/3htYESihl0gIFo5H5XmD65edALQ+7xmNE6h7nTsQmGTrB16
y0Rz7co2vtK9BmIP57CV7h/kqwfdzCochUuryrbb9HiAHA3IVMDMBlDQ9LFajWMqyBj1PnzyDqoh
bIzaYSK+X9j8C04rzWQIMfBfxiZnf6fGbueVbDm3o/32Yr80TudoGxuue3urGy2Ntzf3n9aj9VoY
j6XTH2NjFVu66d0tvzfn4P0avoVnGtcaIVOMRNdrUaxzqAXUrZxuhygxSz3WsOYjmg/Rs7EhYuOb
+thn1zznMaKXQd1GqZI9BErKrwlKc07Ij+pVmwWs3SzvHLRYqdcV/kWDxtMXTrDZkEXTQN+DTluC
uGVygnFj4Ocj57K8guk6Kk9lSAvzZrgycTfq60P29sWZUKtYN1QzltAuc0un6YA9oIIDtMdUvggk
AprfZcjAV6M1Cm+ScD9wtk9zMixcWEuGmMOenJ9amEi+i2T/sVWPL3KTG0F7yDGh+RKx9Gw4fzqk
yXyGipRhSEijqCmFXiDikQalX6t89jVK0MQHqUwa3Wjb3OA4+rF6WDhv5nYeY+BlNROwoU6XM0FX
oRcnMJ+XnhGreyJ9yiEovIMA/XVf3xTK6LRrC1QcaZVvBM+K5PH+8kfM+hTyA6z5Fph7NIufz3ad
5m6sRbVwTD2HCSDor4+V7dTQmwFhqvd8tdkc1GecOsKSYpMwc4GBRR3kUcCk4jicRsJawknqWAI8
2GwiCtnuqrPGAfMNVp3VQbpp6EK4N7fcUIdSkXZhk44m3fOh9pEWywGb762EjumePpZfTDkJug4U
pZDU0M1imxrS+mG1ujzJLKafHLE6knR4aDDqO7RrnRsuepw/UikChNrZevpSeO91t4shsYPODSk0
wYay8AZgI7lkcLKFiJiiYRKJtmP4LmR7VShNRVsC+81sUzy0BR60mWhrxoF0PqhEBPNXVsBG0u6H
1hqNYATidYHFYA5zdGZl4p6yklW5H8DKWBne5jo4RCveApvdu6h7EAZSVrgTV0n3wOfWgrvMZQZZ
JgEpOuCmRVwT5wMMFF8O9BanrZZCjkO704VdllgJmkBTWvSNWXIF7T9BKD1wRlwdl4QUZ4aOwwGM
T6xzClHrlMEhyGUhacdaBHZUPKjvDIoRWY6gXvFPbkBXQCFUlmuNN5d9dUYY5tzsZF1H2edScLWK
x7Q8KINniilAdXvd1rpV2VINXPm5ausmPiHxX8ktjzwHMeVd+6BHoI9diE5+nhH4GBFt6Rg/CulT
ebXW66oIb1kR4d86oP52oRA78xY5//3JRkEKXeriBtJtgEtSRV3LgW8gtWiQcZuWd2jVN/hqr4dm
MayzcV+3Sz72c6Oe259MNpIQfZuw8YkDzR77m4rcu5HpJreR+zq+Rsq12hnqRwauGeBXLy/0TGh9
bnuytXJ1aKWCYOxxjA5wu61yymU3/WNRrUrgpC25WiolsAD6/FiCRRkIPVQugGGctuU1Yj1EBPRe
RymqY6A1+TZRqdrEaM1VO0W+i1yRv2uqoDWLdhyJ0aU+gaZ9CWYXKhc8oIVtQqTB7gst2I5JlOcg
fe76t2jshteMT8aPTPWKxLo8UT8PuvOvnjwLRpAjiLoChFAp+yDLVFYScNuRvyV9ZYRavGBtxiPQ
DsNwuwzr+YNJRBDqXMvQhncMyKNcrLXwPmnsywP6eR1BThAaicBKM/6QaYtdE2udlA4tw8BA5KqK
jaGo1pwfmWr+IMVmFydGli2lQH4GO0h3AbzKqMrR8DPValX1Rm8aWQZIJCpDsPHEr33rcwuh40xM
ASsiairgRwGp3/f74yR2TDs58dzAF49KBXh/vKlKGsj7xodIROzabVuEtCpHU2vsIHkqY6dJDgkI
9Ej4vsThNFN8wadIEgFRIzLSaAc5vz68KmqUqE3Eo7vP70GhZxILzMr5tjItjY5WKlNpIZabKUHD
JEN8ox8Ol8Y0JcD52tDwBKW64ZBREDpDklE2haveuIpM8hfiN2Sh0erPmPYFsP9M9gUeTaoadDFA
BBAWsABjzD/4V9FIDPBzCNAXps2Tgv/ytnsMncsOPPNyQzUSMwvEEUje0IB+PrfBoHAuh+Dj6GcU
dSwQEq7cdb1VwWUHsbra2nwWa8Duj3g6ri+bnjnCTi1PJbPQ8JvEnphLR6GNDC53eHD4dYBuWiOI
5ZZ4cZbGKU5CEE4cu4zjME7+KzeLK8lce5vEQJ+xe11aMhoPXSQQayfyabFUT5vdSidz/P1wONlK
tTbKiRvBdn7T17RxUtPbSujmNHjfMjjQsmwxv0by+BdSPmeLO42Wa0TwTaTCsJqb0atsxNek3xGD
v0eAES+J1s/dgsgrQTwHqUG0IaoTV0prJNc0vQdCpd/2rdHq9MMjdq6bwEZ3/utYLUFi5g74E4NT
5lFxFHSo1Le4dgHgBzOLCOoWU9mBPIFsut2r+7iJ8QZZer0vWZ14EhLdfV30sAqGMz41qgZc539p
ZCAkUfCcg8z59IjnOrGpo1AC3kZ8qDl5LQmjWYNCkojHQqIat0547UVIvyoXHE62GK44d9VVC1cA
W69JjEHQ4giIJ25RAbzc50dD7EdZzgepdOyMfh2/NWvPxnwuxU6sMnDBynQRc1A2odUUVphunvzS
m40jvBRP2Rpl/KUE/sy7Ffc9Hq6MQAEsy9Mn+lDjmolBCoghmckKXGpiavSQHHvv3rX3o0h1gSpb
cT9eo5XctyXwnN+mS6+9mXPv7BtYkHRyGvTVSKKM4BsitN/oRhDcSBsXcqFvi/y/M++u8+FO7pUg
5kO1YcMFTbfy4XgOfaTS5iuD5m21VIya2RaMG1z+nlqWjj0fFlcObtgzW3tifSx6yfyv4w2nKAyo
+A2KPpm0RlS8TJcyCfTj6b1o2MkKBJKVydtW9gw3MS9fTXOPGQzmlzn2OSfmykjVAMRla0RLu/rq
HACrcR3y183urlm14V/aBDLDcwM/wwMwe26PaEKRR2kjQQclpN2mlSxR24dvwQHkQFS+actbftxV
6aIi16wvQksKbZVoagb56LndBqI3Qhd14tEENeeIp0poXPm0P3Z3SBwdlvA6MyAzlqPCLQDBdBCc
y5M3Yq1FzeDXOYAliZXzZqQbbhOYMR+jhzGyvFgz0WCMOdjleUC7PKO+dBBUBGB+Z7XDUYi3/riJ
QZVdZasaIJB8F4lQ17jrBEMuDeVFgozYYPLtR4w6ypIe0QxpDr4eVQadlbmR5Z5Mlp8DNd2RRjw+
gJiNtqt1ZLQrHocjXnhgwE1vxa1ZqcgXg6rpsj/OMAedm55s5LArSJR4uHOGgwhJ+9KsTffQmjol
AZUe+dKynpF7M+SAPj87V+0eCnVLlAlzITF7CIiokKFvDk+Dc1/pPTR16SKud4lCMNLLDFcAvS/6
QQ/dX3jLn5mazLTiBsAJjzD1YJpP8qbwaMRRYc8jQFut5AW0y4wSJSYXWUWd6anhPTWxhuyb6pUR
rlbyVL3yD+q2N9t76Sqy7lXD2QkgJwLJ3qE83t1Jx2MJNcrHdLWDNvrm7gCx08srPZOlOfuWyUKr
/SClaK0HHBuNpiD7somM5ZaXMhZz+x5kpiBxAHYOGmKTSlVLCjUatFE61uQ21GmSOp7VIzRMrSA6
Xh7RXOQN2stftiYXw8D1ogv2PhzdJppj9DvosL8FR84a7F36CoH7zSo3vowFq3O5tzOrkxO1RbWj
CjtROrISALhqd+5G2bT3kDe4sXa7EmqWr+No+CtiVB+XBzx3VYEpCVkBBWQJgNSe75PArdOxiRS8
NDSjbT3a3YXd82UTc14CwgckNEVAX8j3g/n0ehoDMOZVGFw8AJSrg5u32YXJxl9IGc70lLFnC2ha
kJdmWaaJN4q1p6kJh6F0aCcbHrxHtA7fVKD6aFcUOubvcFA8id+hBcpZb1JF/cERFmZTmZvO02+Y
RKEVkX3QPmrSMSOgtqRiVMXESaVRf9QLvzjWUTaAYpGon4qrK42ZNS66xWXOV/e9N6IXUC/aOrHq
bgCBYhEXAzhEI4QYVMkj/k1MZABzshZFJVoUXEUMyQMrJPpI3BR9t0IYI0/lkfQ9VuQkthU3Ua2S
a95GtJxcDX6TQ3O7HJtn4PGb9Sj0TWEmOkeOqlgp9+DHjW/ErGyRsqjFvDBAOFtkhpQqkmdVQDR5
+M/+8BxmaolcqZDnK05OEJjVqg7AuR9q+4hI8SqP1XHl54r3IRLUfI1GJuDwT+tUoGPS1hstFbl1
nIMUksZCrrZGLsZNinb5mO+stEQbJgWVAKDTqV++8nFX8lTpusY10KgbvSWYqooyxbb2r0Q1v5YO
kibnO6ELWjR2Qn/jGN4XGkDO5E4HK6eYUW7tb11L92zPX0jIzYa8pzanp42mVEOKkuvR3ymGf3cd
mt5BcATwQsRW7JCFjThT88MOQQUZDdTY7T86BrQuTvUwdeGdlr8zW3sPUZwCwKSMPpFrcOu9ZjkY
SU0lNgwuc8yF22J+tApym6ipMPqOyeYgcuAOSp/IR7k1W+4wZofoQUajUEn5NXxKlUCFVe2b/mpY
wsaxX54+26Rflqc3iJeJST6SQD7qT2JuRFQqHTHbZa1TtTcL4cDsCYDYAnzQOFPJFOKBnlDw3Pap
jAf3kz7smxaggYXqxfxJd2JDPnfVJB/EgPCwUdr7LchFwEblm7efru3tWsgLbVZ3Xyt1/aAtvn9n
BwfIpCwAU423E/v7yVHOSSM3CN4oH7cBzFy+Jljg8mONTn57ErE1SB2rEvvt4Whtjj4AgJd/fzYk
ZHjPf338JHJSSR+CCgcGtHDlOj6AhU9Zi5KejHKemtNROmSNQvVs19ULQdt3tHlpbJOrqQA1bJIX
MJ1Z+/3LtQ20Fu0K4H3AY7nbFeurq41IzTs1pBBqvzzs2Wj8dNiTXdd7YR56Pi+ztoP98PWC9wiV
LTQIrW/jrZN/PT4n91ebIxAkhxVyCH9p0/+a9SkqlRNyXupCDL19EnbX7AHgmpApHa7vaqAfnXDB
i2YPGTzYEPfjeQqQ/WSqexBnC0KAIzUC2nEP8Qhi1tZwvwHPzoe7xBQ6F5meGpvMrd53oTcOBGkE
2Yo2qhHfroTny+s3g75DNAqMBmilwLcKHs3zPZe2kVe7TSwjVWHnW942VoeP1ZJe8myuCU965Csg
6kVEfhqBYl9oRMUJGZSG+2W/FTR1cS+86dvr9XNr+beg/L4ywMV8bI+ReXd5jHMRIoB+jEALerb4
gvMhxmqTSJBsk4+h8lYMr0N2n3Cvg2hdtjIDiMVMnpiZjJGTpDRWKgmn1xM7NX2jvQmBmCro2z00
vbEfZEp33EGj3c6oDSUCLWoAPRgOOjFghWtQcbj8QbPeA2wI0KkCEBXT+zD3xYIXB1U+8i/cddw5
SrPORBMdFMpCbX/ekAL5NB3PRizv+fyqIriuM80nx9rUFFt6491VmlpttMqXSN4kaeYUB60DmLeZ
+h6U4c5NcZ7H5UkCU5lVQe6IuxvtUTLi9cseok75HZp2Pz2WnIqpcIi/LGhz3IOkNblBV3JggjTy
eHmK56oZqDeDB0mVkBoGN9v597gJpwueD9cy952xL3cZRVnfKB/jbbIjG1+B8vjSjp2RoYYXn9ic
XM8acX2ujmETgQayH6Dfoi+4Y+5suBl13unOqgvDWjFy34P5sDDguQVA0xHgK0A7AT47OS6qWmZM
Bzhvubs81m0pftL8Wwk0QX1qgfcs7HMQvjsIvzh491ISfvaOPbU+uWPloB0zWRvY0PdmeaM/qjxa
f6kWGl/gVVwtjJU50/RaRVSgMJww8uPTDN2oub3ABYp8TNAOU6+hZFkaqa+aUdiiL1wz+9Cs/ffL
Rmfv8lOjkxioCYa0yhHeImZ/eHL3gHLR/XVF15/dzc3NY7bbScaVsVoZD0vHxUyABM4A4AMQv4Nn
TZns4qgI3VCpEnIUv0BS0iHNa4Krpl8SiWXfP5nUMzOTHZPJXhzVUD9AtmXMnTHUMKdcEBqDiwrE
5bmcy7YA2o1IFjSCYDqePtk96BqSsS3IEblIyrh4b50bxyipz1Qctwtbg227s4HhcoM17AvIqOCS
mdwy0cgXXUy87phqsWf6DQbWdH6zcMv8TLwyMxDKg6gEu06n/WgdMvGk9LT22F9HV4IprZI90uKf
oOtyAoPsH2tLNitTbw8Lw9N/7IaJ4cneIwEJUzDadEdPuXLLLXdXr6VkHfg2UK1t/aqKH8lg+Iay
Q9NNZke+/aa/xrIF1ehYfxYrkEeayS3UqffFcWjWUfAIfopYNOKd75QurVp0Z1RmhbDZ8u6z6yw2
2p1+FMJHLTF8E1KUZXzd5w4pjCoAHdgqv1OKm1KoaYkGNY6Gq/QV6oWHSrc9Ee9ceZWjzXcTAAQa
7hLB7EQzMSLUKCEg5FGiWZ0EOIpYQ0S1Z937+4IkFI1BKLbX3CPYTJAXkC1/L7+F1WJrO9tKP1zl
ZA3ZhXryztHdAMVoTW2PBA39DxBTlWoQbe8EkPnhY9QD4azKt5YU7H5c098LiJqUgEI46D2n90bk
D63KFlCw/WsVuSoXyq0LZ+aSjcnp1WYo7kPXojtuZQfdb/lWXNrT8274axSTCwgUsoNWeNhmkEEw
02tIjLUPEVyEFlv3deH8+HFWTWZs4vLdUKSkFZgtimZBkq2k2CKHK5fmVDAKu9sKxp3+p6W9mFFA
YPAGRvAGLv1z50gGpahqPoLRumrsxo1jOghRb2XdukyAOOpraOH6/BJj1U9c6LddxK/ocQU0VZ5M
bJKFCfRAsXRh+MKP6FcT0Q1zlQYCwxNXPJXAONk7ykcg7vJP/rrUTAhWULm5uTzpP3Ipk8+YzDlw
k0PKp2HHqv2pzaEMXmLIrhWgnlNcJ+qSmvV3tfTHZkQR51/jnmzGkGSj3NeYb7mwa58SHVoUQbgu
ZbN+zwhVR0hTZKB8M5QbCMgn60hdZe/CZwudNTyxLf5DAIowe7w8C4urMXn6VX7QZCoEfuB6WbyK
mlsiGP6bl9/rRgJdoXXz1AW7CFMChS7FjLhtMNxe/oSfL3ushAp2BoR6kIRBcfXcESEGBsGjnHTH
StkGCnLEN+mNLhk19MjzZ+KmtF+RlMbrgkC1Ay0jIdVvheCxl+wBylpo/kTzC0Eut6NS6EjdXpHX
ZBFnM3eUsnuQEVgiCJ9m/wdUx2QxVfCRJVU2YY8FVA6pvFZqx+udONhE5KXSb4h0d3l2fiYCYBQU
CIwpQ1IhDDdZIAmvyopToHPo4+AObquxN8YexOZFcBNKL73Cg9JnU4q2AIV2Dgpaiv5SNgvI1+lT
AE2OUL7Q0KsHxVMez9uJ70acq1akQZPVk+w8wUO0kGrPeFg6mZM4QWMAqTasIhttIHv3FsgqU9mn
gJKQ739fnhB2PJxsox+fMpkPDpAyoPlH/sgD1i5FHY34K4C53WRhzNM3wNSQMDkfJVAwtBEHQyUY
DgPho3dvtCKn4LazSEnsOjGSrdRAIr1+GZrUvjzKyen0w/gkyPOCsZWziuePdXafvbrJ3chvgnYV
CKZQ2wq3kFyb3KY/rE1CcoHntJobsLwRijnKfdB1EGRqzKS8TqAxdnlki/M62e5QueL7jKANM13z
llfZBb9KIc8Hwp3QqHH6r4jVL9JrfK/W1G2AtwCxgqCAK+X7wX8SCglBOaijiNVEObTVHAj/2CHo
tKFDAvSl8LbEcDM7SkZphKMCkk6AeZ4fak3IgxQVUPxjKFskNki9Cte6tCqGGwSRfvxV6U6JG1dw
3xemd24tkWPmkTYEGw3wu+eGx6hQoZCM9jOp8d0HpRk6pxdRUYNemkilxB9ehqBNHqDYGa4FXh1W
CTegDS/OnpOx/IqEpHMqVc4OMbBw12MmArfEk9d8CLPV5S+d28gohKOTSRIVWZ9infuE97PYxYcG
ld3gNvQFJzMlLTUum5mmy76dm0UaQJAoDCs1CUfb1q06lDNACFqaqBMZ4Q1YOm+Sg2KFH51TQ0CB
s4i1U+1gTZzOTNa8XaBUBnLTQ2Tqa8hhIF4PbG4pwGRbeOqRp9819ZBMEF1Jwnep4qeSxKvWrqvA
6pHW8bwXtcMzRkoN8k+r//He/6f3md388/erf/wX/vkd+ohlACK5yT/+47+bqi5f4+A1/Y025edr
81v29dtd/VoHVR28V//Ffuzf/+d/nP8jfusPW+Zr/Xr2Dxb0AOrh0HyWw+1n1cT191fgq9j/8v/6
x98+v3/lfsg///77e9akNfs1D2p+v//xp/XH339nGKf/OP35P/529Zrg/8bY14J4+r//fK3qv//O
idrfgLhC0xer+/AobeHk7T6//6RKf9PBFPXd2YGnr87+lGZl7f/9d/I3BqYAvoBxHvFQUEG0WGUN
+xPSrX/DBsezH29lOJsIKMu/Pu1sPX6tz29pk9xkQVpX+OUzr4BQEh5MyDuiqZoVGAF7Ot++4JtO
Q4hADrQAb5VkjH5dl07TpHK28UYS1gv3zE9zkIUB7RmYo9DgB2qYc3M5p7pNVMsgHoyqgXz02Ccj
FHChWijfebJejgvHE9tsv5yeDY8BlSG3Da4jIO+n/fBAtkblEBc9LTg+vQUyVLkvAmUJYH9uhZ3v
MgJt5CzQD4poRWV/Pzns0Xyje3yTVlQTOWAo6rxFVVaurROv+mPpTpfq/AD7wwqLh2QgrIEKmQRF
0J7MXU1KKuqmIRihGg5AjbSPX7x+RPoh0rmF8tvPUSHBjqQPys7QTYQnno8qFkaV6BC9xqbWZTvQ
wETkx+0S7dWcFaSZ0RiBs5l1J5xbERotAP8KpKdD2Rcf+aBI1nXej+afnTsChQXA+eDt8ANtEsWV
Rcz7QFzgyRXJUG319T5raFQS0tBMHzJk0YrOv79s89zX2XoBBwmJbQ1hAG7kaW1IT6UiT9qhpFmR
ihuew3uiraJwzzfQfv3TpnDEYEMBqADQ3tQ1xDzhs6SBbkgWtzlt9RRc/wFawaswiRcqhT+9EP1I
0DwCmyhEjn+0IZNcSTXof0LIM6jCdQPF25WCc2InZ5J+3ZWZunBtz/jHqb1pIXQA+2umtLAHQdEx
XyWCm3NW2CrBgp2Z1UI+XEAZDUnxnw1X4LJA51pGgOuIC781wnAMB7MOmvFF8tqlbqe5SUQrmQZU
Lpq5we9w7vR6USpaFQ4F9QYxMpu2FK98RQF4BkUA6F1o8kJQMjs4DQkQoI+hgDl98gIo52o1+E/A
lN/ISAWEohXUogqBQTCu/3lXZBJC4GpCtlid9uAIHCER1/MFHUoetLZirFxVIXIueuKVCxuMXRa/
DvfvDQak+C9Tk2dEO6p5WQkYFRmza99XIdgK6eQH0EHIu06OIHWgNU+XRzfnjacmJ2diKwdc30UC
JtLn0S1WusRGlOMtbOdZK+hKAxU2hHp+QPIqPffLkfNLmgd6c4MOjdDgAFRfaBaftcIqQCiMoClt
imF0iSsXvq4WNKvAWC/1mQJJ0kxxLs/YnKujEZkxmgJ/CymQc1cvdTUog0IpKFeiddzQEBpvYiVx
v5K88u91nFf1X9jJmDpWtsQvylNmw5Dz4xJIhoLWCMycuG2eAe16EwtRXbiQ5yYQklKoisDXgZZm
u+7k2ke1yfc6giPDdznV6JJKM+UYmfvLEzhBMjA3h5wlEqcS4/PBRTK5u3zIJzcxSUtaSKUETl6p
Q781hLkhM+05aZdBVUEhjutGkSORuuNo0aYNHXl5SSTn53gVbB08asDP/h2OnI9XDxK+bVvcMkJa
x8hGVbJfrX2pSaqFFZy0ZvxzyEjM4c5kTDN41J5b6itP84U+Q0Ur8KMNH4utXRS5dJ+15d5TuH5T
VnlmlVEmUAn2jX6IfANrUAu1vm4GrlgIhX6eNDouV+xI1tqM1o3J93QD4iOu7Qua82gGBsmbnkDo
ve48yex49DfSoGyV26qpk35h9X/OOSyDBwNK5EAD/QiPBlHqkwbS3hS6GppRZmFkjBKAn5d9bHZ8
J1YmLja0uT56BQ7tzhegVeyhftUVLgcqfI8O+nOG3gTzssXZcWGBMXGAp0MU7XyFNbVLJUSUEDYY
UFDk9F42WrleAjD+PHwwe0C+Q19OAoHwDxBQJrpRpdYFjTxduc20obCkqALLchOHb3VQjvblUc3N
I1wWKFjYAoPp5ERwowwvRYIbSQk7OTfbQuO2ost7hqYl1V5sB70GdSqiwAUvWbI7iSeUxuuLIgMi
L07Scht2WbbO/Wbch1CT3zZAXBp8FAoLx9/c5LJoE3w0COCR+jlfwj7XkiIu0Q4eBQJ5qrmmbyxR
b0OnS3U+h7YSVz9enl72i+cX/neHDMvbI7KGgum5xUbyOogNeAVFjiU1oX1bQsUKoAUu7f982IlQ
moltQjIJgE0y2RFgDhojcCyAMaFrYouHDLvd1+TPB9PfIDU02/DgqUJ24HxA6VBlmYzEL+VUxoYV
oQ8kCtUDX0QEPA5LSr4ze45B4v5tjXnRyX3VeaJS9QpOKz6IXQEEjmqkGK5YjsOCZ2g/10kF+TX4
BFimDfWEc0PYx0Hs+yM0+1q+2vgah8R9mvCbLEGBOleV9r7vOA5Iw6Hzl7peZraCzrO0COJrPMin
aT416rUxqnH7j1yt38UFEa+hFd0AL0+KdVYqoNrNIcCxMOIZz2QMArghAAZkkOnzEeNNotSSAGwq
YezJuaSD9kUIfRrw7RJpw9wAv9/KrE8SHSjsU05WUcuroZK9HAGVn7VbpSmadSLVZBNA4m9Vuypq
fXFRLXEWzywpUhzIOyAQ0dCTwnzrxGrpF+JY17AqNYoImr0gAAtlkFUbkkkNZAmykKaaXhlF0AYL
h9sPt2WXLhQrRfSnoB40bclDO0SaFwVOFC/UciryqWQjF9Mu1F9+rCCs4HrV2ZsM4db0bCndXiq7
ET47BjWUJ6smHE08cWOAe9V0gbl3bkQ4XRB+gstMg27K+WRGMoq+JK9zGulpn9Oi4caXlhNjdeFa
nx2TLKFeDc4HAmTNuZ1gDHOt4xsQswnRYFb5IG/5uAGZdN9UCzffnCnGa8FLULuDpuvEVN25aZYl
ECMmhQf9rXbgzHwcnv2MHxaCw7nJQyyELQCxGR19wueDKhLND3oxB++qzAdo1EGs63d+YV2+amas
sGsGVyMmDyXISV608lRfL4IARxgZe8orFYAYWbJEFD0zawioWT4PNoDnmlhBU0AuhhVrDCctgksc
VFbWa+HBLbzx+fKAZk2xhjXcOMhFT+s0qpgUPudF6HYvGteuo7qCGH0LNhBBX6juzU0d8qH/tsT+
fnJUpNlQuOMQ5lRX2gdNTSUrFd18wd9+BB/QlER6kp1/OHeRSz43ItR9kWQCBw0+JeN3RdgXd4nU
ZWvdg0Qczbq+dy7P36TChjcJswj2WF0C7Q6sTjx8LOIw7gpYlD0dE1gIUMRO08hw9VaEKBHQq6u0
bz1rCIjupHwhfnEDt6lImtu+1EW3lz9nbpKxkN+CWd/ER+fj99I4aTQXnqPqUITmcg7VeC39/PNG
AEkWwZKD1ydyEedGlKIbgyonGdRmSjEwhi5UarPi9VxZOKjmVhOKGcjlgBoKKCHmvCcu48pRyksD
nBPag70R+hLEnTrOhujfKkWleMHa3NyBWRDOg05gABsncVDTV2inarOcqjVxt1E7/A9nX9IkJ852
+4sUIUBMWyAza7JdZZfLw0bhqZEECAQCCX79d/C9C1dWhTP8LrqjI7rdSgkNz3AGcz3gFq3+ffGg
EAu+GDhbuBPP7qm0TcdorXEjqqkDgHoW3QHChvJCOfaVuexC2RBGR9qxi4U9X7lG96TJoXOKODUV
b1uXszKQsfjXUhEaTXDfQi0KaiWoWe7f74/vk20L7HH3vd/IqHvTrT6sBq4vKgrvh/ZZfL8Pg0ZU
nKKXgsxtn+wfw3TJ1se0gxaAmrm8I2sWHQOoUvUO7dqELm8zF78fCOUHI1J+i3r3DZhJw4X35UV8
hR8BmCtwhLBvgYzI2eMMx9g5t3WLQCBZwuBgvZj0PfMxXe7i2bmo9GjvymuokYaXyrSvHAPE52j6
AZUE+Mt5aEd6EdO5y6Ff16moKQVNVljVyLuI1aycJ46///MexeMDZUsAFNAiO3+15zD13UZxizAh
IMYwReMx7bZLJ+Hl0wMB3hQVMuwgEBzO0wHUnGs/pvisiQDcrIUtxDWsoKEeyPNLElAvVxBDweo9
Qu4NAZjzhGrnwdMxxgr2TSxJtfatyeAHKQKYxUbxT+E6xy+c8/3ef75p0Z8NIeMDgDlYcufKAqIx
sa9NBOku3ZGK5SZ+MrPbvps5hQVQoMPvKIP420FE/VU3hpcEkl5uVwA+EBgg00EkiVvt7MxoQ+vF
AcpI2xFiOkn6sx3Tr7FGgcrkGoJ17FJU+fLK2UfcRZXRLoV+0dkpnZxUMgxMX2gSImk183y121Ue
/r419+vxbFmhYA6/nxj7E2/P2fUZKhvFrN9BeYqMWwlRUfnZbGvHqnHg7N40yyaLJhOoGcHbfrr0
RryyZ2NotSKFZejfIat7vqzjNqSNTmFOTlpujnHdrLbMeSAe+2kEcOjvc31Z4kXbCSCBXfcOdRTk
BM9Hi0LSMGcpDn4y3eNebB4DDvmuhY1tULFJxB8aQGlglMvdZI8h5xwcoWkyH8XI9CWluldWHv1Y
gAEyhNc7OuH5j4E3mh0343DZG4Hjusz2u0sQz2vq86JdefNmyp4CU4t/fsqwCGijo3IGYAC6jM/H
pV3exmbATo5X1valrXm0nfIluEi3ee3bIvEC2CFCOgne3vOBOq0VB8ShL+pp5h+XVUXpYQ1yfmsl
m9PT37/ta4PlKFuhAgnd6OgcT2lZGILW1ADTh8r6zRD081unUwKR6t49/n2oVy6/3wx1QCcR1qAO
8XxeAWfxmmrMK1Up/6ksjHcymy6nRrftFRqa4tPfx3tlaqjRA94SoyKQvfBtaxmRHRxbca/3aVYR
gQbmONboqOPPXDghrwwFE1r0LvepoVp8tjdk0g31ZBVE5Vc2QsnYzzNH209H10GoUQv8+8ReuVPh
cYaJ4ZYDJfZ3e+KPOER5nbT1TMCf6DpV8l5MqiAGjb+SZ1P4067jQk8Gb82FzOm1cVFu3Fm4v8Ek
Zydvti5ooSiPcZ1GBcfPkr0NVzQaRy3FR9ez/i6DCuiF4O61tYUMJtrDCL7wD/u//2O2S7qwzu6C
/dima8U1TvnQQMMiTafkQinnlR0K3hmAAzDgiMBbOtuhW+TmdHEAenPYKJS7kvBpTZbsah65qpyu
yYVCy2tTQ1q9t09QL0ay+HxqxkHf1me5RouTJdch2cCWqWP4S0KX+cIO3Xfg2Xu1wzzRawC/AWt5
9g6zxEBJZQV6nNayfcvgk1MpFl+Svnh1FLy7cRijGwjy1/MJ0W5ougTScoVRrQExkWa3ggj3z7Ww
AE1HVCTAXaYxZKCejzIJtN6SFdJcpo19WgLZ1q5XTKGvVq0wiDAXrsjXdgUqVHseg6ACDJHnw1G6
JeMscW8Raz8sdnvoeuOAy0f0khplLnyo10ZDjW+HUKFMjLzu+WiDnmBkMOBwj6upb7Qco+PU1Ok1
BQXndnPbfGF2r3wyIFZRiQYHEWPGZ/lEk4awdQX6rHDLMKAvK2i4VHUP/PyFib2y2THEXhhDjZbB
FfL5xDwE0IWVOMd+WdKu6oAdqNKmz2QhJR8//P2KfGUVsYhoTaLTDhLi+WBgkHoN5SAN/L+IYfBO
c/NDjwwyNJygkIvKP7ukVPTK7YgXG9VSxCQIuc+f7a3POi98qAu1SF42BA6QIZD40wxaGeOjL7wP
LlHaXltTBNWwhIT7DOpM+zL8cTcKq8DLJgwx5gQvVHQTD20XQamMhZcK7JdG2mf/x0jJAFgYUEG6
GGYrl2tc1bY96LVZYOjRDPiUf/9+ry0mjB1Q8EZsgjflbGKdHbNWTIEurN/sCWIM5H6DuFJlYrg9
Ep+vN6mR/NP/MCiIq78hSMiWzgYdu9ztKk+g9jgsogQUBGy35KNI9HikiYmObhLswpivpGe4+BFV
gx8I2MK5+uGUQdlCRVBoh3B1UNRC3+SDbz+tXKgffRd1X+OOjlVM6HgdOt9dOJMvY+m9K4QrFBE1
AL7nh5+yPvVRK3Uxpz54mEOYKrdirL8RbuY3W0Y4nHPM9IYM04WX7+Wts29XnBTE0SgonD9H2rJc
WtQnCw7Z1XdoadQHFanw4e8f9OUtgKwTJrdAveLtQ3j2fNMuqYb7SrirSvNZfK0h1Csq20+9PjLu
+692jutvfx/x5YLueS5KarvzFNqyZ5ecsJCyoiMiiM7KzhVG6vg+h5kmeLRoqxzjSIPapmvoXPGB
q0uohddG/x3Fw14i3SlKZ/MlPZUBQxhKh0G0VUpwMFG7hy0O6GAtKIVSczhGD54OzRWKxcGvv8/+
5SWx+wkBEI62BFgMv2Ub/rwk0JFAmIxLIvRNdI2/vjUDc6dQZNnxn0dCiRSVIbRyfhfYn88UuUOY
by1eSc3zVFd6yxx0/Rr09I8J/BjFhevo5SmNsI8AmN3hbrgYzhZ2UqSB4jL8xpOwNT/xgFSNU00V
NBwVOKv7U92t5svg0uGk1og9/X2yLw8LRkcpHYoiUINHQexssnOSNPOE0YEcU7DuSSgk7nX4z0dy
H2U3pEK3BxDTs0AAJyQDStshQnQkv1Ere7tknlz/D1MB6ROnHmhPqDs8n8oErB8BKg0L6bbhHqB0
Dr4RpcslLNgrJx/F7RClyjQHdPC8nYT+adxBv1MXNWVxlRtg6vOgq6+B9/M3Gehd/xySAgdHdw00
uD8hOzqL2qY6XHuzfyJCVHRol6x9G6Pudehqz+7/voSv7UUgL+n/K1gCl/58CTslKfItiKmlqZuu
qYJvH4oJXRWurr0eppHeGPTbH+JRDV9EKi45nr5yxyCMw5Ki6gRA/Dk2OG6bBdAPBN/c1ySEzlZu
7lnWpqhj+nR8DEMSQ/ucSfPIZL2OFyb/Mi5AhAWuBJo9qIBD4f355HuyDWGM8ksRbD39go8BhqwO
cRhh/F63UH8EzPB9TXz8P1w4GBj4AnxkXDvntX8r5WTqBUnAGpipJPiF10u2ic9BOjcXYtez446T
B5EdoAqRAOAOR2T3fI6wqtMd3HllRd0UV0HWTqegXy45eJwX9f7/MODSooqIQ3+eq4F41FEZRbJS
6FFYGFlXS72RQ08VKU0y0bfoJ+qbJiL33HMPXmKQP/DZ/uN2fvEzzm4ENlBnEdzKSo5jV/g4HU8I
DN2pT7sI6szbAfxWW+A0o/AGMOPh74fp7MX6PToAfjkwFaikooLzfK3HXvYS+uSyyup6volNsh5o
PS/HXi6X2gyvfdY/h9rP9Z+P4xala9wtsprzXB5sBKXp0E/9hYfx7OL7PSG4IOOTIprbOX7PRyGL
aGIhlYCj05i6GwoULC+ndWjG62hVOf2QDpb/YzS3DwokPU4jyEygZGf7qf1jatHKzBj3eV05Luo3
MeBN1V65uhCsvjK1Xe4pBA0CfBx4eT0fZQZZhBMUmKrcr1l3Owdt1FzZqEvDK/DCYJYu0wE3/t83
yNmF83tqaF3uSC2MjWTk+aA9T7mQK5NV56niaAAPs9zgDjm5YCwan/q8tJlY3KmeDbrtfx/8xZZB
Px97H2gFgO1x1549yeNiU0a4ZmVsbH1FR76WCYCvF0Y5u9EZeLkAiSOMQps2Qi/4bBQYNoHA0odB
Wcu1Xso1avt3yvj8QBIPRZQVr3WnB32Mwq2+cJ2/OH4YOkPzGXi43RD2nIyaq57yBg6RZUB7EdyH
8bCYJ2ltSFgBjMtkv/59QV8bD+cCbz5iuZ0E+/xrio21ISdDWK4Ngzup26D2rkLwkedtrP55KNTu
IeIAW2RA/c/bBQMYXWMDSE3JkXUcuNFb5fEu40oz44UPeBYR7B8QKAi02PFXCuWSsz2qmsRA9tdh
VhPtbwXXw4nwrStDiIq/twt6/NzNqlSdj+5cFLsLH/HFudyHR2sEQR2QO9ipzxc1JHmOGFiEUBiu
sxOBx13BkhGFaQpdY8N6+vD3lX15KqLd3RJ/w57B5M8+4lD7hiuOay1sG3bVtHo5GCnshUV9Oatn
o5xbAzV5lBPTRLxERz8t6yyBoJIH8i4Q+cOyRPGFe+a14VCd3cHZIFJgfs8XMdaoncosqStcYtBh
OQ5sXOFeJ+I2aqFmqOEqpw+rhbna8d9XE8AhlAEQ+qPwfbaaAqVGYPhDUkZZn3wRDdqY/fSPcCB8
JNBqAYpGRQdNJpz457Nr+7UVSUZZuWI6X3Laa0jW6eFCf+LlxgABAuanOy0DQgPnz5ACt712Cv5+
YYiuT5zJHhIgMrj+1wXDKHuNCC1RFKbOS1NTHzkxZERVAwsRmYHyepR0urQfXt5U8PwCgApQONBC
8bY+XzGU6vkamUxVZFnhQQGl16N0gbqCFoS/sGwvnrgd0YSYCjLx6W8JtedDjf3OspUSfo+giv3Y
mrl7jOPaHI2KfTVlPbmpUUS9sN9fmx+QEJDJRnkW45/Nb9ywwLXBKiopDFrGgLJPoU4LTwJ34SS/
NhROFN4X5Cuoi5wfrVYsEtQvdHC2yL4bRA8FsiULvjAADP/5MO3sPWCQUFHfy3pn+5xuRq7DnDXV
4Lb+lE/tf2OUXIIevPxe2A9oRwD3vz+b5/ftFAWgqIPZig2Yrh/nftuqjTBxB97r9IaKoX2jNzJe
6o29PFzPRz27J3gC/wQmuKyiYNmulkHaUz8t4dXfD9fLWARNTVTQ8GzuFrvndcHYr7IxBEkJyWZ5
3zXzVqyp12XHhvA2gCR+V0jHoysm7CXZsdcmiEcMme3uUAqg9fNj4LdpIMR75ENJ4qtkDpu7xtJL
laRXR0FRG919VHtBWHs+SqxmIJ54LKs0XJZjNPQNMGTBpbruyy2PnAYXIVxSUAKJz8ssfUo7HVih
KjpvfD71bpjC46bGprsyXQhRzb9/tX1b/9FcxDQwHAgpUGpAFoVs8vmkllozAx1sVfHNsFPdmO1B
x7Kt1LjXqvJ5uaQR+soRQNUv39EoiDhefCthGSNL6lSVpYg2rA3Qs0pJn10hUbHHBbjyuyWdpkve
oa8sK+5jgG4waoI38+zjWbIHX2aBziEen2Os1XbN5YySbr+bcVf/vKgI/uFVvF//yKrOFjXXdE3z
2qhqshZONwtwDlEJ9EGWlDLJJ3HVsF52/3wto9CYoIyFBw56FNlZLMdS56ZpnrtKoxlaorbEHxNn
o6st6pcff5/fKycBjSsccxSK0c49R1DZOUUXQCxdBRx9Wi7BEpftlv/8XwZBJRp1DlDBztNhGgyw
D+ltVwEA7Q5CU1ppl28XXtAX+wLlEzxj6PuhZrMDXZ/vf4/kDc1F1VfglpuHFmX3ik6jO4k1SD79
fUIvLkjsd1iOI/TA+Ya7y76qf6TaetTjDq42lerj6JEDmcWv5baC5Fr1fKR5hZfbZaJkbjDNV+Xm
/JIPGlqoLz4d8idAJREg70gQMNyf/wikcw1In405rDFtwAMnW9SG7f3SblPdlEnHpg5mb7Lb2rwA
f3JSbUGzjkJ7O0DrjptDLmnQBR+2LlrFN9kAi8GuXZsN5EmkGhWKT3xtlFZXKVkm8lN3ivCsJJJy
ogrZLLpRB+pqyqNSrHoxtLIL2r3qZHM1Ro+LH3LSl4kQbv/vxWaiLyYVnf0vsHRwnyB8lURvxy4d
u5+mYXYuw3mVwUGRXsJSVgUWRjbzoOQNTVWi0BxTy/rZC23RINdzPar0GDIJmS4oRC4uL3YDw/EN
bXe1BBWJNntCeSdktwm4lPRnPoH79LFBQhipAv4xfaBLrEyXwh+MqFnjx/ee3wyj6myJzq12H4KV
JKBL9lZxXnVokjelWm0+fvQsGtW7sY9JdNXmOUeBEHPp4y+mXedoqyLjfBpfjWart+hgF+UJNE5p
C6fZq1FMBApPHaBWxYSY34tDsMoMZNouN3lXrOvAadULHq3v+3kL9E8YuiShPFlI0sBHGukspKLG
fiBvgZft+Vsr8w1g5zmYJBKVZcJPTYAs+RzMNQWpNdq03j4MyQBMa15DOuLgJ2psOadxqx6mXYem
q0hE5vxTzNd0+jrMYyvmEkUmPX+YeoWia7Fo1cJFJCQ8D65EFFr/PpHQjUQWUW+zQb9SUcJ2Sdtx
3j4lPm1reC1niyFHKAi4pb1u52UWD+lulLMUoM1k7MG5tG8hKdXWblXl3pVFjA0bWt9/GqE8SJF3
6SG3T9saOe4LucQbBOSnqG5/MLzYYV12hGT1VG1uVGGGjj+N5w99Imj8K9w2VjcoSk9GQCW7XlIl
SpktYzCV62wgsFTVee9qDI+DnD9CnawDZn0ekmw7rfD50V8yuAOppgBeQqx4W9o5dV9xVy4hzMdm
1mz3Zs4AgzyRKV+nqAiVHuO6hKFANMMgOdtC/msadRhjK/NkAm0BYnYB/ZyxdZvAWWd+G5eyVsSs
XwaRb8GNCwe2fWR6nOsPUQ7zqEewW31bxTknrgQtYoOlHLUcpku9XOmbLqs5CP8oxm9PLQF6xMLz
KMHgozPp3bqqhD1Zlc3bMeM9bqASsLtJ0ApUoqAmUH1r0XkttGHr+kWzDgf12NEVMg1F2tANEBGt
iB7pbTTCYCMv9xZ4TithiZiWAxUZyoDFFjboBdzOsEra8jJYunn7GQuCLhaceyeggIqgX2nPjoAI
6QyMuYBsa1Aoumn3BQhLouoCrHKu78KwJkCpQucHsORi7bO6+Rab0Q+yTGu60feJGCCeANbOynNV
bBYQmbnABRvPPzq1Kng1kbDOxxnmSs0yTTdp0Bpm3zY9jdvxerStGObT6EENnsoFSUGaVEOU8PhO
RyqBH7jMpNDi2uK2VsBIB7kdIPzXjXEZMkKGppSzy4bweos6XF8feRuv8/xeN5Fp8sOk89QFH0fe
I/dBdAdpW7X3JAnMp+zm/W0G0NAUHgaYsLjC5escHKZphSxQlROnxvtOmdVcGeh5SAVEoe0bKIrG
oct/Zl2InsfRqjX5zw7SpbcBbSb6NZXhBDOHFIx8oP4AVgLwEETS/mcY4U4uwgXRQum8XJZbmgwp
f1yRIM9P1Pbw6G7bOglvpwx6VCWuL/o9tR0EjuS8Dtcj39qTi3kAkQhnahih1q5+k/BQvMvBPDiG
bd68Q19tQL+nS/Mpfsxk3DUHlJtGHxZoevfiXTIsDuTdITKMfA4j1L5/YE4y+mwTNaEsMBOSn/Cz
0HIIRDOvJXAIbXQC3Jq2tzBu4nGVOITpZaPy0HyO5jAjtCBdZ4Y7Ejd5+z5sZGvuArzA/N4w6dc7
3HfD540Fq3iqdW74j3STWfegGpKlD9bQDQ5FXJr+OPVEppUIhmU9IVZdbbF4DdDowZCO/+rzKRjv
AVuV3dHX0uffsWV77DkeAO7yMMKjVv/MOVMJiIUj1uHQb8sY/ZJsQXW6IP0YYldjj1D/EEcd2lNE
rzb5oNfNbDeCKAZqP/O8bZ54nVmqr5ibkik9Umib++DKI1HgEFR1mRr/W7LV0V9Lw4x2hbABm0k5
wQg4/B6O3s8RGPTaJ1sFhsayu87bvq59kedCwhDS9WJHpY4iMn4qk1Ub/Qt+IJS2RZ+ZCWxZUYc2
/2aYosMTHEo6iYihx0YXBZBhWxKWMFWLIHQ7B3NnNS7SzI+nLFtacNDR9zBvJIldVAAoA8mgDA6+
rgD0YJq/dMCFjgU4VHLG1Rg0QdkABwKMZdATNJJ8LwEroo1k2ZOv0Th94o50P2s9qAzVyhZG4PE8
BE8BQcWsjLAXozI19dj9mOYtew+AF17sHGqN/iHRzl/VOF/8rhHRbj00C/M5C9D4xQO7NF8mgHre
t2uvfiYyth200X30MDiXPIB4Wtvfz8KXOgtGD57jlNxoZ8T8AZFChpK0iPPuZDaIW5wgaMLtgaac
+TLq8zG+2ibIRRaA+3ZPfZDiY60buR7HlQYVaqOCFmKA4kEJIB7kCGBz3qqjSmJ+h+xm7Yqha7dv
kuD9vh5saNhhEJMDBNvCpW40QXNMsjVgR0Z1fULyAdWQYW0GClAbN6IaOlhRlAtA49WI7sV8cnje
vkTAYral4XhjyrhZ8FHk2kIZaAGq1Zbr6ObmepJLuhZsyYAdg1ocFOEH6d1SyZVM/qaG7MVaKKXT
K7htWQ/JGpcFFSV4hopgH6qc+7AB5iOYOSvHoE9IFfnQBwDZ1eI9rrvw0xT1einCNZ8+MpXWH+Pa
8/8EOjsPwQj5E6wIIfQoZI8+Ek1HivPQK2gl59mEYBXCMUNyN/DONw99v+npFLJJDde+B0fnOEc2
9B8bMM1NxUxKZKHiyaEN1GNrJlPesQNfM9qXCn/m3f4dUAlfm34pLechNPdD6I9VbEMsAlzi2uER
UWm3FImew2+5i7vbOuo3XwHZDP9wsHJsdJJkg8puuEn1tcenkaV0LTlGYH7H+LUakKI4HjRgf10T
lkh2uqNiLf4RZVjE4HWTwUMwUkH9NDZK8StWcxcWKSIVQDBUlvfw/GuHd02bZOKYhgqaNvk0J/YY
QW4XLf18a2Akt009PAYWIHsLEgeC4eh3ND5s0Kl+71KYV3zomloFpUuIskXn02EqGmG8fxOn9QCq
dR3ldalrlwZVj+85vDUbDa/6WnXxdR+1nuMPEfjHQd052IoIzKAFDoQWl9m0SdYedbeQdyGgVf33
oG9g3pPhzixM4mdYPtQG/9uoSfPmsOQLIr4klXENpLhOb/NWpeyEGDcjc9HmuvnVbJF3MGpsps9d
O+A9UULKqNJTno9Hu9UUcwngh4BoiUH60QHuccP9GD+F8TplN5qDB1CKaKnfb2mtaTEAeQ+reY7g
cnEOQd6yDXlYJXDc8CWEp3LILgov71cThl8nlos72fYdKyyNaovLMFey1HzBxei2AN5vIV2/kr7h
eUEg5xW8D2cLyYIYEIfuczOaBbWxZrKzfotjuW4QW/R4+eBWS8m9QFz7uM0E0i60D+VtH8RzXvaQ
mETA3/RNXdW1yKIrfKp4OW6zgF27QvzwfgHdRB24l5YXNXrU4ko6YhK4SdSuKRbQmNIjtxzl4I3w
DtaUvQ8+M0d2QBTYnOqIIuR0yKMFaFDuBT9t4UKhQxTXdXciiKcHuE5ErhiytJHlVM+4u9DZSJuu
cKBIdlcj+K73qL2FbYX+0RJcm9RC390Q5Cw4X4kkywlKmh52Eywbh1vEKsjaGnwWBXm/HP8fquYY
PhaegQ4PAov4hLZ+9ysMtvqnGHr3E/Iv4purm/ZOx8DmwUGHDPebmptHzUnrK4oN9XmONJ1OtIn0
49gQijuzC7bomPoEZs4J5TmpYgQU0SkJfNBcR203PaLPHtdbiXwf2dtmdfR+BMduPYCBNFQC3i54
CwherRIwXuhj8ZZlEsGgRoK6tFFyj648xCmgUyzyIzD6dDySdEz9R6XzrLm2rEE4bBeaHrYWNhI4
EFJH9jBAr04WCSHii6rBnC8AWqPdo4K+8VQtneHRCVdx/wYgCg6Kb7QloN3MOSTzNwWtAAAp8v/o
GPr/qCX5fxOLkdkuipu1nOkMRXO8LHjPALBr4foRdOGBx0jPgXvZBSN90JlvzjkwXWoRdU0x5Vv0
A80S5EA2DxqEyGT8mPG0/97plUQ3Edjpp4AmGXxwk2yEC1mGKvARzJVmKOENCuyJECZ4Wnq+4Lj0
W/010YN7m2yMf8vtSh7mKJwfcpK75jQg4gF80sZgFacdmk4HqRRcIWBbKg954DNeCNj5vHGm9fTY
Mue/p5AkbYqYrPaHiqCTAKUXHSUV92F6aum4UBRu6u3bRNkCqvyQaX+1NFP03Tk2p+D0rP03uC7p
7ZDOmXoTqpD+F86de7sQ1MGPkZmSb0vdqkcRQyUDlMZ2upmTGiFSjGbKUqzA+CxXLUC4a2Wc7P7z
hpLvevIqxP22rh9kDy+4Yuq3VrxT0jC0TbtF/wraaVxLt+ZNc1gJa1sgN9v5lnR+gN2uXs1/dcL4
1zUa6ocZT/h90gr7Rdg464oFq/YjNXa89Z0JEOtrfPMCGiw+KNuGIA5sW7HTdtkE2AJlawvRWyHm
t/mINLxQvrHIqlaxpwlZLO+DsPP6OFAZoyIfQNHouEzrAvc0I+P0hM5l8CWxTZxAn2Qi79gY47iH
oF2mKFQhh688aO1jwVIPN0QFJEGGbhNZc/jBeFA4Gu/7mw09X3Z0IRL7Q2gs2p6WWXtKFda6yG1n
k7KfwxnuKVOKTcYXxt5xk4knIC/aRxfOqAMh8ZunIhpyQ6GB3+MO6ZLMv2/aOv619Hn7xk1yqm+8
IBE75BmCmOPou8yWzbx3VCgP6uvApK09ep/nj3jTe1ktsdS3Cgxvez32bfK1XyLyxiuyxccgE+JT
jYB1voGBd/5e5Hz14D424BigxhLzchXGHLLApxDbDpiGnDUb2M/MRB4gIFjN37Jt3J6YmwdbjvGU
aEgercQVK77MqUMr0h2XRWyfee1Xf4fbIu6OediEh45l1pUGkAmEs0ON5I5j8lidNV8/I+mOHuMm
qj80I4i+hbQmDouaIAaowmal/7VSdbeg++1XOKpXyXFc5JCWYNHY+9SuC8R74yjAAmwuKTfQst5B
1y3ypRi2RBdLRhJzqBG2xyVpGb2OF4dp5iBBQAuyc2la4DyzH+jw8Y90YNMnBjj9V7QJ1tu6nZUv
rWjzT5lb+p+oBLb34zx031W8Rdc9pjmW6JIj/fXoEkEtA5h/4OBczq8jPbUZxp1X7CjCrTtwGi1h
ETBusLK4M1AHCePpfQtxDyT7IVARuD1Tc78gS3UFhHxVcDusJP66rFP8Jk3ULg3esE9RihZaMbHW
fm8mKE8VvkX9s5y6Pulw7ak2LMZ5yr6hw4wgeRZ5fbfFxo8FtOX7N1CNphLUKj/fDXONIIUGc1Ct
PG170LoMSYoVeccXAmjWlwzWZvjd4QBKCIAb/YkNijfFuoywc0tAK0Xyv8nenOBy597wbFegTtCK
tYURYVqXk+iz+YCoadUlmzb1GTB9fh/OiVuKDvnRVnb1HrUZtvRXOoEmYbEMSdqXdQTC/k02ruO3
cFnZY7LlDHc32fRDr232Ka6jYL3Om7p5HKzqf1hArN9APqJfjzKRuYdmPo0+U49CahHiBQb5X5rg
fbtoPAFcQDoTV2ySPnhN009zNCCVA4qYPYllwdPh+hWsn2RsfHtjqYpu2wlJMmLfqJ8h7R6QzzLr
IU2HnIEjIc0YxJwmRC133Qbl8GJgrVkKHPHkOyGurQ8Ctl9XoAxoPFN107zTEfIJ1IHQUz61hqs7
eGLn9sThFHidTU36q+6YvgF+HVFMuyDECGzmH1FZTk0FGDJ3pc9IJqosHgCgb1EQg1wmePNvJJpN
P1xr8+RobR8e42RBRK+t2mQZjuP0hRqX3ycA9wFrryFJUjRx145lDv3HW7QyYWaDxpv8UHeNHcrB
6rCFKOuC2CuDcFRU2KjuPsw5SV3ZuSHaSssCf8eyes3xFFr5PoMSL9wGByvTY5TNwRHfeNgQuYHq
3IUT+QJwEejuIL2HUxW38XTXgh3nrhp0iR5T4kZxA+VIPI4CYbUocBeRq1xQv5xoPaRpNcYZWOpx
jUuGoVh2w4N2ezfZ1uSHzYvmdtXrGCMBi/+PszNbjlPJ1vATZQTJzC1QVZpny5JvCEmWmSGZE56+
v9pX27LCit1xIvrmtBsV5LDWPy3mlgdiHa7zxeVWa7wUGrOa+uYk9yCKdhvKwycnUdtLF2iji/mG
5cWkR1PGwTKwuKsyqb+PolSvQV3ZTPahQnmDZFgvC28Zs5ieubka9SqqG4MohjG9CxQgcKxbayQC
Ppny/llaK0PJOAHs6cpOzNSN/cbv1tdyE8YQNuXILmB8B1/BoFSnMxys0jocBQDHsSV98OY6ec/M
xH7YluclmeS9D3F4ss5GxsbZ5umprZfgrZ7aKtv7smkeCU+3v0+tKPposUT9bOTcuqFBx/1tE0VA
8JIbtHvZu6zSwJ2WaieGKfB3ekpUftKDdQ+h2dhyu0irgJploy2+d+0BeFFqk2QACwC7inNV+jok
rrTVO98v2hKYw6rvS01wAvHpWyNC3Wf6ebQLylDTk423qyv+mLidOx6t/c4bYmNb9SXFc0cvu1Zr
F9UgevkOd35dg6mp7kWss+unb9V2hBRWo+tu/UL4/s4krodiY+kYf7HlTgMy5U2jEYmV4btcKoqB
by2c9i9z9Qyif/kOuXniBIv60SUTSaeJN3VWBMZMW7N61gTSI9xWnQ22KZilxYUEOkS4Higxo8rq
qNk252YqlvJiNsTSxHpcaIXSDdlelOmeIPmsH9WyN01qDBQwKTLgWtV9CUGjm7uin0yD//rcXkmr
oG5bi82o9xuorx25Te7e1hWqgVCvkwJxK2vvilg6ywtH5U4/McTrKQQMMRjOw2dWTHcRTMbrVZDe
zCvBOCFASWkcZlS7S+xoEjrBoQO/Z+mY9mWVJMMdpEpNb7+2jTwe39VLru2JY5qoJv55TjUdikTO
D+ZmB9eqZoLYAbl+cTM0qTRjh4yI2zEgwJFM75HUd8YpmdBVMpuoBIzBlGI/BUBGj3XGPOJ4K9JZ
Rm3b5NtlaZe0aowgKurQHydH79QmCO8U1bZU53nvy5NeqXEOFfz/Q8aqGlHWVH4GVmG3KYcxA2DC
HK1MGmrkXjSirpMeptTyt5hwYob4OUkxpqFP8HgSuVOiX+ymGo1DRpd6CqZqXbfe4v7KGEg/cW6l
4xoNLCAvdKpqM/bllpZb3Cfm/LA4ohYh05vXgWwMu/IgYXKvjlStEHyvZGNpH9GFtS3AvOhhy6uF
DDUngqddOqr9xb+EJOq/JUjkDAh/oBDybJcN1E+OEAH50m2COZYD+lGZczdV0q5eRZZvgJJ2UD4k
MPRqV3siWCNBf3AT6ILKCXdRn4WGMWzgzGtVniaWia931NAyoUMyQxN7VK6Mk4Tjq/mSW0sDoG2n
j5xC2fdBL+mrmVpS3kH5SCCMTk4UQtNUhmPpw0mt3qhuppySNyaTuzyty4waY07F3MXzks2vZrIa
FfXeoi6Ksq7kqTkm4qHfbOsW7e9Wh86YBCCsRtP3uxq273JrHQCwLHXGb/+QDGEwB+rdnHp9LZpk
fBRJyxTRoO+Kd8cquU7VrLfXZRX9tbU22XvXEuFBc2Al12ptXI6gpDUf58oms3cGfTrxzNZ8SyaO
PH4qawxedJviSTf9D68RAPPbNpO4NflZhSWZKBfy2gpnxz1nX8OgDXe0qpuKrNRZnxBJix8NzAQX
WZDpIawmKYpLEkvhk9Kxm+8ZKpit6P03Rh8o0+vfe4PMFqp1910Q5GhENKP+lWkuBUhvr4dvQtdU
1tk4GZdVcTxpdJYltw3X5xgto5zPIUdw3yJk9kSY5AMTJrWz2S7UTF3darlS7/LI5trUwiXacOa+
872Zw6pn3Nld5zdFdz4knqkhmOrZiVOvAqYkRts3T6bOJirLIWGF6eOyWX/xho6HFaVmGSng1Ee5
ZICl5US3FTo2sEdKNIlzwiUowbXrBCLc3Or2tjwmDeyDxlwvOPYYbFOSQbSGri/aX4mobTtqdNbR
Cs9We1foYFgi+HImAwV2Q+iLqXN521OCGJGLyudmoPzvOQ78DPIJ+8iEM14bPUV2qkmAT2o1Mxds
BfMTc+6tpzaOwHffKQo7rOVk1xGLZH2ap0I8pLLoc6jgvn9pygS0dmZqSRlOelY3LvGkbz03zzVI
s7whs7c1bzq08AmQXV0yfuPIEOuikf33BOTPOBTWOt3Uhhzq88Qdty3s2F7uHjMi/F8hjqHHx7zh
XT0M1PKWnwc5ap5B5BES2+y1KcFmMVH2NLSiL0toIlVmNyZu2GnXj3O/S5MBil8j5eP9riZFRV8Z
7m0py7LjVafUCi1q0FejhJjeNQNHcbQWmhXrt4b3a7SM9c5ep3k4V77LlbPiuZGRNzv6BRzcs6MB
EfLBJfo2O81t5PHHa45MTKVai/KvTcHtiKExkwhYd3sq9Cyf17LyZTibpTjH9N6+u94C8EzQM4Gr
BRTw96nyZi+sjBoO30m97rQeBP/LdT93lLS2VzlRV/rOL3gPB7YDFcGRLK7xXDX2QJtFcLzxBnYC
LN5wqM1RCX1oXqx9bXyrhN2ZO8FwnDxa8so/4sgJZLyXgf/GZMm1d+Vira8aJdczP4gpLTQbVbPz
cIe4kd3Nw3hYyE8/A/AxlrBlCd1TLTVVnFqJMKLW34R1WOVoPRtOkz+iUs1+TGCzz8R5yuwAT10/
dkXuvPdbm+mQoscA84ebe1VtZ1/qwO+WfufMgXxDOK620EwKQgCYRmGXp0ZZLd+bLe2dMzNrkj4e
UYOwkDF2/mI/asbQph08cT5XKyUeyptu55YiU7uhz+3zgbQJ6Cbd2O+JVYMEyNZP4qxf3GXv5Rtq
wnxyDEHH0IohvUydouY3wwyISLNe1307TVYV1Xy7s0a2Blwyhsz3Ui3jrWoYNRyLZEicaAWutnZO
4+giUkZlGedbUjFOl2Ai51mYGkaoSX1z3Bc0sHdeKaSKAkeI9TTvM/MBOSzJAIbMqA28lgyXdpSg
M+mxDgjTJFHXVWOpisN9ae5FDz3GLc3Ej3CTyrs1BndO94sY6x+eojqK8gawOqxE6nCfmZV6GDvt
/MRzAT7TlFPrhf3YYL54skkylJfWuprbRdkzLIKJgQlo05w63jVaXVXGPvfwBtXudxxKwpmw182k
Q+xTBrhUh6RinNq5yfEB8px1o9wxFCl/KMp0Be5xFpHvWnRJNnCeCaysRneLzHVCPSzLrXzE1+Uy
7pc8i5R/3m+x25jbGHJFwnFM3DTvAyG6dgzjI8/cpU5KMiwD98wtfaEB9Bd9n/EqH9W2YTLWRZAz
razk7IvmzMyIHG7aTu2BhNKbITvmc1SLKx+FkU3f8Xuw/ZopQYCy1koPcWb7gx2lQiHFsBPfPB0K
9t8LOgEOSNtrILpMi8O2pMxiczZmz/jZHIiBcBPEkeQmDjSxuduNzAaqpXWoRnLfuA28ZGdrmojQ
Ltdg38yjKC6cdUnc0NeGzsN0JpkoqhoA1RN/dZ13xXzn7w1HSsZL8KbTVlISxT4aKPtuK6vpYrWN
Nr+gOnMvFmV4zcGZm5mx006NqIbKAbRGyln2cT2bAgBmS1k8meO0zzOzGLO4s/L0tqbp+q7pCbD4
iJaAg81XybfST9WKm3LzvAjgHxoAqrc/V4oyZV+DqZdRxWC1Cfus1V/JaWnfRCWc/FybrnOC+3p6
c+fK2RlmNnVXQPdwXiOmyJVDqXN/BXOd/1zhVt8r0NdHW7lIJxJFok9klSnV29hRmsf5rOzrEbkH
CjE4WHKU5lVDOcx2Ga0mMeSEbi79i1e0HIJTBlrOTTJ6fVSU+cCnWDyW/uirxg6bbLAfA6RHL1kl
9aPRef4U1majXxpComVcZLO4pZ7YUKh0/PGeX3+z7al/LHVrBCFntWQquoXuBOWY3VO0rKnKiTxy
m43ebRvGMCcABqiBBHlgLuX1fignbb84crS/WYY33dqCBjUc/Hl4M420oR6hCVJxAq15WvMDKemS
yTrPKUndqMrnoUWzQm41YZ8WwbSzQmTB1q/Vgbswe/XsxRmJl143i5ynLndjWzheHie8QBkhy/XY
qwnrIMpNK0e2TGYY/LlCsBUez2RMK3xgO+wZK3XR+MCdMHKleiRgqvpZ6rlvUeFv1XVTUXnu1jlV
0FrQu3UcFLOt97qA1u60W3fR6pU2vyzBJbrbEi4YuHFf/1ClUb7QEODjzmuxPZhyNXCtiG55sNO1
uDPXWQIayQUWjuujVRF6DZjpyh/b63lMuqvaNq1vfUOnfwvsZNlRh/Lqx4qz7jlt1/p+cEtKbBTg
BZqwPLEeM2dtceCvuXUloLmzEyY6di/Z3B4ViPQgZbgQ4zYeJqMpRThPAfeFWKcCOgky8cF1EbUU
GTGX4dI14/uM4eKHSwuaUm9Y7E+LIoFqAo4r2LXuko9RN2zpNzlKxEQKRuc4VSODrnDahfec18RP
h9NkylttLfq2ZjjZcTqqXbygqKMJWcf5p0ZZXIfZcFzFw2Dn7cmmyuaphRBmQQeVziMBMGCEcAdZ
EAI6AUVtbpldZqNqvKi3zZ57eOEf7bvMnjLGe2SA45Uh1uqEGeAIh4ZUj7fpkCCxKI5C+9C2F4Z6
NuYknujNq2vLAermzRfiWvVjeoOdhvDcRDK915QjGHB/lCix4RyHgMiynfzYA1R7BFRUz0a6mM7O
Mypw2bnP5RWaycaN8JUAXNGvubDShfTWiHMW8QalV3O7ToyIiUVn8cGzESo5Zgvg8khR7D2JzFI6
trLVOFkE9DtneKpffOUkDw5VDO/JFdOrtDZYfhI8c8bMSGelURdL9iiT3EnOiGRdrpuOxJg9W4GD
DWked2XrMHQPBnbuUip3qwdvqpXLVbG2/YWwOVtCb0zHMh4ru9tC4a7JNX6L+W42/fF1tke7P5Fk
hpw3FVQ8lVubQEvazgs43sLx5/XpSWvhsAeLzduDsXQoe7Qt1Dk/dUDa4JlZFq1Yrt5z1g9PIMN9
Pxi1+0vZWeXuRD83L8fjgS4NzoMsbyqJUy/RNbGG8KXPnb9I/A6ZlTbcUMIHngGjuKp6zAXIY9zk
avMqJvptAHFoEbKtneMgaVNFSWTnZ5vTgGCrBJ06AAbqj30n1vKqDFouz7qrF5Pl01uMaoZzIvPG
aCt6KLe8M0ZdvC3t5v3I0IMjyMws4/uwdTRFTkXqjq0z1DapaeAxTCcjoSx3Z+s7q7C4QIr/ppOh
6iKrUVR7Xk597m2+SSJkUxknhanQM+kNkpMDu+iyXeFTsoezoBMNC+g6xEbBYp4iysn8HUl3zGZy
G2G9NIjhOK0sruGimY2TbOjYEgD/wc1gKutGgUA3cbJYy3Nncmuy+Ozl1WwYNxQWZeGezwPar7AJ
2vxxWaHLwKQW5xIP9sIKR1yZ7SaEfT3ZUMqmm/dKWAy3l8YZH65Hq1Fq8VAGOkXIdhQgtg4Thw5z
NzMQfE6a5x4T6dNiDe1VY+TaOikqZewboUf7wOHalZE3tmNmo5oAEmQcEHhCNZ+VDfynPDKJaOr8
0MNROp/owKnhG+rcHTiBTMBeBqVgdCArH3p7tkr2Ex8h6dExjY4L8TH7l+WSM9FssIDHLzGVgR40
unQ9Zsv06HOBJUAruDeycTcrr7L2TAoC0i4mq39qC3N5XxruIBK5YJzjYly7e0bIiuoCoW9+XnBa
1JG3HLsqOGb+COQyeRp61F5P5JCKc1yL0NjethQvdmYv73B8PLUvhzKIwa0q/7q3awBhJhxu9APk
38K6Nr7Tf8cHp5zzzGnzb4gOxpGCa1YTkplcoBnRWFnKqFcosE5SILXhAjvtcDkjNJ8iH7hrO2FC
osqza7hWbT6gsNheKbxm9PDas5PhcUxLrCC7nggu71RA5b+Q8r086dTS0wFO3m/jgK4YjcUkSIek
vwbcTr1NPAdEohHb5bvBVTaVQYYaLPMprtv2foDGR1hl5MarQB7RxFteOskOcUiANIrWtI7tAY0Q
TPdxA9jTSlih2fhzF/ncKS4VtofSDKYveBjbzr/dJmsxICs3fiYO5e6A0na53OZhA37bOBliiJHp
LkU0PcEPybID0/TLx5x4BCue2pax3AYqQIrMsmamsh4cjpxeljT9PsIQiWRsHEd0KSIroRgEywb+
lhjHUm1ectKBLeeEFFHgRq1hQhlCwTXuntgxRTYTUWr+HuS+5G6yTKg5Gxk5mXH9Rrvc9LMJacWw
1nuKx2XeZSSonhEmI0FYjEYImuOB5btog1SFrqjXJCxXjnd4RACfU1LBaaYRnHhou7ZCvjilWeIf
bojRJG11LnVcW7P9M9sazkCRM40mFFYNRhsUaIDDicP6rq+66hvCREvt6Or145xmdXYqKLzhNnJl
3XqpScKWlooVObrNKGENpbxcKG5eumL274kLDhAfMa0o2VXBhqVzs8zxqvdz80fWmp4TF4U2Tjcn
bdV1H7T97bI2joF2w0fB3h5L+zqxyj6yjQlVGBW5wHnduMP3JqvocwtiQTnkEXEmMci4fctxAIeE
xwxJrtVUQiB+E9MNx9Q2R1ZRonFUBYlGS/fPPWCPwRy2RjtecjTCE6MjSp5wYlQnK8mqOkbwAD2I
zKd7XvHHDXGH4K07Y26K8SvVjW8dDAHGFwETSK4Sw2WCJIeL8HdysWg/CR4ff9apOSwU1GX6SMbu
fLtm/cwNo9z0pRvX9VfqIbPbl31QvgZc0v3OZWPBRHSF3xFBU3joQldKzogVD9ltZ4J9g4uBwo/W
u3wDo29eWuXlSyiJhn+ExQWjWYZxvWzbJXgh+wU1D4yx08ECbAWSZUv4P6ui3l5zeit+lazQtE21
N9tRkRfOeKTznDkycq/6kZPtyuAeuWG3t0HqYD3zo6djmAPEok271YhPDIOPn0LbnQ3Lao6h4ZmL
wz6wRYbKqEj7na8CZNfcLYxU8lN7SyMI2e6KyWPGGnuGa1w4acOwgVwuVXugfiy/dy2nMkUc0qPJ
VBz9CB7rN+SmxQ2+1hGdYW7WjNYGJrgZOZ+yiDJf0qbl7XRvohX/puBuHhwXHsHmdryo28q6KyrL
bm67YpmI2gnyeT0x/VnfD9kwEIO69RYxQKoak8PaWsXdpKwB5GlZMa2sxgbaSO1CaOpm+qW/o0sS
7i63W9pFPXRuH5sju2aXjrnmfAyWvjltbG1O2HEX2w/AVh3OB8ca+X9n2HneVL4pEZG11pJoUMi1
ePVbhBMHIjLm5HKmx0HQ5SXznUY3927TGvCp5THMpUnB2hM7Q062ooBB3jAa1evS6+QhodL/SSjU
EWZd9WJzEFAD7rDiWM/4QVB61NiDnrtcc5H3owwOXbWUsKw4hOoTjb7zjl5FMdi4MAfk8w7moEVu
nYyGCidiWJpmVaEwASSJkwSbDHWk592ATVNtOrgCzose+V2cM2LShzyYuJ4Q11iP5trlr9pH2RtV
lUeVi/uv76LO8JObprDRGVH5U+RCu2blvrVq917UJkKeidCQm0HIcYs6P5mWEPsbaiblGe1D6eXr
D39y5b0LoWXsZLIZIs6CAHKC2VBpHpV9TWlaCau5lf7o3zG9sX02xOAgWGrb1Iw4D4EPmQ7XXGBJ
Ew2+5t56IU8ewSdy3Pq0x3g17yS572PE32M8JHiez7ZtadGIAKD+HMo8fTZB01DUdrrOYWJZYqFp
1WJFKTgfdZcI3BAHIIH/njRrZscokjZoeM9XBxT2/EsLbV3LvQf7RnGMJD+cLHLSdmk/eldj4QjN
UV1JB+yvKJ56VeYPQVIGN9CGIC5LkmziCHDpNvRdgbVF5zbl/srJ9kLRQKthorIMxxazQ4ixKnl1
M6CK/RB0hR2vaCECdF7jemZvbk3WhXG8YQqjq/KdPWfAshWKDmsna9+7PvadDofKtJ0O7ZD2UTLN
YHvkN5kXw7zZ39KSUywk4DJnAhFtyd7vFeUM4c39rwXD30Xe1aMZz70BX577uAp40yzIyBm7tArn
bRVPGBD5xnolEt3PN/lgaY+olg7dpQk0RokWLmVrYrwpm+B2LJPNCWnWM4qGREo2hGGKb0tubd+S
fJ4kgvAjzkwY3PRiF4PVRdsCDhNtTKBIjrmCK4QbmNFNvapUIJ+lrQ5Xy5OX2MX6Kz9IERx7sqay
T21vZFhUoBbNSQ89bw4rVO+myyXZIxS105NKDsGtaDJSNIIAxv7cmhfYDOjwIU449gcsFtz1p2Zh
ByIcRmYpj00v6EVHaPcdzWpTYEMs2vbWXCWyADRjAyaaxIDvwiM37TqdrSruDS3tyN+wQEfamKaX
2VrEslumXhb7IAtK9lQWuFRaCFA35HNpWsQSSDD/qVOAmd20CTlHdYsBnsJsLZFcBJ2Zn5E/FtSX
y5z7N05eVl1szVuFTatFY3eN5QdSe8KnwMvorPqnLBs57NdsS3S8aiCrfZpRGMeSt9jHG4c4tUUB
S8WLrZSQoEJmcpd3HrVEx+gLgdBzpghZ2avvVaMZqJ7j+7hrx5WEl+MYgEsGIoxPaGZtSMh2cC87
B945srZVIS32VUEWo51IlLecXKGASLmSiUTyokFSUeItyLLjCv/QzzZR67e2ksW1jSrdOAoGwY5B
Yz0a0Vb98pOZ5g9cF6wQ9JCKq3AgbEavMn5Q8S1jRIvSUILOvX8tldXJQ2L7249ULMYlFtPZOMdM
Zv1cHGkdwZkKeSazhNJTgOFsgx81mmvMBZZEw29NGTQ7Aw4iREDsKE8Xxm3G0IMyam2DDzYbhvMw
DT20cje50LulMQSnq0jH5bDwve83bnB9YoNmnBagJ7ejNYMhkXE2XSCI4JZsUZ9cUR1wXVTG0M7h
NgBiHPy86wGwTNwE92CSFSVIO5vopZrSv3XrFjEs10163VUoicOZt/wdhfp8fWz0kOIYFX4wIdrh
Bp9k8lYqEORotjQdhq39CpkII1Weg2xlM6cqWz30WRVwRV0QrLsjDc9+qwDbSIY1VfaQ2c1I52sE
3TM5Q24FyNZUb6nselQQSQmkhJu7UmjSG/UgWxQAHLLoL2yHzOMwHxhKHrOL1x/B6m4zdbyFFmQB
qnVQ4VA2opO2qzs7x8sQwUK5r47fe7fcQYO1b5MUnpul2++MMe0p8Xtlqeh4Oq97swDc2RV6BMZ2
/A1hZObX10cN6hpnutOXVC7N4J6kMNrrLrOl3xEt14nLYebWPCnb1jr1wUTM0Cdgnha+1UpeD5gB
f/aJsV27uEXHcEFYMZ2MG/jbDd6zhGxT4bW8m8x22h1TvEbvYhvdSj3SF4hHEQCMQgMpA32+W1Dl
jouSz1Wz2QY1IO3RW5AWswhpv9AoJhLT1EF1qMa/e0wNDaBcgsbhkLCAxtDZpoDwCIDy9Rvq0pl5
GwHWpb2l8PKE7bQyi/bvjutj7sO/ww0YHkD0J3ENBiFnoJAfzN2VXJ2gQ/gDIWybP8TUJuFUdtPB
Kxd9I0RF2KtIUj7dOMVVOcnD3x//0fB9fDyzWrHj+8TYwoL97rXGw9qPyFbqEOsV7VCFlHk6MVAJ
Wrg71TUcRRBujp2e97pCFvz3h3+cKsaAOZ5uGgaso+Ue81N+fzpzwlwH6q4Jy4Qrd9fLhI1UMxZw
V9JV5MiaQNFSnNnw5zkdFR7RXdmgNqGIAfDu3PHpi7/oo/f841/0IWIFwXPS9TWfI21tzmEozLhI
AzOiVHrsKIU5eODCe9xou2pcHPK9/PXQNCAA5pIiDV+BHNCTBF+8qY8RAP/8WQwxPKbeSuuPZLFO
c0JPNi1xU6fArXjnUoQdFWhkObRuG//9LXwM3Dg+7Zjw4R3TTdHEfEj8UovdMOYdJQhyYP/Vzj0L
eRx2KcpC7ehXBv2aX4TofLYMidyTrnNcg9L5EH2BQHJoywEeHjugeeMiM6HMlWhxR0Ofop4LDqrB
u91a7n8b/3AcceiiNHaPK5Dnyw8r0G9xIKJ/ge4jCA/LFfBvrr7VNnfBKUgQ1PbfX+2fP/T3531Y
X6srMKYohfGwMRY62mW9XHnuOXoMC614N8ad33V3gVOl+78/+c+VzZMJn3EINfaYR3X8y/4V7TCs
Titzm5XNhCTjLEXbysWr2v+Y1fLP+2RIIMsGRwYgzu9P4dG5FXTsaGuR45lzlL75tTyDlF/uPfTW
X6ybP/cF6dscH7DHEIJ8zd8f59tBEtSCldqP3GYj0HAE4vgdc408+fvr+3NP2ORseEwjh+4h3/f4
ev/1+rBy9b3OuRuSzuxOqWDwYmEfziMEnriSe+DcL8auf/pEiyAmHPBYEz6mF0o67K6e2PMqE8tb
sgJ0BWNxRBL7rLwhrdH/ImfksxXC6AQfI4RP/NPHdPGFiRA2zC2ncT/RrwSbGlSsvGFu/o+lyAgi
MuGlbfPVPrzLHDE5FQXvcuu8Dq3zGKA50t0XT/ns/RFXLhFPMQUFTfzvX2zx0OmWGU8ZUQi4WAuD
7aTIzH6nwVhh8MHC/r5EPluMgRGgHqAs4zT7sMPctnfS1T8uETkHt0tDMEik09QTu6miqPniJPkY
UnTcaYHlGbxFm9SIj2NK2mCqqIFxHvcyrV9yCD30oSXSlU1d+ENzHEksxvnx7z/xk+OLi4EQMslZ
yeA38/d3uiX+ZjmIREMyBXB0Si85DCt4q1UX+65KfFAIyz7YFoLHL37uJ1+TEFjYZjKZOFzsD4XK
bOZt5nfs9CGZ/GcT43XBXSznE4aVTfsUf/Tu7z/1k91wLMgYzWJJrqSPR8uwBCMauwouC3lo7JBs
uZ+E9dVU8k++omeS6OZKUoqIfv7ws4irSYvmuOcSs5Qa1Xs5FAdrGKSxl42BGjkvjPVaov/NvjjQ
Pn0yFwEWNoYFkpf++6dM0P3rkWlgYeFP9NGYYZI4GdgbgCSDfOVsR+y6YOVMvnjwJ9uE5xlUF4Rd
o287/mH/Okl7LO8eDlNebKn02dAY844kWHEbgKB8caJ98huJ/7MYYMJWOY4L//1RXWWY2+LUuPPx
/sWiR1qmnR7jbQ6BdKuQKT+VMvgqr/iTHxgcs+GZH+SAoBgfvimGaTKYZzZJLgnQMXrkSFhbkkNq
4FL4z4s0QPMRMGWDsTeEYP7+AwtM5+BJ/MCEQKA4GNExLZ3zVd7bn1vhOHHBYMiqQ+Kb+zES0Jh9
pnh0zIERBAhcl0uJni8r5i9KsU+ecszG4/84PYnQ/3B8TvhV6sYJIKM9NKJKNg5qncz9z9uaKpot
Z5KhaBqkn/3+xrSRzZryHZEFopH6uidcp43bXoxf7a9Pfg4HsyTN3uCSYyX8/iAYJTttwE/DbSGZ
NK/NPkKw+EXi8J+n4j8jRcnLYkQ85c+HX2NSsCy6AeTk55ZnHJ75ussH9B9K4/rf4bBW6/N/XXKE
8TKsEYm6cxyt8uHcyJF1gx9QMVuWomXLfLVXq9bx35/yyQ/zfM5F2+Byc+nzfn97C/mtaV92tOJB
B2VYZd4Fw2SGve9NWaR0+tVwns+fRwvAIFPqu4+p+LNpTJ4HroMEQQzwf4wThV1NUpw2hVG0t5Pu
rbe//8RPFgg/kTFm3DJk/v/RepOPj2uFF7lmTY5zt4VdaMftv693MnkAxhzreOoGH+K3g8HF447p
IJwqI7nxNYanoSjXL6ZX/lkXAEU5XCUedyWW+A97N3Ez4qaO8ZkWo+1QapPKgmtmuUeyHxyCxceD
W6YaCm8Y68PfX+MnX45yi7xAh1mFEizl95Uy50bedQwsCVvXTp+wADlPWPPsYV+1xHaEbomkaP/3
R/55rTCYgld5ZHK4PT9e2tliNsHCFO0wsZrt4KDK+lEJGMkLYdKe3yQ4eGXYdhl47t8f/MmS8Yn1
9NmAPvvvY9Yscy8pYMkbDGfSqq4Kx67DQanlP9ex/LyA3EsTwxWR3x/ur1ZpvPw+wq+g8psDvsaE
kDfReGyFqqqdLxboZ0uHqxk08PhGEc39/v0mi5FY6FTpS32dH8j2QltX5YJU+sQrLskjXC8dQLuD
RXH98N9fp8drZNqIz/JxjkvrX5WIl4Ndp66D+h8x040k82nXkqn4RY/62QL1THpiakiHVvVDzUzm
k7JInEeZ7JZeOCBY+GFpUj3R33Yn+ESGk//jV9FKE3RL28NR/fuv2ohTabEIsjrtVuUxLnflIvMi
JOuL1fjpD6PLPxYf/Kf/odcnmQpZKAkNJLgkeAiYDAxhMrSBrk7K2jGGuw3nz1dI2CcPPQ5Joe/h
ZXKFf7gYNhOZstrw2axMbIOjwsK1ooNvybVJ6zr++6v8s5JjcdChOvSp3ArWh7OlXkpctsTqYIka
MRdF+aa76gnvl9dpHOLrYn7V1f0zF+V3PPg4MoXOyue9Uj18+Hq6DrLUhZoIA7Zdvcvn0bhcNAli
QT42J4kPdSTzbjhkKCOZASigp8J09SAEazLyvli6n5w3AcEnHOmWy9n+sbzMFpSZTIdq0db06Y5B
ukj4UpLi//6WP//N/3rM8TP8ax8W7ljNRsL0m2TbtBv20zFci1GRthPVVjBeO3UmTo0Ffs2vSKxV
FVQ0weX/o+68liNHknT9Km1zjx5oINd25gIiFZnUxWbxBlaChNYaT38+sHqnmSCLearN1uyc6Zlp
qoQjIjw8PFz8vwkrTySe4Kl6T79Y8R/ECliGxW7NAZPzDJUh+9SO2yrVqk9KVcaUhIn+vqu5o308
+PemmOA3Zwkn50zqdjx2VZ/gpgCW0TI0pQR3jQ4iY0z7E6N6T5ENiMQlwPEV1nIe9asZpjJYTYaW
ewIQeuVnL/LJI5ay/wXi7VOuwLsD4s41I5RT2ysuJhB0ZAoEJByOChJxx6uoCCRRE5xwON6VQlMJ
hofYB/b7eED0NXmFDG0qNMF+aK6BKVJbh5sWHdAfr897Mwd9D0crgXeCDws3vsK5N2lqRZDQiGuB
ynTHyDvjuqBj+PbviAL4eTU71nCAH48prYe6WQksUjE0xaXpNQEZTpMyXqqJ+ujT3xAG2xUhOFxs
aXkLB84mAB0ah7cjAbNu2wbiSyrEna5J0vXHot5bK1w0DkDgmDnhF+OihknV65TQjaJo6TVQFuaF
bnbmCVs1P2VpOAFJNubwECfEEos5Szp9DCf0Lqupm7RaakV3GMf+PiBCtS5aun0+HtZ7mkGwjxJF
qpXIYS2OP6WhaTzVSZ2Bp5XZ0UR7XBVBEoZfH5xYrLdjI1qiohQcfEQylmPrVWmV1NRUz93U1Sbw
yuvcrPaUyulbsQq7EwN7R5oJ7jL0CXC+zOVmx3rYt4oA2zjpda0X9L2froQ7qJ1o3ZHa6QqIPu+E
v/lWP4isSxDn4EfIdLou9nIo6hTsCzlN7eTYPxfSNBJzk/ubj5frXSmwHLKNCWWQ8zwelSB0+jCB
zkRFGwisaudXF5RwnuJUemfuZl+IRAuXA4LO8+9fGVrC9XRHmdTVZ93YXUmSN5dM0PW7V9Ne/0Mu
veT5l4eFChJkkkGrJ8OzGJaiJ1XoB1wJQBjDWU/l72Fm/CJHNYEF7gMqZgmDzuGxdCllAbCJbOq4
3uUKKLo12DFEl9XMphSDBjWRNTuxm9+uFnZdg36TOyUu5jIhWHYFHTjdinq+pGzPjSnyDmLbK/0v
W3daKkQD5nID6y6bC+tuptT7UAASg4zR5G4ap0/TXGpW6dEpGqw3A9IViRu4IXJFlmEvX2wqkH4r
oRVpRJTKMfyc5kLhxk3wy/F5pHA1xZ2YyRIY0LH6UQhKtbcB3HBFG25pxZkJFE4/9rFy6NqCsr2o
XlFER588mx+ky/Jknuy9cc5mgxs5FoSM4/EbJNx05oZfqpeqhFqZsFKCczXU0l89/zlOZo4tDmZO
ZkzjsRgRePhWncN4tIWZzkrpnzKKjLcf763Z1z46Uoh4znQhcy58Nf/3WEgVZnXV1PpjS49wkQvX
erhNRWOdS7IF4w0ODk1f8DWc0Mk30YVZKs1GhHXVGTBosYbUEoLWO+iPQ7tfBeZ52rly7tmJHjnT
9PDxAJeiiB2LZB8gySHiSgf0wniE4EpMlIbSFawP/gVoJ57d9ml3JoC37oo6fWpE9gL3Y6FLDXkR
So6fnKaMi7EM7UWgDml9PgQW+B3xNf0BiTuZo+l8LGV5Ov+QYuLzKspMrLfYbyShfeCAGVpAm1NP
UYkwh2JBUbLpKz9VMPGOsJkshD40Mt5QZCysfpXn0JRpczVi4CGrL8wbDjROzKHxflHxGdeRqIXi
a7rnGVOJKHoTe5oYUm8DuMqvumyzFCI/cGMQV8OSLOxi20oBlfegM2JktE1P1phk22SsP16jt5pA
dpYuCOwU0SbiI8f7i46DKdJ0mhO9sCi4xdYBCIvJr1peMj9HUha7mAsJmAADl0cAQT0L3KzPYix9
/ngkbxWAcATQrJBzzNkmY7EqQyI0sj8BpQZpkf5dGsBzSGjQnXEljFNUSS+q+9os4WAgjBAB2RLy
S0uGuh6MBHXsyGKRRQdFBp9RoFnbqM8rIS0vKL7N143etlvAX2V7CCN5B0pucsI2vlk77shwnkhU
b5lzD+dixGkJwnoaGA+rkA6AEphFe9DjU97Uu0Ko8GBOydjo4lIIsC/ACPuf47FMV65SKto+g6tu
tfml1ZsrYlQuQqRQEAT/ycJWtEkyrAJ96C3I8AIqlwvzE7gptJCqUXDijrcY0Q9ReLlQtZLDhs7w
WOUVzwjjDOfW0lOav2sG6LSJIJ0yEuKxHBK6JLeYNlVhgTgll8kFfiQJUiBdn+0u15dbZ722rPXZ
Yb12nPXB5vuDw/87jm1t+co5nK131o6/ORz4du84/G7r7Pmdu+dL/nq92106W3574MM7/tS2dzxt
vbF4JI+f/2Sd8/nd3fpyt+NpFo+z3PnX693afuRPeAXLnn/C13zjWpa9tbfI5W954tXmksefOQ6P
euQnO9dyXZ744Bys3e7O2rk2n3Fd13Zt257/zOXzPG9+mH3OFwdGwhvdzOI3W3t/7+7nP3X3O8u1
L2yHrxn1dpMzeJu3W7vbc9te7w7r+UV5tw2fvLG/8NQtf7q/uN1ub+dpYqLmTzuHQ2rNYm9tfvyx
Dr4ELv/a1W9WbJmoSaOqVilbuj6sLx936zsG5dpf7O3evj0h6SXY85GkhXFv6iqRG3Rj7Vw/fL30
rUvL/Xxhi9YJOcq8bT6Ss/Au6rIu6F9GDkv0sLu5YZ1t5psl2Z4dnDPbPpHtX8QR307h4kbuSU0Z
gaR+fXAe79AW1unjNaLC5cSQ5m336npHfTb9R6AjHa7P1mezQq8PL//w78vHNXvjEl09PB7Wj4fL
0mLjHB4fWUvrfINi7W42u81m424259YFGra3z7ao8+fz8xd1PLfsiy3rzc5jWzj29ZltsT/d/bV9
dob27bcnTPhJRZhPtVejUUUoLSPmy3lw7tg3zNgprX5x9z/SgYW9A2qHJkZEnK0fL32Xbcl2v5w3
PNN2w3921oav5l3tW4xw/7wFy9N6drbb7XNvXd+eUpGXjPhHL7Q8UhpTidJZKS93d5dr+3m7C631
Zj1P+mGNjXNuD7OZZGFYCNfCBtrzt87l+s65290cnIcc27axHs6+rnkAQ7ncWJu7q47pc7AiN7sN
eufu0fPCci++RNb+lqV2HNlyrlGIx5X1yb3Akqwda+u419ih/WE2MB+r6ssF+aNxLnyrOBcGRUJT
MdgH6wGb21m89+fN2rr5YZkZHkb0zHbO1ryEi939+A2UFz/ko1dYOF4T0IZjP0/1A+b9wCwcZrt2
uHUuHftst8Nabx/ZLRhrLD6nxMZ1S8zres2cc/Rs51PAeWBx1o/O7vISg43eXN74lvUHWrRmTTgl
3D278AGrvbdebNlus7vc3TztfOvpZn7o17vLx9C6m6yvvrXD2GGHLm/49ukJbcTmb+2LW2ws/77e
3rq322cbk7+9te44RQbL8q0NW/WP84uLPy72W/fTbr/9fnvNSWFfcxzYrnvrWF/OOYi212fOLVvU
cvf7c2z2fsvUO8zqyzQz8memm8MViZwt2wPn8uHM3roXbPWXP7y/5cezUbh1zq4fHlBE+/uJFfnY
euG5He93aJVyweCI4ZQ843/o7ubgcOSx9S3b2f845OwTegBV3YdGEzK7Y7FxZxhdjlhkMh2HS/Y/
W22WOp/epcUusr7OZz3mkn2xs/hDrMP6Zj6VWWgWnq9u+MDOusAhWPPV/NndbnPBv7e3TJqzt69f
HBumdT2fmuyoC3bu7sVd2O73bMhZ1dezDl6uZ3MaWFtUiOnHWq8d7PHZvIzO9uGAp+NsLx0+8/EC
zKfDXxtCf3H+qMh58TFhJl8WiE55DrpnFtAAHcgA4wJUc66I06k6qmVXxQ8xFH3MnMhkEbTFMgNn
2FHWJNDd2GnVNhrK8Rxw3/ZCa31tE5DHoOF+0MDHoK2+j+G2A7+m9XcacHo2nvap+9fibvTyOjoV
GvPNiDjlmzSxmckgG4PglY9DYtVqnJwNoEytQyAHDh9P8Eu5/nKG6V6Q8eepqSRkeaxqqprCyDHi
XgdRddfScw2iqbKZvHgLk8RWy6vHNuwfWwlWQ9W7zbT2YaAwcCQYVzbxDrqgU+mj2cwuXoj4ikmc
ZSXT3bAs4qbzFbAUE+YiUapWylMKLH+8z2qKz66ANM/idRxOqXwDVG/4bQohCTlRRP7O5Ou6rohU
kFPHCiby8YR41SS3oLJ3FhX7UCvoee7Q1lU4ZRAlJzb6O9p9JGrhTZTSKAfjrHZBowu7GIU4J0bY
nvDB3pey4upEg8EcojgeUAXaiJcl7KF28oO1vBqEdSEDAfqxIr0rhWi3RGUWtSH6Qo9WkF8lIOKi
R3kUPQJWU18InaDffCzlPeWgApctQdqKkrqFc0QdrF90KWA3cShFmy7FXaZRV/JdX/Wbc7EAbEtu
i2KvdFH36ddFmzIKQR23/HajgHiTSX0K4oNCzvQwSFr/BboqYQcCj3aVAvYLoq2uX3ElP9Wy8XZq
6WckDE4VOTFOTMLxAgo9FTdCFQGrZqrlIYqzfBus6lNFMG+n1qQwi6UTTZG4+7KMIhDLTheLdLRA
S7gRde1Lp5p33qTvO4D1gNJvtoZanXAuZ9fxeK+TKJYBcSL7LdM5tXAtaQvvyYZkI4AgYEg9rAr4
WraFpIS6DfJ/EQClXfvUxoCcHt1/vJzHJ/t8spgS4QTKTKmKodJ5IZqaZnr8Y0SbOn1yyuBFbl4E
pQsFJT2oTXUqIfTeUFXqVGiYopiWcMbxIo7S5Km+DExh3YNCJQ9p9Efi+96a9rcIzAmj2EIRcYqW
+a0tm6u0qByn2wfNWRYxBFBAg1cD7DU4k4Idi7ngxGq9WhfAnjofz+e7okilgM0BxDQn9vH4wM+d
oNEG+w9A517mABFj0fVWYZaupWiS9O3H4t7sCaiQqXHVVVR2LqFcnNjCAKSNqdEYqw1AqgkVsKNF
DJ/tx1LeKMncQIiIuTJDg6l+3jOvrnsrjxv0BDQo+MWpWbv45lHmJHqgfadl3wSitojU9cci38zj
QuRyHhNwGUyIpmwQOApHUuOnyJAaJy2T7sTg3kzhS3cklad4V5QT6otzIZjGQASpMrT9sWx3QMil
Ni3b2Qm9eCuFdBPFkdSfcaRCqXM8hYC9d5FRAh6zimvNLYNuAkhTnzYfz9pyd+G7sKvYV2i5bAIQ
fyyFhnkJKk4KkFvPE2+GVQeXpd/uRsXoLHghh5suH09EDN+IZMaIJ8/ddHMz3TIUn0iGMig1/a1h
XUnOAK2MZq/yRriSALy8XJnNDCM8Nu7HA52X/7XFJFdJeJImm5c9TUzyeKDJ0LedGMPP2axDq7V7
N98oB9k5lXFaBIZ0jMaxnMWZg7fY6mWCnMJ5vM8cKNGs7/urLx8P5iVM/NFolOPRDHodAMiAFHlD
nacFxZorXYC+50BLZ2suFVHWWWXtYTWyxj8+lr3MCbwZ4ay4r/d2FSdqNTOdClvV7m16E61vxsHY
/+q5upzJecO/kjMkGTBdGXLUa29TgnZ0T5/Z3juhF8vTeyllcbyAkhQlwjyaaQ1lmw2es53ZxYm9
/OaetJQy74lXY1HCSlKjeb0Opfs1tu+etM2X+9tThObSvOwfqcXC7NJfloxSiJjSpRvIBhbKugcD
/XKyjU/Aqu9OaMKsyx+JW5jcFUTimA/E9fZXsPitb5m1f7Zv70+IecdgvN66y5xJWme1AUL7PCqA
SW1yeDZUjrbp6M6Xzefa+QSE46kFO2Euln3phO6KVTDL7Bwudmyw0P1jsr59ugisq9r5wp3ACqzo
xMFyav2WPY8K2GlyMq/faH+d1uIGolK3XgcX4c6zkk1rnZjY46j5G1slL6xIrAJtAerDPMjATvlH
tQBiJzx/Sv+XZ/NC/ZeV1KoAQ2RAQZk1NxpanUeHal61+y42To3plK4sjIZpRLWZzRvN1B5abxtC
YVHIcNBmMQhxp+oAF2HHtxO4MB6RKcgaOLA/JjC5hD7LMdZQ89qfQid0iCqPGGLRej41ykU4/a3g
hT3p/RSKpxLByq28r+/zi3KvfPWuyALDhlJ8Ge+yfXipXGl3JzTm1PQuDIzfDKGezxqjoDMAYqGf
3RYvz/Yswy7czPUd0zZt/YSRfhNsWSrQwtKMchYn9bwxqAtbh1vJuUttAqueVTC9+Vq2Tp7j7xkA
6rTorZxBDGivO7bYdWymmTirbOlCgcn+UJwVnoNqr85SG2bl6/oKopFNtVHPV7sTs/yeXX0tezHL
wPyNCXUr+CpO7+r3yTpY9+vRidf1Tt6eipm9t6SUeVBLQq8DtYqLC0EEf0g0VkVtVZDyiBKgKKCG
quNTm1VONF1/PLSlIZgTZ/QxyRRG0ntJLenxrOpNKHtBok62oDTKGthKyC6kKoT6dpxOmHB1cTgh
ioYb6i9pDTcN4EqPRSWmrA9yB6GpB3jQWb7KMtq0lOSEDV3O3ixFpbCI28AMYrKMq6jSCB9TDQpl
A1jKJVjgxr7qktoWRzm9jIo0/USHuXT1y7NIBIdrFU47tWn6rD+vvIkc/KqqLqDQhge8cIHLx6aq
TXoNi1ByShdnE/b6jGeA3OEI3NAfqdEVv9gHkCRW08oQRtvIumxlA0lWfwKTF2jLSsuV+C6RugYc
/tQoeouCg1qwgKxOr5Jo9O61JmtycJ26rtuVqS5fU+RbQv1YhYVpFSJ0lh/Pyxvnm1I4SpaoQaDK
fKVQUnQ8MSrcZlljGHCLS10HFZyQ+CPWECqBwBlq3aOBRde6IVpDPN99qSgI++bXK990JIq2pnVU
KPop4KGlfzm/koJ+UHUEAj/0ksevJICdGYpSMdgwX8XwPyiyBUdY+pl6DA0g2aIz92Mhc+yG3XDC
ar7dbAqLRtcA8WAi9C8Z5ldqAsC+0I807dpVYz6W1NR+asCEvAQI/VTzzjuS5gZnnepIogqUWB8P
0q9nJuKVPIFyHOlUuNKC7uRjBIg75UNPHy/y231NCJOYF2hOtNCKy0pJ3xCHNAdh1DZAKHSbaoB3
s/RP3FHfXHJYNsAuFDplqOvjCJhH/GrufJITSjS1ne0JgWcNEL1bUeorFgqV7sN2yl0j8RJXFiP1
QJFl8qSlo3TCgr3derwD5dBzEznV/8tI2zh1vZ+X7C4Tig3d9XNPuFVjkVaNVQNE4Q5WCRD2fnl2
ZztG3zUV2BKR+uNxp1qQKnnigX9U5wATjmq8TlND2f66FHrO5mQBpaAAmBxL8fuO3NQYdaDvQbMO
QCXkD/ko/vL8qaLCQCQia3N50mLrxaMSGw31unbYF9khUWvJCQVAAXtA3Z20Hbz1r45qLqWl0YUM
CJqjLnRGHsU6meQG2p4p9PdRLkw7D6q8E5eEtwbFlDWgNBgUKbc3vSCAsZDSG83aNoQwc0QRWMIE
7pytaGqCa6ZaD2D/UHc7T6j/rJT/57fhv/yn/OqH2a///d98/y0Hg3Ou5l98++9D+K1i7Z+b/54/
9p8/O/7Qvy+7p6ppq6ffDl+K+rd1m33/0oR5tvzM0SOQ9OebOF+aL0ffuFkTNuN1+1SNN091mzQv
4njn+S//b3/529PLU+7G4ulf//iWt1kzP83ntf7x56923//1D6LMc+3fP19L+PPXF19SPglhaJV3
v+0YXlv89s/f3AZE8qb9bVcnX7Lv7zzq6Uvd8FzV/N1czSlZzgIQguY4dv/04zf67y+hxBkzC8ya
ufUzy6sm+Nc/VO13ouzUhbPOrDh14f/4jX338iv1d9JS+ABUz89F1aQd/ueVjxbyr4X9LWvTqzyE
Y/Zf//gR6PvrnOcxNO3zAgQbRQLEpBaOt2QxplmVC4n+qdKk71mXCJYuVoD2R0F8yKeV7Mp69ByU
mbeLTeNiktJp7QXpeSPmcFhJ3aENRvV7r5Z0RYXTKrHBXr3uPbm8rtltF+loDjsDNIwbD6JbUHsS
7VKMUu0y6fwVVO4p6LVxYBl08ztTO5KWolb8DMrHb4kI4HnB+Z1m5QPVNPEaLhTVMUT/O6EO3wZ2
G5RKs7hNRx/iI/Oz1CnXRaGGW1mvC7fPOi620DZYWqpcQ23+FT7URy/1Bgv8pMgWe/Ouyg1uplCB
g8gAJo0H7SPo5FTYrsbocRVP93Lpf5KD9DH34Q42CnMH/vWXQDJ2aps8tzOCXCSqF3SErWVBqXZK
3sBqLtd/4FYHllwV0kNaxl9DybyrR3VbCCDPijLCcUkuPFXYAwghgJteKPBBBGdBC4uOQCQT1MFK
nEFjNRtGqWwjNl2xhjNIhDfUAM5/EO89n9dMUu+uhV5ixqCE5YrGfQce8WeImUWnWYn3YlqNG3gE
aluC7cw1fP6vV6PvhlBDXCMybrEMi8uZg9b25h6Hihb1ehrEF2xrS0zz4LtP2hlg46zdql3tPfaF
5j34kUE7n9i1V0mXBFcQyagOdGROIYGenQ9J76zaorbrylf3q2aqdquS8HxdxoVLGlQD8xz5xiQW
X3UA4x5aAJ2t0MBjV6cE8qupqh1dDL9Dy32NB7qXegZtBCEs1nnwnAnBc6j4z2HRAyStZOek/E0n
Lpgi31Ah8gBYbCdCwbsNO2FwURMA6le+uIV0Bh4zumDrQtK2I4jTVltBzhdOarkHttt02AvQi3bd
oUnC0QooA3aAOwZxVx7vOzNQYTSANaOTumoHvUS8NzMxXmd1CHHIKNeWH6Bg0PltJrG/94QET6Xu
Aodj6rpWPQ1aNE0BoEe/EOpOuwgLtfyWCRnBW5OEll+o10GbFS65m2tIA78DT3If0WCwjYt8OhS9
MHxKW3DgG/o3YdcBSFmZMkiAOhnoLyHcGjpPKcL8KquU6zgsIascekCkVQUc/ZUKvWzmz1Dl0Vdh
Km6zltXPI+YgLuqV/TLnWVF31BBo14IE1HNpNqBic4Pq4+KKxuhDpyfnVHsBmD3BsOBF7CQjNzQb
iFhoxxu0Uxu0jQq1mhXlqK4moY9Qefjnq9TcrTIwcOgnvyoVI7yeIv1CZjWJWhQPwiBDmkPrHK1f
2jZv8lsxY/kg7X2EsOjeN0aocUX53mvQE8gQWkuYCaDoVT8HI0Zdh34bboowQ+1w762ijtkRoVnf
1WJsuPTAe3cFAPAOUHdwCZmamwgVIPKMvRLbg28m51PB+xrj6q6Wi6u8Q5+4XV6UE2MSe6QHQVrY
dS9O0Ok0vWPI+Ga5Fj0LRXuYY/6OIvupXXLttCPRAx62oq0l1Uvv8cX+5XWqW5DPGu7ok6itRLQo
8aZ7CHtkGyqW3AWhHu+hDApbol9q5r5c2So9vPBAhV9rWb0WBW2wyOPkl1mazfjTxuCIcBxboakI
rjgzRytlUtipwIrklTSgUV1M8Y3pMSW5xO/9vEl2UzMz56wwHkYJ74lUPQhpLVpGi8kfV6VJWia7
NaqiJMGr1jfxvJCppq81cYCTMUxNB5t6H+toT1aT7e44BURexjKy6oFW+eeg8L6oevCMP1Lt8qSG
UaXooGmen01Regy/s7brWuPOg2DXrVoxduDV+zp2iejUeVo7tQ9kcp/Agge2CZRovbLBZbz3wugZ
PhbDJk8q7UFdP5S0vwAVwJZNMnJyeZCcl2N8XqZ8nmPvAsrRg+J5gztVHEuw2T5mavVQtam8b8xA
skB7vi9qCGSLDkWkaRQe656QASzG+qpaZyshKteRIWTAlEdTdVi1MboGB6mFFxvaXA0uFEg5up59
Bw357SrNHsEy+BRBJo0tQBficuU7UFDXMw+DAiQ2pogbtOrEiX4h+eTpE5jhb5W4MFy5iQpbFlhL
meNgaOuHpOzjfS9F3wspUWiNaWS7b7mP9/SH7BOtC7e+rA4uaFrSHU6jZnfgx9nNpF73SrzaaImw
2tF45vpdVtt9XbC2nn6XQ9ppgbPLHAvoS90Ez1OX3U5qfjVo8ePAa9nQxZlOpIVf/ZGPAsZwHpXj
vdDoFx0cEptI7owtOMoUdqgsKBjOD8D1EyKImInGFJ5Abo+dxDd22Sp5RA8esgGlBs3wbpWuvnGx
+k7NyODKMvj/cMSIljJO3o03ZFdJPN6Ds/zg1XCCFkNUHRTYjyytJn6z0oUnTpoaAujwWRBhFaE1
hYtZmj5KgsdlWgc5IvC/C/489TQs2VoR0B2YyQLYEvXD0BfQLvu8o8Q0d6O32gnGeD/kvbePzS53
c0oMriFj5CiV/DNdDIS7fhxjt1IrXkGLvyeD/zwO/rpp/O9xi5WB77DdCkUC+zokVbYS8HZmz1nX
z1iJmWoOG1WcZLfUwGFXShaWAwuGS79XnRTqBScRoudVyG4DNg4osp4zEMYk3rANv3aKsE+pxrBB
H71rNUx5C2QOSMnzhOgY55YiY0uigsf2oaPwe6xBNgLdLerzXaeaZxAyObrtfR39FiHYsVXNGw/E
+9R7KWA2/Aajq/XAhTtqHn7ViC45hJKuigwCTFGUbOJNHRQ1AKYpwnAfh/RRaTHyiwwmLRgNABIX
r5tQIxM5VYVL2VxoA7ipbKpkKi78RiK6mATBZQLe8n62lHZbD/ewfXpfKkjcrSmpH2b/rg7TmhBT
n22ofIhdEd/KNmFAJ4aPyZHDcgX5aS46UB+ktgeOhyXgCLrQYpzXqfQlH2Oobbr8Mc3DFgo1bQNq
vOx2mf+dyBTqh7mKY6y/KBi+W/p4jgpYIFtt1KuDmBvKeqRqEjjxVb0RFCwkZDpQvxWopqFSUBjB
+e0KXdVd9GUBrbwmXouRsVZ8WToPDXZNw2TqGZQEbV9cdT3vBy02fYF6HkNOC9FlWmMjYX+hSE8J
v1YpZidJOXiHRhMoWuSTZoM58yW4rRMjuO0ESEzGCkWNVUga5Pl80RX/e17Ej34P00Y3u9hBkuqH
RgkLG5MVO0G2IiAPcacTeOYdtB+40zqQJwOE535VwPrdbaavXiV3FnWYwldf5DBTCwhlaoGNnnjq
sHsxhqEKcZnvyfs00J6brOvdKFdHG6fnviu8ZtsPcr1ZwRQEdkzMsaslq3XXoMFcX8czP+N8mw2L
37P+JXwAONTGHZhBkANMkJzC/6g6oTzkTllxEsFJxDTGurIXoW/YvNzR/heurj+94P4/eFmdI78/
v6nCdfmVy2L4+k46f+LHhVRVfudKCRg8eItzbZVCEObHhVSVfqcNk4SASVAb2MK5KOTPC6kk/074
fr5y0hQozjgl/7mQSuLvdNrSvzzXxeggt6q/ciGdI0CvrqOkB+bKF8peeBLVX/IidrPKYTCLGgOu
IKzhVjehKIqM9FQ33rtSqJgF9Y+WPOqhji+9kDtPq35Eihmr47nv18F9IlXyiZga7XaL0ZBemav1
qO6i0mYG3zmWk3RBSCOePkKo3qjQygawjjtF4ZlXZtua9WaEoNuBKbuCVY7WT9svmggGRLVrroqV
XkuUV7fZHdwfoe7CBiHlh87zOf7LWFTnuspqMNZZbCi9G2Y5IB1N40EAVmUt7u6gye1OjWCY3AJ5
1G4kYwJrFr4TiRIjyxtyg1fp6oJYUutpN2EAw8SZvyoUz1aEaAIeE3TJay/PtGwrtp3ROAbAjJKr
QwL5DY662tyqQyNtDE+BWxAYNzKQRL2jSy+ffWsYR4eznv7BG4hezfBSzLm2jrLsxRQQRvGnrktX
ogurV36hytB1rxuffs+1EKVDvSkbL03dvhUnUlJDjxWtaGKniNXrNFwT8IwMe4aSKNyqCiS1BJeY
Psjt4AXefdY3AL9osqdBwhCbeeGGycqLNm0KMZW78sKM5nMoVuAjAF4js7OMAEIl91NzDo6rqn5R
4UVMHb1u8uw+q9TirIq4Im6JFoxXXsil2pKqXumsZDU2dC/LY6hZlZ+VX6LCW32pi9XwKYN957lL
FSDnKr9JHv1OhtlLbLVvXdgpzzMORvZZMLyptItk6CSX/LhsbleBUEHDAIUaqc5J6nu3MfFatoVM
NevNSm9IJ2hyAhyAX5p1eSZGA9S9qTRAe033aSs/cvNQM26tg4zrLDeq76pSMsgbmD6KHi8cjBVr
8lvYBvDoo2FX6fSarYFBEA1b8aNGjGFblPoHszUbCQJmLnfbstCjS23yux+AUf8LpvmyeMpum+rp
qSGs+P9DLHE2jz+3z7vse0jh14+w5Evscf77H9Z5ZWCdqYSjxlbVQUyYI38/rLNu/g6AjQTiFd3f
QP4qf1lnhXAhzfRUSs8d05Rf8qs/w4X67+RK+CH57LkBGdqWv2+dBWLbeOkz1OexHau9wcvjcKVv
A4nT/rLuTqRdju3k/zyXhOPxc1dy2Ol1MhhuowX4S9M0jn8E5G9PdCj87PFzSP1VMofLWwwXUWa4
QVVW1U0PEJp/5xNYeH61fH9GVY+iqDznr0Prr9dfHCOrFOLENvZ0l9O0nq4LsokiMC+RJlkk6CBA
VRUs2S9lG/4SRhz59WBqIFmiHs4+d6jJ+VmmiPnHddTNx48HM7/0e4NZnFXGqhSLCD4ft5UK9SBJ
vZre9mIk6uej2WTDRjBICVvpWBY3Hwv82erMP3+1OgXmuzNmgV2yMoY9dynST2rdBqH7sYBZi94b
EZvstQA4zHqxaRXN7ePa6Pf6qHiyXcS1HJxrcRDJB6nlGmeX0PCOhiUmqlSuxSzoqhNZr0VS8a8l
wwd7/QKFkdYxFd6a2/r+zJsqmxugFJ6LWOFub5Wkw1KrHQ3hPO99rj2tnM/ExoJvyukJcL6fzTGG
4fUbzFlLuO17poDkkq1U+bOh9eGJ8f3s4QurkLNTexO+MBd6NeNBzEfQFbs2+iXM7v9M3hJeAHpv
rsJKpbmxEoZPIrmp80wI4cz9WDl+8vJLdL9c6LWiDDSigfDY3kt9qcLPMhl/z/Is+zSqpI+KQi41
kkjCNLniwO3R0Yscv+Xvvf7CGsh00phjEmENcrWN7FHXB9UqS7aS8/cELMyBHI0CNbiFsMny0dCv
6rAOmvu0aYQTtvNn8z///NXur02xFfsBH23KpZTAqCrQO8ZtvToxQfN7vrP5ly2BqzxWk1Yega4R
zCld95VUdG5CXQQ42CE3/b8pZrHFFTX3cNEEY9M0rdxsMz3PRHfKcLpc2OD64e9ttWW5fpl3pacM
KR6tHE93cTUGlxkwfncfr/XP5mqxkXtoO6Uet2MjC0PoJrDfKee+OublHzFktqcS2T9ZcWNx2Aem
jztOFo3gkDru4PoUL1e+VJ2qzPrZ4xeHPSTfJAniSd+0Rkl0Ct9Y/axPuP8fz9HPHr8467kA5bDo
6fqmS1iBJvFTV21nHue/9/jFfm5DCFuTMTI3KglR1oC8KTSVInCTf1PAYj/HK0ErV8DObFZSWmY7
cmBZ71YRfOdXf28E88S92tDcg5Ragp18s6qD8N4w6/pqCH1aqT5+/DwR7+xnQzl+PH2EvRa1vrFJ
k7r0bowUeKB7pZxW4r4RgpVxPfpQd+0+FvazxV7saoNCO+A4NWNTKGoTwhSoDHC1xmkv/r39vAS/
GsIRYjm5MjZxTeZvV6dyZ8JLr1anzuZZ69+brsWWHv3IF9MefSq9saCg01dgDE6FqQNtk8t17A5k
NbOHJDWVxzbz++zEzP3M51m2tRIj94x86rG7iZkU+0CoPQPPHvL50DWbPlIbK2si6MGJhhbpOh4m
33B0tVfy204EU+rvTfCST2T0dMEwY8HbpIbQOpCxGhvTII/ysX4sCg//45zoC2ugdRREl3K52vwf
zs5tSU5c29pPRIQ4wy1kJnVy+VRu231D2O5uBJJACARIT79H9vr3/l1arq5o3XqtVqqEpg5TY44P
xfVqOtuwxSNXCm9pfiPhrWXedouY/pJBsoubxBZj+nhAOjS+gb1XMXwpGEyaX+nKC1PV9YUrxiGV
094nDWxjlhgSpPJPeRz7/Mr+9lLzzrLBFXKB5hjyRgVyb5A8gidYFxfdH/88kC81f/33nxYNHaqs
GIYuaTp5FF+R4pGPCwmE35qdOWvGDOgRaJ359TEMN5lahwVcvXWvzL8rWfr/08BZJ5Z+NmmEHEyz
GmhebotEKfIdxFFEHI0omaDu1NBERDaT3Q8p7PIa1PClcXPO9fE+ckwilTVZ0QpdyTlaRGV0AoKt
34dx1g8LRMIM9ld+1nOKnJ/ZupPNoPHwat2tfc3aksCw9rDNoru1sWOO5xMlh1fWoBcGx3W3hM08
hTPNbPFSCdFItIbDCYZ1kd+kcoXRuPVMBWqtbBPh3lgRGn4eu+S1U+tLXXeOAWEmwa/nnW2geljf
aDMSnAVmGr5WcfRS+04400EDxaqMbYJWlLfRdsA+HR4fjd9nvf7qT9Ecyy2VK0PraxuhRDCGvArP
c73fUuT69cLjwxZbjs8KI0Ras1hvIK/kid+Ed02OBxIosreLbeaw55elHLt6SxN7+eeRuY7vL7Zj
11JibFNqbRiAIR2kf+LaybZLsqLKEQ+Vr5o3vvRtnZCNtxyUbNbuTYzA/VCuMAcNk4n5Xcdd25MV
KrVkt9neTChMuMVThz4NZvRcbhLn8B6uAmQ/O+imW3hy33ORv5EH9+y6s1ljo24ZC+O1maehxaN2
GkFESw9GT//8cV8YeNdwMW27hQXwfT3LsT/uGPDTD6iq5n5B5aqLkR8NthBvYhelu335GO+k4G9T
VeBR36/7TtSyEIwaPFBAK9dpWzOZfjWl+Xc8zv/bIRNnC8ZbBrxpQHg/zxyam3jReNkrwRD363rk
LjhDErVDsWHkg68KsOJqLI/W87M6eyyKRPD+vmT/r+tJNMM7Yct8u+5Ga1oAMknD7VzuSBpH19YX
74Fx8VGM4J2eL2j9GEpa64LpKsui12ykX5jwLrMGlPRiQkEZWk+iP+c+4Zeu7zwzW7ETrewQvOg7
NF5aLRqelwo3r+zwOxu4tTHHGuctN2w7pytslI9wiyChAXzKaz7GzvYqqIzGKSb6PG52rHba/6kh
aPGb7Nd3+59318UCoz7RXcNDniYVjD6+Btvy2pv1S5/UiVPSpio2FL5d+UzG03L03xZtX6M5vdS4
E6bzUh4DTsL6PGQlcGlDDy2TinLPcXHiFMCyoOuvdkJ5qcM3IJzE79q8435PVH87kP50pjl0Eo1Q
4+vGhqiPqOxYZOkpWAMUYnjNGVeAH81HKbTstsYkkOJXQSzTBtrm9Ydf8+7O2reASx0CO2u78Lty
QDHMwgbjdxh2LZq1amXcwfG8Qb3N7+EQQekcv/fruHMUPhYzCGOCtelp8Ijl8auJcs9cYeTEadn3
Ig/HfG2GnRYnsJufJgbJmV/HnTgdUQupwLbTTdCvkHkN+UMezcRvsrul+3gW3uVyFAFIWccfvQk/
R6l4xWPqhSiNnCgt+r0LsF+bBs0ua2WjhWaVWeLOb+l1rRW2LtWUJWptSsgQviQr1oFq6W34yhH7
pe47G6qeeUR4O+lGTMqepiP/TnvZ+g27W7/cFv2cbygtaFKjTC2ERNfZay+vL/TcNcYpxyzpZSDW
BsVB5Zti6cI3PGjlZ6/pGDr7aQQZiFpVj+lIW1rFYv+SF73fJ3XtsqAaLoeWMt2odIPAuTi+8rl4
59dvJ0aTHcKfPkbbwbA8JRqIxmR5xcvxpQG//vtPazoUv223wpriDLF+UAdD+9Bb4pkfuEo7fm48
DKXMbRAFZ5RuvRUm/1oow/2Wlr/tZn7qOByuNqzmGBNOx/dTN11a8ZoBwktj4uyiidxNfCCBf54s
gOd7dJ+kfjuoW44pTbpmk8TdLhPdQzEdzahav2dW14Kv5+tBAZIIzlJ8spuuh/w3r8nngqJ5OShp
GT5iQtl3dZTvC5v5rVOu9lDPGzvMnq2NWYbwyZo1agYdLye/jju7ZjxCRj/05doswVXCPLKbsi2/
+LXtRCTj/QIdKAnOaY/TbUCybyjG99zY/qYN/DS1MbFnsNSxJdP+KkpfkuCEyuh/Z+H2f9dQ4gRl
sUC/mKRbcJ6zj2o6gS7ttzG4yC/a0TmZqVkbfUVx7PFypS9lT34D7sTkjvcuY8Z2OUOtf7NzvO2j
OH31nCnOfqk0am8CjsYLnr6LtfzRJ+Y1E4RfLyb/sWv+6WNCombIXJTLWQmY0aDtQ2++bbsH2r0H
a+sIkTaOYvKgi264m5Mj8xoVAGqer95wots4zrOYKKnNKkuGT3Av9DpgQa/3vO2j1MnOoOJsjtis
KEFN2mxCcYMNe6+lBWrB5z8gd5G0eKtZmy6R34J9+4zHh08+UxHa7OdNb/CRUVmMcYGNM8CemvVV
XES51zkiLJ3wVHTLkY8+0PHjeKcncgeWjl+EAgT0vOeDgB1hTuOlKUAo4xAcoiQwjzxH3IlQ3Slo
LvW2NkTy90nA60FRr0MKML3P+61SVJ51sVgaeKOi9At2OTW85P7y+pyuuMrgRWEpxLpAzZB97Zbj
rs/Tj35NO/GJWu+WFRAsNyaE7TCf8vkyisFPhgHDl+ejMqX7WG7QCjV4QrKn0U6PeQwPVb+uOwGq
ZbQwGu6qmaC1gY+4VsF9sBHzwa95Jzz3IMaqmGh80c38seAEdyzFd7+mnfBEleRCZTYtDcu6D4eU
t0QIv3noCqm2tmDZAOfHxm4zPcOaJDoFfPzh128nOFF73S7qYKgmQu0rajEeRfHasfM6qv/95AIq
8fOZsgfIB28yB8sUnq26AiRreDNn8qj2IdKm9uu/E6TQxx8jm1LV8D7+ndPkcyDZk1fTrlzqgOKR
Z3mrEP/bcrPBM7UKt8TvqQ5OWc9Hp4toCm5ihI4n4WexoUAuCeRvfj13YpQes2SK0KVBOWCyn22s
TVKNBaev4XGvs/oXn/a/zLdo16FAgWNKHsH7XkRP/ex3F4fRyvNxgTX5jAszmm5N+X4l/ds2zrye
oUC/dZouTCvmzagmbkXUBEW0vg+7vfdS+qKC4HnrUb4R1ARjJrYEcFsDO27YKfmp01Cf9bxxcbQB
KuipasZNoiZ+yy/z3vllh1Ga9rzxVSVaJyWGHMvj/Waie54enjHkhGe5d1zDREGhSAn+JLk196Xq
/d7NsM8/73eJWYKqeKaacNrexeH8oMjq129XvaR6vE5kezA3S1Z87kP1nrPZ6xIHtunzXrdHIlgn
B9VkGJkKCMu9muHV7bceumqkNR5QAj+VM95t6FwrwDd1UPodQTMnNAnBPWtMydx0fSyGCsSE7axJ
kHkOjBOew1BClTYYxE1pRF3oLPvAe2I9v6gTnhsglC20dnNjSxXV4ZI8Yif1ez0Pr7WeP6ec4OVR
TOkxYbpMsA5kWGsNW2hVlBvzyuEAZPj8F6AFJiVq9TD2Hd3zekTyrGnbZPZ7R4Ad5fP2DUM5pBKt
bIpgYTOsDKT4S5f57nlpdAVHoQBhfS8D2ShqlpPosqHCCKV+twBXcATjwaMgG5GN5hkcPTKI2OF/
5rk+uoKjlUOBt8AlqFmSvFur0EbsGzPH2FVe2/XVoOrn2XP0KlP7gbGZYHxc9av4dPDQb89z7fR4
NO2wJNEY97GQN2Yhy2XnE73x67kTslu8xUbyXTZDm9rPZGq7myQvJPMcGCdmY6yTKczdZFOO7bxc
cg3ISpW2UzZ7/oATt3iMY9MI5yLcN5b9VqniE525X24eVIvnnxUk2ggaYyWbPFk/9t3yHhymj37j
7kRr15o95rybm3wsfx+nHZWiKDb3GxRXaDQjZV4EWsgmVkPxO0gWxw28NDe/KeMKjVYSHMbG6dQg
Ussqg/SlCkyQn70GxjUPVibAGz1H6+lmdJWG8o6Nr6mY8uvo/uLU68qM5v6AvK6IpmbLWNdWeC0G
e5fk/XE1ACk7diOk2T9qsfDbeImDrFkpEAtPKHHL53eoOF7UxzIX2Q3Du+R0AypOksF4rUcyvjvm
guzw7Bxm9WmfowAEawNy1LeJ0mCuYZ3aR6cwRa79nEt96BPMX2FvleGV+rjVc1AMTZQfNLltp2E3
dUiQTfgSQNlrLmE8LPkpzg+0ufN+tZduLinwODyy+iKi6LCnBZXS4+9HniTtuzXJguH7EqYwmils
VMJp+cDfe5KrTc8DQfl3PeZRyOrM5J2+6UJ4sz1kxYi6MDLb6GNUlHu1RZm6lcBM2IZMZWEuu+Bb
ctpU0qXnLd8TpLA53ZIaXjNiwnkWpnN1ofo4r+AgosL7fWwH2CvG4Zo0FqO912nMtltrA/Goxo0k
pyvY0lZDq1r7kQOYkfudQly1lzgSnTEdT02WUtgbiaCKuvjfoaf+NwseuqSwOGkNDpJcNjQTf4Jw
8xGoYM9+O2vlhpeYg0fod6rbZin5XZuGfsnBxFkl0w3KlBAZpAb1w0fVBiWrSh5OnsuNs0wq0sUZ
w6Nd00XDUB1s/isD181vOXDWyQHlrduYk6nRsFx4RDVYfzPFq/BbylyNF81gKDDC7LDpFEseEpxf
ofzX61evvrsaLyU6uDfDDaZhRad/Ay7IIpk/wg7Xr3nnGjKP/YoykXJqSiSVqzQaHqjt/CrN/oPY
/en5gSCE06SQU2Mm2YrTRPahOWbSe95yXJlXOMKWMYgxI7NOpDCyWkZtqzyANdLJb3Scg80q5h02
WevU4KHqr10mdyksG2u/tp1IlXpX22zyqaGkhI5shTMRr2Nw3P/ya98J1y2dbbwBidbwuYT9Zj7N
Md7Y4Ybup8UAcvD5wQaevjwkR4cDAoyMK53vw7nve88Dgqv3kvneDrbDFo43GlVDUZbVMthJ4zU4
rthrJyiVTuHVgqpazu+yeEvXKptV5qfvD6Pi+dgsw9hByDRhGR51fkfHmPyOO63xSwW7aq/8ELMV
C86rSGUdt23S6iYna+436SPnHhLFXJf9dXcaetHBbnHuKr0K4bfguJKvEJ6I+sA9uQnMGP8Jgyz7
pxVa+Ck//+ME9NOSA5ulcaADk02a5RvQlOUIqEK77+krb4cv1NWFrvALta1tm8Flp7E8jNUToGfb
BNfWMZKnfZmCJxScPQZByYcTTnGsrLsSl9ELDdJ08vz6TmCjKDgjesD5czczLepADB38IOgoud81
2hWIZSQGp3S+rkztGrb3oofRbGNmsxK/pc81l7JEK5TXwocYtk09LJf2YU+qgSWb5wHLlYllixVq
jPADRkeQLVv9Ger9H15Lh6sS46swa6lhBywVzNqOLv7Lrqlvx53tuJttuCwsFw3OthcesbsoWvxS
AK5GTAQB/A7hINKscBCuGfyJKhSSfPAbFCcnuFKuYFe0jU2rVXHWNOoqkfaeWyWczZ5lRnZ4Do4j
vmjTqyP4LoY9/qECbDd+fXc24mVIxikZQ9HgrPWYb/aez90rXi7XDv7iqujqxLoD74yZmsZmgRHU
XcjhEgU/9N1vE/u7KPantW5nGYCLLBZNDHutDpDVYr6juR6pX5i6grGkPKY4G4lo8nQc6rksblgS
Gr99wJWMKTkCIgrKZlMmdH9YlEjqHKZr7//5m17n3S8G3tWNlTsz2x5if+ewDMORnyxdeeYknKZz
hlvd6HfGcjVkhcnaAnaQU0N0DNgGTdfhGlqknPz2YuLsxSKARfdW9pibafRRr+RDF74G4HthbhIn
ZOFksRZEoe/IrqWnXiGVb3U4en5eJ2RHTMaAQRV4DnPVftiA3f440tSvmgmGiM8XBN6PAKlEC7+u
wcV7KWI4jfZwpPvnyfPSyDgbrER2gbRi5HgMR1Zimov3QdL1ngPjnJq1ATVYm55DIQALpxrFh/NX
uPbCLNmv885dF4Y0bStXxRur8u/IHb0ROf3s0/R/kV+SjeC1GhWCKFqdWrhjL3r7c4edrlfPQY9/
/lF7XN9GCuB3U8qiRcJxKW5FlmqvVR6+4c9bn6JBH1ah821HkXYKr57c7PDboYgrKSszm5t0Qf4t
3NfQnMYeeoR6GMdh80q+wHL8efcLmNlKnGx5E9LMnIqOkHcT6vk++H1ZJ1pN1iPDtc/BqQu7Y7ob
SEgeo0im+pXe/30j/+/1mLjCsivp58gyjamT6VS8ncMQJIOebbO64CKmo8sV9buc5pQf00NgcCt4
kDmM4r+CrJRcdBbZ2zwJTAp/41bDXcEEjL0VY3pEtZhnA7fjjrb2+9QaGA+PEnturdPh+BHDSPJ+
k8N6Z3q6XeJW72gCHhhwfxZ9Yp9oiPqW9+zqU/E09oVcTriwJRb/q9prSqD8fBwkDewJ/++lfxNH
7bR5HSSJK4iDrnGOrgXJcPgNh8etZOVD1Edw6fX7ps5CMwUsnZAdZU10kD8zuBSXYffOr2lnjcFd
04gg21kTW+hseZTcRtPympHGdWv7xVRxJXFaB6Kzy8GaWcKr41Yt9gqyMFA9nHbcELpbAJs49cqu
wXH3eViFM1DTyZayJpBBdk7Yzi9W8u6T1zi5IjlqWo07YswArEjAYGjt53WIXhuna+T/apyco0FI
OsA1lWZNxnX/Earq5G1Bu+PbMYTBK5nNl37CWXRIW+ZdJGcwUI+YZSe6zmruq00h2X7b76hoe+VS
/dInd5YfyBM6DawFbLL7lbGLTo8Q6rCAn3thi6iGotsvq0RcEV1HkTtpFcegwY4eQrfsMxYizw2s
iJ5PpgCGI0gEjKwJ8Ry3xvtljcNXFuiXvoQTzHkMLadFDe6JdXO+3pZ8SS9TUeLdP+uAbPBSFwBI
+fwPSNF21vd5AJsOGAmi1r37Us5wZ/aKBldIt4A90fdGDU2ep+sFmuuiamnod1khrpBu65GKjHVI
mz4pkovcjDgVZe91jyO5c3ggGdgPHMC5U7j1d6QFvmTK/Mbc1dCZmPAFRJAWOJfk3JbzRfSR1/0Q
prTPP6eB61q/lKw9sT66z9PgfoYPst+3dCIWskIMUta3Jzns892wLGsTpPFHv8ad032b5nQzcYDJ
HnbLWUqVVKbkycWvdSdKSclUm5Kgb/J+kfdQvX6eO+NnDgtG0PMh77K8C7YIHByQiPhFlys8u2fu
J0Ulf79I/3ThD8yB9xSh+qYfhvkkafEQ5Go5e42LK6M7BjLrJZ7K0yqS/rhE0f5JKsb8kopgVD4f
GTqV68yTsTyN2/zI+NQMavLbxF0pnaHH0YkOBym+6r4a9Uhqy9NXVt5fXwZhLPi83xvU+RYVfgii
ZZsqqMZqmcFR2G/MnQi1MOlZtlX2qFoSph47CTRDq0Z4x/u174RpKQxqLlhaotBqsnDZ5626nw7W
+9VBEtfYS4O1MeZzXJ7EbvFm+x4qgFd6/ndu7xfHG1dLl2QWpRhjR5vQBPF2T3qRosCog3HoE5yS
pqZPSxuDnrSJ9AzQMN3reWXpBjtOmZnLrEsyn60Mu+ibyNNoa9oi7nOvDDxxVXhHMIfw3Viv1yW1
drc9UA76TBe2jCe/7+ZsxGPfryAI0vx0KLBKPs9m0GNNwWqI/e4erg5PrUzbrZX6rCcqz6JI9pMs
E69MM3FleDiypbGMhT6HV9+vPZ1RqZ3kXvpqeD8+j0eZb8nSrmh80/Bu5gugAxMH9c1r4F0NXkI1
quH1qM/REMo6ZuFQISPx3a9xJ9onVhQEZN71vAFmWBVBgAKuIyF++1rqxHoHrSlJgPU+T1DWVBNT
3SPP4/U3v747e3KySwlkyLyegxKvHskVGtab1HNgoufftFd7OOEhdj3DozJ6N4qDfc9AM/M7BrkC
PJvSfV71tpzHEWgqOFfDESZp/VxPiMuX5uUa27hIl3MPvOYlbVf4iwfM742duCK8eI9iy9m6nONd
gIiWr08or/53zOH/lSERV4On9xmWWblZziYPbcUIU3XOPM8qrgQvZToL4hmjbgXsWvbV/EUU9asl
BFLk+YQBOVHMLY/1uUP1zKncKa2xHvs93hNX+2VRBtH2Gw5WuYy+LyL+KGjkV14N9s/znlOBlPIk
E33uiQLQE+Txc9tCRvfPUXpdSX6xabouXzxkc8SmuLhkLch076gWvbiYLOLqkiiJXfCff+ba2V/9
jBOv7Ra3STjgj0ijIjhtUdoBPK79lGAkcc7Qkrb5umZovevG/gRIDeQfk/nDr+vOzsoGLAfQM6qz
PKSpezEPp0W0fhufqwQrZUJWkabqvDG9XQQtogoGxtZv53OVYAYYm8yqXZ1XavklXNgnGw6p3yd1
3b4sFYmdkOs5y4LmteDHUEOS6if7B7fq+awfc5OvedHKcyACVQ9WAmQnjZ9zE3FlYG2ScBUOGQBD
K7CRNhXATMIm/+Q1Y1y7Lx0CiqhVV1yGYbRPoOWCB0vG13zrXwil2NlX23jfQw2x8jlVIepRrgcO
GYWv5Qhfat0JVBBukK4GbeiSBEidb8GPiY9PfsPiRCkLo7AFPyO/wOer5dUGmtFvKwXf0a95J05D
PsWTJaq8pFKMEOAOR0YfspCPhV+sugowuRQap3hZXkrgvYYyuuPE8yTmir9gxDWvJkLTIsH2d9VD
jH6CROIqvwCD6FuaA8Nor9ZHbA+TGozAvfIadFf5NYCVuFozAbfM2ptRgTec+bkJElf2hXMTjklC
JKcM8odhDB6SsX/v1+vr5P8pK5LCRoiqGJDoKNMibBLJUXdNd6E/+bXvhOgogQLmesovyRQesFBP
luTuWqr3mp/g9ebyi93U9fvqAyaTYm+zi5DBcrO2ILI9LsBqdmfUqebtbSfsTt+stn39cv0fYtSv
ftQJ39xE7bgNM8e19djHow55zyN5ZgxRxy+0PRiv5kkAVwOg+Yy9/RiMGnOghGVGxQUX6wHkNm7Z
Zm5pa4L2WxyDUN2MBJJWVsWDsfte4ZAj5weWhYV8A2z5Hma3R5DkMzhylndBX5G4BES8UmsucRCa
Mny6Ki3nqfsmFRU6rBKW9+I2tgx2zyeDC33encwM2G/NTDwcH2Eht289aKhA/MDm2/THMlZhqYMs
Ae0S1vDsJpQsg/W9QM5yBRe9V1yjg0s+jZ+ANcVFZsiH4i8hBf5Z6TnZThnkvqCSY4RYvW171DfW
6APUJUbiZQTmNCa5rg4VknCv0iLr6NexT1j5QwAILsDsNnZS4NqpfjBfriK9G2mFOaoRplFgAO/9
ErJTjsLJ9mzxZAOic9QeS90WmGllvWW7ScUp2mxK7sNiy8pLn2orUBc2T+YGlICxzjO5ZW8Gonsw
svt4j2uaZzNOYQU4rYWAAW51zF02j9BvDhPtwKHHfT+vkSE5ugk9m0eVV0WU5agb2fqmTXIcG7GW
ZELf4WtNtK9UgZNdVYYBFyctxuj3eRXZaTf2yH/o3pr4ItWUskerAMT+jc5Rnj/GaxvHD7alhe5O
3KJGJbmUuw7hiGCzXPM3qNAo8L1kD9ruWHfElp2+ELga4zQmyGTZjcniY/8+F6KfunrakAy+zVGB
VD6FRw4zwpqPCUhiXRFcbSC55uMeoIrFQrQFB51cb/ps8C2n6TZKkUiLbjM2FsDJZ6y8ZIyO9ZQd
u1DIphjw368ny225J3ph511hjXrMJoAvn44j6sYC02EC/3WI0+Wop44mEVxiqeEn3Gto8bVY43G6
Lw+Lix9NiT5UtcsVyfwKiM48wglqXeM4BiExjof3IfCS2QUGK+y4H6M9RFabrPBWs3hmXrcOtVvE
LNkKJWcGkzXC9feIB6iZUVueyI95KsICPNklHb7j7lNwBI1Ipu20DOm0PDJNuuwJ8qxZXAaTo0yo
nMiU3tk0iNhDSHdm/+hHPmlUzKhgSh5nBC09AxlvolspwmH+TEFzJxGWN5CX0yoXSSkfybqy8Hsy
tG1hqrYrRdfs+7ald0T1yfRlAFIzreF5T1CN3u1xWMLaOc34j3bdO9ZVDEhN0IyzWX5GdbmlNV6X
sHehzmMyb6DqWwr8x1OQ/JgGtdlbEUljnpglYQhkMiLpx5Bgmt90LLKPa0m6C4nmYnhbKJ1nZ1L0
kn6YGT3sux0FHsBL8wi+AcXp6kSc3S77Oo5/Mbzc0Pshm2PTTNPA22aOylDd67nMo3pIgM7+WmRR
Uv4R7qx9RAl5cIdnJPsDpS2iGva0O3UwCApOR2+L/Q4Mic3ewDwo/sLLPilPkqPS8X1uKB8fw67t
w9sd7GNzDmY6HDelUSRr8uxg5DPJWtZ+oGCRy1qaNYAn4kDKBUU0IgPIb7NLqt4sxK7kNpaZ5J8A
7mintzotc3ohlE35aT2GDWvnnhaKXqCfDtWbudyyHxyeAGPdImW4v6UHAUO+pdOxn7N0WlV3Init
2u7ZAIPjS9tpMJKPIN+6J1osZXIrpJRZtbaByr5TWgJ/3o0LA9e6GMOWAHSUxMftAkryelr3iASn
dRmjsBq53eXXeC3Rg1NKuhB2hgd60QfdoqrhCJbxPF4teSoY2ln2OO8oTDunUu2/R8TsGfBq3Qhf
TqAgwE42UfdnixDO64HTCIxlsafTZzODzwiDIyFgeVbFzNr+dl9RJftkwKdTbUXnNT+w3lu5T1M1
rNim9woZ7235sestTn8DgkNhQwDRuiw/cLRy/ZBy1eoMhi5eOs/jHom0Qu3nmDa8DEt23rYu5qbq
wrWw9wCWd8haHMBYlTekNTgjopKN0tsFlLWgsqrvg49ZylR0okmmg9NCtrA85cba4TdFbDzcbKvd
S1BPp6A9zXvUmocYsJx3JFyG/iMyR5FhVc/5Wl7gGt+tdyXDDebRICVWXBLWY79b2zadofNO6PEg
OjKwerIqXOtEqjxA3YJa2n5H9Zxdwg8ghwoUY4zJur4DjDWPbiY8GQ+PE5zu+rnaTAKADnzFq3lX
ZXgbxuWyvk2XORi/Rf1R8IeMxwvm2EgFp3/EvLCYCQKWbct56op+u+AvO4ZzKliyfMrYRtu7peuH
+BZFtBl/o1UEwNcZyxHPTuAyxe2fFlbJ8DRf6JDeLFPfddA2owILc6SAj9IdBc1a3shBxNAMR9AQ
k/MiQT2sttWM0Uf8ZvHbFtL1+J3DNB416WVEp6SeYb/Y1QHWp7Y+Wnl8HKJsjW+KUqLWJR1HiFXF
poqgNlKvQMqpaT9QQLLlYY0HhYK+Q3fT9O2xm66/CcYowctR37JAPwlhp/EO0l1qcSoa7fEDu8Yy
MnikAsX+/vpSExMw5ufcvrGkTATY6sKa9rYY8OlhNJuBbvYAZm43vwX9YlG3ZKXlenOsGWiz2LkP
Ck+ADsO4LNVaIsoJ/Oo6q7t67gG6fx+XBy8rUNOK7JInAutbxeJ9UG/JGhbzN6sWmQwVX7cjvTVJ
TI7HBLOffhmWAwga/JHx1L5lSIftHwqGQbyz0aCO0xjrdL3B/h/IDoMbie282zzfOxye1sniY6pu
u2w7C8SnPDSreLdhzLa7eYAs9O2w9bSvk4FOy5dD5lH6VUS5KUQFhzAySoxUzLs/RnimkndwrU/K
b1MCFvrvM59ZhPsVDBHjWgzRkN+IfF0Mzm+UFNlUzYE22Ar5ge0Dpz1YxmZBuuWnBSYNk4FGLw++
w1XeJDXBpj7cWj2zp1xjfp8Z2XlW94dFzlXkY/IZTN4FdEVTtEONu2iSg4g45bqJODjX4DQfRMyP
ks4UJcch7Dsvshz49CYWcg94laEC69swzetxScM+2d4CBqzgv4t31vIpKcadXjYOUs67OaLxl2IB
5eW0JC1SAUUfrNmjGWWbX4ga9ugt3p/i8QNn+WLvw2GcJyyYCWIDsngI1YqGwURVvWkFL4ESLgB4
fmegfAnqI+vF9mGx+4yCaNS9RnsNG8OW1XkZ9vItW5Bjqqjo+HyODepq+QUlauG5aONxPCnSRvgS
IEiHbxItryTXbLkefgpIK2lX/w9nX9Ydt41u+1d65Z19SMw46+Q8kFUslWbJtuz4hcuDzHkESID8
9XeXu+/tqJxYN1nxQ2zZhQKJ4Rv2oNXCya6dxzCa43rz6/tKNVBNircWrMW3A8ht9Ck3or+GczUi
rqTIqyCJKqjCrQlO9yWWTlD7nsyQPbjIhRtw30sfIkynIPAONl4pC+yxxFcIH+a+szIhXIy7ei3m
7lB7bPXfeDi5JSWybiI4k0yQPItYSdWONoAHx4ZGW6pxGTkbTzyrzO0M6BTcoVvRyua6Ntl6p9aT
Aeo2bfTKKFWHewUHG49rFCHHbtoYjn3XLEF+rEXH7du5yaLlsZvmKEGPZCQf1yZzS5K5gl0gXINr
Zg0WTY9Kezz5qrgo7ABhDQZeNS5bmmyb1UPcwwxJ7OwUkosc8cB710p6lUNKqY2FrkaTFBEROTRb
BxL3PavEpXL5+pWB/VPdEGyd9rBVZtM3Y0Cm+9BB4hUpELXXuVBkQ+wUsel+CQbAdq2XiQCN/Ab9
HJC1YV5KoUYOGvLNOinyrndBvq9JJeq4bb29WupG3+UOCvq7Gss44X52CSngNs5gb309i3y9zCPf
fFzzpXqjaTMlZSgeGj6173ilOx3n4WAAO5mbuh5jH5bamThHtLumK6zq1guxkPxJwNz60lar0jss
Z5G027z5tJsqfrkCvsjeuUDJN3njKGTZie1kcJG1cnFNnGHlKtDk1yL8Wtpste84F7BiX8rWK0A5
o8Wtu/KkB3BsVr9BNkVN0TrAWXccDUEeU9K+2uViiYLLJWJgY4NW6sJLGI5n+tYE3th0Ac8/fNpE
Q0SiV9i2X81s4PlHRK7tuOeWBORiKIeSXVd+aWD2mndLE7tomNQTnZshvBvpTIc9ZBrWDpIERhTH
Plh081tQwEu4SjjMxctdaKrCxjMvEYpqO8symRrEKC7OaEBpE698ncsvXnE6Xi++X7bPMKVyCIcK
qzhWd4O9xYe4AmGo2kNFJyOHSTVl9eAj5P77vmO0Ta3EubNDRpPL43iC3+1H2RJ6B1JNxa+An6XR
LtKe62ME2pT/VgKM3d7NxqohTFadL8WlGQ0NRQxBEYX26FaRZn1AaixhRt4CsrldGdMYnAtFJ110
M7TYkm9qJKvut5rX+sh6tMioaZ38LTK0Dj62aLAiTfY9h+MiitBFgtWBYCnO5gWnu5lmv1vafFLv
BTj99kk5nO0fjBk1qXZcjgHuq6zjwfJGuK3yeRwQImlsbTa1ic5oQ27Npvz6jYHu33ydSrDZ9qqC
beHj2hReQ3CA99M9PJ557ffdAnXXgy4D0t8L7DKciCGdRoXjqfASxcKiA635oqJh4S5oXdRhu2Pb
hBAgboQQOWTge+QfiPiqMVmX4RSLwMbFuofKTlPuDrrO6+mpMUG/pH0VWH00Rs8cb2zTbtqNBFbx
H2vNwUUSRa3NR+vqcUmHPGyDRNdzdFWOeSaSEY1we71WFcvxSmQJMqBBlT2ZhmVEUDoKyMk8zRvT
CgTpMbvuczIeXObV40jJahEd8G0b7tamaeIJ3qAxSGH5TOEvpqo+XZ3ia5LDTnU+btQgQSv0LGNj
XR8MsZ2tMw8ycrL4tsDaRO23OgyLnXCnezXODTwmLjbR8s8rjPLKKqZ9oLNL2DEzwRLTbFWAeHQN
g4PfsIIPuPEjeWlx2Fef9FYWO9zxLLvriZn2ZTBuM3qqQRYcEd9Sm4SoI5o4UHbMEsgr0Xd0scCf
La7Ih6MuTjcGnpaNoO7a92WCG2lonzhK+GFaFUVnd0PAS7dfPIgMSPoC8Os2WUTlrapciIS5XOtb
4MDnY5OVosOOzObLPkSh40aT3JLjnNnmo0Kw4m672plLO8quKXZqXX3COQ4OlGLy7CNkL6pyl7c4
O8tqqm+sDRHAbdAhccdGqiIZthW+JGB/hBelnGhzM1pqmpspm83VPAx99YlMXtX7XtXTWySddN8G
FJwRfB+hjusmYUjWeOaeOMRIniciQviSQ36jxCJGnBE3TrYphev0nIwI7/tEobG5wBpPeVR3cW6a
ZBwnnzQzMkYENoP2CRgvax5HBRbvuNakSQYAZQDRhb4Iuel1Z1FescGm20vpFl588G4Zt+uN+bV6
B5mPnly3opxLk1i6DOVVrwCjgYSa9zsYm/czrKPZHYGF4W7ppa/AG89g1dvhnpcPUUGRvGYGqVEs
YH13uVVZ4AEvHJttV6PlyPM4syARfck6WHMcSY3QOc7AzVfPvUURAncWYn5Y8/kQHefN4ni7CZTu
7Rs0J8h07UD7bu4mB8vIWzZDjSdRahrcXYve0We2dQFkbnJui/dFn4NbVNthaACbatnblmhbxnBr
LWJXw1ICGTOs83D2LcP7okSOiIqcSWszr1GMM8JnZbyhcsd3tRRF0VytTiLNjEHHiT4iwO5o0iMR
Xe7WId/cQziMgfzgsrGb7+al1OWlKnTelvt2zuryuOSFjwqct4R/qx2iyY/1mjsE2JseICpc9+P2
DnXWFlihBQl562OPu3y68JVx2NlkfCK0oClK4tEVuOi4SBSHInTcOTHLd9gPrtnrwhYQSlFR56+d
mrv6N9cigY2nCTW2myggonuGb7yud3WfTeRtQLZ2uV1DZCW3WQ9DrAeFAhT5nnbPt4OhtPvGO6Pl
hY/yJkwYg67wNS6yHJd17jlxu0xIr4YElkJASSZbBKzAmwUiMOGlgKBNeIWFJevLWVA2wOEs9N2N
HlCOisVAHWShh2J6Djkti1uyZR3gF1lYdxfQ5w7IPehhUvQJzG42hzJ3tw4pbOrclALQM7QJisd8
/ty51gTwgdusOgYNssYPYdOOCN0F4rtdNOmhAucOcWZ7O6NMUieAkVszx5CciMhVKAhHDM1t0F2U
aCcvnx1ZtcGsRGYPLi+V2018GOp9Q6kadwTGGxZu8FO7FimC3kZfZQwqU8CYNScXJJhC9buqKLW/
zCzwxwng8LnmOxDOQwP56KxF2w4dnz6/FIunG45mO7ALnJM9mpIjrrAY5aaojsGL26rd2HZzkzI/
R+OzLHndBAiRImYpbD2h1QBz+rYBbaVGI8CaZGlxHbIkaCZ9EGQgqz/WkaLqCdK4rb0+rTk/YOIl
q1hSRZ72d1yWjX8fYDY6iIvI0n5OT6K9iLsXtS3sdj4lCldZ0NcedwxggdDRWbM8v1vbyCAmm2Yq
wgU5GVJzmaCkzBGUh6bV3ZdyxZENCNMq2/B5skswpjM0PBEXYpujbA5Tjn66NLqf1R0vqiXHjaiq
7WtdoOj6sapcX6csZ13g8HQH2sFyVkzlA0NUg6uBaMl4OuBoH5+LgXGnYgsl7PXWSTartxHKECVc
LlDmtJ81VCvrpyGY++C+z1HXflhO8TiI2atqSCKXEfKtYAcNU3MsWpT3sUjYQNNJIr4Te9jFzeMV
iE45d8mGUnmPgL6cZCl3IRdWXbkBBfNrBBFKXNczY+ZN11T1dClz6vpjMMN/+iO6LlmYiM4LcBf6
NpjjRhIXXPchRHgegtnM5Ydgg/1aohEAdPt1btV0WxoLPH/LQ7m83RogtxIVGtSyS9p0UNKY8sB+
UcIM2VvqTJGQDjLu1bJdBhtciifkS33RHN2Q0zVGmFGhWCG9nS/WvtP0YkIx0R2aWmzhE4onnF+W
NRoeyRC26HPuQZsMJ3W6wzek8KfCQZCOEyFzQkVbBTH23I0YzMrQUuFQAUjDCAjSMS2DCGVt0aGS
vcYNnKRUvI5+4LupkJxdWD/r7WJgPgg7KFcRN2uULnJYQvWzjqprHk3GPHED8ehnmbO5vQ5RApRp
w4tZv3EOFehdk6sqBwkLuJv7susacZXlTVe/cQoP5molqjaX4QznkJsF35XAuHnd+H01yza/9NWk
63eIZ8tsScJZrOW4q3rVojrHIEVVhsmMzTwECSQOxDrs0O6QSqc1UE8npVb52yjAFI4SraHz1+5b
VLzNfJStm/BgrayG6d5PeGhoDWElwLuZSL2+oXjs4JBoXtTbOxSJM58u2Mmp3jZ5jVxBBFckyDQ6
WyKESBc5dSsUOYSVEMOhruTIr7emB8E0Imtvf3PlrMHNr2coJKQWfrxrEUdOcIlWDgG2JByNWhKB
/M18bBemyH0Pdrkh6UnRMkLq5jk8rNW06aVKdOtcvVvb6WScZY245VPGuiMDYdFdjN0w012+rEN3
TQzkOFAJCtFW6tdJzmmJWmUUByaKghStGFvuGpVrRNfDaAYZC9qW9JOXMMu+yra88o9gnjOLEmOR
TdtX2nGafx7qPmyOIQWj6xiiuDXegBw92bcNlHeLd33Hmb+OWGDWb+vIq+F6XfPAoI7hiUoQwaA4
jjLajBJyaQwwTaNlN3PYGpfYFf6IxwlfodrNGyF1AgiwQGuQsROKcFGpBoDztllggPoudHVubia7
Rd2lhLsX4gLMMAOkW9sVBthGsuozqhkB3VVcBYOBJiUCscR0WO3tHrX3GsUBHKSnbMad4hEdTAtN
1iCIJmwWNU5AhQ/89AT1gKw8j8OJ6zsjlyYAq7qU5df5dD9+lTNY4qDM8vw49hqhSIjzrnlDp4lY
7L2ct6ONB2VAHkUmDT8cWYRluKOEB0AR0HzMbkkhrUtxjELybWm6cnm2lR/8db/Jlr9HMCCYj6ux
mi/XVW7+vZLtsNzh1s7phUG4ErfQ9BhjeJ7kp5rg4BfcuejT3CM41vLSFABU36Ie3ILXC5X3DRn8
WCM55/DnY9x+Aj9vVDH4E8TtvRhqFCemsXhENzjKd8sC79nHCgAu3IuwEoBEnV5Upp/kEGoAarsQ
Zfvl0GXT2Nu4BK2Jxb1Cu5QmaPFN8zPy5Rw1KuSlof2EpGwrg1hYNIyrmOOUtSiVND1A7TG0uAeX
px4sOHigdJ6J4jcQSdd5imcHr47x0CLlKKvEjZBJdpfIhz2PdhMt0LHe/T1gwBlGRaysa/vONPtQ
f6jYW7H8PSTvuXoJb+iC2jA+l5aPCqlPyf8mXv9cu6SHNJzOSilTXFYhMla9hDcGZ+ZrPtx/oo4T
nptcIe8mFvAXhN8BdsFY9KW9al3QQ3DNTAOyW7JU0CCXeiT33qBOlNChCsKkDzxSj5+/lhOo7A+g
DedCJznqwb4MJpn2sE5sdvC39zdAKo0Joib0OlD4V6/Qmv8EuRGdAbqn0ayGUSpSsI9H+caufTbv
hhzRJqiqSMiSEFzzBrGhX7tXKJl/gug6l0KpAEbBmU54KhQMACw0LvYjCluvTOjPPv0M6jLAPszI
QnO0qdvP9RQ9OTVkr2BT/+yzz7BoCJbHdsgznq7wGIiLaT2Wc0P/5oefwVlsFNmunwVPUfDao2tT
xlmEMsfPF9SfffOzfZ75pbRclyLNw8DgZl0ypN+4g//Wp58LoZB6oIAi4LkgYYMQqNWwtNv6Nz//
8D9Zoec6KGKKWjf4CsulkJp8NV3ZuiQUK4GJiSLtEA8zoJ8XYFTw4W95gYEH+BKOVajcSQhE8BTe
i/w9GydzW0Uo0vx8Qt/31h/s7nNFFFmtVCxrztJW6QLlLt2tDpVc/Pe8RlY8McS/+JOORZ04lEP1
ttrKtxFWGr/ITDkXyBjyYg8ruK9+ofCJja1EYPSvb/dfX/x/58/9/b++h/nf/8Hvv/TDOpV5Yc9+
+79v+xa//uf0b/7f33n5L/738NzffmqfzflfevFv8Ln/Hnf3yX568Zs9omO7PszP0/r4bObGfv98
fMPT3/z//eE/nr9/ytt1eP71ly8o7drTp0GGqPvl3z86fv31FxLS372g0+f/+4enCfz6y+NsTPnp
h3/w/MnYX38JIqH+CZMwNNk0B8VFnjxA3PPpR5H+p6BKnPAwEuwX3Ga//KODvWLx6y8q+qfiSstQ
MBIqjSbYL/8w/Xz6EYv+GSkehSHnnMHVCpC5/zvzF+/mP+/qH93c3vdlZ82vv3wXv/7PUmKoTzAd
ckYYAc4jis4JIhntAb2p9AboLQqsKfiDpUiAAprmD55BRxjg1mqobdqjzDXdA0W2icdMqaq6gD2d
Xu8haTfQOi6opqrdOXpSSa7ayaLevFrV74ZsCh/qXvdPBaoODO3iplpR3KlLvu8LkYkHVvAsSwPk
jjgaow75FUtQL++9SU0NAFmbIFsA8nscyfzINwixxJoE4b3qJvNFhzZY74dAV5dk8NGWLCbs0Qro
cQ8ddD66MMnYzD9E0CgyMalQuNqFDnoBce2H5oa7zKHYWJYwMnfMTvDunlHSQBosC5NWKE08BjmD
VXuIWtqpGrsAxRdGFXLWVJgVj6oJ9NhF6GVPOdSWf7eM/v2yXrycF5f4v94NVyjAEIIXrc616IBL
WAiemazioM+rKV7dNBm8kEFftXU0lbufDxedLoqXa4ET5LIs+v6LEaz634NJMwh0Y8lZNCyqoNpO
cWZOzK4SOXOfQ4LEG1XLciyuwFdamy8bwMNvl8GZD6tDpyReS6ApX3kC2AEvvxGH+xnV0JQJ8T/i
HCFu8mCrAJWJcC1UodA7FvRkN/ewtkx4Rd12kDDPPbnHaSN2ZOx8v+9amb/2Ncjplvv9k1EMYAam
gRmnnGDDnhF4hYC4KnzqkI2iIAB0R4/GE7mru7pEkl9YF6aASSGzICoK6yufC/ocRs24izxqk3Fd
D2T7RPPF6CcsecXyA7ooxYhEV83D9hX1qUw+ovzlijcuA5ziC5AKZuAnXo8DbOLnr/nlTc7Q9sJG
56djJaRQqT5XNgsrVay40wfUbEvVf9wkle1eFBSqjT8f6GUMehqIYxAWAfsoCZPfl9vvsckdzbA6
4A4aQ3nCiiRY1Kk5D4abTcBzK1fQI9tmfmV6L+k/30fFloHsahQBzMZ+sIlRbhw6UWQ5Ov95Dtv2
YU2pAId5qvT0SiD6www5TnfFsV2IIuCQnX7+uxnmNNTQKWzmIoYsph92Ea1JdgHYyaIugYPn5MrO
zvvXBBJfBjSYIlxbISNEKIYXLDonagIlreDJlos8ZvkmEg86zH2bVeMcdzozT9GKaj/gqgPurP86
uzt+dhydhhUCdU+05Skl5/ohG2nd2hOGPgcLt21MIu78zazUMMdl1LMvPx/ttKVebDnBJI8YgfYR
FJ+iH2IdW5MFRaQqj7egni+maZAQWKQUAlyNvjeShPtW0O2ywAN+ZQmR72nSy8Ehlso1cjgJI0B9
/mKzDFyycqRYPybzUOtLas1M92imbqs/NVwxA93+HN/7oPgmLVYZuqYNvLHgSmbjeggjjq6/sQIS
H2CjivUe7aSlu1nRvhVJiOo3YDIeMkK4Jk9oJSA45q3fHhzKWT1MTcC8f+i3brKpcNFaFCi6uXF9
HGwotphAr0k8bNlSbt9oOQ7cXYRG1KioLE6G27uxXILlOYcUff7OMbcojdq2quob5krCbssujMaH
DshLn+Qk76H76xqay6s6lOsKl7/IqSxZYZGx3pq8Z+3eKz9Oa5pvJfTyE7S4SvK+CnorlqNmaEAN
8VxJ3bwDNYuWceHzLfK7QRYMODe6+e3DrEjZoNjGO46S+pCjyxrKuQjUcWgaV13ZPKTF7bSorjqI
tW/ZBT4j1xukY32PcmaNkavPTVfY7JrkbGp2gNVrHB0GBUbV3xayUlV7xMqV3u0Gzz2UHDYUc3Cr
F0EAcPwsScb3zUhaT+/byI8r+9ZB4NFNF+PQNkG56yliZ7LvAjaCBDbTbGUkztdl7Y552QbqWQet
nt+RCfKK32rBB5nHvi/k8DlAI4UkJTrvY1IC3FLYvY5cYJ4R2Uh7wkMW1bPWTdNdAhOImCSGF+FI
rgMPsa4xLvOt6HcyCgFarZmtUI9lzsx9QirVNe8Z2QAInETUu0syi1ZfOLTXwoTng12ORbcEwa0I
1xy3T9DB1eBN0ZVrd4/YZfgGwXqlH3PohRYimQce1R8M/FsK3Olo6wD1BRfg8AZRYUkeV6BE6dXi
V9OndCYrYEHQ2OSXCpWkUuzKjuf+3TpMAD9p4LjToWdINaaobmRSDtAl5dDf7Ka3ZdhGet9b1wGA
2AT5LLbPqgvgCRoPeGVAqjaqZ/XBAV7R2WsDQFkkDuiwRM0ANmtdwDlM5Tzab4E1NAlNBySqUAs9
eNPWp6o/7hV0haUt4bt6qeAXL8e9rDSr3kr0MeenrejQ2QBKsgqLo6cmKLB0VdT6FKXMBogJE4bl
JoEwQDXyPYqPLLzsl3yBQMyiMwjHxJtHy9rFM+tOUI0ZsFuxy1nQomlGV1YdqV9QSEcDFoiKxAd1
SO4VKmJYEf0wbuwzsG5RecTLhb4AyyIbwu0Hrc5LUnMEpKFzvvroSRWqlI/9iI4k6YfueltVtN6A
hOBKANlosKBfQ9woL1wWLv4aaD4o/Cgno/wm4iovn2CckdfzzVK1KJvunSt6C1AEDFg9jCdCm6nP
UKbNzLsMylIl0O1T1XggJSTA4UusfKaLd2ZhZXkhGAqK82UrmRDHBS0BmqfKI1kid0gWg2yCJByk
8h+guueBIm4MxUkRb1nEmt9W54h9D+EyBRDpFkThUyvncL6SgCz6YzCBFXETZIV9BNyfsS+r5RII
z5/fFS/vYWRQYYSrliN/0Yg45Lm+CuA1RR0oABDHFVYhfVebo2n7ceflGMaDf9XB+cfxCI0k+j64
HRB/n2tFVSFl0QxuYVoDSXfRARd60cNiIQa8ZH3cYO3yyoX08i48zY+cQvIQyo1YcPqcTx5kYlms
Q7cGPQWVYDX61BfLljCbmWs1g43Vt5naBYK+pr16lhN8H1pI3Paa4PAk/JxtPkPscoRNChK0GdDd
yxpHhU9W32RXQNSMAPaDA9UQvJxkmCae5FXrwMIY4SoEtlsX/SWhqFPko5gKEb8qgTZVeM5Oj3Ia
oHVdZd8K2NJeVnNEjmj1vub68/L1YhSJzwYvRXIJ4Sh+rjeZBfNWYYoTCBQ2RM9iCEJz6BvElYfR
q6lL9ciC1wyezlMdJYlABCkjvGKGPOysdCSy1Q+9tNm3EbtsSSAXBDG1iYSVB0imcMuxLmubJRat
HOSngBIegfQN1w9/ZSedpk5kRDVH+AMucXROhfZcgF9D4W0ZG1DRBT0MPp/aOekaRUG4QH6YtzEd
KX1NPPR8iQsNsrvQEicXwW7mp6zld6E0AXGUkJGxC7qUMEbLCg8/c0Xm6LHD6VgcoLGIc5lsi0ig
dlvSi5/P+2XWcFrmEFJAniKBQlKgftGXwwckFzPjaMcC2hdeNJSMlzlxxW0GNP1rumF/MBYKOwRn
BOo4nJ0LqjXEghqBNDVFjK2vc0Rasee8vh9E5fd/dVpgsZ2WE9YygArnhvbNHAJgyscgBfhMAgPm
q+Yq7wMIGYbQbH6Fm/8yLfl+VOCCFSCPMCJR6yIvn+EKAU8APcFxMNWkjsCUAUTNuikmw5wlVHVA
ZQJRSF85Ev5gVAWhSoqdgzQM+cnLUXMFPzdUuQI00hv70EO66wiE7byD8id5AxJZnUTBwl8j8581
eTBZQXBMIHNgFMVjdqoQ/n69qk4iDCG6PPQS4MJDWy0OgT2a2E1MolakYGwFWZ5EWz9v++Zk8ZSY
NZRQYAVIPn/NweaHJYXSCLr4+E4MaSjOkJffJp+XLB8EoqoZApguGeZmap4WsBtjvo6l/auP/PtB
hYQXkB2FN33ay7/bqxXQx5bMBuZY6AdMaVm30H0B/yphaw3lQdmarzPk2V9r3L08lvHIJS53IXAq
4S5CbnY2LAOcxRdjZg6u9uGbihL3GHbGQe0WfdkYtRso3Px8+7w8k7+PqCGyi0IJkm0chmcrOqyj
gM4I/w7AqO8JJPLvugB2EB2xw3ss6g+EVd0jkG3+GkTW6uHng5+fiHiNKHphO6Ekh8PpXFbZQ1Cj
Af3BAh+LpBOUAZSLyt68bRhZYteZKHXBAJWsqvavvN8z3bHTvAm4Cci7pUC5i527nMKnNsiLxS+H
Zc63Q6nQeta+1V+mbfHHtWQt4EK2TtDVLvfNMrsLUQtxqEOIrclSwS5sXpbdDELGayoXP6xzLCOK
BxMJilIccB8vV14/CFwOdloPwejBX+UwdQzM9gkaqa+dnD88fYzEUONgEsV7xs6LHfBvaOfebOsB
SiAk8R0JL7fC2GNd8eA3GxTmGra2IPLBDfM1EcI/mqQguFzZaXA0588myfIOhFG9AnfMEOPxBcg8
EIw+aTzbrz9fY9/3zH8KHXjTwBqCJqU1Ci0hqMqn7/K7rQz4iS8rNJAOeAJmPzeRBzF3gjVQq+rj
CDJA0pOsSYga81sP0MbBmkoArDWFb4APRvO3Gd8zcFfBZjYd8N9Re9MC+PrcBeK1U+flG0G0rSmu
aHQpOKpfuDdP1evffVW48IwYSAGGUnIaXTaBZ9vHIGgCHAB5Vt/JQZrHFmC6noMH4cL9zx/V+fA4
WjXj+jv+DufP+ZOqHThAoFJtqevlcuyCoXvg4/KpjorlgApCk5jC6csOvobpzwd+ecHhjjkNLBHs
Qu1bMthJvZw3b6EHDd5cCD5c1H1tAoBsd4UETihpKaAl8cjE8lSiXfTu5+O+PG5P454SKvSrtAZV
En2ql+NGEFPK5bSGKRDZ5ICiO6ApvSeHpgCWThvXHP/GeHjH2NhIrlD1eznesFKPYg9K6TyT5koC
THYTVOjiTFv1uYh8+Mrx+kfTI6cquI7Q+kKY9HK4gAIVOasxTAXr9V0HNC4Hb27m8YxkHGU3AXjO
X58gQbk2AsIMy/dcw6i30HuIEL2njoUgJgMGclhRNtzTbAHN1LP+FUXpl+fIv14g3ht62UD7EsRI
L2cIWOViILKFB8rKPAZrZXl0+JPdIlb1N4aCmzDBYAiFwOd5ORRIPwifSbalADsXe7OukNzpe6/2
dQbb9ldu5T+aF05HqdCJQU36XE7FRuC9AO0bpZXz/NpA0+pajNMQd6jWPf78lf04FC7A09ZDXIuL
8Fx0tnUg/LiKhylZtAQMHbaPIc/GdzUoLX8pej69LcGReOHQj0KkYOexhtW8HYAVCNMauNc9Z1Ar
mPIKSGuHbD+EEece50v9ytnyR/NDRn16c3hF0bmA3ywKFy7KhqnqS6lBhGf9W1A2aHNEXNS+drH9
eISChQ+vPNw2EcGBdLbliJ7BmYaNawrs/jzeRb0c1xh9a1XZ2E+GjjvQDjIfowqq1rcV4J+0fGXC
Px6mqCCc+tyYL0Mz/uyQ4TUJVqgIRgCcAGwZ+dYn8A4b0hGFgGSoIK3Atqr566/2lOnhsKG4u4Q+
u7nk1rSEQwgkHYUs96cSwDHHbXcFVhpYQHTl4KWu01/ekkjmsfFRoMKt+YPsGB7uzBTA8GlZiQ9L
2Lg0Ano34a16zVTrj57pKVDC8kW/RJ63jQNT+pkGPU1DwMKB1W7mI/ImxIhNvR2WAB7kNABM+i/v
TAWMfwRwhMauOM9sS+AHKr4ZittpLXZW9C2YVFBQMc3I9z8f6sebAq8MQrfAb5wamudrpoQixRiI
NUrLtiXgXwUUYPzSXWc+KB4b0tavjPcHmxIrFHGflCdsCD9LLVsBHQ5XYTzS53QHBoi/Z0X7tR69
vfj5zE6hw3+iv+9nDpaHgnYe9qQg56EFekegJc3rBjBkaT/AybUFyQEI/Fdu9h+HQeUBVTt00gQi
Cn0WwWiA9v3U5VFqQExa0TVBiSkhPaHvfz6dH88X1FWAqEGQhCIS7oazW0gHUN6oWJSGjcKawEEE
qbB+/BoW7ZAs2TLtUd9a0kqPrxVof1wiJ6gO5xB+Q4CIbXc2MrOwi9x8lCIvifYLcyAQjvTbOhT+
pmhAV/75RP9oOJQm0aEUyL4RU7wcDuxDNAHQEkqdoHyHXT40ewcRPbBH8vk4lqs0r2y38xFP5XUm
0OaG7FrEERG+HDELxqzHDC36Y7pIFh09z0ReegEhF/Sh3V+84TEa7nVUxoB6AS7q3G0ZfnQLJHxA
nZiD/8PZee3Gjazt+ooIMIdTNsmWupWcxpJPCEfmXIxX/z/0OthutiBC+2DNGsADVxcrfeENg3zb
EBQepaJCaa/I7XQPTffK1EwyU9J8qvkk3JuPaZCrVrFgsLpX46NaO7KXoRNwWga8gOW6MncO3WVR
YS0tMzku5hURRpl5K2NnJzL93QGo/qQI4xbdc0BuTh4aHtSY9Mx43X24tOGt2pnGM//WvPN6WcfH
Ncxm/1hE9tu92mXEThiMCF9EOcy2wUwDqIONmwn0J97ep9ubjCSd0Jr/EdCQsm2T6MkZYESOcMvH
zpxfhjSv46capf30ZCZ19vT+wRykpWjb60SgW+izBmQNR02dOAmzqHNoZ6UPuXK4FU5Xv39e1BvX
WoTB5rS3SzhhpaQ3Jsy/RYmb1s0hnssuuM+OBuDYlN/ePTFeag4fjw+jba1Vst4MQYJx9iJ66gFp
kv1f1jipJ+JS//T2UNunnAXjOQA9w74g296iAVMLoGUDgwH6jxAnpABuyS103zRt8iI052B6LNXO
flTW9+zfV4hBqVwS+FJiY7ts75bE1uhQ51WH5LBTPkkG28SNzRaK9kiDN8QY/WypfRgAgZPDA7W6
2U8mHUGfGLO6D0ii0e2DELbnG/DKtzBBVxKJ2wZv41X9zclEqVg081XdLINyWpz80OjV7Ee0qW5M
rCiCttajPVnnq2H569CyJz7W1rxt6ywtIMxrQEVGH7gEQhF0sl29NdC4mxN4RKKl6qCInQf66pyu
Y644Q1aCVEDe3u7RJE2IbI2+PufZn0TrnaAjYLitarl772Zeh9Kp37Lq1HS2IYeWIrqPoMToA8JE
tKwABZ8OeXNbzlb2LnVTLlqGIrnnkKKwySW0zvqfglGyLM3SmObod7qkP6RWWx+g0YzvPTLrKDQL
Tdqk1N+3cLokX+KkMSyYvGjBHic1a4IpsfKAPICUFITauRXqErzznK6Drj0PzigQpa2FgWaIXmvq
CNv3RtU8x1gaaIuj/SGuE/D52WgGed/vGTK8skvWkvRaeOXOI/LYfE/E+xQlRc+KRqbpyZW+PHAP
zb6iFs3750c7hzuBQ0CXdxvgoIUnSsjSkw9tWftla/JUHFJklA5TnYjPWLtNx5AE9cfbX/W1Ca6A
SJBna6HtqgcZy2iptsroJ8bwR+sr5a4HxUKZTZ93ik+vjwQ+UrZ4q5jj5afUi5ICt6Fx4JBTQYpC
4mpxOhixdNJ3YsVtUMwpAOX5/4bahDdWGEuwHufRRy6ovkutrKzdoQ67g5lpYiU9x0/SEKUHJCXH
nUhnA6P7ewIp2IKRYI72ejwupwmtLbEgWYy+EM4q0qaPt04UxU+5NU3Ai4sMV5ky6YyPlWni+2La
s/MkD+H0KHdtd25U6T9EraKbIZlha4Q1rXByWlna+UJr+nHx/qxfaH3veMhN+v3rn/9zT4RkkQ5c
4NFXhPijlPn8eVAte+eauIoyGYRnFQwHyE0y8/UR/GeQxcwz6jeseDegG1BzCwd2G2p39hBrvjLN
yk7N4SrKXMczDZOSA0mCZm0mBbaq5nIdGK/R1aBbmcZarycBVSjFs+2+Q7JlWh3uQf7n9VQe3z5K
r7xiDE8aS0RG7UHdDN+jP9GHCYi2xpzye6VRBvkI92y6t6oWkTq7yvtHYQhD33GlefUzk2GCoVj7
ZlvoxqLk4zTI7Dgk2XqP1NY+QzVXPbPIW2/I7L2uwCtbHKk8lV3HKdbIizbHa+iANi6mMvh10+SI
MnZm+puSp/EZWsQk3CFv9QA9OfPXkI6DV8OmaTxJ1pvf1axknSvHNZKpQ4j/xyBPCVLDlDK8yJ7s
728vyPWNw2YgWaQGxXqAn7ncf101FBSlh8FXBxLTeslqxSdjrJAEpM4S7sTi18uwxhM0EakIGVyn
66/5Z7dz2DT0bMbR1yBVI68TLy8QNbhkQhEzW0l5931KUEGz0loDV1oWm9Ol1GjgDos9+HTyoHeV
VFun37lYFulgs0LV+4ez/ub51KA1MA/r4ftnekKnq97jj+p3dZIdUbrRviJBW38P1Sh9nxHHeofa
CvpCa77IBNlll2MBopvtWc5nP4777rc66BqQYWv8+vb2uA7CN8NsvmCnj+1oImzsD+ChvM4S8bPS
yikiIsTIfxqts6R7RatQD6Kt0H8FIap5JRhcv8o67SjrSfmpSToooG//rqttS5yDg9RaU6EsTmn0
cvY5aZ5WESUESoipQQH66aaKQ9mdSTj9t4e62rOU921QdoT6PFmEVpdDRU20hFnW4i2ZDD2iCoru
RwXwL3luysads37aeR5fGVCRDdJIGhmaRT38ckAkgSB8WYoa2J1R3sks/n+aDbcHbp9xH/eWtOd1
c/UmkIfTWeMfVOMUvuzlgCRwOQbcqRpMoVw9qklkfpS1TPsT6bBR3AJ8KMU5fMcQzcNCDGZkIu0l
VVfRyDq6DTOEhtTayN1sM0I9VPgyxB2iMm5eSpqZDzDb+2e5E9V8QCUx8rpeNiFrqM3OFr/eSnxL
1SE5o6rKQdrEXBZSrHoI+zOgtbJymww0RQwNm+eoQBh2ZzNdvX/M06DeKQMRUmmLbfZtrVm5oS+1
GiA5WnoJIOSPfNE/BYqrngG97ibH+uLdZ4XOAfetQ00Jas+WLNUjI0XGwLc1jDG7z5BJGL0m7yzY
b4s6pzsU11c2E3BQVQWjRpJ1VYCfNEcy9FFoAUlsgsTIPJ2Xxq69StHqT1qNnJEcZfn9AIHNzWW1
+v32aV1P40XQxkYBkwoVi94GQdvm8ETpEi59nSvBYmbFKezxClicVOws4wbmxWckhGCzsoz0iwC2
bS4FmVSnaMtBD6RJDr82UznedokePndFHqGJ2Ydop2Zxl+O/uBhTfahmdfhG9dnSd37JK/NF7BpL
ABq6a31r80OwCDe6mh5ZMGWR8V8D6gwFjK7ZSZmvr6QVcMTtAIWFWGH7bpsIuomSvCzI2+SPrkIy
QqWDlQU5XtyF9jstVP9+Xp5r0kXqkUSr22OCsXI0kJvgWSuPP2NbUz3EPvb6N+tW2GwV+o7E8DaX
H7Ho5tpDyhB7dNHpgT5j1lQ1FWJRRdndOKrIjm/vyqvvR6EBZi5zAepIPLheC/8GBmVLYgdfEQEZ
MNtuFAERQjGofFK66kOYZoP39nhXU2M8NqUDKpxnhGbRZjxLTVYKN32HKQ6/yODjPOD/ZYfQfavt
+bBd3WkMhpKRbf2trgLDvhxMstDc79JUCWa1nD8tjui+FDlCqJq2xCeSMxry1bIc3p7hK4OuJWTd
4N2iJ7DlwBa9hColsi0BIM/6rh4c+WxWFnrltCt80+lmDz3Rd6I72ZdYssiregXoKCCO2wYEAvWO
tZRMVUEY+klRMW5CqLf1FNNI3DSWZL8qkN1FkrUK+tVrAGHCvafylbVdj8Tal6diD8T08nPL5RhJ
klmztkWM/qY8DGAdltzN43Cv43h1uTBd+rbka8ZKtN3CR+seDw7UP+k4hk52P05zdF5SqFzvXkqC
ZY4FVUaLjuDm7Zcmp0TTiyu7qWI9iBOEqjOwpIEkJ/o5Mgu0lEpjr+H/2lf827QCJAw2ZZuIoiGI
BJHNSk6s9AHHjPwETgXTlBk2z9vze+XwA32xTK5irmkex8sFs8MCSwN6EMSqqew1koZ+tJV2Hm4f
yZ0UqXst8FeOBs3OtVMMJJaS3ObwayFMkxUqFyAHrz6qoqITgW2BDzzWOWhhNbm9maXB25N89XvS
6iTf4lxweV9OslBnM20AyQejLacutrMI/KqS48uw2HaGeuV7Ui4htIBgKwO822Q+AJcndWhj4plc
miu3zglp6HDqzguUS92LDKvdef5e+aKMyHBAyUkUt/WqwkyXsQmJ2sYIgaioTRcgzqp1hEjY3qlz
/G3GsmAnC3jlg7ItGYvmKm/U9pjHVrOYPavMFZ5HB3PQ0wAJUNTL06I7vr12V8G38Tfsx6sUsDhf
dHMAa3nS1cwJ5UCDzxlkWl15JY44nlavwth1sQSdvdR4Mo7vbpitIwMVp05Cnknh/3LX6K09l0lf
AG5CKtIDVCjcTq9IsBx7rzT+2q6h7rDGFkQWQJsuh3J6W5haBmQrRWU3WOXRD2k/FI9q3MHPl8Re
kfO19dPIzNeC+Mo33xyIDIQ2xkdcMNG6ccwZCEWoh8UNSIdfby/fqyPRnSN94WEi7L2cWSo1CGJm
JZOKcYf4Nc5Fb35QpFhWXCxElue3R7v+jqTCPD88QCtqY/vwLkurapnDRV2TNweSjjtIQsp4RPUi
P6HitxdqX89ulZ2gRGqupHZ9q9YjwBIg61DqQR/Lxo2eg26I1aX5Ztph/PHtqV1H9WAw17I0laKV
NLJ1HevRcyD/x57JnKzaEAdztPIc9UB0jpsj0gtpFBgCBuuD2SLjWxwAfpe5W7daRbuP4loY3b79
i64vHmXNiOE//e3DOZtNW9PdbSopoyYcrX4nLi9iFv2YTH0pPGMeosKnkg6I0xqSTNkZ+5WFJiem
ybnCVwA2r3/+T8yKtHWtTOFgBFEGlYEnxFZPZazaAUzg5mABPd4J6a6vob83LE1OgjoDEN7lgHmC
J4xilU7Qd0ih9vOQPIf2UN5SG5T9tJG6+0ILQ3cMh2rnfr+ucnFGKYaDvQVMraJxfDl0bAkN6dkJ
PGdcy6FrRCz+0AACTIu+/r4M2nQuSuipiVGadzJKzR+aoa6O1TKNn7Fum/wCV62d3Xj9/SlvUblc
sy6H2HpTKhhgf2uJWREWIZZ7NtSu9zPs5s5xVS0PtWHv1C5fGw7YHLj/FfxPunf5CQDy8cwB1g0k
ugCf0HPPsIKyhwztHWtY/CbXnXzn3bk+2tRB1rQShCmx9LbywmIiSgxhM0CQvuzcoqvgWHexWQWD
4kR7oBNljQsu8j0QIETOKjuL4gT52OUMF4VkXo94UZFtaj0EkSesQHr14ySW0jO7QXjGkkFaL/Li
B7fnM5oZuL5OdFONyqx25n4dWjvrjQYqgX4EZcz15P9zuooMdFavtCrtlkIccTqaswP8L+TO375B
rpeVcdjVpLho+Njb4Fru1GHIMTQLknKOPxeylZxNXLzOBWBC18jtH28P98q0gCcAi17L39r/BDT+
mVaHvQiWcKBLMxwEPJQcjAc7ruSnt0d5ZeMwG56ENZuGU7jZq7WNBOxCMT+ocjQmxRRjX+Fk43jG
VLRX3bcHu76DaRutxSSZzpnNx7xcqbnJZhLgkPpgF8ffY8kxvsNEQryVcrDU+bwTk3RMWvQrdpbu
lVlSjeQ65E1fQZjrfv7nWwrFEmu0tqZES382kM1IkJ5FrbmbJfnL25N8ZZswFk05wrE10t1sR1uh
RDDp1LOMOS5OqB0i+6ohiQALJPZjK4t3UMivjrc2gFlGDv/2Ve9sc7J7y+SlzZbwJsdzBxVaNbq1
mwzPUio//v/H/MjbiQBXoPWWI0hI25qtmPVAK1LTd1RQtPi54v24JmJzaIq9F+XqsqGVxeEmcIG6
slJ1LhdPw94HAXVbR0J6sdqgxvfnk5RMDYCMEBd12e4sLHatVsf4o+762LPyzsFSk06wjIcdEqC7
V87VfuIngXDnwmVXaYBtLn/SAvK0NUBcByXp35lfPfvlBEQjt+bMe+fnZqgVAGfCgaVKun274rRd
EpqiekDjtX6I6n46xgvmBCKFwzDAf97ZTlfXDuOBNVuLlCb3z5YkYSQhku3gMQKh4m/mdgVtbneZ
0T7cuQyuviG3ADkSsDRK5pQMN49yhkqVVePvcuRopoGY9PQ4IzHtc5N/ffsTXk0JfBn3DgtFs9Tg
6r5crcmWOjMC833U4LV8YtMYJ1gK8Q6l83oU/mpa4usFI6+UrstRkDtRAXd3xlGpMOnwkyxVsZwL
J9wT7Xd/Oq5FsnAouibcyW2LZ9FyXUyVsI8h7Kaf9JfMmxCPA0/J5PHd2F0LquqKoWUkaFXb05db
SmtUWmMfk0ynfSS3AosDabVyEOdclsKdnsf1VySHBVAGSGIVN9vuCpzts8xsa/uom/PkU/dcziFS
EDdv74i/VeJ/Axgo5SuvYWXdUS2DD3S5WINpAQWuROWN0qiYrqa0ednewnTuTc9JazUa3KEHcnbP
CeGTqhA7wiN90lg7QU4wc9QIM1zepK6zMHpqy1wc8kwzcFfAQ7YNFKD435reKDAYiNpPY73Yj5CA
tScjzPSceDifvwCh7c9hZqqfxqkXGJz2pa0cIP5jSjWmkfEznUTdH6D9yveTLU/f41FF/7GhMnwW
KbU8z8LbcTUeVp3lRA2L+y/Ta4GjsjWHmmtCYPwQjSq0DQer1+pBrgYx3IW1pU1+hXb/L0fr4Bmr
sR5/Dtt8/F6oC2aUg0Vx5C7Ceq5xuXwacRMaInqoumEUQV9Y0hCYRpMsHjC2ogos5CoaN8rk1PLN
UY2UJ7utu18jTgXlkQ6v7Yeo2CCcZeD080uLYFR60cRpBJ6oJWN/mFvclXWsruIs93I9nYr61Jcj
qgKpSTMaNat+NOOjYqRIk7nCjtqw9FR8kIpHxLERW43Q9A5/a3hdpD6BB9qWCZ7Fxa2op8U+2HHR
KN0h0aW24RPiCiBcwtEESzJtdArHlW2aFxI+7Tiq3mIqN02/i7oxGspvmjNwHfXz/BVzY/xBXeT8
ccjoaM/r3s6OZMNdbEjqG5w0QC4GrOjrNkPZLkodD5GfRGl1TGtdeAXQkdyNI30JenoTmKbhT1pK
ZeW3wg53xt9GEQT0BICr0sKKzaO0ujkQC46jkI9TPzSn6iSs7ns49GVg2nhvYGglPu9MdzseyT83
F4/aSoWnzbiJkgw1jIF1Wukpwh4xDEZHLdpgmVoVzVK0/XUP3eBkvNUxIzFura6x0d3HLfmMg1vv
HC0MZIwjuvrJEgxhI4dIl7ay7RaNjmpS1CV29q3qYmy5wURP8n3Vy1n4Cd4a7CkN/dHmYZ4i+URv
VWvwDHL4p8RZ+FAQhg9fRWQpla82oyo8EyfBzjW0bLLctsO/AXrXqISPxVBVnYd6J86doxURCdHG
KNuXDjiShV6DFNOThYv3uVbh8T9mwNnvFKlGNHp9dH/IQzLoftukafngIPagHUchx8qNmqrZHzyM
Muzc5IYUy+XWSB0ciNX6Y4fTycsA1cc8KAj33adKlwz3liEt/jg2Ivk0It8ln/mtU/IjwxNK/w+H
xWi5EwtWYMdQa6wKnQW8LO1DmcE+RlQA/PmkdN2Imyu6sMdZwjEUkvmk3TuVMie/tMUpj+SzwE4y
ujAOHrs0xCQ37WlH47hswKWkXpO27YxRU1uoz42Imqm+GZM4rm9sNG0TJETTSAGuhawZsvyjuRgn
7BQqyRtap4metDmVp08oDSq/BGGdcqZopkTo4tQOzVFbzQs/dJAKPOAhZA/Pb+9EUrfN0VvlW0iy
KAug00ulf7P1uxgrCq686oSykoLXYkMtB3V3sR74WKrwpnANjn0bILthfs6ncPrjRFwLT3UZ8rRn
FUhht2tVoGWC8k5/s1hl8kO2y/ghqnjIfWw0UNjDbbPW/YQDEWEFqcqQdlElnFW3SGK1fGSPjymi
nTIasPW8KIL1kqsK18ZorD+As5aKwLCLsPJleTSSAyZ0WiujRYbS2t3QWjj/iFlGCwV3tBIYZwXJ
NLuXinR1A2sKG9suhA9j+6uOqPzyYkqLbTyrbV79sLtYQ44Pva3u1k4irL975LdQp+M+UPMHZ0Yr
8XcyYzHCRWR26fwgzLxSTnOf9X5RYv8aONgZtS2fSdOSgwUwsPtGb886zHkdIvkW1444pUts1AX3
mTGH7hw2TeIly1Atq9dYFAYpdcAHXa2cDvnEsgxfTLMYTIS2AQch5W5Vc5BGnO77MI9qUG9sRnEI
Meg4hV0r9byfhdHNHxBAc3pXlafFCowEzkhmUIn50I5jeYMy/JQdANP18u1comZ2lgjxP0hGEdur
LeQ0djyVajtLh7i1RPolUy31eWmLsEdIteX0oTCD83brFbkoMFHUEmn2wrzODM+qbEM60NmIK/PQ
qbx1bgmsyl4Vy+ZiAbQx1MPomlgWyI9yifLTT2vRpOUGwfGq8EXc9qPsAvZM8w8ELsZ/U4NN9mcq
z4snlUpqn4zUjn62ea58rPtoUG75/PLsNahePgvOT3SD4hOLnIK8biQvNBb1qMlparmjWUG8R2VK
ewZAnxgI7PaJx9OpNccE7b/5OzYfjvLYIbwyf68xp2GZFHXKH6YszhMXusr0OeptKz2oshg94MQ0
ZgXuIDdRhXCUN2MTxD4Ok9iAvI1mlorznFHmX/DVDb/pUi20x0QoCwuejnIcwL4uboxRmtXPFjJg
yV2H8Bp1o3qoks+h1uHjexxzTJJunZbd37ttIrS28aj/ZIW/6GM5f0b/0vit84egQ/QFyKuroZCK
sbaTZqI7lhHP3E3UKHFo+rPedthWpfWSfrcW+lJf8ffRJYJzE+WHc2xLqX6Kl9i2glLJtLtWsrrx
Zq6h/d7HToMV6xJKheLlIq0H2tJIkUKMsTGOVKtexVASJzfnzN9lEKyGWl/7stVYRwyCIgQXoySe
NH+IpGQ5VHAoHJzGu67+NiiNlvtdZ6o/ZRzVtJ9DXSedFxf41uHqpLX/6UoDP6U0J8zl51HVq4NT
x8m576dsvm/hTk0UoHhd/Fwo0i01DYngbxiIod2+wU8sdWd0UAN5pTFMVOCL+BkSB47E6Vj0X5oS
je8/xGAabpxwD+sTym+j4k6prPyK5Bhv3rdv2qsnH1wsFy39b3A+lCs3CVKq9ypOXp18krIpz4/K
Es5YT1v05nCUMTpFOQjsxqRPb4/6t4vyb2QFPps3AroqXRYIV9tORDQDMogxkTplhIvlB5yLEFU/
UBhpf2pqHK+eRcMSIvwD6MCX+raYjjVWXq2Lz5SxPDkTYmj4RI/LH2PGC+rQVeUg8DE0UAI9LlLY
/RjHbshGV4yjbEG2V+w73bEarJCHHgPTneLy33b65XyoPJCNgTpfM+ctHFonI8smGuwnW+ki+JsY
r+W3qLg5rYdce0bYXKGln5eV/UUvjabwm8KqrSdbnzUygYnux51URom8pjaK3rgVHejwI0lWCr8r
irAiInIvNB/dl0r52mUiPelVrRifSj3Tv9qGUISrJOiM3po1TmM76PK/QIjL6a3sKOr0K3HjmgLj
CGCqYaQNpxFUVB3kpSzf9yaZdC3a8hHL0Mzxhd6nietEUxiD9O5eMM2qNOzGYnGS7PlFp7fzGzxc
Dqa0mIcvmPP9ssNR3aOZXgUOVGWAIKrwoHm1KWxexsw6HdfW6ubxNJrzXI/uhD0h3qdpTTPandhQ
+EsmqfxgYUhfBSsI7r2CLvQoEW9fO9vAaKgIrEfun7qm3sf0QUNTPglqnl9oYgm/AYaOoGrKkzNF
BbHr28fprzvQ5frIQP+Rs7DWhvNV7YGpitqWSvME0COVgV/UVeXh/I0St1Vrqf0AQBvt3CFK7BMW
uhL+ce2sWvjH9VYWqq7Wt471IRu6pcAHK8+Hz2lq2iloVQMhu2nsE/VABJs/mPxb/dDm9Kh25rAt
Q8PrMta8/38l7yu1AUz1rMzQJvsUdfZ4WxMQPVKHd+7aZrJ+9y0u1/wH5V4h5XpUirDUhHHTokhr
b8+to/VNiLV5fK5zKzWObdo64001WoP9FOX4EH/OHE3Yd7aCBPRejLvuxItFo+uFbitQFsJcRAk2
+6TMNInaUF2cu0x27uzRRoFYQE6KPiS0RZ+kphnxjW40vXMVVPHVxzhDiBIPxTlEEq1FHPeGxUse
MBse2hJTvtbIj1Oh5s9TpMIC0dIa6gH5TfmnY44aKqph7ezwGtf34XISK5yZviVcw78w68vNHnVd
3KtyKZ0ss0dEMom+j4aYf/OWGE+8hZE/K3H/iIql8Xs2lnCnvPdXO2gzPNgRY80WeE+QQ7wcXh2S
ukRpOzsPi9YoHgat410uGpNqDaFH4U1Jhgr2pMV688miXNrw8hvdExLrxnQI8du0XnBgqyJftQhw
w8OwFGHxwy765H62QrsKsoWU81BNldVNbgw4TfIxHLfa2dV7WxVPI6D1OyQgMWCbMEeWoLPUkCXd
EhPLX7oh6WSi04yUTSQUU/iIq8fRmY6Vo577WcXlcu6yWnqpBalyeqtro2kfKFk5cuwaioARLMdh
Jx937ovrrQcKHbgWlV6Avvzf5Wcrx8WhMCan59HEOsvVnFmclG4ZH6igV0fqAOnZoTfuykr0q55s
5QSrSHx/+0dsdw6PJEoUAB8oZYJy2pbrnapOMMzuh3PZ0gnC1ZlYxOWMK1iaDAO1TU1LTdnTlXbU
Asmo5OSsJ1gLBu/+GXTEYcLhcY0O7XYHTcsyKnYei3Nmza3mj6Y1HXqE7DGNVuNCcWM7Eb4RZdL9
MBW49A55tbOJ/5ZV/t3EfAlQnjJlF3CIgB43q9E6MSW5JG7OmGBE9nEVZVjcbrBRE11EjwlIgh1V
c0eK1f7QG2GrOADo1UOG9Wa7uOhlW6cmj1CjqAchdUHfJkPrtUpjZsIVMq7iN/aAh3cA4bjDM1Au
p+8ha+ychrGyz6Ueoj0kWXl96pyoRZrfbpvaDAysP44hHgSl//YX3/YYmC5d+HWiPK6r+tLl5hsV
VVsiyarOkm3+nGRbGrDYzb7GDda5O9HtVU98HYv6AQAD1pe+32asNBV2jslNdR5G6ecE80x3w7zA
g2do5uRY99RGsXDGfDdoS1F8GcM49pak6F+oyA23gOJ2z9424Oail+musPVBnRCibDosMwXNsZ3T
9iwBfU0OQgyRi+Rxg4G6QQnzoHbJsseF/Uuev9xhq+4UUQn7m8tjG25znZjy1Ij+jKSdTVZk5LV2
M2DkPtyMmUBXE6PXYkjOnSxF0qcZ1mD92OB24WVzLvLnJaZA9exQ6HhMcBaO/NLJ2zOZnWpRGm2V
/heK8eMUWOaSh8eU6r1wFzOy8BDPstR8GfA74c3SymQ0HqC4ZOMHaF88uuS14lnSq0RKgwaVoeow
DFzVFG70yX6ARNREO5vvqrDE9wdohdIzeKUVx7nZEfUYSnoZDdVZMzXxMMeGHIE76er8RqFDiesw
wguR1xpds2CKJOqfsDsmG3PodJwh1bFJT5AjZC8B8JEgnWXG/+V1VM0306JIqVfPqnY74AW/i81e
N8ZmDSGdkGasPBdac+rlsRGY2o/xWLVny2IHP3YVL/t9ElMdVhTkd89NphgP8tIa4VFScdd9lAY9
6w69ZmbIpmPZY319+xy/crjAtFAtBsZD5/mKDqi28mxnoCG4OrX6PJkDGMoenwlFqR77xo6fxtEJ
n4jx1dvWMJrUlVE2q1co6/Q1agFN7oSQrxwt5BXsFXOyQpG3EJ8pLsJxxPXt3FFIpt6zmFhNK+Vy
1Bv6/Qs+pPHOiFeIOuCWK26WXim3yyrgeLkoVY+1dijJ4qyNQ9Qextoqp4MmCgxcWcyiLt1WH9Xu
o4LhpfDtijKrJ1EzAnOTYU+3syLXH4Dp8yPQZIAldPVrRksPI7k227PRWWZymy80wTw50gfzhxWN
Se11eIxIt29vg00IjWgHFzk8FkJAmB/oJFx+gg6VeGmZZPOlTpI/6Yico6yj3HsocPLxrGkQ/+XA
LJ/eHnQz0/8Nyl2l061W6flvBh2UOddlcKAvwzTKN7ocq8RZyzJ9BAMHqsPIoneSCP83Ittr7Uxy
jW5fEicCAznUpfFCPr+0fjm3y9kEQLlWS5TwAdlMlIG11Bh4hi2rOshYZuy0YTep7d+fwFSJcik2
UknaxAm91gg575g0Dtr5UeRDdyITrQ4T16QnZ5lC1VorvXky9pxHt/Wav0ODGiXMhpJCSruuxz85
ba/Ng52Fkf2STGE23qdUgLWPca4bC1UYQ+39qZyy9qFTQiySzd6mtlbP8XhIRyV+qAyMmm+xSpFu
BnoWyx+aMmqPFrswywS0mqVMPymMC2pjpYiVj0s/OvahpnCDyf2KqHjv3oFSq2vc/gCPVKTtLufS
tFVP9JHzGWu1p8jVixTzHp2svHey7EHpwz3rsU2oy9djREI8kqTVNmMLQMdIDjMUytovRCH9YdEl
8TxJYg5EXBQnJ1eVm06T52NNOxCoXLsHRlqftH9ejr/Dk2iCWKOMznnZJElyJQl9zEPzxRni/qja
lfCi2CEliac9FPrGN4NrkAYzlRSQf4RegMo2Y5H14OM21eaLObaUqXujn1CiUrh5K5SjhDfYfX4Q
cq/cW05VOjeC4+arI11fvOXrKtrJdK4vp/XTg23jnoYzud23OEfoQz4r5kszq8MHTOgaZLLmPLDi
WnEXK5GPVo5d09sb7JXvvUbxazlhdVbYom2BtuCsWAvzhdKCdTQrefyRWlaqHLqw0nfy79fHWulF
UOW5DTebGWiX1rVpZr4olZr+N85QmUtIr7ddVZXB29O6vn7WtV1pzCT8KOJt7tzGMUpJYuVfcnOg
XU85wKXV2h7mrLpNjIgCzdIXgWpEyQ766fWBqRKjXEpDbjvHWGsHVR8M80Ua0YqZkqG8sZzCImx2
JrfuK38YWzIapdi5bzd68OtmJhpmUPAd4OrQ6bq8KYyhTww9bvJv+mRY9eehiB3F1exI+aLJvZzj
lZ7aeBuDWQAHV+iNRfiXZwo2U/VYnPUYYRVvGGulOHaDlvqaJHCQf3tRXjlwSMyspBaACmSQ20Zp
Al4mq3D3+oaixrcwzLPAGNL4oOW56kGZnd0xk/SD3i2120QTct1T5ABlwDfy7R9yvRGBj2LFAFkR
mT9zW1IQyRpexYP9grxNfFLEMD11zSB9n0dDKnYmfX2qUQQnvIFYA94KsN/lusDnr8GqJOFLBsbn
HCpaexvGRnoIZ1n6jy5tRleVXsHbE7wOOWBigmSGq7/SJLdI43SJrHwxh+QbbSGJtn/mvPShhZZJ
GOs4gLf99Ov9A1JYA/kBAxTg32b32UWFe4kup9+Gzpi/qqHa+UDxkITMlPkZcNKPt4fbuCuvu123
yIvQo6MaQgC5fvV/3vg6T626t6zoW5PYtfmpKjL07RVkBOVzHstgc+vU8KUcR2lIt+dWK2LhzpZQ
6MzYoT+YXZZi04XBd2CMIh2e67Jbdj7JKwsPBRwuOGRDdF22EdDsTLOW0N9/CVud7q1B4AUgC4u9
Oht/6kVvu22c8sC8/WVe2dqr5i7McFSr1hL15YeR0NZdtNlkVA2wTwHr8G5xJuNZltIu3dll13cd
e4vYDj1V6M1ASzdj5cgAxtqSfgPJnh4a9GuORdvlbtlY0dmM5f7jrPTYDmTdtHO9X8+S0ZDJWUWT
KRJsEfu1oNA49nH+bVkq3N+UNCsPY1fGdOsLPd65LV7ZbCtsFswGhUgqx//H2Xn1to20f/sTDcBe
TinJsi0ljp04yeaEsB2HHJZhr5/+vegHLxBRhoX8sdjsQbAYcepdfmUtLiwAInT454IIWgwaNqoF
nrIpLZVT+E5c1e6strCnbZSFkb7L0sFzn8Y+He9Kqx4hsBih9kfras89TCWlnB1QBy/5RpOZffqP
iw89mIIJpXrwziCrV6dQomqFO1UbP6Mu6+ebosOFkSh5CnceWpHfPh7sbPWXSAWtIloSi2bWGos/
p3ltD4kfP+dGmB57J832Xp7be8H0BD19m8fakUez6S+pZp9dbmA7F5oK8alOMr/W0IjVmOU5vqRP
Ce/DkzKy+dD35XhfZtX4lDjQRj7+0PfHo+NMHE6vbo1Xb5ULDmNMjaewydW1kfniRz+qbKe6LgW4
qGvZhSLrewMu/ZaFAsp/13GpG2aDpIxqPU3U55/mfnS+qKzAFLuRamv21iXRwHVxxFmuJ/p/nGFi
QTTfl6X+6zaFjQN6xDbEi5fX4FfRR23JeIxY3tShL9XBrOOsf870CagYdpZlWzxIoGztV2VOVXQl
zbmv6mssO6fmQjhFPM7YJwkBrTaU1njLQNyexzWNhqRoO+b9C3W5WOAgDc6SSKrJGuluhlF5dnj0
WlQiIuFl851V0wMK+FuSO5HYsf+5jIwcrQXcoLajDvbuc1t2+CAqujTNda1A596MWOksxOxRabdk
yLp9PaMgIq/rSdf6K+T3c/GzXcpFG9mVYC48RIFeTGIF/JnLluh86HWpHtIsb5x4IyyBgs/OKYGc
VAGubMmjhwXm9NOPW1o4NonxJ2ro1n/kJwke3VYfdbvEV1m8afIpe47b1pVBqVzvBxoHYATwSI8o
GfTjFH+pjJpSRVua/K8bWyMZCbceXdDhpogQPngAKdc9hG0djtdChflXlErjKRCzY8ntlLiITwCe
KA+T0RrfcAdv9V+Ai/w6KOBQJnd9nwAJcaNJ4uPmWNnOSQcnf2yAQGo3+EoW3hDMyEwN2wZU4dEv
x9C7tSLP7AI3EjWatFmd4q4lwWvdePBXqtcmDzWyiUqvx60zG8VDAhLCCgZdptnRWzSiWD4/fLTd
rlFXjV5MTmA7AAUmb4jFVhZl2iwwdXEM8xzSvBzA6nxzqinWhl1nVSUawk6IAmd8XaRR7F2B4tV/
ziLRrJc0RtENSXiM6vEDFOYfS4ZzkQdO4fldsXWGSdqXdLHPrkUoLfAflmAPf7WzjgFkOU3mpTa9
cEW0+zgbuitptdHVklUHNZYZW6zdqq0mh/RCCnA2sruQqcGi81BB5lkjYguHzjhoBeu3M2hgYY2u
EdEWA0H9vvX74rHuUQKBntpmhb9vY1xJLzWoz0oHBB4aLYOF1LOwzlbXyIRfuJ3nKvrTTqMT3Zte
6/2kvj4TiOX13QCqMEF/KKx3Sdzlj7xO04WX+izkonVC7QCOLJkXmIZVQJLNla5IXNJnwnt9L73c
iralmpQZ9ML9LNRcehu78Uv/H18Iqom0xgm4F/IgQffq3c28qh3LWnOeJ9RArqoZwGFpeOUeg8jx
wbcrzBI/fpKs1aVIKReoNZ0BCCkLS2yVVABAmLFSHf3nqJTufHDp9AVieaMvKFSu4yyKQFCvF4yI
vWSWa56IJgSQt4ZxqBRJ8ExN/40GdP5qlJ2t//MkUpRe4kmil4UvsryKfz1CxmSFkzSG8BnQKqjG
Zm5vAdlrG8KnaVP19SU25roeDvLprQqOMABWaviHna2azDLpF/6zTwfi3u39/g4S7LTttaG9mTSJ
VTByAfUmr0vrxqzKJyzlLvFIzlLitx/hkoYifAJ6f82Wqnu9RC89859z2JI1zBiUNyUR3mPc9tPt
MHnWLnaS9GUAd/VqxPNwl9lKywM7x5n44021vj/+91OQYKIHSc3YW8+H6gC9tr3/XPpe59z4fQ+e
pu9mLwr8oTe4S/Rqvi3yIrnXuym6/3j08y3NaqAK+v9HX+KAv5bfHguLLq4ePleDklCAvSnamLF3
cdnXwdXbV8LyXURBFvLA6isn0xgHZJGY8MxIv1p+rV85cwsXYIyHgyP9+QL78L3xnCUNB+tFs2et
dlr0njP5/uQ9j4NtfsPb3Nv60zRsMF2xfoGkkBeO0XtHFiwZkTGHljR5mee/5rGvnFEb88h/zmhb
fTHGOvpPxd54M1tJ9o8eF28nCME+Sg2w1R2ix9Ox0pqIENg6Y8W9O+7hPmUHiPLILGH5BuxfZbb5
+M/bBLUZlMJ0yjZYQayueOzVBtC2RfgsQr2jcebwgVdaylN+4Yp95zQw0LJoCPQuYMLTbysB405W
OYfPjVYW+FWH/tNslmLnyC68NrDc3lRFWIM9qy9JwLyzgkuWYQOepEVF9eZ0ZKMdZmlVtf+sm0MM
D1WbkzTAfHreaWOfzxeihvWbyXlAvpsE3qYmS8axqqQ40mhFpkfiGS8y0FsUZKcsaAwnfglLkRFF
tHkQmX748+N1fOdYcMkDnaMyxi49qzvHlkOF2WZ6wzp6SduivyZVxIx8lIJ+Y1ddWM73xsNDDvgO
KRxjLrHLX8eCZmCd6doknoVTi1sx9voWTMGU7QQIy6PFLGgXRnxvGY2l+uaSpwLaWy0jbafED0Nd
PEcVmISt56ThRhhOojYqTi7pvr1zezLWmzwJkFJMQU8/L7OHuIH9FT4rC4sUmrdW9VPX4TpduF3e
2y3EHeT7IKLZLqsT7/d1BavFDZ/dHBeb2RimXZql8rbqtPCITFJ2U0+QyD/eK+8NiizykvwBPdLX
Dmh4ERV+2nTRiyBT2FhZjXR0qJzrONar667srE+lIZP9vw6K4dIiZ0cDFdLvWj8YZRNNhpoTvXQy
bsxNbmPU2yEL2l55Y1QdlVHjHYAV2iUe3/lKLkZPREDUteiPrwVgqVjXYxS7nIkUzkJQsRCEJJSM
/nz8fefbkwsUaV6mEyT4GRrR6WCANkUXv4wDyFUoJlOQDK7zYC1KYf8+FDAiJO5xYKLXtHra8wgq
s9bFkqGG/DgJI/kW531FPFlk/3ytgM+3uFigahPCrAPjqGriBlVEvso31adcNOIG3XaOQh8fvRjQ
6sdfdr4zGW6hInCHcpetPR4suLDALzv5gsG1vZXu2P70Bc58uZ/IwyBMA/p70V84g+s0i0mkg6LT
tqSBwcVlnp51sFO1slQhX+BxDXvTSMKtaQHZllNqfqbC3O4KMRrfYwplOz/V/pF2z6MPoAdHae5R
tg1FuNPhQ1lNbgXT44XqXH/DM5lsLFdlD+7cy5uPp/f80mY0KtmAiDgL7NbToewCWPjsVPlLM2Zm
tdNyWaRfUD8VxiMVqvY+Kg0HGbZ/H5RaGAeNZJLQZvVS5GWaqp4c5EUf6mivRYV/T13IPE6jiq8d
9PEv3G7vfOSiZLLsIaIovAdOP1L5zlxbpDcvZu3aga0ZcgjKoWm3A9IbfxLKxBde/POTv7yCNKQo
9C02j97pgMiyJSrqxuxFmzA98XCQfewlBK8GTuglwZZ3xiKnwwQURMHy2q/GIowo4mEo0xcR0in4
NgEFr+Fihrm4KSBwfvt46c5GW/I4HR+mt+L32VR6tRGVYKnbFyDQ2q82w5dHJ0Dl8RVm/38Yi8wM
hMRS6qAYdjqLGn1TR5tl97IQCUEJOFm44000t0Mj5KUWxNk9QxJObXbJjaitkCeeDtZbcqoB/48v
/tg0RzOUzgZfQPtu7JOb3k9QfVPphbO3/P6/665ojdK+gqFBAQC471opsyi9UGVRArcs1QhfWldV
2s6gVnj/r2tGOZ8mEpc1kjegPk8/zU973DbQVn2Bkt5CgTGc6DYGz40eAva7F872Mk+nH7Wk2MjJ
wVTnNVoL9euNLWIdJ7ffmQ3lNouV/QiLKNnMY+ZeTUKqjQlNdRelhvr98WeeVRsQB0IOhVoDzy2n
fB2hmaNj5l3d138omTpPEJ3LA5nV9FAlVnibIaD7u9Q68Q1rxPHWshLvu5FPw4W5XmurUaGygT5S
6kBGCdWZNbpGKjGGxWy3rwjm1PpudpIQ0q3sooq62NQ1t5nU9J/CN2frUVh5DChuMvXrfLDrlJpx
bjy1KYD7m0zTC+3CW3qGYCDaIq+DucWdy7Oy/nEIrHmwCGzjtfJS8wHKs/kkQFrBMTbrfJPpTrYZ
qR5hV2LYhypRvYu7vNC/zHpULMGE1X+v53T8AX4YA6QLy7fEKH/vnOXHcSSQU13CCuS9T7epXntZ
26PR/op+if9J0nn6qdsCgpjReObdkMxiCPy28mHLUq7PA7oTwLP7uhyuWyse4i1Q4di+sJ7rp2P5
USTCRAJkNfC3Vu+j2xMn9qmjv85TNr7alV78sTOqqhar9oAqonNpFpbQ4nQW3mDZi5Y7cq/6mgcx
erbMYx2SU1LUsD6iQbU2XCcUMaq4iaDOlEo7uvGkBVaWdN624Kl+CJXVB4Wp57/VRDyDZGSbJ9uP
1+d8Jij9Lsk6FR0bkMVqJrysWGwC9PB32tlPiDSGtPtVj/+rq8rrPKlfPx5ufR9T6aW3bhIj0PYG
Zrm6tEK/ayrEJKLXiEcgmLWUhoioxKEum/ZmMFV/aw1efGH215fX26Cg8anwu8Bm18EmvJe47AWD
ouCdblp4QntaXv4GTpD+pfNLfT9Cgr1pIjldiDjfmV3uaOraFLqBSq3xMsMcV7bdiegVfY8B/o9X
bONEmgcLIvF29OLrf5xdtNktBOug15F5EW2enjUiJU3KJEleOThNHph9oV5Gs5sg1/f5EFDXMscA
rvqlPNNe7+5F357wh5VdZC/XBWFdn3V0UmT6WiNus6vU4vLj16G90RzevX/dsQxGa1MDvcJyEkKc
fmRZu0bvqS59BVohp6DK2gK6FoIAO4U8BtyeqS4vvH7vfB91/MW5HFwQscTqDjPdPKFR3uevdhSp
6zr0vEM+K0wZJBDWj5fw/aEA4PLQeDS1lr//q9wyW55VLnzB1zgzJIqcurgaY8NQgZtSILjwXWfb
EyAIJowMgy8MFmGr/UIVMtGFqNUr6MV4I9Eeue5oRu2nqRdf8gJu9scf9+54oPZBvlADQWjq9ONw
SYL4pcviVSZ21AQQWKv2RjNG+xDVqhBBWVrmBejk2dlfPpHTsFw34EPXS5fG9ORF6uavTpKMuBRU
5a4uEieoOyiwAcqS7bGy7PRqsYu+FDS9s5Y8LyZOE0vYgsH26edO8EHR19DUa9yNhQrAsBTXi9aI
pNOdO/8IlvfRRIJhB2TqTQBx7UOtlInmp9kUrzOc011hOd0OSOG470PkW4bJuHTm31lLOCH0K3G4
oPi5ntjcMLq4zMcC2m7iXFOQSLfIKudfeLjUdcMzf6EdcD6ZSNbp1HXBRy/sntVkVmMOuyHX09fZ
HbSHKuqqLQXm6QuF/EvY8fOQcxGto/RInr5Enmu9BBy3Uoh1RvYaeVXpBQitZFdO5jk//MZI7r1p
LrZVolUgp3rzzhlEfNX0c3WhhXg+wfwIGgS8HmioU9k63T1UJSctmQoOJ1Idezstkk1hKfO3O5Y4
wfvFv6J1GAkTbACCFA0oNa3r2ahn9GUrZvXaTNZT06E+Fpk8XOXsbhEp+Uep/cWmCE7Nm4oCJBZt
rQuKIAVk5VB0r2ZqhZ+lNourNPHljWX2rx9fOucbh7iG9hg1XrIlcpjTeZRo6UytqPtXOErlcTbQ
AoXGI69y3I33Hw+1im6AdWGxCDoWCIMOTd9fLqO/Lu9pbiCYi9z4E6nC2pd6Y+yoqkXfywixp9yz
o20Ya1CM/w+jLpAy7jmTAHvZSH+NOgDUHNq41f9AeLCsXetVxvfWars9CB3zxSyN7EdXd55+YdjV
/lw+lmIILR6SeZ7/df5JZxZEtN4afyZjwjnNUaH5EJkqvo/zJkQWNK0vGcIsz+xfQfT/RnQ5l7S7
uQPW5VDUWFxlRMr8E490kaKumL8biSsuVHne/a7lq4gxkFpew/PylsKkUrr5pwXHc6NnApjkIJJ+
U6RKxBsEXvXu33BrfNhbdZ4nauG5U1Q+XUFv7EZf5Jb5B/ueYURIAmT5Hu4qFA7ZAZKaCTg+3jOr
Q/G/Ebm94S5QJSS3PR2xrBRQYSOz/gBBlLvGT5wbGXf9FXRCsft4qPP5JNmiD0CbjH9oy50O1Q2+
xCLOihEUi6Z6AiGGHJHdFOGWrCaHOmF2z/88oke9B8kbC+gG/56OqEdQ8GyQM1FgJY1/23n+PWpv
vb9Nakuj9Zl3l6Rizw/+ou4AxpVUg8OwbllNYYLAvdXjKNXpShOfYP33G6MS058mG72dLZBMMEHD
qaePv3QJ0E5PBOPxLlLqBbyE4d7pl/qpHTuwdBEOA/WpfYrGLr6xJ+EhK1RGP6I81b/0Bvp5qdtY
B2fS3O7CJXC+j1DjhuvES4mMIlNw+gNaw++dVisSBDCxhLtOfCu8Y5YXMaziEkPk7PhTxkCedBFq
hKXGhjodq1TFIETjQqWGpZtvQGyP/rYv8+iSocfZajIQJBv2DzQqzuPy939dqO5QjVPdI+wVaGE+
pztEKy0DDSo5l/eYXjtOAKKujW47YyiLC7fPGwj3ZEkZnDhuqRzSp+CeOx08rJwY0VKTrRRCX5qu
ZqqIxiGGfvxF5qY9BpnnooUYpYANt5OoNP9WD0P5ExbSXGyqJHJUUKliagMY2DlZ4KgTqyQBYvDS
+lLkQhabpEpaaxEcQAu0hr4rn5D4LMQ98q+xQu5M9FpQdBK0oeloE3GxPirkAoIQbqgcN5YZec+9
HNTPOI+tFHSiW5sdaqO1Z6JIg3AafKHazOTPj3f7O+tiI0xE1whcK3Tc1U1CRRndrtHUo8Dx8+ZG
NWH+ybQqLCziUv0iERx/Np5XX2IGrFII2jb+ws5YgAWk16QRpyvS20UWWk2OiEAMhahBMKCYYAH3
jakfsrJ3s1u4UsMB8Z0SySeaIJfyiLMbFAoMNVfyJTYj1PBVBONA84LeM5gxGqyGPwUAX1vq2GD5
tU3hq+7ZsaJLvnJnH82YyHYgNE7ktJR9Tz8apDjilHguxoFlF7+Lvo7uVO/5NG4H/9bA4Xpvg+7H
Y2R2LpyAd76WqBs5Z57ehY6xSrZJj1IbiV/aU1Mtr100LdPryDDm6KGVZmMdC6Lg/EKsfbaz6JEv
JjdEvRCtQHWffq0eIWvVUShMQOBaVtC6qdNukF/W8yAfonIjSuF/qgGwXBJ/fauvnRx3MhowkAuz
DyQJlN/TkSe3L/zcNKGYtFrfqtuRdLKpNyVWW9mPtsroZBdWp6PuMaaWbDcohundcXSk6j65auAJ
vyKjno2rOvXSuw45jzhAxxsYei6w/dh6fmvtEaJx4fGVzbzgpWUeJQFU3sj9jfCv020twmPtxjVJ
VuONTc8uPPgtp9kIhHJRJkkRHJl3Vp5r8rOTUmTZZnZTl9sMkGP0jw8KcCjalew6/gAEvMbiImUv
NPIe48fgd1vbePQzdJanr/92kawHWU06ssYtkqex8cP8KoJQBOMUyDv/wp5a7+P1IKviShs7GVX2
yPhB6obM9SYSt7W88ZrNx9/yVkP8awcROnJaeN0XBWOyxLWvl5GkUTWYZXtQ1PzMT1HYhFwRfYIL
FnK+MvxSppag2GK7eb4JYbe9lAgoDMeojePPvpiRmlVDpsdXHawk7VYb/UzsaWA3RVDEtFIOAPf7
X4mBTeZOgtO9CmmXqwuHfg3nfPsKcgmOArEEd/vqcU+TrJgNYCqHfsjS5lvrV/pdkjlVE4xSekmQ
hsksb7l3+rtaNZ26N9sBYjethyT+DrRWXQjJV5EVNRvufUBIMA/paAOfOT2XViT8uCrG9Jgyt3XK
Yzmn80ZL9cbcOm5LyScoI7f4bkhHDXScEeoIEjHn5oWyx/nyAmcjr6PltghEExuc/pDGrv15tJ3k
mITWWHUboqBm+FnYUKo2dHJSJMXBErbWtWxAdgeqQWF9Oyu9PU4WoJvD4NWtHW/xS4lDfYMNjwen
VXS+XuubwgQM+2rJaEQ5NwqLo1uCz4MtHxVq44T9VP/+eLOu7llQAVCKqWgsRSP8ALTVrMaIQQ9t
FBpHv/G65odW6PLGKIG6w6bty6TbwNsO7au5nlv1+PHQb3nbyTlh7MVyUiesoxV11nfufXTeO+Jg
JKKtETDZNHohkr0SiarA9fIh/5aU9J74LUj32oHZpFkvN1k41E0TVKnRjhtNT0I8GVon+on0EqIy
TR9BDpZmnJjb3m7TQ95po/dgoKe90fLWERqEjSwXhzZU1X+G1xUPokUWfZvmflsfRSi1rCCumnK8
x+vU/DrKNm8CCoZjtdF9Zd61o4c1S9YlU3REG7S+9WIkmXfItUftxux1M925OKU6P/Omm9RVnnnj
J6TnVbFv0x6OUaTr5fhoIIL6ve0Rvd+2yGq/CHdGeKFooC9vEtgpL57MURbM87r/nYcTAi74tDVO
AOvezPeF71rj3nFFeaBfhKJ+mxvWvklRNLpG6xgSshsmKkfnOOmldywdt0FgqKHhRNnMnvyDiApR
7YfK1W/S0i8kH2j10+7CCnMSThd4sS0gMoRHshSWVo94PhA9Gd0cH5GkLIctBYRuEQ2xnD1AhPm6
TUf9x8cjnh9O3ikGtN5028/3s8ppRtjcQMeqkFb32+8H4xeuSF6/x1meuCFNeGY2bRUqww18xJI2
SJuiso5ITmLDCHIUir0xzh9zMBB4RrdpKvVpP0eoaWytpDAcBHN9+X0S5SA/2yS27nVXWbV54bZ7
69+fzh05ODX5BZgBP3QNGMq1ycaoQ8RHoy7b5AZqr4KdpelYzgR+UyY3xH2hvPVp3vlJ4CVFbOSb
unbHqyF2WzSl+jQ8kpG3xq7w2iJpAih62g9bVv6dnfSLHY9lZE4UELFE6ed5MqdvVYkY5K72rezK
N7nlbzFcSL+ms9TVniOjIS9lOzSmt2OT8kKPIkFNfaPL0IiDuLEyOwiBUXttkBp+ghnEx2u7CoC5
qkyY7pTT6Y+8kWJO790OTl4Vtb5/cId8eC2pouydWSJKrVvhF02wWkFPAYxIKlb+peVYMpnT5TBp
knBNEoJDEl7DLXx3imZ8U7zDkIchD3GbDHYDZjtRz25Mtv0I3DNz0Qr29afIbW352LQGAkA21GwM
3tBH7TcOMg5PCDO2bR0o3Z3uzCFye/0Wzu+UPFIG9iqNZDLru3GDPrj4ziGdUVG1wzz6HFaki1sk
4j181ue6hwxmVan/PdJj/84LyU/Z1VxydeCEKI8Ko/eLz9hBFJSmx7p6HvWxQI774yV5C2VW00Ip
ieMG6nqpBaySktlOOI2lZh/GrswLhMfQLPc/63aFNE0+V82V6Vb93s4Tle5jWIY/LcFdWQSkOBXS
CGPaJP5rVceOvNXiWMJlbEUi/vPrqjWCJJfcn5NnO5LiouwsBBXcPnS+jjU0JbErsAYgAlEG/tqB
nmc8traXWNUe5mSUb8Nh9J1fdq6k/lWvRq/45KUyarZukzSsoO1N9GHGRFo3tSlU9ZXMS5lfUqqQ
/bGlKt8HNkot5QZ+32TvMMsogLPlpaFvjc6b1b4mLB++ImfPtPK73Ps6R9Xts++myYNSbhV2wbi0
PpEvK6vwR0HOH/FgTRVIY0TWreSnE5rUThpOjnhsK2s+mK0aE+xWqsi/Dq2OHzspKBYEEaKs/0iZ
ekiOl1JE3z9exzdPvPU60ngECsHpojG2bP+/Ciwy0/Ab67olfW5kvnHS2nsiSI3gdDaGyl50L1Ek
u3o473BtmeRuig1v2PUuB2DbuXoc1UEdTo3xiTpNqt/V1Dvje+iu5mOES9aiEZ2jZ/2rkHbvfo3i
lKcWymdl8qrPMaIF1OnjlyrukXhatNT8nV81lr/x24TX34vm8atf5bpEcTrJr8qY0HP78RS8c7vw
mxaNKVqvS+PldAZwHPEyL/engyNCr7kF2dN9MYVldp84c4Z2sOA3hXc+2iTNp6QFLjdc+AHnkRhI
WOBhGhW1pdK9OkqUlEf67L1+6BytiT6lrRZ9qq2u7Td6FmrxblqqGQegZXN99fGnL5H86eITgC3a
kIRjAKjXjbw4g2/pdEVynPVxSHdzK9T9aGQYSmt26V64Sc9Erd+Uf+kZaJT02G/rnkFra7XZdqF3
0KO8Bw0VenS1rlFQwaGE+1sVP7sKm7INfOAy3ZD9C5uLUAj9Ktdaw2u2GfCJ4VBNybiH++pZgTZH
SX+vSpUZN2zXIc+w31AQVT+epvMFYlcsBlB0AUG+vYni/nVGND31klj24pCN0tP3aI1DXnPn0ssf
kMSoeQzs/rvecV9eGPid9UEBg6mCDMWf68YubZ8C3apEAvtOuvHbbOLi8Kh1Eby3gBjY7s1/fmkp
r1FfI4qCBMu1fnoWorHvKlAxybFN/MK6ImQbrG1PCB1+IZr25J2nhXoZNG0TP3f4ezb3H8/0ctZW
G5K2uQURaJHrBD5zOj4ZlpsAAPIPVaeS2zGcHWI1N9XuO+pin4wsnPsLX7xG7BFc0P1cWq1U9BbU
3uqTQWIgbqNFLtmuDmVdjknW38seEZCD0Iq6+plFrWw26VhLfDsQjW43trJj74seTfl/TqRHIUYy
AECzr3k/4b1gaFPuXFIUfSe8BasBtnpBLyGjtq5Fa2JwS9+po2Plh8SOwST6dH7ph7b7LCbI1EGd
yxkrG2XSYsji8m7hqC4GKW2o3y1yByq6ohEs2qPT0mcPHCOPxWcI+47c1FPhNddiNO2FkSZque1Y
A3UFKK6PLlQXzs8SBVRuFRp63Dqoj5+usOqqcm5EGh+LUddvE4QRMNvSZCyuZZzpbRMICouoE2S+
Ki9Jnr/xBk+3F8UZ1PzIFMAhA5Y4HZyafZKmY+Iehmwov2Br3/+0PYUiRlA5kGFAwQwRV8jcwku1
mjYMHVKXAdUBzkqRbG2XjKpPJjV9nbCdoalF9SN/mi0aXI8JXZn5O25n3bQDPe0X/1XVZF4jA9BH
YdAO8ZLOtxHitzvfo2yzGedcpdvCdatm1wy+GI+Vnnfqpa5EKes78JZNU+9i0YN0D6YyLYRPpdtR
7pHma2l/A+bQ3qDlXFpXDUJZRsDFzTfMmPo2ADgn9cRR7chmbH92aFKM4tdgakhSXVlltsjDfnx0
z6o0nJ2FaMTxBaYBi/50bl3EjBpDVtQ6nFkbNqlnYJJXGyL/EUVI5S81cgRbrwB0RNOtLFz1lBS6
Jbqbj3/GO/vLBluu04FDvMyzVz8jxQ5mqQlER48bM98KvyE78OJZ0xHat4b93DjeNkUe9RKP9J2B
Ad6xp9H3Bsi6TnnRsScdibClAxPUpYTxmKvVfVzwE0QtAip+yRHe/aXcaN2kWu4vAnAb2r4Gnf7M
atqNcyLZPpwPHm6grrvBocepryYAXeilZV7/qo0lVL0eWyf/NrS8+VPdKvR+EB+yROB0FpYng0y8
Q5JM3q4n0nOXsp4eXs0QgORm1vx80AIQ9OWPME1R6W1Q+Gg+Ebzq3nVIOWI6xP6UOId+svv2KZsw
BfssXJRGHubKSp/6saJqIqohcjZ2iN8NkhcedlPOtrHSUPVbZGMvmVK8PVSnJ33xzSCo5R1DuNNY
bYPWyIVrKs0/2Bxc/cbE7aDemm2qpgc6cuo7J5YwIU8i/xu5QfEfVkS9N26rLJkbl5KtHcP8VYn4
PZYZfhIf79F3fh1X0AJGQ+oCSP0a1ISckLDj0MuOY9bNYRGopBziG0uX5Bn+nHruPtKL5tMQd074
aJRQoesAOz9Z4Q2BtOM3xPg0E1WkUFpP/VTW0rpwmM83M/Vfwh1UNPEn5RydHubWpbo7mnl57JFH
utW8JKy2dU2NJbqxWjbKPnLyvNlbQ5eo+kKceB4DLCklwH4aMdBO173lYWrntMdlCqe4xvuDU+QQ
DC7tJ7oqHc4MTimtC2HWecV70Zmj+wNMaLE1WwuOGW5SwkAz8qM9OglxeAY55doPB29fS3WvF0io
IqkDbNBMpm9ODSw6qAa/uNeQ9S4vXGBn3iLLlFPLI1D2wS+dVZlR0vXACTXtMZl7McmN0Zdav6Xc
5o1Yudijbn2xER2+63CuEBtcpOzsvpurHudLmU9iFsFggmfGWA2tJe9rVQy95QRobbTiscmEFd5z
C4n4ppmzubxeHFriLzM9ZedS2Pwm9nlyCLmEF+FX6iagPYliT3dRhtVYblayOUbKS5NfiWnG6sFB
sxC12sQ3boH4S9D+E/clhgeAKYEQZHL4DpEEFKgjMNXj6dKrdCMoiasNCJoh33Cnuv+Fupurr1o2
qAdNTlz0WTaHv8K0R/CiKnjgtkWZe4/SJbsJKn3iuk9MK3T3usoyMKdFWUkrQxrasoZbu0glSktx
OJrmRks8XbTbFnvW/Drswty7mgdENn85eJ72W0ukmr1LCx2yN+r1pLez0cAdsG3V5Z8jOzP9bVsg
ixAOAHpvW7hAzYPIRmeJzRyQAHFdeHBAdENet3YtayxlQR/cdOxLmvuD1bZBqUXS3+kzbZUbB7uB
8DpekAPYqxuEdrgOuKbEe3Wen5wUcmMbhJA4IzABdW04m8xJvRxFxsHLxA8H5ybkkpD0xMnk41vs
7I5ANWFJ44icAdXi6HC6uotWhI2wcHQUjtK759juvY0G/Qlz2KETW7+LiToAWJmXbs+zSIOBudpp
HAA7J0dYDQyDgH6I50THaY4Hd9OY/nhsmZQW7wi7Er/wS5PNraz00r2u8c8pUEzt+2d7UM5/c1al
2KlqY+pP/2lSo9G7pTmAdHkwyEJ1N6kjOvM2svRMzgHsO6SseEguKQSv1cq4V4HN0mCj2wsW8iyc
N8Z0NnNDIT8lKIPs9WRyt+ZkW59dsw6P9G0wT/IwnKSYlQ3ZPqeUEm+sRDcBn6cuvnX4HV0oQ5zf
gvwmYjhgFVw7ANJWl35EhtfWyNId2fnthC8jFK5NqRe1e2yiSIoN/om81nj8mVdNVNXPyg39/3Dg
y3Ki9mLovn+8wZbr4fT6II4Dm0rAtOSia8x21LrEMlArjoQSsxZU4OG3bdXWw8LWiYOuCS80+NYi
iazK/yPtPHbjVpYw/EQEmMOWnKxgWbIVvCFs2WYOzUw+/f2os9FwDBHCvQcwzuJc93Szu7q66g+w
Sakq8gQG7wP053xLp6QNadIWeIMldhli5iGwFcWYT062lON0zaOEieQXMIC0CjtvbHuWYWOnozno
bhZIortTIsPMr0i5AzwL8PBy8FXRKVz0LiTVKfskn4ZOM41mupIQD+HEkXyf/2L8AOjZtb1xbQ16
fmqTwnqA5DVWrmoW7QPk+CFxs1aSQIyE1spyXT6naOLBV6BbQYrlcF8tBgd4haGho12zaWzIm1Kt
lMBdwaChamcHOAk2lhYa9PfKMcrUrRHVseHT4q9wnUSfubNdHCCM1uW+lWU3xK4P4Th7LG7KtE+q
r2ix1uN+VrhQXPqFuepVuJd87UU3UHDG2kcLPVtyWnBhSp1E44MsS7r9migVjJQkjzBjVaMu8ZRM
G0NPpaf+LSpHa3BHNNOsra9bbbzBDbRxrnJ5KFQceLvamWpXD+g6AvFWhRFviDWSshllOQ9e1Lao
rvs4FEGPfHYQa60X4Mj2FSRUukY/uaiXER2IDMjDAHaaEb6L65MuIKVZIQNEqbrCcEu14RQokyXv
jTFv7+0owv3WmO1PeXpdjQZi0L1vFQe5xFSWoN3sR71STroS2vdx3qO+Z+L362L3vPYIWV4FlKj4
3/wAIV8joV1E5BAXl7jTsuokJtk42EhS/S4odh9GIUnbUpWLL2kirUSHf4yJ4gritNRs5/EXY1JC
KHq/lvpTKjr5EA1l5/mymnuIsveHWaTcjTSrW9nyy4IcsUFTCUeoPNHJ5ZF5vuPLuJy1VUV7yPUp
+2ZY6BG7Ic2Dxq1lKvre5wLg22jEIpVnJRrv9mKKVuNIdPTk9lDin04dLI9kPC1rq9yMyhCyQZ1O
sz+Z+c9jzhUS8A3sOvQRzmcYqF0vRJF3hxbIzJNTNNW0Ke0gyW/1IW5wpZWq9FvWkG2tDPyvpeU2
5KkG4gSlBPV84MHpUJoxlPZQNHW1sXqjgNef1FHtgqiw1qoVy7vFphhLa/VNQoC9sCQ/VmYNbIt3
7zHTkZMcEjPeOqQBO7+2flUlqf7HX/Kt7PD+LpvHg/jAgKgiwUlYhMo2c/rWySfzUGFsk2KLKsag
bT09j7L4TsSK3ntWO5nTFzMay1OVSKV5neItWN6JrOLNLSAI/8DUUI02VSZJOeVfDfBI7BDbNwjy
GC+2kso/BRFt2CJDR7XK7Iv4G3KFSrLlwnOcQ2Tn6td+hOTqJrk6FNd55Zj9wYnSLPzujFghh7u8
8Uehbtlwuv8a4Sas/AxpCxM8sMJppt4TctukrxUlqDFD4Nzoik0WGyLcpPSnkU3OI7/xRJu1r6ov
1OgKrxIn3eHQaAVPCU/eFqX8pNwIDC2CI07RnfA0fTSI50RZ9bonF97m9oRbXCW0zvTUHlieAPyg
KTyC8lDVT/kY5C04ka6rvlmxkxR/Pv5Y/9gblAeB/c62NkCPF99KUnSeQ6hCH8ciUKZvahgrSItm
8p9+qKb2Nh0TdeWgX+x92trUdFF0oxSNq94irDhRR65npNERNbL01oIgUu3gIck/pKiJiu3H05vT
uMVW/K+NgagFqNK3juC7bkZWFA01hBG0jwQ6g7oCpUMEmYeN7Se8iIKq3Oboz/D2krJPsjd5AiqA
jaBdz6Qu3tmLdMWIetvP4tbgkKMqPYe9U6CU2o0+qd3rx9Oc/6rFNBkApp9uk59c6mji/cx7rTIP
vCR6V6hFjGMgwM945dv9YxxbmUPmW+oIVPc8bilOHcdATuxDEJSS/tTJXW+cMtgN7VqEvLjx8HxC
XNCBt0GABJl+PlIUqfjPwRc7tJHsf6EX29/Lga0AyszLSXG7lN4ZIofpSk9mMSx1iDMY6HK/mBZG
M6X0htAMDta9/DAe1/CZ84l6960uhljs/yIwDEoeIE1VywuvlcbFUdx8Db4139X7j3fFYvNfjLRY
Q4ExjiXjiPakfElOZukaW+MmPNnVyqZYWzPt/FNRUIoL3ATUJ/8m38Qb+aE/Kncfz2RtiMW+i6gU
+GDW1Cfg556+8d1wK+0+HmKZgV6s1hy33oWKSMVavhRMQ/wUt2K/i9BSdtvvHerDvyPJjZ6dY7CR
jo1wjbVIsXRAuhh7jtLvxs4iSSRNz/ziYF/ph9r3xuxOrhuX2ulJUV05NW4NextoR0WTXMkQrpCP
knw1AT0pxaY3trb5LY3dWrfWLvOV3Tp/mXe/TEaSOE4H9lBo/cr6r3X+0lYPH6/8Pw8E9RMyTCg9
dCfPh1DxeKUcwRB+4n7LTsoP50ewCXbF4eNh/rmH3g2zOA3FGEdOmDBM8Tc5FK/js3Qc9//fEIuT
IJllo2WIsDy122A7b9PR/SxH6C1AvZvF4iQ0GuiqKZ2HOJXXwUk9imOydhLmBb+IUO/GWJyEKtRL
q9IZQ/mSO253jdLcKNzqV1m5reYlv+Vf/9+yLXZ/HTgy4FR2f/F3upIetVO+X/v4y873fyfs3ZwW
+xjn1xDDYubk/yiv1X3xw7zrwdCdumrXPIbfdepfz+GKs/najlvUmJqkGKowYsxx9KhOio1Ues43
8/v/t3qLDC4vg1Q4KavXb4fDf5tOO348xPwBLjcEIj8a4lKzHMX5CQXCMFFdSdQnqzoV0oOtPxg9
xr79y/83zGJvy0Xg05JimDLcOsY+Tk5l6UX6yiFdlv6Qk0J5U6FjRorxBtA5nw2VtnaoUnl6AQwe
AqmLhvarj2hjh/kNdjs7MMxJuLNolQETqNN8kxRB8zdKKh0yRd47Pz8367knhlYLiDQEvBDEWcSl
kURbiwEuvNgJ3Z9EHvIvFbyfjaEKXN2taVjhh8yr+P5jzrJWs20tL7SZKr7UXJ+mmJ+TOOGPwMgc
HGvjKG09HvdrZJc5SpyPM1O5AEaixklyuzQebgcfwIOu+i9drdoi9OhJtfIJut9kKx4d21psP7uQ
iP/B3AHbNeNnl3iaFBFO/GLT8ocmMsPj3OUyFbOmgIIy0WeIm7JaGXF5wKnMc2XN7Hc64ZqzFPhp
YN8CkdOin7UqRVdTmERfQN77N1RE7S9TMRXXKTLEKxTqi+8HBRFSIIuqI9VyobqVaak8SFMV/PSB
u20FXMp9EMeffKVRJJipaUj9UhiGXfl2iN7d+xLA4x6H6vxnJQmn9MahKx6cygj0PcJZ2cqNczkl
XoNz/RtVRch3y0qTXVL5tTM1+1maeXtdObb6NRfG2sIt8wwWC+L5LLCBwReclkUUA5KbJDpY7+9R
WHS7UjKNm86KlEMcZI+93ZkHaYr10gWD13lT2/UrYKA3vubZgWB8xC4occKWnMsj53HHkNNESGFg
fxch1wKv7MGuflqDjBxuXtD9dhW7iiIUZCe8Sb5VbZ6rjgu6I5H+JCn/2cqiL82Kkd+Ct0CBbzZr
4V+WZRquQ9+qUj14bCQpbjE4S2or3xtgMYOvGYZk1hXgCV3Z8D6rai/QTZIBWWf3PVR4SJV/YHe1
o+/VDYjdxjXBXZnCddLarE+ZWhvlBhJf02XeGEDZPYx6HeuD98kjz3PtrTo5/0FpdJE6itQpRoq9
+vexM6VbmlDRCDJD9Z8qO1M6ICkq1tMrGfHFoeddDx0YfymUcamqLcas2MChbdJvLRUWDSq379L7
sk5SHmlHQHziRi8ssXIDX+5dzjxiacwWfiI0k/O946s8daey9r+HdYicRxXrNay4qtZwvmkbMBRp
rynjMco6OUfvWM39jdrjzLKy3ssXJfVKeLnIGwD6odqwtPHq5meYjnHMd3MK6um2Bb1bbeApmdox
REtPANmHpbyFd1ryEIwz31hJdi4uFZZy1shA7hDgAAWk83WQ41I3IlktHkF+RT1SB/Ew7AzhjyF+
2jBJVs7IxXCsNaUbNhe6ZuARF0fWDoBoBpqVPKZTmsJkrfMgcaUYsxw3Yd2/fbybL1Z37kdyY1KM
425G9PJ8cj2wy8AIW+k7/u7j17Sl4VKmWr4vEzow9gRjdkxj+Dl5tlYIv4xNb7Rnh4Yg/0A8WWxq
uLcGrndp9aiFlXRbZY5zrQNbuC3G1vCYtH6lJZn6VfH18JYey19VabKVvOziXHGjzS4Isw0C//LW
gHt34zhGNkPxBdk4l008uw0ntFP65HffG/lJF8FLRHF75QZfLjlVf8SHQJyTB6FCvezqGXo/ZxSt
8ViVRX5Xo+3yFdqN3n0dM3AwvWo15iYzJhHf+uEE1eFzHxxSPagXNhZIQq7bZSspN0uRdHY/PJqF
ZV/7KeTqX3WpOqkXaXGFFgIaZRmNrabfF2O6agd48dXfSP1ch0gb8CcJxfmG87sAQjdF+Meex5Hi
hbFqn3KQRyBUunRAAxJMwG1eq+VDLGrzlHdj9Esr/MFYiW7zqX1/M86/A8HhuRFCRZiO/PnvkAwF
CGcr5EcBDnV0SRLKat+rTVph7xsE6KW1WbnS3bocE9QVuG+G/U9G5HxM8JJyJelq+ejEgb1p9M75
MgkHQ7VE2qBd1q5EzuXuhs0FyY3OMY8OUGbLOntiNEBn6rJ6hNNB3a9r+hssy6ad5DiB6go2upsg
YPT74w22TKzmZjU3lAI3kVcGS3s+ySAxNEzjhfGo0VLWZvPu+MnQR23tTvzXOHNFXyNOMsclez5r
ezuqIkcjTnZSdJp8KbW8TK2qNazeMiAzIUAwxGLghMTJJYmjbkYH89lWeQTiW7uJ4hfb3oY5FMp+
8tnQMA9FVj+jDdBFXBr9OKD9dL+OlUcj14prbaqsq7bXfQRn2KIgRONNExbTr7TDuPHjr3a5NW04
gFyzIDr5ZkttVKV2LJzYVfkxqANrl6fUwU+CjMOGDWya37Q2a358ekRgzAjczKTv2af1fJ/0SS4n
dScHj1aY1DsfovnOUXJna2Pa5gLanlZgjxengRYvevQ4SwPCoW+xuOmCHE0i2vrTI1TTdF+NlJVy
REs9mTNyDDLZ3JZF+/zxHC/2KBhPYPA8mrjOZwfx8zkqXYKtTpVPj0nhSF+SVNN3Wj2uNZz+Ocqs
MYe9zgz6X4QyP7CSsG2b6dFRhmYzilR36yQcVgImP51fexYyKRSwQbVZzpLcZEllM7p8auEgRd99
ANfYFFdQdTemVojk12ACQwRhkqD5DPGs7QTUWS2Owvx5qjoDunQsoQv7G/WoejyYfWoHHrE2hAoe
50NZeylScs4vWiHWmLgOFlP+s+bEPt1LKTT7ynGRkW0lrujBNCdPm3o/+1JDFAJ5nQ91Y+6R82kp
dMUzWtLrxyo0ko0vGjEO3mBZ8LuC0s8MIKYTXeliX9dsktCDZquZVNvtqDGP4wQ5B/vjwgDW7alV
1qEypKV62Rl0661CsjZjoQrFBEmTYyFKZRI/bbfrkZ6+duLeGW5RptaqHsZ7PIhka4jaTq5wWw2L
5yhWi+IB19swio920uh4vPSm7EN6GfNhDEK3VFQfRZMQgz4huapapoaHFXTR8c6RGhOVk94Q4khl
Q4mfJkQq0NkMfXy4VHfqy9BseSkh+nLIZGOcvjQ1Bo97XnV28hf1OkcpPT0QnfTFN8aWsmeFy/qu
GoBEvwLGzfNtlFYqD1MHEUT+poFveOq5QYCpS70Z/y2GJpF3Aq/C3oNh2pmPGpaQwtWMRM12Q1RM
8p0d6GFzrQYp2Hy31so2CdwUTCrmt3GjYA5n6Umb3gKBT5HxGlrIuQeMYSyJ3p7WdPc66l7ZSwRx
Rd46aHMYd0nVNs6LLFNoGTwFiL1AmMKKdQ24xpAXwVFRpeJPWooydAuhDtHWT7Xe2EEfT4294+SS
vBnVeqgfyl6q8/1IqhvuS+ry4zE0y7TblIPmx5suD2f+qi0Futf7sFeu2kCr9L2MD2A/d8qbYgMf
taxOMbeu/ZDYUms/j/7oVJMHiM6yt4OUFoEXVW1o7LGky0I0l02725GPocRs2LU6eOlkV5078ndH
m05BdSvxHODBAbZ5oG0suE1mbycVmz2Ro20nTKgqruM7zXgnhZI0nehIBc2XvmvV6KVTa93Y975t
Nd+nLtWyKxGkA0Ra3IWnnwGYh2wbNGUL+6aQ6xmhS/Gtlr+FugCgCyc8NO2tbpW4i+O5rms70xys
7Ab5SH226zA7UJJuUBu1nKPUPcJNce0Wc0xXS/26+sZPsPvjwKs1PcSic+Rtq2sDjD2ENcs/gmd+
cmz5e4270VaEIXuRbYwI/AE4iFyV7Ve4vZj0sfBKmMFj7smpUtUvY0xWnG34dFpkuc1kFeVtqQPT
GQGE+Z3/Q/CTsgAnwzHyjU1a61iL9SL3h596Nww+guNa0Iy7LCcQ3MQJDO9jrSDVYHoFdH+ELQJD
zpVvdhbi/q2jg0QaFOVBPBluZRktN6uSB5JyACJf5b9zJKGi5pCoMeuxUQUvot8oQNvRNkdX3fn1
8X1xcQsjwwJgFSQSrzGqpfMd9u49wmRghGip9E1J6xxlOxmhRC+tquHGTCMCjgxFeeVaXGY3wAUA
yBK2eQNiirEsZ6BdhuhZJWUvcWiJZuMHqlPtWinShldM4gzr78czXD5+4KbhEMlg2NPA+Hx7Hryb
YR4r1MmqpGK43nG81i+r8A9izLl9lVQdMUdNYqvL+fBTU+9D1RiUl49/wcWE0XEDHazS5gcncaG5
BfisLAk86VOJnsiTE2rh70G266+qLqQ1udJ/jPXmV4hTAXQp7D/Pv6dWNw50Cyt+avGiPxSlMagb
6tJN54aZsMVKDnexttpco6XQB3SbQuoSsafqo2QOBN0npS+cwUPKz7nvQ6O566Ms28PEV19IcxN1
U1pp8fTxql50OOB3U0jAkQooMSTe5Xsq0qE+OmSJT2PY+99KM6Z8AYp5KMvJjaRcb7dpkCaOJ3GF
vhbVGAyItqOq3FqeOumD8rWzfGlYqVsvAcezHzRPA5YDGO1MMF4cqDqL8H0IKvkRJ91Oi1BKQFoA
vKxNZnJHzBpg6zVIuuoUdOIJgoATh5X9HORWhsAgnNO68GpfTlECdERuBwcKgrkZbGprjjFIr6z6
el9sGd7EVPUxHJ0968GKn28ZRyrGQEND5XnA5tjcZxZqPIe+dMiEyJDCtRfHxXuc3HRGRpEVoyMz
K3efjxcJdiIqDPJzFk+6dkv5HaSSb2t1uYPvlqEK1weEh72qQpRWXIsQFNwFpdFru8qwYnP/8T66
2MMImZIsyxY08JnGuvhgwHHVADhi9FzXvrVV0mRACLBA6CJW6o2KoMHOnwzhDVKSr/SoLhd+djib
KcpEQppI2vlC8PGlCMZ5+MyzjHwT1kDoX5W+o2NUD4Q++2QtQOfAzHLiJh8aotrycZ41fQ0/dSif
rclKjljsREezdqT7KESTxmzV9JNwFsbDznRGhxGGKHssFjaXlKrx06F+VprCj7eZ2WWPTZT51aYR
BbTWejLwEtAyX1/pQVyuK08gqnuUMllXjuL5uva0cedQPzwbUSfHJxE7Un4TRvkUb6w8nta00/+x
oecrTabrAt0MksFivJwGWdZ3ffUsocwlf4vimry9FnZeXMljoMcnKgSYBReDQZqBtmkzbEK8ryPP
LqJkrUixvNB5+iExNHNogC3DL58X5911lyWZHSZdHz7zPATjbpj+sdZuK0vzAmpah4/PzuVK87rA
3GAGsdkzy+18sAGxINuvR+fZHivxHWFl5S4uzTYls0JR8uOxliw6nC/otJK7oqmss5DLmflm3jhm
W0nPGcx33lWWIVk1KiJp7dAJLWB1jl+hfVlw/pJWljwhsFR6LAXtvOtSkwIUvXyUL4sG9a2q97/L
MSxWOlR6Aeu1arpauUnGMkxPGdC18bl1SOi/h4PdP3w8kYtFg/9CQkA1FKIFXerFFd0EmZisXFae
aORY4Ym9IV5sHoUhzktwlTafHQ2DLtzUwXu+9TIW+wEIv1ybYWY+QXMznsLIAVZmSsZWlKW9EmDm
ff7+tU4nlaHoSSNZDHF52QsfcaaVK980nlDWVObXWLCJxFQfslRMG1opuhvzWY9cu/E2mPTis3kl
w8NNprM6lyGx9zjfjK0BaiiJhP3k8x6J6Bg5ebJD6iHkJY6Wk7SS+1wcNIQliHDU8t+cTZek1hZH
d0o+svQK3aXx9G7SvLgNghNLUCNUm8crOJvleOwagKL0qmnCU8xdAsiSyHdGp5fVX51q3iGCFoAp
N9tvfZE98SLqVu6mi9FoTcwVexxgZtnIpUJtWfdNQk9heIWtQO99qiCSbazCifaqVUblFn0JiJsf
b9VltQe4ijln6bPMNxF16VqQdk3Vt8kkvzqOn98hHp1ftbElVg7EP2ZGdRoGGkEL16JlOyBI7SjX
7UJ+lVq/ezQ6Y9g2Tg27dMSK2lUl8efjWS2PO6KIMhJnFOCp+QPLWcTIdoodUlI/eR2FCeXNCdNt
14G0R0N0+vRHo8vCR+O4Uz4mnTs/ARSiWNsqbV7zwaz2cjn1ex4lNyUJ5A0+kWtCKxczU9H0Bc8z
qzfPWv6L4UhiY4E0xIiHOGyCerCbXaAHqWcWZv7JiwZqPd+blZwr/LNJ+vnMhnjGNFg4DdbQf/eh
nU3HCM+p6zArh8ePv9fF/uBDQVjBQZVLdMaAnw/ll6o5apPRvo6Nkz5DUD/ZgRWhS6k14aEKzJVr
bc6C3gdNgxo4DB3agrPBBBIH58MZ8gQ+Ad3vVyhf1rMRywY1tEHuA0x0rCHf4h4G5HWGHgWfjJc0
ITFboi3GkeM6WnZD9b5EWMPOs1en4JZzyeJ8xDenyRu6TvqkGRL8H+LJLEGEvcTc25hX/V1aUpmw
2cfKGIknpnNAya77a6Gn/GSndM/boFiLXxdgYzRp6LOSnrC+vP+Xs6PEhfiM70u/sO2zh18mELfp
KFlxhE6rnVZ+XnvWNCalup2qOu2P5QDhDHGdqIAl4hv4LLtdxGZ0y9ZuYKl2UZw3LrqSedxcxdwL
qqvANpZaCDKan0FnhFtreWmcRo7kyl3V0kDBXK/svn1uf85YEORquQFoYUPOW1xzcq1k2Wjmwd8R
gcb7ggrmIXVGsYWWnrwYCrTUj8dbnnIIeZQsSKjpI0IPX6bxcltKvioq7QcWjbEHLmRwJXQj9wnd
r7XH8/IGmG0oubpnnBkRBWLQ+S4pIs4AiivWLwysO/NPKTsxZqkBxCop3bQBRYRdMAnKyGpscBt6
XQQIcnDRwdT0EIG5bshTDxH+WIs3NZgu/Xpy9Kp1Cb92uralLwoQ5pySztkvK0Puay0iOzdn2KV+
mb62utP0f1RRtLPtRpf0IdlPhdeHFtZy8qcLJOiEQ6M3wddAbkTuBTZc1+SArmYtipVbdBFQKMbM
noMIfHC4TYR7Fs/5lpfRJKHveW8VJCKq1jk76B7U2WQ72MK+s/Z1WWTbjzfJ8g30NioSUBCXeQY4
7JTzL4ecSeyjRtvcY00LNifuw0OaO+IEBTf3KqPvrkggup1O1PaQ7dO+FL6/BkxfRO75NwBWIvEE
OsgJWVoWI+RYFb7uiPuyT8rYQ15PsT3Em+y9VdX2LUpN4Zp7wT8Wm6reLDEILItX12LDguPty6FQ
xH3Sjtpd3g/lHhWv4TkMnGZj24ScydfV/ceL/c9BQUXSeQPQQBnlfK2lCIBQk/XVfRYn+TGkV7GX
FRHdYBTre/Zc75eKuF/5wosw8La4GKESxzG0g0G3uKeEYZdUX5r6HqMeFPRjBJBkDQgzDhHSymW/
PFj/jYWIG7chtSKO8PkE01iq6HKo1X1YoERxbCkgyG6eFrp/NU11Hexy5PLp7ah2rNxDv9THTegj
oY4UqaQ2rlIpgfjcZfmfVCzZwIwlBCG1hDVOyPcPdEWKe/RxNNT87fTQODLNFH9IVg7wIgj+N9Sc
DBBuqY8t5eswC2zUXs6L+wg++o3kKN22RSt+ZZTFY+1tFExtCLbc/yQAi03UKBFvDVHm90Mxhjdt
Ub9OmTQ8gHULsZc0qq3WimaPOqc4AKH88fEOXm4mcG1z3Ripcj4ufy6iRSwFVtwFenQPlTT+yi0t
eU4xdSc8f4uVw/KP1ZzRhHMiwMsJFND5XqIBNaSSkaEM3rUazaWh+aKmTvLz4wn9YzVnVAi1CRCv
BvY256OkWeIjzSOV94mCB0EaypUXz1pzmhNa267VxaEbddrUwra4oEprzQJ3Gfpmjzc8dbiQQP7O
z5rF+AIhfavtCfpyFX6R/VkfTNaQP9+Mmlr+yI3AX7ur5wP/LnFlA83wUN7cmNsCdFiiJEF1lEko
1Pa+wzjoqkKUTd2oOXoYLrifPNik9E5vc79pXx3RZCdQLM1ri3zQq4JN8a+UeUQrmcpiEaCiEhMV
AjFQXxKI5RlF5ieEdTg5BwtnT3NnjaBOdo6KhEda+0XpmYg1r1FuFjv5bUzKxzR30IiDL7q4ABDV
zNDs9qUD2K+4uRllgTKgjgryLdi6z50axqKCw+uOM8vBZczzj2wJQ6QYFjsIiMv1az9k/rZFzF9z
Q2uUV4q3l/MyqQBjM+cgoMUVs6hpZkEq8ezpIVL6BrLV3WCgh49GOMXb0u7W1CYuvxx0aaDNPBPe
iiqLQzqLgNIcjv1jmTr6nM7Wd7gzArSlCLdR1az+3EOZlaSwASEFUzGAtqCfzlcyl/BGi/XQPCKh
2Lk20guHDmJOiTxM5ezjOorW+nL/mCEjztB8Y34xLyG9iooqwdROxnHGqUW2UO7kSqlPkKZp9pMe
rUS9RTz6b4Ks58wTAfK5FENImqBFl082oJ9L0wbJLR0+pVwQ1BPF9WVpPERZM20CKqR739HWEMXL
G/xtfOoPLO9ctb3gOmQmmoNSk9rHHq3zl9AW6VWQD/IL7eXsxe6k5mAUjpp4mpHb1xnV8b0PWPaU
Tfqaf/v8Kd+Fqf9+CaR/chcIMxdi74ZGs2nQdeuYozS+MdppfEUQxqKVlLVfYqVJeB2AyD2QyCV/
Pr4U/nGGZlsp2i3wS1DUWpyhiQJ9HRmpOT87nVNDt2QbhVn0YBVijRr/r+3lzJhSLnI+u70IQ5lD
ZXvsGarM9XLXtxEeqjb9fKlv+705OmuY3kUK+raqM5h3buNBZlnSq5APrIxkVNjOyqhrwCri+sou
EGxRarnaVICuEo9VrT4d4el2kmWDbOOTXYgZt3mFZo8/6EcrCsPnTqkAUk3tsBu0GhYUEpebj7/g
5TQpnaucVtIwHhVLVxNnogIgBb127FJYHTN3eeMAOLr3/dw3XOEH6Z3UqnW3kptdbhyGtZFiox8L
U385bJD78hx1dcJhF+1JZg2cjSifB7lqfv38DIFo8eSe1Q54Np1HwriN/LprMv04ikr+W/t29eTH
vHVhkpnT4HILTTd5hlfPZ1eW3gfPZt4wNJ81ttD5uGiFCh8vC+cIoya8ESqyV14uOcZ1k43KtTSA
JqhsMzp8PNuLYzKPSio4i4DQQFrOlhZ7hj9lZx+R87PuAqsZdFct+/inriOC5oLNt1dGvPiU/5E4
9JlfxulcOi8NAVU1mCrGMbZGXr5+noWHaJRpwqSlvJaMkO9cRDtK9e8+5yIPzApFxcGoRgDW1Pp7
0IdmdywrEx0jJRO94w6Vk4BsBKhn3BZFVsq/0F2rj4LghFd43g0+vgURJZWhUyG/Cm1EoRq4BHha
7B/UKXXrPM7GbWGinrLVtMG8C2JL6zcavmLfuLyH2lOR0ZbosQW9cowCo2jvZJq82Xbq/Ew8qbXZ
j9d9JlX2XVcgzry1Qqc0Dvoo8moz6r6vPpeosneeTt1NP01qYaU7rWvlYtNV5dQ91jJf+IHLTcE4
CLhF7srVCKQyT1L/O/Z1ubpXc5yrtoWiBI95oUjBRs2i9rbU8hzJSSaLzIDIwivR9+JeglyTulFk
ptY26nTxkJJ8/bTUzHpodH+SPfIH6dBXgfZXxcznl2x0teRhVpIXQMKoNbllin6q22glcaKV9WYX
AokRW8SQo/YUtHV4R0taNW/hUyEqUinZ+MWK5OBeZtO/5CSLKP2wfGAVK+cU+0YTeppAvQwerm1n
3xUlTzq3T3r9GdHbCg6QokxiG4x+o+3tNh+u2myQEJnWU3XbS8JQNpNmNL3L/6+9AmBgIzubzQCD
rkjLq8gaHT8FOKt1N1bnCOHGqF2aN7ZfYoKNUI2EqZkZquZNGPcs64RfxUMrqsDfZ10S3lQ9ctSu
bJf9a4LKx7WS612LwE8gvcaWgvsQ3cH0JUhjRMPcvqqE/FVKeSpcYxqbpndzUU36lWigresssEHS
OWBXd0OoimxD4bkrvF6Ug3OSylq+Vky59916HCG4Bc0woOkEpE98yS3skdwMxKq+U8yC27UCB7w3
Ql7uX4IS4J/XiU6gdRx2QbLvUd4egAMGkfxaKl1c3gAHQaRbgA0x/9ZOFGDNh6tb+6XIMK9DgiIz
/iLgi04jMaO6tmr0lDU3a2rFAM6KR7hrm1OR7CxU7TaIC/nto5xWw6h4eqPp1w3+SXXrUqMWPVSm
cZD+ZMKZvurYhU0/W8uA0LfN/Db7VWpy3Lyooy/9LPuG0yOMSukqKpZjkWIe1UxIMImoVHM3KKq2
aLAVC+XgQYTYNW8SaezSK2sElzq4iSmDZDatKJE9yvh17cphkkgPnMauuk/VAngt3A1MB8K6sl6T
RpXA3U+dVe3wOYNz4HJ5h08Jr/PQTUanCYH3Nsar3JPEHdKmRyePOkTuVnqgPjQmHc/DQH/kLq5a
xTqZtVQKr4jG9E8lIqFv7K4UlEBzW3T8tjptnpDo7JtTgCvJwUroy+760SjsqwBhFXHIJ8WZPC7D
vnRLBNvHqxQzpvq3FSEy+LuT9LK8C5MyNFIP946uPNiNURienrXVMceVROwpvfajiwQ5Xg4SrVKE
/hrJKK8hyerpl6QfUrpUmjb+RoPZGTaoCWgmoqojuiddjdg55VpZre8wa9HtDaqPylNV9fldZEim
vQsqeyjcUS2MyGuBDHIw6ql9yE15+Iqga+FUbljWbXBDH2yQ0LJqkAJVtCpU/7D9Q8CGgWzd2IAw
Stfsisg5xrUafM+RUEeo1Ar4Dxytr+HCm4HNt2ar7FChT8EHiBIbGZgiV5n0P8rOrTdOJWvDvwiJ
8+EW6G53tx0n2bGd5Abl4HAsoKCAgl//Pb2/m+12ZGtGo9FoZjTlhmLVqne9h0uQh2hVI5JxNIZ6
12STrtJVoSqKxGYgUyQkDNs81P5N3ASlOIbO4DipIgFQxu62YSfej8J2D5KwC/dWytz/3god3rvm
pGf8u6fJiNcGWdwuALcIfw5LRVRv10/5zGCo07gXY7VKDIGvMyceAgkc13vDlCddNSBWzElHQupT
LNWzAUHnz9LAWdW+WXzxB0d6yeV+28W9Fenf81RRfRx8W8+VyovPG4NDyO3RQuFoiiJ6NIzZaY52
AVPjgCXZdqzYpn2MHiZ70hhCNAytpvI7FH7zLpCthXPN1k93hV1D9i+2dZp34WToYxSN3dfGQCcV
L6vdB3GoDPWYE6DyZzDsMUg6f5Ryl4nenZJJB+VvRHptGQ8dE28nnjGsxtqqxWL50M/utt96S0UH
7BWaNQXVRlSmJ5OXtI2qvi8YppUJndb6ySYfiKDVyZuae4h0+lE5efOJEdS/kihfdvduJQ33k+Ma
EdpOGuZsPGrCAf6o9ZLgNji1rD81evPOq1qCDdX22n7vM6W/mYX06r2J35u9x2J5uC0gnwbx0ij3
w7jWPrTnyZdYSA3I2Q/S2vzboLUMOw50135pxtx4xljSkke9BfDrpRx5Ky4xDly8rbBJJhI2BaqH
vGv2ssu5JWeqbzVU9TXob5yZhxvXZbnc4Qnnuhw4rrjDWdx/WLLexNNcetHJrzkgUh+KsTgOmVzG
o8PNT+0qVU3mbkCgQshYNdU1U7NR3jrl3AxJ7ZfFmJZdQwivNzK+jv1SecudR1jQ/cK1XqaV2Y5m
ao7CVTGRneVtE+WR3odd6zu3Lmavv6shszji8KQnFmMRqoon0m0/h4JsJy5GZVNBnp+n5ykU/Tfl
YF23E/ambrjRQj0nMtYjhRo9xydRZv0Ur7XZzLFl1BOOzREv61BCiP9chxsxaRes837t+oAeq+SK
S7pusN23jRsuMeFs2Ela3FnaWI+0MJw4bYd7MQFURuzWlgooQ5H1K3DLdiE/YlF3ykAwb+TmUt86
5jI+WwI8Kd46Qi3+MUVDGPg8tOGT441yTKxFzM+VYWmY74R6tje21Wf5mf+FEyW9MRZBPGI9dB/q
sq7OYTEuv4n4tmRS+NJTj1an6n6Xj4M5JfgEO9aNX26X3LFtxbK1dC1lH8otVJ8R7FYlP5A7YTo6
WRgS2ZkNGfiJ3X9Yp97vT8VQW+Ts0gM7z7pvVXkINzurU9n78y7qxqxN6Rrn55nzRO27UOOSv+Q6
d++8GllKXORB/jVyxwVvAF/aKKt5WVHi5YxeYhsTtuKoO7FWB8MM14DpuCnL82StrYuDPPxVdB0L
hlnR5GWHJhidx7KQW7dT5F8REjihL91H0bb+g2xIy0OpaSN3tt3Cj+vp03BDNLSHlCWK6s9GaUA2
zfHbDRPEKeHHipzHleGwBZkicrr8NFoX6razWm59g+YkfC6idpnw1xtmfy80lMBEwOaUnK+hPaR1
P/HWmbO36hRxPOF7qKy2eJJYtxBBnE3WwYSeaKb+SoOXwte//J51I25O974l7jJszbOD7DMiL8su
Q9BTw5vnQ1yIeYpBHXEgb9fSJ2KZnMHuM+R7azkVbHoTZ0iZfQm2whhgt+TWhI96ROh06dWfLe3R
CnoBp81psXE0n5aGD6CuM2weG583VGeArTHd6dTsxohBZjxKTSXy2o2WrpGEBcTumtXk4QYTmz71
S41sgU1dIWto8nwH2aYw/yl1F1gfo82qxxjmEGodk5lpg/t9UZ9rvekw1dtY3/ud3Q1nIWyVjhBy
BKlMneL7HftNqy+emqIxDYuevyDYPPHQCoDvL2ZvZUuyOq3iA7CnKtovg9Fl0L3Hwjpys5+sOtaI
MfS9vRhufbS9VUTx2JWioIAX/T5X8wDlgqQeMt4unqV02YHNrCeOsKR96sJBD6AcsK5Sa26qbk/a
TBDtRjkZn+qoE873sOD/Oe5Le2AGV0p4fD3Oj8ZH1bsWrQGVi7jooWdZOdmiu8PHmfh4QzTGZ9lt
y5dwwN7o7MlJ1fi54CdqDIr6HdKc6qQ2VNvd2ptt10fXnU0ntqKON9dZyzp9uFiBRAn0hH65I0qd
dgaQsTI+0lnTenm5bIN/cHswvl3IbNn3DfXFB0X4gToYozTDdwYDf8NMHNhVId4F5KpfJ1x5NTjM
pHL3mM/jCZWQ+se2pJ1kk+HuTbH+GWfjvYHov4DIS5APCg13bABynHzxF3qJJiyYkUhCI53jhepd
3aJg004qaODh4VZ6udiQ9MqLrWKQ9ikrKENxv8z2Te0Zg73HCwRLaZ+e5KHO4Y3sckp4EIPllr+Z
M/AWfCsvbpmsTENq56X/xY0mt70l1cH6BbjW7u21YIgWeDUvT60kNaTTPAkuywaXzc89rBP7bOtF
6NthweB/t7rNzMMY6yppzK69D6EPL3gkknWov9c99g9xt4XuH7w3M/doiSJ8gGuSrbed1N6Tr+DY
xC1HyB9EBVwCIz8zyr1yN6Ph9hX25ZlvVCruDUOI9TWpwCQEdc0Qxkr7bXggZ7RXpzJAVXdci9JU
e6Ch7bz6i93uLVItrV2x+vXDGoVT8QD/A5t2roT4eyITcypOB5W9M294BVxAM/x/whXDDWCSyxjv
P/wg8LRxCXqnOBlR635eRme7rTFLQwuwNRqIOg/gY3XDodDTl7cxodcIzcXw6yJkRaSD19FlP/9n
5ZybPRl9XXWKlH8KA5E9k0MR7R1rKft3cL1X8BMOzJjQQt4BuUGkezX2JIkLfVNb+0ddMvxayaQ6
44e8Jv0ggi9Z9h4B/y8oPOuBXDIWg1LJpO7lT0MX1TMHyLyj30fljV1u1UdjW8ItbQZ/fURzUCYB
G+VslxMZuXMW0ANOc++ezNLYnt9+zK9eMMwg4lh4ycxJYfJd/XbaQjtSbeBhLbnNN0M/2ftKI/dD
nd5IbvLd8H2c7J9VkWXBO1jj35bGTor3C/0MSthlB/znDVt93jEwNP2jk1/6Oq4ve1qFYR8xI6FV
zdrpa8BjOge1Me/f/tV/ewWMAODjECKFK9P1YNZxZZiLYPWPjENwq2klYW6UhqzHgtvA+aQmBjBZ
gFes2EIcwdmLdDSPsSQKP2DX3bynT/rLFowsSDoW6jBEON7Vbofu2885dhFIj+fx0C9wdFJDG1iW
6aYvQdIqPe/efgZ/efwsiZPOxQ8KUPtqDDJG5E3U3eIdsbO303Iq8sPi4XFdlG5xsq1VH6BqRdw1
XPH57ZX/chQhTsP+jW8b9ui/L+c/L360NNEamilFpFS4b7K8+gHqihy2iIzjJMG3iXrZxP++3Yg4
gAd/+fT46C7P4z+rOrbI8gt+RhxPERo/miZyiv1sR3Wy2MHSpcApeeJOJHvvixVF8ztMlb897svU
iX8gloDB+nL51UDKHkwGPxrziH1LrNQ51OvyUS4qaJOxGLJfedmNNy1d/HvuNq/HjnisRIyLEeRd
aFhXVbzVQKkAHMxVJ5CGuJIUpYSLOinB0QhzEgHAJBKNlgZX9Nm/ww79PUbWq3KOzQvV9TKyvth9
X9e8bpqdaCxC70gusL0XxEwfu2K4rYN2e0fu8PrbhmB0YbxdBDeY+V9zWsdg6Ud7o65MYLrz3mmx
3+aEDAHOROE28nYWaGjjgVjBYB/JupKfIBOqYr/VVXi7zNb83lju2gDURPFEegLv4MKeZOdfjXN8
0bQWCarhsUD3crAHmvjYpes/+E20nXWYDRVZ4Xr7GDRSNefJJGTj7La+u57FZosUG3YQi9oqh50h
xuy9l/Pqg2TAz6ak/FMPIUxejSmjcOQIDqfq1PQzeKxfzXsGojK18sB+RhGCAB0Q651T99UHwaKM
DOFXw9BAK3pV/rfRHZk/1PXJExZuB4Of2+ihankuMN3ZjmNTWhMYyloVN7lZVf7/Wg5YntGPafFW
cOS8ljt6prQ5c1GBmYvyKeyhRdoqQzfgpcaSN5WSlzBJCMc7I/fnf96ugK9/OySrf5txcukuouuX
xYA3v9gbU+hjlg8EKNk96ko74i6K6cpygr3cHQdfLTKR2Fb+eXvta69pNiPTYcoBNQHWt3ldDRyu
RWsvsKU3ydd8IJl+aCEqKs3Nq2JUPS4Mfm51K+GXjIVQ2SOhXLAV+mkWDkACKeSpq7q5zZONkNHm
hxXq3j6TgJabh1oMzo0/QbV8+49+dT5eTgs8qri8EFlHr/bygfXtYoD9uT0tU3brA1J8RRKm9rY3
/J515L6XX/qqWl2WQx8CNQSw2b12YrdmzWhW+v2xyclocAFW/5BcVe9Va71rhPX642MtJklsRVhq
LPjyp5kEnFW6k/0R4t0IYVURh2Uajk+GqaXLEouhGfFiuc7vXAhf10meKEwihq5Q8Kj4V6cC7Gif
yjhbxyESsz6Bqto75bTzXUnr9Q2K/HI3kBeBoi9qLvYsnTE+D90M4AyvIX+H+vPqiWMnA0OMQF1Q
/4tB7sun0K8GQIuSeIx3/vo0Mi69d53ciY7YxM7tO2fxq0eOvRE9Fgggnp+woq9+ObkyuLp10HAA
t+w1IVJ+sG5KNl54NGzoCkjxhhobdEkq2Tsi2FcbGQMArlT0tYipLhjky98pVSfLlkvucfN1Y8c2
386d0zKb6uz53u+Dd9Rprx8ry0FXQMJFDPGrPjdHqo2AYpyPQ+Uvaa/W6uNAMT3opXmvv3r9ULF0
gFNzYcMx/7t29PTcAfLv1s5HGyL0QWC+u6tquEQiB+okVcpGUp6r//lNAmaALvMWcYV81TdDA0EI
57nzMZraJUyL1m/mZG5MJj0MLt3mBl2CfK6k0M3x7Yr0qoTjfkv1jC7988Us63rDgtbg0hzBJCdY
9MndcvsTcK3t7ZxsNsfTWuJcFRMrB7EecWdp799e/vXT/pfDxfX44itBc/FyH01CoKMYLPdIfmck
Y2UGRdy4TXdSS22jJxDPEmZn/Pair3cTPEecAS5sJmjg1xhSqWujWjlLj13Z16fG8mYn2eieh8QA
X8pu3l7t1aeCHBcLCxQuiIu5pF3++/807EtUMBCwguHcy34RcVj2TLDyvGB+6LfLM8guT/h/XhIt
zYWdh9Lx4pH0cskSky4VNos6Q8+zmHQu+AKNTUWD4EeFzk99LtU7v/JSa15gZBFoETJ1lOFILDGf
fLkkqTptxkaazmYW5tahUIGajj2mANXz27/tVRYuYBFkqYujHOxuFPhXXd7A6N+vKlOfKwknDKHe
6LdJCXRb/oZ/7f8TeqNGvLMBzNXJ2JbhN5P9K+6Yp1QfmdIu5a+uDRY/RnkaLO90g69fdnCp/dzO
uJMi17/CRIwxmLWdT+a5F4CTsU14U2zDI/gUkuh3I8b1fwW2kCTDcMJ2ksdP13tVh0n3RKijI4a3
jdbBaQw294OS3h8sp4pDnvnW9KmSjnlTzUt1ePtFvPqKIkx2kItxF0U4b143vlaBm5Ygr+9MMuvs
T7FwsGC/83Tmi1vi+Ip3nuzrDXb5qRBqAbggdV3ftjflELGYYXrghN3gPhpBZzZ70Sivf2cnX0rO
y53MzRrHWjQS6FAY/7zcyWHrMZf1jf7c0NGU60713bzEm4kPjfDWUB8NSFfDJxEYYv7lZ2737e3n
er1+hAYE6jt6H8hkyKmu6sVc5ubAUVicdY6LkVPbLnGknr2r7GkUSTZ01Y/FzraDa8xNnr699nU5
/nftC7rA+Yf7zbW/X62lMWY2a3ecrnE5FPLECISJYtBvX9Ui2kddDPrp7UWvv5nLouxgLpVQiblG
XCE4fOxVuDZDeS4zPvu4hNP02V0kIWZKk0tbMV/P3ymQ14IyzllAUg4drvKI2Li5vXzJ0B0ROuRb
dSYBuNiNfZEdF+JjPjpBqVJf+80NkZN9MpE3biWDgqwWTH70ztP+y5u+YAkQ4clzZWdfFYsKXosc
mVadnSJ3niLmdPdGp8U5nF0Ial5W6VMUGEvqRVBf337m18bl/z4ALiIQQWl2sJG8qtcjDB4LzXF1
LpgmNjc1E2DNNJRhVtwSTPUwNPC5mL0NZEhv/bYd+7UwsqTODQbnapnJehvsdU/EarWHse+kWhDK
3kPWPjNKqH7MY/FenBVXl6tPk7eGMwEfBVuTbuW65EwtF04f+8nTsETVB18vPBxjgbYai6jANrBU
rXPyyOrE7k1C8/tYVXn+Z5ycsCIyvW6Dh4ED5Utry/EZWtfy4Ogyb1Ag2T4GhT6HxW0EY7H81oml
0fss6srsVjj5uhtnhs238G1E/lhIt3jWpVlHu6D1l0dHqRkbn9UeblbGuTC++9z4U/SZtu4k4+xi
ZVJT9fLesa3plti6YWuxp+HBp+M4TeOXlRl9vddS9l4O3W8z7QPiAtfiTZie+CE6ae2oqkbxXW5y
HT90djRJdiVUmAQRvfNxQn3fPXTKy0eSsKwpVzvhjJ554zpt91yQRnJvFdv0vdWW3xLCZ88POeOn
Ija2Uv9Ri9UbsDmHmhwc3+GmGFHy5th1VXk2ZOa5O9wil32XeSBNJE8Ue9spwuwURQNRvxohdF1A
rJmbLx2kl+p+sJS53DiTN3xY0OFBSwgwEbxZiJAoDiFy8CypBh0YmK/LWtxhrJcdXYIBNW5Vvpw+
rb7UVmJ1TLTpBqHDIctFl5fKQPfVrszBA9LSFMvDojLR3rsXT6ykazeySk0yCM5ooWSWeNMEKByV
mzrW/Ygvy9rp+awIJsaUGWn695YY8QD9h9R1WjHxnNKchOVvBG67ZlwtalyZXRf652QQVRyXUMee
w8UyvQ9z7aBPVIiMPkfTOuQfWhJn17ueOoE14SxFkNSbhqciVuWc/UoQwxqaBADsSmYE332MzD4t
xYbhP4my63jYcpxaEmb4hRMTJh3tgwXV+QEXL7YItPt1gAk31nvG/zM0bXaanRAqHmJfiaWuuFmE
NPMdnQ0hh1Yr1e95zeUv0+y9ajczk28+ukHW17dbmLkWClJPWndRJh1wmckPH7fJ2/pjNEN18QJv
mT6VW+NYt6CIza9AF5MZb5vN5ORQzf3IXuNC+E+IEdr8PEmd9+deRQpO4OSI79A7wvwPrIei/uQt
ItB/PCZ99a5FVZylYiOI+8bJZU/8+VS3EBRApw4LNw9uqdpZP05OJcqd68hcHddI52JX5RssUcE3
0Ke1K8cxzTJNCuHYUSVxa5yB2WEdmNZnPlzD+SfTDfSNYC7KMsE50/3FOHZp0ny+MJ5qvDkwF50a
pR4gQtlPYUHZ+zguldqNXWNaX0qMZ3NcSkPDT9eAyvK1WrOFq/TqQug62RjL/Caom/0A2wcZXlBv
4tO2lf6DwNKzTqfC9B6A4nT9YHN/ax5aN9Bj3IB8jscuL511j167GYwkdLvFQi0DF25OMbiM2h+U
6/EHc8Lte2tV5m+zFIzQZmxg5Xc11vhLmsMYHgh/jKy0djI5HzJrySaoCSQap9qDfY1gYeZ/iGI8
H07WCBYTZ2I0P+M7doEHtfJuF1MgXBv15ElU7CJrz5J0zi1x8YdMw210rKQKTPLtMaOb7vUogbal
OWzim8EkBSKoa/KhVd4sVcL3MPS3zFCzaWfKIPMSU/tgb7YqihNxkJwmWGguP/DT6fMYBr5PHBs3
vbM1uXrYbXiEevus7b0O2jHe/buu2rKvY7kuQwKwOXaMraLuK+YOvUSOvwxf1wh3zTTjPvvklHn0
rZpm170L7DxKzcL1ppMxZNkh6lzDTOZ8nMQNiFGHx0UDiHvqN7usDzBM6W5Eb/RYmFZIoKF8qr76
bBXt6p46QnuLo+1n01F6G2b2PSPs3o4HyPVWCpWyvIvcelpPEwf7yQBtt9IWxwd/d+HDP0YNfMyU
Vm0J42y0FqLm1s75Rg6MzA99BBv6wI2tCtIQcoqZFLoc3XvfGjFCjVc4HSZ2wXNLUIzgeHtyy8Zu
P/bTGIynIRygCVW93Yt7Sd0xbrqiz5+z0bM2G063Pbs7JSxXp86ioB/jzkWuM/oTGX7FID16Ily5
xG52FSKIswEbjRQari9STGozcYTOHi43ZYHpaQpNm8yfpZrAfu5XpbLuw4hh6IKHlLvBoRYwM6Bj
dWU7qm+LWfTlcYns8bYJyYe5FfOgT8IsGvPzHGn3xH2pteJS2gbpC77qLbrpWR4dC3vilPu9LY79
PKsqWUjYjVLUpP4/Oh+iB5cYAfdm6NageMpoSZePFzLZNwpI91M5hXG3XdxFT8Vq2cNXD5Rj2RXN
RjEyMkNYadhLt/4Ce8uSpynMioM0KbU7s/Jy6wdXB2PHg5Pd7UURczQm0k5S0fjdPMAq7G0PDlC5
BSP6x3LrD3rqCQ/hOHJrdbvZax582FS7DM+TXwTPRdN1HaEhvatuzE2p3+uIOyTE1t6HZZC5FaNg
iwFwh0s+M4gYX9T1sHliGH6ClC7YToeN+xx1/ClJtOrC2sMRt9xU+7ln/cIM2Wpvoy2SGbx7SNnN
UybZp0diUAmSyKbMduOaUfOTbpC83eQl2Ub4kIj5xuIdhkfHKL3HxgKbnHZiNcEEQICLMza12tsN
7WA4N6sRSLyCS9duzt6QLz/KoJxVWnmGaZwL6Tf52Z2CJk+ivHSD22wOzUOJYrUh60uU5oOpzeiw
MtbpYkgnptgHDtyTnzl1Ik/aTrpwrYI1yBINp8Q/NJyn1v7yOv1Ej1lUxqNSxqFzocmhtQD1+kCF
ysvUzPNud9H8zkdhrFvdx12BP3baW4bZH3I3FI+GU8HK7I3JzbDJdTjwpWyqPawae0ntsrWLAxFg
a7WnR5whJJaKvTtbeb/etStc6cTAEnLaWXmTT6mvlPeksTnNCQ4poSwMlgyq3dJFzU+5ytLaN9EM
cVGVTbAP3WKmjQm7jA4tkrB2HSN6sPM1GH8GVVcaGCXn5vQn6AKoYp2qkCbOZgl+OBfYC9wN7mZh
KeCLrbqrWwyyj2sQlmmTidLbGZt2hthwWn+NrSUYCRHpeyfb0QKvsN+C2ndhnhpB+Z1g+YZet1j0
fQ2EOiYetMgpxSt7Dj+Ax4zFvcCbcPpnnY32IIjWoqW7OAYdDEVeEdTJLl+hzmHvTZBy3Ef1aqgY
JmfwES1P3d8NJYjJZxCk6rEHR2lvdDQouq3es0nOdHqCILsZjnvc+42wk5mReX9jjOYcpEPZeMYO
LRrsfelBU5tbT8/JQni0RhsLrayNG1kYyy+77MhoCfrOcXdsbkhqoS1WgEmw7ISCI/zvl/CpYZfJ
aqmpVEB7qbaD0b+ROH6fc2WMeSIXZ7wrHX/0PwQ9+jPylqAL9+cOAx535xvwgpOCvmxKcqOyYFs3
rsOkYgmj9g6meT8AvGaGrBJC1kpxuwREY7NnGwOSBVTrS8cNyP9JQhXyaB4x2Q0unF9JZfYFKY+G
MYxf9NBi1251YZvvSvLBgFN1O937G67xv5bN6JqLpfpylGY9wLYTpo7uCO7bljFxOAnsj7h0j582
M5/qW+QVGAzHGLwPeYuSqDPN201YxXd89orhmE3RSt0CGbE/G6Gqtxi5Bb0nKtQx342YixRzjHu4
EcQRjuI+s6CtcPacqJNIw4qZSKpwL8rTNl+aGz/zAvuuMGfvJ0T8nvG6ioKCUL9mvikdrMbiaqjr
OlbQcMzbZVsMJ4HrXw4pjgyW2IuSfi3R0Gy+sLTwEyXXrTuVcvCXA5tIesiXKm0mePk69T2BLJtx
8DAdAjHsC5nYs56jD/NU0i65RdFaj2K7cEabtS3qU4FFf/Gg62kcdxBs+xs/b0pzZ9WaC54FK9hN
uhryZep1HUYXMaMgEm9jj1SljkomozaZjSrAbbtV9fIzNGhI4kaFmLTlUdTgh23lBNN6iNbWI/2I
rW62i5h6k5E/xD4ofQYDlllizEmlIrbC2Nq7sUR44NVWHd61Ue5uO54y2mRcGrhpqH7zvwjfpvu8
6FDy87iKUaI28tE2TUoj+2mELilWXb4jRmArvrjzmO0juvy8TaclGh6DzJ4xGnW78otVrsG6a1Z0
sSpWFZL32O6nqtvpsm10gi8Uhk3jLPnPL7hweAZoMgTNzgCtH3Lt5BUJniKw30Xpe9+ybYXnmdmb
QQrepOicMS7vcTKe1aY8LpFGSaRNTY3o4tLxmvpWl34w3hm+3d2FBOvYN/mIvxNfMnrOMYZhqJZ4
KbTJexNrnczzkH31Q+g/sY/+LN0aboWxD7tEJv2i2+CU4zAT7Gpcwb6vk4ud+ezYetzRgWQ8fQjX
/iMB9D38WH+ZSbOUbrgzHL21Kb4t0fNABakzWBC+Gn6RFlp9k8J09aNoOiR5Zoa+sF1K5xc6ELne
BSNs1sOCIfr3wtnm9WSSCLLGfJC1+jRmgzoJd7C6tFiEs9zUyrb3Vk9mC2zhQpYn0QU5XjFrvbXV
Yd6iwktzb+04yJxyggsBGmiEXzCzm4fTwv3rh9xy609f+mhJmtAd3IMz8W41B5kgEAB3tpRIGWP2
494ppSQyYRuRAdGfQ4O0R3R+cQ7d+5Nla7IKIIQ226kFYVb7YOt6nXKp8ZYELkj3sAoJaRRuhR+t
OyEvaVemt7lPBEs3erfOmdXvLIjnViqd0k4mBvLiCZ+0LdoTtmv4/9hwl8cHaSjpp+UmhJvmm0eS
5xqUYRC7pbeFiY0Ebfuejb7WHziEF5VSuYV3nAGnufl6JgwzWRuaiIq2Cmz4OFtTn1zFn49WhCqW
J3kFVnyo69Yf46qC2x1v8EwKN5Z4y7Yflja3FppEf1M7LjpmF9MIusvdVA/jJ3QiY3Xw/db2Dhed
wWnxIVzFFtasfLTVZsnDZrWlCeujNfu7mo/nx0CMh4dRSlaF+0rO1YqIQJY1uQpOIfSHyJcqeOSg
tYKHvLRo92MIRcMPK/PG6qNEKGzdhlj7V8kQmHK7Q/hkwf9e14s+NZDRTyor51jb6aKPJVgClzS5
QtUeRlQxu2YyZLnXVW4+jVA2zYQ0BQjUmVAzbNd1yZ/9vFIm9zjfUHnsWmVmtO+gjK8xXcdzCThh
ThDyb8IrPHuwtpo9Zg5nq7Gb+b7yrZxiGTZw+tFT9ochAI/4LNi5483bIOPrlWE5YOaE12YAf+k6
8tZ3qjGs6q45Ox2JeoNsKUQGORO4bpeVOoydbOZT5Q6+8x68exl7/BfDZ9yGBBm7HP4Vqph1hW6q
GmFRbrMyrBBaOG7ajQHu1dvMxHFrRZEViJ+5rhFw2Dg4xP5g+8kEyPLbmnPxzvD6FUPh8tcwBIQ2
BzOSMe4F1vzPBHAMtLdgJ1+fRQj9guN+205Ahk0HCtL3DxL+sTqv9cDQCuXH9yoogASgryCjs1Bh
vP1SXoHOFA/+SWdOz+VhP/DyjzH02hSRrfLbcvaaR7vZKuIkMFmgipFhMte9vrFVgLCic9Tu7aVf
Af0OHClYmkwmzQuP7GppMjmpUbBQTkHdia/2NGR7w3VQfrjOfEZ8Wb0Dcr/6qWx83NPgo1ySknBk
eflTrULmW+us9Wkp8MErlsW792Rn3eHaF7IFLljUovDzVe+FVl+bSTObBNWHhYzJFTg1A8GXK5MI
146DGzWnUcNo39VrOFSfHG9aNQrMf2kM2A0m/gonJgkL3RbpvNLh7IMWx5TVHNAH+eu0Rruhntvo
qTK0uR1qqhO+/n5TFYepyVf32IRW3aYZOqP3BiTXVEuQdqy+mVtfch54VZdp3H+2rMn4R0XSzU6j
acs9ZnpWyh7vADCdIVlHGaQzDfOBwgKWO6vyf90pLE/F8mCYcg0kx+Pl8lXWjEvHXjrZTk2QeQuT
rbYEBx65oU/zUETvrPeqUvG+4FpeDO/MC4noamf2F5fU1tia00qX4NOTLLb/Ge1kaF7mHsH4C58/
AnDCpvLfy9D729JMUCkP+AqAxF896R6X0KxTecNQXpgf2JWiTBxLrw8G94YqQf7+JzeL9Z0f/Lom
8YshLbrsTuByPFpfPmGRYRcwhKsApzFXJ3aWujuEa1thire0tHCwxg7+EJQlWjI7/FCLmZOzN1z/
lz8wLHu7MPz1r6FK23AJmfCY166Sng0vlHDO5qRGo4DJdDGfmqfG+eIazPFipAP2pUWOtkezXio7
RsU9Vgni0K26dwpXvcPi+lvhILMZ/2188iwmLS8fjt8v02wKU5zwQXwu/XHebS3+f6LLkHRPOSqr
wAZaMwubbvftR+Hxf/3i5ELcBI+d+StqKZj9VycXgQaMf/+PtDPrbRtpwvUvIsB9udVmS7LjNZaS
GyKTb4b7vvPXn6c9ODgWRYjInLnMAG51s7u6uupdeHMeJN8o7k1fyYZV0Vl/6VXmfb891GcneTqW
gVS1AQsC/M30lJFVphCJogzYgJ/sNXx6jE0aV8HL4EdZ9l71ZfYDWrnk7yge51gu5rXinbFFGfWj
HtuqikJAiD1a4JTF353ZWt8bzY+Unax08h86oYuIyt6A10xM4qNMXRDQeEcjN0J6pOPt814V3kc4
lM2j5pruwq0x9wVYEhoyQoeIsHD58WlYFLaUevnBk2R1N5qeRT3bL/NtkntdtLv9DWZ2GiFHAIhh
rYAXEf//S5x1qorauabkBzjkGo9rK+n6PUAd71snlQpNsFZL3gZF0XPo9YndLWz0mbmCp6AEzI2M
htUU64A6xIhpdpQf6iIJnxqE/J+rsep+KHKn3f/pTBkIcTLbEDAvwMKXM5WystWrIW0PHhy7TVRD
DJJSeASlpsaPkmT6j3I9fm9UbwmnIgLoxS5Hy4nAQibKbcKdNvmeRdrKlkvNj86AHTzgzwNKG56W
vrCUV3EcnD6cYYODxBsLWejL+dU2JrCqXDaH0YqVbV9Dhk+9crxDDU1a12VZ3fdecbq9ple3NOpn
Oqhz4fsKDtuYBHGzsiIrN438QFs7gBhax8U2o7D6LvcQNXiVZNZzlpcGTSDXI+uPUG//3+2fMDNt
sitwMja5HSnd5CdUVMl8KkXO3rNMiw4XOmcrRR3HY2gL/FUGZHgVN2m7sJuuP6pJWodPBywURp7a
e8ppFBodqfwhg5zur5RWil60mh7x7dldX0zsHXJkWSiogwjRxAH6cj5x0KHsL9wQfAfM2XcUSuDC
jjRHso9ydJR+NQRhQJPNCRRpH9lqWu86Hh/eyrZjZEPu8wYy3uvtH3X91QVCFOAiACXAcFNh6DIf
HOSTpPYQN2a/UmujgBmsR/2eKJNqK8RHor/d0O22ANHyvVaDHbr9A64Xnx8ADweMG8sC92qyKA0l
9caIu4Mie9r/tEHSmpUU60t+A9dbC2cfGQwUnH64t/okiY7Nrhyq3GoPrZCkiLX4A2KQvaVfnz/Y
NXA6UZvd357avyJvl+EC2BVS8iYWN1yM08dakNdUc021Pwzs2mfQ+Xm+5mPIzUpBgfsbXYahew+s
WqOqAN+VBFERRHywxMPGNTSMiHu2a/DNCCQft2fdHSDZxz3SJEYXktpFVWVtEqV35TUlTUorJXRX
4AUQcnXSrgp6j2WV4ZuMUk627pNaOdZC4gEGTW+3yQoL7fgpKVs/x7RxcCB8U48e11ZbN++eY6b8
KR4R+Rs9gZJyaBcE+rtOI7B54kDZ92kwRMpPBeCG8/fYKlW07iXa5NsmaDvzAQlYJDFK/B1MGiQF
HazA9OVkSzGtZpNJWX2qXS//QLbCyQ+FkWm/VFXGAXaVpAUWwsQHJd2YAh+/zguYBmA4m/gu7/M6
PZFzSn+nNKGce0GVodrFsmQr166pjrRJ/4+f9c4DClt0Ttl7tU2L1Bqdu1ZueK/RB2sfnD5QyxUA
o/K7Hg7Re9RaYQ8FGe3kFcJZRktnuIz6uwxm3jtKDvTeKOVxPqirNeC8gIr6p1HFWeiOvljY/x1h
6Yq4fS+3MaUpevp7HZjor7gyOlr0paVJj3Tm2reQgm/xI+ic9tmFFe1uSt2gJ9xaozc+5XauojSj
llb3rOZ+JK3AHgdvLi/LaO2ZbhxtgSMV9h5xMOgpRZgAYq+CzgdrZQRJ+Q+LROcAuWQ/XTehLaQr
Esv+iatos6TffkWboQ6kY1kg3lUCT2lMHsUjFXaT3LI82FonfyBi4vmobVDkXIVJpZ1VOtDDWgpR
P3nUYqtX3bWZamKD5Y38FBuOB/II2d0efhF44F1SM/t96I8aUmUmTxj6QY6Wj0uBWOS9k2Mpfi1M
Wko6sF0n12tkB147yEF1sBr67SbssRZab5jRA2+a725g9a+8sjOArmXyrYL1ck93XznUUWn/NBJp
HP40T2cZHZurngtIJ6WZ3HsoNqZJrZoljWWI3KGrU0UapM7YOJ4yLFx212hFpi7UB8T8uYTkyaMA
5jHNdyutDhxvPhT3D7IcmV45vyFKts943Lnr0uaRjIVB8ur3hb9zY4Bhf5oZQ6XBYUOhoCbeKNOn
qsNDsWndClZANZh3ADjax6Ssgm2sZcrCUFelIgGIpHpCkYo8HB7G5RWjUh4j5ejQbC3V4iWOUiAL
rTcQGeLML5R1m/v5+Xbov7pu6KfzrmCRIZPxOp5eN3lqQVVTi4Ou+MYLekDZPpFD6VHNkvFvCYOv
tRPl0dK+vqpUCqK+rpKDg/8E1Ty5S8M2VVPscPUjgDoQIPRwzZ8jdD1K2WZY/4bSjQKWERhVuSa5
Hf7qkEPzN8NYS4GAJskLWezVugPpRvrUho3C6b0SgR7juiKrsoxj5Y3afuTBsqtjXdooaiNR/oe5
cHvRxbG9ONbgq20KZcYnrZSk4vI7j61plXrp68eyNYwt90H3O4zVUtmNkDKyrWxX4YvnB3mITGiE
6NDt0a8+uRgdmDUdGS4/dUol0IfK7xVAcUfX4BA3UEZgUJbdsTQMeqdUyJNn3cmkJdHgmUW2hY2G
cFFll09DsFH0mt02tnoE2OKsE8UOyo+YRPF37OPq/hGaqvN6e6JXKaPJ8weeDyrpgEzBkV0u8+DD
h5McVzlawaB+2LmBEAfIg7tqsLTfsFAc8Heg9ujL6OqdTmkvX+CLzXxnx8L6yEDNl/g91Wfwuiqi
kqgpxzLwsnPSN9qbVMbSBnC9dB8lvbyPTa94RLS0XnKRFXO73GKG+L6Ay6kCU2ObnGu1qRP+0VGO
0VAP1QqG0/iulg59PI+C7AKR6zpUA2iFDyHsUWS4kNOVxlCnyxpi8ZHDKirrUraNCrlWVz457iYl
rt1LTp7+XdDWfoMdo2I5rfbhHy/35a+YzFlvg8odO1kB2ud6JyMzCZmoGmlAzNx+/EFXQV/nieeV
K89JvSWh2LkVB7ytOOw6Tth0DYaEznnas+J941rrgu48iDFVku+FTHuwcIavdxYmATAWBCKaR7A2
uRu9xExks0C+0EfTTINzbgNAyjDJhq1gBuBD9Pq3K0Vj8Bi7WbNEwbw+ytToYFnBO+WpIk+LC1ro
Dxk0IvMojS6gTo9O57AZmgAN1twKNj4wsgVdgNkRwU6xZakb8TS9PMo22FMno1Z61NIk38bwl1Hi
xAD8JXdKE7ivqt7fjh0zX5P3PSUmbmTRRRRB9MsTWMciTO7izjoWSuwctbHTkm0i4UgB3rEuFgab
+ZqY5kFKIMWjaDNtVpqSbEBWt9RjZJrOU69F5htN5PGgtmOxiuS0Q0TfiAJExlxr4el3NU9SK/hk
uN4QlSk0ip/2ZZ5dS5+6TMbsGGaeXu3kqJfJjKMxzzaWWgBBur2sV9+RSjc7loCg4vBoTE1KZCCk
pDZywUyjXKAggz1U3+gYFJq/j4EL/enKYg5IGMTCyOAtys1zOT2zDC1Q9FF5NBDv2uUFJxPZnnrt
wzXaKlmknCLJD74rcau93J7p9cKCNBG2BKIfS1ycbCCnlbBBVIfyiFu9+iKbo/YUSUm0DkGp5Av5
xNWNzixtsjciryZ20WQsPyGyO4FeHmk02nvDq6NDyW0OIA4P9hE9w2KlhsVSFXfmW+KKwv6hYIy8
lDYZFc2uJEm9HvWABA7GGjlf6b1Eo/KtBR2xBVnZLGye62sG1iqcKXolhAIYcWLNv2zW0Q9sU5KU
+ii5evwKpMMtf5syCslsWTOlzIeupR5+uIaR/KgSNyz3KMG7vkNdKsjo5PzpF9Z4AplkrzAeqUZO
fg2QUY6Wbw/HEjltlMcEkckbfpO2LcXb64IczrY0ZKglE3dZ7Mk2zuqk8Utk448eNYRkr46IWoSt
7BZ3apdS2U17quSbXvOsbTGaUvkuj6QzYMAyfRhWML7y8PvtyV+FLOG1C7gN6DMaHCD+Lj9Fjtia
7oO4PeZ97dnIjihVjEQuT6QjAF81XfvgsIK156dBfZfy8rbfb/+A6z1PoCRq0ba0SD2mOfSQ2INH
s6w/6gBsPnpba9I1XYzYvB+LQNV3ASTR7qdR29piMUFcrl9yKy49ZBeEKAzABtG90y7nTsCqDd4L
3hNo0mI8xhafwDqCzwNKsZIgW+BGl3SZF/3qG+TCt543ZuDsgUY7b0pY2o2zyQ0DAUYxNUtZiOjT
zcInwSCErB0PKMEYnXL5ezGE3rrdk4f+tF6hBiLxcFxhSV5Z93YmdU8ILCGmQ2m+90xlO7oUeOPV
CC8l20u1XzeIV3TJuHR8J1uG1WLLkCARMUga8DG5XDZ3TB0JehMcGwp5w6qjhF3d+3ED8rw0re7Y
DsbwaChQsnZ5OyCcc3vDXK8LIUo2Pl/xpOMoGV2OX9FNVVgX9aGwtfwu4TOYXAZIO/1uU8u7U5HP
iXfOEEdRsoqVLs3R1gjlYePUbr9WtHxRuUecka/7iAWxeJ0ggMB1qHKsL39QGkeS60uh9hCDJb9H
SaoYVj4w4aXrYfIOYuGxAaJTglQNUeTq0o1rZ0AqPLcerFiCmACgvY9WrRGhWx2nUFC3bZJm5jqF
NJashtF0g3XRV9aSi7r4vpfT5WeI3gUVhxkuc0Mju9AyyX6IDNCqq0TiR6+QNa9adKBxNlgIz9fb
jeHoXaBNQosRmNnl6joYJ5Zub9oPja4iZBwNSrbXJRfOV+ZH6yIO+o0lKSaax35rL9xUc2Nj40t/
k2IOGjTi6vxyUQVNkeR9G9sPEi/9cJ9SuqIP5Xbq3o9KT7pHqsdzVn4wpG8CxbYEAZrERvHBwRVA
haONQFI3bRvrEAbbgQfpg1QlxkH32nRDxDJ2o6RU63IYpPvKD5bSgZk5Iz+FQBZ9Tq4Gc3K8FAK+
Ecm188BzPCw2Mbx4NMmbfNiYehAevQpsN/Ad40UrO0VdONxzM+a1C9AMbQsqk5PBYTciREmx6YFj
mm+t1onvh9DVHk1ZOVWp326poNu7hYByda7Q2FHpfJJE8PTla19+ZUB9Xj+i6vwoRx7mqEOoV/Zf
muwq75mho1QKC8RJVoHStuZ7KkeDd+7LnA4lfZjgObFj4w26VRy/jmOLE05seAMskKG3Uu+EUpNb
4o8sj0qzduRceDkJp5DbM5ieSNGZJiI42Cjh4kfb53ICZWtL+MUo2gO4+Gw7OKESrjWndB4bORik
hcGmn0gYP1NuIvzwYuSGmYR/WUUMLaUkdvQgb2yRYoJdrWTdAcGyETYkrpNNayyVQa4/Ebo/4l3j
INgpJCMuZ9j7Y4wTlW8+NlaoICuTK5WFVwOUZHlthVqSv9eJJtc0pdyeZhcCDjUw/arRMPK4vdbT
48Gk8VDhncUBYdEt8Uu/hITM6SE2UOd/HGARQLp1pBFZLsSGEbdGgr67ywurq+6HFIjyTzXIHfDo
t3/BZ2P8awCm4od0Kd1TXnp4Ak+fJOhJpbA6C/nBAYfsbfjIuXc/hgARV2FTWNLG9cboGA6y7O2p
2yrfcWogTK4GrfKMjy4D3K2tI4eO3rfSJQQgMZpm1riu5MJxEfP3cUhAArFQ0ydw2WYPU4CB3nPP
981trECtX1M/8rWXxO1G467v2/5s5ErT7y23kWWcOcqmvfMwlmy3nu5rSIyrsvdUkeL7O12HXrmu
Ywd/Klsb46pcpW6rygUNusTewAHASpr3A4rIWtKweA72JO85L846X9FQjKKNZFQWvJsWe+Nqq3dd
rLzEstfvSw+J4CdFq9RyC8db0zeYfTXWj7Abx3fZB6mGyjE+Rve3v8fVgcCrjDj9+YSiGjvVkYPs
Y/mqY/sPHrxXZWeobfHkFZr0rYIFsTESHKLuSSaXqqKTZxunj1gltiBYQ1q+Uy927Ae6pDJy58HG
L2adSVG1r9KMOaZDb75E8B3+sIPCiCR8VC5EACbRmYqVpk6oSZEaOg9Natgb16Js02A/sCHjhFt4
e1GvsjwGMzBoJqJxcwKdmoSZqKc9VpW5/wjObVRQow5Ar/k0k7XVSGtzoCYnZ/amCIdakFssSLJW
PcjRJjB8/yhOcbxw8q8XnF8E0ok2sliDqakn/l+0v73Oe0zt0vhrgJn+nSc6rfZKAHSxK1hqL1yF
dbEEhD0Mq2kaIhJ3GWrI9voA6yzvMTO0+qgy7I6WZnAwu95YuHevhkKxBai5MOoUdd9pSGn81uWd
ZaoPJRjGb40a9N9QtgogQFVLOpzTUI7IJKU4+gY8g2nGTbPlFsmBBkCTeYydAA+cuiqcbVu7qA9j
VFVHKynH+ayT1GZV6n7/w0kH6/n23hLrdhE/Sak+reOotAAEMSdbq+/KJi/KuHmUfVSdN3GlOfGD
VwzJ8Ov2QJ8W19ORbC4s+9+aoDH5goUXmbjPKiXPIbQa19WooTjR+Zq7yRNXex4yXHlWxaDkPo84
6Ftrr8OjYMe9Sw18VQWxKb0rjZmXj4naKrwt4qaDhqFn8Hvt0KBHDxfMdD5q3uvpSgPQ8uF6jtZa
C3nw1dZnxRBMQn+Uoh/I5sk8lLJsKM161SPVkfrQVEhylFGgHFxVc/5p8InZ3l64mfG43ATenkhD
E3WSkSltpZSK6VePTTtm61h3k1/cVOoAOzB5TvLMXAjhV9ufSjQyPgKShJ4Oie/lSUPgxGhJR+tH
G4mSQxWYGBH1ZjT+4uXXvN+e29V1IcbiugDRx9mmc3o5FjgYJ7Qru36Ui1J9VMJe2mGP6x6xMlR3
VWP0/6h+Pyx8wKtBhYw7IFQsupGFoup2OajwUOogUMqPnjWOa3xAoq2pdtGd0uTg64D4WOs2yqKf
t6d6ddDEqGRtSN5QWqI5fTkqNl0qdN1afsyVEUShZATDD1CG/v72MFdfD+QUORG7ReiSEqAvh8np
kemaZCiP1qcPlYoD+pH81XxRO0v5053JWGJDUuFnVtTwLsfSZfLLAF7hYx/o6YEzgFS7ILYZwadj
j5nmH38+OVEzVIELgpecZhe5HFAHC1torUPlyCt2L3xfzJR8JLS9bmmffOKDLyIWT3puAq54FghE
5OSkD3ZaRNZgRN9G18PpKywpD296J2xo9wrnj7EoNAelG6P8yHIzOgMAgnqNwCPuVJmD5qREtVFe
q15fv2oglfJ1guvJE340cbeizmZJP1sqvTgv4Dod/676hK04lFbc/iRxQxBnFzc59Mo2bpIPfP3s
V+Q9yBFxxwDvD5M2yE+AYqVxSctxKs/EEwrlMraF4I2w2tPE3i39HjyDpzxiQiFXDm+I0h67tclz
bcD0zrdxIOkc/Ylamwe1xfP051DLYZCHOrk/HVLcMw8lnj/qPgrwOVsroWH1qySJKnwcK8rXa7vA
pOQj65LET7clXfTuIYnbHt40kjdY8ayMQM2a1wzzs/4HmbASbNyq7qWFaDcJBohfIyYhTgo7mSL8
FLY92oFhdzYfr8rk4XnwU2ftSIX3Urq2vtaGsbLg9A/+3e2NPHk4/TsqeRzxgHT1SnsdG8YWGcEh
PpNb1S+xEZpvmpZK0rZrGjid4+DEOzs25TutDLP8dHvwyYXy7+CkrSDiKW3Q8bw8tjC3I3r4XnLm
bYJTSIzz3ouNIt+Di2Rcig0oDjdLfYXZZQaXQZojUubpyVWSuPTNWo7PaWrHNv0bp/xf6tfBj3bE
Z3TwlW6Xdkq0JJs8s85UZmhfC3lbuAaTE9ymqZkbkETP6FC9Jq6EZoEdFf1qbFsl2cJUxsZQyQyc
uyrk9xfumUnEF+vM4AKWAshXcHMu13nAaDkI0yo6x2rh74tM7etDJllx8+dbGOUbqj4AUZjotDZu
InKFrkLEJCUz2UqSj7BE39Af67q2/uioBt+lkdH9uL2LJhfNv7OjZQ7+kF4FKNvL2UEET5EpscIz
mxymsx/X7vAIyjrEPjBDAWDhwTG7mKLoAZyJ3uO0MdWjBtA7Uh6da7QTNg7x5MRjeliqHs2cDZ5Z
MMfE+QBdM90wCvDSNinis5v1vKLQjSytXd0PKwuGs7/yCl91d7cXcuZoKFDzxHsDetyVYrDkSZpR
BjLXR6erwWtnRx1aIYxEpO1yPftpF57crqQiMaoFjMvcoiIZzAERnUcYHZff0KtK1AJ57ZzdfMCq
LYT6XGwi8Jn/YYd+HWeSUtpthNYcDudnzQJ02teF9xZRtNmCyI/uUemDRYKi1l+313V2ckAdVJNc
iIxrcvyUnBtrgAp1tpysbp+iCFmlF9MPq81/GQfMD7ZSJAlTtIHtlBZiznZ87ptBkzddhTTRa1ai
8bOwUWYnRGuWqh8WygB/L79W78dmXTRpcg7k2LiLEF/xtoYD1m0hbs1uSIo3+JjzLkVN+nKcOOYt
NTh+ejZjy/ueZA42T4KbHa+UsLLUA9zgStmaVtgZC4WOudNH4/X/jjzNzIlhbSvnjBxVtfykQL/B
/BCSEUINaWL/VdXh+B/mChEN/AZ4MrhzYi2+VDAlOQhHYnR6Dpt+xPIn8B/rsk9e4Gl6W5Qngo3Z
SJh+3d4yc7GTtrcQSkWzkxL/5aiY3o55V6Xp2Y1CxwMNM+Z/GbWXn63MDn/fHmtuTb+ONTnjCMFm
vQTP42wGWv3hoAqBrUSRGfc9pduXFgmT1/+/ASfbx+HZDpQ5TM90A0omJ0Gh3hqtnb8plar/KNIO
k8v/MKRGtZ9yL5p902qUr/qxipdzfM66WL+LGhrRjwji+BhCxLaRbEYrNIsFt4K50wjl6RMpAHB8
ekpch54qtd34nAdjJZD0GIxu0TmUFpZz7jR+GWd6Jow0LBRhkX2GnvVL6jI4tZRzXwI7Muz3FL8k
PDsC11pK2Ga36P+b3jR5qeUy8Vuris9tk/vK2rAT9JeQKsuiO9oKerAQ2+aG4/qzqazwfqXCd3ki
/JrmHhJwyTnvZXcX1QNSJGPkHVpEdd9vb5a5BeXhygsHrULoYOLDfjnyXIe5F0GFOYeq3v+OfL06
pJoKHye2sb+xi/s2DJqFjzh3CAkvQOH5j+LKJHRDcog9mpXxudPSyFobiZPvU2oTxw76f4qLR1Eu
wL+nuKLP/Aw/GV6v1DmwIlAvp4m1b1abks61hM/QLwtzPDRH9+jWWbD+1WTtDbnprRwk6hBylOy8
3hkdfZr/EOnoJXI8eEvDLxPf/ctij05dGgmivWcJYAuKKnrcHD2rC+01L47FQvnsp8W5BL8O5Jj5
tpejAYdDPnLww7NravV+TCjoULoa1Vdk2WRE4AobPThZX4iwc5EApCPXHhIVEIAnEZZmjN0Nci4y
YWQg0V5qKzhBit9vbm/cuTPyyS8A80e1bEraiPMmLTytjc5Q6etj00Pd2vXRiO2kkxTuQnibH0w0
NmF/i3T4cilbhHJT3xnCs1mP+i/JjaWDnHnmd9Dpzfb2vOYOB4BG8DM8JNC/nwxVa9RrR5T/zi6d
8HA9UgFEd6wYnit0RPs7x2iLhS82t08+a7cANyjwyJPjWCSoGlpw9s5NjXX2ys/67q+hgrazaijS
1xupxMb1rh5HZSkTnltWjoOo5Io+uzwpz9mVi6qSqZDs42Rer6nggFVKDa3biPLoQtr9STn5UsD6
jAEmmGbMTqEdXb1AuRHddIjq+GwEsE5yBOTegZ5hqmwV2p0UptKGINDo68Ycuje9acx2Hfim/VwV
dnF0Rv70GuJeYAPz8MaPSCrM/e1PP+1s/fsLMdSgCEOhiRT6cpsNlZ3FjcsvRMa5e+hc07pPUNWG
zVcG/ygosT1JpaG9tM4AcsBvlBorRN596s53uoXfMneMeT6LZjJPvysuR92Bss90JzzHWZWgNOTL
XgDrEijNf7jrvg402X1BiCpalGc8ZRO5+okke5xv6Ggoyr7JKj9cOF0i+kz3gMXWtTCOoqjnTKKT
XBlxHdoFVYiiDbL1qFYSslWA02xkknL7OQsq77How+CbjJ/S+vb3nRvc5gbiyhPP26lEkQl/FlUp
zz5Z2Kab2HnJWv5cZ4irveWhikd34TYG4plVGtXvvhWb9t3tHzBz3kjv2f/UnqgbX7nSYO1bVvyu
k4FQUrRB0rcx7/XaSD/yTPWXmsIz0xWdaMpchGewb5O1jtvIUiihOSdZa8o3pM/RKleKwhl3RomJ
yQbiny0LecbyAc6M7y81imfiGg0V1D6h2rGRpzeE2gPhjArdOUG5dWwUjjtC6zp2C+dlUJwU9drA
916NNCiWpMnmQo0gmek4olHdo/dweZDdUKmLsCntk4mEnLNuG/qdd5I3Os95klfmrnRaL30dpcoh
1DnoIZM96y/CuN7dSlB9SzjYbdc/eDo1gfWYDw2okj6twvPtDTH/Q20RfTnnRDuxhl8yEq2kmFUG
qntyetXM7qjQhdFaNtrhOdW5vlsE/dA9QPfUQIWhH5u9KztZd4cKOUxN7AhxjfcwH4SAozsRwqbs
vjuYtuFC/ja3cakG4cTG9QtfdLKeJb4+WOHK9qnDnGSnYynxEChD9ltzEVlfeD7NbRtSYdGBFjF4
WluLYjiRcpK4J63NMVk09NEYVnnRKUeJJkARoibb+dCMGsUJFjgwYhqT6CROJ7hCbkQewpNpjp7U
Aw9H0doq2tjcNLUbH8Cw8OLXUzkun6rSyP6JST9+VrkSv/axpIT3t3fE3OxpsLLWEIEhqE7CMRLH
IItQbjt5bWScolQadoWZZ/p3vI5jjH/a0P6Jcnxk7G+PO5P2kBUDaDRAy1AImEwdTVAUPlXFPdld
2FUblTs3XYdRjOAykKXgLqE8/ofUEXHdghqjhsRVgITgNKsb9Qhkau66p8jty+CQt4q+QtdPddYC
IrxVbL8pV/WYYnGvjX774/aM5/Y0DTWaAFAMWPJJogd9M8UyvJVOISZkQCgd+mDRSrULLbyHs1Mu
SmOJPzjZXTCAWWXargTEKYeka9k9SKW7lIorBXJVYVv70Y0y5cNDufa1LbLhLayHcZ0OQXFf2OBs
7lEMyqVVUhguS4Mn31ayXXmhmD2X9pDxUGIGaYk21PRS1q20Br+uSSfDc4IPxGVaRKMVXxZNLzPc
tIgofMvG2rQ2GjJO+mYk5j/HPu4sd0Esluv2h5nZilzEEFC4vUA2TW3UXEDuZjfk0il2aRnwKDRC
/e8xxvcxpSpVbkjce3Vh+4u7cPptuJAhEeE7SDCebIbEQketRvf/BEpPO2SpKudrqGCuvUHJM8rB
siVudUfxA9fTpgti9+P2nGfSPSHWJFpSVBD1qToIMpJJHmmSdZK6KPkxFE7urisgKOZCcJ1bW7oW
xicTnefhJLwgxagWmpU7pzgQav3pgNqy5beKe1eB5js4HQYtL7enNhPRNGIK1RvGpfYtzuGXK65X
WuDgtuScHC+vjmGndT4i52q0yhMfTHxShgHCmV5H1Lk98OxcP3snmLkRXcQ3/zKw0bRm6XSdc6r8
EY3d3C2slaq6+p0Fkvl7q2A09F9WV0CWgcRDC5kaL7WSUJYJUvcU+6FzkALV+zEIVIBK0VbeoBre
K7vbc5wJYtxUgnYnkAi0vy7nWDZZ6vtu7ZwQMA92Xt3Gx0gN3qOyb77fHmluh5JJErk4knBMJp/R
RDqgJoOzT0OpB5vG4iWOvv0wLuHM574aQBj4izKdyqso2XomdXaYCycdzZo7udYL9BE7zXxFMzqJ
d2kmKQtYmLk15EAgTfDZlJ1euWavNEFG6ftUZXrhoIFAD3EtRbmZHQocs+o/r2Wgj+qwjNQXRSXq
8pP1vh+EbuBQ/AkTbxOa2Qhi0u9kQGJ2ucSkmvtq3OiQM6BqwNCYDBYqeQL+J3BONptxa9CkSdaR
EY/lfzhrX8eZ1Pe0tui1GNHnE/rMCPo7hRXtENoM8xWVYVQAbLVO/nd7Q858NtFtEZotAm99FcoQ
OU0HWbNP4N9+6W7knEZtPGE2ZS4EsLniJSOBP7PQ/SXVnuRGSdoPZaDxmgDiH90ldSk/jl3gIWou
4Q0N9aTdImAT4yAhBfbJ6Ixwo1Z5/Pft+c4cDNTjyD5hE4ssdVKsqXnKNZHfs2+wR9xq6C1/7zoA
24yXfEOkvluY9sz68kimUEqlBlLXVMkTD5gxaFxHOiVeSAI+2t5L5PrKS5FgE7bwMp/ZpiLvhEEM
YluIwVyeCScqwBepunuSxtTEvgqV+mInB6Ji+seLiAKLDfgNvWQYfJP3lhpYwKJDBQMcu6qAzytN
BJo1MaTq3qA8VX1XgKSrC8+KmeSCkCGOO77KJFiT2VlOgo95PXo0hEwtffNTz94iktlae6MDeLrB
eUX1H3PInvF90hdLG2cuv2N8C9QHTWHQlJP9izyyWRa9650tGK7tTmUjOauubD1wT0hcvSiGp+4p
SwTRSsayHMeXOP0BFjdu73ynTZaEMGc2MoqJpFkcXVzWrxjjoEPU1JK8cyANGqWA3trSVE1XiYmi
wzo0RuX99kdXZ0cUUjhkA1yTU7IYNtb5CLuXD2BLhbWnLmKcEx5Bxf3QKb6VUpbHYeHZsj3wv36e
h/q5jdt2PGBJksg7uac4dO9lte+UK3tEhK1Jx7zGrCEsyh00kA62TaJ7brUeuf27U88N+giUVFKe
cLGvLVzFdDn6bqJtJ3zWct3a5kA6vAcrdOvyr9uzndttlLJQC8GlXbBBL8+SF1G36/RGOmWYwVso
rdWF0z8lypC+99AwXxLFSvZ9bFoPSJJr29uDzwUNnjcIGKOqyoabbLWistw2cELvHDpK9eEGQblS
MYKpVhFVzoWxxN+a5OwgmZByAvAPlnV6twWN0quFMbintNR4IkJkccs1hJUmx92ge7RqD88gI7CV
att6nQzIkTTxD4mA4g1Lh5eoRfQCUj2VzdDUqkFoTzzqdB/psFGJNe/NTX35lUAed5tGi2sISUaf
/PPnK82dzq7mbhetislnthBYJpq5JxwYsq1Z2Z6HcBlOVbJvjHe3x5q7AaE6f1I+IH0gz3g5WIHm
QAEugDKVhyLbKgAj/4AAKfaIZhf2z+j919HOFir0W90IKQkFuhtauxLDrnyhFPWp7j/97P9KO1FC
5Ukh7pIvaX0aYrHttyrvdhPd1abX9Wc1d0xUphUor/gcvFl4oWx72QyfkEnQPszYKHZYzI0cvZps
POhxilu4V2YeOdDBIcOQ1hFkp3zQxqFg0LS2e8pVnD92plal8n0WdYG8aoccZzLkjrG7pT+6cHPO
D+wISXhyWBg3l6sB361QMAeTTkFs+/7aQo/wSfZtUAYe5XskRUFbbbMuq+yF0zcXU1HEQHpJsEGv
sCo+Ns2w3zXnpEXGiL+fgW1TEwdPaajstUFbUhSeHc7GpVlco7CrROD58tXlMTMHBPXZ7tDTvkO/
gTWXh7jH9xZ+fgduvqBdEDuaiy8EUDJnmrgAtyYJV5aNXQ68mm/aqmWBmKHprmQp8qNvOa24aFXi
PaZttKiJv5d6le50v7bfbh+8uXDKbLHxJVdB62Ky1zNNGaqyN51TYKTjfUuShANrY/2vCX0s326P
NXdviOuCBIH6gDEtuwQRlXQTZaWTkXbjvY3eYLTiEuz/l8jAWJQg9qQX7FNcPnYOyvM/hBiTog90
ajjOkOcmL4hByvy2arg5OpDaez9Oq1fTw4lsqw/IZ25x2+Ts1IN7HjR75/lJC0QgA9u5v70KMytO
QRLMhyDwcYlNIl2lAFAok1I61RmMTDDjVnFndPWvViqKYGHFZ8ei2IDKMUk2DsGXezqJEMmuMY49
j0kZoPKbdOrKimNzhyxVVyxEqJkDJLoMQttJEHanORDC831jm0Fwbgs7fBEQtP9D2pktx40ja/iJ
GMF9uSVrkWRJpc227BuG3XZz3xeQfPr5oHPjYlVUhfv0RPvCMxMogEAikfkvaHYV+cNY1pjZKdW1
PvqZ0/PRSAVtgSrrCeID9c4U+ZAmeR+MzOiCPk2g04i2b/N7O5qXYWM5s/1TLRZ8HLUFYiDs4Hj4
DyssizGyZvEh7XK8wq6IIF+mQDBQbKG1DvitehMAPt/NTjWuXUzyc60uJvvPwVZbpx8tA9yenrzH
Zu79k4BJVvdFqg37drbqglR7QLOXVEJY9xZv8Ne+Gk3wyVPa4hqahllJ9Rle3A8o4/huaiZWnFf2
wLkNR/9GXlOANtDUOV4OI8O3WYn5hTNWVssdvAZcqwqjT4qAIvhyzezj7JYD6w4nR7YhjdVwFf5l
AO08hmsLW9/hlNqWmFQ5zRDkAH3ie1zBf14+vh9NxZOPgGSQTPQpNq57CmGMbAwolOi91D2QVXjN
W/ZLnc2ICOcYYlbYJKJYeItuS3dfFp6NbZOH2nnsDyE8ZZXchbJWkwFGUgB4/3IHU2hXcM7nvgK1
GHlxUrSjUHj8FTCrQ5UXjNx7nNlDGmRguYOqCDE2bIfZ/A+fHGccTSI7JRJp9Q2i2HCKzkbUEz3K
HqY3Gq893oRj0e+XJi7/vbz8546AbCDA+KKJhPPJ8dSa0cJSdYrS96Ip43xjddAEXtARWq5eF/qZ
w0bG5QIlkXo364c8qHRr0mHwvFsYJSZBRqn7B6bpprfVl8ptAhBPvQh0QLMUm9PpNjTSeguetQqE
hQEGltjj7vLcz+12C9A1NyfVIp7bx3PP+3qIkT5O393vadKOd1apNI9aGCc4cqFbcS2en8vJuSsB
sf3feGvl4s7sIgP2f/Jumqk23s7pPBS7wZiUNlDt+FNDlSV8EgbeaLbda84NLyD0qgoY0fF/iLJY
IMDzQ7dYojqOZy7vEjKoPH3XywKBHTWM081SjsYviwZq8PerTKkWnjf4aHLB1X5eeuGhoZOlUHes
VPW7ySlSesHA+ny8fx0zIDVTr+QmZzIjCqjcIgZFIxlajuc3aT12uFWRvBe8bUsszjE63GtCsx6G
SouyXdKIaN4PdTEbGNRNJaLdlyd97i7lAFN9pCuMYPMqE61xbSUlIDdSOjSM0FrAbRaFAdMMeiS0
8bKN+dnbiaLjZ0vJE99BIus/QHDho0k9W9JAjGRkVPsjAcdJYwhVTvc7AkPjF1HPL2OZe9xTxVi8
X57uuQBJCYZ8U5pPnMhrtWT3IAm7+D1upiW9szvV3CZmZmDCWw3qzeXBzlXHAMdICVnebxSUV4sr
pnqAfkVJ0GsxZ6/bQvvRUncw9lpRcWuUhrrcxX0eK/SmncT7OZC9uJsh9Xr+pmMSV/KIc3GE/W0g
9QEmz1y75yTIrDlViJSNhwfvXbSQJQ2NiaBLjUw1NvVjUzxdXgK5f9d3JuUaThOZL0OvVgCtDjNN
De7MIuzHaKNjC2reeaFiV9taQXewUdwx35hKlFzzwTg/sjTU+xj5o3D3x6ZSw0xtNZDO74vrDsaW
zq41vjRZ5wFhnxTnofAKgFoeCVG5/Q9zRlGQtFsa8pz0vM2sVrhcovcZItMziMPwzu2iyvwxmibS
XeB+3DtnUZvffz/sB8ZTJihQWVd3vwZykUJkH4PO1frdOAPtSwjjiLR58ZexFlMfmEqaLf9htiiy
UWCXZkeo1x0f3iZzrWGKKLlW/WK8hp3pvnb50tw1KLAau6zI8hB/SqW79sI5V6whWHDLy5ANzEke
9T8+cMXA3L6J8nVQNTF/csswutXUohuDSO2dl6VuiiBHp9rBCny2gs5xNkrDZgi0dljmnafW+uce
aHX0H3IwOjm0wtn3gFBWId1YalK9lo3XTzFMunK2xXd9xsXGzfrw2+Vvfu5AUx40HNA8MsisxrKn
FsC3bUbvUS40rDNGZxo3TQt7yBm1YZOn9bXK6Lljhf0TRVjEIVA3W31uil7wltQ8eXfwjHmZFpcG
XFIjX1BkI54VVBU2qnK113h2niYVWcCVMnyv9jZCcAlKrHH8nuJv/04/Z1CfhNcYy0sIrKndmEhH
XOu4y/2zDl1kt9SDKFxwNa7W1pzN1kAELHnvM6/71qad3VChd7FWMZAfvHINr/KAD5YGSTtJAAIp
aESs8hxXeGDAa8S75ixuXk1YPCqEIlW7aTwMIXd5o0btTQi4tAxaZFSW3eV9tJqrHJ66Pjc9jzf0
DTy5/n+cJbWb3WgI6/AB7ZEK9yN9CEUwSjF5RNLQ+L882ulkeSEiXgYUDTg8ecfxaA1dAuwfKv2h
rpIymIc83jpmXOw8JU1uLDerboGvYsOeZ+2Vs7nObJkogml0aUi4GJpL8Hhoe5i7aIgX/cHuo/RT
OzXJrZ7HeH6nnuH4cSOKTV33+kPfqMYNZpd0Yrq0+0vyrawBSdwIfRQqQSaF/uNfQQk/NYd0NO9D
NN0P3ZCnz2Fi4RKfwXrS8anRrqz46tTSEaOQ76JhJmtwlBtXqS0wGWes5j558KgM/SZAfBPSKDKb
+jAocjzIIQe6V7Kfkz1FIs3ZAX2KLhjwh9WYSe8qUdyF6YOgd/0pGib7J87Y3xPPu+ZWu4oOEoyL
2jcToxgjy2ur/TQboam2Qs0eFsy08frUQti9RgkmmB5NNHyfVau/xsQ7NzskDXghyYT1BEo61GPX
RmGYPeRpX94u0aDgOiEqqJVM++3yeTk7FgeGNwIdIfyHjrfLGNNQjlM7e5hCCOhupGk/DEWUP40y
GbPt348FjZ4XAVqjfLvVWlaMXkSmlnE2awQv4CRsQlcdbmlsp1fQKuc+GzQYwL9EHwBjq2mZ0O50
Q9YJc7uW235QHxKRpnsrRd9/m0Zafw0neXoMiDZEHMZEyUVbU8WwKI8cbAayB5zn0y+kD+4XN4Sq
gj1T2nP6Kcv70MXQGbu8qKdhhx3KEQSjibynbJUff8FZzfOcBgRf0BvjH6WVmdsx73Aex8Cp39Xz
7Hy3FU9LgiI1l+9l40xfdExWr3xb+e3+uNE+zomUsTGlphtYslXwG3IL9PeSsOCDOj2prLwVN7+y
aBrV29atWj/TyeE2eC5EAdp81zRGT743QpsyVeHUgMHkjX28CIuDroGbi/lg9nk1fkLUz+y3DZ5W
DfViQ80jIj6oc/dKCWFtH4WWqsTqQzJkVFqp66JY30NDbuukPThZ0ri2XzZK9moYDb4SQdPWYzXi
YRNjEdA7s/ZCl7XSPlWhVeSBrRS2Fsyhm/7C2wyOwwhdzLN82OSOuHMKK5/vnRDBasxVnav1Rrn/
jz4XyBi6bnTa0RzisbdKeoRTo0w6NsNjgmndpprnAaVumjMwdkoDN+gOqy6nU8JPsacpr0lWefvU
0+s+EGj0q4FqVvFbT2Xuyi5a10FBztPAYB8D62UbIXK2+o5W74U81MfHMcHw2Z/KPI+DvFfsQ1Qn
fb+VCOfPaOfE3ey7E05zfW2b3WbqWvhuWlLX03NmKfIXJrqXHrQpVa7BMk52OvAAAjNkHMqg4Jpk
BvJHPpNUg1mpfZo9qjPUnyA2dPTVIOA8Fh3epZsKHLq5g2rg4hjshm23t2OrupbTnUQbXkNcgbR6
cI9jpVY/wrUq0aR52z/asnQ1UBz/aaWN2m2xodbe5iobN6XpLF8vx5rTqSNlxqMTM2/gXCcVjt4a
2nZU7P6xajtok0043tpzOtl+j260g+ZOZRXpRplr97m2nfFKTD8zOlQTRPVpLJLc6KvMpgqRKRxU
b3iMPBWlxF6ow45CjND3Cdpo0Y+xivsnBCfrKBBjPnk4Ksx9+3x5CU4CDbksHkVgJwCw0iSQH+aP
rw97E9tYzesfdcUOd64SNz7beP7ldloYNLrSfvvr8aShCpVZCePjNXo8XusMS24bZnrowkqNfCB9
ZhJ4ZVY/IQdU/bbDuc72l4dcv345hFgSUaSVlTvSyDWVZabcjIDxUB544uuuP8uyjuKTVCqG4pe0
g5TANqCEbaa6MNUtQkz2sCP1bevKH6CxfbH0SB/vaTEbCT5+QGHV6UqgsJj2UfzCr4/mDC9ziugA
4+Re+eMzzJWIPb0RyUEHNFE8Tt0Mwr1sh/ALpAxAeJdX5HTn4SbAKnOxsP8QmzwejeFTaxJNffCc
csbcVBExf1pfo7SEoda739DUxDQ8Hu27uUlU9UqG/aGftZot3gG83Dh2aKOs9SXbFLR564r4UGEr
eMjGyTACGz/M5GmywyZ8iCdzHr7Iamq5cYYsrR/jMTNzvyG4f0OfZg5vJLvxCwGtjYJhCb0IVx6e
YzuIMrxAuhlwCqpOdWr79ZTWum85KC3t3Uyvnph7SRa6wEPwO7UyzMeSff6AqFv6XFB81PwhScrn
3l10b99YYmg3zpQs06ZrsrLchpWRF5FfGx1GbXmtWV/tLlRe0yrR02cgbv3PEMn15c02Ung0UeSx
cxbNWogjTaa/5YoTfgFI7hl39jLN6dbJnTD/HQ1DV3/KtLk2PpeJ2s+BZ+StsbFi8GybbkEy967o
zVzsskw+fBRsrOvdjDjcdFfX7ejcGUVXPqIEVyeBNTlLd6tgPmncjilG2ge2UKXtpnExCl9UXo4J
qRJ1zksuqFAof7+7eK4ayFLK7uaJbAOXSdnGZZocrL4Xd3NbTW86plH3Ia1XTp/ZNb+VDMQY2nla
UrDNcufKI+B0f1Omp83GE45fQOv7eH+rmTpwuslikMYbXlolj9/iuOg3raPmEDoANQSJopqPZlKH
Ozop6pU06nR82QqTeDQSWOnoeDx+3joLert6+BhacdLu0spbdN9zhZUHupst7eR7LaWo99QdmocB
XEK+8Tp3ya4sw5rWSODjwSUryYBnUJRdo+Jyy56XytOTQ1Iui+NjhZeor25rdPdCjJ2Lk3NR3HMv
O+8ljoN3ZVnl74A/I/dl4fK3v1ITq9M3LSwq+xuMYXyb0rxTrGuC6TLcHIcDunX8xzPJOgGTrcJR
1zQL7wtEoTXMPO5mPQVAGBdcTb4Sj0Rqrq3qn8sRcN1ukEsjJcqBHlPI4e5djZkUYDA9bywPY4dv
0FZRRfmWuF3ZbquxQDs7jy28bP1M65L08xJ7RhHopSIehJY20DyhembWt8u/6ePCP1oHmSayBhTD
KTKd0GUtQNe6Igrtqa3a3HusQ3ApTzOPeP0+UtNOQAGLPdvPS9OLn2drspQHJ4MU6/dqNca+3qZx
/mb2eiUCtR+RuNcbpc+2YzuX2Rd01kW974tZeG/0WlAyqtDzfWy1WZ1e5mEppl0dGpF6Jcn5wP+v
JkXBG6Ev7jX+WF/4RjNk7lCaxhOOvMutOkfLPy50GePV0cNob4CKTb8mTcO59GKReHcejYD81uyH
/ivI4CrfxHhn3dtmbppfoUc39w5yKWKPB9Kg3GtlNhafPStJ5pfCAY0YtKVTwFjTk2siDZoMGkcT
cXmpGBwoSkPckGuca2yDM3aKHFxf53Q68vBGNW1staqil1F0Dj3dRfHiG5qEAlfgHAB3n8/h6xKZ
kbHNwjTjfz3Zff23sYbfgtIq5COYulLs/DjWJHE6Iv81ToeyqBztRomN6HFJmuouBB8ZZGVefGtC
I0HC3hmnt0W4yZXU5eT08gMY27J4Q1AoWAeZMUwrXThgm80BFzC/dzzzV2G3iRUILape1T4WV6Z8
WiKglyGLZRLvS/Z+0ulGgwSD5kw9qEVi/FTFeDcvUbqTEvh+yrPc8ycQ9U2gOWH1BMTIeaB0ku8u
H9fTt7L8FTYVQkqFAJvWmkETsGej51FyyPQl1f2haUxUQspJv1MWL49gjZcaWJYRBdTKmsfykzG5
KfRJOofG5GcEZ+3rpCxG+mDZ/WhuFNFBtNa8PBW+sDpH+NasXfMXPA18/GrqqDAPeTETAGUm+kem
iRQB9s54LR+6rsaZLtfHn9wfxbKtBn15DPvlH4cfmW3UsXW2SqdMU4A79rNS2cpfggikigz9RtoU
PP5k82C1dc3EjIY6kwtYm84uTt1fAAn1NxXPyscs7+pr6OCTWjrjfQjYGqgfoc61upaXxIFC0Lvz
gXCOK3fcLU91B/RKkrJe42Gx/GXyOB/O0FrvlzfLyfsWqQmCIHAc+m9cxauhKdm3lLFH+7B0Y/9l
DLMuQdI20pxtmGjKk9Hl/yaVN3y5POrp0eSlRZ1XiqCRCq1fmPjFTV7dWc7BdYsCtcgkznajYy/f
ir5LH4Ym+ffyeCevGEmLQsrV5X2HAPS6Z945Y9sJ3McPy2IRCRt9ekNMZwikDfKVGHCSYq2GWqV4
i52hT1Wl1sEuC2yc3LjFYkC1qn4TN7HYhZ6T7DOvyLeTMaWH1LCuqZicJlcojlImpG7vSDHXNa81
qvKsSENPPUxm42a3ZlHX3U0btkuGjHPT3rhlYsZbG9f5f8peVBY5AyTU27xvzMeRztFPYxnTZ0gh
xRDg9Zfsyuy6dOnpvpOUcqknwAMYkwS5Q/447cqo1RNJqH6oFdFvXMCnG9VuxZsI52l40JUl34dR
p1dXuOynGw8xNSnbBl2Pety6h2J7xtSmZOgHTDbVIHSdOuiwTXquqLTeUGiIbi9vvA9i9vHlDG+N
UqKMbFJ1czVPr0sms65H5zATV7V9Rlph+GGW25pfq1HuAB1R+4EFsKdbbRD2vIOW4incyPCCgtFo
SiVIE4y59ziTagdeUZO4N5ZBwT9lNtXftZ64897py/5m0NQ5DCKnajIfdQCnKoJQV9NNpRu5t114
TFv7odewfNGTbNSoI5kukNKiBMVShM4SbTpdsbJna7DMfYhJXvxeqop4pSDYlt9n9BC/mMaiEBno
47j+mNTiNu7HObxrARe+F6Ipn5OhG8J7wTO5QqeNruPsl6K3fl9e1dPjDIBQI4IgikL7cf2Msrqu
GqpWcw49/bJ4ExZWqGxLqV3t58MQ6tcq/6fxmfFgEIGNpTiErcfxZu0jQ1HGTrUO2oCRYGBUJtlf
RmvCb4Hm753G6Za9NidD4fP8H6utMRKub+sUk+k4cfT+u6gKUpC0WorSl73fzYBHj+YnHv5Iu9ZB
Osp30HG6JsL2oRi02n4kt7q0X5P5iLqKRkXdllMksv4Q4q7ODy30eAMfwjw4VEyttwgeWKDnk6L/
W2RDts1oX7lPWoPEn2+XsaFtk7nN9m1NsSBQ1KGC1qDmujP8ULyqCjrdLfNXVjy6ig0+DaO0lilS
0+pFiU9fs3ejLBlsRFaGA0diwdayiuEeIr3QVVXtt57ibcqp+e6NquQVFX/dav2A0vEE487A52Qd
nSBdumUmhv4AgcV51rww/o5nurMVSWLul3lov7TdiAHI5W19ZpuBjQD3K92BZDP0eJspfa4so+NU
h24SVbjBIjLcOLVr3NRTF24mt+36W8JjcVNEFZY6lwc/ExnJQqDzSu4UOftqcKgSUOEsRGyKMtdv
1GaqkkAFEwzyfFbey0jNflwe8MwNgJEGl5Qk6UlBn+PZQjWp0KpPx0PVGN24mSA8arfFAOc9qWMR
xGMd8VQoss+Xhz2zyNQ9pGcq4tWoy8if9cfF02fNsiAcIw4uDyWU3NIRnzjHwW5qI6Ku7n611F2s
h3KxyurVCef+Suw6O74Uu2CCNDjWae7QKiVpWDUcXEXvMoAguHwOxpxY+9lrw5wdZ8+qr6A1l+wr
xVKvdX7OLbuEqPCFaWVy+x7P38BGu861bDykeqahfg7xwt2Z7hg+G6U++oDEFKrfk5JcKWyc2V8y
yaSKQDBCuGH1uWl0eWM9e8x7acStLhIg9LFaqT/1MCGaCiRqr+zoM8HP5CihFAW2AMj5WjSltDOj
YfeKw+Q6yXRXTkb5LzE+NzaZY2fdpwHTol+ZbCGiieWF/4jWGZUNVOgxDJDksM1PhtAzZa+UrYI5
X4RhNvUxxy5806Zwv+9NN/3cAvq9hs/6yAqOwza/XBaCqITzgF3X6YSe6lU1l8sh1RLxrM8Nv7lG
lZVevhHW91OUpU9xRHk6WEy3iLeKTYK7Wcaxbz91CEhUNEO1yvarCULapsFRr/Fnj55wkLhN7d3U
dVF1vnDa2vhUapWevdcDDKqgyifnX3Xpta+LNXH+EurQ3t6AH5j5AsagfeVmPd0UeHIZZEeU8iRm
afXQmnJHqw1H6Q9s1fSm5VL6HPH6fChSHQ0RYx6vpGOnbU/KWFInGN0Q8Apc6ce7v9dwfPXUdjxo
iAzmiz+UU0or2G660TfcoRhuCYNmhqWOu5jf4yERnzhLsbe1ohLUul5amOpZeKV/1StkQZ41e7F/
Xg5Qp2sizUyIhxT/ZJ10dUCVQk9TELfLQUfK3PAHfPiwXPGSu5H38S5LVXykLo94GhIYkcI0/WDO
JzHxeFHg4HqLUMRy6M029YWZ63fRpLyFbk2AqtRB/QdVFWt/edBz0+T1R8Yt651k5MeDVu5YuG2P
cHqlV/OmLDMTXYE2fndz9UZMTvt2ebjTlJG6zB/DrcKPoEEJP1OoBzC1se/aXv/diGH5p7N+5YI5
zVxAEklCGQ9bXvXr5DRzzUnL21o9gPfvds4oQjwZuPfzn13nkA9nejfR1TLMDt+dJXOzADT75E1X
ot+ZCfOuZqtLvqZx0sQdksJz5ji0Do42twtSJI0ODjBStx0GP1eO1ZlvKTNxQjvQPEKu/C1/3Klm
7DZVKSqeJ2O+7IFUQFMyrRw7yLazb3nzFNd0jc6NyAUKiUs2cngEHI8Yh62J/POkHbRGKV9SJ4v3
3mROeRAVQ7RZRHctWzmznLI0RYZEDYGkdBU42qjTOuBa+qEclwkWewF17QniqwefRYpGXXmnysB3
fAGQBnqkRjyR6byuO8Mw73RvbD3tUCUEmEJBKmePik+rX6mCn2YjEk1Id4NERL5wVqdQQcQF0FCm
H0RfDYHWmTSCckvsCpxJA15V6i3A7XSDvR915Msn8swn5ITwoJIuO2gMrz7hGBnG1FCaPWR5k93F
YxLeGiHIE5ybh01Z6Fdho3Iu6zVFB8iiMoKSMnM+3jNJQ3ERkywdi8/SRLM5nfaV1w33ZR7F91qY
Si+lTH/u41p/UFAhDRL4dttcb4trXJkzARcxCIsqDeAWLCRkCPnjvPDIbkojFdqBKzl/XVot+4VK
UH5jEnaFX6IVsmw0RXeVK+f03CamOg2JWtbdTuqMA6ycRG0a7UDX19h7wh0TX5ERyDZC58o1dnYs
5FsYin1Fy/V4jhSgzKzivz8gajh+b1KlfcUGB0D0iJzMlQvs7FgSR8FbF2zauuBdKWkU6xPzqo1i
+jWG2G0HvGlH80c1gA6/cmbOfT04ddBjKewAE1jtIy01vaWlknpIe9u7MWcj3pq4cuw8vFS+0exf
/KZdks+XT8u5KYIQAQ/0sYXXhauqRvB6aBftkODc8AyrTL0r9CYvAhovdFD/w2Cyi4EPDQXT9f7s
O7eeQxodhypb0vqTqhnO1nAV3OISJbeuLOe5OEAbmAoFr04i0Go5K+EOQmQpody2Um+TYY2p8tD2
9O9NI5TNMCZjfGW/nPuC5JuEANIPqfR/vDeXuIjNSsmNg6O4zSZxKqP0K8dNN1pKV1drDWfHlv5L
Xi91Rw4CVzEdOgltWTfEZqcdUMM1iT9JrX/j2s61H9RSuhsuOdN8vvwJz6wq1o1cxmhvIIvhyf30
R4hxeR14UMOoryZtfivK8XfdCWvT51TI2Z+ZMV/ZM2fWlAE/NPElk37NQXTcsp4SaloH26jV4R9E
QT1xQw3SGvbs6ZDyt4473qa3omi5IsRxbmhyDwdjPAD+rOzxXBMc6QaUIIyD4ij1E+itIts7xly4
e0Br2XdeSKIMlgLy1JV4em6RP6TCUK8kvVwvsh1lPbYDi3FYFDvbtJ1TDFstWcKHJXKbA3InsFou
f9YzYYBsGSIimtmwEdck4gimkmp0hn6gbKw8JYYTOpumGtNsl9lLkV1Z2DM9ORtlU6q5oDVAaqwb
YZNWY1hpqsXT0vIadGOvsDdO0VM2KJXljgQt2Y1aVvoCybk7Bb+s5DGuleiOeor2cnnmp2A56WAL
/Ih/+QMywvFXdo08yjotzZ+SyOZbV2NvmH5STgn2Vcv0iVulv+3SuX4YIGuFgWPBorLrqf0FbpKa
dZojsIOWfvp34m2camrMFDZ4NpGqEcKOf5bWAoZzrL59CuGCoCcQ1qQVgLXuQQBRD9aF8opkteMn
MzbFV+LYR2w8TmmkTp20SyArhTaxHtzzsjjpzJ5NX//WlBkEfmxZ95DrnX2sZcVL2ZbjttcT07eH
qL1DevAv5VuZv4t5CfB/smMpiy3PyB+BhtI4eiylOz2R0KRDMCVg4CbKI8+9Zqee7+owr7tG1a/l
UKdnj/1IcRY4Ey0u2AfH45Z1n4+pV4unOTTG34vr9bdwgjrlM/B9rmDLjJzor28qEKZUr0jKVeTI
1hVLcy7aCI0h91BE2j5uM133MfmqthZcspdiacIfl7f86WGXz0iVXQVjhILd6uuiSiv6cFCdA+/k
6vc4jhb1UTv8KrCyfb081OnpQgwDgA/5E6LK3LSrK9EsIi7bMmsfraFYbgdzKm+HpnKyrYey8Z2J
1PJhjAd1G/eZ0QYQ2vXPltHHlV9YGoomBmLvSYaDwJUdfvIOgnEB9hQLRb4zMWiVHOht2PRAXtrH
YtCb35OnTnCd6GVUN5fnf7KbPFd2dois7GbkjVZXSO8lpamFw/wIq8MVe7OMOTFmzxPd6qLyd7TY
9u7/N+JqwcPU7s25nubHAaZGFyiumd+EUd/dJ+Bh9kmi7y+Pt95MnE/ZAZI20lxZ1BuOz0tjdwqk
pqR4qEszu+VaNh4qIzxoMW4pV1IB+dP/jEofQ7m8WlF2oba37p7kTTGXUV0UD4kT0uMyi0oA8cur
d0C0OOW6vf1Dq6pyDjItMq6cmXUuIMemdSJFRnjXUtI6nubQIfshBjd/mCZ6UsiP29AAC9eP7EGr
t7j7Gr/LvnC//dXiEg/YoJKrQEmf9sCaJjfqzrQkhW1tUSGrxkADtvamzE1v+YaXtNfkHlafUo7G
TgXJKRV1weStNmtuaaVJSdvaNqoG8X3JF3UJZlRXwdrm6b+Xp7Y6gfKVSueaQ2HTrZGmGccLms32
aNXZYm6Xfml5nC6xY/uGYrxfHuZ0TqBQQABRgJSKamsSdO2BDQ7hX22TAgLXw6h1dvxV0NK2b2bT
DcNr8W61T2RXUQJBYP+RS6GyvDp+s0o0C3Eyfi49ECppUC1elz3qEGjd1p+srhF7gQtYdFto49i0
QanPw7jxhjD/iU+2q28d7EsyPxSROY5bHuzd0mzaMlryAHGAyN7YadrUqe+CqNC1K2d5nZfx6wFi
0+8n6USlllb48UcBs5WSDi/2c+fZxROOTF66nXmy0plI4we08IrvysD+X8LUtW9q4LMvoEDEe23q
6TVb1tOVZKvJ0wbrmHtjLY0/QMwsK9xIXsrI6TQfVKEdxPmkfRdt7LzGk5Rvdbz87+5iVgBdZ5N/
OHFU49ZttDLFkmAQ4/jsijL8FQ5x8RYq7rL8VMqmqzb5aIr5ivDGmVWXWtKUdOHE8BJfK6eWRdkY
5qCqz7Nst9/WSAOUn/C8Ld3CL8Ncd8XWKDJ7H2JXXXVbb7Lz+puiZ2LZzJ6IWiw6e3UMr0Rbmff+
EW3lStAml9LkkEigLKyuyHoxw3wau+lZRRaid/LZDtgct/SQTCuYarzucUAkEoUJjLObeA7t9sol
vU4eiEcEemwfP7rmwObWMcLp0fecQ+25xAAh8fWalti+rZVFeTdEqD4tfSnKLaJH7QjcZu7izwh7
iOKu1DNPze6MGJMLuBEJ5pcRLy3VvPZqWu1RfiCBAsY0Uqg4d52Ui4Eto3Sr9vZzJBpNSsYMtteh
h9rE9ewL7BWVe7Odx+l2iV28ZH1tWBwtSFtI9s8qvP5x17ZW5sIHmgqzDURp5OWrXhpR9ykUpEpL
FQrxb2sYi5n4jWJGAncGUXS7Io1E6Leg/um1zmWoQ1fUzLZ/LSYcU5odPhaJC1sDsZF+o0eKdqMV
M/XXSZu94hB6ZZ3tFC9KgW7V7jg/u01ri9pX+rjftqOIxTbFq1G5qyT1PBiGRbxZY58Y23wkddRB
q89pT4oBCvC5zrAbnP1cSYX9VHbTbG3KuXGWwI4x57vRp0TdK0umKi/8qvyd5BuXZaCySR4gTAxu
GXb2XNwNzfS4KLpZPIVVaSOhe/kiWJ8y+a1kg47GIO8aWTk8jm21UqmlZvbas2jEeF96YTH58TyX
QZnWWhGgXJTrmyzPEoHM4xBudAhDsx/Fzs5KVG9+u/xzVrkMvwb+H5LQQOmkttNaYbOvBFjQymxe
+iU8CDo3N56SIxKGz8nEoc/+dc0yvIEfUF2JNmcHBr+LpzFHnHhyvAyKMGs9K+v2ZfLM+EZNU7BF
ZYfTCAqyT6kLJqNLFP6ytbPi5vKc189KOWmCK5UUiSGEDLe6HOM6Zy9Mc/xSCyf24Bfx0vKnem4y
XKZsysXodhlvyag5waLWuIBTlfmae+m19+3pGuCRy48hn5PtkHUiqegqaL1KGV4Gh51uhprua3kx
3xfj3O5Vs0l+pEiZQVu1lS+Xl+A0YACHpXgtgyvVhjVANa/1pS2KSnl2tXBKd7k1xvN9ghKjuQGO
Nm80gNGaX9WVdzWYfszqj4DO6jNXamkUl6XPzbqioCY5LFuvy1+E6TkwbAEB5tNuwsxAy7dSIR4j
ATfnrl+8ScVn0DPL5XWa4Iz6/ewZabxJlCnFn1AZdftmaS0RPuuEu+nfCZ7CnP6eC9UTD/MYNvpe
pIX0W4l0rwomT4T5PRwMuJZunOmzT/2EXmVMh0J/brOy/VSJqCo2sN4RXu3HRH0oXJzxArSmJyXQ
UOEtfT3RIiwCEfpuH8IlNilNcSOPOy9qFYQssZQcujcSs+rJNublO7zKJHymSdDY+2nSunI7DsDU
d40Js2QPfcFsgqW3e4wvbd7C/yyUffCDXbQ6vANamhMc+lbw/zVQV3gK3ai4L1MxKPu5+B9p57Ek
Jxal4SciAm+2QJqqLJdVKrkNoVar8Z6Le/r50GyUZEYRmll0L6QI3QSuOfc/v3Hg1paqpALDzLyw
7r7pMCD3K7WH7GP1CN29vFXNBrAgs+q3SLKT9qUI7C4/DaORaNj/K3YauqXRB0rhRUUexw/tmI/p
3mpG+1Wmtildi2YkQVzJmOyUNpnHb4aZG9/1MpbsnTmI9gXVVWEeRNzjRGdSFOVeNPRDs+9UeTja
OeKdz4M+Ncc0HpPloqI10iKDKigeq2FamLrKAteC4baN6jk06ZJ/myHrEBIuYVjFIZyQfn7HzNQy
Xxo1TecXK2klbJbLyMDjeXKscNdSEWkeVZw2kx01FPJjwg6c1Pt5mBvdb3LUMN6Mdt7yxrLSum90
OIbyAQ1XdlLKIDV/DQCqL8WQD59p2I+2C/jXF35YYDHhq3mFsXifqZk/Z6FzTHFdRjop54QGIZ+J
ELLKGY5ZUR0H08EY7PJ7Sc696g72nHxBOZ+RqwL9Vviwc4raU+dQbaaDOcBf/VpqbeIcqrnCYAKb
3TDaNaXdojq2jSjwmmkAd9oZeuNkd5M2ZvKdrRT9P/RGiFDEAamsJjbN3n5vB3PWHgQdYjj9aiTV
aPC73sqPdZaoiceG0J9wtbH0t25ScIOVoWIpsa/jAjrBF0mz/EerUuY8BSNKpjvJcCDmG5KUVAdL
SF3uKwrhTKcijTvjE/hTiL6ylo3W7cdI/TnPU8riGipHPg1qbhup1+KAGrlBBANtN5Z6dcitQVc+
YXCF1+rejCO0kk5ZdOp+KWqoqHJLfh+lyo58ScG8v3TbwCj3BAmoY/6Ul/lQSTsjmhpoQUnannu9
BC5VZzEZrkhzKdiAPq83SdQ92LZShNO+uSKXjmVXF60Zd/g3harfitLeJfhKPUxyGb2XQqT3FfDO
3x7ILDpKXfiRi0QeWOzyXEQNmw1GJQevcKjFPs+z+JOd2OVPB/4sOzLrWTnNgxI8Fx18uo1C8vpA
ol0OssHGC5ACKely8NyWW5LmNOPMZJ4VBLn2KFCuEpELqVuPTZ248Snvn+DYYdxArnIaR8ePT6Yb
hzOeLgqeEljDLvz+1Qsw23xOFn/z12KUKY0aYPHnlj4eRP86eNN6WT8a8AmPBDBZZ9w62p3UxdLh
41+xwss4o1iUtK4h6S6M1TWahCfxmDl4Xr5mRq5gIZp28UQe+YySaBcOXJLuDIXU1o2Lxq1RUQtQ
ES2Uvqt81CyXYQxkc/UK8hSdS8WKfnUBxuckTmSo38CD/r4YpWWHzx+XPQ4T4O3LD95XxAvWWlG+
Qt0piiMiqnTcCavUXWQdpeUrIrLtp6kePhehlBz6MEblHVHNPTYopF8+funXs4+QmKVLipYAIG/t
5U+U8IyrlFK9Dk1JxGRX1Q8YBSNnS2Yk2uM8j14esisMoyQ2Vt2NpU5NgogBWAEY9qoesjils7Eu
XzXRJk+90GR/HAzxYyR5w50ybK/ypEteP37e68+NSRzwE/5aTPWrcKoMbk9TTlXy2os6fKnihFNQ
gkmfumNc7QX3qC0m3O/nWNVetDAgiKh0F+AIrhb4AMNG5KSxnNN4DhW3kCBae5FpR/0x5GRVDu1k
ZPtZqwZtj14Gt2w3CCKn+8JuIFUPlV0v53EXlvW90DMteQKj4FAOAnV+45ereK8qaNoiVyqhlv87
0THE1judRsKOkTNPWovIv6GW+9uNayHBEgWyAGyLfc5qHkutWRKH0SdvuZVkM6JuPI6lOTIOStXL
R8uJoYNaQESyD8u+3li2K4SCybpgeosT1dKk5VpxuYjSpIN0PFbZm26ggGolmSlDpfQgj1ntFU2f
Hgsp1Z41dBWE4iXKFta3wA8XHxVPCaAy/k8jc0nhuByfdo4i10yWV1bLoHlSkjn479i9QUOhj8/g
Vrpbz7K1BDiaxSdRRSSpwli33qegyBEx58bnj2f21XJi77IWMymuF8v5uUKpEWhZtZTN6muSxtmr
llvSUba1OdiptW4ck7QPHnparhuT4Go9LTxLXoODAgonpfW1bna0OpBDXX+tAymwT1Ov5Q8B8fI7
tayd9Dg0kvj58XOuUF2+PCYay+t1lqAwfU0MjCRqAoxFp1cxSvmntpbKVytWkkOUUV1/PNT1K13s
YvCK4WCA27vmAIVhBJtpcMK3KqqaL+Wgfhti2zwVXO9zzNsRt5hStZV7fLUjU8XSN+OSaiwNwd9Y
xh/Nz2ZQujbs6uA1brXwxJ3N9mSlLinzAuPJrC3rVBNpn7ms7C2TnutXy8hwZuAgAYgxuy8n9ayO
5ZhmInorwWaOGMfg66z0TfgcNMqmjSbCgKs1hI4YP4MlrQHt3Pr1lkxm7lCx9Ur5UTdnIkBIoCjb
Oc2HnaPmevtLtoag/4RyBkVWHyo5sCMleOLSC8abzF0O2Yh+aacUe1OtpH/tuiaSso3j/GWwiUDb
a2JSG3fGPzIHgKvH6B75YqtlLtyPznZb0UXtPZhXUPudhadn4+lq3twNA2qKF6pxRfxUYtvJnlLD
rmVuWamujM9YjtqZ20lapR/F0BYxLRmr/oxndv6Os1OUYX26aBHmoA/nXSjk+qfChpD6pZng4TIl
rdbTPC/Sp7YRduBTWMs4YEVF88tuaQm7EwYp3aPRtdK3xNB78aSkY/s5akrpq12I9mc2K1qyC0dE
vaaRB7oX9pHRPciaMF71MZ9/DqBwb1HeoAdL+8nBx3Icy8yNoZUKN5vC6HHQVFziBzmbkvsuT8pX
ESiiuyM3azaQ9+EpRopCbN+HNJ8KV3T5LHuQZYZ8h6xwDo/WNMl0GOOx/lyPiuQcRNhW/w2JTYqy
mQVYZ2W2PERvBTd36VeDp0v5MmFv41NWluPecJJSPgXALA9homWSC7Db/cd/OmzJ2Rp+OmY/aDus
EeLCBbTp3wn+rNUvZVMV97BiVP0+MDrN3sVDIBJ/ihTxTeNMxx+wmcn+AsBre5fuT6uR2TPFFM78
uemryJ1F4qppWZpPUxbOiSvL9LlebG5L496Wy6l50MEu4nejTfLaD7jtjV5LVzE7jjitgxlERW95
BuKmY1MWueKBOJaYJ5Ui0Q8GGbfisZ7ATjySa5T+s2XUKUbP+OWr/W5GmUK6O/ctp/qeq2rfu0Yd
Fp+FNQWpT3iJOPSTHWlvY0k6vKupWZPsE0pRTGz4nZoLh5cLqqQGePTEZWl/Bbx3zJ+wr0aIUEPR
vdeh7iRepyZWckKVVZT+1CmT/oA3bV7eFVEQ/xAwLMx9CfOOq3yvCXJ9+mpIfqJQj76Emqi/51mR
N64kV8V+cCLHeEri0H7smtkqdnUA/fwr8HdZ+UB3k+XOahVgXsT8j+CkOFP8pQ+E8S+bf9eehTGM
T0JK48SvopymgWBzEyTvdXTFYuKGvmb0reWXtJsxxEJBapqvdgDo/5B1GOkMTe/IRy6D7CJgAulQ
C2wPcG7etbj2xc+Y8Y7j3ulwI3ov+1F3Ohe/8Whw+akTSlUzp4XkGRESKTyBhqx0g9YU/bGKmWys
mzQfd5bV8ovaeNaMxyRquq9NMYifs1Yr/2YKk9sb+LTjA/Sz9jv+tGP8UAR9Ut6NU1H5BpQ409Wx
nCblr82N/A5CgYQAvSzir4Yo2vxfhK+dDiQgVNNTRaL+rPVuDI5pJRzMV3Iqbx8arRX7hIzVzd0o
GZkBuDHk+jly6sokaqIZup8B6czpfU+WzPyWCKh+xwKTNNBDw5TSQ51ikOSqXUWEEPPR8Cqb0+KY
TtJIe7Fs0pYghj7dJ1UMD1uucHf0IWJrI3uDFUa+3GOZcydF5CHBtQoKTJstlRROO8nVAAQvixW/
gyP/ZM0j9lF+gqol3lOumgCFelZ9hSMdE3hnBEMpyB7DhPnbzL8/7aREjfbFEs343mmBEI99AJzm
5YpdNIcxN0Xp6qFqfh6C2ii48zbNo+CtCsOvJzGmJ62KlHmv9oAUri4pSb4fDaPaJa1KGyHVi7zz
7IYL7KtjipqN2Ulw0/LGOh0qXylTOKZFORHS0VdqfTBLeC/pFA+/oKEW7+hXWnFEWtvp+EFM1ngM
a/hprhyXEmC8ZbQ/qh4n/ydZi62eWqrJVG/SKi26n6DLxQjOOgROfj1WpXqQEOza5wiG2H/4QSa4
+WSl9Etq9LA/CeEY9a6GFb1FPf1tmHZZjMJkQdZDAUjvntvs5blt4UyM+1dfv9lhFI137VDYd1GN
TY2fzqnVZa5RteZ/YerEz4BdknQfYkXmK4Xc0H4SkkGWX5qkhpfFzKSdUev5L8VqGnDgIcA20nC6
Vj4QMDI8WBMakL+usiDJLOUjxQ5Uh7UMIjQtgmuVqHnLsXGrOK+EsxszxXYlk9ycnY61pU8SWLOl
5bu+QlCwYgoHKE+T8aop5DSyxIvrqjcN3yOOdqcp80MHz6PGGgNPcdfqukH14n4avg6pqDEqmfFE
3YADrgtoSmfyUSmiqWkxoL78djVALPbASvk2t4ryT824sYdW1fJEVKKjHmf57m+LWjQ83PZBLuh3
U0NfDqhrg87bnLRX2ADhQxsZSeXLul28jMbUvvYBdmVuWIotIfL1czIsnk8mUBvEK3n5+z/K2rlp
c7UNB+0V8z9KN9K39hwpNt4nc/5kmuXb3z8ldyEgYRuznqtLN46+U6GprfYq2Wb7He85FHlJCJfQ
zoF8hVG0x7qWs79FU+jhowCEMUzHhoyg1VW/rPpMSfooezME1xE3dGp9r5V5/9zGdue4mGtKbkd3
zTWwQNvK3b6ez0uixWIFtzg7XtFP4lwuQM56+1UMlUGfRaerMpJR6DWaEbW+SPX42M6Ai16lEKs5
DIG6hW3d+AkohvD45FJILtE6sAXKQDP2Ii3e8BSV3GlIsWwYlAIH9bB2Klrkc+GG8oAFG2r73stS
YytA8XqasRXS1kNhQBYBtLTLaQaSK/cp3glvXHO0A03FoXPNVtHvdfweX1u1Kd4/nmhXA2JKCmzL
R0c2Bqy0+uTYtiaSMwbqmyL0+LEe5MkfYt24p7NT32uJ3W9cuK+xWoBD+BAouJZFjFn16glLFL5V
agRvRlk0NR0ks+OgwvQBK1lJCsv9UMbm+zDb1ifdFDJWadpQPpMhqW+pLNYuYVSW/BSem02EdS2v
Ey0so+pQQ/fBG8K5Ya/levFkowX2YmZiS1u1iPeqUkiI4OXgGxaBGRFZjfY9moTyWi2Wkxt76Y0f
hEfVQp82+RZ0m1eQ1KTRBrLZ3z4pTWg8yLRCvglSTnQvNqYi8pKQtJEaJhPwmDpP93gScSFJHVaD
oVbyP11fZRug9tWKcDAjgPwKts+3ogN7+bWIusYeR4kyOjAyVogt6pAfXZsN3/VoNh7YLL5ORqsd
yRjCdT8ujWrjlayn52+1KPUJHv/gVWxMl+M7kxoYmcias1RjgXCfBkg3XqyqsAkfd9QZ7LAyInOD
47/GTRiUVbEEFkEzxnBw9RmKsIjzJLPtlzRX53+7jlvzoeVP1YMqcwbszDFvxF4b8rrZ2PbX4An7
3+JhDv0O9TEQ7wI5/HHKyAQj67oEkA+Nxfkn6HITv/pZ0XcJMcUorudE+paZtqR7rdlO0d3He8EV
z2QhasJtkAmQgAAIueNyeBh7TSMZRngui3r8MWIzvENxn1cenlfptwzD1IOjk2lKukPijnoq3gmC
mjHDtsIt7Opqn+C3AK7T1cD+EXaZvtqYpDrQW7gO2VnJ4+nerhR0h6GaHAOUZCdNCRsT6yYnDLyJ
o/kQ4Mj5uW/mQDtuvJNlnD+LU4YHpP0dUsdrAbu/fCdJrGhiACw+T71c3DXTlD/pzWhxD4Si9LNJ
beWHpY/tm1bY0q9FE7JD4LOxSV9PCxNcC2cQ9kzAuTWfzUntOEzwkD+LnhanZxYiKX1uCfJ7I0OZ
9iNdFMIj8Kowfzu2q7uPX8L1gliUfRDB4fmDd63zBUQ2d8lYy+O507T8nCpjvp8t4XhqUJSHTBuk
O17RVl29vNjLFw+DklhbeGpkMMlrfD6QDK2v8lCc224WjmsGhVO5Q2ZIdyA7ycY+d7XPMAzvdrE/
gBOOOf3lV8ZkXm2QZCtnW85E6ELgBqvI2+C/eJSDfUhaxsatYb2xLs+FIyJ+K3TQCFpdDdjmYzsk
BpQufZ6dI26/xaMZoRR5gnbR3zGP0890so0dGK7FCpuz6G/TqJdfwK5OoYM+6tpQQy8npWzkWj7P
qhoGezCvfnoKRajsgyJWlLuMFl620R6/msjLmOjiQfh5Zq58q9cMvyRv00k+G6GIZc/o5vYItCJ0
T7Z7S3sARcq/gggGuaeXQfTvx9P4xjtnf4X5C0ysU1ivthSzq1kzRaOdOdMIPajxEf+Cm6G8Tzt8
T46cXsmhiECpxii3vGDEYv7jH3A1pXHZWRp3mGmziuFaXz4+zYZKniRVPc/0fzofS2NJv8M0S8K+
KQjjjSn2+yp0sYLArBW0MnC1UOlfWRu3UaGCITnOuSA/YfLrujfM2e9KfXiAitCVB9GmwRIAH3Wa
P8ZIxOD1pKP0D2QSTQOx7nvtKAp4ZmHsxOleOD1xH26vR5CXvFqv2vzUtZNcWTujNKI9vbLE8DD6
45ZUWfhHV2ob7XCunafWxQWwVDKPqypsXMxxgcSJTOhNrx3t2PBHYyn6O0Lhn+N+TLoNbvQVH5fZ
TreNS+PvfESuN5evvu3jrqSbZJ6J0QVy6stzoumj7nZBrvulCCjnozizTiKuyl07dgheKrP4Iexo
+kqud39YZEdbP+rqbEGasTA3ltlITsy65xXpam9EWjqflQKw+xBLYeM8CEnNhULEWyEdeOEVKGOv
1M6u6tRcOoTsYvFrolSY4H08Oa82eX4M9rDwgbkQLPnal28I7luEaLCcz6q6BNFaZRT48TROvWcp
lbGzF3QsSUmZ+PthnSVNkJKDHWFdc2RVaAkd55izVcaycSeZjQlXvYxAreu66qWHFlrUvq27boNN
emMxLgInbgGcaNw4l7//o9YaG0ON4PXJZ8ho6X9mY89+1KCQhzzkyPXGU/4Wa6zWIuxFBuR+S2W/
Ps3AjQpnnnv5jGtr8y2EI4THFfcyVPl1FvkwBebkBH1/8CNRWequDvG00ZUiae4UOMYPdmNN/Uvc
y+bXXiW6160lfMvdMWxkvzG7ZNoNFd2INwFBO/K6qIktv7St+hhjW9S7ZVoVjq8PcYZ4pOkX7rtC
bpY7RZqD+cvHn3R1mLLUIIkuykf0aQsbarXW0qLWnUqKssepm+WTWtpfFH1B6qX5YcirdKNmXs3b
/x0ND0G8KxdOyvoWlyYSMJnR5Y+mPBCHFWIUp7oTxuDBrqJM9Noq1O/n2tS2CATXA1OVYBoB7kdY
t7y276qjIItT2lWPSRBxGUvKdyFqsFc1D5RjnI7xcwJreKMevX63FtwBTtEFa8SZaAUQ5L1cBQZ3
kUfAJzptZaY57T6L9XHwCyPQCCUZNvnntx6UI4Q7qQFb4Urv1NdhoCZyXDyC4Cp7LWudI3By7i4w
7Es7mZmHJ+YW6X21PPmsFv19lbvIch1GYnK5PMOon7DarAqaUVq76+PlFhSGYn5MGqKtNva+5Ub3
x+pcKN0gTgsh4zfF2FjtfS0cTNrFhrMLlWIgFpnLfkJnQx7/1t2LgchgZiSUm7THrdVT1ZoSECTe
OrsI9cUu4Lb3SkQiXTSyB547u9uizK+ny+/xFjcZ/OVQRa+X4pCoisRZ7OySsrL2bcHMLEqsKwZt
GD0sdP5uT13e47KXE+pEB5N9bjU7FRzt7EhSnV1mV/X3WOpqji0zXsgN9cYl/cYnI3uI54KECniz
Bq6UlqYA7RxcXPOSjm+odgjSoCl/vJWtClYeCCQADw7QQB3YSl9+xR+HhFEPSaAVI4g+uYoIuUpz
p0c4vYIL5XuT2Nl96QzzAW3w1p3r+vkYGToh0Au+GMzPy5FpddG3Mntn1yeas4d5LIgWCbfCQLdG
WU18NXRCUYvO2bGPKSdjUMw9nPKt0uJ6Fi7Pssy/JTyJm/3ls6SDolWF1jg7DKqWDJiBjn8ZTXvb
6MQu7totIO3WUwFjgO05JlXfukeAnrtudJI8du1sJft4hryvDpm6/3hu3HoqwGrmOZcZWgOryS4H
ctV0eWjvmhlFYYoRT+Q2amHt5pKuoYmB3pau7eq50CQt2BRA+RLCsTaIk605EGOnpPu5t8tHetf1
YyQFif/xc6133iUcAL0FWAdbFVN+9bXCFCWHluLRX89q7ckmZ+jYFMnOnupiY6g14qksYxEmwmlG
eh510Wr+SWYlSa2K1Xkb1sl7hvbkYNDSm+muqtZ3PRfdC/t/vNNam45WVxrBc2e25q8wbwU9ahyh
9I2jYH3YLb8I3B3nxYU6BQx4OVerOcMFNRjSPTz9/C7X2uJ+rKLCB0bH6tKclfsJ68GNzezWK/9z
0GWq/bHNpHEIMYRkxD0mW6ggFFjagUTrsk+IEvz7r4v/FAQh7v2LqeLlUEbD25UihtKjkvZvTB4T
lXY3FcfeTorq/zAaIAOVGSRHJEur0USQCkkTGY7EbRxlLA+Wikc91Zp7tLP1ljvL1ZLk46EPA9Wg
8KT7v3qPPU7IU5cX6b4mm/VJxsDAk6HTeEkelQgPrWFjstz6bhByeTLcYDhilwX7x3cLjSTo0Q+n
+0mvVVyThnFHn73w65Cq7OPvdnUSYW4DUWzRlVosfW21UlQui2Hh9MFOL6zQfu8VTASORhqVzZ2e
0UH0kEgFKswFxcCPvK8HlBgf/4IbD2suXDeO3CUZdq2xl5VOC61ESDs1GAxIIYhw/DHXqpfAgMqz
sTPc+JLmwlpcygmox2sJtRxCphOdTCWRlqNJ6m2ME3hnVRGW4dySHDwUGijeHz/h9TtmYeDuQwFD
Xx2L+svPWWRph+dVm+0Rqlqems+dXw2q2M/cHl+Ys8Lvwiby5rQKNx53PTKg4/+uErwo0A6s4Yku
MDGwnzVxyvGcnQ+L2S2Jwlr7BGGzn3zieFD3mHD7Tkka4eXy8XOvv+xig4F3At1t2tu0YFdzq0ms
0IKzLU5ybtuNRzZO/ROzZQ3dmbIF7C//1p+l9u+xuAVDvIbvAXPi8h3HMaYCeRv1p7DtVXRLfa4r
OJxN9V2mxWrnO3WaJK+2GQ53HYG51gMlgxMePn7g9SbPj8BeFQ8xNkCuqus6VYukLE2dZDj1slUe
A0cNz04y2a9J1TrneZS6vZGrzuvHg66nNCPBieVas0wuuJ3LV/hjs+j4NbNVteMpAkpvfrVl6mTy
3skUrYNjpMzdj4JtJHr5/4262hLtNNJUDOSG09Ak9EiU2coMf4ChaXzRzZYdkWv18OnjMa/nEz0s
UEcuVOwVXFQvn1SWkAeqbTadCqmd7V2hxX3vE9mQKq4dt8NfclCU5RNy/4ZMTQEBpX81XF+RSFoM
znQiGsI89EYXvqc653Y/gfB4YkpgC338gNfzhxEh3kCRgPoLhHf5gBLs7tqO4vmkzOwUrqF0KNDr
tlPu5FCWzGPPcfDUgbFt5bwvNeXl6oFVjFelzaUHoG6dxohQrzGCeBpOXahI73YDHc2N89hSfOih
L6oNY05BVKm+BG1gJvtGj5R3OilWdpfoYbeVlHO9a1G5sXMoQIaQidfseafXu7Loo/FUJyL8BowW
3qel/EuQjP7GorKeMWNLXjmutuxerjeRpWTEi5HFBIBnrzbqOUGRUkv1cAqgtO7VWAv9kB7e54qO
ykMRRcl56DG80YO5fUYXCBf04+9/88ERQdEYZCtD+nb5/YO+VxrD4jOAa/W4lZpOg6NXn4xu2Dfm
7EU4BHyuESn/Mqe2/Pzx4DcmHxlW9Imp0GEGrZvEEfRlEYw8fBbN0g5f7PSxcUbVcsXUd/4A7Zp8
ErnZuNrfHJVLHO5qXHacdaU+YgKGlZw1nKIyineTbk0nC59UX5VTIGpb64oDe+ZWNMG6DbysbRxd
Fss96FDAS6uVlioyzHACXk52gJXohLzbN+pkkQaZkfOSB2O868sx3Bup8SwtlZ9CQsbh//DCaX1y
ZHGP5WJ0+bVxfWDXtMVwkqKg/+EkUEBoX0Djb3LpNYhinBCkyNl/PKh+vdJpxlMM/OY9ABxfDipP
cTcrnT1y4DcmzEzVrtyii4J/Px7m1melrITroIO+k/F6OQyNqsUPL8MssB0bdi9rStElwJz2RjW2
Qjr/qfI8EX1W/WXpvHxY4ER72c/gPK2XsD5lY5DGObMY/uc+yLvgZaibT/CNi42Ze2uxMg5kAip1
JHPLm/7j3OWKKAu17cdThbEziptpelfL1D5KYaYOe8uaxDPSaoe7F220jQ37xknIWU9eCgJNtsr1
VwxmonfAbKeTilOkywIaTirU6+ZeQx23FXt4Y1cEnWVD0ABM4eysjnrCWe0ZteV0Uppe5Q5SaTAD
OvWOKza8/Dj/F86Z9p85Jp90Lal+/vVE+g2C087GkRcS3eVbNrnEz7hfzCe9D6ZgT00pCtmNqzoI
vXESTvRQ4DEg+9YQz1ssoRtfGBIX3p8KqxNi3KqyElrSItwYOY51oUouCRfR/KDPU3yyOxtsoUnI
w5M7Sa7dBIX+Vibqb83W6lRmW8QOhVs14UvrFy/0NBiyRuIrO3bPSIVjSH6oGX37WKjxXHiDNNHS
IqNbtQqMGqxQvitmBeYqAISpenmSRPVOX0wxv8M9i+sTGrjSF+pgyf3G0XVjXyGODQtBIgWRLq0r
iLlGWBRr6niSm2H6auuobyy5ToqNYZa5tn4liLAoA1l31IGr6dATQWsoWO2cgBYSa6fMcr7TNeEI
RC15UhzQc261U29MfxtiBjUZ3C2AgGWW/LHOuzSsEpw35pMDLEReTNP3T3NiyU8FdnvPqKzCApNW
S6vv0sgcfsSNjL3xx4vgxnInJwHrAXR9IBDrPoKeQwztjETmJ/TtvpVTEX8KyCqp3cigd/6XqBEj
LTvnIiJkb+E2dfnAyeSgQZFz+ZSZ5fRYaYI4uwmavXJXhHlubWyjN06KxdcVMtbv0X4vgj9eL16x
cRbEhXyytXA4JLY+vsbYu36WNSEfR5smo3DSaeP2cuub0qOlxMbxZ2HGXT4iU24slTySTwlWvl7b
OPp9W02Rq2D5sxvNiPapKpF4acfVc6DV4cYhfOuZCTej4sYbG/B6NTw89khOAkU5AUJaP3MssB7o
DEX3ZIkrpUeFHZW+iS2VuTGPbq0eSg0WD2DENdBrS2oUpk2vnMwKt7DYLYs5E08NJzX+WYGNzMxT
KysO/vt4+t7aR+n8c3qwMXBSrhbtqMlFrEoszAjxsa9okfZmT3LjKVJk+rixJrtmpLuoZeMWMehW
nUfrjUVLgxHAft3FNWS6HcnQzqce+Cr2xLJ0WnCBRrE+ZU6K5i3pScz5BlNniB5CpbQ8Gc2Y4uZa
oPx1LsKyhiGB0/LBOh9PL+1y2umFzgLqq/mEppGYn5RwBGRjkQvXZfCnoelQHvbNYcCO6E4kTe4H
pS67rRZFGxNhTclc6l+EwvRBuUbjbbk29cMSNMTUhV9SSH39YxJm9QO/Bclr2zA+Qs/QfEsyS8m1
RQOKPsdTee90wCjKgEBqY0+/sRoc4At+EWZ/Szfn8q1EnICJPah8o3zqjgbI3I7dZh58Cabek5rK
JblQRVRvLMIbs9KBH0FMFm3gpZq6HDaLzLKguz6dJpw7ZE/BAKH3UpAdqJamXeAaU7TkrNjBWPmJ
roAabjz3jV0dDJIeD81o5B/r274mgW+Lidt+NMk6ydtz7TZ4LH61c0vZ2GRvPivbLNjJAvaqqxWo
l2PT0/rjDCNz7IQlwHiyWZEQH9nwHtWWhCW3nZI0P1dC0+rDx+v/5iqEU7BYneHjRAbp5auWilLH
i0DhCyt97PX6ZDwpSpqWrk3i5f0olbUPU7V6NnKdK/YIto7+swy2rte3XjgUZMQBMBQJhFt/cbms
FaNdJr2u4K9aTLEfVkRyFsOma8uNcggoBzCF9ri9GCtfPrGGQbZYglFPXLbUc21m7Q63LuX88Yu9
cYxdjLJaOWHdQMvoGKUzM+VLN2bB18JS7b2CsnKHcNl+s3DLvLPMuvE1vIK/fDz8euGirWWK8g9C
seI0W9unUQnGxmjP0yltAufRtrL6a1qPyRd5ymOS5yvISa5oNX2jPlk/9cIrXULYFyKHDv9g1fzJ
6fk0qhZZJy3CoMcLYeo4LvHm0yHNu0r4k4lniZFX9Vvd2X3jZykY30Zq0HoqLb9hKT+xJOA2fbVn
OcrQOlOqWKfJTnrbX3qmuq80CSyPLG2tdGOruH7TdDNtWJ6wBkDy13fNzFHHpCZD9xRS8b/neVLj
pxbkJ3N2hvNE4NTOim3F+/jzrquF5RkXbHkxCyZQd70vh7ZI8DQt7FMK/8hzKhtzq67rrLdSx718
xoKk3X084o3HxOuD6pNGEG3oNVewRo+JHKPCMCOYUk8WnThHo9ycDCEhUWmktnxTnKGYN06Cm8Oy
LWGFiUCLivBysaYCmqkOE/oUJqpxBzGftD9qUOcsIqH6pPZa3hRY49Z2tN4jeL8L2WppC8PY5vC7
HLbUMlPuY4c5VJkidRMMIB0/R6C2JTK8MVkZiPaABfEEF7Hl7/8osfVGBF0YZvYJV7PKK1JH7OvA
UO9ycku+fPwFbw4FOYJNAcfWK3lFW9Z67GB3cDJmET22kCGRpaN9GtSw3Jgst4biPPudSgxwvT4+
WwLEcNWLnFMljPpRQRi+hwZlfBl6ayt54sZK4FmW/u/Cj6DBc/kCuRQ6s4TE9yQwqn5G7s/yU53g
NARh9NJWo3P38Vu8NTNQymDDCbq8sEAuxxuVskgSq1FOSZx2XxEqpD8DNeo3XuCtab+YyuHhsri4
rKtRBRAnD6nqTrZVwgqd8raFaWJ1xl1FBkVw0IygOPRabG/RM25s4CZybHBBWPsLTHf5eFbQ9qEq
Uu1UqZ0yY6uJ6EwnguHYGpISeBAQ1UNuytODIEFQ8gIjx//74ze8LoiWtUe3jvMDjy9ewaogKhFf
Jk5oqqdB1Dosct0q/SYrs32TI9X0bPykqRKS+H84O4/luJFti34RIuDNFKYMi6QoUaIoTRCUg00g
E0DCff1bdUe3KUYz7pv0RGqhCpXmmH3WbqE4tPSX/v3pb735AMa7TYEU8fjrKY2F40C5buFcgnLE
vmSVw2nu2CCVwbz3Bs4yHjEoeyfmf2tRXU/W65f+z5jzP9862huDclZpXRwHgmJF2+4H4nX17d+/
2l+xHm8WKwLmbOG4Qe/7q0nX9WHp55V96bqovulo0mT+NKJ7NyY7o8ceIG0z5L0q0Ae307b3sPui
8OnfP8UbL5jJcXxOEdlxDLxW29heF9q7iKzLCifGLTJs/UY3GRpmcRKxOmszZYx0e4WdgHFhj7xz
c76xunAupC5M8xuY3evsqgK5Mvuj6V70UhR3lQitz0U/wcLsdTsl276K307ABGgY6veq0m8cVdQU
rsV9NBXXH+KfvzL3ST9ujXIvVeWM/amCv+IlY2NHz87IMESZqWkx7fesjt84i3GW5TdHG8Njw1ch
Wc4cs7nYk3tZ0alnubePn9Dlh3hROP7p33/aNw4P8hhyGVBQ10m+VzFvAPVULlLaF8Opu/4wDfbi
p9CYpMssOyJY6LEkFN6HxTW66lFhUHfuFhm9R/h6YzfBa+bH5VXzQ79+zyIUA9FRZGPZFrVRPFVu
m4WBdPd3ltIbvyfmTvyS4K9C7DZeBQnhttjh6FbOZaqi4k9PQQpwk6fGrBhDsCLl/D+aDFDmvE6O
UPAEPUU89PpsgrbJOQhw/TIv5v7SLg1twHH/WMEZAbkZLLd7HYl3ynFvfUn2y3Vg4vrg13on5lU0
ZmWlc2lHfP7CZXbRG6GJtTztZiTG74nA33weDV5WEAk49Y9/bpIasqVLocW5VLVbpUHurgxnD12i
cPU4EsDo87+v2TfOA4obUCV4HJXk6Pp5/isAa7gJar1L/9LmM3bTMTXjaP0GrDfUGWZ41lqc8jGi
2ZvLtjTWw9Ka4j2R5xsHM1V/9FXYF1A5Rwf/zw8xNUEvobL4l1C5oZSJJaxSfllg9BJiDJUyb726
nmc7m6K6qz8jHNm0TEYQxLCx8rV5L/z9+6WQNrlI+LgJQb2+ZhWukQwAISjAcVTY26zoR33T1N6c
MBbZfGyCZvoYjk30FDrd/+P659nIu2koURFBMP/Pd7HqnWFCFtdlafd5TbhLwiaGPt8EiWHCq7hd
wqmaE8pvVhGPaN1///uC+Pu8ZLEz987NRN+bkb1/Pn+3p96qjNy9YLkI4XTvxHKcxe7XsTKd9p2L
/+8T8/owoCZXISx6iuuH+a/VN9U2N6HbeZegq7YsrMsOTngZnJxlfCQAyZ8iCNwfOqfsjrue6+6d
E+zNx/OOKXdiiPqX30zF6BtjmaN74XnbLYo0OmnCyyGeWFuK+6W8LzVy2HQJWrnG7kgG/E649ebb
9ljy18EWBAWvXkA0uFUQAF26aE+Iz5vZQrxY+nO1ru9t9Lee5PEQ5H40PRn6/eerHvYermUZuhdD
ldC5/PxnUbnmwYVL/T9W9NCHXBUTkASoXfLLvjrCuG5VZziDh1QlGuUDJMouWA6oBsT6IEpdLGWK
bVr0jJ7TLC7wTcTT/76ECTLIJ/8z4fxaq1I5Td16yvcuzb44l6Ed109mCYWsVEH7zgr6+669NvxQ
dNMzAUP9GpzQbI2j+znyLgYDbirpCeirrADP//Xfv9Lf14LLmyRv5P67/oSvd6XhTtKVimnNfCoP
Vrh+nMd8LuMmN524z/f3CllvrRZqZ9AIOP4otrxalwUoslBpnpe78wYFY3TIhqDVdSd/7uQ7C+bv
kJgvd4X+UATgEnrdOTWUDBRpTnDB0cB/8otoGS7R7mvxawtXd3ixF6ed4yFnjvf8v79WDhjsC6+N
dEr9/9wU4aQXz2xy/zKYtMzj0DPCRPaelxh4aDUxLLIf/48HUlJn/9Fp4Xj95wMHR9lhX4AkdVUo
p1PYOu0Qu1NbfJgHES3Qxqz3amVvvV0URSwfwm7kTK9+ylnNoTPD1Sfil+pBzd18KgPlf/Ckbk97
VZgjk7cVAOJ//6Zv3aGcZ8TDQF/R7r16LOdmg8caKygYXJlMqCJJWAfo93UlQZl508YAZ25gWqHB
dP77s9/YLcBtaBBfrWgJpF7F/DZ+D05VVuGlyw2dlHtr4ChWVodFmXmCkr57Zxm9sVsYnwgpSTLc
zKZ5deJp2+xHy+R5FHW9MwK98HbWvfi+OKH1TnX3ra+G0P/qU8ib/au6G6wksa7aqMz50slwWzAz
BDdusrfWzHRR8N5g0ZvPo/JIeMYgPy2pfy7Yem5zP8gpQHbTrM4r0Iv73Rfyx25u471o5vdk4W+9
SmrJMO0ZX2fNXj/Pf0UEIPuwCzQ2H4Fl16WMpXMb1wg/V2cz3pP3/9VqJLzjjuLup+l8HeF9tUbr
TsixjYroks/KO0yiMj5jZbJnI5jGQ+0NwGUNp+GUZRI5taBbFnGQe9ZXirLOO7Kpv7cLH+Xa8WP5
cGm+Fpb6FTE2fZCI68oAANbV5ddu8ywApNXUnn1rc55cVwGLGvKme/n37fIaFXANcxnqQoUPNAGN
6WvAvT2EBRa1Y3SBRm0yYgtTNl6CaHwZzWpu49UV8xlfOZ0ZeW/o2OsDCLNABt023dw5/NoNZXe1
0X5vH3NMvVp/oMoJhklNrnuLntXrfKhQUjY46c5Zb9kIhKA1NE5CeWyaQPsW2Mr6IjfbdN624CMm
N/YUT8O20j3UvTEeZ2MZutQzIv0l4AU4mS7RASSRo8mrnLb3htS3Bsi0jZN72e5Bl09gY+ZfS2Oi
ysXcybY/Xfs8J0u2BlhRL4c/nzC7bq9TUteRD8hDuHZrAarL9VxokIPCqnd4D3OV39e72TVf6XYN
80th2qo6dD4xwon5lboc4dz6Xv5kaHuYbPDQTrAuSdgaG/ZpazgMy++5v77kk7/Ni+HH0JGW5bPr
DkV1t1ZYph/KnUvtG6WFfsPjG37pGcKxET17SxmEp9zcaCLGI1eANceRmvPx2DMbODDNuReRuJFD
O+s4qAu/OPumdItkhClqPYBORvEK7XSWMCKK1cdKl7ks+awQh+ArgrvMb2gmW6tjy4XKed4Gm9mt
aAuH6ggvSonbLZSz+6EsbMe7bCh2q6PtXsnYUWML8C6MOmO5IiOzPXdMnK5fkGas+HpZ7QD/PNp8
93lshq05VSGl3szBphFWRkG6djCGMQ+zSTj4gNH+KXBc9At7/LhoC3ZVTkHJuTMWz1rvGAMGix1H
Hp6998bKaF08w79tH7Tvl/svzxhgT4d1XZV3UIuFcYCBZ04fMXlo92PjgwJNGeW/TlNZgiGCC+q2
uVjPyF/3KBnadg2fp77o19+0tVfLjzm1m+mm9Scx/txzWssyXaYFR7tsYd7aTXrVROwsC/edK1u+
7IoSPy9HOXi0rfTYihC8LjNbX2w95fR0uB6n/i5qN5mnUHHw14tbp8diIo6M0g1vd7+jvWb0sDtO
8JFX/treVr2sEjpCflnhvDQFw11lMILWJtLfnNZKK9VZ+2mln9VafAn2/X3hXBvuiTM1flEmchG+
+rr1q9Xe1Kvv5geM7hD8Zbs26uLkATruVEYsPVhVQpk1nJbYgpwDwRdpBMq6VAxsUtwQx1z6N10U
MEy80yTpz41uxujBkpVT+4mlrba6n/HxHX8V+d5UyYrB2WhlpS/0OCbLPiL6cSPlN8++kRscTNGy
8IoT+hJltSRWX9KvSyHPWl3mYbq0Z52BIjVetREFL4Zg6A99otXfDfNWgxG2GpCO13Ej8dSMxqqz
ScpR3kXkuRS4xSCbJ2oyoXEuRD7Jw65o7tmJY5e+fR/Q4tzTfB5d+1Z7vvLOWxiQSgHuQEBytLdc
qO+5oElw0wk/3B+XdoZenhjbqK24voJIf8lqwAOQ+lFeRcSzNdxaM7EN0we9DVgK1ZMR9EYf7/tu
5pxVoS7kqTZVoM+MhtXY2ZqjvT2MYD/HBbVrkUeXFW7eHou+DtxfIJ3GYgebucx1XDmRcZWjzoGJ
NaYrjO3Fkb0cnqyiXOXN0AB5+1RUhTKvoziF8T2g6uRSdxdUv1W0u9FDPpjavCmZqNwvteGPtn0u
+y3IZTzCNDRTu5gCxKbCA3QTq1YK/3vpKKP4Wel58FAI0brMSvjJ+thAylEHW892ccOPO8ifEtTE
cOevnrGZse82JntB5mW5/NBF1+zYa+iwBvuuvRnbjQUgBddMOFk/qe+bRREPa2Run4x84C85YZU3
p8He/ODQUK0rPshR6fneKpUxn02oPesTCyTwEyAASif+4I7yOPvWqk6lPZvlaZvkdbl30DB/bH0Q
1PtlmK5AEn8GEHqesADML9VWyZlDSho0hOxiqKyXGQHDeK5D1enDOmHJ/dJJLpQEH64VjK/fh9O8
Z04x1CsoEBmO49Me9a43JblymdwwC5hm3xkLld4NIKZtmw7tKor52XYG8A9LyKVgHbh2hD5G0o/k
GFN5ZuK6ZOBiChK513Wf1BhPyhN3oFKfAWP04zNKOXODEqzzUQFTZflwWaxjF5DkoF+SH2wLwuK5
CZGg3Qd+SW2T8fs8P9H3XbsoKafC78/C1JVx5tmB/7gv21J9KQt29RkIE9xladgVEnPP67cqbt2o
up0nP5/ITMewfQFM7C8XTR9E1Kk7NZv3RAegaZ+3Vi6+nXIRYBIvPKQKIEf3ZrSOjfI2MLYbNW2s
0pD8TJ+oMbt9SsTeU5scpCd9GSNTI1sBs+3g+05du8u6OkR4gAu56MMYx7IqeMAm0rfuVC12kTVz
aDgTNr1tUaWCkWsj6a6UWR1PWEGbsQYs0p+AXA5cFgr5bsJva4PgEJXrnwqLCg3WWchSL1GHq1XW
GFtffvP8PtpuHH8d3CVbse9YbhC+h9E3Pc5G9amYI1tnPlPbg3MahiDHPHGcmCiKsaOWtkpN9ml3
H7hL+UWbKIZvNSauxhEuWlWVOOl0VSDjXfvV/tKMoG7+jIMy+YQ9le7oYSsGtT/14L2aGvD/MmD+
7Iqc2HF1J35TLHqi9cM+Rc52aEdNd+mHY+yzchPuyTV/zMEWHHZhqAl5GY6WRyxYhH1fVFvZX+id
MeCaMvORV0lkXd8IcEj3F6dSt2ZTL9oUrgFDmRsOiQN20HurHmosT0HXL23XJshrTC82MHT+05ZN
9RgMQzlzcztgY7SeR+KzYtXYFW35T1WNdOENSdiQbWVgyARQr/fNq8OwupeAL5tjO4ZDd8R+gQDc
hIHBnHNhqwODnZ44aJnb1EOVLCM+q7a6+2XIvYCnIXc+bv2I/bicp/lXFWrtxWFYVN8HJy+eBmcz
kTUWwWwdKqHbR8cpcu/D2u5LnSEC0VB1msnsoyPDLjgY6i1Q+nZtxFCcLEOj3ITQOfo3oPeXx9Vx
8vVBqdCIvuVdY2GAmy/+J5cCsvHJcCN3+amE8B+t3pqdhLAvf9h2j59zdWbPupim0L8aBuCapHWl
+zjC7noYrH1346izI3XZlh67gesg0NnsTcgcMlinOhXW5BMJK9cjtLMLCsZbAeXuyGlbeCdpj6sb
MxUxPkq6ABWXAq/p94CV6ZAEFpSyNMRvr0jxnSsfIeQvXWIFhniseiV/NWE45Uccxfvt+y4Cp/21
7aJtky1ofFZzKS1zTX0P9U9WLnQuvxNg6ugjOOp+eZrs0ZtQ7harOO1gczp8AHEqvSVOklSysQKY
YrzBQFdPQ66Cj1xvlXmz0Jx00yjcXB0Pwxqah4rluovYKergT452i+QsIj08FmhX5BHvDmNLlg1v
QjQBs6sf7IEW4i0278vy7Bq0rWIJGrvL/CK8WhJiDdcTRO1Fcay1XzgQ64Xts3w8B4vqyS2DG3fF
7TyOLI7B23nWZnW0IID6GKsgK8E1YvbMT23Trr9rsxNz6vFJPjeOEU0ZV5hrxzgszduHPd+siCzK
JUzoON+2qEp34AYSG108T9Jmm+fyhvayAIWl4JljzVEE8tQzXx594/oUXlZzSxlHmmnrnse7aQ6A
eeHir/SqcYw8Nk445vfl0DjF1ybAXzJbJNZ0x3pxzT7ZSs8bDlBrquVu3AZNR0l2Y/9C1US3mRE0
XHGFw3H2TdV7b5+vGsCKIYVljU6Fszj9V8ed/aPK5YD0RzgbBpqiWZsyixa/Wh7ILIIlJWYMa6Sa
GCqfbcngKNninDdNfjH7sC7Y1k4d3HCCIHWNvSEc8KVulD4USPnn1F8iIXmj9kTvG/vCPHXbFpI6
o3alOu4Mak2xGxaN+Aq30ZkPwnTkngZ61VvahH0+x1vU1OZ53cnuM6w3ZJvWsmEc0Wm8Yvu8L0Ng
PmvZ9lvS9V7bmWwhQqziRF61rdPnnSoqQgoU2tGCtHe0JqFjo/bx0bl4+RpY6sGYHa7aBWwzGSiF
eZ9+RDuH5g2YfstNc6XGcCUlxs6CAJax81u1zxY8Lo6iCqPiVf7GF9vBTNWxt+3OF4Dx7smdO/dH
yS8qUr1iLBZHszWRwxUujxqjDpmptWr/EaNu209rrUmCVvBbzyEiefbeYDjPm+tU69lSeUuzxi4X
52wVehpupO1c3dfDreniyhyjRz+ovC+N42/fAcD5ZryquZ3iTm8yZDbF2tqMXewMSeNvRfjSdgHe
Noam58JEarvH7Sgb5+zsrftRkG9RKBmtSJ23zlD9UQEL92PAIVuYyqEfp7hajSJK8zBaRWqsmIQm
OOTOH3SDV0ZmlSvKhrbO7enS9O7GecCIWFxTn8QTxnKGMu59vMFOa9VA2C176T5T8YiqQw+Q3UkK
IXEGVaB1sJPYJRouJyxx7lqjBsduPNj97WgbgmtuF8zJjmNnYvVhT+GfaB6Lb11pm2aM24j/xxyi
4oe/B7vAOg8UlRMN0uKP8u3OM67KBBO/34CYA1eIDAvLoo1tWXjPCw3hP+U6C/CJGK9siR/N4nsT
tC6pU8UxkCIa78l+ZN3l5702tUrCHgWx7eDWgOKTiko6uRXRfhAVrhU7sBZ+eKuBlVJDk3mNFYSL
z/5AcoL9z+rXGRZPgYFCLmibZGHIkJnbRTcyNQz8hjhLA40VkxiiJKeKcWvMOP/FM0TFMVPuVmBM
TpBpxM64aSwS3C3XGOIOoorFrjsrqUhOymTphyjAFnwtP2ApuQ2xr/S6H2dykA9+U14l5zlYvQPD
9Ro0TF5Nt1ZQM327unp/ZhCYvA87kJ3qgFqHMS7AhHzWdt1jk42R0k/Ss54pYWPA43a97r3bWQ21
lViqqrD9mSMmiaNttB5wQGvAI5jR/GC4AJchMm6+ZiOF4e0CjeaOsYlWJhEH5MLhi4WRPda+meUD
eGLQSkZ/nARndIpaqh6ToGkhN8s1L4u4LUiLY2ON6JzuUddN8egP9h+j6hyRWCMYlYRV1g4JlrrT
J5ylKytD64XX7GRuK7DEagOph1t9G8QgXMVn2dnrAgxacjuUIwF9WviV9VM4JlYturcsTFcoPPJZ
Ctw6kw0h1YN21ppzwTfKl96euoax3sY0YhJa1O6ebpeUiHIqDjvJyR1SK6qgIdxcErqViQe8qZQ/
p07ZMDISBpP/delJsqewWAvyXn96ok/eebHj7Y7N6YwXJ6w8E33lUiMNzNcRVFk0TvzANYYGNpzd
kpwAcyqd846vEZy9Fm6Z9pP/KzCuI6rC3qrEbgL1Wy4b+8a0nppyDK+ZrfcDP0br+9qESxoNG1gd
E6OYez1TbOE0ycPPqtiG6jA4PhduieJHxQrdDTWQfneepzyyWkYpPElaTu3gxDbrHA5KZYl4XMbV
iWtHuUHa2ftW8G//x8uKmTf+QUh1mF5M5ZJae3E1ylq5JuJxtaycOTjhMtPbbT4xaBD03lVQ7y9X
1+mZOVTYpioOZG0XAAR7gWVvF5r3fjVO8Hlb01YxkunITgq/jn65Dv68gJG1eq7s0qugMgcwF4Nh
7j8S/+BIHTjC6uLN7xnytIkGlo+IF3MEAhsfS7FzFZUVp+1SMW0GQY+UakkCjDTdD36Oopc3YtkH
pvupcFnC9PLUq7rqBxGDzeSN0savpR8bD4eVwX/suJRF0utSkl+bYfnHrKd+yig/bd+F3es+FZqs
LZ5KJtOwciZEeES4XIgPZTCt431vOuommP3qER/zUGN+bNV3mku6O+whMt+bdlJ8yE4HVk93Qecy
KzqR/8Hga6qTGlMhj+DeofPoEsefGoqJQdK0WGTFDIT7ecza2vsE1/S6PCBna/uDS91pO1A/JGnp
/daMpRp37vUe/GoC+73B1MljhjcjuBjqC57muspMOirRZ3Pec+qa/tKSKIr6eVuMKswUvEtyfjmJ
JrO1WX/0K8M1zzY7ZkkYjO30z9YwUUb37eDqW0tR4j/nmhmEE15edXuOiAVkijnT8CidvabsAqUJ
kUVnK6rCZMlTorYxIEeXtnu30U234hXDBIKqHJD9ERs3f0u3WZf8lSlwizOxyGomoTD2NcZcexEJ
DVN6TVa31eVJrhDicJjzJpMfxuVPW73M8gBHfBN3hrF3Uzq7LjsY39HaPJk1IsBqkH5z7M2prmmD
oDlKGHk0o4SMfK7wJHXK8SiU7ki/omHxngOvDuZDMFIPStpJ19jn2fs0/ZTV6tFQMMg9sVMIA5F2
oQdDEzf0rgpZAGZvXcvB/wma9P55J6dpPuL1sDwhX8N4SkqfR3WYAox3ZU11/dgV2nicqPDCZB3E
UNGBmvugT+bdsBjG6nP/j4vBGJ8S+ouIVRWRAnfaxl7UQtpjZAtZ0Zrs9mhDNp+UOnbILp4KNJci
mQvGuZXt9fsh9/TwNDRRM8UbK61OW/I9AXuEhk7GTU/J0OnHMsjcQAQfhBFQr8FcdAJv7QMVTzju
ZYatqdEktBa2T7YywmezwOH9Jix2bT3YSgniG5vgLWM6ecQEXnjKubtWbVVqV9u+nwMEWZ8qZjbG
dBlLJKONYFMerH3O/YQtrRe8zcl9zwyh5A/KnAqVaelZn7hzoyLNMXl5Hhft4VF0xbZcKlN7bta5
itQnWhznU0u1tIolths/mqBTXYw218sZoNaSckRV8IeFLG0n0b6rzm7NhH1SuEL/4bc3fmscybBg
Ih74A++S5Kbr672NzcFd6UUoMNZwo+ghHKK6LepsauaoyOpu6cOkDcb2J4hoOWYS4gn3777N9/3k
OT/ca+ITj/B2We3YPhQ0itv+pgvJtVPs7uw8XeSsv1Wi9198+oF/cqvqX4oIJwe8cI3Bis3dtdeM
y4Woqh4FxbBRAGS5bTyxZULOY5821AP4zmR1sfSa7UOLG41IIPt6H/ltg43N7HZPrgr6BuJJeSXb
lrP3JEh2rCSUu3YJX/1AJ3w20R+KppupG44h11cOpKOLe3cvr07Njri77sovALDyIQmZNhNZTitj
P/gUeh7VGlwpCd7yZQjXCpu+BnvL02av+hEdS1em7jDtD2rkhsvCrtf7paIojKE8U1uE2AAcokTM
Bq0gu2q6gtc+uzVmgpqHTblylkRSIumywTcpOEQaJVnsrW1JqhY2O+8ZS5gq2Sd3vxf6KvcSxL4r
P2odKUoFI2DjYFBhiiEC0B388cIDtQS7OLjmuP60uNP9rNhEcZ7BhDVpt9IcoTE3wsRZ8pLqR40P
+UG7HW+wg1uL762qykfd+9TUWbvdc2+tK7HS4i9NIoA8ynjSffewq0qpVNlG/YVWu1kldLn33/lM
YpQWbTtgWddUIdaHSgVHtav8e9Qb7c1iDJO+LXy3PFcYGfmE99bypfaWyU5qlBUrraWp21Lmiurl
OFVlfW52FUSHMG+CPfHoHOFFhEPgDbUW7IA8Wrc3ykUjHtvDPizJbI7lBRVSMyStb+cybbhobsiG
FcSBYHCmVIxSqGTYEJwkapDlteqGhwczBNQ1KaHOPa3cptDM1Kq9+DICalKZR9+JeIxIDI+Zwpge
iaf7OZ6duaJEWTY2A9+MnP9x8pAR4cbu9zu++F7eeZ5RLjfVNpPq28IrXkI4TCDuZ4rQicuSugt7
tKmJjuz+m9xCKuhhteZhXGMx+LwPm5HHmwhVnmhqE9uhYHjuyVyZ8TTpyn3LS9/44mLJ8+IH1hgS
9zTUqrc9YlCX8msTMyHcmzeDU/RLYluld3GISefEcbfuyz4U+Z+VE3iLSaKbDy5zpE5M3R/PvxXQ
qpUUpoVr6Wo0XdZEpIAJMuq9zozI6ejvOf1qA8zvwjYR2rgK9Bqb8lMjIxhHs89CTJeZKcLMnXbs
BYdNen7sawmdp48KLBIZIddjGjohzURSY/YHxvELnRHDw1eZkSc1p8vgkQuYA1YEN55WhpXMeqRC
JN25ewic5Tpxu04qjMGIiV/1GnVoknKxPgfYYBaHzYuMOaVeNOdniPKdfW8gHm0PhU+xl+u6Cm4B
Yy82JRxRPVsahiGBr43dVi3JE+N+Vdt8sNzWYrTLN7kp5WyxNwK1KeJOjLm/OpLldwjKclJxv3fl
71CF+07Ha6r4Z4ugdFODdin/v7CX8FSR0YQH7ZVU0FarcnCRKdvyaLQ0F444osr5fmKaNIjtbqEI
SN9jJk8eiGQzJodUmBDN1hX5G2f0Ad1Xvpxya9KKOMS2PuNcWe5HatcEsqMolyYNYNesHyoGgtk5
raBse13on5h0GrpsbpfB4pIosLRmw6vSoBIY7csSF76/yGM1jXYmSldNh15qVyWbDiW2qeGGkafv
tt5XzlQWZ0ghgNXXLsUWO772DC54ghLG0oftIpthokK5GNOGP/uKUdFEl486fVGvNRTBKYySxfQr
ldh1SfwYkSzjidxFQPd6KtNfbXZrnq6D7V9/EB3VMUuP/yo8n25EPUaPe2+wnZG8UX2cu/06wOWu
9ctGC4eopkO2kJXFZlun2hq2najOy18cEQGlddZW76kZGOVNAH3nK6Z9qJitcCBPQF0StVntL5Mk
rEdygc7NBMDdzHNlJHQWvCeGc+s5AV/Q7KnWtvvcqWIFbqOc8A5AI4G7aS3DLf2LvjjSNMT3OAy8
vLkzxDYWn5kyU8YJsQlXvrW7M41/aW3fokoremIC5MLFU1U9fWVFjHY8eBPgjJrIgdp8bi910oX+
TMPPEXgIV6UMOO6Dag4PBWbL9xa2MZ+iIS/tDLtbg7/d+DiNdHbRE6CbTKPeXQV22/1CAUY8sQ1L
7LTyaLG3u7bDnPNx4c5/ygtbbI/gA3nlILFCkTmwHn7g1jqKAx9rLRnKg7f+YZyY6PvWrNak7nJk
3fq42OWYhTPR/Ql7Xa5EuUehF7uD639fe2cCIy3YdKce4rpzMhfZmY8u8oU9xVvIHbMx9AcOZbgx
G8fgtH808eTdTmiB6BvFuzVgUd9RuLJi1dHQud0klQccSP19+tiLlf82VL53knKwT97ZpqMePLcB
ghQmlqJ5fZDrxA+6qtCeqJfWXv9Yj6Uhkn3GDe0yYzXlHKRjBNHDPvuzcZj8fpYZFEXRX8rQ3IfY
sWmhnry9M2dazU41JX3nLv0tDhpMvV5f0nLB7sDzPy+g6td7ixVWEMvQzPMed29cLC9D+jioOnMr
EmOCyV2Iu2aV289uE9xb+JaL0xDa+dNC3YnRo3mlF0bnPQxipYdhTvOmGH5obD2CjN5Y831HIFRm
tle1UTr7W8e88VS291iebOJcGFonlINwLcFci4R64ExrPnDfPOV+mCeRPww/2kUPZ04077nCdJOM
Ui7Vd3zoeuPeWlyS3ZEJAHZM+NIAyn0KFu9rA6UD9FgrvxRzWMUsERU7QnNwpW7Td8dqKNona1pd
/2Biz0CpoFy/B+4aRdxVba5/tY7V3PvmQDGvIQLRsavUbtzoqMJfEV0OtdB6GADXTLMX/d7xHh4S
pskrbF696B61BYWrPC+Cn+r/ODqv5bh1JYp+EaoYAIZXDocTlGUFyy8s20dmBhMYv/6uuW+n6pTt
0YgEunuvvduVmUy4/UP52vpb5yQ51doaN2VWEb1oVV6k5sJzzply9hOiuXvHvIu5HmsWX1kLqRLm
GwG7qot8/isd0s1H0AjOG1ma4xB05ZwsujVr4hbsXXsqb1u7c0VEyBHFXx8tlRPJhn1MxQFdCUKO
X6rfpc4ZAwTT7XjJsi39g4zd/Q7K7QnQPNRx5bMoIpqGUHN5OtjrolFoCDPRO/5xyFhjzb6YdJvi
fTHzaZSlHA6esRpzcmruqCif/MKKeXTCNuJ0ZcWqWmktzLqzopOMA5oFFk5ML3O6jJexwOFL0xRW
vygQmkdIV4sWzBvUeeCZdOnGJhc2s8uqIKnrIv9HWpfHqJtu7sslT8mmPQu2v22GW+HAZtni28/5
pSi15+YFv6kfgc9VOeLbpB9Ltfp1Ms/t4P7st0B/L91aMWy2DJNp3+TbJ8m5Ge3BfhsAKdsS91UT
DuHPDQLIfSxdPf/M92HSTBqbVZxTtuCVgDlDuHCsQK9EuxKLHze94O0PjINeOEATn9x099Okt/xi
eOhFvXjIfbn6zoPW+g8kNhsj3PiW9bpRFWHfcYul/MHWSayTTTAH32JPeXPStayOWq9jflKLj/I6
UITdg1RVVxgrm7yTDJpD8rsS6BjreDSqartXHkEawK5ZKzuxjDUuh8Ir++G4UPz2Maak1nybLp9m
WByHy0Zw/ttnGx8TI82eIVvsopbM99uw9jb/XB+Cj3NBZ6eiDNyc4fBicmp0rcYkt1W2HACEdKgP
NQhIxa5zm50KdbhSwg+7x6fyUrq/2gc7S6Zwk/Ta9BzdzVQ9jvGeV5042OzS+fRqIJpoKeREvki/
l0E0TxlLqHTIpjnuS2sPKW5YTB4FIvfHaID1BwZbvKq4ZoMdrtHadepbmFmPj5uYKe7kTkokKIoV
RhWxpH9dwcalwyiH1cRiz8BnlgBoNd60YX18upXddK33fXOSW2fA8MviKfIWJu4Rt65Mj2bj9orC
1S8YznR7f0R2gPwITRmCHMmpoHAUDFIOevIgXkroIhrprUfK6OoxH65em+/e2cfzZ2Kjhmy71Fkl
82PBD6OSeZXBjOijdB55ulQP+VrWL12+Dp80NCkNt7D0a5ba6sJdY6w43KeeTnTXt1H9VIvL0OxZ
E+G0bssjexr164aM+6dct/BRdm63UMcMxT9DScnAGQW2PWQTgj6D7n12zv7mUnuBtz2V1jZ/s5u6
mqMVeM6Nmj5s7sq2NJeeQSMJLGhdt8rUHiKrqZ1vmvYG8NB1mrfWb1iJOfQ20ls1ZrUdQXFZ/sEO
zPpV58164b7f73wm9GibMs/qmNPpJdst/gvpZMFSLewgroN6I4Z5yfni/dQCZ/PsdlHs5has4jaB
HK5OWS8fkpR4Vl6lbFU/FstWX1eUufZK4mgtSeQWk8LU2JfPTrZU89080S8VGowywpVPNq2DAOZG
m7SHj81pvWTE5QNN4JCsmWgq6lvQVVHSmoh+ZE/9XKV1ZPaQYtxZi+5dsdz8m/MQAKTK6vyZlbL5
8XbV73EwuUH6HYAEJgGL0btDaasaWqRPh4+UFAzEWArjgLR9FmzGVaM5C7jJCSl0cgAiXppacqGx
Il7BUAwL24p23LHAGNmSzDD79+G+cr8wra7HA2nHe3EE8UA2Fu1s6teqtPWXZGO7OizSbtxLZdWm
vvfbrEHVcqau2+Iid3JENPjKI9qPqU8jPyfIqVGqiZg2aY1+z2N8VENedHHt9RJ9wS1pGtadFOxT
TxuhH004WcslZViESNpPp77fyle2ilnV0eTsTfxRpyxQSks+LrVDw4/IciIEkCzDjnU2RWoqfhGk
XV7ZRdOyL3yvJPNFAaVwP2a0SjH3X2afdmLn6LbVIkAWGu0w7/NEbZ0roHt6fxahcns4xOVEpqz1
FNe+Mf+tVZWlfOigro+M+cF1J5qfPx7rtZwYiVjlh7AWrnWordT/rdRKGMOKcB2vWY/Zvq3CPPEb
z7+v5TL85VsV31a3dd2xpwm1zq72faQzEErUqTSjCPVLZ5ggDMt2/ANiTccOQO48tP6+v428Tu2h
SMV8x1a2cT2yX8r6Q675cr+Rt5WfFmEFrwtmExk5dT0NZ1YeU82qxlQOG73Zioppl7TCg9vMBGMZ
KFImWX3aUii0xDTRIKT+x642xjbGmd3wLLu0S5/HWmbFZQPo8A6+nJeG1CrfnQ7s/lNOUojO4gKY
7GmK+51cXVTzOrROm+eh8Q12PT7uxAX1h8pO2QbGSBC7XpRa/oJcMIThfJLpuqbnxWFxHV9+SwfR
BRQkVRmU7oUmCCvbxNuuDpyVi8DIzvgv2evSfSQ3FEDEdrrCjq1xZ7jKMHZi4bNarY5aXK/5Z14U
gfi100Blp5ahWH3gCW1nO/KyTi8XLkg1xzCqzPNW0CM/XvIWIluSTeUnk8/M87AsylvOC3k/zcFj
eS9XNpRcxjPdcZ2w0tf6HQK1fpfKODUfIR3VyaYJ8W9/kru53Hgdf6ClltNhEGnAn+wzTmpAG+u1
yLwFQBkLVBlJgbay+mPzs0xhyx6Izc3yxF30+llVZigOS1F6biLpzZBptOZ9maZh5QgI/cq+jIL7
+lQVJO7eS2ZfIqH/8k3kIGf5J2osppglQzzrjIdFiLhf5uHONRNLHXTKORAEFV+vEP1/c+150yko
TCqpQIpq58ARcrj3Vn55h6Yv5hfTQHMyF1KDG4XDDbMXyLo6UeleZk977Zow9iZXTonHHeH/c/zO
/8ASm67JiobpX8swGP+4vNfMPxqHiVznsRwrshjYkpPXZNAq+6CbA8XT8GCznfCutEeZVGJeHsIu
twkX4Ep4bNlk8A4iOXrHvcbSABQYjO4DgC8ymRhc96Xz5Z4dhp7s0mvaL/JNDX341Mh+q2K0/mY5
2rPSPzABus1dBv4xM1vOLfSxIBXnKewZq3hr61hHH8mRnkaWH9uUmf29KVuvOu/8xI9YQtk6HngA
MSdROd09fiBQl37GIXHjRMqeaxunLpe6l3kxlOeSRXIxklp3VzTGvjtiNxeSaA7IRNmgJIWpYYpG
FOqBUNTsHwmR4Xby8RxtcRnuw1+oWFjgnNm2QdqQe7LgxT7aRZ5eicM13XF21+J9Gz2etZua+bpt
GX07ouoNH89yYx3MXBRfq2DsG3ncw4Cu6a+6Gf17hOr1BRRl+w9PlI/PgDE3ExogV9JL8qpp7+dC
wr3oZZbHqVDlx9TZjGEWbsLYArrdIrYcuq9wMtPfdYacpDEo/WfXy+c00jkRZbeZfnc3ZWtwHfM2
fGuRjB/ZDFN/j+FENzXm0lzLvlLPhTPPT+1gTz+tzg0pOsJ5eer5cAz6O1V/lj1F/W7UtEamG+R3
s/Omgm2R9VZlqrlr+t2i7sKGF8vQWh/6xkJK5C5plK9X0tcbb/9rTwzeu/kG5xvV/DQB3c9W1tQ1
NZKXk3nWoQ/kerwNjo/F5PVJterutNu+/u7W2r2YVHmXcbL0+2iP9l0mR4GMKmmJlO7yOGyR+tTo
PABQTkf66OUF9PS/XM8Z3wcfhkWfYSxqm8qCZCZIlibdz3Ue/sZ/R8RHedOfuv5k+Z15goPz3m8v
9KlykPTEysdedlmctZuZU6CD+6xjAO7ITUZE+SIwq77+AuQNH9F+kzCsX3QdOMib3LWHNpRJOW/j
XUbWg7amXxAK3820gCLo7a4FUYz4vytjLG+9H7uxfUsHgjMPRQeJs7wXnaC9Iu1zOpigm9sYUs57
D247sI7KH92Dptd8YNW3DyPemeE/z9sdL6ns2n/Yx7q/LKM3Zox+WSlvt0ELPFLMj/jWebqZGUB7
B3oak72d2+mYl9VGmE1n+wcvqNRP4+ziZccA+jEEmELyNhueWqGz/xZ4cUorUhx+e420Picail9i
EPJNi8Z+Qs1un62xbq59JpYxtvLKTTLuinu7nZtjyCD6DlWfKnnanOZfC2YJaNOueRSwXPQ4QQ6h
vzvh42bUjTSazZE5a/3LrmCjojq0y2uNXnwKYKQRzEhb//D0xgJ2bv2rg1z6L2wgjvxHG52kh+Wf
mFlT5/QJpMT6QGqlfs9sQxUf9P0dozJs6022dz+c1Fi/Fc6TI2UA4u3cM68Ld+dLDBJUdK+c4zQO
8j3gXTlXy1wgZ8wMMovqR8a9/Wz7Ln+VGHznTxHeTBeryuD91HblzK1RDx09grqHhZ0grvkfYbY3
95TILW80VPqzXcn6k8vZR7pLnaslCP0EgtjYbY1V0TqtS1DfWRoyG3BIaOQVu1n/uFLkL6uHL6cu
SvHo62p93cvBWSN37J1k7pzil5hT96tYhn7FcDFsF4o1MWMdkekPsgOar5U4H6BhWxbfQ566/P1Z
WjAa6WfnFwMB84ohqYNW2TyeubWt+XtKBPJnCHCWCFBjZ+HFbqRgFhliYOIYIbRmCzJsA/PC+5a1
+GM63RTHpe3dB2DK7s6AR945AByR8fX+tJIblh/A82wRq0UDQgY5R11NH3lkVNg+h121oegzQXxP
s7F4qRC9QUstsTJuztrs17SlrPsGdd8PZhftf/k0ZvEIGhdEnlEhTYMq2Ephl/nWQwxK9RBSRj52
wmBL8vB//UVXgUB0ZbC/tzrE0x/i8MI45t2cWNdMCOcP5VXDhi1oUXPZO5nehJXdyfszRYktX1xj
Fc6VboxJ0R4KMX23Tb9YETM268PN+9EDG8fR/pXOwPDnin2mzd95kv50MvgPq19VvTUWDV+QDkf6
ll0dgklUb5CQqgZOqbTdHOFMljLux7rbaaa0Z5NEtHcDtpx115Vq+eGWyrli96i2C72GAeS7beXE
88OwgQSlHltWh9O2E03wOvRbbd6Fl8PbHVDwiz0p/D71n02QBs5D1gBHH5XKgguemP0/4rGL5pBv
zZSfc3qB9lk3FA0JXNC6Wkk+2E2wP7bC6/0uGekzyuw0+szqiijo527GjBd2W/Gj7+FyZ+49swdf
GunBO6qiaM3b5DY33KN2u23DtaDglseTO0B1FLjodjaJthvawxFQNgBjMHva4xoWoBTWfd1CMbJ5
DkmG7ra1SmfsYLwRl/rDCmq3ZrG7eLn9qFGagrPTjCw6PjJDt/u/HHIOw9Rl7+3ZXJyUlR2fzbjP
4gSKVpgpCth0T9ttnHRibZYVjME2soqMntlK/KBYsrdJ+FzMwUTs5CNYzDAx0xhdq2I5KBaCd8+u
J32Zcdr5iCLU3VcJMhDS0q7LcpCZk5J/XgNmHguov+o+l75JY37uYrRQ0Zxg/clvJAfD95b194Th
1nrbBk7KX6NvNSv9wVYy+ouyMWusLwKyHZJndirX6sWbjD08dii6zgUrdeucSNAYIOXlgDjDk1B1
GKPWuikevQ5NDyhytNyjRLrxT3WbavPP83Q1otRAIP/A1ZDqz9adbHToxXGYkLhrT706F51dPK4N
LlgG5+yYcQ4FRqT0tK/eispGk8bV4VrCUPg20KdxFhB3dGdBbqQ7fo/ALRLhuIX7MzeFLx5QPDd+
vcMoxu0xReIK3nC2YDCwdM627Wpvw/K5Bh324SC1m55xU/ppRLr8tl+aDYPe0xgWY4ra77v0F7vg
H80jvq0gO4tgYpPzoWBWJnXCNLctXkjrUeUT2zw4kPfAAqnQXqeYAbHBbBieRD4zCoky0VdZeDDo
Fkqd+AFD/2xbfgWpjDN5qi9Y2SfUY39ASo+8pc0ygp3ooNVPqw4m+7csvRSTyGLwrBxxFncpkidm
qFt0UDqE06nNKIKOHZ/QsePajNKc3I0dm+6Fsz2gyp6KgVmRdjrX/dVZgkfEHyvhiMONmKf4FXi3
+pnsrJT6FZ+NWu/TmcltxEkn2jjl1+lP0H+3YcjBFbqDx2Akn9ofpdW6/bOCGCqfUjtAF+8ZUgz/
YD6b7CoD/hrcSjnoduQyQ8munfGW+QTDuKS/SeRehn9D36rxoh0Gtkco3zzlmc22/jT509Lck7Qg
wpMfMLg4Z367s0JEp2ka2z5A6CFcpCt/4TqV5ZEY/WV5LuGZRDIyEcTTqrFhR5sfMCLDjYyCnWua
cqaBWb8fReZ0Hg+pQ+pObFX54sR2WfPsJwET7+yTmtH0Gv1brK51VWFfTEvC9eIgIAyFX4i7TTQw
rqawxICwXZGyzvXhafh2ip51qent9DTcSTmHHaLraEoZ974Um2FaYjb7h1iRH1CZaMp/eDs+EeBb
250fRLVp/6RqNKH3ZW3Y2Iaxgf9/k4fhCtYB39fdAiY037DkrTywJLDvv3Abl8sla21Xccrham1J
plMl5oawM+Vx40uZtnOqyLH90fZsmf/tuK0s79q0s+CE3cxCATgGTIX7J+OXZfmrs8uMV5Ve39nr
uPWxyqYJBVDjmGQq7bbrLhqbEZvXa76SrfvwDPP6LwvvirMxpOW1f24DNdbeu5O6+JujnOUMXmwX
U1DQUWV9HVx1l+l/MydJeBD1XIaJysyMgRk239pP6epWyz0R5Vhhdzqq+dnHS4qzlVyaF3+ZbRoi
t2rWw1IT68ObMbrO+Kcled3GragQGbykaNkh8jSF7VA1Byaiorz3VSXkl7+37AJlydGkE90pFjpE
HUdxbmFXx4J36T0ZpveN79nMJGpW6smrwHtdH13OSw5auMbwbkMAaC+gCxMCdu/o9qF3uqq6+tyz
iDkLYkcbgREsIQ/TvtiJp5nMnmt3ZdMi/hh3yD5dUWXtmRllKJzzbG+da78PM+ft39x32/xTVyR5
ufCoOGhNhO64j9BM7K7S0TxWHnRQaWCEVjY05Ec1M19waCOX0VxH1pNv43Fhm1N3r42N4YaMpMof
DyMZqcWLDhCqdVQHawt0jCRYR5sYivD3QGjgmDGcF3mREx5IZnYih1IuzpHAfs+dnwI16f2Cw7rT
f/BHIHjwU7jipeuYet7bATB1Hncio19rlnVKXzFuGxYOLEwt0givMIBz67Ab+47ny62QjPZMZZhF
U7GeBirY/9Tu9eYqTUoYhZi9CcXE78Pux27l4fAzF2AFknOtCrsrgpARjCQRyNoB94dM6XMqvqc8
zoMFuZOCp/cOaxZU1YlmvcMGUaum/lsTJJY/e4ReNP+gJvv8n7vcdnpGoyGeHMIdmG2jTiusHuNW
r/Bw4iF0Y+FkjWIcW8zZBx6HurxMYKrtkwePkL/UNr6rZC+lry/LVhoKoZ0EqPriFq2iZfZxFWLx
DHZlISGD2v2eteFOImrPUPjMy9g1c1J3RpR4x024zadcWXbWxuWMVnDGxokon962tt1ZU+XpY98M
9vem67p6AdNX4wyjyrt3beC5rqXDoJRSHTvwz3YKg/QvlPq0iKieIKrjHirMD2Iv7fzuj7VW6b6d
tyzzpw+lybPQUe4Q7BRlpJaQ8YKmwyA/mLNKEeWrAvqt1Vk9P+6bbJ6TDum1/2oGhu24Iy17/QS5
mDVmC+4f+80FseFmErJoh1hL8LPHztkCVK/NtrKTRTgYNIzsFsEsya7ShMufg3VmeI5aFfQCiXE2
qJ9J7ZQ3cAyJ1EVQt1bnYjvrUJ5S6qXp3PqU+yUVYFmJr51RB2RrUVjhp5xaAhwOjCdTs0aTL8v6
P0r8DHCX+Fm6FoUem95vrvF7UjoYtr4iAU3uoYTdpuBCQ9XPGQDW9pHBgJFZIbiu4zYQnvzL/dJb
pwWPGVGracFAe84JBCgit1dpnxRh4fSP2C5FcQzM1sn/Ut/y5/EgrUYuSUl6V0lJAr+88gEzb/jN
8IqlwZLkq/JgC8lEKMJ5hxd3U7UD550VgjyBKUDRENZsCJYb9dyxhDrVo7rVzFn3Lvx5BbpXU1E2
iRmMn/8zKccZxGi21ssb9utgO3HGk2tOA7RmBI5TH9o3DxnGRmBB+hLH7lz9Z9t1ulhxV8/UEtMw
84J4et78N3Lvl/Ie2AZXdznf+IDBn4rmXLSTBYPCrg3SGsxYudubNOEsb1KF191hK6alEn65lSs1
JD6uX2SLDMOpV/jQziZc69bwJHdi/UHEBApe0m0jg5lNzbiMTpqqJ4/ZqurYWyIWCONTFWQ0vPyq
F3Vq1ORBUwIyOS6+snFNAeTbLcNot6ROre753vftcVpzt0ukmefwD55UTqzYCoxhN0pWONtbx/bb
L2gw+dVJe+UW64CLivtyUgwDj2CmJDMoZ7LzO9vRAgMYz3k5wI8YZlAxi4vq/d7kgzN+Un2O/aez
YMdmZzBX1XJfUz5kZwoxf4i3CfN4feF512MQb1RVuGpnnwtU0EfNJnizKrwWwakX1ZRBj6blzmKq
WpMZHnThOiZ9NW7mh+M2ZlmAS5dcS8SHDnqTnT2wRuN5xCVWGmKL9ql9sn3ebM2Yf9x5hLuhzNcf
MPgif95pn7dfFYSK+K1Imlv/VBkLGy8tB2uxQ5padvibr7XdTtvgwUNhnlzLLLaazqzgdn1AS23N
ctv/kl+G1YlibZYOb6ofwogjhuWFcCNlDAMAnsN+Fn1EBoYUIeojlDa3Nxeu19/vRBiPw5Fxo99q
+IZx9txYkhvRlGc5u135zm6FFrIc2kGt/4V7Nmx/GQlY5i/Cnee8TjhY/X/5VC3Ot7X241xFiKKy
dh5qSOplPKaWnvWpt4qR93tcwtkPuKSyxajYXlsSJQ5+P3S4W2rLFPWpZt5PLIODp/2M2l7I0zpn
OnhpM3JR7og47c1rpbtAPQ69SPXrgMRa/uxb0K4kX/awe7RQ47zIFbJkBw/9ffFbMfxPLwp8mnuE
W9SOZ5ZoFwcrl6xmtJGA5PvO/N97tTZqVtJPXH37G9C479d5C9zhhlBuLOwauEIQPFt3ls1dmll7
/alUrcJXPG3492mTK0fHdseJfA7T0rPPPRMuefRbTqA7w3PRnwh/ciF9OosQ4SBnP0W8rXjOr1vR
W8stZGCnB1HEMqwcSlsv3We4nF2ePZvIp4IvxZ0mcxqCEG4G2XvZcfKozS+uMw+Y58WYCPzmgizV
Ozs51JLJzpTthTg2iDfKcOdCk/Ux2zty8K9WBWL4Q15MU0+HBfMk6fxbL1Z51y22XkW8o2P9v1Nb
sSPD+5b4MHED76rcImhNV3wvLuVIx25JL11PYJRL8ah6rDesud7dPMnqMVNnIxld5cRQ0Ftcx3XH
5IVPvZ1ueKqHEfuB35q10RTbTQcSsGS9c8GJrWWid9EYio9mJwSgxcEWPFCDaft5xjW3DUfs+IRL
OJys04Mpe08neb9OqoMkCS3vN6V6Tq4YLmBasrHxNH0mjAx6NdSV+KKBUCtPNPDSepAStH2MQS8z
0rsLjBxzeR+ueaHpzXVl3C/BrEq+9BUH1iVfkTjuNCwwJkHurJmkksq241F7Qc4sscx0eZ1QSksy
i3YOM4JZembcxMX0ebLzB8OXOfe24TQSeTW+DQAkt/OtdX3vo9no3r8JTgi698nTNWau1Fl97Hca
CfUDQ41FkokHS/sxt6E7JD3tc/sFMrClcHiklRR/l86auxfAR0Ehh0WR1xj6wplfxEaSMTqane8x
uGXdvATNdENY7N6m/B+CCcfk7NWL8KOw7dPeu8/bGrh+yMA6kt2U83TaiHkpjpLQC0VGwwB/cV9l
Pi7gUK5r86OVsgufumpHfVzMxM+6BFRvdsxSt2n5ueR8vR21j+LsPTUlY6ZrzWy8Oiq++zA8VGsW
ylPmB8PXeAsDwOMZbqAks2svv4PJkOZ4ZdaH4EQvR6oL9TRLBO/9DifgrzSQBbN5eryOmt9Bdyg/
dtIJFio24NmKwt6D6IRbSzESwkp04qsm29S8IU0Z/Y5mjD4atdOYLw+QCMt++4cZobZLiPPE0YaJ
dmGHehue7HzIKv+4ha3NEDo1LqtCwFnxtMzacvG0947ZHrk3W0QpYfB3gFu21TjniO25pCcoKzU2
8MMuGEHJXKt4TEPZiwOGUDP8Xrdx785w221xyAqPAISAcgfSqMgWAkHZPTMpFUQMBWqElj4M1uFB
5m4dvq9dG0L1yi6wZMTxlff0Hw5ZPRGjsVXhhQl6PnKAyzQu8MAF77vGaY/Vskg51o6FXbJJaVCt
wU7e9r7AYKYyW+9xa6V1IB8z26HyuFSyZ3ez17fO1j3D4Ey5eqWxctldzVZWX76VoeUul3WoCaBm
YssQOmu20GfOVBZuQkie5bzUjS7Mi9qYgL8bshPsn1aACJqkBJXUd3iJyXOdrbkN0sjLVeoRreB3
weMymaq5VsXYYhHNCslWl1O+yYVlioNL8n4JorvlkLbtbWMp2rhTNrT2Stel+dWGU8eXkdv2dQlC
UTzhiOtoBYeWUibWmEL0ScwdAnEEnIjJLyZ0CRAA5S4np6CBwsgxeVSDT9uKrSAd9iMKMDPUAIaf
PkwUnhyOZDrN4ROT3aY4c9qgSDHvE07w1XZUvT+3oXeYGvLtwf1jRGQihgvYlu+T2CiXI2zsoF3E
MTJcRhLyLT4yrVd5mTGfyrjknurLQ5Fp5pk+S5ic1zqFVDIHX5fZ/mWIwiAYjh1RLbwC0HfKo+VK
Pc3HsIcxBQzMS9s5EhYENddYczA+76hSzP+BVkIQNDGRe+lvGbA5yRR1cXYKY5r84RZ7MxzrYd8g
mUbaMP1UMRSwist0q8sKCglMgTqeZtPCKMFuelOQXRlS0fs9dkuIXQHiXpnpH50wbskDqs+NvNJe
Wa8/hsUmEixhI7ut7+j6N+t7H/uwd1nlN+SOSBy5VhMLg6aWb3Tf0SBi/Lrp9lJ3udW8EvASeMvF
313Z1VdcJ6Z8xKBTJi3Nd/XNFH0OGBBVQHgGGyphIo49vdmLN9G+dmb5u2IQ477M9uWVuUTgn6y2
Lf7LM3jUaF/V5PpMXa1RNNHO8eUmYgr3T8lL8V86E9nEBiHixSJaSveukuuw/KO8t58zqQsEzSkP
7VhN2JUwQPXO0zoyo0pqkebVRQSOTpp6y12cmuv4Mts3rANwefZ/2YxUW5JGFiJlIIcAKxcMy+WP
gcRB/ZhzC1d/Znydlk1XHuYzQydndJd3zlk/cCPLa73tY5g3KoyIVsmuk5bR3A1Ldab9cezwJ+JY
3If5YA/2SOMj51tHIFvF9mb8QNC0eQ+85Kx4zOGuweaTkSueaAw/G/0XLh7rT13nEOCYftzrovy8
PUE705jPRIM5PKMtHe1hqhwc8DkesJRhT4G07jbb7sRodvp7djQZ+D6Y1BvgjgvoQAyq83NsAtZs
1C3c2VlNXV9dy0C7NunnYeMc9TiW030Bydi/KFaiuZ8AuEZ+Zo2cnKc0YJhxJ9hxOtwVQAekxNRe
4wyfjDClupCPVV+7sV8Zt3s6DGFviHk9hWlOkC4/rKguZZ2mBig1az33D6SeHqzDUBIMd4HJ8csk
d3e8W55theJxLOqZYXez0fFESL7B/pFXqlkeAIkIhVj+nxZPznb+LEFFSZyoTbhfw0Z45ktwWwaG
cpGhJlMVnfNvsP/GnkDeyNuaQVCQ6pAU5j7jCeRdeaksZq07tYMpCs0QNmz89cgvbg0bLBJQE8h7
bd2E1UHJvQL/Io6NCSmYbqrnT5eBqYQ+Cxjf29Uo5B1llGfdZbB4053ADiXhRKu2mj6lUr24WiGU
PuN3tTpQcOE4D2eHGb76LcKeODgWKKjlYqoK12kXttUT0OmqqbhcvzraaqBgoK5ZOFWCZffIeCFE
poJ590LOqcLmb6arAVAum1V2x6DWq5fU5f84OrPlWHUsiH4RESAGwWvNLpfn+bwQPva5zCDEIMTX
96p+67gRt7tdRYmtnZkrE1g7AggiIcKSgKva4RMZv7k0L2YXcwsnUFoa+7I4ZckGVRgf2FKGVfJe
9GbtriGN6JEq8nne102Wmf2ABFk+mtQk/s7ljZ7f29pewwim/FOQ17nPsCaSyPOwP++jOrTPfYnH
+uI7ALluF45INK1Ki3NNlokRmaGDVfkqiUw9saQjzQmxyfWPvSA5jfGcjfmj9qv0pubII5o04ZJ/
4N1TDJuYgyw+Xe0vwQbchPJ4EmKCY8EURQScZGHGB8yzlf9j4EtkJEcD6n4cnK1WE+qa+wHTMai0
vAdUHNSYS/Q24Y4dshNTTL0UlAyltmZPey8FBZnLdZ+T0QRAabeldscZkoXjJMzXnfcf52mNOakn
RNe056zAzBocCZLl085jG7buh8VmAWtN0fyNFyvUsF3ivvuC6UmQuJBTE1+7Dkcn4SFlg0FajKCr
wtio8vlMCWPNl54K0CnHNWxlBMm9y53utC5ubZ+AeJCm4m492DebYzGGTNOWgX3ousr/r/f97h+Z
UDc8JmGc3fspI+a+LCamKrfljsJVmSsh9vCBhmVSYcX4GWJjnQ8Zw9aNzAoI0mPq1AAo1sLn/xtU
hevOuonG6pDiYXnGFl8S3iJFfAEh2JEex7PtHfg7/GeiXu2354mqOJV8Oc2h1jpkpwCh0W4kQ4pz
5r98OZSOXIsXFS7/j3Qxjp1Tl0LYHcgDHEFcWvnhsleKECtM/uPX0fwqOeF+HBHE9lL0o9T3Y+f2
b/xFQ/CVNdUw/Q1zVkAstceqPXnFrLubvNYIo32nsnSPiAwfJUsGcgmeJQyPKtJVewVtAgt6XjTT
k8DSbk8Oq2lQJl5dZRcerfYvdch1dFh1kT5PrAL9nQqYrvcNxqiZp4DoJeuCMI934FCxVmc0jOBm
0YPrtt+2GsNsy8PNVFRwNez3gjqG6m/V1kClWGylQ01Aug1FKXaug0y4iRN8lSTO+nqOTqCJMwAc
cclYSJpA8UOye5rGOrVFiemb3TKzI//jFIFabkQPMuTRdbPUXilRFKxi5Va1BNrQewyYa4+hdVO6
AwrcJiF3V+6nqnBwoIGFC+8zdxj/sa9zwt8JsumnHryifEEGxgkiUZvv0QcBx8arETdoZbzls961
zoktZ/zL6qk+Jw7ELlIZQa72gZTyCY/4WB6iwQBnIf/pwV4GD9wAEKBMeltrMHaAWghT46Mlr/Hg
k3JlDZj2BfCBanVI8YWjEtsZqb9/IzuqjylLb8uIVYHXAFKo3PsUbk550yUhBuPUz9bw3Cf8/JHh
vfghc+e2244L+sqZjeFcM1EpMH1z52FzVLxodsQ8RwWMwJp7gTtz3nYgwDxsU7F8MVzH1EHzwPzn
AFO9kgg6yx0Vb6p7SKq0SY/5ELs3jar74MLKknzlUF2xL1yt8teKlQ/MP24LYguENT5aBEbW+2Ht
kQB3qDC861vZP7gUJNdb6sDaX8ODgyY7UyIescWjOAJ93aG0pEG43XhF60VsRDCD7KpWVvQYz8kg
T0wCCKOzqVwsZ8hHdFuZVT9zGmDmXYt8WHawjFa8lgjPfnK0Y7/etzJUj2NqgvoYXQXxCNFGHqNF
DRBbE7IBxW1HZVfgH1q+qOqEDJJxSeau5e17ZwilPseKtYv37iknHPs94cIcKwBJk+aPmSKvvFQD
8d0jU1szUsAapb8Whe02nbxYHUdTQrvzCR585vjCEUq5M79HcD24+jE+0ZER8Z5wTgtQ4fF7ronS
HJk013aXlSFHIWt5IuFZFQl+YszOwW0Gx9Ddryy67DcoFDT9v7bvWqLUbtrkNcBBlbrUohLLjTM8
En186/JvyuYV5U3xppE9Rwb+EE7w4smbbIOc6eWFl+El6vJ0sRYfc5Y17/WQrKdu8Kbss3bXFKyi
AJA0HwptW03SAqfubjIRQIpBeJ6/Ef6c3EPYnVCTelwiB2y4aEaO44AVij1+b7iwNW1KJE4rwtK8
vlbs9cs4fRbgaxcoQd1S7XyAYcke3R9qrzYCfA5PyNkljqlPM92V97Et5LKTjZ0plMnnqfCeqSKZ
q9+l73sUhDRWQHyAzXj+ByYqKhD2gqtRdyO0BDU1tl3y1aO8JHtWcmzBi1qJ6aSakZh4nGbTmSBa
GP/EFuzDJ2e8zS9AJ/RuSfCNo6ZMy03BR8lipInhRWPPKH5FFVE8zVs0tOgPvXngDr+0rzXMuf+G
ifwfuWRVgx8Q4coxObRD1ez6wuApJiFks0uAFZR1TmlAfogGk86NACoP96RobH00VbKEB9vp2r4U
gsJQhNQkVucermmOS0ik/THWTUjSVrHW3ZQrllp2wfBfK1aSKBonZfIFP1YMXCLDSl8e8Otw25Rm
qZ8iJHG1K0ZRqcOSiwkgSl3x7szixEx3iyrVWfGskzWTq3Ns1LVMb2p79yntSyfel344XdZ+9fCB
r/yyb2ucpSSmu366KX2i+LtMTBUBAFtgC01TDwl0Q/eXwmg4yuGyEELnBrU6+tJmPRm6dmZge9UO
b8ajmLnIbKQNy/BPM5K42lQs/H95xWaP8UAC/0h0rHxyjBPAQbiKReyd9aJxNKHBOxs4HmhTxlvC
PzK6JlZ4Vri5kzKEttKTNN1Zr88fNYAC/v15zj4GyuTMjlyFV/9hzz75G4yB6z1UozHbsj2S+E3Z
3MHlqkMs5IkUAabekYjRwSOQrbaxnZ0/0eCMC0FGjyvcVIJ0I3Y//l3sTGDrimvAkBTR4UaD3HwP
y567skdL4NvSyREIiOdjtYJibP5EbFaLh7p0s4nIsgPckCOz0eNjp7Ug9E7uqDzmbsQcOzkzcQSK
vVp0hJWqEb0MxAiWBJA0cbumOOrOV9Ndz6Q7nfrKZH/nkkOYzaq7vGZ2Nv5+sis4pwL1rt+xEGKm
gabt9tuaRpgT4PCZbX1eTq9JVoTRofGNmQ6mNP1PnjBoXy/F43NbOiGA6glzHsSdyIesg43WkCVe
g48ak3+9ryrrV5slL3mIg5oX/4abvPlMMiXbXd22frkD+jCjdSkRH9u1KwgEquLSZLZ+G0FOYJJs
2+oPRsOsvlWwcN89AUfnFnyR/4TOX7+D2FlR80Q2nON4nkiYY8TB/LZaQ5gyXVa/vseeFv9DUc3k
TQD2zZwx2XX9fRKF7c00KDylACOSN4LXQNXnmlg1xqtS2fugyYjYFxUSXD7Ppb9HVJj2+Aot+bB+
qlnpUAKlrtiuFHMvIKPkXzTPjTWHgPv8fChViPKQCnjcB0VhQboFQpGcqxQjy46cYmVO1exHNwAS
xyMIw5HwgckTnNuG4eSebGXj7ovOOqS6FV0WhOEwpQvstsfCz2nOGbHacfNbbcXZU0k3OgAmW9+8
tBTOXd4hVl0R6JpMIqQAfsApuGwzFl/ory6PrFVzIu/rqEydZ6Qp1KN4CfV4dqPeH26WPqv1ocAI
7mxKJ0n+LH0KiqJm4gO+uwjiWNGwZO6JdCS336RFEHntqzhEdHcWGX4SNi9j3h4Dhgm3gtq8Gybp
pR0WcluyIPKtRDdcZds2O5VC1gY6no3TlycSrhubdMjHt5lOMHa/3qh30+jI4rm+moU3Y5s4/UOl
6ZA6jjVlhTdEQh17HEtXggmbe4w7a19xnx0GdhfbFZ8dF0f6rvRlmuO2/RkgHjyYkVv3JdUgY7Gg
4tNnEROACd+MQxm1Fzb8gMXg3M09rgmXw99YEpC7bl3LpyqQ9U/K3/gylFx2yPjzQbK0nOdX8KCj
ZuFYr+i/0gLdh3mOPKBC/OC+aiWr8ExV7a6Qa6xOkcWzxbFWJd5Zy0Sel8H672FcNPfUFwPW8bC0
veeugMgVSAGplCXm8mIZn+C/EDAf7jBNoplnCwZOQumT1+283Gnl92poyzjTPhjnx2LgTs4tk93w
TsGvI0TsQEUEi8JxU45EM7YigO26keBw3tBu+YJL26acC/m8jAemyzreVeHsAzbunPJzCCPzBsac
HaIC+faOVyKtLlTbOcNXlEnK8tw51wd2FrV7D4A5vGt95AaUyqL8sW7WXnJd6/LfIHxX09HCWppB
P4Z2SskDohXzMPDKebYjCpcJ1v7TEI0jytLwvZ2w7pdvI6UJ1ds4rv1djPrbfMdhEPaP+KHMfyPU
vnJbe6v3h2lKtWcY1brBC2Gqvyp0qsdmcCsMepGALGcrN8G47o3W3InQJUvEjYbNyZi4Wj8leYjY
KPm2L3Yui5/JT13nr0tUlsCi1FYeeCxS7jJcv+qdJyS5ICTC4LQMrAJuoN3MwRM6nHSfm5VJhMO3
6cLltnZzET9JcvP+Dkf/Up29rhl/Zy9x1XEySd3dUhhZI+UUIfJka/Cdbfq4X2aWd3Zwd0ZEbJc2
Y+is/UutgiZ5xH8rFv4nW/dfVxVJcBZhLNxP8qzTczfWqTkPRTNLIhGeN8B7xZv7yN2kTl8V+YR0
O+NbX/YaPOzzgh2wQ3KYhpukZOf+0gHopWvDn8Jj1Q7wwJnvIS4RTyhxRnxhU4vCuxjybrGZY/ye
tIpRunCqEpyXJO/KpDoMbowpLEGe2QZwovdAx6nknIrA8R+1oWXwkloxYr3qq2nZooKxVmxMsjzl
NqPUi9F9nLfWL8KvatFel227zGvMplFpgz87hHuHR6XPSfowFIBE1Kn/L+hYGdy5OK8+IO6V7jFF
mJBQhMT4HBpeUrso78RKuYgqx98QOBpSX8JmBjYtH/a+4XvGXDMUHquVdejCXVEiM1/ynsWeCJsp
+JRjP/l/Y6bPm4GCBNaAtNRUP35g/WHLoNMRM+AXgR0iHZMzqwaPa/3aqEsxUjm5IxaXwlntuFVt
cxc9awM1T3+1gZej13c6DEkSy/5vUrVAIvQa6AJFasT8D853/XVSnxsEWOjgd21Ia9xlZrKIXHGV
ogF0XGn6YRJc1bgKdxsaPRjXIPHiGph17XBrbWfodGA4Jc9SHdTDA10rLGwQbjO5DStjIZkO9Dxq
zOcaUlJFzwjXrO4KHcQMdcIOkbIUm3BMeAX8PaQnFQ1bumvbng2OJ96Y2CNI/H4LWayqILP4eTht
BK+l/zyLqRw6ru5+KAzIKK3gSsFRnLKn27hzOj6S+px4e/OCzAFHxubVYDP5AfkOrSEpZmO5Orjw
wcg943QObbicPIbjZcMehrRnD7fpacC+ilewhqGy6XEM+TuYkNNXXq0wRSs2V1StBE1U3hWrBJ0h
SSpg6w3n7nMdENyv9iIJXMo0z/VqpyNPDEAemAfOU49nJmVgK/uznyQuscrQEdCCqyn4z09c1hqO
79eHwlbOX+z1uLxCnZQP06I45FJQXortb63fcVoAiJUlXWTsQsWwrdR1Z+wRdrjGReCH7hJ/Ee9K
5O7L0Mxdu0eQxn9dTY3gm5jn5ZdFSfMWEgQMQXIh1WxE40808LA5ITsBea8BAxeFxFSb9aur+vrv
GokcmigiDWV5TUCqLR3HlM1dFUVs0Nmtbjw/bp5zI3Eh1QbDLX/aHP1YmKonvrTIbnMoHj05uKJw
Dm4eKfrB7dVs21S5euwbJTICngULB6xuY771bQKIl8bYtd56XM9epzbqH3l11gAKQ0508owtxfYR
ruv3xjV45pe8Wz+mJsIEyC+zybdyjuKHwpsZFLhpTwQjhWPrzeQJTKKQNjt4Oykhu0NK8iXe0unc
eNwQSjbgeP/V+zyI9RuGQCkJbOKezhAMgcuHc/7f9X4Msn51lxcpqxCcG2Yrxjg+b2a2jN2nban5
CLrJIedmySm7NGo89EIusHbh9cabq93ySO1Mm5Cx1YTbS7Yhxbbk93wD3y7uz7ZGDt7kcC3Iy+Yx
/lZD7uXLiMpgggcB+zRXAl2pbtP4pyZMC8MkIvh7kCqK3z3bsDivmWGf2XHyH3GyXgtsioEfpjNO
Su7XTsL6GKDurXsRp/VTkXn5t5qu5EESd86h5bWTb7UaeLqg4aT3kdeQJ2Z6QCzkg+BtbNOEYVpm
ydJtl+J6FWnalimpFlGX7bvZH1j6lUWPmYLusDfcpajtBGGuUWyb6JvZwxqyGzEa/HNWJ/tHE5AW
KPmxuEmjZv2YOQenbTLU8nNZHJ0jOhXFG+Fg81k3oYiJgQXTQwwsyd12voG9N7u8tTYFV9mXZPBS
FrjRBDsICZtLv19iWWcRgQ2RXFUVnks5dB+JZat1TvnwfrARwhEBJscVf61yeZbYWItD3UFHwAQw
Tvt2SuVDFFpn2g9hk19Es3Ak+0ta5rA6QvUwD238Ywt+LgcCGYmzoUNJNHvgkQiMMzIFe2jUX+oI
Iu6hq1oQnaZwMf4uDDWQVcQo79fLpYejL1jC4VRMQ/pUNT5YjBmDf75bYBd3264bDVQqXbhBvTG+
EDwsrgnOJM6c74T1U8IMvlT3fJbo1gOVkDdIX/wFpICy6dDS5sQda1jUbVey797FiW/5J6z6X/wU
Ma3fIPF4zIyA+gm7E6Qmn8ICqPEufu6kgBQUzK2PEneUPMQDsH6iQOxM9GOtscZuaFTi19uuPdAJ
VOYsvs3CIv7rCo3p2+90/5+ZcR5QEdKZkeLPEbDnz+pBRgk2jad0fH+lA+BG47HqML2xovZx8uPo
aMXRwPaePmsyAJowMg0LC2QinEv0y6TFCW+1YpeAiWEeaYJ1GXU/ZWjZ0R8st8jwBC4VSRNFDf4w
SjavnD6PlxN6M6Grbtb2VFKMwGwoq5zyroRMdpj7/XehIx3v49yrgSz3Uf5XcTB9E5mgsqsbuyTn
hp2ztlvakcSqZj/5myQqWtNtk/dy7M6r9v34hkWwIm+bYKvl49ehnoLLzIuo+Uc9j+VWOw6ivVZC
6etVBoxbw5VCJVPyR3oYxnYsZbOQkBmSzFGoNr/4Dbbj7XWYg9hfL8TRLCEAEp21HsrtWrBzmOrc
I/Pvp+YbTTrAeuCpdrlYAOcJ6HhBtzwfbtcYbEMwW+f+OSRl0UckeyRdHwWjO0HmjB3NzbRq/Va5
Jf8edRRWPRQLC5GNrJ34O0mhWjGVkTHYtHiuq0eTVQONLFVa/ZWsXJPTJMf4zdGxsfgNI+I0ftNN
//U2ICPWQI/ki3FA89ISza1+D6cv1sdk6LtXbIs63EyMvWArWtnQlZPpRb6NNBy+GtjdmAn8ZLAn
b/HhWmeU6thjQrBa7cOudZvdKEf/Hs1nGjkK2LvGG/JaVX9rPF2MfzNkVvefg19d8JYYang7BL+P
xl+ix8ywcf1QhUF2Ln1XmZuuihsC4aDTunrLMquovyf0znHYtTl5Y2YKmxHH3Xik/pwLlxt+XLik
5e88jSAA+VOc+lK0q58AZhlC5OS07MPbIcaCSalSkZabMQgV1VJQnQbxEKfXMVBRALAC5MwjnHB+
VZVYQIyxW2S3HDgX1pBm2Su3TjXUblH55oGjJW/+hQjd+hSwuKX4Y2Krv4EilLUv5Ns7++yVkX22
WFhZVS1zzA+8i6AX8qwWBir8WoqXle17zms8mfM32M7J8pEP5dxdXG8U4i6nCpzjriwDYArkBdLb
CS8f9UYNcbi9jIgnkT6u/i9AlfqBTUIJ8UiVld4pqrwZVUMUlg279nR4iCdt7amvO33L651XDXk7
M/+yEqPeKMR/hOnAphjMplbot8yWrbwzVZiEO3fi//FHPZVd8Emq1JNPErYrnzaWZNaukLIwD9GM
NT1wiHeM1go23R6tKHUPZpqyI9N4Ibe1EQjtPH5Tt2lw8g7feMJZhMI5wvOYWsPyDmgPEMmsXub+
jbQUIIws1ul0jyTQhftuYsf+Na38Rmq+Mzi+BzwNdfEEbwyFJIim+h3TZB9txt6ah3wwEI7adV6x
iMJzlSe/DtVyi6jbi/duUOu8c0JNDeQG3ZtMt0ldr/wPsWDxbzSZi/FxoABPvXd+xGPCLoW1R4gj
m4f+16Dr4ieSDXaM1RskNNEJrz01mQa7DpeSlnoFYPQB0RnkI3XLjZRrV4PTJ3iinULHbz6wLpKv
WDHSr1hEufsM23AG/8Ut9wyURsv7CQfKcKmRa4/sPtoWFz7mhRuiJUB8Vo+t5F9gnCFqDsZn4dwU
sxOVrwyMGOUB89fanbdNSZDlNZa6DV4JgfngBNnDEeHDCOlsBwAWBAaJJLuwzmEIvBZ4IaIj4757
whpRx6+If3Ryefgqi52KrHg0TZHbUwj84GJM5r2mSUUA0SEtsK+mtjiHrcvuDc0iA69SNAxLycij
v138ub4s/TVREk1oZ0+Ng5Z+HsnfkOolLkLWYLbQebAVjs7NiicyJ8XowiZ88IeM5kh/HYy9R0bC
qknDd+H/qTxU2y9+U2W4x+iJ5YObSsgrfKrxcP6hOR7jpWSlQJdbLfXcUFpv2Vgw5EpSERsZ8G4+
C5Zc/V3bod6TDEvHuz5xEhyBLhA+SSItIZ6qke9JIICVzhP04BGz1J3vJ/0rJqf2mzusTL8T/szv
SQ5sNCshKpSUYm3/I+emY/ZltUBDWpYlz2+WLsufcGGv2W4EfzBsJzCv0EuQD+7Y9mqEOb6lot72
orweRyFprm3vNGIXlkHfPKdWDd4hWBvuqeOCdxV8ilkt/V+ufAjjJowPVdKyKAjjHCWinRdwHmnT
J7sAUYmnrihMt5t5HzvvISvd6HMcnbeMxA1his45BpJXRdDyCW8ohhDxHQ0v68zqxu94rWsCRoKR
NVFOed8Fy0rIeKwK5Endo6jFVi6XUVBTzZgGypwSjqSZ1Ep8Ie7uutrVb7bX6opzWz33sWRb7Nxp
EOnBI+T8KjhO/Nr1Mbb84t47wXi1GT14c0Dnkrk6lmOYfOV5LP/FWIgZCNZk/q2aqKHsYZgUSAKA
7i96jBrKN+neabHjtMs791o8HbaYvUvQYpWi4cvkDCM9Ua1TygaT5DV1JfmNp0LgQjgkiJGuBe0L
x4IIxrfEuGBfrowD+5BgOgV12iPq7htbZMU2wllYHmu3L6j6bPqfOqndjnu2ozBOOonxTxnDWrcP
Mflf+gRZf8dm3TUsFZUwIFZJe+NzruqH2fYhChKkFPcdIg5UOmjVXAFn2Yj1sqwlsF7PT9R0aqJB
9QfrsnTHnNOLekvrq+ecKrLbXND9EkaXiHB4bqlmdNkISlJOuxQZ7ClkjoQoCvt4GDCvTgXPoXVa
+xH8v22m7JeCqK2g9u0Oi/1ywyQU5HdCdOqTm2kzHIUXhUARhglAeybyYUdMS5HKgaB28KPWHBxJ
SciGLl27HJoh0cVNU+B5h4TiJWw8+dGw5YuMXI4p+lJz7zEhrLdhGM3hfkyluPZ8FHPZnUSYB4/p
NAfqKyyokaY8xA7TETVXvqeUiEFjq9E7SWXHQNkAy1NXUAhnNFyXhIBxIJmogqiPGLeTPIvUU2C9
+iaI6sIBc+sP68FjOaYeo3kd/iX4XpEwrI295nboMrubxJWFzXZp3c0Oy/pbtrXIG05HwOFxBs9P
8Q2Bi8daxKo4eAwc1yaTrgw+e0zzhM+Xwvn2fJd8G0pP0Oxx401+sZ2BT9Qn5If1eRVZnyxHQRwp
YMAmoi/4OoyPMu+vjnOLpQl/SNOkjJpZ5KDDwtQj9qmr8sBx4jziYFTethuJWie0+1VRs4+jQM7b
NkdSwF2tfW6mUzv9sUNc3YYLRq1twu49OUaTH/XQk2D7RIySkgl3a5tI8wYnDiBvuEx7C97+iBeB
acEVI4msYAdW9MwoT/C+ttFSOR85HsRbPdVy2UbwcuyBJkGKUHsH3wATJZMwYKN1/FgJBTUHrHgg
kscJRBH+4e6JA859oSIkXZ90Lxnw0Da7lllpIXNWqyuDOQwbBxBCPX5SXIepw8NHhCO2Td9SnHB/
EBNFyXe4sMDAHCX8U9fEzYPXB913117pIWsPM7lPEutfSmfg5T+uYoGrVHbubaM8O/1t3CJRTy4B
xgMDs+JOb8OoffVUE2ZnidBdn10WZceg8DWWiqUV7pNCPsTz4UXiO/CuT0oRC0PvXxd2cFD8mJin
BX5o9hHVJCmTyeSx/Pa8TO1WlUH5piiS8iA0BD9/scucBrsGO4TcLXwL1f7KUg044qnyPHCDsi1v
+lGXz9q6s3sMJgo4N3AwWLKgqwHSmIVLUIed+eSkR8TkCOFwyFIZHtNZTVcxZPDX5yDXyy9NF9G/
npHoAhUyx6AgaK8+DlrO6xtmcqaN0FvSXz2pbLzTnpM+cuBAyMK4PIIV80G3bvyRKf/m/x0hn66x
vCDxwOtU/Iwyo/vZ7QmU7CGVc3I2Km+db2cg2SuEruKHKi/Cd8IenfuFuNrGz6blnMRKyavQpUh5
VeHWC911/PKX2XVQja7Wh12e93GKG4To8sZwA8Ah3+RK3xSAeeUrHp0ANBaiqPM1rEFwC+rKagCC
pUdcKqkmKORT6MNPd/kH4FRDwjpQrNqz8WRmdgEjzwWr35Dd8RXVX0Q6K0o3BiVn6h664W4aQHrC
uFXzfDt6OaVym9xvMn7QfOXtd8ZeKPoM1DAILg5tRUUXK1e86tyJ+Fomvl8mPJBaAWdPQw933IzO
hfAf2JiRIMsfWAdJzBngpvON1vHSnmqJX/cQSA7cc86EF55cP0zvam6S62OgVkwfg1yXjMKQXGQ3
3IJxY29chMr03F+7uB/xFKzr0S1C5T5MPhDyBlgaVgCvgWul635iSm35a8k/VokIn1q/0udrSHbd
d1eBAFiG/xgBsvonLLu03YxLCrcwveI7EoDemVhwhAjXxVk2vFazGeaf0WmGdsT4paV97uK8dvba
LNcHXYiIqwOT1GsmKpqhN4YH6RtFzhFfV4eDv4eGmPqPnimm5CZRXNbumkZG55Vqi/CCu5KtYMxP
fPxgiTnVx6T2nWWbD8kIDcbqYQc6pR73A0sL3qbxNQa7raMgWr5tmg7wiXl8l3HdJnI1bw4gb/8h
BOuF/Ey/NOv+nbIOIfjrne0OV7vu79klRsOh41KBCyOvubhjaKyW79G2E4tFrcxPaVRqH8N56Qlv
j3NCcQ7nLdG20ITzE5sUz8N/d/VX8crJ72FgyoYNHAs1xHxKtbYitKZ9orBzqI/5jKC4NXSInN1m
jOi7MCOnaFWUqtuB75MP10gu1yX6GYNNtHiN89jSSWY3oT9QtTL28BcPriEODgGMQvidCZ3shQ4Q
4Z1x+Er+jCmbm4MGI/C69AD2txDUJf0py5wjvy2zzOShKTznTJMSnhVRQuXZI4UyTakx9vptSbUn
KZwSaxMFHWXpNRaKcObq3QpGJzr4bN3+uklpU+SIZLhnHXQ1Z0Kj3WWksVc+jQVeH8EPJhCTT+DB
WFg07YEFDBI7lPEr+UzQI7mVI6xxv1eLponGV2bHUrd7zEry2Ns+Hbgp4HDX9CJcG4KtB3BuG4/O
7KLqjeGPVM3UvY0kv8UDkq8rtn2UeVg/ARbe4TusbjW0xXW7lgTLaElrSnOmaK/854EGyg4Z6LNb
X+oig3vg98tbW/YO9uYxcW5LWpWiS+H6a3IuirCrAWYFy79EqKn44Cibn5qkkN0ZrZas7EYikD2V
ibdcScWuYZMYz3hIfUotKTJfFJcLg2TKIspjzPGmkQQtPdbjPu3y7pMQ4lo/8G227ZkMHUVttgCH
doOGSKiAx9y3vyUjD++MKRqaLbk+QVOBYIW940WDPu+o1FDT3VJJxECd1iHtIxW+dkX+Pt54E9mq
GHCui8m26M41MGkQPmzDTrKnggKWIMus3YQXigZ0BNPnFWegPKESRstbPUpCKAPkhpMOdJVtsbJf
Oygpwumexwz/TpSYxnmJF6KVHG+IfY+sD4Inp2Mv8JjxCVGXnqeseAICrEfplJhUFYrXd9dQObxR
Rk94C2SwHB3bFHfo9iI4lpwgZ+MuJscaAozzPgnCieYUDuDSJ/saxu0DwVn3GNFqA7Kya/VwsDmG
/hfkyuyVItVWndoqdo6mGWkjcftYn6uYfePTgtxZfhOTn+DcxdFa/OrSoRAVLigPPgKp33/MWDbO
0uldOjMXUutz72TNxaykcjeLrnw4x5Jg/TYm9azOdoKOjQqWhPVBTs4CacdS38A/MZB1PP7OnUPH
A1uJGTWNXpUwe5hB4C1nSD4A2XNon/8BP5zwMqHrPfP95/x9sSzkvvJBEeAnGOvpo67Tjjy1RDMU
dBSzgURvafe8DnVwHHnrkMyh2MnbaFsDIiVqMV2aFq3q0dWkoNhdkB+mEbXo9qYv4Q4igKyMv2B8
abU0Q7ruU2NA54asZOQlgGb6mM902G1VnlcfYxOX/iGmdr6gXX0NH2zrjemenFIfkla8QrhXpJwn
TDQIHOx0fewQpZf8IYQE8AaQyNjfdyzF5QZfjfoDky5n85ReSYcloxzC2EyCxonqksK+kiveJrRg
Ep4S4+IlFG6pnjqmMvfERUF8hMPkIQ+XsTnRP9quj4uLOwsPGl5s0tSre4vriOKxRas4ec5lE+v9
KkrNWngU/7ERNVzvePJ+GanN/zg6r+W4cS2KfhGrQBBMr52Dgq0svbAk28OcCQLk19/V921qajyW
uknghL3XviAURYEsOItBo8yD+O8mfiaBklhF79IHnf4dwTPyt45jkP+gTsM3uhD8daNj92QU6bL6
6445CvYtlV10ANmikhcdjdnFBXFZ/cO/5MGfw/4qUfLlYw+Q0DCZJ7Dbs2I+avgT9k3RzIq/iev1
+SlC78RQEAMzyHy3eZkTH/3MqvIU/2/akwW6Y102T1eAGBFkeexE+xUaP1aFRi3PIyAQKq04W+JP
sgBDCDsSMCBkkyZ7IGRh4ZVePMRHmRPKHGylzUlizNGSXpMoL/4bwwCNWQD+bGIoExUuJoVb1ibm
dYqicB7SZzus851ZWBZvW0Jpk62Y6oXIRIxmj5K7ZnzxmyhpN2M/NfmxmR0FEiK26QMrNX5xOWjC
9Rq3ldd4ggm4GZIVz4BBwco5hdjlhwpbp/zFirn7ZtBkIJ7CCtrHSY9Of2wVLv0jMQW3ytBh0X7u
67482QGF/3apwhVTX+oOV8Cy9gd1T10RIEGl9bDkWiW7bGwj2MUa/fsOGKKPHTUAdoDIngiHkxii
JSWOQCVk87l1mfzHuIgjA1aIjnd0zM43umi6x6wVoBwTpXT9Vi7JyprJx7r+TF8POtUJaRm3KCTQ
jskilCci9PRyCNY26C6myvz2jlLP8h9Kx/8Pxt4EsWqU4TGJo4iAw6BGf5tip+/P5AnimltgjSWM
0vnA3qIp917ArkdsiAN8VXBpUglvo0AouOLCGE5MN7rpI426MAyuHmXy8tmsdnDOlijO+zGosSIx
aVRvASKWYJuPiqgtGAYrIQzGaUckgEHWIQokCxMQgIiH4Mj7k6mjiUvYfQWinZdxIJ7sBAI9g0c3
FFreog0URFgxMtBjUUfTLueS1tCNdelgdrD6ZhsS0V4N/fIISkgq1LHxeOu7sFPvZeEl8wHGATkx
KPDhcreziIYN4bIwSblw9R1xljegFepcepPFOkCavGLdsUbQwy42y/A+GzKdqGEQpO2ZYOE+iEKp
X2HpTuRO0gZ86qFlmdwhJuZYh7QmEPITW7VJaGdiIpbH6QmkFdkU9KQOtjUhu8swmmC4EzTDN9ri
FJqjK5r+gdc0W69LOauvwinp2knpGNe7sljE90gwUbdN1i58HU3Z0JXj5SeZlJM02+KfrhcW/LQD
exiOwSvNcUqOQuE5PQkjIn6wpZii+7EyXNBgM9zXzPTxA5PqMufOyyrm5I0xd41sCYeCmzIfhhU0
2n1p8vzRuiZKt307kLXnFLrJLlw85WNN20oUpBvG0b1lzIpV25u8/wroG0c3XEr0+jAkD0xBnOAC
EdNyWMgk+8VlJsyGRXbg7s2ao8HMWmBzEiUMj1PfOx/Y+eWfqOqJ18Sp3B+JA6r+ddJpf5qJ8DRE
SAmDeDrZomigzqbuL5/8SghDSjpIMeHr0QzLhSnFdnQndOiJO7LWTbyJ5NaW6e3dTJib3PJSQ4Ga
uhU53ybk4V126br4etspqD071zjloWWQ523rLvfUb7bopd5bopxuK/h5SPbrCuobtapTd/cUDaT+
bWYSDZ95YBqSD5le0kV5yfQWlC2lmCiIlcLyHaMadWdein0TIUrfQT/AKT7i8v2n5By9lpS1pDPb
rPuBLolaRFqz6PvOtLJ/99j47cOh0j4jQ4fFCQz36Z1IDwBNAVrGR9FlqNbJakaxA1rrvSYLKt5i
vYAckXPa+2yq5uni15EVu1J6LEhKcpx/LYph92ksJjudzZhHTyANmBsophYxP7omcTjnMydvCZzO
hoAKuvwmTshQxBGaRaeo90OkPBLX5ZmocMTIQMgkUX9ESL559BDODxrjBC6XGYZ765s0/e3NIZpq
5nYfCH0Q/Pg+tso9k6eMJXtaqWZ899skXs90a3qGL9rGoNWjZBWngU+a+TdpgOJGTfKrJ5I4lsdF
h7QpGYazMx63tD50JGa2D6y6oiskXp+HLsC0A3KhhTu9kltTXWvQbO4xGf7PZ7dRBJ60BYY/kZG1
j9dEDcdcgfX4QqUvH42lKNy5RGLorRwgd1F9LcA2tghAMsJKrOnCath0EAfKIz7BGSOk77iSy0u5
FTkE3vp7ll7I9Lc04+8afhsT48nHw/XmC3IBvmsQFcE1hjMLTCwOU+12v6JMoane8bc1i8N1XbqM
Lph5eixDuRANDKSoIvp4hTPAg53PzPZdxDXPIBVMezDWRL8pLFW7n1bbXLuxEvPOdxXe9XalIPmg
LcrSI1uDmVF4KcdL7EHN21FsePG+moLxtVk07UGXCQN1aMn9Uxsyc97LQQZ/MQlrDkfN9bHpmka+
F7OMrqAni4+oJeRiQ0SLJi9vCPrvdhB01H1L3AJRuChmNj4LMjocd/J/IeZMSMsL2zHaT8PYtJge
2/LsIbLRp6VtrToyniE5iBKSxa0tUVofSWxoP1cyPJ0PIRay1h2oeBX9TDKfSC+1v2JMvggsnL5s
vx0Hme42BntADRu0SAkJ4XMYfWRD7X3Bsl3L80SgwP0IYMVuZLJM/0G1KILdqjzssmuAo/tEDoUJ
9kzP2voym/VmXQDAhGyVFLiY9R5GdrRu/vgndFP/J+t6rN6RM1Ur9jrin7O5wSuBS7XKzlnjOr9x
tw+Y0iIkF3fkMyTiSn2eIIVeZG/8Y0uIVnompLfa1TpBrrGFfJTUpzgGSHI13gKGBh4BQjbFQHtL
R1NnVza3y+8k5yE9YedcuJuDjMTPwecKRdIHR+dAZY88bg1N7z9jiyO2s0515u2xH2EjQKhqDGgM
RRITZDU6l3xkfg4R3dNZvg+nKiA9A07RYm8tBP4SMCXD+hHP2vhnR1Rj/qcsSyyKTj1IwlfA8aPl
21A/rlT2/Dk4ewc2rOXg7goMHd6emCjy94JW0dDWtHMrIAjsgSRH8T/eYaxCsg8gYtpT7cf/NDLS
CflxzyKoVbQLG5+2nznOUKXvqdcw0nwMWMMkz+TF4bME0hhj3OQlQQhzXaqx8/5RhazFYeaC+teS
hfPZTYRon+Ooh2ZlWNCsCBskWxOewCa+YK8YLqQSpMml60f3eYqDmteSbYV7qPBTmQvZEfY/UpnF
n4YpUHV7Yapoj/kmYAk6Rd26GwSEbrSEzvgArs04r3LGCpUsOVMG5o2lR6Oc5ki2mI6V+qUGMCPu
k5RZ9t+uJC7guCBJ5DMFY6U+eAAxX2xHSE/JKePLlz9DMAn3vOSo+ZhvddapTmHoiRLzqlT/0UT3
CPgtX9ElsQFJsjvHVRP6SMUU7q/jFxTgEe8eYQnJOIgzBCwMxQ5S3uTkLjyUlwS3K5YOiXiUE0lC
o098obqQJFfk1tsgYZSrd9JCiwWdAueETZzn+Fxj2uMSEknmBPcdYGZ4ozFFzz6Nga/vwW4EwZPr
9uydsbvM+UHM/MQPqKMRZ5nRH86B4wTeeQ39ipmcCrBqzZC6PHoZx+8PaR9WDzynCQlnM1N6oMcl
AJpwqoN9Dh1L8ZGyTLYXkSHCY0bsR+FrjccBUFw1hB4L4lZ/iLyT3z3amfhlxJ0IGJ8F4SU2oyZt
NyjCJ855h4SzxTBqhU3Q3M2dIoizX2u0+hBs4tPIkopce3fyrhpssD1SYtJsd04UMV3E11Lv/Mgq
/4DEIKzevYLVxzkzlOQvcQbCZKOnNAvuiZpABA1XOshRFxR1kD0zkvVp3ksGBcFx6qF4M9qtb2CK
2IfPCjo9ZHezW1OHnnUT9qSaPiOwUvXDCqcqPzBJS36aFkgpnkXkaId6IiNzW7uGhRQtEjl+Nuzs
h7PO9iMLTeCcOr8L1T0zNbx8SCnL3QCk5G+jO4WcMSg8eK6j6zqbGm+3QVsYMGha0SqUm2UWeOYL
ra3Z1wTfxORaqa45TQ45lnt/iMh0FUBYnHMbzIO+cDO58yny6L6ecNLMN29hTas7pTDZ85hl/WbF
aUAomRLE7UQi8b8oHjhRxoZK7CgXBhabBEED0tqKOKNjHSti5jF4gjqVk29+ob2OqteQsd0tQljL
K7/A4nEyIhfZlUkMYdPzYPTGVbdUnzFG9QXCQJfPzlMwNshccg1kBZcveo03gL0BKEGcOyjuDfKA
YD/oYsyvCZnOiHAdlZXXpTOq+VwDcvu++aGG5LvzZR+6383I7vSEGz2ND603eg9TRP+C5TtLne1c
ArW4cN+s0CcpAfk73aBxngpYVYxn1q5fp2fTirZE/a0hDlw0fLLgoH1GYBc2E3r5zmQ5f9xIpqBm
zDozd0wSsQPTkClGNm6dZmdc1KEDAbgLUYFO6SyuziCCaGtJH+zugmomWTFmBMcAOVdpYwg/4+wE
YwF5Ltu65RA93LYuqJaKvIYsqQF6bRD2htdCJikZ4hBtkL2THk5PjBgKwOute2nnNSyONqoLtSf9
hpcnGIG8QE7kQXhmzhzBFlpiznbwJY7Z2hTNGlrXWHGLtVOa/MHCMse/u4Gb9660a8DnE/Bn48ci
0Mv4QhbeUPwO0Ofc1DnaTagayMnBvcwy89zAvQLFB5kPb32x5AFEK0zJh9DGknYBcn2HrC9PkmMb
ZMD6N67lc8JCkUNRXXe19QZJQHiomncaXftbBF7jAqLN8SEwIAsugkWSQxPvKITxYSmfSd9eyeoy
FeCOPdbFOtpJjlUcNXnXHnXQ9+GrinO6SpaR6wEbNi6HHubPhOybTQ3bJ8MWPw9l+Mrxihoc53DA
+zSEmjhESFtf4xzKvxk4OXRFHJVwSGPGRcgshHjPGLwSSYlikGhy0flfNi9JraYUIRmeLpOgyaQj
iAe2CdflL1RAJHl5buM99kvgk6gGbZx6sR1DzrFNn0DwwXY+wHuQZZyL/YKs6RZ6EvjiuAJofWHR
zB6lQVNdHgNGGsjA0v9HIgPtwxWiBykuysq4gD4fECIw1FQyLAgnEkqnwaovVCjQStiY4TFcIuby
kFZ7v7rG9eAfPIYUxLr0VWB3lI6Sk5UsOpTlQWFZummN0Ivzp4PLjjuC4TPXc7KFqpH+yyfRE7jY
zqCl49X7q3NS+NIqyX/ogcBaoEH8Cz2WbAcXj/jZqxmVbQggL5wfzmGk/MnIQ7inSCT6s3LcEElZ
BX3wrm0VPDrl6b455RZVLCI4QOUPGe32V82sqtiFQ1i8iE49Wm3j6nEorLwLQ13a7TL4HhkxSwjG
MV4c4Z36wCpQH6wDmYmDfcg5ItBqPtOnT8GB3epKmsGqKXOqaimoROuR+grK32oa7Jc1/SOUIgSA
EOyb8nfYyTm/13It/7hrq9x9XWNt0PxmDm3Plv59/SkXNITHevU6u0WdSvR2qukJLy6jv3HbhG7R
bZwyaJE8NLV4H+bSvPduH/aHOjJuvB8K1/GubRonHzwTc3+EY+qn73MFkHsbOiMD8jBcgvt6oafY
Rej9iIm2XUrMU5/IhRs2kS9xZAin6+Jpnd+G3oDgNLEv7loSTuodoBKSQRl8eXbXuip7axaB88or
wWRgNWK/GO9sjN5uK+w41vd4S1oq2qZBtbO4i7iKxSesusN5ChwjSrVA7VbU1H4vAuefeJqxYOVX
AtK65oux+QQXesiwSi08iTapnuh80w/wewzXsGIx09JhkqqtnwoHL2Jao/atdyMxA4js2gCO3HbI
Wme6W5tQd9uFvid/nv1+4BCzoR/vYiRmGAlnxnxgzfCkWGTGQ59UikNdC7xxo6P5GW8aE0wpDFhB
QfGAz+6YHpt2xP3aVXUXw0yHzdSxxujTgtlZ0eHf6TvDcLLJA43Q1ziRizwcGx5NRTV6biuOGYEm
Zr3HdZyxkO0d7PbDL9nlvXug8+rat6URK8ldntdN8aHMkxEfeZDhUR4DPM5Pdac0HyxkOaATiIw1
bkuW2fFyGVZkjAdLXE5930dNENwV+cT5eHVT1ZKsglI7msHZcc4puAedr4+s5bX+YQ9l/Y+EDWnx
NmQ1WmYiUGAlbN2RUNtdMXRrcycY1qMmq5ngggmLkglcVB/ijp8ZoVdHt+GPP2cVficQa6wqEOp2
2ncuhWZOfVxFneW/+gqt5oaGv+c/qo3JgNil5AWgeZ+Hu8m1lf0s0lYSwOYsipgGUTXbuFPjlSwa
tT4LOHPepZsr4FCOu8zhWdMI201OCUp8KHkUzBiaYKHcVT0YpqNhffCH/sfgDShDF5EZRSRKKi7p
BgpQCjaITgp66GVgpaq3ifbkSn8MUnvnQviEhBAI0+ymFg3xLpaOrp5EQebfsOkDwnPvh4WLC7nX
BLDpnvVDoJ8K6Y3NPYXUMr75hu6X2WaZpjvfsbgGPYS4sEuCdvoz+d6aPeCal3eNq4cXZN6iPnm9
hA4WYAYRDAxa4mwWj0qwaiSzoNZtBJugvJ/uCqvhIFcmsWhN+vlGBGsBRX02BepYbEBl9FPyfpk9
YNGgIpKFknMzZYDEkKKKGAI6X4wKj14fo+rOQfEGpyVeR9ZtJGZWWxRbhKGCasaNFFMGEiAbAu1j
1W5Md29bSZve9MCkidq1aAdLQlficzkpHX24jG3fW5S/aF4Q4dxnVZGvD848i/oLxMiQ/2owXELa
AROzIgcfqjh81vRp/Q7WgvluR4eSvfWpTE7o4ZMPtMHdGVoZqnt0cYKXnnbqbq57VIzTrVAj1pGJ
0wsLhz68AtTFVyAQX7pb01vXnjS6Arnva3cKfmU8vBjCKggfD44m02FnufZ+ogE5/VEGvs5wQDJc
3AxuFBQ7t+mq+MITTToFhL9bPoPpPtmMVMPOD+gFIImMy8XyfYut8Rks3/XoClBtwJ6drkPXpas+
+Xp167+rHy3Ohb8hrJ9zt7e/SH614s6Rwn+nMlR1RXqzLcBtQmdAW7LtijFy322t7FIe+S7KlEU0
9kGfySIRp19d5unkUHlh8ZazSiVmreTlw7Z3A6g/s7CMM9bfcTO9JkWaDljs5YCJEhRe5R58KrTq
nvVzknzx8q4eMFwW+mgX+iwVOzrMm29/qg1xyfibhrAGAyCL4nsqAXbezko6oMKX8sY6Kf1Q7mRU
MdjTVTKiodR5rvpnwz9W59LnFOYMZfKsXtp1spcsLkAw9NwtpNsULRblLoAZDyTYvz1qZRF804ap
8b3GWHrhCTOo6OcIZ5bsAhpBEtUVlN8UCPEPPixfncKoIKM+g2zfvVdsTjoSp/jWMfMvLkKzHsTg
QaISf/eJi39AykBUIKyr0RxIGpMTIouks4xCwnpiRBWpNxCRAZFt1ex4r2j0VXs0CI/cc3kjAFFO
kWH0FPj4ebSZ5upUAT/P9oXvdvg+EcddTdalMVFKuCz2novzj9LFSc6is3iMxrUof3jJhy+DzR2a
bCC8D/ZH5NItUBHjYxZIQpvZonUfTZi4RNjOY/q29rX+BWaKyXWL2wF5G8HSODxaNTc/VGWx+Vc6
HvdL5xOLuUv1kNsL5pL6qYl19F8GfsSQyS5NhBg2goxVZFNTbpGG2/UttEqexwWv5Nbx2FpuJyay
HSscrqIjC9UEKXCjoaTkja+e22hYStxWEKkGt7pVTJ1beywubpHqaM4Ly7iQmNFzNM3IaupurutD
Ptlg2BkqM6IgIbKTKIzQmLxf27E2zuK0RSIz5MwuwVMiZqQ2cwcSSrQ8aGLKnX3p+/69LB2N5mP1
ikeuFzbxcywlLPkh9Fnctzbow23ucDodSFGx0TGx4Y0NDly7mN6T8kYbqoYoHdDtCIyYY2rG79LN
wa5FAIQw/JKGMOM/GJmbSq9+aRDm8J5TyKmNwagCNRZ7tByfjI6RA2zQ2q/yfsZK/N+agwrfDkY5
5bZemOVARCALp4bqlj670sNZxTO/vLHZo4KGAUg3zhxihE+auy0S3tA4/8aiz6+qbuPy0q5pl52c
IG3um5LgbEx//TzLjc1Xj+xuxVRnN2Mo+7Q45NJLHkDke6NyKK5aDE1xs9DG7b0hOUL8WXxJ8hQ+
3QTkjiOHDx4buNwpJoV+y/zYB28UFOmb52KuOfa1RGl5Buxd288ZbwDyVevH1VEzOXuCEBj9nZHx
ocOfa1d9mmTS9p6YH6I80ccCbIbF3xICNmHC30SZ7Ng0us0fXBbRPVG5CBg8XB7PoZHkD6OZUOIx
chh69Wd3FSv7TQAs+qFx/YncGDHU7i9/tbl39LmNYqTgjiqH7qDnsjI9InRSEzTwMASEVPCNH4nl
GlP5hSDJ3FDNG4jQpUOzwgqfdWEvor+4oiLFD0H+8wk9zhwSd4w0d1PnI+MH/IwGHI4YF+zSuTsC
sm+WAIqUolvCcVfjdqHytHdxRzL3QRkRXSBLJD9zCFJzpyvX6z6oI+eCTHvOim8JJOMNjIkmFiRt
/oXDbI6Nst4blozwX8aNTNSFS0eAR5xkLoLOH2K0BWYne1h4GFNs+x/99bycrCjA9XUEgLyhyebQ
x1DHbdwngk1I2EumNJkJ/OQKJnj9QpWyfmPL9L7AGvPLyIi1DhM8LHWHEAnRLUoH011OmMt6WjUl
wxY/CdalmFLwg4hod+WTj2N7IolD35yCNOePzI2L4BfqqUYgc6Hi6u/9XAbrHbRCZ9nhFgzxkxOh
AvvPvXG3hoYuiXc7BAw4oKuqf/ouMOO5A9AE2yD0iuqawLNyADITi/LkC/5UsUlQZTIMRmvP8Qky
wr0H4FpiK5yH8GntJlI2kOnnJFhrfG28DSQi51yhr14nnL8Y4V3vFMInE79tNiXc3qgJCE3Bl9bu
Bq+ui4ebuv2Vt4Q8mbGoli0YnEKyil3Kk3T7EmR1mRDP9QcvC+LPKZHqpIlFYUFaKHsXxMWozgWh
nDDZqPmh2WM5Il0lj1nbt29OVdQ0YjldM1m2GOL33lwTtqP0LCe4a5npvuwgh3Dn9e60Hlnclssl
Yq7F7h3icvMXHXHMB1HwfrefdQBI8IivwDOHWzjQ8uaXzjxti/LG/gRuQZoIa60+iZ+8gvecylUF
eMaw9wNZisAYDGVHWu2mQKuyEa1Ddm6aUk5dgrgee0C8aM6Tw+06BwZTkaQl1XRTt3qufGlYl2Vs
QZex2XoErcvtSkDn/FxRyWcHOFriqU1Bb27E7VtmsFlP+RF7Txkz4mg5Uat0MiiJTC3uhIjqE7GT
ZFXQIq39CXAPQoGC0v6zWELMDDEn7WlG5crvi/zsF0CaIPmBPZbjnUmDnpInGcgDZL203LO/ILki
yXwH9uXsQ+qKOHJfjVwQ3Wnlsi+1gTdAapycZS+k13u/smVeuW1w8iMGQj/9MmVywYm45v39LLie
Y9mZ+JApl8kUC9lmRelbKfJu0XwMT/QTAyZefET/orr3+isZA4asApvrO977OkSXK7oXhBkEf6Pn
oH8ZnNIkAAkXne116/uPBXvCFX4mhtF86Neflvc9pbvScI0Zy/surk0WfYBQYNomUBNwvhJVEJ7w
3LADByQDc6+n/UNy5cWyOHqcOs15pAub9wOk5UYfWJ7kcs/36mJ2z0zEbqnS3rrvme/E425o2bQE
R1QdE+ejyEFSuk+yLOjy+sF3nOPUestw9OXIpyBzdgk8iin6kMJZxKtWvqlothyUCJ1g5rQTeZ6E
/yx8l4QUKFI7EJr1gPMaONhorIwdecWYrFZPCBeX5aHosFfxLIOxbfXccZmSlHDPMlQzENWcbkcA
Cf43Sw6JEJa+ejr2Dcj5M5JJFFZ5CVFh6+PUeLkZwTLuZ6fHJtHM433hUOCS7biw23GsnJgNpxNV
41RJxH6EHKQ4hdAzTBfjcGHsMMFwdJK31qSXgPxbYPVjlD4yVYcBZPDpmH0YqdW+zsVEZgplQwae
LiWV8iMqRXUfp3AMSGTGOYNhGyn45Kktw1KO88Tpox+FoAQiXo+GdzcyL2fE0GT695qOJJwweYgu
JG+QvtiVSXp1SyeK33qh9akiA6TcBNGMNIIksAU1GWP5mzbADKsSzRFmpzR3bF+z8An4EQRfpvTR
Q+0KgqpavGn/VlIupx0CSqO24mZTOAV1ZmEa+TFduIN01aCr8tSpyxYortonbYACqImiA/WLNo8d
qUj7igY93KeAOLy7MYqHfj8QZKI2swZHcCgLScU1k6dWnC1YtH99alHYYUcEtEku4H/DSn7cKQtC
sN4QW0hUObF8ytdzPxuAhHlBwc6brAhWB5M1pMeJzQ0r3bDnin7o0JOEHt/G2M2nshzHr7Gwk4+i
ibznW8o3OAfu7UGPeXeHd7aP5lNAGt94KYWsXHQ8XKcfbt/hPqgNzCEkWX3NV2OkZbPZ41ncInQH
4DjQxnz3YVfOKA6WfpkRZoJ3+UxE1R7BidXiTSEGL5/gdyTDgwWEtXLuU1sYC3MxuAWl5gk2O8nq
mdniCmkBvRqe4U3PoK14DuoQ9UFIrnbE4j6jIi6o3fEplekYPOCZIAeIDcCN0bISLrRsWzmyZSjL
ebz5VuqSTLu8ZKDoxn7we8nJHTiFWcSZtQkqZuck2U1E3aDS5fhnM14trGaTvaqihjaKp1IlxUFm
hFzCZ9Hghp/KWrjxDcDijPYpRqKPzKL3u3ralERYLumBBqNS/W5d2vjLd6oy2/Wus46vHclt5a5C
kfyA5cw+505SmA1+VwY9li4+2o6Qi+8bBpJP9UChzG5yNBcv8lBp+hj3n1InzelmDCHtB0Izi3OI
aHo5dpBq1adDt16Q0YL6p9jOTpGC91vzCi7lOI/r56oMQtwtL3cFSFdI06GehUP2M+W6vuVfxSbo
HzzGW9yHDEDRsEd+WSWsS5GULtOmTjr0LCLM4bGpjBHxgw6Rl1wjKHJsBOsEfeSOu85XBzK6nYg0
C+LJ2wcOwEQh6kx99o8Y6QFrbQeOJUW+eJhClgFMBQ10R//WarmRLBwht6Njy6s/kYcKjdOScxkd
PllbANRKohuRJFIHZM6d01u53Osm9bu/DAMt05vEFQHm9Vbm7rEBf4RKr8LQjkEe8vMaTXvk92X6
3bpRLPfKZja9SlArmmRL12bJ+mG5rv5mqOEsZdQoqt+Eu+BH2HUoRCzF7li5D0Ue37xTNL9vQ41P
74m9o6c+Om9ygHhINbv5XSvWwd9bC85lj1y41P8UPYRKWKpmsDGGmcvXf2Bv69doGdsEji2Vjpc9
RsSjuyia8mLAbFct8/CAm3Mu95yDVfMIIEqhJQRxl97lPtKNX4NLg/2T2BHu094dlU1YHiPrzPDK
s6QJ/viUE/Im/U2qD4+bDY+HZop1iQXM5Y8Fax4S+HrsRM7erWVXZAyrvW4nMW3He4p82Df8H8EN
f8dWr0H6orA3sFRkxZKHx5bV8vwzqsgdcOZmnXMw7RC4x6ifqJlXsIAZJKKQjI3diCIsJvwqSozA
NF1TYm2lQ4YKe+4sbO9Qgccp4Wr5qli4oGqZ0/PoDr6A29UHZvlpiQ0Oj7MKWJFC5MWZ/FkW1M0I
L2WW7mbVdgviShPXd7bsZUtuekYHPScwQH5c48OxMYyiJoQPXALJI8wPbgc8ey6rrDgTUHebbsZ+
OuagLMO5A+oCmDnq5HEt1sE+wKANFRM3CDkIfoSNXy0jj2o/1vESHjUem/HQoc0u7Lb2p5rEe0g3
4pnsIJI1GU7J4Sy8biRXOFdlxZmHpccDYNImM4NnUJNOSHK4pTfDTLHKHJAgYiA0+TH1DTRceAwH
qIJ9U55qIA+qxYDBYUh62hy6vLVEBxVis7Ab7z7LaZqCl6BHKEve0hAQS2RCUi+3bWEyb8RKTkfL
/phJWNztwgJrCf+SbcVPo5ey2eK2G83GpolQn2WUDUV25b0JPWzRJbr8Fi8ByPwNcSGc0oyEBRl+
qRgSqGUBiLhNVPQBFMxBkdfAOswCeIJXhLeAjrnjlxm4uD8ssw/vjn1FKf4FDcp6pLjWAV+MWFpF
hEmUTEOhFpNmHghk82AbQ3XyulR7SAwXVgqXOmDSejIqym9uR+FxqhMVQuYV5hk0eBMz/62PlOOr
oo6b/6JvYOxHhJGMNGkoPZQUBaFl5MozxnmaCMGgq1KGh165fRAE+L/Zq9+HoMfVr8iDoKNh6gJ0
wgnaZvpJU3718YVp9ggobovrMwe/02D3rfKHEGKQKR6AE7YmOrRA1vp+j+9X1iAWGxGKaAs2H5/0
QvaBQb0eFet8KJsirD4T6oD5GvHkTUfTDGRT1GmcG9bozRifZutO5tgJlwQ+Z1TgihhbYHQ17rKQ
rnSjjJ4Z908zMuAMHecw1hI8mIkiEtVTaF/7Wgf2XNFboQblQ6p3NXo1FsmoFRiYFVX+hFK2Z87v
zyXJRj1tw3bBB9Htmoaaf+eYeKI0Yn5Bt5Y1pNOhnJab0Vum7MTAxl9OIZs/sWOlJV4kD1B8EoQq
/3DKM2Ssi0Ddtd5EiK0c1ve+ElLvRV02Blv4iHtLYRZhpuQnqAhwGzAX7Ww2n4mISv6NrUeccucn
0fgPeYjvf9PauB1fCQq4bYCMxT8Rrtyb36jniL3R1oOu0BZjHR6Y68FALvvR2bZEq7Hu82ZnZpnH
iTTuOjx9BqPJGqmfMjLtFW1IAVCvXOmiXKp2CqLKt5g8UomZLQJJimG8L/PrOA5tfAW6MLe4mSt0
bCkh9nLPaopSLUxTIkvCIufBCp22QL3ZWn/lUITciJQ3yj6cqc3XUw2yceTZdpvkyimATGqao+lP
xtbxRVTCsvLFcYZS3m2phxuF/IPZFHUCQ3Eatk1URq2/sdjlgEosAe+AA/KUeKU4iL9cIAH+r8Wj
ENlT3QQIUGhQsgvpMuH8iFS8yM9j7E/iGtpq8fckQ2Sv46yiCPUvPeA9/PL+rYgQV34HTcpUrvHB
ae0Sn73AoStd5yuN/OrfhKO84dtwx1ftrAuWKjL/6q1B6fUDLAaLPzm8/+PsTHrrRrJt/VcKNb7E
iyAjguTFu29weklWL6vxhJBki33f89e/jzlKywkbdYFEDUpZxXN4yIgde6/1LUYIVbDmbw5G1HdY
knP7bCG57T0LTVWCcoIwjp6vWmISA8PRZsyXjBct9M0f3YAGDBqp7y+35GZF1yXEp/kY5Lmut0x4
1/CaUrjl3iXNmZCZxi1OqIwjtZNV6df0QBE53nY2s6ZD1xBLdb10dPbvmVaRwsH9iUqWW+KRNgwM
9JEjErS8qE0fQSg4H7qMkxOSajD3GLfiB1X3YX2eGAf0BTk7cNGNZ4mrORxw/hItmt8NQg3lITez
9EhY8hVReqBu640ycXtfF1NKc5rF6JAgbi6OXlyG155itH0aHLpdxO5kPrbUgajIvdXWBniUigKx
cVwa0NdRkY8G1HivMDe0nUdDJkysrZExFgQyAJR7Ro9lOnMtidO7H13FMaEIMfeQAV1fweUlbscy
Lo5TiXiIkFqsMcRQ+MY6Fk1AKkaKUiCl+6waonqamDk0waLWTelNQAnh2iTOBlFaiCoTp9O6WmNq
O9SG1/g1CDGy7dzA0nfojoDW98UY3ta5SL4rKxFfCtrkNOL+gnRZvka2ny7LuiDivUeUmM8dDPYu
oZUGjrf4osFUoA/rWrHqpKfAJwMJnFm6Qgu7C1gDLnKzdmG3MWk+vktJDeySZABlwy3js4EogrXP
hPsPKeCgyOaylrzbCVPV8wXa9rD6gjgNS8SURC9UfbMhxKsKH3q8Hvp81BGJVzgb0qfC6qq3hPD4
7wmUTXm+Jjk/WA2Syy1TxuK85ivFuwgrOe0aSd7GQylb/zFkHb3TU1pl6L9YfAUa/EY85CB1qzPS
eIYDcz/ushe4BBE6lR63LuLzluIGcOwE/Dl4o23lIOeAUpYdhU4c+yRqL35fhFi+ewyXSFzsl+To
Q7DFlWdlwjtR6s2MKX2+PQnVIsSqyqvjc8gVo7vLEX8Q7RXq9ksHSFAxHedJoW9SasidKqVnRgLT
cj72gwt/C6H9JVKrLjzjF3SANku0z7tC6JRBR+VzopusNADS3WWtvOjwMMab3pnwVbHzFldzE48D
9oRRQiWyZbFzFug6X5alqR97L+2f8TmC0/EtL033bkgdue07uZ4Q47D6VtMMgnkS02R7Kayh/d4s
AuO9342EISEWSYx3kdmFGd5w3tGeBT5s3sJx5qXsbVVPG4Z74gexp/MPJq1F/6VeAuSYG1ME4btE
wpPCqVta5+TFJH1vSoA7rKao4e0DMnKvuOxrTxeHlmOds3XcWjf3Kg8YhBNr5x+QB/ZkfBDlur60
TfcwhlBY9oxRV5QgIgoCkqjbSVCD/8JpNykiB8cRQrft2CkME2EU2S+GcbD+0pIGNj0UuKeB2jhR
TmwvoiXMztYA1scJLHnm9X5GnEvaUBabLtDFBbIyMkIBTpTvibXQjY4p7O+9UqXPOMnCtwAO3rgv
ZvZu1Bw+J9NucHG2x6q5DiqqxG0YDVDTy64JX0BrYz8C22QYzZVBTTMoZIiH6FED9kHX2O+065CF
RVBVlm9ThcufgHt3DSVUlrpD/MPA0cQEMU/Ec3s3uTTOd4ABA6Bz1TivWYSe5ITdghOxUyL2Iexr
dveGOKPi2sE2krJ/xyK9kgKj3tUYN3qloMI/wETl4S7fZdpbzqCuTyAK8wlkosj9ytnFk8TvUo1p
q6jm6x40JvrC7lQP5QTYDJqGPEofhSCfKie8qANFsouwFYsN7g6vvx0bjjwbr8Gqel62OjkVPaeE
i7mOagDhDR2AzcIBSO8jq0/cA2v3fMaRQiEGJsrVWFejwobhnkTAoWePwdQZnmiLRuI6r5gjfGCr
wae9790K2OhhQEwdh5cM/wiRPjJocNpun7h4Sjl/2INOuM9peG9NQsfAmPygb74UvXa+soi77l5H
UdJuZzcLX1ocE+33ZcZfrfb0cju5NSPebQK7lZO/1lFmLvoO+wD2EqQEOSFQaIx36az6+hIh3twe
+nEuERQiibGmnaYSC3jabQsXZB3QurtjxosjQsPKrTfpnNk+jAbXbp4MnNfyiAu3Kq9mnKEWtskA
3vMWBFcR3ZD8Fdt0vheaNqhuZsTDDE6hOuAvJxEH6pjJtqmllvFiZGGMTwsLNDovYgNDPMiIjM7Q
j3QcJpU7rEEDxmfRwPKWbRctpq/R4jcKt2+bNwdkRTLfSxSJdzrEZLZzc/KDaKdY2deEhAD7MqgM
xSsNCeSmdPYb9ZWuXP/D5wWmVvb0QCTgZNiW8f4YwTSQ4NotT826/LtlnR9NpQf3VElay0y1QNic
GO7Y4XfivRBDgitU5lBWEUJvF4NvdCJBZ3YYnKtGFBc66rv+Oxu8HV8CheB+JRj2VohOqe7ttV6/
QwkRBvdQptaJ4rwo4ATZzGN9WB3j0WFcQH2xx4WefVI6RHRJFds/uXM0x8cwxPS/qdsJUxknciTr
nOUFjZVIcngxlIyQaUzm5dvEo+bdFiiU5J3mUM9sISdKPbmOPAyq7AAgpNIFsjNFEdRH4A2epz3A
RNV8Q9VjkwvgQYW6BO6of7QAOuYvtDG89mGQgtA3euI1AiLXcs/yFEjS7RhT+j5XOCbMyQlpDiGh
Kkas59EybOZQW/1TFGmvPC9HBLVbOquVIN6qbvxrp5xasadRKdgbiKcsP2zJSPCAfE3DOI2KiBao
A8fzHn37kJ0N0UjLjH6Mj/QpRNqpbh0EqC89fjDnsiG1uDvIgAIDhoKN3WdO+bkOA8ntKy2imcZ6
i7kvIkG7aRCdvNMhwfdNSoD6ghhwksDiiTJAlmoFVfRQ5d78Sl0xD7e1T4AzEUWj1EcUcDaWIatS
Xr5Ba15Ul2FYtMkFaQ1uclWVDH92PgBDRtZ4PQqaO0C7HQyb2AAB8NsOdFUa4B4cJvRYVe0TFYBb
rf1Sonzpmtsp10Hy0KdDjL6fn4VFa04YxrPN+IF1ExvpNs0DJ42R6NFQhjkTKGvpCKKoVdCZpwqD
ygTEosezzl88x3/qPH9uvyc+x+gTRqhenwZPy/iJLU9aN3TMx+BOhUndnihjSBYcJ9fBM+5ItpRc
t6q4mdBmR/t15iNPQuN525sY5RZnasbZzJoEGSSBwm4e5JrilDKnJWYW0oXVIDpSB3rTIxW2TZiR
d16FGG72Rsdt/g6QAK7FFLnxc63G8GxS2FhoKNnkYiEaGb7ahk4Horl6nM7kkOAJU+Fo3gPy1ttt
Q2Oa9KHUYhN1/cG+ohVOFEma8Kzu1h3MrF1X8+TboIVoeMOJYgBYgqVBJgR8s2hlc1oG0a+0qhpD
lfCRezKymdMKqIAHirQpvOU8cLEy0fOaYEbWgydqAIEjeTwtfaFwm3YIVJrMm75ZRZzdzpEfRRin
Io1iEyk25GaYeE9Txf6IJbIJv4oI5gvd+dG6tDA54FRqeaG2CPKo5hGtqWGN4I0f0Vt3H/FYoUay
kOAzUa5izf8EQgYNdSsGWU4B+B3jNRZkjZo4YIaM12+ngx4rJPJvpMnFuHhPqUmTclcjt39G189w
LzbTSM4sPsMXNDU2gUFkqZwZTXzdfqAx/tgt64yntfP5quEhvYRpSGMzS0uvfwIrmr0ui92uSLUx
sLaR2zu3oILGu9EOuhcyK4sPu1XpW0De7Lltjz0Qxwph/mZiM8fmhrToleYoyqtmrptq38BhsPZ+
niXPfl+AwJPon19ifGr3Ftr4CHkz8pPdiGXxKo8IzNr4TYn+Cohb896mVCvM2e30Fiut8+gLx/5I
4/ivtKa+d7eLlzeos3tTC8iXMiUaEPUx07uwkDsjbdbFCelpumOKnF94KDMhHxFzXG9QMMJUHsGV
Fix6Nf7FWdWkF2GPZJCRBKxrpKIwOMo9g0nIVgnr7ZLM2CjqCPHaxmsFJwJOe1aGo0+VH42qWrMl
TbP5QZ1Vxnt7LNyYAqaA2pkUtnvRIToUOKkUk3CvrPiuNeE2MccK18/OjZN1GItYr3rCohCuegKN
CnrFJBiOLAb5j3Go1Zs1st6uQPDcOu8rU7+7jPh8NHx5QfKrT0N+H1qQr/b9ouqrzpHePXtOaE4k
8RHfMKObBYZRcJ82PesqpzcrdpuzhhYoeL8hzO6buiWU0ma/JtG3ZGi7l4xcPlTbWw8jiuDTUlf2
NUzlla4DlqllZpZGCE7Y2rejn9j5MQ5CTGhzlHkXTbb4XwsoGP22h+OAurEssY3ENkUKKhDsvT4T
wRsL0Ux9NuaefTcMXXRbB5K9MFQEaAEdCKcr2Q4FYA6k5M4mAk52galveRMD1fk2csi63piJUzgT
VomjVg3T9DiKGU4mh1HmnsysG9TZTkFPOPLzM43Yadj2je5uGavVD0k4l5dJQTzWBs0MjTPduu1t
BvWRNk3oTh8yTdCOMAkzRyftsvLQCfLJD5ZFAv0W3TkBll49Ld+wT9X3XjOEiEjE6g3uBlnkB+om
Es1578thKyzKqX2h42XcjrEH3goxndjQ40tvklREb9ieXHpEY6njHR7G5M7nYOtSNQb5a+9Y7ruf
dEOy40kgI6viSHbnQ/vhY0h8PHuGCPWFv9oUtkuYW3Talir92vgzOpXcGvWXsJKFffCpnOqN2yYs
oGFDI4nYINbVjQ+c7LmZJhfzseH3p2oIeDTY0BAIsTbAZu+rWN6Qhcg6BZBLvobMiXioyl4d27nL
nnVvZ8+AW4qXrnMQVkoxqy8MHJKHoDCwoLuCdv3ZkCf5MZug/e0m5tovyHA4IQVujZR/XBBBUTsk
lL2uXULetFGbRycoDwzHW+ytw5kqOD57AYJv8E4zc66GlxE8U1VRDhBsg8hKugKaMWdH8iTTxX0n
y70ZwZjp5jnntHnvGIvQZQwgHnag2rmdcQtNewsn1rcsiobr0cOkR3lta4q2IVfLKsSiCwZSLvtq
CZReG6yjAk1kGPrjjm5Pm+wFIiCEnC194E3b+yt+nWkL3ZzSlY8e7y8DdVOkoMdHDrubsAn7bktz
aKiYi6ME2COcgPdMrnH6pAn+EpslHYk1T5vWAys3RCRD1G3AESwEG6YOOUvllecu4QXCmGrawb9P
wpekjZyPGKmT2aDhammvZx0mjDwqX2NQDRciHlf4/yihE3PqCD2CVebiCe6vnK9p1jbQP1BsXUbT
ZOdnMpkgmQDtyEEV2TVkz4SDS3kqmmQVXsKggPtUNyLcW6CXhwtQlQwTVYPCk2aF1FdDnVs/esTY
R71+dHit4Yh1jkTTdzPnEvV7vwrYnUGvkte0gUnoJ1V9n065++Y37cguyhqITxUWyH4WtoKqRCv0
i+oVmE0OaKB6PKBp2ZHUQ7hx7JP1uGlsO5+IPgAghzwUGyEcnTo7klhc4hCqwyA66aqENOKNVO/7
CP6YZlHX44dDglG4lxyFOqbYrbWaEqr2DCunfAawzgx3MuxE25h+NfNcCww6MNLBLWh4CB1s2NEY
jQD7YvrQx55/h1SNrRvbWnjJTJgxlhADZzshx+IpIxw3ga5fBo8I9bF1BuHoHKuOwSU/Dn5ySS7h
mpk5eau/uuDsZlf5S5PlRXRBAaGu+f1rVOFVEr1hQS6/5l5O+7kKVJifhxA2aMxbgg5BzCipPTSD
V94HJORQPqehvlS4nMDvTGZ8CcOOXZoZh2p2kbRDdz8Ycuw3ws4rdD10rHcjky5vMyQ4JBHqt821
w8EXb7626jfedPIwjAnKjwnXD3mySCwQqqo+efV8HNROz0nyUIgIDhTOvO7WJ26IVmNSFmcI2KuB
/pNL7NhadNLscCf7KQMyzzyEWfHqZSaGBlylV5xlYbS2/9sUvWCPSZi8Auav7EZ1hNrWcSaeUgJm
iqsJ4PZ7CKeIsJuljutt1KXhY4ucdOLFLborr8wniyEGL+vGTnvcK5nTdCQc+MEPHnDaOZCGC5rr
ibhnZczvw6Voip3u2vmbxHpxy8Ch01va6zWob3hYV8HSrU8MmXVPrjuPZyTVKrFdWl+sPKoAeIYM
hzQETDItzxKp8yVuQIwVogekwe0TtN1cPVTo9AmbHqGKRjAeuRmc9udJwu4SDFYpWlJLl7vMt5xL
SQFGVkucexekf2NV4ue0y53TOIwO58mhGOsImBRba2xsZthUJ1iB5OKP+ya1TLNHpM3dZxlyHzMV
07ONEPfQ96gr58Tzz1erclk/Gdvj+JZPA32MDsHz7ZyvVimKW29XgNdP1kYPttiakhbfUKY4lvWY
Bk4NrhsCW+Jh+EqoYXHPwXt4m6IkxVbUEpNj0WqotgU9y3wTESkutuGSy6PdEXZIvbqadxunSB+R
rDePLeS9hM1xdTLE1szE2gfmDY8hIdDLGWL3g0XFc3d4TxJvP2bd+BpBxXpaKuavG+PQxd0TFxeb
U+1hLDuG1KzXrddz9EIdnqD9GrP40VG4F0BxEkx/HrVWcYeuMEKrg0Een1ZQTC9RRa21jQo6lTtY
jfKMlYsDfYsIJdtZyAXGE1aC8AozF1Mth84HVMaYbYdkslwnW7yGxseDH4fsAYy6gaSH5fiWZ0x8
Djij2r0kOoApYY3YhnZn01g7pvhDdEd/OaTcqkprN+GEFFfdlMhp5xcZOrPZY0x71pEw+oCftz0B
DBSMBxfkjoxrGbEywraTfp/0SwB6gUfC2UHicV56q4Mb2ZBA2Z1FHmb2w/q4aG4vb9GeaTbMDQ6g
0CrRDTZkclmuqQ8WtmcOUMSBz7AESR2fypryKvMUbAhPEW6ASIncVyarrQCB6Jfj0ZNj3W8pPtk6
sCnXdy5ZZeGhlmb61sbTSnxpbAzDjFwVCgbkHsR2dX35Sq9VgS2wsaFsLOTGXxOANlBiJBl6m7pA
fLlTaQqLR4gYcUgDURtMXVzK164CMr1lCbevF3hDyGT0SHbUgGaLINZOzQzz/RUr20bpuJzJKYnb
Q5Gb7Mmb50hvKihbCDCoF7JT11Y+KdI4+YIjWV0cQ+gegiptONp8JH2CB9LuUHOd5ZbbQiuklKH3
qEYVnEJaJVjbJ/Kv4Q1ll8s8KIvtJRyKB+MSf7LDNhH4Vwnr87c+GiNmRWXtyV1dBCPHV/J832gM
wBrpp7aiqcQsz7mFDVM1O/yWyU2cNs6IrIE/7jAsL7wXWEnI3PYocnaOtqLnReWovsPYCW+yoXC6
PelO6ji4gkylSaf9JfXeFB9tjpTxRrERCd7+HppOa6XyHcBT8ip7WC/bprKK5gFOu3ebi57J4rjY
jTjqHmUouuWGwx0zhBh+NwQqejx2nbxiOy1+YC6X5TYTAZ4NoiflsreUiSwcXbg7WNZji54K5xRI
exR3EamXw44Ns6GSgez1PKQeoL6m78yrMovX4I1xJELMMFrTqU0/nIJeK4SQRNgVB4+K94dDAzLc
JejIKTCxtdxgF2LD1SVjO0xY3Q+PFk1DS8J2gSnhiguOg8B1D5ZC548ohhjdVW2n9jRUUITQ0eMg
l0FaeKDfVn2pacrhscqaYnzIARq6GwQ5TFvQ5pCqjIzZpi2ZuMmK6yd6NMx1fGqFzl2e4nwGek+7
tf++oKxK9m2DxGIn0Ws8p6zu3wuWo/sZBG28LbRZ9h5HTvj4ZagfnT4pLkRLkslOlQ5TdEeX33LX
QUYDQ6q6AWwWXS+OpzAa9Nn8QZd2+iGws7xQTlbnHv3WZFeB+INapbp8n0EbfYz4ge8YUqEUSnta
+3FUAq6v/UKhKc/XTptf9e3EECcndgozT3rFGwbTiFp3GCuQ70Q7998pvuih8lJWSXaLaCYyaFS9
crBpRbA872Q09ywiwtaDf+/jRSsOXTQYd2PLeUyx2zTCDYZN7jGH7reLnObuS5zaJfNlhFbtN3IA
uE1uyoyZBncbC+cshNPfM7op5xrlEW1l5uzFYtPx2korZwIc83yuMRqdEx874gInZt2z4E2pZein
il0PLezZiulwSH2vwYd0qe9MNzayGbwUmhWsvgls12Z4A1vAkL+WmKwPH20jRe5te35zHKB1ogH/
w8gCY3mfEAoNJH+s3P6C6DpfHVQ/J/poCDQs3vG02i68CLtqRxiMVWn2gB2AJJ47PmRW6v9Q9kDn
o0waXLw0PafuMvJ6ty1Onk/mkrnAr88AYh9HXswNmZwK4s6+TXFHqD0owgmMSkRu3UbQ3xfr6YET
Pp6+iVLNt5abDE5/fkTyzegOhCeLZK46Nnx2qNY9T8gPtLaTLEpSJxA7EbiK0WplgY2A2hPSxxeA
OSQDb6MIyzrIBZvlB/dP9JT4EMY2SYMulcoiLiQeWqMdzufUejtFZOmVRlpP3n2DVCRrWZ82+K+t
bw0Ntw+jVPNIL7dptwmoAQqqnKCWbRcH+omhNgk+fWlLNHia0PNdXGKg2YnQy5ztMJjmY5UMkwEw
qmTFnjQaHz5SdrLOUwfkKAByxXFsmj88g9GaIOx8YiKErJ/KB0tDuseHJU5ICm1NC6JqLqve0vMG
2rf/5mbjfID0TneeSI0O5VHf0UVzlYMqbuy7+GVCov8tJCgv3k+FU9B34rBG4hhzMX3iczB79zg0
LCcMU1T5AIIpyqqpBuEeLrpX/KflXaq8AvzNuc5FBLR0OA4nQ7W6hQAaNHuIRwTEl5pUkXgo/Gc6
68hXsMLm5twwwkdS2aYIIP0ut+6EUfRntJPUHxFN2HmbL1r3F17S2PfUfCi3Qp/CeLMIkkP3o0Lz
stEasJISwknOyD7BT1IVDFS2mB9RH8W2R4a7oyy3Pu/WR2SXYJuxjmKclhiClES8GwSJG24JMEtA
fsjF+2o40TJMRUdhk5032BjB0H6SJVKnpKmPM/qwiTEWNZxN06eqMICzPJB/xiEYgTc0goLgkD5q
PHNqm6I7T4I2NLt4sMdh6+mAZgT4Ff5tuDp6kxRl8IaSqH3yUYVSpGKy+KFl7XwHEDbwmJiZJ7uy
O2DxE9zaTdwBL91hbVNPvqD7eyjoUt8iGKO/xHdLTz0a+1sQS9ObLpzq0jYE2h5iZjjBnqga5e9b
QtjYMZ0VbeQ0zK13ysZ4vNU1PzD5DKbJtqRq0FWD5eqLDaQtmAXeEMwMS5Pke5EVZLMWbWFdAXXK
YL+5ojkv0gK+smu8+pjHBDie+VjuL0TXpM9uxIJMRiggwR28AzSIqJvRL8nOKHcTLHH+hMZD4vMD
xvUWxen8PkIw5nyN2qTd6DmM4w2NYc4+HIeBznI72PlbeqJfTWSPL/bSlTeB5oeiv1jQiCgsuPVE
iDngcudRvCa5LhjT9/FdKtcOa5w78wBk3eN5U2TOYb+b6Npw2sNEQPGKIcANx+RVlEBbZRoPeBYs
QA74npb4yZ+la3YRWkL/UDGgrjYUBEwKgCprTHqSzRrA+RgBiiBgC+cv9jmS29zxncPfTExyPXUX
/I7YhhIZxOupi27cpmcpAmZZ2dpbmQrui/bVaktecmg0nL0K5HDkUVxzxJo4sVux7k90Jpt62xup
b8D4TK/4F5vXhBPLO7PcsOfAt0zPGd7iO+af3TPY7uZ+glEOZSiS4HWkY/jGQCC5Ef+F8w31JZX+
voZPWp1q4UaANRp/IIOrrxgEncfo+omnMvgI7P2///V//t//fZ/+O/xR3pTZzJj9X0Wf35Rx0bX/
82/1738xVVj/27Pv//Nv19FCKK18VJUuDU80qPz9/fUuLkL+ZflfkYijtmkZNFdO3l0OoPCrIBpu
fn8R7+eLaEJGfM14UrHoascTny4i8ZX0zTA5t1Xih/u1ebo1DsZEzm1OdcL3jDp/cXL3wyKe4PT7
a0v9DxdHMqQ95VIvGHe9A3/7hkpnPhaKwL4l/iVu9/bgk8dO/NQyNGtEcebcc34fj2CpHHHJSl5c
+vQY8cIpLS7CaPFmZjPduMoELJ1fsjiN1ympEfbu9x/U/MPnxMRgfOlIcsnd9Sb+7XPC8VtgKXXy
tpld8UiFi78vbad+m6P/IX3Da+L731/x159FCtxnNr+O7Sjjf7pizglI5llj39pGLOF1j971K2Fe
2byb3EF25NYL+QJePwoBJLbq8fdX93/5vlJIyZcV0mHgbH96KOYOs7UvbPu29zx739K8eCeWDLp2
IdTJqkEYLVPvY7ZLcqaa+NN/f/lfb7fkgIjamSVOMUhxf77dfEtFd3txbsMq7vZAiAn31blNCyKN
wYkz0l/+8Kr9+iBKwavAEFXwPOLD/vmKWWL3zHNLBTMxDNDIuWr4yiidDiYsB/sPr9z68f/2XnMd
LmZo0mJfkhLwxc8XI46XzISq0LfdHGGQmtzO+gAWEexs44jpkoSr6CHvuuHs93f1n76j8ST/wJJX
3ufvyC1NLEh4BtOFlb5Zlpf722503HPU2KBlfn+xf/qOrl5Ldcp0TkufniC7sAyKMS5W0QVCojdZ
1q0ZAnGNqyasyNXuFEwpnC6/v6wU/3BvPYgSvm18Y2x//fvf3lQ7iokmKwN1S6cB3NQMho0DJzqg
LTlRqOiKvP3eCoKKwTrFe8Jxwr3b+/bL/+ZjuEr4xnEIXpGffmL63fQvLVfdDo4lv4jJSQ/GGslx
6pi7XCDkptiD4PI+R7F31bZlcCr72PnDqiXlrzdDsriysvOaGmF/uhlG1x09CCP5EdoeR/vslhOW
Jif096y3xAMNTWRulnQyBbGduNSoL+ihsKBEpFZE0Gtuf39f/uHFtpUrPV5uzgHa/fSBOKYQldqk
CoFqGp+LJo4OXQlpCS1W+oWkheYPd+DXR96mXSVgmHtc1XjOz09DlIiK0Og+uFlqSapNS37TE0hO
KBEoIZo/rCG/LpoMZnm/lHCMp2lx/XwxP0gjSpUqvZUTGrRrApkW5zi147BjZAXcHBHp4BJZWtcv
xizZMzYnzST593f41/fO5fIsK9Qphp/2077RObO2Sj2Xt2Xf5m98nh63Kx2YbUry1XIMQLxfpEwR
tr+/7C8/LOs0T7svWdxcG3/vz99dsikN4dg6d+mEeO/gt0AcsvEMI9Vq2Vmt5v/p9TTPtattHm9H
2frTg1QKALFLbAeo0zGWnXVOXzyoCrTxYcTj1O1T8gfP/xeX5IbSdLFZQZ1PlyTMOKjoS/u3re6q
/qz0dXzEnOMzjtHFNGIQRsr7h9v6V4n301ahNDFDRmsWUWnYDn++r6jIgHOUeXiXMdahPbqIonle
3RPLw9ROKsF3Iv323K797NIlJGLez36IZicXYKjO6q7GHTsg9LT+8GL98qwrzcwAWagjMaoRL/rz
5yIWQlfgC/3b3O36r2kz5s8uimmaFW3cqusB+NBrPUZ9dovjukBL4sYX//HPYRyU/CxrWNAplX7+
BDAsa+Rvc3g3JNZ4boex/YJyuUTMDlGDGUkWqj88c+v/46ffwvguD7jvkUMtzaf3GzE8vCJux+0A
pMy6KJ0sP8sqkOEGXizMI1zCaochjrExakDAvL//wr+sZUrD3UYtQ5kujPt57YRA0KXk2MZ3Ud1h
nCW6Nju2zBOiI5qA4D/+roZlk+8phLG1qz5918HpYvrWdXqXWBZpQkKKh0XXzrdQ6Wdf+8kh80s4
MeA6sIL8/nv+uoWvv6nrcBpwbXaKz9d2QE2GaPC4dhvpx6BY1BH2MJOR0WpeDJkX90SQxgCHiRnb
jEX8ManQ/sPL/g8vnhGup40DUoFi4vPJBIE7GUTF4NJHmEIyV7CfdvckiFj62sM2SuLBWFK9EHhC
62kaidGGEVbQ/sTnljAosuGpNasi7w+Pvb2+8T8/hbQkPV4/VgaW2s8FTtGRyDd4qU8Vx9a+7yT0
413ZVLAQMrhSZAxYK3W5Ap5Fo8i0jE7hu5M6aJowJBXGWprjBJQjwYDjMa/CW5A/idnznHMtoZai
6COMeBXt+Yfe9acPUmGHmy7DzHGHyLHCqo6dqNpHVZe8/eGX/6VeUegl112E9RUrofm02iVJuki3
A+46GM9q9nHouFuc+eFZxzKDwJ+ko+MkFeloQsmLbLbn4wLN94uL6uoPb9sv+ygfhQ9icOcqwz/r
3/9WR/ZsOy7ovQB5iaNzIkmc8BErb+PuWzGGa3vbY+AdgsK5//1N+IcLs6nhUrcl8gNXf7oHTOH7
MmAJuvV1I8EX2Vn4HMdLOhwVLZmtAxUYqi7ZfX947X5dXqjIhMsGbmuHL77+Nn/7wn81DKtsCu+6
Tst8I2bi3KwALeNGM1O7/v2X/LUyVQZhsK9wDnPIE59PeF7VdMUAaOCux7z7IwpIFTkij3K665Hp
ld7PpiUWFoogBM28w0N731UASnaOTJmGtaK2/vBe/dOqw3Fl3c5sZy1lPm3vFhoKVQ8muosZsn+t
2M2v+lKYjSudddbZxTWU65TQ2xxhL6rkYUI8EXXH398Y4/z6ehs2NPYH3gOGt59+ftTT09Biqr0d
rb6oztDJQGcog9RGF2EzytzncQmRzGdcCPARZtcztqKCMDdISP1pArtJ9CkWURxnKpt/TKMzRkfP
r91rG13FzSKjCLPGIIZ6G8xTcU9iJkJhD5RQd2V5a/R6r/Lwcgmj7IfbU3hgayycL43fTzBtUieJ
7z0Rw220TIvVFUn5zMXJ7WVQDtDBnEvklXvdh3FzQBtPCzGoia476rKzcHB7dMN1QM/rNDdkk+xw
d5fxeyKj+tQAtUL2wwA12bY0u9D/0Rz0DjyxDMB9b07lRe+PGLCpb4ubegZC9aXDojeiFLWi+lxA
7HJeHZ3RnGXiZ897Em0NwZQA/wXqy3q5ZiTrfKv8QvoQzJL46+9/vL9OdZ/WZrqQmp1Ds3oZd/1x
//YOwT3KUPnj+iQ2Yf4+F2O9HCPPMsAbuj5GxVjmaDwYiKF1yQlZ799strK/+pzo9AgMIhiiGeru
ShUS7zeCn/69IQsk3gJ/aqs/LHHOuol/+rg0IAgKYa2j+Sc+fdy4mODakcV3Gy1FvmL6oHVsyzCY
sQAMmF4uMF9k9XWIG9A7WgzfG0ytIyeZNsfbtyEdeOBQ1YwOmkRr6oUCC2L6U5+1Cfo5RrtvSyB4
DpxMVK9yTNJ7F18i7cx4EThUO9MTJbrY+bWuRoJtAAxrLtzmCVbiAbk0T/kA5HGDT4tKq+Z+kahA
Eva+ox/6p/f/n26GdumO0OFz173/599O0JAhxNgPbuOcptwrG91I2EnpsJFumm6u1HOBYhLb7DgX
4orEDv8cI6xVnk/5IkZ0nENXnZd0ff50hv31aGV8MpKE4uBsa04CP38w07mqNKgK7tIIe8I1Dprl
JUGlF18R1KdPbZy3f9iHf73i/+fsPHbkRrI1/EQE6M02fRmppEpTkjaESlLT26B/+vtRd6MkE0nU
AN0NzKhnIoPhjvkN1VjKbgT2lJ/Nae3G7zQ4RpGTvAaeUGUUn5DB6xOLRqon+q/Ql6KFt+fWgNx5
XHcmqTP5zvUUgXzDJXJF/gpW1z7wAo4GAnUc/M5duJ97WWBQfLh/VufPLOR/zaC4qd2qPMeelOAL
U+evCLtj0agn1neBgRZEC6Rb1hpdumJVwvBbGHaeNxHfkLPyD1qms7AiyVCjMQIrfW0RvrY+Q0Vt
snXodMVvAwuUY6fq9oAqSNto9mpARgwDXUOty/rjH5wTT/ZmqlT/aS1cf/DGAstdEsG8omiHpjeI
hi33of/d1F2UNossXwinbyywRinX1mix0wOa5i44VbeSjvPta5Y4/j7J3B8OTOFns87EPoBa9Hp/
cW885kxN5mpDT58K6zRtThvoLj0081csWys4XT0sBTDRcP4JkrV+VxJv+FtiHEV9aqgn8yg1GYoM
Skfnf3P/x9yau0PVCxg/egKGOokkwSVHuV005avnuu3eU4f8WYsUlMrAW76AO8Ur+v6A6o0R2dbE
kJxig3WexBAiDNEM7+r01Qx0OPSuj+gIBbLOOWD2QC0dXAYd2h5lefBWmCsEK3Lm7EVGiTwFnaih
YaOG0HDXppxKGuYKCjo0DpL9KwljK1LsQtPzjfBSuGMyir0VMYNj0ue1a+27hntts/OBkCCWYfdO
v8G0VRhfnA5pl/sTvXGG2b9U+BxdMzhOY0j7z3Pr6KGkIYYSvxZlHZ8wX4TDl0gJA2rtY55j5sS7
93B/zBuJIe0Q8q8xVDQRYp08mokKex+nSetVT2SwhepQboCVaD8KkG97UxLhm+pDffOdmi/tobTw
WCiKpNItpcUP/1jpP3y26BKp9Ad5s6BuaJP91TtVYMEasl69QBktnnoTTSSUv7otvXv1OY/qZlj4
8PMNNpaT0Z6igeHQL5l8A6j3ILSayHqNGwQJVshrIsChdv05COVIAbpQdguh1Tw7YURNJxPn8qQC
M96r/yx12wWZHVeMGLnD8B1qHkrEOA3/lZNvtveXGGYu/29XgZFBrZz8j/ePa4t5Xo/mGlFBkOc7
3NLWUP/09UogIGSHcRy+U4ZB7mPnDT4wgSKrAnXXpW0kQYIExaafOdmx863SNAmFV04UugctbO3y
awqgPz4YmRmjr1F6wvwSNGGDC0mEx+JPAMZALwxa/8Y6HDKzPHQ+AoCIrJbhs2xXxFta13UPcpe0
+smrNE//LJkyWJZ8VKDiQyhhDeObOE8hJkHNlji/oXwXb2zdlvpHCdjNJ9VLBCaHGhGOtsoR11DJ
KHtHPUvkaDwEaMieyHGbYReDBUnWBuKyuE+YZbsy5BLJFQkA+ZvVaM3nMaCPDqUZGjv45X61KZAd
STct5xHzpcLDcMVD5wu5mNbRUzQaC62SVxEhp4sLajl8taXCsbax4TTvvi6FycY2MujbVSsflc5A
sB35Zr1xH8Iwy91nE20fZBsCxfiaoJSdrkCeKm8GDks9fnKK+yXMulbfYGEhyg2yN+of4lFDu+BV
FGU4Uxg60jvRULzTxi9/ljXls30tK+KJ8yxJq1D1ANNHiHgGpxK1Y9jxdfwN46biK+Y3RQ8mInJf
QQYZFwtqNqrKDWW6DcJL4ilFcxu516KzXk2c6i/wAJpTZEXuryZycOag+p7CnFE971vuJM4fSpOK
u7UqqAzHNKPNuUZKD2ejGP0cbQ1bpoo/o6nptp9D6ETvVmWRRfXorLUrpLWhx0nopNlYQai9t++p
F+bIvAoZRcooFe9QPErsDhU/hLIP2SKAYxU40FJTgLSf7MGtnK+W5cDik+TEfLLVvj1T7gTfj9ME
Agcm7/e6BLQCzqL0gXn0QV98NYcUKLFhOV61CkMzH0U4xwsADj0Cf4jIOT8My8p+goloo89Myt+A
kLXr7dC6/qOL+6i6Qpy4bo+9DZF9gwQExnE4qhd/ctfVwR7WMu6FmWvV8bmme6ieCw+thbXeCMU6
QW1x31s4EtKxprCNbJMcwX+38tr19+hkwdqHINyUAEmyHhPEPJH1Cui0AaEop9v2s6xoh8BBAu23
DeFsjsfLy9GxDtAs3tS027Nd2CHbvqqdvMEgiBKcvA7lAuayqTbKtyZFgv67khe6+uLBYa6PGp//
GxWcrHnXfUjo6Ow4Qs0efC9un0eOW/YDbmxWf6UVO2BV0pZ5C964EdavWnhh+5/wA938LBwKx7tE
T9Ie7pZdPWZy4GB2FQ85pFu56H4akXBecpDbxhMqKHKHtH0zYtGxyoK716OxjNyDGrifgaEaySP/
Yryt4Fd35trGBg7fW2IlnB1bYoUDBGAluCQGFk4D3bHqAdVb2EBDVfUQpWTUxFZowAwWBDS9sF5r
xEIz1jcS9gaWEPjwqizaF+REB+WB9Efam01ooBOPZ0i4QUVMi6Gr9EGzS50qSp7UAnOFnebZwnsw
B6cfTo2eQ31ivm52DsOwI5uMS716UQrV/KJXlads9aRK/lSSo/gLT+UsYODVBsYxghpou9MEv77X
NcolOUTf/lX2VOMrcocBCiTsP6Bo4LYe9UFXgr0bu9ESoGH2fNGosjVHppfjkMJZ45//83zJWE3b
DQneqxmn0m8gwKeKkkWwURXMexbCv9njbKgUamk50+8kf9Oniaxed54Ra/ZrmqKJlOVDgiRUrGEy
3RvGq1qV/UKAO4+2aUjQphpnpiGZqU2yiYHKUmwWqn9MjdaGeGrLn4MuS3/Xvql8Vkqc6mVTaHtl
MBp4gKAg4Qg1+rf7r/Y0s6LJDWSF2iW3+tg0Gz/LP58Y6aoWnhyWFtiDZCiT5nTBlDoL3oGchrtS
Dkmlhtgou09VOWqPlOCKF2oI8y+PTwTxENgDCvOWNvnySaaEoW3K8VHJ4aTs5FDt/kjQPGCQgaMW
jz5NgYV8cl5INVQVZJnNjEloyXeup40odC10bolXgRD7KjaQBQthY34qwAIi6ZMr+ecW3V57g16e
eM8zTEcod4MyBQMOW/7+Gsw/ABk8EDxyHYJRx56sQQj/K8Hgs3tF7QAxOwhz606qkOaVjcr66lSS
twD3uHGu6AGS34EVAlXwNxP6Z9HTQLYGZKT7VyOPUdEsfOOQaFF7QTrQdRbO1fTyGDcYDX7KIQ5F
PnsGpgixLPRsLzvWRql6G0ernLWlFF704lhh9ezXOCjRgEz+3P+m46b5NxZlWHjydB1NhSgfKOD1
Avttjs1lqeZHu2pV98VNU/YTB1G8DRquvbnXZN4G70M5/aTZdfJ2f/TpBx5H52DLHGzgb/R8r0cn
uoNblsfVkSIQerVJmllfo1htHpD27pqFi2S6fdSxw62qqkJErpNVTIJ8a4hCzYwi6wj+foQ9646/
ArfY2fjyDeq7jgeFvzDkrJ1GK5+0XCEtp2WEHNck1O+Dts18uKEndIJUDkeCTxh2IGZqhYRlGNgc
QEe2ygU1UmJ14vkBh82o094zT6X1WdoeBJYOW6cBLh7s0JXXhXa4c/lIzwZ+3TywGuzNtY/l9icy
7AYRq5ERsK6yMPaOPEhyv8LzBcYxesKdeby/fvNNy/RUBYwEzQQAlpOruQ7doCWbqU6Vh0zeiFZ8
LskQTlHV9QgWC/MJjL7/3/1BZ7BOBqSHZFNIpd5jchtc75qkxvhmsNPslMhOielK6cJrr63Ae/KM
erQ7NWIoNg0Mi13Sl4b1aCuoaedCKrW9BiEX10Wz7vM9CW13QHsm7g4qXJ/u9f7vHJ/766NlA2Lg
qiK+NXUUEa9/ZoB/ro1OpXpEMyKXkT/URbVH0UFduBbnh4hxHD4rWTjFRn2yCEqVeVScNSD7hQj7
HVYzvw0wZ+hqNIgZLVxTtybFdch8SGI5vtMTi+yvLnRTPUophvO02FL/wRq0ol94eW5N6t9xJh+v
RvE6bmVXPZIN4DiHSwzyaujdI75P3wco2f21ujWcQ19OA1SIfuu0PZd3pZV39qAdA/rfBG158GQg
1vVLRgtmqTo6/4SUvsGUjzcvQ04BCAGKppYfqOQabtR+R10IakNDXfP80SlR10fRVx7Pp0V0eL39
ikJGtJUu8gkJR1h1Sl0NPJx020bii/p+f7DZM0I1kGcLUIfCVnOsyd1q6l6t2MionjTUsmGJ4yz9
TuoHOd/GR+QZnFhwMoIw/w8pLL1dOACzW2gcHAiiTtZkcq+PH/yfZxq4gDZEVCRO5E0oGiHjkWib
FII9oi0YcO6rPEofFNccHj4+abwQiIGBwxEhTA5eYKPXIawyPPlV6dLMcQp9i56Vd0L0Nz9l0ZjY
o4Zjwv0wCvPDzxkQBgopgPCQUgZ1OxndGgCxaLi/oz5JuVRrEX2G+ib91EWRP9S+WKrKzY7IOB7B
NZsWeK8xzW5Ad7o+JgTxSVdSW3r0ESHId12No+SewmDvbO5/3Nkp0VSCWa53NoQ6CjNfL6pqlpZK
8NWchtKrEmonif7bGfJu4eD/rY9f3dKQ6EbEMqGlbIKAmgSVENuwcyuS/oRsayh+JIBprc1QIB6B
J2RTfzJjamkHtTYdd6vRuqLK2ppFgQepgR1lbAXY/sTIewwHNzCwJqqMvLcRvnYFnhND1ZfDY4Gf
TXmybRgemSyXygpENgrJUTNgO1higANnpUrJ6au9GsUBRZo8Nc8ZnNaffiA8aeG4zBZSowtmgm6E
zgJMYtotKYnlrMr169NgShZ4jM76pvS2vy/MulzIiOdDoQBGQdUYY7w56gHer9caBEAnEx7Zyfcj
R0XeRrzWHbDZ3f0NM4+1tDH1lUdwDvguitXXOwbEbUDyqJanerANHz80gTs9pDWohW5Qlf/B3kKf
AITLgEijVudHMP8DlfOho9yB3VySAdwdBj/dyMKSvvZyUsCvKgSq5khe6vk21L3hV+jBDVzjQqj+
ZxCvHege9PlOqtCqXIWSL4oXBPrlZAHRMrtfNYpfDkErWSiB8iz3oyMbodJUnxRLNM1aKXNvz0+q
v3Rqmb31KtpAOmTFfUjdeWG7jJ/t+oCweqPHBjA9kzB9chARVUUTpejrU+5TzVsrGFShfIxdY70u
A7kQ+8SHo7Uw6OxKH08j7UOoQ+BlgEpdr2WNtWtlwTo7KQUawHskAVJQKYhTaRvCtfZzCsV0B5Px
w08J49JAxEaIaAA6zuTRLEuk2AKY+ydVEyg+sKryo68NDzYMne8NGXJA7IhA/P2tOzsmY3SIuBIN
W9kigtOuZ9v4CN9iQCWd0O6HLJc6ADlWTiPFyc5tLRSc7w83y+rpWlrAR3QVZIbOtT6ZJWgjcG1p
75970OpPQUEzWvHb8Jla36egzPZoTCovqECJz5TqjEPNlD8XZSsWFnlW2VF18iK2le6Q+vKETX5H
2iUJ2z0Kz8ITaDnHAW6Buo8GISTRErROPvjiGWk2XJaQtugo2QMSgVZgCmfhk8z2G7+EqA98GhUm
wsDJY4rMf07DoAvPGu81Wtk8a/s2GPy9kg/lN6fptS3h+9L1OOv2kYlyXYG+sMbSljU9W6Iqhybo
rPiMBlD+UmQdhOZcTrSHsh09zlxJl4IVqlNQvCFfm/sSR8VPNsApjG1zvAhYQ9qrC7tjduB1vOup
JcIMpCwwex9C11FalLTzc46UUIUYlV1vLKHViBdgFCJWqGJb1aqS8IDZoDlfFofODtVoG8eZdEJT
PPxd6JL9K5Eq+r2aTyq+VmO/3os2bhcKNH+B/1eXE//r8R1jF3EzAe+8PjkFSkViKPz+COYTbeHW
J1YD1xOMrpplJdpVE3hc68KNFbBHrY3zO/i/+D+9kZJvrI3on9Csyi51qKgf7ZzSlOd8AcWwuMps
8AnT38ZZ12qnO1a9JZ7cQXVeVWGg3YX2AWpzfNFwYenmK8eIYxvTJu2kWTt5AVMdi4xUqrtjHLjY
tyDT4D7jroccQQJHNIBLjg/4/zQmrAViQp0cdJKMo12aqI3VIQFNfvoKHRl5iipv35Q+wlcYi9n/
7m/P2UvIV6XmwHoTwBC+jHfpP8H+CACpWMfuqA/Go4dtR7YOzLg/q7klFZTNJEHU74gvWKHnH32E
GRqEPKUy7hmu6smCmviE2+Ai+yMVT3GobcnYIP5i/MpyGWOw2tAfZDT+zkmqV+f7kx4nNd3mJBog
9MEGjEWs60mbieLatmBkJRmirzqSiyWdeEXZSJ6qfTRmA2II4AEQEbmNyb14PZaXF7iJYGl3jGpF
fFM6u3pCzb6qNwgA6Uu1ixs7lsHgK5gWLF3aJteDEZA3kaw4/REQC1XzyhalAga2rlHNlWsfTWvs
Fg73P+bNMSFIjgQ+i78np6StUL3sMHo4cnn86kob/Ryb5qS0QylRVyHMi7xaSGZurJ9hgLi2R+At
lc7JN1UCEwWAsGSaBKLHXM1eUiwYLnHfv9+f2/wd41T8M9DkNNollBbHHvoj1zNCHhpEYqfs1XVZ
J9bZBQlwKIzQ+HV/0NkHhSlAmZwUHLD1COy7XkSjiAc7DqzuZMC8x9PSbxF4cSPHKHZBlmOBYrrU
KhdW8W9Z698zQcfLNrhdebS59UAkXY9KljsghmPl57ADRglrnwogkNyY6CHIQ1jxBUXSBySt1EPh
K0La2UOhyA+pChd3j3GMKB4H5c0y8/INqrf1RS9SsaPbPTwXrbouEG+L8dSIV65p+TCxO7OX9z0G
dugVSAa1LyJFJ8R2s3H9o6e73aFyvQKZXV+k5srLQ89f07PTvmijJt0B3Gt5wegTJiyPTvstdHzN
/d3iYTb8TMMu/501vf3cqY3mrEGG+mKPoqodLXy0WeQ3tglhflMjIZw36KRcfzQ9byy3R2XijOtl
FO98HNVQ1qn6zt0rZLvJKs9R8d6E2oAOW2UicRQbrYUAjqFWB4R7QU5+bO+Q3csygQ+VRKg42gwX
i6+wwKu+OispQA7ENjIg2W4q0U9EzDXaJKJsFw7jLOoaxySlAAhKcQwg9WTneJ3TFm2WNec2VeoW
meY+gcbY6DFiJu3Q6lvcuJrfaE3G9rpA2+cTQp5ttxvyRgcDrwxZie4qMOJk4VtMb4nxdxlQPDlE
XPWA664Xp8vbysTALz9bVZN88obaPZBeo6TDg4YY1Ic/PMVOh1cUjJVqTxlIJd1TcK+SOOuGr727
bm3/0j1MmzeiqpDh9C27TRZ23/RyYn40jPneoAcVvCLU6/kJrQLwZhX1GZ74sC6dtLiQ8so7AZfz
V8mNiF2T2WTtQt90vPOuLgoaplQfeF8IEccDcD0snrkG7rS6dNJC7H+RYDOtFwyxxXc8PDvMbbn0
ua5SK3sKcfBdWlR9tqpcuerYrqQqynee1ulKN6BZ2DcW9k9lhLhKZ8cdqtleb2yM0rSqs9AAxiAb
brDlMvdMOQUjDsTlInmt6lX0M/G0wNm3Orfsvjd8cbQxru43kSoUsUXkHvh01aNJtqGDPspkdyXC
UoOo7fKgo3witeQODjqhe7gZCBdtQTujhqVEOG9tutzC/dSqZeds94Ec7gc3LSlKeUqI9lrjR/so
YyfgN1AXaGN7rgr3Kw6k6lPX+U77otCC+UMaZ+d/2rDv9WNPryr/aoheZ9ym7CukPmRKoeUn04UR
+PuDm5j9S70ZLv5YJCCAuF7aQK6twsZo7aSkPsI/li55J2BiyVOuYkm0pTuEqtP9IWebGMQ6FES2
E2krWcXkKS/UAUlW7G3PXRqguF6Fvv6CjH1cbxPPROZFcbVOflWwxHR3/8PInFV6X2OzVp1cDzXo
PQWV/PTMq9dyUnIUWCu1frFSRaYg0lPjj1E+WpjvXzjvv8fnr0wM3Z4x7vzbtLj+xhbYHM3m9Tt3
BITmrhSK8Qa23XIeC9ox1o7EetRZQssIgyNJfqI3J2Xr2tGF/wiOwgyQMsKedyU3QfUzkZpsKbia
rojBWLRSOOFk0/zayflGoEgGypVJ5zoy0Ve20MH9SSOgzLZur3c/O6N3j0Xv2Esk5enB/jsuhVRC
OofsXZ7UDPyyoV7Xpd5FQhLrDJYOvcyysb8GjZ9t7y/9rFLy/2PRRuTRwhp2SmHoW9zd8aKVziXK
o0+VqPKfqF0kWylQUSxRikBDlT5B71tAvgofyA3Mh8qwhLNQspnepePvoEBFHoK6Am/2ZPdjdY1h
oNO5577pbO0wACf8Fgso2BmElnKlC09HjtCrB/U5we5kiUU4jTR5q+gIUL6ilQ55V50s9aDYUW65
ZXjpXFkO10Mr46KMoOobUio4ADiq5C58+fmExxG5uHmOqdRM8RHeqAOCQ310cYu2ftQjDH3bpG0/
J7GNyDheH0gVeiZOc1gii/39VR9nc3XyRvoiBAMo8DQo8Ca4PnlBklhtBSz5gg2rDE2llZ+zuHZ3
tl4hSS2XCAJXoWa8ABIst6Af0oXFnm9w5j1ivMgEZXQfxj//J9XGJN21K/TsLl7Tt0+Skll7IzWy
bVTr0tIzees7s7fH5IgoEN3t67GEhQuUqwTxpcPActf4RvJdII2KsV0Z7eFyDt+p3ELiquJoKQed
3x9jtRcNJFTs6MtOl7guWknFDDa62IMZ75LSCY+yXxfbQkuMx0E4xRtmXc7CZX5jJ9NGMxCgpeMM
FXkSg6IYjTyjMOILSq0KPtidjlx+oOj0uoMgHIneeqf4Cwt6Y6ZjYo8ApAkiBZ2g648sjbaOJRii
S4Le8GNVD9WJnYWMjUVzgZRHM79Vg7QE27qxjcbuBR+Wag2Q8MmhDSvHHWptSC+2mjxage1p65bq
CmYYsP0WjuuNIzMimajOwG0FUDXdsrS0yFORZs1ct/mRuJ0DYBB5CggFOeLFhfqUU5f6DoBE+RTn
oGU+fGIZnp67BpKK1HSyqnx8Tyoqk1Wtu6R76iDCpPh6lFRxE7T+X7FZR4RbcWVjgyNovSloSZkL
D/atRaasQScMkrcDVON6kaugo1qNJuLFFap/4d8Qm8gqnVXVyVmAgn6P9DoCQh+sjXEz06OFXWdB
eqH+OFnkPAmcssVP6DL0pncwnU42t6DGxD7LBRqXHV4Kazl1Wn9dkGDd/+q3zhKp019MiqURCV7P
mIw1hLadpBerVyR53WZph7Wq6P7gL+vEcEARZFw4SbNEepSG4V7k6FKEIIuczNeHPIuPkRa+5ZLa
15SWyzDcB23lbyvDJszPgrj94nmK9LnDiqvZE0AbjxYSleGa7RPGCznOPEAYfw9QKNJGmdr9tJOg
Gj749MoP3nrX05KHPGsbdx9wVLhbdBixIMRQ0EZcPg+srdzhV7kpAZrXqIRKjr2wILNTyC1q/H+g
oo79lMnH6eXAtRtV84gTw+oXBhHWM0BD191jw953ewi/tA3TMi8NlBTVMHxILel/+g1Ug4EO84Br
0wXSeshDSpwEb6XAp7clfjxIeRD/jKLmZysP1jlA8H30bPOHtVdE/sJNMDuFfAI6WjzbnAlEDybv
WdbmWLXEofeWyvglcF6KcEUfFZf1qnK+o5NdPKsU5T9a2gCcTS9pjBkgFgGHmVxAGajcAWFk6eKV
frTJIGvJ6yAnjcPoLzgnemdtU7voHz1frp71MgsPVR8BqPXk9qVlYy7Ukm9tBJtuEkVJfhEvzvXJ
7EhISvBo3pvWNUqz8lNN2XR9Nsg7LYVpr6G1/Oy5UXnIekwkOLdLwnuzsILvMfYmxjYR+eE0+Vbw
apVCc/AxxQq8U4ps80VCsfo5tvT4bKIurm6CoIh/YQnVXj54KzE0eG2TY0kKNNO4GVQE8FuDHaB0
IjtUqY4xSF5QTCqC/tGAFrq/P96NHUc6Ss+KmihM0GmKoA2B0iimFLwRYbXwWOKKVEyVUTgx5M2A
KsIX32M33B90dvVCBlAp+4+ya0QUUz2wyAbp2bVq+Obg5PQimxiLl4ViHntZwOLAYPr+cLfmCCoA
JQq+Lc/M+Of/RKQ9qYEpKAu+hZJnP2uyNKxVqg71CgsGZzRGT3aaGjsLl+sYNFzF4UySt3zkuoIT
mr3qUt5C3O9sXIM1IE8wTwHZ1oO8x3+QesvHZwj+gEAULu+Y017PUK8Fj02SS5fGGr1CKVYfc+xk
1w3W2gfRGLgh9bL/9f6gN04JuOixRTnC92iCXw86+Kakjc5iF6mWnBzR5zB609Ap2Xix0WyI1rVm
jX+Z+mSFprXwVtx4SYlFqcKaiMRSnJ429JCxl9XQMN0LJhcQTFWYLOWqQpvUX+dCcX+YpACAPow4
WTnEr9U6B1dLGbbr6XBWcbtwjGaLTYWQnjz5LYswRujX3wKVe7fPK82/mEKSH8weFaNVIIB+bOIK
4MHCcs/Ozzga+4oEZNzX5rgy/2zoUlW9SNSyf7GlwNm6TSLvCzd6rNO0LlZ+3jvH+yu9NN7kZXZV
lJBRgPEvtRcFfwbLRfsEqzv0jvvafA+geqr/wwxHkStSOv6i4Hw9Qxn3Fa8Uun8JivynJ9X9rqms
6ISGB2a9eRp8+/gEx96eYYxoJWKQ6+FoCkPojLzwIlcieNVLJ3lEl7ncSS5dcyjkwg4f7o843zCk
j2gB8MCNzRVDvR4xwDidMlweXkzI6qvCaRQVmzdKHw00waWvObsAR1kjuPcwNeAOg/a+HswGV6tQ
cw0vdshdJ4VS5T4iI1blm65MMOW1LVd7UHxU4Xf3ZznfOAzM5Qcje7wqtMlLjgd7ZAjTCC4+RnVY
2uZo1G/Qr44UfBsscW4VZcgXvuzsWhonSzsR7hEHBFz29WRloBuD7dbRpaqq7IxLNxxaA6Oaz5bU
2Sd3iPvfrlYmylqPsXdauAfmETVVLjq2FFp1CnyAUK9Hh3oNrzrSogvBjfsjKe3oK04/mreXEtd4
z8DjhaOwuPpFs3xyd4w9uq2aimLhd9zYXmCjDND2vOzgJSaBpAtQM6mFFV5oTA0NCucGHlFy1PY0
6STrdH+VZ/HaOGfi1TGChEsw3V4lj6lwcim68B5gueSknXgve+q2Nu/lLnAoGaBZU+U/0tRzaRNE
eXS5/wtu7DNy578BO6VVhPquv3oSoLodDdSckEyu1a/5kPv7yKM1tO6b1tvJA660Hw1Sx3ImTxCN
cc7VrO2GUbPa4ZASXYaiLsUGbjn1a9POsyPihNnBLoXzy+sRotxDgYegHAjXX8AxjbO6ijD4Cbz3
I9iKxJ1m6PWs4y5yEBiX4kvhUqeGU2zFnxqcAn7JlJWdLc2I1sahu80WTrV+c1ySFBAYZPDTTmhU
ZgRwpRtfEj3EtDNMG7U/FEh0LazqjfnRciUzGZkj831l1g4OdhieXJxAaN+MysY+EBA5bM3GPvE5
vJcuNvuFl2fW56VOPe5j0j+ZG5MS1PVXLeD5eygRJhdQ6533M3L1PN43nlpTgJI070goiee4zLNe
v8u13qK6GJVpiWdmUz+IrkAGXEJucSkpunGiMZ4aUTZkJiZk2uufZeJP4iWOm1wUDf73NsdeYEVb
xG6ekGHCf+7+gboxGsSMkYVGFZcBp9eYDtShzlnRzEek+asXF5a1ouZpRb8NV9WDhTv71nAk/0Qy
UBkh7k7OLz2xMpNLEHVmVTXRTtLIsdbUu8R/Espm3+/P7cb25fuxd8HxQAud8p4VUUdSbxbZJYkN
DS00t067RzdMo/P9cW5OCjUSknkoCRzT6xWTQjULuRqyS59H+XfFkaxVoAm65JnSLNzAN9484N3U
byA/WOOpvB5KtECAW7NML6Y9YB2vK0XzhF+HcoiHmNxdmMqpVVMEUgetfr4/yxtXL++MRvUdED1/
Ty6hVE0KHO/69CIXiSljR16y/yPX2ovBC451hQna/QFv3ArcduMuIfqlOT8ZsOsBh2qxlV0sCPOv
jmfGG0EWdvCGOPrku3nhbelHAeW8P+yteUJaBGtCes+NNPnESlVUQa8V+QXb52KNhEKwzbUIW8Qe
fxZTGpYyitl4rCeyXOCsbUDl/IfrJcWRQ1ByiZWLTmv4KVNHB2BXp/OOabdsrgUaEUv9wtmGZZTx
rFOComhjT9nqkm5TZoczf/EGL8RouBcvkV8lCR6NAjD1/e85j5S4aGnagIoEUu6ALppMUKsyYN6K
egmVXhyttGi/2C3ckl2SAEFat1FuFIdGUcKdgjX2s2IW1gNogY9i94laiF44peCJaDNMwQAabceE
V0i7NGRuB2fQuzccarQVN2v6YAtjjwxtWC5Nfpzc1dM9jgoclPNCU14zJpNP4zbrvUhXL51dx2+h
34T7zhbWl7oXiGp6XYcBaqfhGClXw1uaY6zWQdf8hBEVon5DYeKxXPrdn/tLMt9yPH3ENMCcxnrQ
tO6WRfAW5NrQLlIaB++NCGJ3Ywato26JdrzkUAaIFGzujznfc4xpjJwNOPp0xSfbvCJZRyTH1C55
als/Q8QoPxcYtm0a3f+gcw1CEAw18gaA61vIdE9OsNqEw/iA6pcGUZ4KjyAvjTdlK4X7+1OaXVCM
M9a3uBIJDtGgv97Ynl3LmBR4xkWO4/yZtr7+A0NG7AA9Rfw2DD+KV7WmLT0BtxbPHKVQKD9ooz/J
9aim1HdZxC+6VLUcmavaQNOIoLNsGvrr1reudoYlvftba0ePGVoYzjajesn1kGVV0MbwSvSMglx/
ljxLL/Zx25XrImvQjLn/VWevNsmMzMSIEricGO16sKyidZ7Axb/A11IltC7BnW2rUsjmr/sDzd5S
BgKcwQrSqtFn9gzAyAHM4Gh2CTTZc0FBjfk4FkDyq89dtkttXzU3rQbLo7Nw9d7eH32+eRide3FU
MuONm3LjqRrmqV+bxgVn9G4vMMg6lG1RHDIcWzeeALCCr3pf7O6POt8816NOwj3cwoM4ViVGlfvm
6A9O+oAHuw4vQzX+C7GZWjgit74xUSzXLWE6QnmTxSwrJWwVMzMvUjfE29jGcZBSYrAqTE98UlpU
lEIXvWdcKpf4frdmylwpDuBbwGM3brN/Smdhg6RWVw/mxZONeGvFOh7Vfoqz1zZzavHq9167hIW6
PSQnhK4f8jfTEnvTIWzllbF5KeJIP6Cq6m6RnQSGD6TQBB8bmcX7/eW8tYloMspEhHT3ODfXk5R6
IIoRujKXKjftt6bEeH2HSn+trkNPrYytkmQ0ddGP8z5s9cEtS3+TYUFNYkk1rb50zKgwet24gMb3
EUtzyy+YsNM9RDNVPEg+a+6B0bcP92c8XjVX7+lo1jVm4gYF6VGQ9nrGUd/jDFj5yVtTePLBkDuz
A+aW/bFpqVWrOE4MUsfW2pgKAumJY350PwMipA6NDwfMam1Wc6qbSja7Tsrf6sBTV70uqjclUOot
/x3Cck2inZWy155wSPUXRp4t9ch/sMDk0trgg0+hC1rWGdBO2+It9FD414SCTWfbZChWBMGDPuTe
Y4Bj18KjfeNrj/KOcEpZaC7Jydcu8tyGdCfKNx/5sLcy84pnww3LfdDQFHbiQNmamp9vy64vXvW2
khZuq3noSPd87A7SqwTSxbJfr3aeeoaTRlr5Zg61Wq8qS3L+mKByhxdZQyJsbxEsIWtpGhKu116Q
pgdJqSLzIepdaeG+Hqd6vfHo2CKUMFbkNa6VyU2Wd5HOAkQCX8hU1Hhtait96IOfodIaCy/gjKqM
MDCuK6h8ovMDUGVaTcUqC0tzoZdvcejnztojrEUq3aqVbYpL5HPZ15K3JZh1t1US+mgqKQPl8kIW
Y/nJD6BG6p0EmTkykb5bc/dBLRmk2AtQkZSsL5pvSO6uLzts3mtIs8PaqbMBhULU2Ku1nRT4q/tZ
NBxjUYZf75/f+Tbm2kBifmz7jmXqyY2F6XdbVMIVb2pcGRtcbbJVZDrlJvCl8qGq88/Edfmn+2PO
7mU+J5IwNLDgk9E6m4QvQCIBYlpe9abHicVc627XdfSShqEUW9nOP14bHgcckfojZwFM+eTYgC1y
SgzrqjckLvW3XNB85PKXdp4lS48UDAG7NP/H2XntyG2E2/qJCDCH206TNJJGwaR8Q8hbMnMoZvLp
91c6AdMcookxYDgD1VWs8IcVepGetRTp82Ps4h+E+l305fa0N5aaGdMGlc0A5PxXv2IY2rCa1Lr3
wTXFn/ilPxC1ju4GyNlntW/0+7DT98Bcb957l4IVoA7uZ6StoWdfH9gpSuGOYezp58ILk2PFmQZD
YjXGoZ9V83F0CvfO0LMwQv+zCG7P9w/NbXVEqfaQa/EHxg7WenC9bpH3HnKf6nT8HTv74t6dmt45
ijIqoQuLdr5U0YQRd1fE44dJ85q/406L/1Waehge+lbr4c1hvfILxdfpUxqG+aW3qure1nAIN+rP
cXVRFd27T+H13SU9UO/D7Sm8vW8lUIq1kxRsMvPV6chmdWiKPMl9K5vTHx3crA9dXseoVyJrfMYA
KD9pPY0FOMHxQSyG/nB7/I2TAvOFngolCYDka9aH14VtFalV4deuEX8Woxp/jBVNPBR65wFkrZ2d
mpK+sV/QACcjpyQIgnX9yfo8Q8MDq3WfJnrzodWd7L4ayuGQ2MsyHJTGrD55XhR/E7qD/n44zKpy
LJFveMmgrX7Mdaf9Oi/N1OPObkI3XhzxF6X65QT23jvllt2dACwqL/QwsbKu2rzPjhNc/fvG0Iuv
CK7nR2debIS3DN63pBDmhyxDWnfns+rycVjtTNn+I/2VSnlvmtiT4iGcX+uF74FDtg9mODvjqbab
qjx0Vjv+DV7Re/D6DNlQ+nRGdG46JGseJjspjcucxnhdFEOd/NMutRIgb2o2F4hppnWYamoeEiiD
dQbygsYjcB0BhkyP7edaR+7xeHuD/GFMr2fCZ6KOIvEydDavD7igx4MnxJgR9iQNjgx6aiCEiqDP
UadofD87XjWfpFrjR3oZqXxfNOehMKLwW2RV80s7muNPQ6V5drJDDDVPabHYF11V8qOIi39v/9iN
C5BrgLyVfJJ3e61OONAcAYLR1L6da0owV8XwEVwIGh8hYWocttl9bYXFf4hZ5OIQtsDY5x2Xv+pV
4jHpGa1OfKJ8zlf+MAlDuR+MpH+SidAH1SiXvzJ6ERAtVetxivLimMxV+uPdM/9z5XODEC2/gQ93
U6EiJdM3PvKX/YG+Ow3g0c1/UOqfPhoYtJyA5YXvxXii+kOVz0E8QhZd1q54mplTdBJIAw4ISJ/H
OZz4xtX8EMf693julwcLBYBDWczDzqZ8e2sxIPc9UkskQW/kub3KUuEiV6PP4o4PXWtED+GkKuep
Vn8WtdvuXJJv7yyiYZlZIqvGRNdtBT1K2y7GvcT3kL+9d+xUP4jZnU6VExunyMjTl7bTi5fR692d
ib4Fw0jkMoMDP8G+6E06rabcWFPSzX4desNjvxTFyVFM75iKXPuuhmp2qfFQ5rlAQRy5GXc+tfGo
30/KuzVJeGMlao1YmD1OtW11D8TTIopq7CY/nGb9dwfm7N4ymtRvhbB2Zv0HDHl958BGJQEgXARH
wdN+faKyIVHsHM6Y7w2TVx2NZFm4zAfavsdscVw86+ucuxBHiQRnHate/ukpJ8P5hYTSPsSVF39v
NNsrjn2Yik9GTWP5lCB2oDxmWHn/bVk0jdHg1krpcD53EapcofX99ol8mz7Qy2AG/H6LRtsamua6
szDJyCefNYWsOdeaUqE7gcwgZf/m79uDvT0QSK1Jp2hQv65sGF8vGIIg1dLxDvmOk4RUs1C6Pi/F
AkkfLAhcIKEjkXp3e8y3oQt6ILwLqA+gXMfo12Na0YDQs9FrfgFd+qgbynDSOiea8fJSUQRvYu2u
FIACukxfoiM8jenz7R+wMWlK2oAM5QrTjVsVfHJJxQG+o/tjJD1ddbv6UBSzehhr1f43wbfq3eE1
TCsXAg67n87pOqvQw0YsMcURX+nc8Gw7GQrfDHq2tca7KFEdndwYPOt/mCQxLiVuIiZaVNerDHsc
JJjZ6X7N63uHmnb+UPRF99Fauvpcsp12zt7bbQtTgnIDFCd2E5WP6/EAIyv5QkTiR3OeBe3Sdjht
Rb32Mk+Dpe2ESVtbiDqhhItKT/Y1WpSQD636rDV8p2y0+L7uvQ7bPXKp5sC9H9bnqhvGQ2SOqTiD
3XY+F4nivJsE80ckmywTLRLauet9TDpeUxY1bL/RBXJOJjDVuxkhjKMVVYilIuROjmrt5qhvHhWG
dWnI/KlIEzqskrVCAcNhWcL0yyXsSegHJPITWOCnNFUs36G6/+S0OA66EMvv37mnoPxD9pHNKVlX
Wss9caIVBRErywdul/4Nezd99ObQeTFrvTyPCXyr/zCeJGTSD5N10tVN4c6TO/OIW76ZmiXXtjPV
6QGYf/LRHar4rkEvYmeGbwJBZkhQQvIH1AFm+WoXUy+stZCz6uMDPn6XYvGfDMDQF0VrxCmPy+F7
U5T2Xqy8MSppHPA0GrtkN5a8sF4FglmxjDk8esWfE+e7F0fhsdK0/lSENjppojN+F4AQ9/x+3hxY
rmCaNDS+gdVzH6/2EeCkHF62rvhuPhQ/687mHTRE/X0YHOf77e/4dsvKocDBEmATXa8FjNxMNRtM
fBQ/tBP1qR7j+s6YYjNoDChyo2lS5OiwKiVGDfewO5tDg9mnlSjLkusspBrqXpuSOAoMmqvzlxzX
3y+eVSCWkatlKKiYKdYFaTqIl+Woofh+e+ZvnhpapoBHJWAJJDBLcP1lZ5HSydCbODDTuvrXLef+
cZoc8TJrs4qbF1bb77325YAmEmCy6efAtbwe0Jw8fClrPQ7wjShi5GApb0x194NufYlNA0Zstye4
sYtkr56RpHaqszbIzLvGKJbI8Py5xoWNuIlg4qj00FtRbucK2lnPreHgX0iJcRBgVG+upzfY8NJn
wwn9FgWRsyWoZx1UPVTv9WbMxfvXkm6QlBXidPKGrtYSz2RECMIlCiYAVto9zpLmpUOHwDtaFHes
k93W4uHdy8mQJEaEYmhgrTHAdWbXBLAJDixWX6ATGg/KV6wnp+mIVMCv22Nt7E3a7Cb1IxDVrOcq
QogRNTIc1G6DJvPqU6qhEF82Of6mc5deCt34/R+GYx1h9iEsBgH9+tMpmFFbM9d2IPoF9ESbduaj
njbdJdKsRTnEy7Snxbw5QfrtUAnp7NHfvx6RznCP21AeB7leZd0Rb4NkeGzT0tFPzVKmGWSWDPLQ
7Wlu7FCE5Mh24OLyTK77mAMeQUsmHMVX0lxRnwXyAeURQuPcXQD3WHtP8sbTweXG4aNcBL17XUOo
wUHGhVfEAeogXXzEQ0cpL7igKndLOon6mZLycwblYqcc93aWMBWJ9+TZ/8PWvF5arWgSsuciCdxG
B0wN3ss6Vs3ES63Ne8dwcyzubqQZyO5oClyPpVdaBqlKJAES4fqDVXbGBe+G/hlAYLVz4reHknJQ
DCaRntdDNZ1rzkbdMC3ggtVpqlT9DG7cfvFUXLHevVNYQ67q/zeYfLpevfrqKJUiVTcOajxBxKFy
hhmRRN1OlXs3Le2di/rtRmE0VAQl+Jvg5k999dVojaL1nmIwtdobzPmI9D0VTcw1SjSZ3Orj0rjz
U8l18e29xwGeE4kPURxxDeXi60niOxEDd7KTIEmH5F7Ley9A76E6q7Gya8+58fUkJljiN6kqUW64
Hqu2O90eYz0Jeqb13auxZcpDB+JqWuV7nn6bYxHJwEWUbea1kJ7Q56loxiUO5sIwP8CUU57zDrmv
cW73MrmtoZBDpIX+h0e0hv15QP4ojSpxsMR4uB5E2+JDZfVjGx15GJx4Z1u+vTVlSwEWNIgaem/r
jYKXV93raKkGDUDLz/ZYfR+hdcnOhvYtGfv+y+0N8jZAux5u9SzMdhVbUZTGQTkumNOBYCh4fMbR
+9ttbfHJi2q1+taOteUeMn7Q+fboO5NdZzRKAm3Yw+UqsIdkoB6gD4eQ6OmzgvMb8G1zz659azzZ
6CPgpr1Fwfl6i5Zh6I4m71/gIRf4lHmp8jVynQE69Wz9bKbCejcvjNgFzBnXFSAIsNv69YBVp1cl
z0cSDLMXflUnvXyuUBc6dlhuPSz20O8QELY+JyAeXID/9NfWEn6e2Rti6CwCXgrKxqHtk0F97udY
jOcSv7Tl3uuF6mA1OC0psnbWHiZsa4HpD0kEGtBN0CbX8x0Up0NkWt7gtTliI1cTP82O8ItSrX6x
GsrOtbp1OG1pwgDBj2HXCMI8VxIjbsMkyOtm+JKPPbUOw0zSBztaEEq9vVs3B4MAxzeliq3Zq4ht
cr0hm1w1DiolbPtPTTeIB72q5/rjlBvpTpH+bQkZgR4wn4gS8GhQElvtVUDc2thD4QwKtBfDI9iA
AsfEKbEOaFAv3WGKRP63i/XgUY9HvImdYsSVXdeyDxOJ2E5gvPF8Wexk0PkgrZH0XhUqy7LMhyGv
OThaZVufjMibWpwsQ+8yhuzsA0yLOLmntFbvQRrfsj9YB6iVho2fh4R0yK/y6uUMuyIx8r7LgrTE
/PIkwm7+btohCo1thtKgyb3PnzWU7w8tMpU+duolsUNneR9noPfPcPqq4+2NID/0VZ1baifJopOM
IGSD4fonGXXhSD+4NCgLq5iPuJuiZo39dnR3e5yN04TqgSOVrF3qxGs4ZzQB9bXiJQ90s55I0FWQ
scvS5tHBnYvldy9a5+X2iBv3B7ciiQddIWxb1mVEPeN5BxBbBHlUhE/zbCcTihMLet6hvvxKhKd8
aUOtPSSZ6+ywszcmS/7KbUmQCZj/Tbpgx2U2LYANjKEMRKt2aNTbiYC7rJQvc2zv3s0bX5H2H2Vo
mujEK2v/hEHFQ74fPFY3LfrxXAmPzStwXu127o2NmQHOkr5rUtUZp4br7TLlWmSqcV0EdWaquLy1
DSK8TeKKQ2EJ5BLsdk/rf+vyAJpAicnCvJxZyu/86tD0yEk1uViKoElC/YJVq42R86L/proYPXZm
mdxTfOuOUC9N6yj7cscMjY9Lqinz99s7auPmkCrPxE9k1RIrdf1LBqFHSMnEZRA3uqdQKkXKNqk4
WwcbEHSiOpDCjUw93x51veRSzU2CsqSI9h/HiutRAVP2DtXS2ReDVj+Mldk8pknP3VmPw28n86L3
QkrlgKiQ0mPjjiIQWl0JSzPwFjFT+mqG+zSlUfdQjQAesMkc+g/a5CXvjOzlgGTysn8i80Br9YWL
LosKCE26b4AmLO9jMHG/9R583anNlr3OnvxIry88ORh9PaI/CtBA6+Ryv9pOOZXBBgav6odLlqcn
CqlF+0XxnCg+GaLMl51baOvrSdqZTPPoGK9D7rCspEqxtvhx3rr4sqPmmX8wJ3DtTu+5pygzpj3x
Qfl91jPkraXoA1yVp331/cQQa95UQu3APmZBJpO2RqNa5dOIYkB8rBZSeFUbix+UbZa7PpEGt7d3
7PqcyCUGy0P5WQZOxBfXSyysuq6HOtV8nbpUcdB73fhSWDTjlMgz/xmUPv08mF7+9fao6zvw/4xK
XgpNmPro+nSiTWsNSzdrviqEVh7qklwLJ1vLPN0eZ+OLSpMsmYUSz7yp5SFE3rpJnaj+gpNLe2d1
0CBOPfjQ5C5JdfXboI/2eyH0zE02LwgbOB7A/FYxi9IVyOF4le4XOkhyfNtgm2D6g3JS+tiHVPgO
lOUq5cftmb6BwjIs6wniAMoJa7q2eEFxeaTyNRp+2i7V51g1i5Ma1n0JbkaM/G18Nkcz/aINsxkD
yB2Xp1xv7J3ocePA0hz/U+6Hx4MX2vVuSg0gchkEYOrCTt7Az7XDBzUGwnuwcnvP/2MdNMgZw7xG
E5eEFaOE1UJD0JoEShyGn4Xz4j2qGgL+sGGfOi9rtPNkedRuWsOpPgjP2SsybmxgLghODPAOJMvW
BY6kLryaRrXpD7PRFycwjal59rqoerj9WTc2MG83rp5/4LDArK8XtMx1QfZimICFrMYDwp3iTNTG
oRmM85L+oD8mvPvbQ24uK4RfAiIKAt5aUrvJFHrhScjUxjGa79qoxoyxczvNPISGoXzoFi/XTsNk
hkE+LnsQlo0LUQqxAUmSmg1vCPzRtJR0HSbeF+wpf9bAtpo7FHn17AJweXxEjricHwDMjl8sTCMx
a7Cwcn7/K45xARmHZDDAEJMf/9WzE4dTPfRWpvlgbtPsaVb0mvROS2rvUwEuVvtQ6u60l+psTpxa
HUr4yNHjAn09aBLVwqlBJvh1E+vZRyWcilOrotNxNvJhdI4YCy0yAC4rhJ/5n8UBH0MtuP3tt7Yb
jY///yNWdQNFT8Z40WrdF6rWfQKwUvwoKI+c7dJqAX7jLHN7vI3Xh1uC+IU2KP3ldVdbOPGCH72n
+7oCEoNXOR9OdD/1b2lHk/A859H8q5g8O9x5F7bG5TkhOpaEZXPd4+nmvHO1ITP8uGran7HV6eFz
XGAYfkkwH8c2aU7dv3VcXb7cnu/W+vLIk8sjBytVxa8/sjK2YVjUpuFTYm7PSmp4l7BHtvSg20ty
Xqxpj1+1NVHIs9JZEbQ1iOvrAcGE0qFrWtN3K639kHnj8Fw5VeoiPZK5KMCUZRwdI8pWe8TWzYGB
tgMwhFFLBnI9cIbESuk0leErY6VdEqj1h3HMmmdPHQVW8kmICn4463H+H74sIAUIONQukLNbHSMk
6gbNjBrDtyuj/YhC4fRlKAb6PTqOlvGBpuwUH+y0s/dsObeePmAwMoPk9gJQej1hTcRVMiYq4BQD
SCeG1rrb3amTiYmQusCO+S/zBGZCnYZePg396+GsLo9G0D6mb2Nv7me1snxe4D6Fh1Jfas5qExvn
KpZuXLd38OY0uZil3BRasGtw46JnMcKEFa+DG2v6SZsX+k9J4pXjacop4+yUPLa2EWR7wihecvCb
8tZ8dRXnpTlPVlOYvpqYHxXFRbzHHfoLS9xecmNZPlWGMv94/xTJYik8IZhDWL4aU4uUJuwHIilP
nZrvhiLQGwSfll8oxLXFznfcWk8SVVAgZIwI4K2+o6NiS14PDttGKM5vaHF6ji71AFLUnNVuutye
mvzpq3RD5jdAwyg9gP9bnY4oRAVJs1vbLzUrfNLrvipO1VQ9i6YJlDrN7zRuRfdRw9jwUIRhvTP8
xtfkJkLClxeOMvia7A5+CIaWU9l+O2MmfacMoR1hh2JCHUO7sbm3lUbNTmaRzHv6UxsTZ88i5wIQ
D3WKdZMoTEfHHnKXkS38YxcFI8Aw1RN8yOrwX4IMG+MDLLOjwzhVgO6nKjHVnS+9OXlbVjEBQJKN
rLZVWrdpZRaq41c2RglDoUHDViZ6G7FnLciocVVcaKPmOydo48mhUwUYGdMBEuQ1mkpzafR1tev4
YjTU5CwsIxsOmvD+VdKo1w+1PRo7X3lrrSV6S1788ItMuRCvzuxsLCqfOXH8Xhmjvj/mUxr/U/dp
EZ/UoQ8VxDvnVrnzzKVCSqZx9G8N/6beSWy35k0lWwIFJTBx/RAgfTirc5M6ftoUDU6qo33AoS9u
DlYafkHwJd6TIN/6vq8HXMVO8IAwTZpD21d7pUrPiI6pX5IJvtF9CNoEQ3EwZActReH5fPtQb1wh
JPCSa0vkTO64IgU1OhajeSn4wmVc12gBtdoT3aYyPZpR1+9w5cy3NwjgWVrK4D3JNtf4MUOf8t42
Q8uPssYMD+jnJOahdIc9X7itSZFgARxD6wj4yOqmKskxUuIWkjtHF0t1qI1yeImnGppTMhlz479/
DSV2Q2q8Uole7xZTzVsMgwzLr+a47x+T2HXaY1jbND5TUbo7BM6NFEuWWiBD8KwBoFpf+maUqlz1
lm+XlYfCbgKqSR879WuJZv93y+vVTzjPl19SfZx2bqHNoUHbI9pFwQdm1fXhtMuc+sBom/7EmwuS
3VDbBzMzy/RBB3DUPOpiwHZxiOfkl8I/74nnbH3WP6oYPOUczTVwBZXvoc26zvGNGJodTKr0b3UQ
5nEWTrOD9357HgFToXXI9uG5ISS8nqmeT5CJEk33QzVqxiOa5fWv2MKJ5JLnhtWfXTXJ04MqSrqx
tzfT26sHGTjmxyNLgZQ6yPXIrjL13Ugi4ZelHZ2EhmTKCfddU//aYjV2v1hdPPx7e8i368qQyKBy
KgFwUdK7HlIzcNkdrQGMrij6DxHKisVRkMMeVSWJ97rLb+8AENjIS7kkyIRm6wBJ9RZkD/PE9vWh
Sv5Hc2atvUS5J/p3P12Mg5AtgrZ8RALd60lNeqfZkcs4lrs05SXLnGQ5pbOjWHe2UTmnzEZWd+fx
2tg1wF0ohoKo5BFb17fd3rFbK2s8n46rIS6tqGhKpQKZfZA6bfhUIzn3u3U0sVeqfPtqkgVTbiEd
Rs+KvXM9WRZxpqcLZjSsKss7TnhBXhK6m8nFbSPjZ9G6ywkfF6ySFewlzFMx9dleDWJj477+DevW
lNBb7O+iKAlKS80+RW2XpOesRiPi5PZ9dcTVEb3Q2xv37X0kk3+w7bLwjhDS6hu7o9v1gwVSlydn
iZ+Q9BqMo0i8zDjYCC89tQjANod0Lrq/wrTrd6797dFhYWMrRo1tDcFOZjJnzJKjQA8t7dtMISA8
Ek7Y35rOBHMzlelnQtTqaxIVxs5FvHFiOa1ESBT/SaXWrW1DtHaem7biT1RjnkwFVfUic5SvHXig
u9trvPVZoZeChSSQZXOtbsI8a/OlnLIoqLSxOYzVGH320nA+9Uv+VZ8869vt4TaOEK6YsKzJZ3BF
WTsrgoNRi2HOFD8vY6QoFq2f5nPB4idnE5GnKTo0M1i0yJnsnV7uxsUECoVGCh0NLkN1FYK1fYS/
kB3GAXX22b5kSH46d52TWP9hQSn+ovAhxcQxJrk+q4NRp5WIrSTQkPS445GZDosGVSt3l6G9SyyF
EvvtNd36hDwp9MLormLAsjomTTHgFjkZSdBBWhwvCQCB8s6bGyu+h0XgNA9FZYuX22NufUd6QwTw
9HNJW+RvehXHF1molaEJUljvDOfDuKjTsVBC9WhVnfdi91Zzbs1iT0Bl61hQ+6U6xurSl18NqizQ
S3ThRgGekc6EdWFVPeh4Lby0DZTF2xPcHAvNKpJ9qTz2RgKI+pwCqgjUfD6Kz2qm1sdwLFrvVPVY
kO7sma29SdjF14PzAWreuF7N0tGi3PHiJMj0rvipalkV3XV5IsrT+ycFSoQYndWDfSCvvFdfrY0R
rTCywvOxVB0uWVU54dHoush4sOal3VP83VpCtgatAtQ6CJtX+9KwaivBNMWjHDSqzlm0Um7E7NQy
ObepEf+6PbetNSSZpcHO1ACEyP/+am5TWDtxTqThW7T3Pwq9BAIEKKrJzrfH2XoWeIj/AK64NtdB
sqRvuVmfhz5dD6u49yIneaZR4j4vGjBWjJbccgAJlTfJT9xA1WZn+K1QgOqIdB+Rfm1rDSNVRTRt
WITiZ4vnFgfFaIdzrYvqqWoHiOmTJy4scXKHlEXWnouyLb/fnv/WyYcdALYcNCjVj1UsokVxVocp
N3jc1+FzCK/tOSNn+VBaS07zwaYr1BTGzmnc6GDqYOqk9RFNU+kcf/11zVJDWiJMPF+L5iZ7rqom
PLQoFRh3OVUbHY/NsIjcQzosuv5Ev6z4GFqo4ASlurS/by/AH4XD60IZJTJQxeQPpIOUAa9/S0TZ
dai9KvSLPOcaaljue0jzdXgccq17VAcvuou0rENDYrbuFDDBxZG0VEODfxxnrH9FdhK4nd3f/l1b
zwAeB5w2NMvAZq0ukajVLdRc0xBKVVWYp6nNxfhQZ2oCxXuO+nsFxYuH/zAkR1wK4Mn0ePVVCk3p
I70yHX/qFtNgM4rumZ83umfDnAxCs7iw/ro95BvPSPmqAkaQ0Dvgq+RS16tfI0JXFmNvI+tUu5of
qx7KLOwMRbtQZG7aAxwLHWXOVCmaYxwP0QcnN9Qf2TKFL6GnJh22o3H54IlwKgND6UfrdPsXblwQ
/CxJbCOHl8YL1z8wcSovNKwopI9Tp+KA43nvHWfyaL8bdCUdD7VuFWfLyF3rs1W3xl4Wv7EPeBop
4CLewKFZh1jTMmdui2BTME+t9Uz5vT/ZeIUdzZTUATn4eQ8OuXElAaaSdCGXuO6NTKnTap2qT2ro
9+AGi3/Msh4CvRrDezEL1XtOIQ8VX+CeWfZnjaqFdxRLtPeybdxKdBxJN2n3E8WuQSMleeIQLovi
g6gI45MoPZUYXYDe/jVmYH6PWWmL8GDNUVPv3MhbdxMwMu4lWT5Gu8K6/uCIfKb6APYpSKdhOLt9
lB5rJFgvVRwq3r1jZc6/AkrSx9Ysmzu17OL0vNjNnsbY5gq8+hWrbTe07dgOLTy42aja8T43gDsc
vMRYmhc7Sabf42KmBGlpY+4xGuX8VvchDyIrYHO2Acevaox5WMCuyAzF12epH1HPpvHS1lQzsb+G
PPb+08Wdy/Z26b6/eX4tHIdEE41xMEBiV7+oeqkrh0mDdHwazCx6MtvOzX4jozDelXXZ6jvDbx0u
Onh0wf+vxtr1t3YWq86rRkRB2ECJ8+oi/bSUpfiReWXzFXpXae/cJluHC7UbiTcGC/VGmYAOlheN
lROBmhzd8bQQAZ0FJp3GqVNcxbxbTMVBCDfFuPmIVnKd4aaTKWIHw7/1iUGXk4nyAHuUJ6+nvYi6
1yp0AgMUmMP70fDCE5LW1knY5R5yZ3soOl6gv5BkWJ9kxcoZf7GiQJvG7K9Gl/mS7k32QesGZ48L
vDUYtADwitihsolX2a+hcUfaHTRr2JzTs0LmlKOCImo0PrTE0nfqGZujcSFLXVFa3+tV7DRvXNDr
Dv1YNJpysjMjni+j0kbLuWVPO5fbR2Vrr0IeR9JC3s6g5K8/mt52U1TJXNsSdDlGR89OGaKMn+cY
9dIonN/f/iUekohTlpO69bpqkah4yQ5qrfhmb4eH2nMooeZDVH7zzDjfgxNvnAtXRW0MOxH5+Kxf
WbOhhaNAl/OdtoiPzHN5hJBfPfRLfd/Og/etNBLnYmQKUvpuheDEzrnc+JYSpy2tXVFeeBOQ1nAQ
Q/oAUdBpc3rf9nP31MeFdhCmCPf4V2+g00QRDIYsFEw9wFdrvoHVGE5XdL3CC1s15UcnUpxfGBw1
yYn/X5yLMW2S45JJcdx+WdTqKFyvyM+lI5zhJNr63aQl+YPoVNI0hQaBRq/8Oq+SrTDCghThG7ZW
rY13eeMYyKDFtOzqqesfNdZgD1S39b2ldQykfa6GN+tdZInStFj3BqY+/Itw51KcQtnUPLbcfffO
oiSfQifMz2FouCi07Q2/9bll8VXKVP0R2riecKQXppYnIcB8KzX+zt0RSEW8mD9LLv5ft4/t5lBA
8yk74C9Iinc9lO1EfWt4TRr06FqGRzI+GJk068b6MKm52CmLbUSrADUQuED6RuYNq2TG1Kd06hrI
dvnSG82XqrYK9bOd2vX4vVkSxzsu3jAU/xNqWnvXWOB+dwpJG5cUUmfkUbSbKEus2Vk1oKcwyt00
qCMT+9iYdve/Jtjcb47RWsOlsKd4r+u9ucAQJ90/lnRv8JnUQcEe490YmKU9T0d7spyciG3Il09h
Omk7ekpboyGSRn3VAVvxBvsTdmDEkVXO4I9MIVJ3k4gW51OBpbr+TzKO5vvfGJI/WURCw1IWkK93
T94XdUy1JQ0qE9LKYeSWLE9dWy33wqni97fscPF+NZr8uq/vAd0LK7Rz08Doimx5mcXShE9J5Vm/
3C6ez+8/GH+YE5QfWM311Kw0WcxBgWFe1lnYfZnSPHWPSw9F+QWJydDaqTlsnQyKqSRx8s7B4+Z6
bkUnKmXGoSoAYzsUB6smcdJLW6sQfIzs9C4aXa8yDnoxtL9oEY/dfzgZUELZMsikSAGw6/Fr1MSq
qHZQTmob52frzM4dgujZuVJa4yUpaRLvTHhrp4K+kaVVirpo+lwP2Jl2n1BezYJRa9Tl5GVKYR90
UujxWKjCeS91Ub4hf5wPqM9QRl6/IUMdD10NOiGwY2OEKNdoS3ZsVac4du7Y7IDP5WKtchQgVNLr
Hlw4QiirQG8Ou7bs8jQPvH50xZM6J4vxNI5t8v62pCcdbgwJqeTjra5THBeiocEwOgiLCcd3LTGt
dDokYzNfLKEsy2OFovJeSXLjDuWo89WggQI4XwdeoxE7YpB0xH4KS4pgkxl7B6WfxvbUVZlhXzRa
pHuEw43dAp+X2g/FMFgN6z5HRDnb0oWaBYrVxPBTNASgQYoKEdbJyYpLlA1vH//NWfJWScYa0eya
tzzrzRQtbZUFlpjHH/jH3c+RbtTHWmhFdwbF1e0lexspNXQ11ImgEkD8WWsHal3UpnMyZMFSVOUX
c+G2PU7JYvdHS3DLPntKZmt3qto7xftfZXrM9OWA7PA0equzv0w2unBhnQfUkApxsepuPqMfXhjP
ORa14hhPOrKgh6gOVffYKMXg/nV7sbe+rmZS5JXoa5Ba8r+/utgpHQ5qHtlFoBdZ9csdPOXZHgw7
PE6jmHZy6q2x9D8MNRmBgB24HstTaN4mmDkHIhLWh0Qry++kRmGI1WX38/a0tq4B6BKy/UFTmXDy
eijFxE3BA/4UlGGkTadiRmXw3DqEVrfH2ZwSQh60Z+kdceVcj1M1tj6anVMGUexa//R940It7MtT
lZYwov/DWI7cKWRCDLjaK0Xe2cgzeEXgtlZ+n4Kc+wy/33EO7LA9qOTmvLg96d7K+vc6X8YFaez7
0swDkcGBeMiysb3Dflq377QmLr/dntjW8SO8kDRYyuwo2Vwv4rJoMTRQOKrZkNrgP5HHctUo/5SN
pQk4cJp+N2izP9wedHOGlNFR0Cbep8R/PWjjZEvV52z8Jmvx8u7y/tdsNQO6xJ2C2fXtwbauNDJz
lALI0xwkEq4HKyYTIq7Kzk/zMnfuGkyg50OiNUN5VBc9QgSiVPs9c5OtGZKk45hLwxEu2uoMeHTe
kYGEh+tippccUEXFbM6Y3ac6cqyde2xzLIIJoKUaNQFzNRblP1sPl7AIPGscS5wvAT9W1gi5QDPi
9yppEFDAPYV6xdQkVm81WGI6iWvnNlX9vrVw6x4Evs5pjNI04kSx+0hOvCfYs/UBXw+52i0uSIka
Yk4ZFK1i9x+S3Bj+hrfQiKMr1P7LKPr3s4iZJFtFla5DVAVWUWkquqEd864KbBV2Rht708dQSbT0
MKDq8TBrafn1/XsUwBNhhVQ8QJ31eo9aC7rhqOFVQezExd3I5zzYaPYd+6Jpn3ielp3rbHNJX423
+oqjFRW5GZVVMMI/7ZghH5HSo/mb2Lv8mWu1u1PblIdsHRpStqfaCJwMTvHqrp5btkvUNlXgqEVT
nBp70utjW7liJzTcOgtECBJ6Al6Cv14vZI25Vg+qmoVsevEj19D2bqOieulm7904XASe5QUtXd5h
Yq9GWjrAeVo5VAHssFQ/510Z/xRIVe6FgFufSurF2YYLqYUg6XpGGCMgvMn9EaROE70UlQi/pkvb
32vD9KUUjbFzmewNt/pQo6UIsHlpFTSu5GENGFYf/pe089iRW0nW8BMRoDdblmsvtWxJG0LSkejJ
ZNLz6e9HLQZdbKKI1h3MAINpzIlKpouM+E1ZzFrIAxICYm879T88OcHDApGfV//shHE5QvJmD/MY
s0D5CDmyvZM4xtEOcll9tKSeuhvXwdpK/CuQQBMJVM2SeRYpRZWGUV8CUbKc94nSxtJPK2FtXHEr
D1tS89lTAI4q0MnldxwwfatHqzi3AKGCe3y11PaUCbs6CV4uD40FlnEng6hUH4tJbLXy12bxZfTF
nac69ZyuuKRGk6E+hxiq15g5aqXnp443qHtPgMO/foStfdf5g4KtAU2IcsnlLBbSzvCK1wr87fKk
P+mK1lfHolOdf4rDyw8ODcyCZSOwanIK+jwVzrlWKOKXF2u9eO9R/lE2Aq1+Q9oI9L+RUWXJXA4o
cYYRz52WnVDFuXKKcnlnDiXY5cJ5isoyKA7XP+B6PBhlM64NxZv57y9eA1JMgcIrsDybQ9BVftYH
5X4MkdqVVdPau8jChOd6xNU1itUj0Gy0FmjXXUYsKiPFckUpz4juyju3nGqsO3Tjz0Rb8MRurZ8h
jeCQoHPzXY+8lnVaLyIvtrxsit7os1ScpzpxD8rQjzeZUudIpBTRaYK2+NUTgbIx3NWgiAwjhz/X
tpfnTBnaIkRYojwHNKgHvEsC1xe9m/oJqcxe5Rhvd8iEbV1JqxsDqsaMrwWrvRQ3FGkv6JSHHDgu
vZMTIq2Oe5hqU924+laH9yLOYja9SaUikdgkLX11sKsu/gWJTHPxQKMpf4hBqjymYdO8UZFyzgcB
p3A/od5Mfr2IGptjK9Rpfj9MuTKckqEt1GNlDMJ4iNXEGjeO1bX7HSsJMJ/ciTxZFpuSV0PdDtJL
z6aV6spPuAxt+ohTqrBRkKNbvOXTsTZ5oOrgz87gz1fiRI2Jz5AXNcXZzSSFOk3LSAgr6dlbPOG1
3U9/gGIWY8Onep7dF7vf1hAgQsIgOztpGf9sStRzbkqb/XAUrqjxm7GM9ub6JlwNOb/8UJma9ZcW
V9Skj4Y6ek1+hpiRR+88Sxj5n67UmvoubIAT7lDENeRGfrEG7Jq7zmAxPMhFrwil9NArR40Rak3k
FFo/6inSyyPZVK791syunPaIY2b6CYEmW32X9ZnmJDtNNoaV0fbro9Z3ysGRJ1nVUfwwkux9vv5V
1lYY71JUsGZaOkXwy4moGztEXytghYlw+liM3tT5Y5KNt2HueR+vx1rbsjOqA8lTipbUFi9j8fpt
ithQsnNblqPcq1Ek+o96YyaBr1KJ33lp8t11p9zeiLu2qmdLBLj3gAzpMl7GjRqKwhVqZudOtpn3
xfHMRol3GmzbYSPS2hqbUyDYljaw82WJqxhkoyRizM+125bBXo+D8Q90e/W+SYPiu1Vr4+n6J10b
GjVhWCtgAHjhLG4WJyudvBljFrWSN8Nz1EwyO8nSLbbcqtfWybx5sBIFpvwKM8INZk1pwau0STMD
xW9Nxu2Nq45tfayjsXc3bszVD4ldG1sVlAp6TJdTlosOURA7K89FMwynWDfUe3eCnOPHTew4uyQa
huBfPiXqEHPznVLWEn4uU4Blqq4UZy2BAXPACpBuiNlm5e/rU7Y6NDgdc0LHmlzW1tAOHIqs4fFr
K01M+6eN4ODG0oz7nd4Mkb1PiibfolDN62D5IJ0/Jh0YBM1flfPz1CjTsTdIVx1ApJaaFLiX2VO9
dyZ3THcdHTn0FIPgJk9S8R7uhPh5fdRre5/CN8VYHqu8VBcTCrae052OwVlFUiT2g0bVxDFNmvB7
lQjgVmptV8keFq/95Xrgtc+N1B8Dx+2JY26xQ5Ix4Zrk8X92S0U9kKzrpm93jWfvaQbXn2sQbNNG
krA6VhIuGIeogoOVuVy8qhAGvjZKfm4Kp0+Oqdc43p2iiFb+UJIpAkIqG3gGfo7921aSux6bk2DG
snEiLL5zlQmr16CUnyeDikBoJblzDy51Rue4WfFtcKPa8DsDJN1GN2ztgKCpQM9/NrsBS7sYtD3W
9qjUVNzRme7Qgkjr4d61Ofg+eBOWcVsl6jUAC4guCK0An9i2S78bUSM44KYJdXfZa1+sIbo1e52q
u9oO4UPkyPS7TLroLkF674ueFmB2LTz2tHa0nq+vsNef/K/aNdkZKjpIZi6uFy0eSmcCNHhGLrVC
JUJx7t3ZB9WvZBJIH2sscMy1N9Tvr8d9vbKJ+1cViusGre1FQtOBvog77KbOhtOJk56ZQXJg41rN
LsMLcp5qkW7koyu41Dkm9tCzCJbxKiFVp0HpIPMnvLSb1PE7Z8pudIqi/edZ9lv6tJZs526IvTo7
jkH6H8+E2gtxUxmEtpFavT7S+Ck8ANB3oGnwijnpOBDerdaJz0nFy2aKi+E3po1TfJdXYJUPwWAP
zUlBtIQXgpK7O6tJTed0fQpWFiE/wqWZPqdOcGCW7wFKAwXaqPHZSchgdUWWza/CaBFgTGv74MRx
9gjHEtAai3g8x3bP/4jmaLLnlVJP4cat+TobQLgQMulMA+bYWR48Qp8aiT4+Gt6Da1c8hYSWH6nl
ARC/Pu7VQODU/rZNKQsuDtVyVMEtQds4V5HSZFD80rg/ZkiwbeFqNgItrw2pS9uqkopAhlfdxBQp
koNTWrHYmMi1vQRqB/AA9U2eJPPfX7xHXKmqaeoO8blOsUtBMY9q+cmcFKc/VraVFU9pplZb3N95
cVxeyqwadGbQGea8hINyGbSiVasUIarZYdmX0f2UGMNPT8vCp6EshuwEqiJCqryfulMxVna6MYer
a5eBkBDM5myvtCD12Go1o8LxoOna8otjYEHbRU1oHYeQd4yf1ZFhPoVlYk+HhGqt6WtD1+NN6gau
9rsQavNWCwZKMyo6OCh50Hnk34srpDERpwk81JeT3iq+ZOok6bXATDrYOfvo7StYh8sAf30GNi0z
9Qgwea1NSXpu+iYYHpHC0ovbScrB2yr+rC1h6KlzlR6O6mugZdwFaRPVjCo07XEvQM42f7JGEVtd
ldc3MMKlgKmZ0tmPcWlXlmR6XTlKCrhHz57UISq/KV3za5xG51/OGWi1tPDnjUAl5HLhZoFC/w22
/5mf0Wf4x3gtgjL0BeoN5NnaGY883KzxOAuRL40DcxscfOGwLeMocsYPXtln8Q+pW3HiQ80T8VPq
Rl3g671atadOacJ36K4E9u76Wlm74F/+isUFrxqdqgOZSM5NU6s3nZu54ykncd43vTTvrMzS70FW
tFs2omth58MB10Qer68AGwlNXKsVUXJ2or5I92EYmrcFxNlP4KzgJKFpGigYuNbTls392kIyUcae
qzN/Fe4vpzdue7RCKj05x+Dj7wFTkr/oTj/aO2sgMzhe/7qr0WZO/lyCAI67yFi9aLStpB+Scwf3
7VCNg/fRi8VICW+IN57na8uJ0x3M1ozPp790OTCcnCvTEphO4DQfAPDW8azydZLhZBfWoaXvascA
hCvSNIv9UOLUrWqR6X54+4CtGQs3Sy/OplaXv0JqbTt1ZhGd3cAK6coPsSaeyzzuHd/oSqjP18Ot
XW0op9G7RtSC58hi0Dr89AbXKgxgKPT87iz1S9/iI5LEjf0ZTHeyEW5tOl+Gm4/DFzdpWJmjhgAt
JGfbSOVhqAD8PotpAl7B4zbeusXWNsnfktKMGp9znstwed24utTK8Gy3Zpk95DoWOilFMyydTzLx
lO9OUPXWIVKkvaUutjpSShQAOrg/XpXOuAbHAVoUcH3L7j90mE7BzFNEtncL1f2HXN9CVWvm/7FP
luCfZkTb25DEiiqt37mhZt1XolV9YPrRPnIG580N7JlugSQPTzkLfcHFCY+ey1jYqRKeJ9Mshn2U
26G3V6Y23Djg174hyTvldAoT3CeLkqDTN+DtEX0+100Vv0ukzOeii5Ji99DoiENvDGttL1B6maVm
EcCj4nm5Wry8y4O2Il0f6D+N/jCZ1g9lLI2DiwHtl2lAA3bj7lgd4F9AI37fSD0ttoORUgzF6nf2
UAi7Y9ZFntgpadn8oSQTbKl7rwajsTx31bgwlzxyEURh6QDxP0e6IfODParl6OuxkjV+ier3RgK5
+jGBUNERoY/9Cq2Jbk0TyNiJzj0tisfYrcWjBmJzDwonsXaxGpMrvv0oo/wIsokTRufVezl9Guyc
MWl53zhlVbzDY/aPhZXwc1Hha6AhYrj/f4Vb3kzStpUWYT6MUKyy3xfTwDPODtMD7+P4z0Q14fe/
xJu5cBYQ7VcNynbQlEkxsGCKUsf+DyDcozXaWrwrWnvEMMjq/uGonn3BZrDtjNxa3AyVjdufRmPh
3NmFNu4EmjCfUMsKvBOZ/pb07tpjhy1gkTDSW6I2czl3aJPXfU/F4pxplXrQqfndCGD293ak4pfg
GnV5i1qh50+Vrvx4+3el+AmRGHll8tbFsil7L1Nlp6TnsTG+ZcqgJr6NWfe9qQ36YxOq2dfr8dbu
JGqdfFhOGGqti3hpmtdWoQzQMxy7+k1ptSn2eZkWhw6R2BvSWe/GC6Q+Ha6HXdv9lLz4F4hNGIGL
6aydHGab0wKkbAf9dugpRO2kDYmpSITydh1Rqj88M2amPiqES4Ju45RxHapRBkqtq88woNkhltO1
B+mY7ZaM6OrIwKLyEgA0A4T4cu1kalw0Ca7o5zSEKlE3Xv7sKhkNo9qK/iWh+Av5Q44CdP+S4ZgP
YT51UkvPg9JW043jptMPW0TF+xiOvd+MqTP5ehfqW4zntdOUhNCdPWw5v5f1UyzWHGwuoGY0SSW/
maXrPpHITqcpNnr9Jqew7mysl5VlCjqARJ//L3THZcRSz4tYuho7Uo9q9FeFMz3DwtNnwzdDZtRz
cET0ZVxiT399pa6MFUQC1Hpav95MErucT2NK6DRP3BxRpgY/ujRyH9w+7YwjRrLfK4gV8u23MABt
+lazYiXWHouAAToVQYk+DIpUvGl3euDW6l1aAwY8dGmdxBvFhZWzjh4SwDETSUkMOhfrtXINUQie
qsDyjLR+qI2+BP7nhKO7y/OpHp/aNtXrGycLYs2PlXT8h9SUyiil+LmQ4r3yDUSoeConLudzGyGa
LHQx95Ys979Z9O3jm+cSpVuWEKRglSx4UQHVxrHOUpMEZyBRHPYk+pq4U9Ip6vaaOyTprveoXm0s
oJWlCyRidguj4m6/Uhiz26rKitqM4W102t7zZOTtQd87f8i0rHsZZtkp0CYxbiyjOVlbFOzmXgNd
u/mUxenoct06odZ2iqW4X9FVp+wp1LgTz3kLwm4jLV4dH12rWRIAbNlSBAUInW4D2vG+ggsJ9B2a
MJG3S/FjDvZuCLblGWFH/C0UCQHp/Pb5nGGJM3V91v6av8GL95sZ6VWujmgeuWgEPNjCNI9dIpr7
PjP1fYNx0kZOt/ZNcbTjBKIxyQqaP8WLeODRqiyZGver1QVaf6tZacVFIrJ+o12wIvICkAbG88xn
wg51iYeyzKZQvKx1vxZj3N8mpRLtiknpb0dnVHbQKdNPOpS0+BTK8iCzXvkP11s4FqHd2PUNSED5
qZycpjqWrbFV6Vk7L2bxUHhBCFC8Ekmt8qlth7Z2v4Z25ql3VWYm4Y3uNH37KUk7W/ErxWwxFNeN
6mRqZRzevn3OgffS1tVAAAInuJwDp+us2Jm0AFHw3D0VUT3uRxBpx3GwLZRVgmljH60tbxhzM+Ic
rAS1rct4MtciI6+JV1P1+qkKQ+ed0tt92u9jAe3ah6qU9/fDpE/x8/Whri23WWRp3ltQ7Ze092BE
tkHVckziHbOqd6itt90hb5z61z/E4Y4jDQNPBfTkcogBPjC5E+neV2OKh5tUSPjAZs5239g+K6kR
gCbEEWiA0t5f4nvLSJu00lK8r00Nsh2gaH7Py74+UtKPP18f0nqoWdgCjChZw/z3Fzu1yBulzOdQ
BkXmmy5Xf6aB7D+Lmrv0HyLByaMVo4MlXgpI6m1uJ3oVo4YVR80eC5LOl6JTH1jDwcZVvTYoDA1m
jhNTRY55OSg4Rx2AI7aeFtuTP+Z1Pu6dWBQRRDiv/3h9XGvrniyEpi1cpxkGcRmsQCLYaPVQ+WpH
IYzGWO2n2HdENxW71MzKW2+y1OnOM6by8/XA84ZaXlwgXmeXOChqUIMuAxtZzvOxwfA9lo78wf4Q
HzNH/SngeD1oSRSc4sAGIj3Eonpo0kYer4dfGTfiYdgn8SBi7Es2nhKEo2jCjkpZ7hUfQb7i8IOe
hrjXrS77blde/BGQY7Ol57GSZiLdx8VChwdGqb0YdVqReYRuig6B4xbf5nsawGttBb6tpOYHsoZk
43BZDciSnY9wiszLddsETtUJC+GDKJzKL9UUBe+HOvyo5W2qcZFk4cY5+vow+6uqPWdBHACANi+n
tcosV5Y4t30d3SL5gJEw9xVJmPHjjdMHWo+Zo2CNVsX85rsMYyRqXihWJM61LbOPXqG5jd8NjqDn
MxrNvVoabuzXubVlx/dq2Szizn9/ceDwkEc6ATE4XDotLoXAsZ7dvi9PuVL0h8SJ1RYtguCtd+Ec
dK6WU0WDFrUsEWYDCzMyDXHumM39hD7APpVIIAEk0D94OFi89awj3lzUpVAASOmVWIXWqzXoglCc
bSuyupvKFYbqN/AvlXdxAH7grVtxDofGFQfQDIlcAhbSmOec06fV2YKNtE9hhuwh6hU3qbTkqRSm
vTOBK23si9cTyfZHPILzmTIh9OPLiaRMLnLTGsqzS+cOgL13nwZxjS9Onyc7GmsKlLpNev6rkx0r
R2RVZlEtGA1oB10GhU8go1x3yjMSSaqzjyyt+ZCNiTruq2bzFbQajNoWU6my75dNllRYY5fXmThX
5DtfwLeKZ0cAVJwaRd2yKni16+eBvYi1yNa62JW9PhbinNE5Gw6oxJmZb6dDam7kFq+OsznQ7ONB
ojbjFfXLL4ixTyKtoRdnB4mn5z5tiyNM9XQXOKF+lwxuu5Giry2T2XqHCv1cw1omGAO3gQyNAIwp
UPjbhsVxazjFiLphxqvOKWvluYq3zNde5d4M8mXQxTKhIll41cwAy2U5PbAylHbnxPCZDi6WCF/a
Kgt/Rh4Ini63go2DdW3V0JYDF069nor94gMbReEOIAThShhFPflo1nT7AXNxe5/CQv56/RRfWzY0
yZC455VFDX0x0MDNwAsmsDzhvFXP6aCMzr4qiyLcX4+z+kFnggTIvBlRs9jsKJs4Cow9EIhjUu68
3Gv80Jt+SzX4CVBOHXdtaUWjr4oi2zi653/yRZYzT+X/ImNzerleq6nTw6CF+ixZr1/EDIGyp1w9
6m0obrIWAa/JEIPAPqTAaVzXWuXT9aGvbRiNdv1MC6PBtCz8mm3vCREbcJp6617XhfmkS7c+6Cjo
cGHqxffr4Vb2C1APnN04U6nhL8tMAt9Ji71fIOFvNlQjhnzyYd3oPodH+slRpfvQJ8FWv35lkPCn
eAH8ZW+8KlSmrmgKr4Vs1/eNcx8joXvSIrW4CwapR3462NObKUUG2KhZf/mvQPIrNYJK9LKeM0dE
epr0gKeOXt3Ips6aN1/Fl3Hm7foi34BEXgwFbOfz2Mqg26lGK09d2+mOnzYUP65P3spi5bHNvDEZ
CKwsc8U2j0kIYtweakNU2q6DyXurtbL+FZRDiBYCWrOdX5Pz6b5MZe1+SGhceKfrP2J1Lmk0zeia
mZahXY5YtpUWU/xlLgv0+d0wnU5hE7g3JCRUnhsAw9fjrRx4QN3c2UCOmK+SnRbL1LrvgKFjZlod
lIZTzq8zT7+ZJq8oNrLj1cEhbQc2E1OAV75QulU1CDbDRJvGuN2NCMp8wPtFvUXzTXtK8Xrc2I6r
g+OFhfjCzDBc0kw0JxzSfmJwZdrJh6E1ldoXYGkKYO2Dt+V6tbb5TegsiCSzFXndXE6dLXRHZnVc
ntkd6NYnORjYwFGfNawz3nOpT4fAqJ0/b58/E7Cgg6IK5+vS9De01SK1o5EdYmruoyc0FXxiYn0v
nLzfOMzXZg9aCwBhGkxISyzGp5VGUvVjBIi+SYrhITeSWLkrh1YbH8mRh+A7tlemkmysmdWvCpYa
HCLFSP5z+VWtUlKurhCXSISqfmriHGpoow7pT63S3U9VgEy4GjnKRtSVKxPYLhY3FCFm/u38q14c
PA7mH7k06vwMeCX+7CVj5TetLty928datguQIo78aHT18iZS8nRLpGt10DMAFRV/1JeW4uP0esoA
UX2MZ7Iy88F7we+BM+D6SoOxcYtD6yy6aYiN0svaDAOD4iNzEHD2zAnLy1Gr+BKJKOIw6GV+i8bi
tOOOFDdJpVu7ENr1Rjq7NkzckWbneo473rGX8bwMT69IwATBbCz7pqRatZdIeb6f1Ka7tZoOv4kU
zv8G5GRtblnDUDF4Tc4eZpdRXUUNjBYNkfOgBzEWpIWyJw0Kv2pqPRyHvlUOrWE2v4CIph+vb9bV
8QLSZkXhNgNu4jJyMcFRR6+efnDXOI91oTW7MAF96gshxr0uc7GHBCk3QAUr9xqnC0rqc1Solssr
pVMrKrgh4yXZuwEU23/ogS7uixHliH1cYwDop0XLtRahr/chkp3z8/q453WzSANnOBHZJ1M9d/wu
xz2lnaYG6MaesSZ1k7u4g+1J/8R9c1ca5DQIYjI9uhZwZhfppp5EpkQAkTZ/6Lhy12Zj297KSabl
AR/UIr25PqyV64VlBNpspsOBEVksX2owOuV4G11Ey2UlYf8X6Q92YAb4OuZlNqVb1aWVlXsRcP77
i/059ZPNe9lGAo6Tdl97jjL4reLVX4XkESi7urwphrj4mVb99P76WFeOBkKDA6eNCr9nWYSBEa/j
voXApRE2LnyttnXTYzHp7ZfK673/0iS3NhbNymYhogPiFWONmcR0OdjehS1i1mZ6lpWM3qnI35kY
/5XZj5jKxJ9C6QDEl3YXbZz8a7vlZdjFN267qlA08G5nL5Q/SlE694XZpKlvl131QwTy3nXbd1ZT
t3eFGpdbTo6rn3mmqWLPB5x7KVNTF6Me6A0zPHXocA9IzlV5OP5oVHM8ITXWvz2/5rkwy05yMvDf
Ft9YH3sUUvsUdca2+Yk6zkiKEmpnGEWwna8voNW1S5OPMwig7StsAxDbALl+4ClAf+6CSuR3hgyG
1q+VsD3BIW1g30WBe4fQkvYvo3wRejGlHmqXcV9X2VmDfwYUtfKcg6eY1ldIx8NGrLVVO7PLobNb
ZIJLwUSro/StpybKrHnb1btk0pvuTq+yrj5KxfH2qaLjUNBVmjXdXP/Aa6cRha6ZMm7CbViWnos2
9JpMQRMWhsV4P1jK5LtytH6Zbb1lAboaihyQVyBrB1TF5dYMIh3P8ghtXUBV8tatpvoWYSrnOauH
7sM/jIo2KkMC2MsNdhlKKUcrhauYwtTKk5M7VWiZpa35FDtcJP8QCl8JkHdUfij/XIZyptny1GXv
yanqOr9LR/NoR2bbHaPMKYeNc2ZtP4DV+l+0Ra4FbAn/zQRUkw4psPZbgc3Ioxb05i7OUs+vnCEP
fK3WnZOw6mIjBXrNGuSmRIsO2zkosbP33eVYJy9Q1LAjOqQRTffhM2T1vtZntib2G5bjq8GgP1CG
sz7mcW2ru8nJ67ssxXFk41xYW0tQvDjysMnkDbPIDfSqRc6sSvJz3tf9sQNoeU9jXh5sK1W2kGSr
sRDK5402cxuWjyU7bYRTacgd4O2Q+HHeJtpOxLWBXHND6/n6clr7xrPj9Gy9jD4kDYzLb5xZtVDG
okzO9E2b0S8MLe0Pozq1hy6TrXkybK3td3Ce7PFOa7TyybMjRexBfb3Zxw0cCsV+XjJAg7lRF8d8
6MHOrzMIT3GZOQ9F3BvezlF63wp+BTnyMD4y1Vvre+Umo/mNZJgNEQ0s2+LQpRNmT6MA4FX1Q/PT
qjWpHR2Zx843dOwrb+diofVmiVzGifmfyyuVjcotfvnFG72E3TdBTnLbIrkLpqFsaZ70ww1EUfUp
7FDJ3li9a6Ocn6YIxwKEhEt2GdHKAjUa7CA5K/gO+jj/uLe1kmTvLbKknZ0gGrgRcCWV5jnKRJIi
4N67VFI3+qZUMcGBu6Yl9q5t9KE8pFqvbSkQrtxjLBR6mNSmTS60xeKttdAeQs3lUwLTfdaTWlQ4
DJp9eN/T4gxPlUBRzA+GzhkO1/fNq8jsGFpTM36NMhGohstPihXy7J8egs/vPR7W0GPsaFeGhsh2
mYty2s7Sx0zuLK9w/ntrZNYN1xqdDihJuDpdRg5nGXU0xttziP+Y2DlakrZ0pu1o8uPYHoydVkzN
cey0raPi1bnEgp2rRoBSuEyprlwGTgrXjcsh70HRNxLbs+4ubPHa8kecSb9fH+PrUHP1DdFamhyY
zS4TzCEeZVB7kXNOzXr8iqfP8CEOg2jndaOzsVRXQ9ES5sQB4MAuuRxVJXtr6LTEObe0PnsUzcED
wEy0hvu8MNP99XG92ojzsGZdH1TGedYve4sigZM+IV/0zXWj6AB3bPpj9vb4NarV8vO8zrby2dfL
lKesTlGNaj/+eEvGJZJ5WS2btPjW41dxwJJMRv6Ue/l95onpO+piw22RpN4/DJN3PLC0mSX8Cl8Q
BI1dDJ7Mv1WetPcF+vCqj/oDyEfPzm9EnTTaP0WENjojZGAZL97Ugp2Y0AzPvuVi6v1haN3H3GnD
x2hMkIYqcSu6PpGv8iImkrzZxUeB/Q/Z6XLVjAamFMrg5t8Guw0OYxsrB1QFhs90W9qjjEIoXXk6
JDwcvMDbuLJN/tkv6hRcGLzi0bEFjzzfJMsnZ14kke4ysI9Ck/5UTLtmS/JqSfGeZTH0uccwc3Tn
jGfeNC+e8JU1Kq1dG9oPbajGYylF841S33d9nNT7gUfuNzHUyjF10+YzdYf6IWnrZ+BQzafrX/mv
FMXLoXLOqKRdfOkZ4Mh5e/k7irIBKaJO1XdLz2xF+IhADd19aEQtFjetV4LuKCfbjA8WraTxiBBU
aNS+E9RJ/27KUEm/CVu3bH81TaMjmdV47hcnsOVPJwXYlc5glKG7VeISIAPYVq97kr0N11GxrK+t
0qi1r5l592QI3Ah+bQxtPlcuhwZcH2SMgTg/R93y3GnsphdxoMXfhx648xNIh+Y7Cu8WFr1eALZ+
dNTwkDaJa93ERmUah8rGcsU4FHGRTfejKjTtvRMr2GhMkdNH+7FIwnGn5/EkTlDT0uBJA1Jd3iYh
RY9bY3CS4Fbkeq49pyl/dOzOsDakXBanG3c9wAk2PIpSXP74z13O1gSgL3CcavwB1Lj8oLcesvCe
ljpQ8rzwaBdbPCQ0ZJcfERkXgBNA/SiQkjzOv+jFOhVxXyiZUSrfrSwW+FvWIw8xH2B8Zd9N+YCg
etWZXrhzgMVoj7J1671nF954sPAKKfy5WpMfZRK63xEVUzRsfEZ0mYF/dS7m3tA3jokSyeJDXqdq
ilzFFL6zWtOxHywXr2HgNl5fnCK30oqvtYl5zL0MhDlV76YB5bDmsclHbJcNeiwfpsTry5u0bHOL
FnaiiNyXphy6E90YeYeuEtJNMhu0+P2khf1jYUvd9R0Yjj9tFNzGXWnK6ZNZIAeyr5WOPYlqRnVM
xnHobppcSYNTmXR6vRuysHwos6xKkmMrvKG9G9xJUoHrjTGwn0rI0r9SymKd7+iBrA6OoRTxj9Ec
Y9ev0wwVuSxPrdAftEwxk6ONvmb8ER5I9s0b+WT3BY1yZ1dZeZY8ikqUekuxwKQ17zdWZSn3RhU4
39EvMaKDUXnZu0pObeOPQZDYJysPEyTuvTEzbwc31sS+0cFNHuDN9OLgsrAbv8kG70OR1TqCPL1V
eyeQemngjxbSxLshrA2JcZgxNkcnDdv4VirUaZIomZQPNZdZcFMOepyj6jIN0Sev6oV7KDQ7cvd1
C7r1oVBVgYNRYOded8AXVYUL5JiDc9+ZpebQPKiDYodtRGL60zi4XwzKpPa9M+pe9YnXk9k+WaVV
mGAApvROb02j+Cgi9uyDLOTwpFqybf3MimLPz6tJhrdVpw8eF6CsrINplFp+UlrPSR7VVE/tJwGV
GnSvIqfppo7dxPMbNwLFnk9FedOZg3IftzTkdp2a9MX3UERhuxu45n8ijuOMu8ouxXuOz/mroVQ1
HMxSj8Z7o5FZ9uSU/fQfYjtRexv89eLzk9LQjNSH0hY4OCN2ePjtuLPs8RRGwZA/Tb2qaJlvpByu
Yq/kURQ+miQmwSeEzbT2FgdLT3s0VakUt0GOXEy5QyqqyD+Fea6Ex6GrhuiH1tkwLGvVQRZ8XzdZ
oB/6QBet8J0cocsvaKO1ke73Wu2U+i7v49z6qAI9tO/zEojVrVOVYUnTiNfDjq3XNp9UV9GL8KhP
hiHCXR8rTuf3uW0Gd31vD4JdE4epDHd2h3NT42eVizOvDPQ02uv2GFBZryuanWMUqp+jEJvGieYg
1u6cC8ltzNGsHZtc1X8Hridh9oWRse+NdOwOeidV49MUKWP/QzOEARylU9vkcy8668lUjKh6sFru
Jp8TSqcJ7oaqvEMxyxt2SAI0ct95NuCcXi9z9UNS5cnvFqir9aSqvItGKnu2PyhJPu3KJLFOk+ZG
mq9Kx/5pT4XxtUpkorG8I03u7XGCGBsItGAhijt17ZeZi8Cmjn1TQg2mLlF1gJJ2zExE4gAcTbG2
q8ep/eVqiADv6lTJ39cAF10/skt3uEFvuBr9rg6DwbecoszvqnSo6qMaNdHtZGSGtpdNMyoYxjZj
U/mUXxGPJ6kq833Y9+67DsJp5dcm/M+9GVhldDJMBNLSQ2Rlin2Uk1qltziAhjVYhCzzrG84C+Hc
1Zns6wx10ggfWK8z37mxwKQtk3pgPojaTrr8mKiTad/FiD5/tbJkrPfZZFjR0ZJoX++cKrQ+odea
9LDKR6dzfau3ujL0K5d39E5P0vJdaGLJdM48kEsopnV64oeVOo+uFJ2yp7eviyNZADxKlA287Lns
9O5G7QudR5uES7LLhyif7pG2D9p3Ux2JQ5kF/0fdly3HjWRZ/kpZviMb+zLWVWYDIFYyuFMS+QIj
RcoXAO4OX7D90XzH/NicUGVVpVjdqcm3mZc0S6NIRAAO93vv2Vr/C4I0om843mLySMSybOfACP+r
hbQ3rBKzguqVUNKZXaJWceMXbZFUMtU82URz7NR2AeQ0Viod4nnrAdwEgxtBsKpcWjAf9x1QEloj
xz77LMDxWC4mm4+wBOiS2B2cLRZEJUomy2m1VlzqFpyvjUrZnB5EMGE9B70MYbya+VLfxUzA6Ahc
pjHdNL4AJ92ozAsuR6SmhEFt4GsfvCIKuGNXvjesmSgTBFiFl+Q8SAUbgOB+FjgzXNWgm1GfHZ+U
ZLsMjEkvqztFESL9x9XQBzgDwB8UYOCXIp4BJzl0zD+e4wDPG1csUExykphxL4ntHoYhIO66iRq8
4zmOkaDEaZPOW2ltpMpeuNz9pKj/0AqePwUmfKhbwCSEuvaj2i+yI5zaaBq8NFHHWIlN/0tgixbJ
ZWn3/sdf+N9KJVwKvTsm4MjUQUd9rvF/V7hAvMApsSp8wa4ovpjFkouMMv1sYS8w7lSQtXT7x1f8
0LHgy8ElAWYJMKQ59/EfxwYtp2OLwpa+Fl1Mk9LL1HQVjH1wiexWvNVqgEhdqggnvw3UTx7vv99Y
BMCBqXxuK2DM+ZFgJ5IJyJD2+KtFytZQtUvKnnqMpOoUyY0/6xnOt+6Hwjo/5xSdwTEQhWJ4Zf54
a5FemifAp/gLoda749BE2RPODilrZND0OXLhMcjdiWRMCkTfdeuwGWBJNW40gT9z2UYcygJoyoZD
A1L+Qww28Igxry3Gb81EcxnXOugc+zR51Pe30Jn0/oEV2rwNIk077Jt5Ly9WkBzHPWo98SeDB1Bj
AwbD5B8Y9fcUjA9zp5HPqVF8SV5WVMv6fJoH5KYNqb6YvFFj0Q5O6s0fL51/e3y4JgI+AKlCfXvm
2f54R7UT+RJi4PtyPrUcYgCKiR2dh9FJKQvi3M9Wy8fWCDcHo5Hz3B8q2CL7OFsj0yr6lTL/ZebF
Mm+VCoS7mT0zrRcJGplpkyCfDaoePL2kFmGXP4OdMYYVwBmopRYovOeu5FB0dvd0iNCrn33QVn0V
KuGCfbeQtLhbB5TorOQeKj5Rqiii6p0tqklQno9QJ8yldI3PHhVOMrJp2tX0V0Xe9X0VgrrYbuAx
Ejz5FKaZZRoPA7iTCigamhzFzVH2dKUPsVaJviEilE6UazQ7WYPl7ZPKQ+K2h6ysaGr4oY9BKi0l
a0KHKrcJvQ3CcRM+VjYdg2wbAqdfeTXHJjNDic0CA/JNPybjLGsnYRS6XDRcjQaRYDjCPhcN6cVr
RnVi/uTsCnvVWSiI9u6csYjZ1YctiznFkR03LU/AC8iGrcIrG8qgNl+jV/hreT/BuT4eCfAGgYUL
0AVMToGuf3Qls5rOwUSt/+RJ9ArbdGnJdvHa8Mbvko7s/Hwd6zDvIl62NBpIaVLZxj9Z+B93aXwG
iPmxRWMEArgt+zBVmojvka4Q4RNJSVRB0t8+CDjulZjgxyg5IGX7yTDy3wYv36+IFxt0DVCbMBn4
8VVrVeDgW2jCpyxGVcFsjn6CaradJDLIYEq57gyRQSWY/eQxj18ELibI9+mCn5wW/8U3x53HSw9v
LQyawg/fvE9ojxe8i54ay9jBh/JqE496uQXxyr9w1k37P95ivifm/X7Xxhc/i1hxQMFQBIzdD6tL
L5mbkimNnxZemLfMdulVgb4nvYCcJvNL5nhe1Na2a7eTaFTQ4mpPb1w4qrVuJvDTtuBaND8ZaHyY
ngIswYeC+xV0DJjXwvvnx6dBPKD+kLrFT6AB0SoUItnkcnB+uY5ieu4lvAi2q44a//NP7sb59n68
G0AwIbfBqZnC2PDHC5t2Ab8NO+MTpXnzCRyTcxhQbNR+oDYqNlTSZa3bhlOEvUv9Gegp30B46//M
K/W/WAZQVKCzRWTWWVT54QbEBZM8mebkyZkxv+E6zKqmoKlFETjAHTDIZet237/7f3yd/wd5lzd/
/5bmb/+J//8q1YLujNoP//u3a/Uu7q1+f7enF/Wf51/95z/98Rf/dmJftTTym/34r374Jfz9365f
v9iXH/5nI0DaWG7du17u3o3r7PcL4JOe/+X/7Q//8v79rzws6v2vv3zFdm7Pf40wKX757UeHt7/+
gnf5P37/13/70dVLj9/6n98IfRHM2JePv/P+Yuxff8niX6FHhO1GjAn3mWmAF2R6P/8k9X+FEBXU
OfRvZzTq7KQgpLYUV8x/xSj8bNMJruT3qtpId/5BWPwKItjZ/P2MDHz/0T8+2Q9P6F9P7C/oOm4k
/FLMX3+B4vzH3fpMFoSZGl5dwNWA/RDl8+OCdYr4JvG8ZhOIiV96Uf6Ohjuq/XW6jBlNkZEwHQfL
6bGRIzl6IxZuzP1tPiYVmudwE2gtTzKd+640TZpsPQEqTonYAkwPZePH4ixQKG5c4hpMkEaGBNjJ
kqm7aTkahs1A4wTuQIEe4ISikTrayvBrYlSs35JEzxcrVPLeZ4XYGPJZcWQ5gNk4nmycvWYucLed
6H2/DGA+DJdS2k89Sol2Q1xaHIa0qMfYNm2NsyC/pfHipQFcsXyhTpMkRWMwFtQgedl8spcF8OJ1
z5Bx7iQM3aJcuaPKEzTBuguOcEk9x3VOcwVKz022ImEoadAh+2y46j18dW+ILmjjnhed4nTvz81y
MDME6oz9JayBGGa9JEAHNkuOukenu1TAaSUIxIaa6CKgju+69tzqjoMVSVn4jZOVB+FlvxnRpX8y
qynB3aqNCWQFyIR45RgvmLStyFoKUmarQWKn131RGxAh0+ve5nnp98E35y0n3pvpngz9lXaLIVeq
nxZEEfuwydY6LuGTwE8GfxJgJMRewaHJW1x3wWD1OmxDBnu2jvbvZhljeAMMrZq20H0UAdz9QEis
+5SNrqIm+eRpaF8qcD9XWkVQOlczbyoB0kcOC4VkmT4tS0DvXQEFqabTp4FNCrw3h0FuoHwMPf1Y
XSS4bTc+VwdY8dRkVDdSOLtZQMauOwBXNdEIoh3NSytHdO2B8XfJCi1cWLQGNJqzfKOYLMjLQVGe
g9quReZcsmlDOaUwEHXBeJxsQm9ITqiPcXM0TQdFu+Uxw5QlrRemrkyS7RvLjxLVLN1m8OB0lVw7
1WyoXjuMVBzacsd4BAp+Pp2apjsAp7OmpLGc1G13riCPigasr/Mon/Q26aZM10h8B2U0Bp7md/Dy
jHmXlEO60qQKTcZ2oKkdkLXbPBewGqoYNWM1ajemNXxqN3itz4Wkv97PXdLrEnlCfu069xA0SAHn
biRgnWWhfJsxWNgaFAelDUR8HeXgb6JKrgKVXkwrcbVVub8V8Txg+LY8gyj7TUQMXas8EmUvUa/W
fVu8Ijh13rYqs4icKS6zgDWfkEyCWa7jauuDQQdqh7CtwXvEoGpHJk9jd3Kcvf49xMu0xZpe5qNr
uZorJM0e00SILW2FuI9XSDPKbHbutM6qWEuKrac9gvs432C8wFnp8TFfyoiLca0Yka6EN7FfzyuK
cy/0+zuhs+we87zLFI5iGAijpj06DdNSMvELCVXdUErMhmRJXdojNDkdkwhFWJxVyOgbuu0qpdnl
zCIdk2XgC+5mvuoXf4A0BaOwwvTVauYo3MRsTo4udO2tj6kXqlSj1YlIycLS+Iu4CR36tRLiMurt
LDqh1xGofgsKyjT3JfhcWVKlxVLFJM4BRfTk28qXFPvcYuu+hwhmndr0FvU4jeD10X0rJnD6ugIs
xt3I6Fg66gBzeJrDIzRv2nnjCcruwId4Kea2OA7gQtemC/pqaGlbeSSKHtqOTsfMG83ON2G06xnR
NQ/yyavkwMCF8RarD2snC38/FOoZXtfmWCxDeJGphSyYaRE7lcgS5TuLbmouwXWOYIaddAW2PgvJ
SdhThRuuvaqbphfbqbCKjEVxj4AB17BuA2aBLheM88YLT2mnt6Dco0eb4GyzlkkXILjaZf0Vz2KF
tD8zBZUuzK51VNcTYXqPEedDlBtH6zl58FKMAUsg7X1VQGn2SOLwGlkHvPTGfJ/yIRclnfMdINcv
2F/10bBsvCySqYp9ODztwbA4ZT0cL5E0BrVQUlLI5eBloy1p8hoSZLvVcwrdhUngcpMm7pKumb5A
Utg1tBeDLnPe9aZa4pCxqkcpme4VWBq3mMiqY2SYeBoxmXlcHRI2yyEMn2BXfus83ZWQHExlr9Uj
VnlejmN2i2giUrZBfJvqYEENSodTUyTvfIFdfjYlLchSfl7DlcG/6jhP07IgYsZG0SOyEsCgdkk1
DZHY8zy+wxGVHwG4ZLUm8XwafNU/iD4UuozzfhN5/nCpAoBh1Yo0WIwEdUaR/xWu4BpjsG37WprA
1Zh08tJqgSOXgXg3yQK5JGxYNhj0Ad9qx7FWWkdD5SFIYyyVt6Z116zxpi+4LhszXcowOvmzumts
ANLKZGKBHZalTfN5EAgvqBnvw7YUabFtPLHr1qSo4PNH9pjPtapE2Kh7XoNRQHGTewdmQ3G9DqH0
gB1EbilTzTSrmCu6tUq1eGgyxvEg6YpdsxCtkbdesEIE5UdtVDVkMPxIcYy9LFah0e9tRPUuZtly
H3IW9CXjKVA62It+HTO8uNt4KBJRQS7qf1pdzo4RUkE3S8JRaYxBNBytZVfodXCwrKaZysx0FWZW
CExhhG+QM38555lXYGpMLU4BsFRLxEbapzZLaFDB/z3It6AP9DfpAqnHpun87mRboOwXfmBmCOBm
Be5jOD5lAEDCy9mEV4Fu+Y3p5I47OD8jyfer4H7NMPiFGoi2MLIIxWAfVtZCXQ4xKnQAEgROtMBR
izH1gjzVnpNdyzN+DE1UPESINk7gG4tQrzTsxJbjqBRqnNnlQKM7DC3QoGKZ0AFklr64oQjCIVsG
x4WibJBK9UoCC3YSOCI8LIFMa1ux2DSqyuE5KmtW9PgebRjrtkYzFqmdBZ/CVRawr60CnwryQOyS
vXdivG24bzF9iUAJOMRI+3I1nqANAdQtSn6KVQZ4iM9G6m3R59lLyCb/pBzI6QBoxNRcUbSeumIp
ByqtOlvMZe6A4gCgKZp0zzUDFdkHkWPazjo1w26MvekbDzIBQFl7n1gv83rBUtp7xsegBwUKwvGs
gPucSWR6PYZ4afOorenMyeUiZX408L/aIo/os6ZUb1UQlh7iqzh1VQCZVF0wEZczVloN8SuAOa44
XpQU8Xq4N+rz3PoNqZbUn4GxxD4AnOZSyHABnSVpLpo+HLdek3sADXLXzrtVOc+vCe19Uc49tRVt
MM+qxzkhiAQDxHhA4jE7wvc39Kq8GfZQik3bxMcrj6Sp944Bj+JtFF4xgFCnZhmnoVoXYmTpCRVe
AaEeXyFn0Zto7czJR1hGlaam5pnit3TuE4MXYSFHmERdII473OEpo2iP+vi0AL7ZFc6717PPSD1m
zBwZpjobzvVjSFINP62Wfl3psvfbXtT+bMynDJpa0Op4Hr26sJn2wJ4CuLTlak86QMnF5N2i5ZiL
EliHyFGDN59Bm503rRcVz4AOfPChZ8OOZJzy6fFs8umOljbhEQnaYHn1U/5IcU535egDd6p5S6bX
0cPAL2q6/nlap7FKZWR3zdgBDScq8g6FjLoXGrUtYFOEc5ShCdTXFamvfIPRwbckQhWzEXw4th48
pUukJwKFWedk6S5dlGGn5ANJ17qYePdlncf+rYuycTmOZ0LYTkxuLQ65p7xN0HiQmKnVMVsiALx9
CNIVMpIlQ+Qb4PDeiWoCgNqXWTen5JSHa5KcKHAisoFZKIv2IDTAM7SI5qla4FwurmJNhrniC7ar
MwIoy2bKja3x78bofs6g7j/EuuB844G1UJQTKTBRKZcuHNYyKmy47EDOVpXtwYgVHs7nymtg2Bvm
c/oKyG686ehC4i2dUPFNG4J3TCwlaZle74vRJOpZdwh8KeNBH7ATTL0oC7hQv6zCBsHeMbK0l2YF
uIWUJa+CPtOWmYaf2y0MPOe3FnZYDLguhFjgEcTJg40ThsLSZYnaKDB4w3qZl1M/xLF5wDnSY2Tm
E91sPNndQ6bcyaMldB23aTgH0G+4hS3zpoEQ/G2Ah6zbTpO6Lia1Q5JF/+jrxcBSJZBd5Rmaf07C
ETs7190w4Zww+lpBuQVve5a89kKCAzIWNn4aoaa3GzqNSMGAB7Ww296goOq1vtEQ7VULog5eGEa3
pEJBfDuvQ1CikLN2Ywi2lHp0CSnKSLSzKTmGwKg7C29MNmBZgFyqpGLe1sfhRcvAx7Pf+RNUWw1O
VYpgM5Ce9nBtjNIKOS6w2R8mjuAW4Yq0ItApxluLrjF9nkczxJu2Q9RT7SsbA4vv07EcusW0myUU
iHsHYJXc9iCpDFtKZoYQcUpaIOuWpCWmkOc3te/7b7pJ0m4rCx48ooLRujLxeC6TSAtkeRRXTU/k
67xk+VAGHvM/p96E1NByxEjr0o9bedMWKul2jDcCVVwktwLStXHb8ETyU4JOrTggfCvAwW9U6n8p
ig50OhUo79Qxku5HOTZX2odYEIoAJh8FoQvbLsSOt10T2FeNsV6l1qj5ZsQwbttgScusgNUAVsuM
arbTKrru/GlUgHDBN8B/z55E8NbiiL+IhukumeKuIqBqRqWCtdZYN/CFzzeWNYKfAFSyATVphiJy
oEbOZQNXA1E1gC0Q2gUnpAH0Ihs3Wzcs7vOslEaSVePSclwnto9GbAJfZNH4zVGgszOo6/NO1jQ0
sa54Ep5ggxHfxe147Ijf7gKFqqZMhzm8gfPVSPAOLM7sKIgbAAyQaj+fBKb+ZbBG1q8BSbPPsEWc
+2MxwiH0YDDbRNH7fV7YrYRcwngDTRC031GPGUoa5Eu9akbv826RSz0PQKmvI9i4y3IIYK138MDF
mPeYnCh7oiuatBtDeIHItYKH+ujQbX0lSNKS25b6zRZ1Lo4yM4EwCM+11oMe2UsvZp6HG1BUUNbo
jnu3C/JlcUrlXoqTcLlLNZorl/usRmIEcmY5gwFGxtMDJjHmRnftUOaeAC3ES8WXLHLkEiVIfijQ
r9zrIKLPHZljFA1dHoC+EkqcpVHDYZ1BRwADubQjq/Jwnuo27MPLUUF9nva93KShMEe/WNZrFuM5
0JldWepPdeFpPHJsB/UMewN6haDv2O7DwAuW+0518TcazTy6aIex6/cF99o9YUMG+nczjgF6LoEI
YpGSVNzklq1FW0EBmFhS2mwWxasXTT3IZCj02+dx6tUlyEFpep0pL+n34LcUhSt94fZxk298QEQ1
plj3XMl7P8ejLZI3D8DU56nL8E4GwwM8kjDA8fSNSPCn/O528sm+zwN88YYv1w713r1CqQ3ENzk1
qt/Do9QbUO1+su05MzA5Asd4RdGKjLnhtjDqTofBex/wy9D5WQXJ5Eaa+SWkHqvjzB5Is94VvANX
yXQvQy+WGpqOz16Et3FM5I3O5W0e9E+Jju+Z713D/jO5lGfuNoB3VDNUXvezucbk5mICo6wEkveS
SPkkYelb5xlLtr0C4D9jqy5pn3xFflH41gUdugILMbvV5GUO2w1kspceIn9KwDMUjfJcJY6w0hZm
wNAIJsu5BzFLi5a6DAxMW2ADsO8Ve/CRl445DKpOrPb3CdS8MhjDO8rlJ3hlHBl4HOWSKvB2wdIp
CUP24MFT6HP2PveRH4XV1E3JYyEUcGOhkOp79nbXoIS0azRsED0EWNJdNbAAKgvQ1Mpina+TodjT
Nb3DUOcEDt1hEukm55h7IDl2uwToKZJF1s3a7tXgmwOA3KhuQr7N/PkCyXhXMFKrm5an5ZqOXtmu
aZV29HJKvf4EuNFHZSCv/bFDXZLap26O1m2LlM1tO7DigAQ1fJJZXaPggvErZgI0gQtaD2n5xrf2
sViyGx0U8hrQ/yWCTh587E8laoJ5eBxs8g282+gyWOL8OI1oczG0GS68dlivgnS+Qq0VljLL9rmG
1D+xfsXT5p2IOClZs74A3HsK0pZukGF9kMxjl0aSGyCXu2kOr0a7xHdRB1m3nyyIu/NdcRRYzQcj
PbGPBc4mkKz9OnN5VKLvgeufGdgh5suXgnpAhfEBcfqXKFyPFOVq1azeVAVDtgOp4EoHyXxIKb+T
iclqNJENFt/ALqWXmGgTnZ95gx517cfXBgreMozRCC4MdxOSaMibOEDZsJvtIYvFdeDx+7XvMEYa
1XJdtOPyauL8kJLmk4vWZybdsYdYbwfe2DWmCUMZyeguQPWOyGe2X0bOdmBtbyKo5/Y8iINLGsQG
ppFJVPlmdVhn43qdzKHaT5nawdxlLHEMYTlh9666sDf3uAwYkitej3NDvc908DKAKVmCsANZvFJZ
Kbze36cQMGHWHJ5EOLnrHBM1SPbaB532dwlvnhyi/eoCJziqDQwG/OYdKFrVFv4p7VGZwjbO4r4y
HEOuuDW5FkdJY+DXZwyyQNioM5spW0iNhK/kC1n8eYsJyLWl+XPUDBcySJ5lNk4bqJ+Kc13kqq4g
U5mL6Ml4va4IW6/yzGDBgjJOoHN7LkBK2cQxO8C69uhbJKjRpbXgZZBsQh/J0xCR3ENMvb1xpEsA
f8UYlCLMiIivkYBg9U0XwbRbaVtcMhWs90ZKvxwUDW81zaOHdOXr5YistEor/3OBNuvMUJOVg41v
TRaP02oyy7Sfus58nhM8fQGFCfL3dLZ1oV3uTEPXY6SaHq/n7G0dchVKP9TZq+sx0ABmshkVyiLK
FU6acR7ueYPoPB3PQGV7epFNU3sgYoCojHNRgnFw13B2lK18yPv1FgT/B4I6vxzcAA6q7pc9X9y+
Q0EaxiGMdNKTiGZdAQdtasrYWCbFkm5TuN7hiMsegtYOkBhRUQoWBhfgscCCp1cbTCQv8OKmZYvJ
XBmtw2ftr/zQGtbve0tgRG/4Wo8q6zcBW/dRb09ZhOlE37Jrx/1H0Kf3vlGqjjE+u2ipGt69FVUA
cfNaWjRPda7jSyZMUi4UChJYEE3ZfDR939wT5ZZLQjh4i1kbHUiKDrKBm/kXlQiMDFd+FUbZntO+
PUXdZDc6HNtLNtr0iQ3d1zhfk7IBAaHMcvu4ggHwACjIr+mg2u2U6+PMZw3CqnnQWS9A7wuPGhNO
xcYBc/JefA6R9VeCavFKPPKqjKinBh19n8y2LrrpW4uXRLaA2Eqvk/2WxdhpV3SNaCehTxFoSfFX
23DEq+QM2XYk1uU0ZTGYF/qNT4gFWuxNp4Ndgn3kwOLuDQ0ODnjP34VDvwd/98ucN1USLI+kH9BB
E/eYxip9IiuJtlh7+PC5QXpTMbYnUNBe13xK3pCRvKNz9tww8dnhhuZBgM8MVsluXtQhbtPD3Dan
sVnfQx9WAv0wgcc0MZjc1eHsyAGAGFiergCUhKF5vGVDK7fDvLA6kUKSGuhac3TYpj5FvvvCbWI3
+XCWQvAndCffotVdtzNbt0Nor1AXLhW0AZjoOGjJMBypBcXEBn/zPk8tGh6IMU9ary9xjA3I8SG7
GbJ2O8j4NEa5xTghiMOXjoO/VDZ+NDdbktsxxjydoOgbR2QX9y4zdazR34LAaLGxtLI4z9uyazA+
8DRzdAuhocllAQXMZrbeDhOYbENoAU/PXKanAk/5LYHrzUvgJV/81UymKHW25HirO26uE+BQHgDH
pGE1sL3iChWXiPbr2DThoYn13G/UhFtQNbAi/jRDZ3tLQZiXC5mOIxEqKdc8Wx/BDl54OXUTLFAm
4qWwg5o7VfQ4+LpRXo+YKhDc42TtYXoTw1mD340gFiUbF2jHt+ikJnrXe2HSIUUUcM0C4f1RY+v4
1mKEf/LdxN/D1BJX2glxsI9JC+YzdoRM7PMhMsdWr6D8ugAIfHvCt8voNR1ilhwRFutvoW8A8ZO2
NtphaoY05q4VtSIMVGGWPy99f2rjGaPWFEYYqqNloULoCLjflTqR21C0+XZi/jnWdzDqysuTU98I
7yvDWrsJzIJhFuY7OlzGbTE1GDVbHGurfwRE3GwD4r1hu7kSa7TpMpvUJiegjtJhrpFnVQnw/SEM
7Ip2w0cbviUhFCp4dWJ42ICNDW9EHAJuugbTnsoSlG+YUBX5TkW9Qv2NFWbVNixCkEHB1E48zJe+
0dRfPX5p0TqHKZrNSE6oKSKCMOgGiRMgtK8G1YAwUTvi5Q79KkEOxdZhLEq2Kh6bL2pt21fuiXgs
gTvPQUmFTDcOFPw8buo/z2L4b7kJP/AZ/pDr8P8giwEsgz/iMdz97//lxAfiw/df+TuNIUl+Paus
ERJQQPsUo9b5B40BPwHZCFbPkNUiqwXS4X/SGIDI/Xr2KEdrCjEjQmPODiC/MRm8MPgVZpFAYECJ
+M5/iH75E1SG78yafzFvIG6FfTh4jjDxhSQLmsQPPKQwx6HLTYMGDhRc7wqWt5Os8lkYD6NUZC5u
o8VDbxX3PVDpeCxGoJvh4k0XgY7BCZtFisYgagq+7rxRzkC6VlGYQzCHKE4By/PumAUeoB2VUD8G
sRkvfgn/ZCAxBpJiVSaahjeAJz1RO1oAfImDhUKI1mf6jcS8iLD9u+gOUx8gMWeKYVfBCQ8jTDY5
s4/JFDls3+qLcan8ShCM/hoLLd/+/PL+/23hhmfKzH9PwHkEZ+797S/39sW+m9/Tdr7/3t9Xr5em
v+LIiaCPxOZXBLAN+MfyhX0naDgwF0MMF7wbYET7z+WbYYUm8dmqI8xBcP/n0g3yX7GekboGiy+Q
d8BX/lMr90wN/NfKPV8R5NECKAlk9/BP/Rio0gVcQwrQJu950FhXbEIVK6+rfCh91k9Jgj7gBVKj
xGzFsJglriHKT+hceaDXvGKCEwsgvOHcZseCJgtUXYUnhv1U9Jj2gy4AgLyU7Zyo1wSiRJBPca86
HlUELkzBezbLxd11qGG6F7gcquZr1EdDekVSNqio7ANm8FFi8GH7axr4dhI4pxMNCE9OSQ/uSbYM
+MhQEgXLRdhHgn/zzCjxO797pL8xl37PVDrz5n5/j2CyCKl3ksYgiJ+Ttj683VnQM0chB3tvJolJ
PZRzcRfvu3g0Otuvhlg2VStTHfuGgCEWNts/vvwHluOZPg2OIzaV7zR8eEx/EJsjqTk38Pdnb7BU
iVpWWYlwAZzMRegNHEjyRDTG8ghTjmkJl8JViZspjhYTVkG8plN0tCkVyKmUcoh0AHAxH/CzP/6Q
P3L+4KKA7CHwyJAlBeX9eVn+SOWaKfNAJ4+8txRjMB9cmTUjGfLp89jCYVxom6bPLWove/jj6354
NufrItcUCoGzFCQHFfTH66JtkJkEc+yNLFhzmJZCqme+oOGD/KucgNohkAyRpBZzISpDiF3++PI/
MtjOX/vMdIW9wTkEPcQ79OPlSYJxKcKPozcv67IhqqBZSJMXvEiePciVZd0V8wIZnKIWU9371vj+
Cl0NZR1uyp/9JJCVw+jqzKeDGCX+wL2lGW2ge0K/EacISJ8xIUrXoIUAChs8zMXyJk6ftcMtAOsA
9jnps/SXURebkUlf/cxO88zw/N0b838oO7PluJVky34RzAAExtdEDhxTFCmyKL7ASEkHMxARmPH1
vULUtT5idUt266HSDpVkJoAYPNz3Xm5QBVgoUCKDiOPRiA9PZQhw7a1VC4Il3lof1DtMrHQ9WGmD
j/O0RtT03P2fr/8n9Pz3z6SpL7OEicrWTln2w6OIsbvFcrDecMSEjXWxDLmZEM3SkW5PCJoxdicI
Dlb0cUsMxkvt/MLOx4dGBuVKhcrR7UPc5I1u9wo0p3vfcOro3/78NVnQf7szwNoBcNOiBfEl4ULw
YS0Z55Tu72pb3hY9aAaBPVY2z8deZuFbu0WLyXqQbqXMpBnmzrwUMhv/Mmv+62YhKDPNMWw0mNRW
Wdp+v1mRcvthRfz+1ta+xRpesnqBQJhWe1j9a5HSt/iVIpOuXjFE4JYmE9KQHLuIrNICM6ZyVluz
8q85v9UWWz1de0slu79ZvH5CrP/9VPEXGlQ5vFCc2mS0zf38l+VpEXMrY84Lbz1NqqzmUA69rMc7
tQ20TUGZsiJgSqywmfi3blUN1Qh66K3WwyxletnHVA6ypNk2e71Gb9AO6Q5SW5AOyejbVn2PpTfD
l+aKmIg/ca1yddore4tr/mpVpLP6W+O9D1p9ViqKIzQRM0008AcwWH+/IEYm5aV2ki8hpmAMmpIq
M0ORjt60CEmcLTTqgpQu6mb1rEePfxt/LifSSSP+aZkHEajjOIu/zyHv4yruEm0Y64JjPF/M3Q/D
Aqp/3xgZwYvUzCJC0r6KvFvXyQUO4X5cuR0xte3tqcmXFagK6qlZ5ViN3Tm4z+jdZF3oxiu3J22N
fXCOisAECAtK1DpGa+Wbx9OhEGEIrVPoT/dSl9X2tNVBNVeIE6kq4l/g7vOAujamNLwTqyYSiZB8
8OyEX6689JsNg2gPPEz0xyA0p7WkWjIIinv18+PjKMOAS9p9gQC4o22RzTcvqAbxWAfpN9Xr0get
ksd40s70gMl6G2605li/q+tGuw2qtrQhdeWxuX6F4J56T5M9OQyyMMqIMyApYnv7yxL+cdXk7kMj
IM9pDjK+cD4MDQGuNXNiWSNOajCk7RbXDqlqzF3Z1ZdiVAidDv+71cg1fclRBJmo1DS2+/CJvbb7
fG7E/JVkjhmMM4JYlj9UofAwj8FEjeklLcXGIJzdceizW85iIeP0z1/jpyPg37McTEfgYhcDH2K7
HlHy75NiE9OoQOg0T/iaEFCRLRx960encsVqlFfQZA/4z7vibiJjwIojc7/LDmSI3KnbcW6kUrwb
3Exd12kUPCwwhtFxovELpvsBJm6RKB9l4DWDyEaRZntpIXd49NFAX9m5zTjsaJUcicu0rAYz81Eb
i0/4i1AnUhvUYpne/Qqc0f8/4vcPgQMcmMhgprlqrhZc+IfdqqJPejurPnycxpYaBuY0cibX7rSZ
cctJ0/MucjI4DFskl4IXCtVm9FqBNENa4K5104d0CcwP6V4F0vmCnqHCLJEwC/Gnw2WUfXHa/LVi
1qVzY2JqZyWD/KRDB1r5X0bvB6wGx2hqgGybrGo8QdwvH5ZqRILN1pWt+xgNuWBuDTIzX2BAVGem
7s95jF1w5bul+WKmOGulWVK0VGw0mNYJ4x2UL/yoU1VfvdYxcs2LYq7NfVB0JQ/OqVp4V5ELc4kr
CrP+WFmhFkcZ6UmgmWS/4HL/Mj4/RJlcGlYWpHNMFZuO6B/docNSOWE9duujyCazUg1aMbS2GvnJ
t8GOKmrt69Cp7Sl0MRRVu8aC2qAvlqCpM0gVTeAgVY2FNc6PRKma2zGHUJ3aK0E3rvKflvotQ8yb
a2lWt5Fl86Jw5cyyRvdZswoWQ4qwNuGM5XArmszjVgxDmFtD4tdjyZTIY7fkv97vj1kKq9c/34QP
q1NEuEB0ZRBCHDvJcnyYo86MwZ5imPVlalAY05nwZ3jr5tEyVQkny5z89J8/8ScA81/LgvlIPJ1w
7diWbPDOH7Yju+yIWuUSfulJjVavUAUGBhR7P/fHK6XX+Yd0NiXKXVCLlRteT2lLyMKix11CrVAP
d2HQU9I+Iq2IWAyYkNO9rikEvy6NxcQfSNIE51+PLVNzy61c6qhlrjCLzOPIqsU8CAsxJy8xTrPp
3u6ajm/iVxV7UxUM5pz652vHtcia9/vFm02ARYLMN1HQx5MN4SC6fHtZv+T5ClobTUQlJHoRSsxn
MASeXjGw6EBGuxjMMCIfrVWhrux6FIu/k0Q7Fr1JG8u7TZs8FImaafXwzS5q+2JOUQ7vKxgO9XfM
AJu+b7qg0a/z5tTzJ29y7GXbR2Ub+zIBIuT1Ru7kR4COFNCPDh0E7o4bYVMCNpiS2EFCOYwaQypl
TCRreTtRzEqyBS0vvKRNz2sNtsIvYcMAARq9h6CmjkulcwETOZ7ofZc7KfFbmg2XQx4SmSVIv+Zt
41jLUJRUMoBy7Mg4l8FxikNMQn5jLduXOejc4mn06izdC29wnWTlfEp/xyAb+hixpDtXgDXq7CJE
A0oHGqwh12kM0eXkzE7uHjOrj3L7IKuu8R7JtGeV9Rh39rJ8WYZFDLdWTyPPe3aMcPzu6yDQj1tI
rh/1fdc5ef85Xra6OqUF2Q3k/cigu11cdQIqRKi3XkVvTlNG7ffclXgU9gyVVf2Ix2Ge7aSq594p
L4a0VX605xzg18EphcqDidEJ6Xp4mgLp9nX+I6cYOnCXFzhK2rvdBFqm8rg5upf5ZxHYA/C5tvUo
6F6OYKDy+qb1l0plpNHR1U83M40piuKYes08+vdp6wp1GZRenkVHxkqAeoY8uM22XvdRMce7DEGp
GvZ5qjEOXM5Zb+XFCeoKuw1139ljgZ0klJln2hcFVLQYHLOVJjNtNskvjJKoC6XHigUk+IRzJuQF
C7/5oUWPMV5wCnt83Nb1nnrbRoXx5KoMtMzcC2exLFpZraWPVu+0tKWDxcn3JrMv2jRm43Iy4bOp
vC4pMtcY8VMe+9mndZazDO/KFOhzDedHWK68rMY1jqZPQSl86Doqjk1UHWpcONVTmKWptV17Xo1r
CYOCYsm+ZdVWuX9tCbTr9Y1TKDoi3CGMK6P0MJcsBKglC0fw3VmyzFdaJ1hC7sE2ajKFQq4qdbRv
B9vy22c3c1s+D1VAHD+OWURlT3P05s4igC7YQRIgQ+aP8P0JWXZKxSamB5/D1SfYeFoRHKnamjsm
6qHipevzwXpom9As+R4SuyhMMB11DIANt1NwGmLd8D75fqn5QJWJP1yG/I+9pE/5tDp3OGS2TmEe
jyO93PX/4wCR4o0teBtySRZeAh6FRbEn934oxYFGHXVREGklc+SsoUqKKPdHiyfo4UV5omnGWLTc
LyvfulM+whBbbqMyNF+54EnL7SFgZPEJgn9Sb6m1mAGGo908ebhx/KyOG3NrEEPxVrZYktx8h6mF
cRQmv64HFYNQbyTccn7mL7ILHirfS0lve+iC+PMyzKFxHH6NnnTrY/5kWFrm4gDV/rwZI6NGG+eT
iXFjH3cA/yV6imXCLrT18OtWIwUyb/+fm/z+PjIFLkU1VyIWB5mJMuatgvhV6FPRipWLVu5m7IiZ
K7LCfuAAnnVo9d8fVLdNA0ONk/cI5alFxJYiNKryaQ0+xQ3ev+1hcpuat7iSHJtOSHOkaHgrezVB
b9bQVIc5Gma2eovf72AnmUGsa+/XhOSVM1oiuzaYnYsV4Qa/Zr8/2vfhEaRVzf0BfsdvHPywNheP
FSXnVmQOMAsCCS8P+OHaKTvEY2IV3jhccaXC3N73gbSN68i35CLNX3EK3fN7eNMFo6sfcvPV32+o
Bdaf/+igrXnhwbL9tiovN1yhizxlJolkH+Zi7JjTMapiMh/9zPMtptBVbw5yDYZP7xOxcvF6ItiF
EcXZmj/oTubFmzL4S0nd2mY6NJtvvn87Blk+P451VmfFsc2AvBqgg5OJi6pfQ2e4Fu9jpSh7mg+e
ft3yuJw0X2cpRMUfYQfo+PBSouUqTpOjYHM8ErmV9EyTCgF/gQYnS/lwGnB2HJlwJJHbrEkYkLLh
MUHQCrvMTOeR/ZWfVesYlJGhH7rLeiUQkS/dxeB1Np6ROvZq1Dtpn5E2pNnXyPtzqM28EDT69Zni
Df+/NjN5O9+eHVJFilx+fZ6qITVuBF3y6U6eddNT0KaY4Q7pupmxP8cs5eVxEeqn00DjU4wOdcMW
2xwWq02pMmES1tvy1Q6QJwbHrO46Gu7+SieXAyIe7JF5zXn32+r19KC/kCW6NPskfs4Z1UU1Nwyr
SpVuTyKPunl4xLyVz8HF8H7pS5z13CK6oW0VV4RovvcPwWY7rHKDhpXS7p0F4xCSFei1vLznT6O+
mrkDDswMrheigMsLLlLF+1VB9tHaFfVGXjn23Kqlkg/xLmhu0Utp3hGsMATVcfLx8D78SrJsoP81
CttWgfpCk6g2/sb2nnpLOZaTNVS+h/yFfu4VR9+m4ezUJkNNYsK/bmhGxJUO3lyQhM8qVAvDXgSo
9pxzv7LSlEfOeubmjYUwqQJ3jCpy8RhqMn5drzVX+XUmPEutqznttS7OsShNkrIb2e5uwwo59vDZ
I421poclLa01xzJCsa7fk7rA8r8LSQIFL16Gn1qxmc4xD3+zvI2rCtBic0PpG2iGm3Y1gLH9+52k
Dx+ZaFHYhcCDuvlNGn6utnHGXEEwTVZhkyoOXlhvGV/WLDfuQAlj1wwj2Vos/hwvTZaqLohXiazj
BrvpCx7DXDlv2PaC+hwESq5Gytv1g/UPnYTKJT2wownK631N/hv/SO1g+yUjOVcQ2jJVZsjRfVTu
yz1CILxPyGKQ5Lhf+zQiNXHS1Tg1cWK5W189bd7o4o8Y2R0WDvuO0xFTmooxVmxGeVPGbjLxQ0N6
wwZC/Ln/dSXvz1JBWuH2+D6lWC7r53JT15NZ/2LDdkFohniOO1cAF+Qd7c/jTVq65mcQoCzegVXR
vJEWOz7v4ORuahtFnUqmcka0mJ63YXXkoWSimlkZA1brLn4NWWJKViL48+af3lPwZjm1skQvq8YT
4Ljaju7GPMxmiF12S8LeWzdkTZezas0sz5B4c/d76kS8eIRlw6XabMa3Z1N/OJO3NN+8Kqg0vvz6
IF/D5HpQDBXr4f3E1hblFqKXbuXofa7eF6zqPdGoIscko61amSRkr5GoevsGSRKKwFwFmHHGwpdc
8zBTxZuuCjczYVzuLXxGONXma40/J5zVVewju9QfzSSXoNeYku28mDEZpptbFRjYenwBh7ysmY0Y
h01NgjywWfQqgAX8Xa9HQnmdu4KOyn9JfH040JPLYX1gBLssbsDNP6aV84EaAvlq9yHvuoBvjdV6
YTbMHcussjwzg+qJxAtmogKoXvuXhII5uP7rbGc+PjC1GuA4vsPnfzjY6nHprLkPSVW9L43wWs28
4hzATPrzQfJDoonZZJu2NiRlfMH/B+ZY/68E+hxVKkoJJf9njNjV0nWJkqnnfaJ5rxndsPnNQ8VX
zhMGGerxyH4tjn/+Lr+nECB4MX4iDOP0Z4C9Sknz9++STsIlfVtmDzFVteCl8B0Tj/c9jJfD1hE6
/+0+//cHGqqX4fTHLsnFj23rqlzbTt3Y6b1CYhG8ZBU7/mW4Vgy1XzP7zxf4oS+CuUJyt6ZBE73k
QBF9TGRiYMazCobm/teKMeebSdqvgVh9/7h4fTQdS5lu+vM4ixXHO5QsprnQLA1Wv3nsR3/5Rr+P
dL4RR6koZvOCDASq/GNZbI1tC/WtUPf1+6SaieuY48tYpazrRQQVA9+ON67MzFiwORBaWLn5IqUU
aoQjqjjZH32kU769W1ha1oSlXvF25kfqnItVcJ5M5vd6lnxfZv98ER8fIw8OepntUzGhU3b0MfXE
vqsGd7Gmcw6Uktu5/QyEJHCL8fNqRaP3l65i/6/P801rAPO/AIbV7+M0XIhG6F03nn9tewtk7nIH
wKvw8R70Rfa/Sq35MAMhqpBZZOFmqv7XcoBdg0z0VJTn922JINk8jRCwLuTmXpkN48839Pf1h/xs
TPnJ4LHRo9Bh8WM+c8Ynj83Ory5CmtxUfhI2TSheAs2E+dsU/O+P4tFFlL3oXMEh8+NS16CXX0dI
WDhHTVF88smOMI7QvfLy56v6JcX4vwsrfYYhBTLlSReawjxQ6d+fnG1TlwkhWJz05qJqPbhg+rmV
I77osfun31pq6EnXZ+RWoe2mG6dFEMQZ/j+MJQ3qsSzpKknm58b1yD3Yd03qZ1l3sRIb+N05XYrK
WdYkdSk5fe2VajgG6RLGqMJ1N9IQKbE7O+jBb2ifVNuNWJxOBHf4JcxKVwUcRsSntG0ctdzS72GK
kcxA2ihAhiDXngVS5yCE3lFbCLXa/a8AJbT4NbrdvocVROgRmwVsM7Nj/jxqVLPN0j3TgZylm6Oh
CQNmOnYQ0HbwfOpz69JW7YEQKxjDM6JtE8xZ77GNpDjKbLdl5GzFDnN042wIInXcFvtAhnU5wpl7
T3kots189yuQ+RlBUVmbub+biswmHqqJzBJniypwDzLq+EjDsydSsKlWFFlSL03PeYp8fl3Wj4Kw
NxbnYB1iT16WAR0qSAb0kybPur6fw+LZkDP2eTXCXr4nAxNSZaB/+xB1aWKNcFLsZqcE6iH3LoYs
AeYvU4Hnqy/+Gk9b94V6g6loEQPabnDuhp4iwpdCkm3O9oiQkBMcc60ch87wDkHnPytHTyw9frDM
7gtukHWIzqTNUvm5xQJXYUhD1IcYVrJwLEMCUIla+qHtVp7tHoPKpmk2bZGZmBJCM8ePoDis6XxT
xf2AS4hyNBTE1oojLBRLkdv9ybPrYX4L7AZ8F1Y2Am6kzmHb6OeWzAtgHCTRpuT2ay1S1MOz4Cai
2wwHjjavAxfr93ucReLbxIlrO5hN531o1D+jwTasK45s2HUh8u0mbQeNw0qWdXQXxRlVAVeu6Dr3
hUW8ix5kG1v1sSn8DHRFls0PPoj5EkLNnJ4KbxIXhS22y0ZDESeT0d2HOnCTJfbzc1gMtU3OeNJf
UgY1ykIfzDCzL38rtayfM/rK7ZfYSXG91xilOeySUnJb/zqS9ktXMR3bWQY3wVzIfejlOU8Xm9qx
DBfvUHYFaN2yHuwDUTlq9NUWNSM2aL7lcnxwHRg+2rOy62bqh4Pfk4JG+5Jh/RzjfR7P0Wccm4BE
cVx/L3q89DUNOner17YQlWJ1FW1uc1zTliowYm7a3FfR2iZe2YbHmT+Jz3rN3yBYjyd0D+l3FVf1
qQJ5jvkrLv1jjtfrQXrk5ncolVW/s0SXPc7LFr3WlgEribH5MkducbDdwb6iVUxOIwLLEjceabqj
Hvr2R1+G6WeSh4jcc5ht3x1KPZxnHOncgyTOi6OkpecBG/dw308eCQeWgn2/AmwXvV6rnY9FPUnD
OM2j52Jy4/USBcL4rXe90jl0oxyMn6ahITpa/ehHNPhhs7dSS181MXKEvecM5edlEhXnJICkfj84
mP6ivHu1y17eLKFnX/eB4aqwLpoaKkb5q4Vw9tYOq+mS7Ld1VVQCMhO+zPq7M88CiOUGUJpjs7S+
zlLNP5RlLfAwsfD1fdm5KAok8sENZjK+EJySOxRTesTKPlfLVTBmeGRsRxbn1QlZiDlSJdMMbfrK
i+xaXulF6SOscPfar2HukOl98uf1mz2m6dlzmD5TP4K9CZVd7LKlmcI9tjlxwJTYniU9Nb+uciEm
sylvZ7Qqq9BAwEQpMh9QyCi8VyrT3c64PE4diYIdGKDh8+K01ec+X4cqqYYhe1T5qp41UAZ3p5Zx
SVJH4/Ar+X5UXCNybky8Jd8Sb4nmuxiPQg28YCpfS/qO7CjyNE9tV2BWlpPzOaaIcCldHSUjTeyv
oDJ7rz0sv5uSfD80FBKufGiKgHjEkLlm+FqDyOrwujtV/IrhwcYRSXyGs67s1V0wB9WRhT4IkrjY
wgt6ceV36HTQdsw5IIWuladpXJwTONDgFSrh48w5+XFTzRadlPRW+ANN9mPlhpzyIRzHA2HgCoYv
9lN6ESgqtrB7cJBM02UQV/KkiEOdXRb2MX7HIX4TixRfSp12b9M2bT9GBjgwh8699RAWnGx2ir2i
RdkD8aW1oyf6dGPpvnrZ7K49idpJUWaRTj7nq+2xly2sSHYJtoVduwouQgozCX6d8lT5o35E2yX4
/pN75ditOJaB6L+Sl1N32D31hYOz4KFp9Had9aU6LCFLLsfgpji3nj1c6dGb71pE3F90FHnfMASw
OLhqnc7e2jB5yGl9csQwXi86nC+LeRF4EPBwn+gL4GE1ClBYkvaILzdLpze0NdafNzquPEakTr6q
LRq+sOFnF0y28HZzrAENE8AsgOP+DRVuRwBKwNMfbWsrGO+6PW6ZhemdFPxdhsFRJShD7KOeS/UV
+jmq8dTfthsde+M1QqWK7EDTfcnEFjes2fDYRFhFFw41vwTaJcz0KRNk5rX13UpdNGg3q+9tRZys
zUKsi1+SlHZ0U/liCocDPPCKBgG0+0lvZktmd2RZ6rPlre1TPehXfgco1VA4T+Bbxn05huV5wSAe
wLN1iqu4k+7LaKXjnICFsm+R+oyPhTtN6pS7tfCSOHfCay/tdHSM6TQbXzV5JPfUcb0NDn2OUSze
mnCHIx1zUiMw/HcW9f7r1VLgLPaBPQ/6RsUThR5n0c582Xqq+SQWz/octnEhE9CXeXfIY0z0JTbJ
5kDJd82vGyxDxd7SrY8IMaUL9Smc+n67X6NWj/nJhB72PlY0Yu0q7lo3Z9VVxZlc14lDj8A+8Zsx
nW7JlpQ9bQyc7Mscbh32GLsObpDrpc5+hiFXXQ8cxIcnv+D0p1lHtBz8gMApa5EVXeBaC698Fxhg
+WWjv4Y77dZFwZS4clns7MvIoyJwgrDQ6n0OCGN8wLNe4ShywcrqnbbSDNeu5cXLQyFQzezc3INH
vzrWdpo5aJaJHSrXvpljXLyJq8nj34Y1y+kegdy278hsXZXuUCQ006yuBmtd+vJTDaEwhlwwNa29
NHvyNE1lVFrS9ZtPw+CV0bBfgzKoXRLsfcd8iChvJqMD4xmQyYi1GMcfbuOmJc2bwBJQdEppVgo/
4ViCeCg8vztkFApvq4I06b5ciuVCZDSh2gcRXc5JiZXauawyDZhPjn647tyZ6ncwYC+z/HgJE8wT
GGBDrxKk4sjZPQF30N+nmNBEaLm6p452Q+KQTbk7AtcPltzqEmrzSNHgKOXB/Wp5WE0TNUZrUSes
pANv6GBCLMU3FiGFuzmXNW6KTDlLfKga7CX5QdKHDlaKY03B+Egxt0lpGh55r9k0vWxbnj1muXzJ
gFOUO44JzQPOv/KQRqk+2WweWIPHQFP+CrfrenXxGAtc1hPW2EQqudHiApkmZPrGbx50Wwd7rYN1
BxjKY32FmfUNZth2DGnOslPZkt5SYYzsxFn6We0BVC7eXYyx9iFEQKRhNpHrYTwwYGDXFfN3p5PV
Z6naPjr0YZhhpW67h1FBTjuMSzall2SNsWBZzRJf0ktD7SE91XjAU/+hrWznEA95d12lvnXrVot3
7UqKll3WU7yOORbtXTedXtsxHCHWuHTqwtRfN3s7xht2kE7QndEPzsOl1HO6i/uZnudwscvEC/pJ
0uSnSdGQIogcL/uAizusJLkfwIYV31Pq3upEL49pr5mUM7ymSp/Z5dn8YUXUIL6IL/gK6T27TnEc
Q7glYyvzp7LInBcyb7Q7r5z41NlxcwxlWN5ZJSCnqQnyZ7ttHusSJVjGwe0YQn3/2s0ukBdfwBQQ
dgqhwhV0uUg1DAp6lo7eVSrxhlWZgVUUy4T3yxWfaN06Xk1Ycb4Bkw5fqjRznitHzDcTldu9L1V3
KUgZP5F8dyuzpmHswZWvbiGVCeJWFkczCL1vXmUOw2uLL3qHobt/66bIKg51AK8MJDlHFtzL+KeS
XhdYUimrdCQLw5kWn6JmHdkFVlH6t7Xs3bccLliFCZ3vsCvrMI+Sir+bkP5iTOSr9C+bYHTDPVgj
WnUSa1XZVSO74T+SU1sOaEYI+4WNd9Z0DYnm6cIyxIeB5kMXhfLdR6MbODrbBKCrWC35yacLxNs4
RXgBPU6e0DZT1FBd6gvgo5G+liuikp3OCGmAjY3yrXKHpQD+oglsi6levg3DylxhUnJOGyVZzO8T
VatpR0Vugow0iSuS1BmSqWLZCOaRjf7wkJCmxybMh2tv5fy2swhH4AunyvIPFl1TjIl+8p+gTdRf
QzktSdULeoLQuMI+j3PoPFBdi8DDISkCAzrMsBhngqorVj84B4vKczAtS0zoiYrD6s4inx0rGVOj
xFsbG4aQljjEjSKFQZR4eZOXwFeO2RRQSmmqpKwI0vTBHGOnJF1V4RJTizbdntseytont3Pmfs+p
IqVBLoPX0Pa0g119PVm2WwLQDEaBP7RyVCFea2SjVptMFk2/Ujqrgfyxb6u8C7o44bS9eHI3bnnT
jwndbm1/3efUryAYjqi5vXWPPR377fUapa6wsfxyAJN39UR2SOwWwxKi+9woVfGcZZWH83dmqlBG
wY0jAH1Ni+qC4ZgRq7WXsCGt5p9e0Q3ZP+Ton5r24CtqbQ+p7VJ7OUmEUkO71yu40fKuHGXFc/As
5FJjiZKZGsCEzJ3L/9FYcWhzH3u4T/tY5ov/7FNlyh/ek7WWNAWHoY5NatR10kVexzFWHUqurOPk
L5iHW4i7LbWX4ISuemO+KaePi6+jnHMr37URiS6Lk21azgFbBMvx8DTidVbRzUBASe+lMrZXLxmz
flTVaaO6xdNiyyu78k3QaHVq9n49jGt7LUYuj16ZHSqLPkH0InCti8GXRXAIEKoW4soeQfd06JCK
gRiHs0OmjrRTwZSMTK/bV6iQbl3EXITuMmbFXOOCICryTsUQNuDoyMJOZFKLBEnVWM/eARCjB9lS
zihuwJXqtotuNkK/6JBadZBSBZvSGOqI46nYO4TrJrwTdb/mSUZj/WihrhmAzmM+23kjc+eA2qT5
brcVURbq91wDRAnol7mfNDoVqKCuovi4YQr+qbK/iotsuvNRx16QB4aBYacCk3sw3pbOumKFFg1i
rSmmECyt+qGMlzm8VIRwIUgquQKpa+eqPenBRsW4RJJ2sUioq+9ys9OKpdUDIRiwjwKGFRvMBBh6
CwGCVR+IQDkh0qDA90868OBGpk20vFlbirF9R6Mz5dzT9rzycbO37TeN9RN+RTlxNGg3C2+lTRek
/EA4ofuLMfer6XtG20UyLkTUbpvAjQMTwdaVWsdmdCLEOa6KYTHZuLEP3mr3F07fhV/rqfbohxqm
btYlJBQLnxNquPbnhnYH4961/XF4RvqAbGKnoT3gYAbRZwAPjouuiOTWOePkDUpQEYffLhTcFjqq
VaAiqqC+sgwmr0d4jbkCbZ1skG64UJr2UevHlKSsIT/hW+DBhAvMZYG27kJJerTRGjf23jYEC4yN
NP4Mwq/jOjd5DBy53NFXctl7NDKKDyXaih8W4iWSh6XMbiyW4f6Fw+Wcfw7LRpuoS7jFBRFMcKW9
0C/eWCLFehKTBwRlFuktMsnse6Yd7nw0bwtytXQkM7JtxQJAwZ4fo8Uf72Zd51wCNjaqw2EDq4Ux
jVmh8uN7h/RhuI9LrNcOSYuCTllZ8Z9ZePgI/ar3LlqvLJEnav9B0UXoCLnKfg507+ziEB1irusN
hX6/rTssR+sZT6Vb7N2xnzB11S0C+bjAUQszQqNO69sNOWiWzoAaZxBgSCM4DSeSlhfukQoRdVZb
YCyE7yxAtRL50I5iBwQQeaHIekVQ0K79rRjleJO5zhTtbT+T4REhhPwyL+GA6nhouUrUAOGLBy8k
2zUE4J+UZSLeHrMxxA5rhTQcVGmMHAWgTr5nQy9RXpEuuaORqkvnrUDK4FCB8Vv3wm6KAwQAfifz
kdMhG2lgMAr5z9zn7cFN+yWZB3/9GrJaTNfL0Gq5r9UU3fe+HsAA0HnS0FILskCN20HISN3rKK+r
EJlQCm5bO2kMXTZ339a6qK4WS/Z3aPXKBA2Y+4orZmypM4Qgg0EZlToJZ1Be+3Fey35X62hIDyM9
O2rWXy3q69JxV/84BDPU7TSXy5nMVSVIBnTA4GrZOF+LGMXDrkGIce5QmNiHcPZXDgWxi6tBpTZN
ZUFF5V8qf9Ewcyv254n4fJ8LDcyF+xZ8msVMGlq4XXqmf4p4VqgsYKWM9VfRN92zHuAR5kVL7hFF
JUKpbGLI1/or7Dob3m2/WIlF5HGrR+w9PXmXlzYbrUtdMqn3uqjCT8M4wPjzFV4PHVY35AXCCyu1
oycyxkXIMMiCN0kDuQPw6/5+0qsLCqUb3KScotlEa3aDdKYlxRP2fXTRi7yFmB1bBE5NES/0CnKn
+h63bLGHowkTgaHuJUr444Hwxblu1y5HGzg7z3m6Ls8xEMKd7EdonBRmDk1UQ6JDW7j3fG94jAj3
T46XOm8dCvRnm1+hG9PCjUPy/4znJrpdKPKf5DQw66LxFYHycCdHe013EW21HebBdhdnVkVE43jN
if0A2BStLQX8LMQp/PbNrFz9n5Jkxz5aOKgowP4boHWne4I15z2UuQBR75HVv5SydSiFobSshPi2
jmT/9aGS5IP0GxtU1Ux7auC4mJ450XaNvNde33n+J1j+ilW+p2kB2iQNSZo8Nat62ShqDRQcu0/e
ipRmPc0uXg13Lzp7obucPf4f6s5jSXLkzLpPBBq02MwiEAiZWmdtYCmqoJUDcDjw9P9BN2lTlc3p
Gu7+MSPbrNmsjswA4PjEveemVb4cVzbZ8BhnanI+CFRsikPe+NVgh8A59EHb+tKxJ8HhVaBmYafF
vikPjMzVtwjvjIWy0dfnLBSFK3R1HGfFFHMD4NHZ2SCE/W9uXQ8cKlBjSrKAJoi6urOlzkOnsNVm
NyEYtLPRWCFHpoxHVTXjheahQcYOvGqWadt81ztthlPCQhOhXtS301ykbCzXuMEBzka8isi5BzvW
IKD0F727lfBPaGEyS7lCPJE6HMt8yyLWp+/DMpSR85rnTU8QUD+5QHEjvbXGvnsfi0UaEDPzpCXq
E8w4JdlmgSjfyUOMTTIniF6b19/EdhM9KPfQGaXXPY9aspgra8sv+Gdo4T0XYtjQ0zCfSc6LS5e8
yMD35O4367k1zuG/l3Ms/zBQB3hlWXIi00P48OtyrtbpOXLI6x96jovkn1tv0y0c1k/CqhLUnpMv
6yrUK1uY3oaQU0Sam5I9Sh8OVq28x/yPRdff/1y/bnv5sTz29NhVA/avqMBXD/7PComM3C/PSTLv
s2jaddFS/Sn8AEZfciNqDeuy3ywqf93Jr5/oGqTPryoHFvP4QX/9RIaG/qDjl/he/fmJ8k9VjeXU
gtV876X2iAhOwgzH8pHlLCv/vBT/jCu5+fNL/5KP8uVv/+uhqfjP1wSUXygj/zsWyf57s6aR9F//
Vf8/YkhWn9X/THO4eAPqyO7+z2CWNX3FWP/AnxgH0/8HNlAXNz5gDQQ1633yZ5YKoBFyVLDzohgw
MQet1/OfWSqO/w8UL66xyk9cbrDV288WeU1TAV2yenB5Hnwc86hFgv8E5ICq59eni7sIXgSp9/zX
8vik9en7SehTKG9mu517W0gT9Y8qGILXurIzBn7JuAf9k3wvamyLxKMo/zXGtTCyQFs3N13f2TuD
gL8nVywrH93ghbghehfe+Gy1yz5fCEINBaFHFGy8OpH8NqZBnqhdlqxWg655jQ2X9xoyJtc9ER/s
gewcJUjTCpF1FhYO9NENEpNmZziU02eLmcIUFlNaPPCt0YJT46kPhRRU21e870AYt36vb5KG/XKo
TfhHQt9SQKBSBz0Ww/jMAB1qMxhyFIFrYQzz9sWCNgBkxaUa3PTIRNuIgDbL2Vhsz9+Id+vUplYu
IkJU60I/YA3RTgwMIdgSEncjg7hGIZBqpwKW3jaWnbrzELDexk7hJYTSmD3kOjZBbxCa/PF5Nujj
MeLpweWAxuHKMWcWcFNuz2SN8NpHYtOmx4DpFMQw4RuvM+mB+AagCgU7BH3Li0iTNkVFU7dvCmQk
SoRCMyleSDdHG2+tpp9UasIA+zh4n2KCXctglZ0V68nMufRGd6GcAoKXbAHqjj9STrGnxOZjohIN
VhFS02lemE9JyjmvT9qlkQbecspnkTzOLSq3TVBNy7PMyqala0kJXqAiWKotM7RxCEsMn0+DnrNC
EFUTdHshfSINYKwKyIsuQt9T1lv4+OwFrV1Ul2lREUxq6NiUUFocJxbRY5jI3Pgcx8CCiKdV/mZC
Zs50nQHSVU8qqLnvTH4dLq9FRWFPMW/jdpHjaa7MkZlITHbPpoizyQYrVsl4O/Sc1luIEq1YN7vG
S4BVIAA+yWB1g4KAgDvewJHRjgStzXbXBFvd7MeLkbVmvaWB52fgNZhAB3e9+R19df1ii7zhnsEv
/G63OmZSwx7WoDDbpnqjoFExmuSYW0nM2WKF5liTpqpT/cLX67tbW/OK59xY9Bqpu1N8ThCxQKln
nvsI8cdNo8LPmfEyxcqLSE71sMFFEbwMkiaWHWrJUHX21kvfqLJiRhiMeK/ZM2vPaIFZc8lyTH5g
M5zmlfhduXRQfVZcK71gqdkEzGy3tWrnPcUVelmDKU8ZuqZIn+IlCfoQ2xUDNgbrRPnmNNtPuK5J
O8lmfKMhGACSOzUhpjREP+KlQIrtEaqfzbILUBv5RH1eTjnDz0mQNdAFwzc1dtYzIAPBsMNY7DSE
VhzTNPkFCDaDBrfaFwsMWCINvdo+MqYdxRGLYJXvehRyPpkWyhn2ZT5kOcYdbcSS5hkL8cO0w21o
0Kn0oS1iUGuiDBYHNQii2LVe9N09tWj8hyGE5QYYg0WdlJHGDx5bXaQXC/C0LQt+eesL4O8g420I
kEooe7pXrV4Y3zBq2Ni4IfkpuGxIsrdw7vsXwY1gb9JmkmpTgWEACjDnYF9d/C4MgWFEFCKnQOcC
XWdF6sS3yWQSKJXGMGe2JgvR6WJk3GfsK1nb6VVhBdmPgR0E7NQiwMVRE7LOtWU93u8l6vcnjFuB
H7EzzT/oVzyCLNCpIvsCA5q825q0vwmi4z8ZWlmfIq30MkprdpQX2SiXIJSurj/Vg2lvGyK+mUe6
hubsQVUVz6vkaEBfK3NE8b6bPHsVENSL0dAzD/ysMzyzwyhp8JjBzozRyL2KElUzMHac3C8o8c2B
YAeAC8mtyaQH4WBbR1XfLe8BHni1EZNFzJJyp5E1ve8sJhOfjNRrRDV9OOoGpSoTS7KeSZcXxd4E
i3MaYNhaxDvM/XNnl/27hQg8jkSDB3ozxI0G88qwEdujHse+J5zR97exikcjojNsmPAverplLmbk
Rw2184+275QbQgO3gKJLTvFj7KaBFTls4AgxgmLgcTsVUt/4dudFfiAtDpmW/KlNkipGb07qTsNB
1DZKCV4Axl6zTONd6C1jW4NNlg7FTpP9KV3iYTmkWSGCo4Rn/dGLbiSAauiWB82I44fe8/0eeLL/
qnkIpe2VQLAv08Q9scqY3h1USucRYwOhTT3rww19YTg2qnkQtj9cTn1f/WBwCMiO5Ir5MGjpwPnJ
R3y0udP+UJrS6cKpJ3mZ4HMH6gMsjDlSmSN3gImnvnF8g3X2uEVfnME2pgeN6J27xXeHZ5+BaMPK
RI03oADIMCiWeHouCFLIaZpGnYMY/R/TU64L/fRcHpeZIXpIANfc7ASyAbRgXq7GTVzMprnFXOXW
G2PArCxK574ZS5UwxS4aEqqcUgf/jV2gRCWhB68SD6oXMYhK34p+XPxNA3aYWBjCB/udH4PVYceq
LHvDcbT84PeR4hxr4Nz2My22fRFj6+m2c51OAyMxoa5TQWBA5KDA68KEhRv7JlFDtmyMWMeR1teF
EYL9S7MwnfAG/unI/Y9q5v9dQfx/jXG2xmb+z0Xx/ruo3ur556p4/QN/FsWG8w+UloRvominZ2Nx
+6+iGGQfS24zQOq9alqR0/53UcwfgjjmQk/6V+X7r6LY9v5Bs+Uh+Ebsa/Dnnf+kKP5aErOl5nim
IEYhR5ihxY/wc0m8eHHVWsNCeYizmORJmB8TQHU2Bvk2s5UjLqk+1YeBB/w3gJ21Z/yp1dX5ZL4V
NMKOQ8kLOuDXT/amvsi1hDuRp5s5t0fq83vnDjE4Ugv+N3EeLkr0kcb/e1+NmIZ/ukL/bO9+JpZ9
0aF7fL4FgcmxQGl7sBGtLwrmwe5bUhDyJoQtBtsY0ZxthT5U3T1Y9uARl0r53Tbn2txqBe/dbCCG
bT/0ur3/+x9kbel//R5AHCHvw2Xm0GWbX74HLLnTIjUmjUUV2/LBj2eitNnHaJcDXoAR7Kejbv7+
I7+08+uv7sFpcOG0ORZ35Jd2XupN2XVAmsM8X5wzIU3pi22N02mEOZH95nv+6w3GZ5mODR8OQbXj
fbnBejWpYdRzGOpLOWVUByBXjyVLkQq/mqb2QmV6S9Zxr7//57+kjTCdqGEXubO1fgk/NXt9Telq
tgYyENSK7hXWvTg/WUpbN7oJQqS//7R/82vyHPP8kOvLxzlfvtKWCsSfC6sCsuM6Z0lQJiIL+Mpl
kn+ChQqOxfpV//1nrl/dlzuHTts0Vo4Yr6avKcpq0WGsWkxnW93R34lW4eLlnBe/+Zi/Pqi2jvAe
dhwQHAwbX341OWfVqAoEPkVZOue+6j9zZCHjbgGAb0kAakyRiQYtp7r+zRHx1/uUHp6z0/GATjju
1/DT2urxkLSqDCeH44E8SHidMVq3z6VOyVn8+2/zC0NwPRC4cHzM6nqCQPX1QPDY89edaVIL0A08
eeggwGIZ+rg3jBXQTnijXSAsSFMEB6MFtnFiEop42VNa1DU11o9qBdb85sf663fAxIRT0gQXwwvE
+PL8FL6eNEM8g2fDoTuf9RiKNKLBYrrMsjT4zVn07z7MQqjOwbCO3r5+2IKCMFWI5xHSTc55QBC6
x3fPcLa3p/b177/vv96968uN6REFN3eVE/z6fLqcdjk3UhNibw72FgzwjH0IQJzfYEL+evsyeFpd
HADd/mDT/Po5Q2wopvTrehLl5GVOiv1+mSZnWy5rQqTrBBA/NFU9oLSR+W8++69nO/Kn1TwS8Grl
ZfPlDBpqyJfsNJsw9UzebmPGhs5E05jQe+a45MeWxPPf3DD/5nv1QKuaKCI8hklfH5rO8AlIQXAZ
pvjsb7SlLIGHTf7276/eX847YL4+hw/eGN2BR7X+859OV+SMJADwG8OtNLQbn/b5kl7UZjA0xqGy
/faeKb7/m9hw41fgC48oB5CH/wTEsbl+6vp9//SpzL6YU0k14pMN0uAcW4l/QNLcss1CR3jQSoLV
9rLwywm/wcgNNZdu8pnVVX3odVrCY44IG5P7yCTiN5f6j2fjl9OYC83k012tpfZf6xmrKYIB1MUc
Lk7b0GXqudznrkOSlGFKf+PRI5xB6aQ3pDihKc2X+shCPuExXorvmcdWHFyD0zWRb43Z757rvzwE
no57ioqHESuD1j+odj99ceQKLn5uVUs4GLn/LAZZfYMLbiDMYN15u+S1pl9m5To9o05cA8gXocxo
Xlgx1BSIzw5+4YM5emjD2SOaJ8+LpymyxcjYry9x56JFB3+4KRzTJeeYzFtsrmtoKq2c7art3NbF
ZyO4mUKJgGTZzcofpt1ENCabZ20VOtjt3OODYLN7ObnK/y4ro1YHQqvhxwM3L6dda/r8/8zZDLzI
1IvylMzBmO2S9dkSep4wewBojihrHO6UMLIbHV3szkTSirB0UuWHZ5RzqE9ANiBPV2mCcQGNCtQ7
qW6aYkEJnyrLP2PZZQgsW0n1NSyVX7zmbq7I77PUEP39Y/T1unCqU8cHtL86Pg7++usNrUiZSitJ
T69dlXJHRIJVRowr3PE3h8L6tuBf9dP9ueabAx9bXWZQ7Jw/JvA/Pzs0qALySeqTyJK56ZtmYtfe
4NRq+tDUMyBxi8BeIIGeRAsJz8OWOdhNnLGOJlFL9uhwhHXhoi6/cuukhTPsBunN0i+7skgxcZna
xjZdl/Eu892Qd1p8txTV0rG6l0sapdUyhEtdlXtzwgPgxRg8d9OQfVtMqWmAKUhC6CeUQk07lVHG
HOpt6udDo7r8RRdIXteY3ekeaw2SMkotf0MGu96HaYs2uJ8NopHdrrtdj8SMyITYPsSx1yIgN315
gUYwDzFbuWKfDzqqReIkOPsT5pUnzgNvm9ZEF2xiz6uXkPX/pAPN8r3bqRUOUuY0NAtNd0E8aLpg
mK917V4rWnePUkntkISIBgSDsTwj2ji2dmstb1x0I7R7lwy9LlVlz+SEBShSlonEaQ2SxYNueER5
LmMf9m0BJnKY81tDtix7B36KOTI6V3MPweJrJx1o3DZ3yv421uf2jpVwcW+aZH5DnSKtkDhcBkRG
6fRGmLS52sdjcj0GbWftgfwhrtb7PvghkBo0PGrEOsSyZiXbGAvCDFaqUG+s3ho3wmMEomdxd2s4
sjy63CcXNTLXkzZYO1cE/k5Yyjrz5etX9UymWmtr+T7zx94KNYMcBtRYHXleWLq+s3z/RgjMTCs5
TsGL4I66SzUMIw0KMHCTGf590h+s10HvDGDYPjOUMn4iQcm8wZDcQ8QyP401bhEngw+mctEMlKCz
nHfwSsnYScCwXc6Vm5+RBTt3wGAQFSy4KIeNzKE18WHiB1F5jR82GkXxXvqjUVwBIvhgWHYP2MTf
jMJkXCxVhajbhlS3xowaTy2SrGQfJ6a5Y92u35r4lQEiOsASEpBnZO18iElSj5GFERIQsmzawhrZ
g7RDVBasAOKgWgoY88Qx2Q1zUZcbEWW4GfROWIx8g7mmuVGvacMJwP8AR4GwjDjMYPI+kB3/kJrx
kJxoWspjIXTC0qo66/fmqp6OgCeUz70aEEU3qOU4MRJSSnImuAxqm/GmWghMKdWaPw7Y+jIZXXWi
zSbhSmSvEv0F80ZxH8Pv2QzltOlGslN0aIe585TTpW5WuB3y+fo4q1hFE+9xlhFkyZvp1G6Byxa7
krGbEy2SvDQzD5YuREVhlNue3fN12/QyJqwCZYsqmCUmzrREGVZGJlpKRJK07VupDO2awftNU65D
PDOxQumkjzUUgKMXJPdtN3S3EEyyz1S61RH+2kU+9A8BTruty76Duecb8vm3gtV3vmGgJb9R7XwG
Ni83/M+Yzzr7JZ+R2Al6pqMCpMAmpboDI3CtzU191jtbe87jNRfKY8GWZK/G8inq7NFPgk80rGSi
+/Np1pNLDimSEEcZeUMPUo/sUCBPdYQH45XZmgyxiJJg1bMgcNpdXi+PljeosCJcLHEJD0xiPBFu
85hohrUHMfljnJFK+OZr4LTvepo9koaNtsJt3LAameP3iXpDp4cGtGjnD+q7OxLHHnw2GDsNQc/G
NDTca+hK4L5WHZPS5AJ2BmPUeCOFcYcwzA9TXrwXTYXUyGhRNkrmv6LJk23qGtelPXOFFgQxKUG6
lJ/wnsqGMU+LwWgCC3KFTmTajBXRKKxw11ms7pyUm+rAuPB1kezH9B9YbZdYzRU6PhLaOuKXB4uU
rGmwVhiWtqmt/CGZoGypeqFAIO6G2N5whKmH8Cm5Ny2eIb9urotZD4NhqqiEs+9+mtpHqjcgb6Iz
cTDkhvNJMpnVbnIgdp9D6QwMbqFBxjxnF/YqBbbrYofnjR9dacFBa+V1AQwDAbCp7m2NQGSjqh8B
eJ8XD+WNCNYmIyFoxnQAhrYLBjL/cukxcAQY7vrFQC+GpjoiFewsjf6lLuJTL0rcnAovn2aPEQ6P
JmSyQt66o6wtKbQYH6TfX5Ve+eglbERD22D5l1feQ7cs2hYZ82OOGk5zktuS+gt7I8nypTPdYlD4
SNxZhpyxSA47coNaLcWDSOqNNDkRa8R4iDsIV6+13tkGZpFc5m37AUD+1KWFfwoGvFWqrH9gfyWr
tKmyH7SHaWiXsc7Sukk/BxaMZybQ1Y7lenlvO0P5uMDziXCakiJGZjgqmbrlgDbYsCbFDvLQnqp5
307mzO7S/G5WSGpNg85/7OfsEh2zf8REcpca9sGY5D0+lothbO/qXuUvSnW32ZqRo6XeHJqt/4GZ
DBRcWlrHBfksw6U5j9wMYavRCUK3lcC/mV2RPePeiQ5gpNMA7J/U3gWfYCMGRUiecr/bjw0ZTUg1
CV7skhtyW09I2C8I+r01046DbpRXrHSuCq99iLEMbhzmJYdikj8gFuM/a+eLlF0t2uD6QpqjQwov
0ThIr3+g7AVei1PeOmcWvELHnM5Fg0WrqUxI1+V0QaLUHmA2yUmm9I6IDG+tmrsfcX8M6We94NXw
6iWy32K+3WscOOjs67S40pOp2oA2w2Fc148BHhU6m3Rji34iaNBsRjwbesO9uNik1HnzVdfPJxZk
S2SNAVGDE0SYbPkWyywjooS95MZy0S2kWgJBztQvAQq1OBicEI/ReDtV3JSMLtbVcjmzpIgb8tbY
o4gFyVcKNJLgoHwngyzqSD5N/TS0bDIi6yG7K1aaVAuUH4lt9TYhOA+Lpf7UM8KCmQYEO38c2A8R
BlnZKRpiaV3X1NEkJccP8KEvCKtgKGO6zaYK2rdkMs4yCdR1ERfjwUlsY5tbfYc0THuWrZtdltXs
hWMbXzXko0es2/ZlVRz1kgh5jH/TvJ1lGyEGPsOdv/TSPNJ9wdu4rseQwDEi6Iqu2QL0itCHfWYy
/YAFcCR0LyV/eXlw2HZs5sVmsU4IRthXgj9RMasSZmlscV/5GyyF+xZWo8Y2ZecI82Z13jr6PVSr
eKe6fu9a2lNM1zaRF26Y9g2Vxk4PFrmxC/J9sV5gHDn1WXNedG0vdJNAibFYIWzaLinmnfT8G6bK
j3oVf+JR2DmDEzE5itCXR03j3U+YxZae7PqlKl6him0xTT42PguZkTfsahuzpU20sCmKneWXN8xP
y50aZROZUKgRR5LYGddZTMXJ5cBIilst75G/TRTsbr+pkQynFsHegeIuYJNLoq1EAjeJ+w7LkdC0
duczT4O4txY8WvOkDz6rMaVflJp+ZyYeZn7GTa7SzkYz5FGpF8PJnbGR1xJeUVMmZ3S0eH2dhS9o
0IAN4Iv7ljHtidiAEes2WA4G9vlmnvPz4tcXhavklaybD292NJSzeX7R+FTkVNPPftXdeP5UX4+L
mx4cAqmRdvDqrtCLmxqpvnOsPWZ0JQ9w7N5dVt9T5h2l3t35rvbg4I4aegaEaFZ+ZN5KnluwU0vP
+6aDadxkblshUuwIj7WWS5S8mP14CVBiy1dm3W/j4CPjEV4bubX/4E4kyaeGuWvqctmrReUnv7Lw
pPr3aYpKRNndLaKmWw+z6ZVuOiudc/lmT9oJpQUyNHdMt6QH3qmSNGGvj+OoStobrcBI18foCHPX
w40+srsjLCZQwmHp4ZSIkbzrLJbsYhtwM6xbbpsufy8Ewcazll43bUm9NagSuXbf/bCN8rbqDQ5/
5kgb3W2feoyIYTe3n4013RptYB9bf7YeNWOoNiai6LCMkxkbYq9wYi3Xg+eArzQTuXOSHHtvN+Mj
9dMOq/V4YZbtZcYL7NQtGsoFup4t76sMnBUHxyX33XJWmXwdcOGFwNQ45yhHFo7QCy/IMHZUhlsf
WCx/YIlSp2EIBuw22TUo7WsoladJjuOmBUS2x07FWwdJR6TBOgsN0U4bw09N2CIknurmIiJQe/E2
FwUi97x66pb+4PmK44yTZaOzr56xxV2UTr4gV4evMdaPGOW+L07n3+hJn17qfjefwDCbYBq4zKox
NPxiU3JpyW6nF/Exncw9iyHtVdZ8sFtqe/iaPEHIS/d1qd1gZNz5/fyUyOGpCbI+nObk6Hliz2m2
1YfVmwIFBWDGbTPi7DPb7sJa4ihw5iEskDLx8qLIKar0bgy8hyYnS9lZxE2nOy9zHVwHo3VAgGMc
hc/XpPm+2pbjFOVJ/2gv2iNkVf3c+c3t5Cd3uCPuKrQTuAqyVx2XsIXidoOm6EKuIo2mJ67RCU4L
kYto+S+VLmhL6GB4Ve/SQXFGNd4OyeR+UorwY3UsF7TUBsGBV76DUg0NRz1fmAJdVCeDY1bFt4Zd
44v2VMHEJD4GbbWzqumpKklITEojUgZNrSow2kzGD9C167PbEv2me25E0EsbsJBnsbYBI6jTszZI
eOlRzYL8gXya3B0icIFN35mCRxrG4T7QYzz/HVYthMSqhWqh5XnMAtsy9OXKKSmg79wMgw8Y8aDs
D1hW0suu14pblTTdj76RHH6a6CkZOyuzrsxSNEyzssFGwaaY+YRJ45ifTHLQ5EuCCzQ9na4Gy01A
bChPPbW4aa7bzNfjUIfSWu4yZzRv4haT9pYEhNg9NlZZRoNjFj42Oli1W72fxqgdjQfY+KNxMTqD
9+C2Q3qDiyLZjsl8vZjxQ+DPtysr6V0pZW87/43zrg1zdFViuZ7QZG2yzsxPbjKXvOuJSyx3qIOH
V8UXxB3WI0GLG5eON5W3jlmNkHu5nkRH63l6GWvJg7KNzVLzcytV3qGeRg483phJcMsguA5nMY0h
7IprlZaMPmai4AFFEdubxH387qR5cU3KatSAog3zRkeXlvvbubPfO+SMUWXG07FkSczZ3iAww2nr
4Kfj3g0dwVtGTMlpgdAY1a5qrptanOUoUU+svp1OHx+EZxIO0T55IIfgrNaMwtvUe8+Vo9FzxAaG
j3w5Z8FApe+lz2nhYCg08KEdiKxyN2XvPJWzX5JAk7yYFQ/sCo5xNgW/E445a+uVAxhyCdB/EzdA
XRgcGDSeSZdaOMPFBJuvPni9PGpWd5eN1vWw4G9PlRmfWa+/Q1Rr9kk2q/sU5Z28GNVYv9GXJe9d
Lfybsi26ncLXcYcriMlupsJsxkvCLmG6Y0C5nRP/BMZzuVESEQlI4HmPl5nzLDfopPI0v9DrxLnn
AX/rhbrJqOavSTHPiWQIGjIca6U90ggzcY1Z7NzPg1jQ7qAdFLxYH9qKHq9clvzG88b55C3BMwI6
7eQb3k1i5c821+Hc2DU+fi9YnjQXYs1C0dZH2C2AsTZ09GO65kSnQ/WISmwtwCvn3kgSfgXXSJcN
674jOp1gqxx3ugFrmX740MU+HOnIp7F0rE052E8d0LpzmlXlNfmf1OGOyi9LP5aUEmzRN2u6c96R
/R3MuGqEJM0TYxruoj7SU4Mlfq8+cq+/5LKwQZvEG2tmLCZOezt1zfTWpkyfeGJ2WKzxdxV2emY9
Ukeia6ujRCB5JBy8OmQybg9N68hHS81xHorAfTGNwYw6iuiQUsrY2UFlICUwx6jAYRohU44yRkO4
y2bzYNWuH0o1IyUc2bHrq/FeZmhjTKs4wYiUOx5AcgQctLHempwt/P5lmqcfuVXvZrwaUUmtGJaj
aUZZallbgAl9vp9l5zb3idArbVuZrrgcWrJnN5Yl9UfbgeJjmi0cmCTIXxmS4BGbXEzeiAGMs5kp
fR/gBgg1bR7DdBhvZvCotIhueZRFDDPXwZWw6cAI7aTe9gfMyd5WVQhEOd5L7dgAHLgSlduessTW
gPKumqTGtZJw9pPk3tML57LOxwutMiv0sk75WkKGfq37HCGr0U+rBcnTCaEvxC5gcPx9xaKxJCDO
AxV0Jt4gOqX2Rd7HMC/rGLNYLnpkV+ukmX6py7dNPFKo8OwkNpikNOeGnB1UlDO1IOUidkSX5Ill
lAyQfG9oSo40xKC3jY4xkZhbmxvyMAvBpEJjas3zPTkoYoc8eFt0sM80J0saUHH7SRufjDQTzVHG
A6avRWe2ezIGI7O/D8MkeXoHOHwbt1pq8Q0Fr5heYGTyLiDOGb0gItBMXehEI2THqRrhlOusFeBz
DH9sJcAPRGPP47XJTb/VQ14S7CJnqv6BWls39l2HvPXIu8JtaIHcJLvHhOG+J1Xi3nQ0/AD0/1gn
CII58iPl6WxTUNT4K/Ws9W9LSZF3sgPpWZiqAfcemqEanhu35KaqC5f/AbOSlQ+gLtAXMAjxtPyU
mpBPw3Qe0WmHvalsdZrEXFZXVmerm3Iec7FDYG0doMu4QSicFOXnyNyRebaoZv296io9rCrdb74P
ptbb17N0EXfmTmU7rMocPdki9MWVLlDTdgfG8pUMFaGwWsTysgo2vLk0Jj2yDYqTlcWDH+VMVbdC
M0l4lntj0W5nWzGR9bv3yiOr3Zz2wdTeKRI+X5qc8XNgfGioY8mDuCaZcAe8zGUu3HLcBEZ3kIyY
bxfGrVu/T40zV/s1papN5Qh8SV+iwpuW177MtsDs2s2MApkiiNkdHRfzhmie6HwGhXt5hjvGOWJO
6c7GNEKr+U2kOE9BJmusjZLe2NHFxxVgp4XEA/GZBf5BatM3IxngnrnoIItA4U9Pumv+iH3PyLx4
QGnsPAFXyg+jo979webVneKD66i2I1qodNyUnemdGn7WTV54PpeYMWXUC+K/ik0hA2xFwHMa95Yw
dN/bEo7BaaBAWOx7W/p4sNtZ8Yi44P4uRk+v3xN7SmBw5Zm0T11P+BCzhnXdujMmM58OeZ/R0NtO
sWL004G+oPEs2hP6RthDtkmOVNP4MzniXT43UYf8NCDQu81qgEad653JUsGvg027JlHdSf1+Z0ky
WM/wWzTnOh6l5x7MJiMY2taQGMQ1brtLQya6e55a3WoQWTKcOBjSNMm2VwM/t+eBoseMyr7igJoj
mXYNPMrilopZJQ9DOZfWBYZ8jgJXavx1Xvn0G11vAvjQbY8fcanjC4ESctgpcl1TIr3tVud08RNU
kQIi4gXQvdm6L6xJGOdgcPryAEBrmQhmd4oWNNQfxwQm0rH6JkEtZzd2b+VkNXesdbb6NJKMsbHa
BMRcQDqHdhm4Lb5e/s0xAwyo32dj8B2mmaK7TmxBh2V6xXxymopXol3019zDy7AT0hq0yEKoMD2N
QR1EFlQrkma1FIGrRhtIIlkb3xQ62nt0ZNO683nqht7w8bSTtyEmtpcJdefVktTZkV3cDwwHz7xS
abIowM+dsOZrDu/hnNnuuZZ+eajSwN0jV1iVHxOzHMId9rhYlyhdUogXmkD4T0DEngjm6ZgSRbER
6/J9Vuy1gLyM1ufo5xogpTR+IdoC2zBjtfSl6rN02vWEJ9R0+ULkB0bQ1JZSDPMFBtqUog6B/gEn
P7FRnsUgCJYemd9qVgcz83uaLqhutCF1HMVNAayVe5nKverr/mFdq+xIbHNflCgCbnPLrz86rZij
UTgXSUxmtEqM+VbDGXQr+2wiP8MvcNZqS3JcdP1+xOS80Rw92yHPcBnklGjJzbKPw7kL+p2WjOYp
44jocOvO2t4cy+9louW4ReLu3hQmXQ0DOZvfZF5IrGnEt4CLdp+yPvlWZPW01Yn33Q61XRMY4JTG
Rm80vtM5a6lmZ8ZbiwCotfT/j7wz25UcubLsFzFhNM5Aox/cSZ/uPA8vRNy4NzjPRhrJr6/lWSp1
RqRKgXppNNAvEoSUFB7uHOzss/faFjRC2Aq3HpPqrcd1t8Wo/GLXpN23bGrlR4mKwOLMUxRTJPby
RIwxeE4Lq7krTO/V0gg72qz8qJqn+I5seDuTdlhuqz4WPBkailyId1yRFfAQ65V/UwR0ICLl8TuJ
pSzYTmLSPvaBKvdEVoIPPZaKGKtuLk1dD9dWLEaszcQ6KtORG/oyeNp16bMJjeDCa8ePvpAlsHv/
6GXxfAlIyQ15Y6hr0P4gGZKmZcPUt988mO1xaHZyiYq+PmukYCmbHdtEqsidjsZ3x7Psj9FIk3Fr
BHVnRkNRcYUV2l2+UVWf6w3dIpKxP89uwSj6r6m9qFdd+rwmLHFn8P90RRrCvRktNkMcMOr1JNgc
B+HCyuxacxTZDUY9fdpON9zVazrcGv14yimKNFilaNhsATbCjdOTyN+AzSZXUTSr9ZYCD9uoxQfZ
1iz1NURDceg9fAAgFHk1b034SvsKa3XkYtQBlkfH6Hsau/7OSIE2bAghJKxg6UPc2v6IkaulH0in
UuE5kxdrimZoBq5EJqmk3oKbF6j7OjG5VfDgE5j0HixRMw7g3tyzkAxY6qWx3KelZGYnSCG2ia7X
3WqL7ioxpv7DW3LrOi+mr1HUkAwIDhyZaZIt9niVhWD2xbGumvnYuRxEnSJwLswMLStehbO3O51B
d1tj+26Wnn5rh1YG5zTWcnWuLryvE83JA5ZktK61f42AAySlgarlrAfmt2w3UKm5acV8jyfEeFzc
Wt31bMU4vmbNjusfe0QgcurRMutlMGF0bQSwmmPicCVu5rnx7mmHq0O/yctj0E8BdQdjfIBbh0KX
BSH0pebELXss6nR9w02Hqp2gPQpSUXeGHQ+g4BrNRDvkxcNIiv1VOzK5dops4t0sU3QcV97IOaA3
6qyvmiSE9qNjZqFo8BZgx0u3AQd8ZrtBHuiXsvYxnKHbtR1LjhllzPWfBl8wg4fPqqi/yrzW274b
x29TLj1C23Y3bNoRB6o3jPw57PRYds9waXEF+VrCGMUNfCKjvPNLk9J7k/RzR11qXE9HxwVl4c3O
SUrdbS0PlBplSm+DzPMIIwlppuK7o7CZNEa1AQlhb5xaXDbgKmyOC/gFY0mQQ3QuuDLSWmpnkC97
YxtchvVStxQYDfNlwTQOAGFO75HC64tZlPcTJ+cJpKkbwokhgTiyjiTtGJyaWXCxOgsjM1VWINwI
X2S7YJqSC3weih+CZ2JADcJlUaFhldP6sAoNbIWHaDRxEW8pWcJKJaiJHu1HT+QfFX6xneObSchC
MOLsZT4pszggtedQMJf3djCHCGau+WU0vI8yS2f21rWWp9VvNRH9TGMZrMBRVERn/PRkAHR4iau4
QrD0loz/hZnzrJzgK4R+zGAwAgFPN51TGxelwVjdTNp4nIdWwXvTy0XC63nTp2NxCFDTEOHn4Wbo
fAQlrwRY5VbphU9V1zbFqAkLoUVDR3ZeoF/u0RQZQhi7trVv4fwLJrEF19g+ZjBTNwUPVUJ5lbNr
eAvu7FWS5zQqL2zRXq4S00ULFhWSYEa82hy84AKwBG9BqK/3IvaWy5WWlycnZoitUCpfDdc4Lotx
apaRZP6UN80lKvZWqP6dLqjqdhyd4MLNq+xEYYd56HpjeIp927zoO+FfNknXfSIei4vM6JKLM/B6
E4NCw6+cixscXkYc8Txj68CajKUPbXKOyqtDu2AipM+TMyP9BdygVhEtZR3spDQcxd7CUbejWxuU
jbK2SBj8H1uj9W9jHKdRaaKFyWSFSDctZXMvZPvNt4b6cih5He6GZWoOHi1CUWaDzVPQfj8CoDqb
ElM17DuXx3MlLwD9jv0Vyfj5PtEpm+G1AhC3nZB6T+BmkHA5MrIBaqYo7swijIU379FMzJOnS4OE
GH+DuseAlYNDrXdFOQwnd56DdtMvi39qCpWdl9zN+8KTZj5wVwcPfVOUCbW81Rym8CUWNpkG9NP5
DCrOShUt2NUOlbeoCG8Cd1vm9P1L3HPERPugFCc8s3aI9BD6Alhp2KcETUVurbHznuxEih+pvwQH
1XMmmxaCtE+t4w532rYNKu9HedXXXn9a1foC6q66mhmx7qzcgRMbu829US3AXdqkso6u1409MroE
s6FZjoVWPTHZ01t3hbRfRhRkx2IzIeM3x9Ktecq7U2KiXyf9ZIeGSkjEukqM28Zp6++LVadjFMg1
fko7VfywQKiwUzF4F/g+mwalBJfNEEw5l3wG2w0eapY/yhbM1QZXHCDLrOlA7brmcKGIf+15oHFm
K50VDxhzo8by65m7Qa0eesKKkdNFYaabp7k1UqaFx0rz9HMXnHHbmFrxmw5BL8dAY/bms42ngsMT
weiTX9fxlonctQ6yRmgQbQWyd07pjwjPHAbgJFNrLlvTHpMvofKJvaiHTatNi5O0avPDGnR3UsHK
88GxZrYY1nrZBuwAk3Kqrxrq1F7kun6kc+2zkWf3XTg8x3SWXRaFN19T/lvsvNbQLavB85RsN5+2
r4+K+NqmC/KrxhvfyIUZqIlzRqduQw6xyRw/6ma7YLBpW3qHcF3VNw6OqSTChMZTj9P2wYwJ7mUy
Q1karZyklYybvUkJCESbhQJfziqGhwXJtzeT631Hxst2fVfvB8fRUTrWw9U5yUVwsxCsr4goYMl2
IZribsl7B9z20ldHydCwtWb/e+AlmBwwU+6rzlQvNHUlx6CJE2BtqusPyFEdNxBGCIZdA77inNzy
feMjwo93AVt8xnuqm2m3EsQhEb4gHq/8SOcQXQg+NDMuArFWj1PD7Bm60JFN/mF9RQvZeusHLUHZ
bqFX5cRzlR0tuLyUExSiF/tRm2XQpuLi82mFUvlxSGrO6PwzEQ08pFkgV51AMcOiwkACmc61rD50
hJ5IU7rpDvnPGLe1tu81a0ZIUzP7Ic/GhDU77/CXoV6YnIJgajmQZ9JBva51pg+m1ZYcHPwadtBg
tK+UzbBQhfvrvfaOgVfQ65fqSsVOfqFBsQ8bDn0xOy/m5WQUU2hMw11qIWkOJe3cm7Fu1mOGAPtb
0+XfLJe4dFwhyGr5zL7+L/bvBsoBmG+6RP60069+v0Apqlw33yDMY+qxOSLwzDpPncqLj4v21TeW
9R6LYDX0BGQCpuCDjmNi7hDfMLjyNJxvqYfyOY2BLi02q7JGGbalSo2vSi0sZ4qxqfR/+of/R8G+
/y9hGOfK0f8+93fb9GpMvpV/Df5Rxv5fyT/D/cP0z35b+jE8DhsEg/4r+mdYJik+CibOSBUqY8+o
in/wMGz5h0ndPIAKU0rB1hxKxT94GJYgSkhmLiCkQmDszNf43//rp0Ll/ySY/OuC5XPA4v8YgvkT
TD6d8OW5DIKnvfjFe6zPW25b5N6WNJR3neZrxhgedzt/SjIojxkHzhZaPnnVIrsSo5s+/OW7wr63
JE391wSe/NmRzAeAXIspHc6N8PgYf7r9/2JK122S1alluls+qfFEjShDzSgJu9r1fJx6PG4tyF6M
F1TaXjuV4bWb2eiDaPUn/08sPMtoB6mwWtw3BpKBzd9s6UeZ5NO6N3i3Tjve0RFAi+E3fvpfzNTn
j05o0jL5aZk9bZIlfLd/+ehMZY3nSJ70mJXm6rCIzHR3nMvxzy2wcl6XDjmCHT+gEKLbKAUsD2cT
vuQs0S/+/ff4s4ecz+JKjyij5/9Z1URU6ufPYtCbgAI5E9XneVlB5RpN9+A2JduOtgFWucHPKgGZ
JVmg8cCItvnNBzC5WH++kiC0gJUk4XKOZeBX+PkTdPCoqiTFndJQBLxGwQQiY2MvI85FwAP5B2Rk
Z+eZNovFGE94s6uHaYoPfYD0vp85F6Snxmnw9nJejZctPpS8jEpE0GBvZ0M2XEhM+91vEiy/BDbO
3xuZNm7LM3nq/O1x3/71N4QrV7jA/PHUIJpDBKdnmsDXHMzgRcqJNRdcjDw9CVKZxm1lLzQQQleD
Fg7zoXFjnFMMTpGyS9y8lln6BRvrLlPP//7X/Vcfk8vNlfy6fMa/tcP4QeZmAqP4ljupAM8y+OOD
4Oy7a0chELc5J4CSobtFHvLVkOl1y9yY7+cENWMjxdoBE1t70wpxa/lqA45Ey98kBK2/3ckuuQKH
ADFpLpqrfuVDcZnLpW+IzgWNk/Q3ZWe1PTK5othzXFiPhjghml01BXYGhLPyz8wI8g62wRrpUI/t
hAmOAtnTyjbpY0h1t7PbudAXnVN+5F1ukNMigXjfOAqfLGusCfmFjgSbLYTG77j0QWJHlEdW001P
ky9MTIIw8dM8DvrJizEPbMTIiBC6Y+Unv7uO5K9XPxkviP3UT5PPI2tyDmT95VlAC7OsmTXK7ZTk
LeRmXybjphJnhKcWFS/tJu5KiWHOziO9SPGS+pN12aueQuapIauFdQ9d4jcfi5zkL5+LdDXHKTR1
cmfyXHH18+eCQqJH3wa4Y/dN6R3NRndHrZb5rAY0Xf2RSxRIkhhZPV6UgEoZapo8YgBDe1Q+hQAi
RmSbZn302hL84GTsIB/2z6MY9eNiBa9BjShUwp2BFAEkNN0qloksPvr5MlCczbIayxLa5k3GGZ8t
sVT1qQdGt7egj0Z+4wuME/UncwK5Fzy0ZbK616ztznoT3rHIiNFGOSwyZ3Q6WoRHZsFWD61n6V1f
Lj84Z5Iyaut37C5LEUpQYRcaCwi+q9YGXoSmH0qvry56n22YbwixqzvF7ofLJf0semOFpd/xeblU
qc8bxIxWYIBwvgrYBO8WwmRb6Y1wdub5fqWobp9AKjus7XweipKHYcXwknBFHMo5X8+ezK4jpoIv
meG33bez638zupLqbzKUVIxnZij72H3nUXoarN4OOTwGB4b35OCwjDkBESb4kHgACGdlAogqnQS8
bpnQPty5Ccdgz3hYc0g+Q67qY2kSdjOVqPA3eX3YLSVbcGqz79tGPqGBQ1BuvW5D96yJkaxbtn2F
dYkOYk7zHJSr2XhnwMTpWAGRqOmMUKs4ORpo5Slwi/ELhE33WSlmoJm5x2JSHCDl3Rq+miMK86qH
NlXvmWRlJsb6y5olEl/A9OGHoJoAAS3CXVH3+/xD4EbHnb+qCVurjvMfgxq8z862nFu6GdyXfo79
r7Zfa7qhXD1Bm06Nazt3s307XHHuABA7Mkav9YEuQnhWAhe/MwRHKsjqaevxO0QEIq1wJU2M/Din
3obwbnZHQFcfE5o/j1aDe32v86a/nqb8LBy5vb1BDdq76OhHa/BdPKptvZeTmz5jOtyjTZPUgJIa
BYxep6RgnNuQHLP345TWUH2T8rAuLf5xw5map7abvk9MiCM/Wt1/802n/5DaYjQbtb3u/EzWD44K
8lDh2nU3mpNNgX2wSb+dQaB7okW4uGH94PFr1YvhedD5jQrjnRQm7x1fArBF6co1I9koMLeb+Km6
EZYoMFA4utxJRT3sSJ97PSugOduPOYGjsYJYbTjWg6/6ODKmpfvgwVoctC2791Q35W03ab3F9EQW
DKZIyJfOFIvMuKWO1HikgFSyw/fcIkopXQhBfGGrNGQhn5xsogm5R3VyXWqaKK014yMtvMXlUnRE
T3p8tTCUi61Msf06aDtBageH2nHFhTWh1mF+sPedHj9asY5PpuSKRRKWLLgzt99hrEfHqezyVMb6
ttKYDkd72s34gY/BQrX21uOUHK3S1G/NWmR34M5jir4L887XdnqfDJNxlJCk6GRYYCxjkT4M9Lk8
zp0jwIp7hX3gUHPLf8qec4omDoWH5wWTq+Edk8xKHkvPmz/YVuavhG5iCSqsyjcVWtj1MpmsPwuY
N+YMexeP29LTI0APMuSvvH5TxTIdFgNPIF/Scoh7NmDkbWLaaaGFl0/FipEcOM3NbLjLR7AmihFb
fbCR/wq6jqKS1jLSC6sX+J5wE1yPMp9+zPgBOftaeXNp2Alr2dxID4O/sqtd6WLfWIX2NetYDaWZ
99wT+usnheTjqw1a+74yofrYMM/APfU4hNfzlzDzPX6Hr7oeIYGinxD5DUKvNuk9zvEwJk6MH8aG
gLRHj0oiE6zewcSVC295ynQXDZ2qn7HDWTeFwxzteNV8aWGgP5jiLOLE7TdTxdNdrXDSOkM77wei
bjvXMYpr/B4CNHOPMRWi43NcU6NS6l4eFz9fnud4UrcdbpwbKlQA+fDfTiLoRPS7TSjBmHgiLy7L
fTLgROcEpl+yolbXBd4FBz2r6Z1dXA4uMdMi62582ko2Wa8V2Fmq6r6wYyhqgug6yJHEr92Bjnvt
qiACfX3g34PdvJZfxGinqwoVK8oqt78dc3hX6eST0yGRukm65bmtobg7pPM3EEPcV5C1wY6mdQKK
tENQlBTHmu2sYMdCtbVjMlhNd0kviytnStN7lvn9MW+w1aFxlG6zxRqSHdksiOeOwewS4JN7eW4Y
36ZxyrqLP1ruS1gMUe9k3rm2xvjee9NXFjTyiPzjnzjxLzPiIf/ixTzRwEXpPqSkjsXuwhyAn6qJ
aK/rd3Pvy8eWJBaxu9H+NAYruGS3RZLEVuN0g7p5XgNtcqMdn4aqNvfOJNxHjHdyd86zH9eike8e
tRGD77V8LWo1v5wWQyzIjfo2tpN+zyF0fpvHdr1uY3O8Jr4F+TjJhqPb0p68ASArtnXZzhcWofgb
1S84QVRnh7WLCZsnAJkMPEVP09y+TGuAimwl7E00DLNLilnZeJ7hzRufJpmsZOpauU72fa7rk11b
yL7zZBRb4k14wKX8woCvH4xzGQ779p4fosq3fjf7jw4MHtB9U+nijJXmrvLt5oE7u7xYux79rSd6
uvU5gW+ojVuo/VxtKjgc4xnWtLjOmsJ7m63KOyRdTG7WitFil/jsx5wKBqHOnPxHQYnPc5cI6xV6
O095D9TBF+VF3q1bn0NBwG2SyJ4VblXu5m9ysh8qn0VNy0sI5FnwEJOdex+nMnnAcGH/0NTAfoF2
Su8ywjQ7VxET9UHS4i8YSAQUgNIBYGFVPKIat5usJQrkrumxKJyeTygQwrOAKqE+LbCq8ZtJOwFm
MdW8q869bwds6h4sdG4RaxHdQ5M1A5OFzemCXL+1z2doOITwTTIpUwb+TLK05sYqsk8T7eJCyqFm
cq8N53srspWw4aTsCN/C8qxJHd2lLQf8kJXQeVMULM7rqmlkRC4vHlD8uheYyoCbh8r/TKUj/NC3
zkh4TI0jexyx3DpNOzBqEw47EUrwb4ys4O+uyD0kW26sMgwC7vrdOC/p5Rm7dT8a1LSEgVg+x4aK
kM1cLb3cAcn03mRCmgDhteFfOf75T7YZe/RVW0Eeh1ysAM+dPle7gPaXGaNnnvvPToN2Z5bjOT3t
wRFN+HCBHfDQ7itb7xjHMTHG3cI/wFLVBXdT1i4LJlXltumhSyZe53EnW/cQu+Vyy9VRJJdBtuCZ
yYGJBaEmtObsZObywEmkD7d+UMGTmY7Vp7RUeyBMNf5IOpfD6qgrdTWPa0Lw0yw2Pvb6bgMqDDPh
QFtSDHfCbeiUqOur1BuJmadm8FkT+JhogZs48iRe98abN71sPVPgp8kDNiozKes9faDxgsNZ8d4A
N+HuYyOjdkhZbXoJMRoAGil/dv+K803Im6d5o+jTmyPTq+MnF+vkuBP+Sk6vlmWjQ2y5Hte+4WLH
JztZfipt+U8wno3rWZ/7jMamw5iJM9b4RrsNiwyOmA2kFd9LHmnviL+J1aeBYbGMat+THmu2pd/5
TxTN63o/DqX3Vhd9MZABtdS5NHFhwQMXeu23Iku9b0Gu+rAqHzkRuu8ui1r6hDwIw+xph+KaDB2a
9gLnEqAFLkafTvm+uZ85bHMmAelVbYSRIo/rzuf6IHWYXpbNZFwDZ8K1fn5dl9tFZ1qfcG36T2Zn
zc4ejBsmT2McW4PgbxHk77U1plA2Szy8Qhij2nM8GKHHLnjwIwSLatyqtO/LC/ah6gz810S18DSK
Z38ofLYNM0AcHqMG16sEZUsoU1C6ujWFwzbTrlsqtCzOLdmFJSrv2fHQN3DT84tGfjs6eud1Pofj
WlcpHe0Ny5Utu2XvzqaT7HrRJO/dIOfXKktqP8g1O4BfZVdfGSNA3LQHtBfGo0/jrlu79w1cycRN
MT+KWJ5amRv4SE22pcpe+cJygmEGXgnXwJWq0/2UFPODE/e8GioXUL2J2+ulHfEPEczvqqjB6Hgx
YhH5NvPwvm7KdvoRoEXa3Ebs9SgQUDzyUjDpJCwrZs6xl7rdF66Cw4qMnxub1Sdiu+OjW+5utiei
KQZ2EiNsU6cafkNuOMuwP4lewJ48hgrvjE1Du7R/4dd0BcVj09lt73VspbaYVSLqQNgOF3nQYvzM
Zx8jvhFYvGJzF+vBSrEMrfC0n7qTPAdjSpWomyZeDTsyfSchMGiuJEExQ6S80DI1vo1yJmhjFLq6
EEvSktRPJw1VmMvf3riGBLU/ia484Sy0jT2PlmA540NKHC7pGoBpV6qDIAmR2Nni3h7y32w4/iZO
edDUPRtYN9edA7/5F6JyV2ew05ih4QXnyXebJikqeOKh+Vq0l9zxUTSJ2da8S9h68Qm4BjaFu5pq
SzeheVW6S35jlhk+YSuz59/Uuv9NpOXDAd4xUdN9M3DsXz+c6HytiJMTWqQ16gmuPINfL9Yg5wrs
MPvrxM/3Jd7VLFJr7jR7Dy78QEtEx2z271W8swb7V63dA+AkPR/8NR8H2fgXrZH0ANboaTo7QhZo
qmAcq2Cky8W1FLnb3PnNxXleLP36x1k+f2VpsT+wxC8/i42Dkj2owC+02N8UkYlnooHrtlFu8O3f
/8X+5Z8EUgZiFlxtxtKfRaYqga7QJBg9jCxICUcE4tRRT7illtA+/vlH/V9bQv2/CFv3uBD++/3S
dZZ89T8tl87//X9iJfFOch7w4KL6vJ3/uVsSf5jnnRPASSYChD+wSf9cLknrDwflyEP3Dv6k8fF7
/WO5ZJp/uDwYOaIhMmMmCf5HyyVOOj9dg57F9eAKAJcCZhxRGnH+53+RRbO+oxEVnBFVjHK6oJui
sbbcfQXR4a4HHmH5VNpAexVsdltCFITYOjp/raqJjT0XNV6stJiW4jY2OC+cYmRf+xNLRtbdat8y
KKZK14IpuK3X0NZd/FKSSsDn6c71d4dGjA9S6f4VQiTO29EBo711h846jWjnyYeW5rnrR5rryafW
bs/1He/KmhTmxSJqUe5iE46DDgMKgFYnCgQP9ePS2y0mF9VPxM+yQT31de9O1L/E7GoJrJCtp6G3
QDBLML79WGDCe5eMY+AzCrqFDj4n6zxqWRUn0ezmhl7DvMRYsl883+2xPzFlfVEuGHQ1xtlysn1e
HY1PiG7VdWAfiE4rK1I5zN93X0kC3KTiLNrBm9Eyt/HEawbpxk0LcB9Tb9G6wjrlcxyb8aUrFiwY
Hc3NlLP5tdiN08SjjrKM6X4BHE3Ir1uApCPtprfFODh1aI1Ge9k0dtaHSHsdgZORHTm+FUEIN24G
M+zzVt63rNp3Kknsi9hFMAaWXb7Ss2l5m8YI8mu1GL7YWgsF1M1kFzwYQGA9BAMUiGouAsFsfzau
2k7+XlnQa4D2wnQKOZEDZsJD3R9h7YI4LAJ5DjajKcLWBe9zDZZnaMMMpIIZ2vn4ZmrNvDb5683A
6zMqFjXvM6I9uz6V7j2bufY7K1X0jB73pElpXP26KDM9rNxfdVjN3gomrXI+a8yW5hairttEhAHJ
AdJSZpJ0zuMiIv8jHyprnKDqG02zxgcaR/muXB2rIoRBmTSP5cQZGassyvF70vVzcclDUvuXta38
mRI6hyx1vF8Td7C+abp1MZHAhhqYk9eU/HivVMtEygBsXRuSYsDzfVE0OzHYzeO6YGmwuz6AEOpe
TkASeMv/GJu23tByRjSSTQODMYn4CdJVbSDg98QYQ8EyIJr98bIctMBJV6L+O/0jWnsfYTUHotAK
+Aqz53/nMI6xcIa0HnTE1MxpcoAprMB/nHmfyBZqQ1pOhzzBMNamDMKleC4YjvcNa9odhdS0kSxt
uRfdeDm3QWhyQt8p/s6HpWz3cvCeY1xnTZ2hXXnGBnRogDpC5pfYG77oVXwOc/26Li4w2PIiw3i2
Iv7sbG37X2uJVkGXOG1dt0An5UPdI4/YemW50BTc+3EV0UJJJ84S5NslZxgsNf13AoiCuxA2TKWG
IjMLmubabu+P5g3rsRyBxRi2dOuSQlA6+8B9RYVxHOzdismMIj8WOY58qZvkhSn9FATJO7zsBzhX
6VZn5Tv1DHHY2XgvJmO8pkgzeSO/ymDsH2kgsw65SWFUOWIWA16yVa1xk6QUpMblS4pffVMlax2a
AS0OgxTxU2FW7v3Qtk9Oq9+MSt1oNhaoNhcQzsqD04xXBPurJ57qlDpR0PTDzU0D/yL6AfVrPCwI
sy4nzt33CHuEUybQAdTauBRMdvRrlSNTVmnLSK7VjBZQO+wcBLZBekvXbTwjHuAczna+e7bkybE9
0Cb/bmU9DeCO++ljc7zqVlFeE2O8TepJh+aEwGXGbnA59KCmtYfuuTiDfy3qc3prdO77wXwptdjl
DR2eqMDFHT7uQ07D7sZqnCOjapTPMbEf+wMzNPNUHkBOtecXNdPiXc19vKMGyGFCGtKrOiu23RmM
jpCcH5KJSQ6BOxz7rj857WDzLeAyz4L+ImGvdho9UjheKon4FxM20eHBG4dbKhh5hLTUjo3e+p3W
GwRSpzu59H3utadfyzKpMBiebWd67hjJyy7MlJRYv9RBshS79vsSBgwt6AiJIsys7lLNyBwsoXDF
G/lbpsFv2clHpTHVTtq+KashbNRIKZfkMs07MyDXkflhqqb24Oj+aZjHz8ptrmiMvCBHQbvmMj5X
jfU2+AYUqzVmVFYLqJ2sRPQ02rsyI8SXyfkJLyFLGNs8Cb1ijONBr8u9R8sonlVSq9SwbVLuqE3p
gbOx7X0xms3BTYedaqZpa1sgj50gpN+Yq7MzbknwfmJ7PS1Jd22Z3XGAdEEO077j+VaB6uXvrHwM
mXkmqbN22s+lnp9YyvyQQExcO42Wrk3CGfPrxIFw3wOC2a21cVeKMxeB9Cu1XAarAvvUToP6YKSJ
qAaEnESb9JY1ODvUskT2XLvvTUNOovQbwGbqu0e4IvSpNLuwewzwPu6xjRrkrhDJPUkUwsCDC2k9
+DRmMAeqtO+aHKeiPpeJ+ygB7OZ8SJC82lGFYZaUPO5qwU75h1CieFQNFyMNwmUjbHj5gl8goIJv
ZzW4wclYCaP5PpuzsnmleNZARTey5zO9pssOdLYy8QWbkmtqRwVaN3/3iHezECiVROyLVvNcZG8l
pGjakJRUdn6PaZ9A2KM/FoW+VMwoR0nhL+liIq9O5t6BO6RSZCcM3jjND2mOXlMdOx4Zco1Gwjwu
YW0QkrCpU7bnIZtbe+DkJAcW/JmpE9gUolOzF8V9PfvmHkNkUErQAYZ28n1sNXLGk6jUbNB7NdSH
gL5Z+cSPJ5vpmiWhOIklDW5nLIV3w5ABMBXcR2HLu4K5kxdDOj/0nlM0zsEzUlduqmqydl3frYnz
gizD6Gox9LMHqm2uobtSch8aUWNYWqgjNCXKBLm7CXdE7ppXeRsawsYy+xovzDXEC6CosLYojZtM
9NlgAgMvxNtcl3pSYZrjpV958TmyhvMTLjSRdPMlHBS/2lpx1qX2vTQhSGSZQwtAURhJl+/bsjgT
Oa1En4lqOTWXW4rmypFAv9UvV5UUYydJ4YNN6kJ6LECKIHauLLo39Ph59Mw0FuAFhzZiB7kW8lMX
FisvmusUZWO4HWLR85CF6ODfLTSWelvoN9V+VklebpPAH7K32uzfFS+C7An8AkAY/MoqOQLJbZuP
jNkxjzhC3eKFxi0DBS/2+l3cq+QqHQyrCSvyFtrjtbPqFHhHTpq+nvYD0jnNq7JMlIuP2onHrwkZ
MbvVhT+rV9VUc3WMJzHHRC84lkEK4Eu3bcCIoYGasD76CdPkbhoIud2sOOUXP8p6AAA7pYlD12Sv
0z0yRE5jsgfdmnoMOdzHrFOoARxcs49cejclbcXkHK7TCZvvJiuXTO/p9KDXhc2nGk4WVplDHJSd
t08RogW3N4AggMpVFRlVwAt0NVEQNnS2FludcqIJudNplmutAKAInBkZJAOGtEFRYLxxGjNdbvoF
0+kuFlVRHs22lvYzbQhjjMiFSSZsq3UIotljccyXNmHSSayVAs4mI1a9rAovuOH2r6bPcknim9kM
PmDRSslhN8Lx2BPuW19kbLVvZEtGzmpWU/ZwlObBkXtd5HG9AcEwhO1cjaGVzuoY5HD+mA6Myznw
GkT4wr4splEfVnvWR2PwunvS7NRELQYwqmEgvcrXfXLX1QNq5cuDVzq4jnweW/wtjShIBz/0epcV
a8M+7uB2Me+xNSku/HKsqF7FqmBlbvM4lDTqDMInvdO09hUSZ/lN5R4G/dTIn/PZE5cksPof9dJx
SvQ4438BC3N/9BiGio3wpPHhj2NFYJ27/HoG7BSZFTjANsMN3RU1U4NJqxPnngywiEdTTfEf3J3J
ktxIdkV/Raa10AbH4AAW2kQgpozIMTKTSW5gyQnzPDgcX68Ddrc1yZaqrKWdNjSr4oAMAOHu7717
z7WhtmsXcOymZBk5ZujgNmWLsyyiv8i+8rnxpb/pxyLaGjVcllbI/DM1K+C0Dr5UC37hiJ8ocbY9
e+WpS8kkdxP92ahdderyUh/dDiPZNsUTuKUJicUmZmE04lyeYsRIe91O/haj4BvbTrF19Ny8OXqK
iYwx1LZsouS1MfEH+MVwDmijhzaNTTKkGsoTb5RiH4ysN8x87elD0EddSHgRlC1KqK2vpXOc2+Fb
D3Vs37sJIBbVPpQEHl/ilNd+UTaoLHQQHFqxHQkmyhRkJJeGGIOclzkdXyLGFqfMdIydX8q9E+ND
JZtS7uLGFDciDvQGwVj6hVxNClmvrG8ZtYFHGwUmxqwvri1D9I2lfsw/puYDn4QjKszb6VCXk6aS
zOTJi8Ryp8q+OY2AjPjg04wFW4PcxZCY7//1Fsz/z4CPFT/+Pzditrrpxv7nTsz65//aiLGdv7g+
AvJAWDZ9DhI5/i7yta2/gFu2BPF2f5fr/l3ka7s0WwiYNIWJ0JceDn/p7yJf/j3sZiZ/y/vR13H+
FZGvtbb6/tEK9BiR0QV1TBsXEXLiIPitFVgHziT6KF3IbFzgihSBgoZFHkM9UiwX4xXkz/Ro5J24
BI0TfWZXwWvFstx9njMZGRsPK/HRK53mJRMzjrcB/c97jez2reeVHdGgCG/YtdmA4s8Dp1HtKytf
nL++eL9ol3/WCv+qcV0/BcTggOxRJhmI7ORv/dOu8VRtdgbhNUKXVMd4j4jMcLfMJduwXlNEmejG
tAF+esoPf71Nf3ZZslmkxy90+H9nqQdz41Z2QT9AM71WThTy0VDkQHCbFw6v063qoA798TV/65v9
+Kg/X/O3juo8K8NuhvWaBLCKqHE3EZKpTdtan/74Qtb6L/36aoAs52BBIUqHnHKJ3/+pQ8eZykuN
BstTSqtw4vhNeFyYTnkCwxIZzPOA5PVcJtrTYHvbDB+aiYFnGXWH2yOWZ4Nl+uivbg7G3ZZLCZnY
QU19MuaoDS3xbiLadjdQTHF1REVQPzQkOqAqF1Ne/InckRDEf/40gqYIuQ0+X0LX4hv186chatCx
qjpbCDUxlwLMkAgCmIGkkAfoy+edg3tVrPERDCm90u7S0Cjb5S1YGg/nuXIZ+atJ3EbgDpAXinHG
fxG307eEgDkIMkXrX/0KJfjG8IwIWCiQDXLlCwxGG/Hjc1rrR3ZyKz+xwcDeW8DnpBu/qWGpROut
UutNC2IF2yziTiJUwNtX/Li//Xqr0/Wm06mLV7bk+iyUgcgGyW0kCMv1Y3Nj48YhjD4pnW86Q2y9
XegL1zfUr/VEA2OkVPXJ9gvFsszfnRm7OyzAlICwRNElobsR2N+pUBYDJZsAlgQRBJ3zZEVOu23s
KZrBACFTvSAkQE9OgwBFXtl3M5C6NpMMAx2bHWggHFfs0HMnPFxt0/zILcDFV3amG/L75l0mKmu6
UVUW4YRaZndXmUBwOBmUHBxpURB3aa3W1yAen5K6dJ51bk8fW5dK+pIIr+0BuAVKwHksyqeyGOpT
Mk8aYN1CCuVXdynLZadmDOYb0mjn+W7OmT1vXBIk2p0/9fqp9omFA8inKVQ4ikXxQRLD7G4Kh/bF
Vg/OirwbXM/YjmMnptCP++KEQbNy6MakmAJzCHSIDGYS0XsS5HZrEho5cP2E5B+3t8vx1HCxGiD8
uoGeXpIWnfe8JtIbYyyEwcqL1IvbX6U0EG724KS/J9GKg2A9tr9hMwPc2GaW3XIamcZ3RljqtUGi
64DK5UEXcUsGYw+PC70CvXVgiXjEwnmaWkZHPLV5a5ckku2oSqDV5SR1bF2/k3TRGaS/9esiPaXt
jDhvXbrluoirH+t5tS7t8OJY5f11wY/Wpb9fNwHPBsP2H6V26a60nQXWzwh25HHI3UwHjc8WrCJF
h8hdP5T0bCijoBE8gwtcnD9ZA8U/LYJMIJDkr+NFx+Fr/ZujgGYfGBd8b9vF8u4ru6TvpGkT+0PA
UpRe5hGnm2dZ35sxAsg+QKLo5MXhsLiNYjraiz62RbX74/WSHf7X5XKdipjMJRyCJ9hUf1su/3Fj
0t7jE5PKzIf382jFh673xP1xfwrS6QRdBG6bXm/gj5/hX5qB/f88gLEN/fQ4wvfh/W8Zw2tw8n/+
O5ba4dvXf2MNjL/W5c8nsR9/8W8zsb/QrIdmEwjTFIJmCa8V7ObhP//d8P+ymlM4/3gMKplWr+eg
vxmupEkOm2A669p2gKfQ4WX721nMCfgtBmg+sdz4W7x/KWoNZe4vbxAFtE+YsSDnDdvQjwv+ukUt
+ZAsnO6hF1ieBm4s687z9yT39pTYjREYB/i9wbmjoMSf3yXiVeAp3ftG45wIiPSgJTOz/o5kUHyf
+6q+MVIZn3Shvf1ceilFvGqoTKlQrws7wMGr2ubBNHx5ltpy3ggn6g41xzww4kODWrZGxPYpnUlh
kCIjhFg1hvxgD8zBQoi/FuLjeW6nsC1yRAttim3hIDF7Xql7xwBMCdstARlo0TeLN9NbiG1CM05B
jL5jX8K4frNG36DmGayJpNhCL+NeRmXwrakjqY5DzLhkF0WGY+8CbQr0e/lqR9M9Y81tB52s2hHH
3LR7FsPZPRmeM/lPFI901aJUzPPJiQBObdOpL/MbE8oGt2+M6daW9nyoMLIGL5HDoC6URRsfhwCr
Ftb5ufyY1Etxj5THdTZ4Lo3pWPlFz1Lj6whAu4HYsmQieVuSL59t1RIX+bYoi9k7lLYD6Ya1E2KX
ir1LVrce6htMYiBoowlcgDs5fb4lKVp/RU7v4pNvpHYPDe7a7iFRETQ8nZmDCp2KTijRI7q41iqQ
92yQqHTmqs5vLW0AakRYNEOsagMDQXzqVOD73bS56VYv6VYv0O7wvNufobxK4GKB0t1+SMg427p9
P+wc6GjWPiPSuGKHSZp7lqxqfF4I1VxpkE3V7gKvDPrT0AzmZ1OM+gCAE3Wcq3ErbKsu89S5yzpk
P9StkCGjWB3MpdfxEc+J/YLbO223GfD/R8humHqxRKXPEGWoWOkkVF+ApKivUyLbt1orgNVekR5b
2kVn5HilAftl8jxczSAtYIbK5RRwknrGylY+BfPUjqFaK3G7TNoz/vCMoIrCs65NUdINay290CSr
Xbo1Ks5fa9G1DzTrVzJyoHrmrIQwb/o4U9mmWqbo3S3T+UvdGr2/pQW3HGjCA32xsYYgeJ+B+u9g
l7TJtoUeuPUNXb2XmMOOjGjt11aMAWFRiNG+dZHLeKHJPIa+HFsWkNnKe48TnP1YGKP6MQVpeOiQ
C7U7kXjefRtUFsb33FyyzYRbvN6MZkyxQgwKne7RjrJ3H+vUeEgyo9p3ala3kiyrh1yOFeE49Fdx
/Iq0uvV7l6MDAaQQbRaYu+5JYqO/hb+q8bTwtf0stcA2gjyapOKf1tn/pgZa7Us/VQlsdqx8eERX
LYn0pPtb6VWihjWdQULq7MLaNI+yi4//iyvY5BA65ASikv7NQAWDoO1GvHgbhswdaDUzzv6PV1iP
Gz9VOsxGlV02XKEkBJXP4A39/+YKjmlRpiKF8n5UJz9dQSx0QTPDRaLnhaQkH9us+5Mr/GaX9SGC
rO46JIM+m5Tl/vj9ny5B04gEuCziPRhqZ76FF25eF3SyH1b0ozibyLtBnaIpA6HpV7eVk0Y7HEDF
rQBXQmFg95nct/NYfphb4YCbjkFgvnH8Ncsj7vJOHCKXBtzFxH5ZhqLIgZn98YNeS7B/vEp8At4e
QZymS9QRApTfy2nafbCnWg8ayCIu5vDVByno1OZuPfb+8ZXWB/r7lVbWEX4sj837d/GJ4Yg+MQuD
7pkmFcDvsvPkLY+kBi5/Unf+9xfCP03WmWXz4H99s5aikiUuZmuDjyks025rq/oVo+3bH3+ef75z
9EDcVT6G0Aar5W9fQpqxta+FtgB+U4ut0QFF5TMKkUdD5X9yrV8L6fUpgSsQGM/5BXe6/du1Ui8f
HOCc9mb051MFBgoZAF3wrdWfE+9P+jri1yPRj4vxoUy6Zygphfm7kTqXVe/4cwKapLS3hXw116Hq
OcDxuYKSp6cOkEh5gUfzZxVG4Py6sP24NAl20AjhYPCG/P42KsQ8cVN19qa13PHZE1MG0KYLmDzS
5Y7vKxXM9rbWhQfx3yBsbKiWJ5vknx3EeYwKTpek9ZGNPr3PapR421w2VbJN6ghhtnRH463BLnaY
qGoJSmdLPGdibF4oSXlb3DEbniOdio8R84lPkS9Jm++B4ZPq8AO1JmSBlNvAG4D/xKb4BC3XdMaW
ybh9yZplONU+p7tNi1/uc9GoSu4pl9SLbHwCnToa7TDbev/JJc6lf4oHD8pd3DpIdksTAcY5bpT5
GeBZ+lDkEUhEwyZPGz0QnA+z8XqMSmmQPtmgWdgfaH7NZjUGYCsDIhRiDeI2JF5WXFUvU+s8+o0l
b4I5bq/twtjlRN+s2+vG6L+iax8eXGhyp9JKKnA8MQFnQylAlmQ6qcO+mazuMI2Smb2j+ok9OAC+
ih8T+YE/1Xh8B/wIGMlr0XzO4HKnNFaWhoOnzksih5aW4UtkteVt2enpPaL/cW7jFvpz25qPgd37
D6KzapqEjrz4S5QAduU4tY3LMctCdGv1vRXUU7mfpsEcr/G8Ugaztu0h6eU9Cpve6GNFog9+MqbT
ZIDIbdYP+XhAZ8QAp8w9T4e4stS1qbwYSCs14cdgCW4y1jv0GnO0T/zOfuRgGFxVxRoOKgaxWZl4
W3M0iKuiAnk1pIguwA1aGi4Q9y4MXSp1w8OkAdF69GWgLd8Qk47S0uxgahKXl1XPim/NzmgJWKDr
yvJxGen/IzCwEs+9DDEqACLOjdfGWlBJBCMpplgIUe2DDe7Qea2W2rYHX7SXmUR7NaR1dzsO07Km
U2Wr2L9LTxZTFEwUgzab/RzR4zmX3Mr7IPGxE0cBm0cFLVE/57w79kHxz0F3RQeec1YpWtcPngcn
LXYjjKlzN1QyhOulGOz0Ne8yM8va38cavP6GEyI0ysH0iptWTVjYXbyJzBTr1DKte5WDi/symbYU
OwRwg3EEM1yoq6Q58t6jNavP9hwRsFAtVR7OAfyDrQZ7/izzqksvg12BJMdmUbphK7vsU4vAnlgu
Z+wDbNjs6geHmmzeDtlQ2Oh0O884IS+SY1hzvvxQ5UzH9ymz9dCOEO1W8ACuiUMglqudCXmRaQ3v
VuHAnjWY9RladQ8zBm2Oz07D7F45x8wsrX2aGf4xgy727rem2rmYTPhyzSASQ3yeq2chbUes02M0
YdryjZc+yixrVeyb3iaLx+RrPQb+U0QyjLE1YAp+QOhHYBMW7eU9SDI8+G5kVntPTe5NbzULqi5W
XSa70fAm7cR/17QzKwh2o30w5DCg9sj4OQyXIDOra8sbDFLCePd6yBwHMhuM3RgbQR5WDhEWYWPN
MdN6x0Tim7DITQeGX/3FWfSHumqS97Irq4uosuVLlsrIP6iyDEgu8YhiICsnMdVhNqwsQWIUpS+a
cEFkgBCVDi7pq11osoinO7Mwy+8Kp3/InE4FTySHdPJgBgA9zjiNZ+s+8VAD7KAApRolVzcsF9dJ
TQt7VkzgQumCET8aabeYGxlV8yMVpmpvO5EV6GlwQcDVbs3CadNwQBcYmlVKM2xkid5HWQKbO52t
+Zmfuwody1dg9uep+ThQLW3H0mHpqKRK5H6YyJI925lXOcfE4DAGbzmbDmAx1QFovmgPnpfVX2Xt
EMnjZRZgMHhvajtqkpe8IkiBQ5m98ZSYXhnvTWx6xDOV7ks10jCFZdzcBA2uy7AeYxDN/qBf/caW
y0WgxLhF/TaPz21n5jQ4AWk/DKTtHUbb9qCDCugo5P8l1l7mS2PvzDrx7ZcCyc62AgtxLrq486BP
wzg54VtT3S6v9QKBCideoxDVEQt+U5jA4vbesFjOg0dYevk24MIHzJBaY/ooTVnuzHI0b0ZqQPEJ
xJMACJm6rfOgOD9eWlFgdkSBRlRUq6zoiPIuCeMJziPBEvKpaiC9bBfZaGvri2hiwpEOBptdq5H7
vcuO53rnOaOuNjQOZn+fjYuIj0ygtPU65HVDoSXVfPa6KT7WfRPEt7hy4Z5ThncnbRk1kQET/LiK
kMniHLujS5sX3vBDESsLRYClywZjfwlCzvECtD5iiBmnM0RF8Ee/fh07x1oWewaxZsf321/ys+Eu
BaIL+hdPU8C35TjlmCKO7A3d0aXxUt51Qd0fUhMBTBkT0bjJaDoo1MTTcFyAwH6IUf2+LSwA3j4m
RWdPpxZsLqvtdGoLCQ7NkS4xnLmViENsduPDsKSTdylJNiVQctKx2Of93LWbWgf2kzPgibeoGw/Q
b5L3eEgJPIp0lF7tvDcpCQhKkpkV7ZbRL/VGc6o4MLiHSSqymePIpnORDLuJywrmLeTbJwvGQWwr
nn0ig0GISx5IdLWr5LZ6cgBsNbsc9eu1TFwD7VDAc8c41wXenWvr+ImERNYe/J3Oy4LFlWWaUXZi
ToDF22ges7c8p7F/VxoMzD1sgndtAzvsksY93qq6Kzro8TBgaHvA8oCcQ+dXU/B2ms3UxNBaNpmx
jXQ230zkv6KJ42g149YsPxlzUfC9m/B+wwhXebFjukJ6iMA7trPbsRo+GwbE2lItZNrEdmMeHbfA
rF5G2A+PKYryPIRVIAimbOMAq6kRtJqWjXB7RTjDO5U8YxnhqOxVgZxnGyOH0r+TJI8CmJj9oNqu
enwQRVEVn7LI5J/opgV7I8pObP0xKvNJmFbOWkumzRHBVeoCJxjz6qZHHh76rRqSnV32efwk4L1M
IR2+HI3nUuJcM6p4DxZq4QTV6GcfwPJ0NV2XgBOYnKAfu7CiNxOq2D62ppvcJc6qKVBBso+HAj8i
vIp9zLe/ZGCLvK1Y5vmI/x7+o+8SQlXH0r/kojD7760xYS6bCO1SberCfDCMir0WQ+jqKi6nx6lU
bb6LyPENYKJ7w10SVCbuv7nJWUjGZmcskz6jSJgdhixQc4B7ADvcK9k7xZuifwLqk4g1ImXBO10s
UGecelNnuph6qK3bIHcstLwo4BEpa4eDgRHEp5WQD0olV/I8T0o+kOBYIk0DRf+u8imOXwOzakKr
x97Dlia9jxHU0H1iN8sO/yFQw9YwPxo4WP0t3eH+cbYt8Gll2cuzVQqfpoOf1SvroSTgMEt8a+9D
N0RxnizzqZk4Lu7rupnxF5OM9LkkkA/Jh1UZHymjxmXrYPI0rl6V+NjrlpS4Ru69Rn9DDMJXC09k
+5n8VYEv1SsNBNlF2pVXl1Hr6nqGyDR2QcJZizZuWOP0K0N6fcHOsiGJbnrkVFvAUfbzqEvqhLIx
9Q2Y0ehkCJL/SGeLDP/CjkEkZRIAnPGctv1eOTknaDqbmznLTzrPMdchddGV7eyqAPVnqJfOOOW6
BZNYJ/Exw/R6P6dksWGwHTjKkyESbNJg4gtgzvbA1Nsd6FSLPNDLhnPksoT2EpM30OULYblW1tob
tNj+nd+S3kGV4d6NpqaGAt/xHbFqQR5G4R+8Joe8FzTW3vB747uI+WZBoKj1SZlBpG7cKGnN8zIz
69yx/sdfpNOM5G8ujfEy2jkRilnto22tGTOK9YyKLmlJV8ULROjplQAsQRUWYPbK56HA/YZSAHBy
j7pnyHO4pkDRdqSMVwRdtLV1AM8Qwf9bwL2cCiNxUlSzpXkoVUUktyomlZ0MRKTWqcvauLr4ePXt
jctL+5Z2XkU4YjE3CgcZ/tpLPi7qXCeWrVE1dwnmhZEU0KK38ZiJTOkv7AZZRcJeid5sTkzrJm7X
uivtS65aDcleFpOHun4ApmU2sgetHCfqyZ8dj+YYsSgPOivaz63XT7c2Iw10Qzns5xo32cZq86i+
EHuu3sxpmMAgVrOCDliNmMQZjK1SUIVWiYRQuujezRA1Wfk8VD7tyYHn6e3gNuVvNkUxbJKonJ7m
qbAfjTnqP/m9MOddMsvlHCfmcJ7cwnmfSws4aeyUJrhIpcycr/HQJU8yMlEGZ42T1htsJPpsTLFW
u5bZITGNA2HsYBHVWpsAtMLJ7G7SZuq+NBCI7g2jq/oTXcf8MzD1ljhfPCduFTT7RYsIdkILU9oV
nM9Da+hskP4pOe8LSSwfsoGk9S0AafK9J3r0KPyInqaMYf8ZcMcDyUbr14USvylbQO81FztTSp4y
wmL2Q+9yZgjGIoS5zn8GwbRP82nYQ0wqnhoxkxdiEjsGd5KIOVWZ/iGYkvhTRnftudEN5r4q8udt
O5CoXne9+doJStZqMfN7l17UroBDZ25oGkQfLQQtNOhEe/attLtLlprLMq5vAdkkCi2abNLvRV0w
s7cAkh0CJ9F3OImoywfZzQdHsCeG0PmHe1071iF3pehfasfVN0mfpMgofebXfOXceFs4DgGzSn6R
vWXc5vTWV8uBWT1yJK0/jpPAUJvy4cng7jkAOXYEvqrCbQoTYHCpNBkKWSfMV5A1prm/5Pjt8ZFg
u1G1k+350dtH26rFs3KKK0GNT+CouERmp2bAu1EIOCNmu3xnoRE3GSBqZx/JRJ005/dqQ9Zk9aHv
xibBQLJq8hObmEVcV8zgp9r+4ptevlNdW5/U4hEBXTW9EhvSTYow8pzgo49EkpTwhh6VMfcjct6e
dMJNYUdEoXlO0jQc7Oo+BPjqvxqY8/cWleQbYGynPlk9nGVgHbK6Sa3GDwOgxgEEJpk/Gqk/fyTP
qXySrQAswBQfNLUuLqqLcNTbmOzual+Wx0nb+VMXDd4OvynSba+o7+EVBkfGwxPyD4r3DYipkfid
QapPIyqDcPAsICnZzPMKeQnccZ8kZu7tGoK1DkhcgAYqUqeoRFrM9K2c/cMCdyWUXSSY/mnO31gb
CGTqAbozJDh1M2b/TR3YA1j6qb8pSWR5Jocue0yAQBKB6M4RBGegCSsCxVjCiT78dSwUsRITfhvy
Eyecu22q82NtRXQsYKRv22hcw1BHofZCGWw8wDdwFPG/pzwsE4AQTmcicVa4bSjTkaKnpHiL+RHS
akKZ3HYXZ0Sq7TeMD6NEpwdXsa4h4cL9xciBv9QHZUnAV2blqIvNXCOlKeK93WgwCNwIf4vzeLqQ
Ndzh7Ro69xusynrHTl99Gt1+O6R+9hT1wp5um2V0w/Xw/OLr3LuWY404TcD4zb8sUGw/aAjP095Y
fLN44Hbw9ZmbCTeFmGtcDyPU8C1EY+OeeALJ0G/tDXIOmEGIO1bt6WOaDSapGLFw32tk2izG9EXD
zqaw2KcwdWAld4W1M3VuBiF8BFDGSQefo01QkCfDiocCy7MLHPngEGzebnsoAvyEhiK3CCbE1TNM
VPV8px76yvW/SU1nShM3YG8HK0GnVEXOW9Rr9UQTjFqS4I0KBbAg9L0GtoBVsM0poZPRYhi3MLDZ
oRFPr1GwZPvOTlGGiipK9w1z6Wwzw2Nadh3zJMKYvaQltTcV3sWdGKJufbuLHyUhQ5A4mY5z+uXN
21CIzdOVeKBN82pcGORl5cEUjXnqawbv+zynUOsvJrr2XVAaXwc9RkR4Uo9/i0ZpCGBuJbY6QTgP
DAB4O51HrO4gfDM5KghA755TOgfTq0nIGyGAHDHncWnV29gcDXPqHsHmi/sZ+3wY5OaPgC8SPMoV
PoeUKbpz6pQchbZ1LHNrVv3i3jZp/1w3I3F73XS7+JZ+ckjABdlOHoGT4DjDL3RIHknMzY46Ggqk
4A7n8YPXuePbklaed2MOcD9IcW/rW3rymuNhTdGEOS45CQChFfVTK1+pDdWNgka8s3I1g+Enn+Nr
w6Fy2JCEVYZgzzsqEYUUzac7FS4RGDvaJ/n0ijKf/JBa8hw6Sem4I6kK11riE4yzQSKziNvKr6vg
SDoLYrGkmUeAy1bV3ibKZ/XlyObYqCB19UL0WSLClDEJSX8TOrxuhB59aB08a5ssaCfvzraLeu9P
g4fbrae2QHTgqs/WiFf8UPTeeLKSoocsxVn/PcdNekjgm70bNjHwoacscUMuwmzuKR60OqRtcM/X
8jFP6BwkqCc3bjq7JEV2o+Pugz4tqg0uAVZcXB/2bZMPeArjqAHQ1sTdW0O60bbre4bgRVBGHzpK
nmBrjb5a84z87lXShPWYFGW9/WTXDIujKXNOsuTn35vKKCP8pz7HJnvCdhSmSaQgTxQOjUFbye6W
zFP/Kw3NbyjpHomHSNHao66/R65ei/3CKL7YxYjnr/bgjIe0s9LvdpHrhnNCxMHTN0pnU3mErxKq
rIPyojNs+nwVkhh4Edp55hSy1u9x45OvRdkzvzoReotNRLLtWYB4p6U0FsI+WUtjjodxMTDe+Qqs
884pJfkbozMO+Q6fWZftQXnpfNcRdIHA1jSm6Hku+m4IvTRepj0D5gjtHebAWzLqvXwDaDbvD3lF
qJKBK42AyDIGVY8scJnvEiERlsedOxMrgl36i6A5Pm1zaHKXzKlaN4TPpL2jDWLROKBTke9IHIgr
bDg5yTCICyLA62rJH2PR+s8NWUkE5vFmE0418nN4TWzmJ0BrBggYlyZLvCmTRmYPVuAZXkjPfqT1
zy3bUKS2BCMk+JHILW7b94k23fJ1oNAqHibOvaeKNXA+VggGhk3fWNajiGtJOkBO3q+xnnaPMRTe
/hgQ0rQdBlhcjmGU90AU++socpe+eWuKb0tqJ8RGidkgELmCZNbPdgMwVZK/WHDf97PdSTrQwtxz
NklvnQkm76GAFP7Yx9Z4VEgJKKO6ANtYZKYPHOvUXWX3uBk9gWdX96bHn5Jz9BXSJ9wwI3Nzm5AU
N+7JFc9wxppAt52zTYIF9oE+eiXtyAzLiBDJC7KZWlMJ04V/Gi2+2IAw/OmVlDqOjLD3DY4GwONf
u1ETjpQD9Ut2y2QoXqCY/ulmJP7hFRd2T61BN7/CwxmFi3T6SzxELMwekdjsuz4ToHp+52J5tEP0
016NxeheMDG5TNbYsb45ZZY9FCW+ooq1YjhMiNxIxJU4a0qy18pzTbvwOujFUduizgn1xTscfC8G
KteNGY1iIXwXwwr8zkUTMYIfL8NYCHBqEw9BcYRHjvalxmxDdk3uGNyaqT4QLd9+LF3t3kY4yk8m
WNKraZvQbbJiAoX0LWigQpVG3+2z4GvqYXBwOxEy6KRzMHMALbayIk2FcYwwv/VCgVeasPbjKiPU
3D7nSZl8yNBBdrt0LCjNcGAtBM+r4IWu4D1EqOdIYFILbZmQ2q7ivuEpEvQ0DPNIodFkq8Z5OPa1
9JCp9Ho864pGyAXwL5mUIFUwljYDKJHTmFUVIwMe9Z0ztNW0q0awLsSz5pO16azFiM8mIqV6V2JJ
uzgRaNU9T3yNcKekKO7NCl1KUzEYCtG0JBE/ZBLToNdMrVCUdM3RZGb41K6bbvzDLS6DJu+2Pt/u
Twz6SLboK6vD1B3AIUs7MXPAJIfqGfV7dQ9TkZNgTt+RW0X1BuUN3soh8wr2Bdi/lGcq7XR2I8Tk
vYncSs8GxhEcVNhSiQSb7RbIYSJu4iBTaVgCibUggqXt51wAetl33QJor2mYWWzaQJGh3jUgbVYZ
eb2bjAgOFHc0eGzUtJyTIJvzx4rxHJ/MH+LiQQyuD7JshcAW5NKRNlR5xsvSN+a9Gcd4skw8LWc3
J68QvfCC8HWxpMVBJ5DzLeZJ74Ntrq3w2BikRaRHIS+8S9Gec5S5D/QwAlAdBPlUnBPpabqCADZm
XS91Py7Mcwp7gPFVIt08WKXvD2EWx5m1Ai7JKbFQiNc0FpeR642IaxkcxZIpAUS9jfQJeN8UcjJe
62huj5nHlgois9CfeXDiNvXIMfqU87E3VplaxpWhaMFwBSH9QuPOs69q8I216UjyUY4ZA6ht1mHY
ZPY0nYYyiPPjEjdNB87QXZ4zmJGrb33G16vtNGx0bF807epHpuggpNDmHtO6KruTVw5Nfky6ChXY
7Fo7tIP0KMtIe93OAfZzrYRugZY2xMKENCaCK7QoZ7hFoqqKp6GOPHjXPknQm2jyhd4jYWiKfdH1
hBerKi5MTiOe/G4geilOg2oGhjUl6yP65qI/JSNniM8NQxz9YshKJE99VOYKmXBMZITWDi19JMnq
BeBqmQKmTKuXXs0BZ2SMk/mG6bph4Cykbb5fJvLzHoeIUEjodHn/0Y7j8gQXNDk6CbZcosiK5RV0
tYPucc6vidvQV3IwRhg8Own5gD6HiW2hTeduSzumMS8D0UbpXe7C7XpKCNCkauTd8s4uW/apLLVI
bzKmzNSkCXcfKoaFDFv6A2mhisgwuw/kY2qxDsMrGcoHP/b6q03Zv4KXpia9iQbZPMaxmMeLsqxq
X+R1/FFyEMJPP0f0GjMztSlwerLRch920xj36UTuJJvL1mLfns+42lLIEk48Yw2fx/TBjgt7ORVu
1NYf2iVTd0UqQR1WcV58qEwUCBtT9MPz4ErgDdKDWebIxqDZn9Y3PsTCJES0bZWbwB5zALwLNcS2
bHOLZlIzlhcaesUjP7sBMsMRg/OFVBcCmyu3exCSg4nltMtr0+rktnYJy7AZuWMlKKYbSdvkvzg7
ryXHkSxNv9DCDFrcEtTByFAZIvMGlpUCWms8/X6Ime0iQQyxORdjXW3VE4fucHH8iO+ncU4jc0DH
dyEAHu51DWjwSOArEqT5AqN7DoKKzKchFvJTkNTyL1XMLG/t+UozCvqY8jcfH5DYZ09dBIzfytiX
7JdDoSFQS87N+C5ltXlH/bVGWL0Qc9CVuRPu2oICex6CvrKV1UB8alK52YHHo4kx9nv11UGgijmv
OZCMKq+9fc2bmKxlXEp7uVZ5ZPmJVeUbametjUZy4g9XFs0FQ1bAo9eC6EdZFwVyoaTE0y6kqpBl
hc44vPQmXScClZCrhILZ+jmXc/mx9Gt/C8qq+wL5Rv6Qiko66Z2kbfKMP5WTvUeh0S+1eOPnpBAj
IGXbvkx7VolK6zB9uXqzURohMI+kfrp3IkXJFs8Z+dC4z6q7QvHce0PLjDcRojlpBhmmRFtbe98N
yXdG5KB5r0guAXwSYwDrHBL/v9hLzqbJSusxKOBJipHDDwIvtXVjSXygB4QSSlRCzHXMcfJeizj3
IktzQ02j2SFR4MnxH8fF9zv5LbWOR9eUS3TQIs7jPU46FbDQD8VD1MJ9DqSy/a4kvpvQkdvSEOK6
VqE8ej4Cl3vq+JJjUKn6vrPwc1carDJWNE3szz31DaQzAbr/FmVn+CaXGpkRkUxbsSdc2b/ClajE
e48MIHOh0r55aJWaitvW8pXfCttw50AlLNZKFRTVCnlVdLldk6gDhSzSc0sME0+KqNuqDOUm2XoC
aU80BoCvA/Q1X+PBSYFINLUBujagb2HdxHTtxgEN3gfHcgVvHddGJmzxKOhmi8gR7hOg5NHX3h+6
VYNS20nGr7NWfcgpt0250u6o+6ulXTTEyaNm4uSAGYHMDES3hOJSinTQ6eOH2zolTvUDcU7T/d4M
ucxGKcDrDSJZhLULGe2+9oHVgS5JquZNT3GzLLcvO1iRgtYdanlQiTqbBNLY4jmPSGGQ1gbHpGCX
Jb33HindIaqajd5nO84LuEmdEfrH0K3CZw8C5InQSnenacbwSrbdLb/4ouQExA8Vd0/+00UTzGdf
tXXwxZV0gtQU6rlUlOCnB1sjEXjC8qhnXwxMGAKQeM/rbhBymIxAkH8WEE9jW0+r5rsWaBxaTu7F
j6AQrG4dkt8C+xQgVI6Sqpg811h9VvskvnM4xr7whEETsuqKJ8nvYWDLYkLGAnm4reUIvFdMemTs
oc6s0aePVDgipWpswIPG+9rkHLaBMorPJM4I/Ob8rXRFNzt6Olw2zbHS9fqhBbnGV0Jb1QVkY9I5
3xFZQJ7O0UOZygvErZRAle87ZJGUO2rrkF5UdJ8Ql1mI6aNQJSHJnYatQqbf562RFw9uoWrsDfCT
NPCjHut4A+jKsH0pUB4iAz9o7amw6qHcZLELGFYzcLC2mUWR50rKouZA5Fp+0/G83yk574nQawpp
BxT/ftRQARHKJh6ZPnYAuzeo/TYmLlqvHtvQL6z3COb9KdHGzm2PzwLmCKklOiPhguS0NgdkvcQo
fAgaJmiLmyAhfY5YqE7O1NSTJ7IQXv9CJUFUQFsYipJSs9yj29oL/5S0pgq72FIa75GnPOKdNf7M
WikjPbbFhjbJVaGmZrwZ07gAM3QQA5QyaMEzx0BI5ZKYcn/0GZzOoZJfDVrpyBa2cFHgyX6jtA9m
eaNx/8lwJh0cfm7ulkfsoBGOIGcKPQGKR+CQHyrJ6Vop6RqlA3NLaB0HICTQd6IFna56uPUwwimM
e0XXV31TFdFYh4bs/UKCwSr2hdplJQmI1Ax4LUpEpvjFnXfXm2X3bsEM17e+pRfihhPXohCLy9B9
t8zC/OUCFwoPqGYRRqI6EX4HDnwX2lqWSveQRXFtJLPtP6pEDf7xu0T5kdN3Rhd8mJjfPSqbKlvJ
s5geeN2FY0v6wuKIJ/9CCLU1coiOlcjRJRSkiTw44EGFmM5Goi6DBjGjz4Y93RPWEyFMykBk1/Rf
mrgQsy+hgxAK2zDQcFjUNmseYtUbjh5Amp8i9+pvJc293qYbk3MnteRxnQdm9yFnkvrS54IUkWUH
G7wf3TODbCGhpS3xbFr7WjmRghO1aIm8cmJTgmkDpPIDhoJzB1E/LA5p2TjGuuagpm+9IZlMo4U8
ntRuQ/QgrlygPZmauxDfVUULER91iH2HrlC+KXWn/uMlOPg2DYwOlwlXa3VETTzVD+TOu6cqFOp0
93+qbkgAgjcc4T4Cuih1qc0fsy4V4CpEoJ/DOjF3kl4HyNi67Q85qHJisKK40Pd7XdVrmCZcS0vS
8aJEddo03UpN6dVAe4Fc9L58H7NxUWk+3C7qnSm0JRdJT5kCQpSusklDmZihlttXAdl4GQ6t8AxB
cWWlX8jlZurjbVMzta6WihgZNfaaJsrmZEDUZ2VRiXjBavB4sYnOV/Rgn26bmJkzyxAhcBgK46EJ
97ISWlMyoatDTCjZU2Z8TVBSthaKra+roE2Rxnh0hkSNnix5Upkceim1MF6ukpRu17mgrPxwB7CF
QSkL5cHmVf24KWoqHf1UqdMa/dmfeFZrn+QISTg+kNUeER3IfrycRZ4Ie737GYPQtxbLkcdvfVmw
zpRBvqBGhCpy/apNPxvCgjpbdVVGCHESPIQQkRQ737oP/HsX+D3pXn2h+Pr6i41lz9SwybR/6+K0
dl12SWpa1Mat0uZZTut9k1Rbpd7cXhbXK8+CDcpzmyprgy7lybLIYAz4hY4LLVkPXf1Wmafbf/9T
puli5kbpJjoiFIlKZJ0te7nuSuKnRlfo+kotazuXRLtJ3yGV2UXvjWxz6n0zAVL5D7l8K3kYE1s8
+IFxf/tXXK0XugxoyeCwQO8N0MKkX1VK4X541kDwStEeUg9FW7F6RgYTxKIgPcp5sCaVsMS3vdoO
o1GQCLokQqAgrHs5cj2yqL30JILkgfWlyN+zFm+gVNunUkhPfSJv6lb/QkKOGKWG2gxdPI+dqdil
Ep5gVSL27t5nbvd8eybmvge/SgFqITIZ9A9c/qqi7Mla0cazcqp/4NDcifhgWqDmqya9N/XaduEi
C0n9asnRA8BtcgTKP7IqLTQxzH4QyKM6pCV+hzn5IIZMts7tqJnNY0ouNQEqfLRqc3dNpGMfEoKh
+ufn7ZFfHefj5zgzOf6kszNDLnoS+AkmwdVlGhEP0Vu1JNvqot2n3sLevdpWE2OTb99pLhXOLcYa
qmO4sElkGjwnbo/o6oDACDvL0GTA/ihmTfYuBZHI7SawcsRe25A02GUhRbb4grfNXK9jWmvRr9I4
ICyT3tjLiXMNoaqECtkpVzMf+0T8g0g7sZG4fIWJlL7dNnY9JkuFImJysuvqqI11aSyLlVyg899Z
CT7q0DhLrtK8sYoXLtzr9YcZ4KP0iys6XTvjmM8WQ1q5clMNFvpa0lsVbAG7qwkVAlQn1x9Gptm3
B3W99HAkAACQdDS4f6eHbCs0XmVBhlvBXQAs4deHxmk2YRc/hdawaZJhwd7MF+NyBBzC0cN/TneX
74M9CtENWKnpP40ufYm66jnpI5AW7oK03JUl+nRYEwzKYhItfbKphDFLlcDNXXml8cT/MoX4WJCB
C5SRnCgurMRx11zcJVzBsmKMDga94LSoXX41EaEegBDjAwcBBfVF0v609IGg394HxiZuPsBdbm5/
uavlOFpUDZaIRee5Nt1idY5evCticVS213zapLXfDpptf20F95IGdIWtTK/aZFyEmXrZSnSSzMAy
sm9aAbIjXLgCZ74UNky+lYoXI6qTc59EVmbSKoxTJpxMHvFqcTSidxCWt4ciydffiIGQIaK8Rx75
0pffqKmU3pQiGT+zFKQTvcjVOjfy7hB1SnDX19ofR2lBi7nEmrIm2Yc97VYF2ZuNDDh5YXVe7TsT
V1onVmoS6sPBGU/ps13elsCaO0PSVoGsthQOkG83Y1X5qqhNdBgqmUCEWicLHs/1RCsqOCRTM8AE
jOSpS6NqTTSHTAdJd2gYYfETjcetE54c/evtmb4enKIqOkuGhkAqCac9lC4gkKGoKORLmewma2gP
0u5G4YXMtzPrz21jc4NibaqirhoqdieDipUGKrNFMCCMskd6Nw+0PFL3154aWdjfNnV1NPMI4iSR
RQam00w7jvvso4Wugj4szMBVHIXr1Hkr83zNm92mInmTVD9JCt62d73FFY0bi9bpT8ndaYujJ4VK
pqAwuBoatbgTnThakzVMj50QNwunyfX5hSkLrJg1NonijFwOzS91V9VQ8+V9bsJgIv4HkbGP112v
p96KhIR+dI2+uSMz/maQGF84Zsblfnl8KhorZTwFDFm9WjEdtHaKFGoDd9siS0KrWn68PZcTTQcu
AzzLcxPjOjr7eJlk1oZUUKGOmmKyR4KlX2t9Wh8QgKSXrSf3qkjJr1CAJw+A9EGpxfxv777xF1h0
efNe4/KbcqbiyHE8teEXSISJoapJp3QU70r6j8hY0qid2RU0yGlQ+YkR8KqYeEZUCfeE8vDy0Pde
S4jGWPdxzC1bLtx7S3bGM/dsVguhoU9Rwg5Zr3ULBIustg8tIY8WLom5FQIoT4OAJHJsipPrPHei
0K0lMrF5Kj1BCf4ZGMLCWGa2G812XHMSr0EEpsd/fzaW1gupc4t4FSGfl61KpbE1GQl4T8sXVvt1
7zLCP+eWJmuxo63V9FJmrVbpuvEfBxae97sSVKoYY1soiFPUP1CdzZHAWdgGM2cYpjUuAIJT/MNk
kEFNDy5lNbw3pa+++0D6D8HTvHxs5Z1Ick31T2lzFLtdRp9a8ewVJ5L9tbXVEIxPfyz8lvkJ//e3
TKZBDSofHAvTwG/p051bfUnF72jfrRTtRBOiru387iVy7pygIUkKhnvb9wtX4syywiPQZarMdBbX
9EqUGl1J9YLpyAoRRGudcWFRQ3F7oDObRJdUbgxgQUQbpm/8miJR+qGJ4dL/8kdONSSGtN80zm2Q
4vp7UyNySOGYGWXeRzTS+RrOXQiiWaiMrLnivfH7p6zU7qj3+umEWb1g6/rz4RnqODKqqhF6msY6
hRZxB7gerGJF2OW5+VMJZTqNrW9/O3uY4SGEPjLnGGVll0PqGwqFejCPK6NqTl4Xk4GmIjntN7w+
FwIjnzf45T00Hi0QRUTS1MZ/df6fHQGWKpR51njEGYLWMJ8yov4HV1aE9j1CECjYKgE5lA3RcfNd
VRCnJOE3cFuhJNf2NlE4/0Cjpv4W0Zht3DtF1v6GvmQNJ1oPqIdHUq2M12ms4eRWAwkF8N9l9Kd3
aG1a64Ovvck0Sj6KRWQdWTJdhR/aNl8zr6CNpVOQzqJ5O4l2qhJ0FKZ4fvFq6IP7tfSr4BvJjOoQ
JF392zGC6kDPAnrNt7/E9dnxGdgE6YJrxy092a9aFvVK7lMYEuf/+LCgA/NXjt7gkH8JgoMhL5z4
117k+FI0CS/KBmv580I/+xY4sAo1E7AGBXMAHeQ8kbtbSXVzr3KTKYPz17ezCrpCJuCI5hN++XhS
nJkTddqBpdIyeS8i91BvNLSijYG+/WTB0PWRw19XLHLrhkHDmDhZz7JWNKUWhNYqSb8p6l2gL3yl
ub/Pq5cwGhsAb27iEGcWvYZuShNTP6T/VOS4h9Z4u70Qrg80FRrLvyYmcyUEQkODAyZEemzITa7Y
LbZRrysq529bmhkMJVTE4ZTxQlbkyXU1ULEeGGWKEI9SkreFkqIsmZgZzIWJyaquhqZtadky6bQU
onUcogYJPXGkbvfWpkzF7uvtIX2mACaHDNEdCX+bBWCQj7hcaahADmFtJtaKArWVrmTHDOkTYnLw
JagdAchDBctXcAbPatDZpkcXSJrcpTRBG/QXSHLwdPv3XO8zndQOLdtIjRED0iauolUgUuBDJl1J
ifqsIuWTlAWd36N0p/dhDtLCo+b6izJu2ilIHyCEx0F7OXo3RNdPrkWB9K/vnILSQJe0GhYO8uur
aUTD8PQkmjDGuScvNfIRDrxsUrNq88NPRUrNjS0Q/IUveT1zWNGpxCcUA3D5M6B9dmSEGZ3CCFi7
dlZKPys0wB06bDvBoBOoQExZKs3d7U81NyyFq5BQiSiO7sTl3A110jcCuC7bSL8mGf2zvgFDbumA
ut4QKBQbgDKBaPLivcrumB5y5C6ibALAftuvE3+XSAgAy274bGittOCCXT89R3MmB5UO+OXqVR05
glGZOXgVzwSt5nxQdInWMPuv7vYKx6SuRSBEPW19ey6vP96l2ckupO4KtgalF3ZQd0dK0ba06B1N
cA9dV205EBYCPtefjhNfQe6RJy7PeXliDmhBQpOih8xVVx/LXKSBrW/vMllYCB/P2OGqxP+DT0Qe
WpksERXSXI5AJsMygTWOeD3xFEYft+du/LGXJ9h4H/9rZHKF0QzW9xHOq935CIBJLgXOJRD9Fl8A
VzBy/nhd8XLb5MybySKxzpnBylTBSk+uNbRwW4oOO2i1sv/ktfJWpVGqK8SfkuQ+dSGM10R8pxiX
AB6KO+qSDuPVcrF4souQQdkPElmqcRWf7fWapvKoGVt8W7EBvdsaP63E0H7kSi3ZEtmodZQn/evt
MV99y9EmRQQ808b71pwMuWtp9Ah0oMdFABhQ16ACcS77G1TXrIV7Vh4DPBefFFu4dFhDl5Osxfhb
zsbnBbCxm1Ly7d7dwstYeQnF1MObg2JXGb7VUUfZ84kurzs0vJhqG0VcoJg6Wg7ocR9Qryqc34Zx
QH3h9hzIV/fF+MPAn5JzETX+eTIJQ9G3Ya7qvj2gxycTAEM5w7aSktpeqs3i+7BPfd2mzpRyd1/Q
62qfprL26EUIxoh+UTv72Ddd71hwCPUr/EgFCbRcfmqpg2zWRdNndIEjK3Rngi5TbSmkyNmm7x9/
PY9z5aM2fCr2SEMG9cIJdHXOWqLCecBzTSSHdZVpjBy56dAuC+yMcM2JB9SwBsmc2eLQiHsJ5Pf+
9lTO2iPExsYlykda5PITh8UA0F+n8MnyoqNcfXNR43A599QFx31m2ZJSJzOBi8uGmT53/YimBuhE
jKvPIWw3P+G/7FzBXLh954YzBtG5DdF6o+Tmcjh878HjNgrsKPguab+aZqsrvzJv4aibt6Ihvkra
b6wgvrSCFir62b6MRoB4qIZfAyQEt3v0m1+3v83cnCH2bZD5w2fh8L40g1Ia16Bj+XbALbETUB4C
+oPKDuCpIF1wjibKDmNejKAgzic3Ec+dq70eEJ9PDT8MbNlrxTfIEaNQjxdITx0SlmgBUiUKL1CQ
xX/KpDW2CWWCrxENZaeYSl7jkRbqLLabAc9nR4aP6nlDLJ1fqKB0XwfPjX4aRomwk5lQyNo3pvEN
wSbpx9/PF1EOkSNZhOivT+LVec1+bEfVyBplL8ejnN1K95bz13VDzNS5mcmWSWQH+LuBGQreaOff
u5Voa2FII+bb7fHMLTNdJfStk20nIzteP2fHr6XmELdUgfHEBtn/pFPVd8kM82ceusrPAbFs375t
ceZCww4uFzEc1rY4OVdLK1D4kGgY8hqhH0lshHs+3j8dEkn0O4jJpiWWtODqzYzyvx69PH54+3ze
8WejFBxTyHnyU3rZwiLMEdrhHdCb8d5p4wU/aMnUxEUxB2IkeUiQIkzfMlq+qLalxvjDUxcO8ZmN
ezGkyTTChK00JcEOhatrtyw3RuXv6+GvsaREvSGf4pQjmYz/MVkfoi8WakHVNTNnrmup+OLQfA5+
bHt7Uagss4kXoFo8O3WqCmGmGRMzSlOkQVCPvXjBe4uyrKa83DYwM11jjsnEMSXORj7mcp1nThZ6
qM6GNiCHP34Vb1NAHFTsLlxBM4t7TPVCduJ041U72bciAEtP0CkoBapwIrBGTgLgWPKLFBdtQv3C
Vrr2TSmHG9MGkggnfvSML0eFbBoEgiQEdk3nGHwLQO2DfhBRNB+2hgw0rgaiWGy85O8XH3ZVAp54
ECo41Eu7Q+4ljoAynU1Tva2E2jotBSio0ub2R5u7MCj+lIjBELeQCF1c2tHLztLiIgntJsLryjwC
nk+W+arCfwMGQG6g8je5c1TcXZO+AQLozJcCFGfzI8vu1LF0f9PVD0Rub/+smcVKsA55ndE7plZm
Mut0weeaT48aW3xHxyV98uXCh51bRqwiPikNg0AjJoeIhcZrHqVYMLn2e9q1yoeKlDZUkHKpCGJu
Y6DuLo5383gtT7wZ19B1Fw4B+Bw329NkvHZD7QDKdGFE82bGgM/4tNCmvtngqqVicjDabjrYOnlc
5IBXpvJw+8vMWeGc4nKhcph3y2QwsuNZFE5Q9t6WJ21kdCFEy91228jM5yergt8skccC/j1Z/HmY
Z6KS8P406nqv0RHI91vwmGfGwRD0URhIpGNzGkqtB7dWIoSYYRo1b5BWtggWfhEj429jAxS6jtUS
fH/S3/o0Apd3VVIHikFxe4XscX0cKnIFZr+wXWZuxAsrk8Xcg84emgArTQ+DhAhBDbO0R4DXEBce
k3PTBhiZ+hZSUBRyTj4/2GKpNzM/ovUuPAi08aigRJzK391eAFdRiHHaRuF5biqyttNTVylQH6oq
1PsctaBfEggEmfBjb4Eb1pjILK/Wdf3nf2OTAlUKrYniTE/cyimc3jWwCRB24zd4xIdMeipSIlfx
I9i029Zmzh/g9mOkhVz+mKC8PHeJfGt6qsArVFDiQA3gEDfGWq+5OCmKNZqFy3/usxHvI8BhEqK9
EnzLHZO2DI1OKHcwj6MChWRqG7lceH3MLcMxgANeXRoDVJMx1Rr8B0uASCCm+m6MvQVxhqiUVwLc
XPACZgd0Zmr8KWfupq/SSWvpmFIK62tEzzkKYtrQrwu9LxYk0eYOI/KgnHU4G3yxyaj8JvUZNKag
BR7M3ngAUrWwGJZMTEbTa17jZg4miqyzngcXNWQUv9zn20tu/vP8O5BxSZ7NmddTpT5YWDFbYTXw
JlDJgj0ryJzftjO7tHFniWtx4FFWdWkHio84JPSWQKpSX8aimMZy9oPsgXEN7xXBXIrfzR0Wo/v8
3/aMyYOxN6HjuE7Kxs1ojSwLL7XTZtSglfNvjgNJ2nd3Xvrfspf/n+qDny9tTkB0g4htE+iZuiht
5Gql6yNMPqTRkdxiFv2WpW5Fl06sSHZtbm9P6nWRE0fiub1xDZ19PblNDMhk2IOXa/fAswTwbJIq
AqR9abWHmAi7Bowo2CzYlfm7k3fDhd3J8lcl0C6ITESkS4cdSBU1f+oVuG67itFS2pGOauIj06I8
QOG+bXx2JZ3N8WRfIDUJ6z7GNlkTVg5MQES1HvvIRb6ipTcw/nvn5mKskx2iosUWe+k4VvnkSmBR
S9iLtCPfHtXsPjwb1biez74knHq3RigHHoIFc1irvrdlTbuNG1BEuSRF8VlIePX5iKzTyYNHTY3o
pbGoitymVAnhVxrwWa8G1ZUbPxGboX/Z+Rrs0StUQZhBx1DEgwj7Kvjh6LrduB9NunD+jCvl6qeY
ljoWGECYmz4QG5karzqreEP45e/YBLVQ0yceme7C3TA7v2d2JqtGAa9HTJ8hCzI8wkG2hQqGyfAd
JuTCSTd7blOHTvoH547aicvJdXNCHtC3WJ9Cb60UhNlXIMIXjMxNGx4QteCUqM7UMSliF4NWhykK
ysh0s5MWOae6Mt/+flXi+FikfihiMKd9dEbWoFFXN5EdBnryVRf76FBAfTx5SLC+aXH4ftvc3MMa
HVy4hSwFytynryKvGcGDfg8IFchyUx2Iw6bNNx2Xrz/WAphO4z5q16WzvW13vHymi5C32Oh78c1o
TLz8ZCmiGE3tilxOgn+Cv6TuwrIXV2KqlY9mdfSit65OoaQuVsSNf/jSMMWhEkEEmZgmft/EcG4N
feUriEO4YG5BmFXGSfC6D6FUgLSQ0ljFtfkO8nt4r9qsX1dBjwB26D+7ivK9ldw3xSzCL4LeD7uw
Abvh0iGz8Fa5Xs38PmaGlmiuU3H6gIwEsRTGXqZVrnytsvc2+bg99df39OXfn5x7SVyijeBJPLKl
XSi8GTJAs6co3mnmOnPrv941l8YmTogaJCqMNQbjRGvR9YB/gm0CHXR7SNeNBxYLmNOMlxAag+q0
GkEuq4bMIoEDythXqvGmhd8V5VVIulWunUL5NW/vymYLpE0Ol3L50sz3GpNMlOchajjmYy6XcmI0
aZQrlbaSpW9SuI6ckW0L3/SPodlUORUlWE2t3VjtqxOWW8e6XwwGqNe7adxH1C2MPR4k+ieLWoCa
a3YNi5r+9A1gmBCYVu4fK5WCHhoChIca1G4TsI11G4EpO0m3nbwZanDg61Z9lDO79PY5Lm/vgLdv
EdrYNbQJdy8tQA9xbIAO7Vzztq2p2r0DzTR4UYt9jyRdZxarpPxBc9E6FO6r7Dvyt2XxYpkPqrUL
enHnUkpBhiOKX2rjmCRL0c4Zf+xy6JPV7PuGMyQRQ6e5HbwbRG1ikYjieCotrWvKTdd98KzBfbm9
4mY20cWMTz560HWCELWYbfpt3ZIlZx5feKmz2NwTD/EFX2XhAysT3xqAc2iWLuZSWJ8VTf5idAw7
4DCNLUtIGvW/RDiQt4d4feFdzOy0zsHPqgaiXaOBttBtNwN3TB2mj2jJbTOyfH0ij5cALxTCP2PT
x+X+cfoe0EeNnX7obHiT9Gi+JNFvSztK9ZNhCCsg2kMIa+u9LUIgMltZ+UX8ftVqOlCvdiUQmMyU
+7bblWDUBCFb8H4/r9zJlXHxA8cD4MxRdGIaN2CLMhFQdSrzGABaTdQYc+x5yC7176iXViNh1nAf
B/97mlEPjEI1uglJZ9m9DxrKeqK8jp6LBxMmY2F8kUv9x+15vC56gyDAQwPVcJ7IhB8nhwDRCrHv
S+bRHeS1YNhW+Op7B6QTZWqMArhhqvFsEiInlWfl78TL6+4XrJCF2ZpdNWe/YrIfZbQkjNDhV4h0
EqjOr5xazwR29cJgZxfNmZnJ/hNNWEWR02qrtrCU52SQxLHaR7vrtKGgAwpCa42QqB06MtFLsJOb
unbqVTDq6ZSKby48WGbce+Ye4VjLpLCZLqnp3ItIlcO4RMU6f0JJyCsOihrBE49XhrWurQ8j/Sby
/XkZ838/tA5OsvWtLagb+np7Yj6P+qvFevZLJvNPv4uiKCW/pGwGmGv7mpLeJBxh5kcLMD8YYgkE
nCA/iOWzKG7d4UvXv6oCArHBviZqHQT9Sq6PBemO0tzEWmUHoNI6taIl6wPQF2/NbHf7N8/4oOPs
jR2/OirlV/XnsKJaA5FUjcLgD0dGm+eboHirolR3HfUiTjPYFXUkVMFL1cLhM7ta+WQjHAOWxPTi
BFClp40/aAjZIC5SV2j7xkLzC1JttLBir19D4xj/tTT5Lq7pQAMusEQFBO8UelC8bQU8Sq/1hTEt
WZpsDTnmozkhllxFXDvc3ENC7DR6VOsFH/6zou56rf1nTNNbCWCtafQep6Cfj6rEQCH5x+iY1bAV
/adaCDYyR6Ur2YPwRRJ3snJ0/TvVwit6i6wPJXszzIH/8r3t70mH09j7kFixHeSbFB2h7L23nhYW
2uznHiOINMKRgv3cxmcnua5EDpUT/GBdcL50HhDfwgCli0Jw1SnbUFa3nTgQyTHWoC2/h87PAr1n
Gz2s3WA1aCUv9QTOr/yzHzQ5NwZPzTu62bRVog/btM9sSYSmY51KT7YRuiGic1eKj22lrwz/7693
UlRjXwnzARJ/skxiORZaH+3mFcoWxKuEe6eJNlWULRQkzA0ROwZ5ijGNdFXCK5QhlcoGF0KnCYEt
oJixQl0QHYEeti3YTWHL/6+zc+i9BMDIDRuHPcUyjRktDHjOUR9ZJ2P0hfi7Oe1jRXegDzyk4pEo
KH90rrJOLelNqfS13KW2lWov6CgfQLGeLKjKwJue9FZ68FV1qzXhQoh+flbOfsvEp6hDC+6exuzX
Y1BE2yGMJer3KWgOuLhKaxdifEQnsI4XtsDMDriYg/Hfn+0AJ6eLMKE8CVmJ4BAZ7dYfkk1a/X3i
2NRojWCAHHmkjifrOqIEQfLH4YXBEYCybVUL2YD5CTyzMDlPpQZxTzFhILH1xTXeO+VQxvuwfVe6
pzg9UrWoyqc2XVpCo589OfEuxjXZNNQquR6aqLiCxqs0vDuCs4vEo5A8FmiCVFSVUeu3FN2a/WTK
WIal01NO3ujyk2kVj2i9Z6Sqzr5w1H0MkTtNrIU39DhhV0M7MzOZ0AJJnN4YzSBEZWftzkNHKgHu
9pzS6wZ4eeEoHr36W+YmM4nTL8PD45YK00cp3grBPQXivvsblSQCH1CauRntNPklqShDtwsex+0p
BUB4OaVREEdSFXHsKqUHwVJ8gMx930Tm/2az/WdKDVG6NIMeHSG3iDFm2nNZPQT6x+A8357H8Zz4
n6eR7qpLE6kvemLd8dXCQViJLfhtYcHC0lxNnmdhWokwKbBQe95O6Xjrdu5xlEO4PZBxFU8HQo0N
dSA0Bo416JcDcXNa7k2RT1IWCnRWVKHMeymvqIO5E/SlGo05LxkfYEyPErNRgGxNrKGaoJUBXwbd
m6b/o3nyPqn2edrZegA33XoQB4BVHT6JEdHouRONcmd2L1aNqtovS/0iKr9S45egoEL5aFXJukzT
tdreCcYPUy/ssJIXfLq54+7iB49O39m5PeppRciIcneFcvkgBz0BmbT6qVj0nPIvQoryY/8NbHZy
5/WDbwut+GB6dbTwO2a+0sXPmHwlAl28MiEvrrycQISsVyJvjLo5hJC+YLGgZOtWwVIH/HgUTJbG
hdHJyeTGson+JEbjYZMQyGqTflX4yYYyUbsG0Scqr6axSH0bN+eVVVzEz5iaDLvncsbVtFMSvWNB
am2xKo9BBKVToLB7bX6JjIekL/6oevxc6MLh9kaYi2VyzP/HsDk5nNxGiSJmeXxLfq3bb5L855Pe
aH5Ni0MVUOYzwPC7yxEVq7WFO+Cz1P960LiFYyxGvIohGHUqOeivaKuqy+KNZ1r5Gs0a8SQ5MCoa
wFarKGlbW7WCFy+KYcq2g2ej3yHjyVHAJRlL59vM6cNk/PuDJt/ek+uSwCaTodO2HzffWuqcmmTh
iJupvjMvrEy/ta7njdNjJeCua9Dv8Ps3use59taK+aOACeslK2KnRgraWLSHEJh3guJh/5IF1RqC
cFp9yBYR1Gg1DB8L62F+IY6Z9bFt2prG4cokyeKs55uk9WvX30XKQYm2DX1HHQpTPUXhd7FqQ867
bXYuLMec/GtWvlz/4UCjkYVy9aq1CDKO8pEejzt/U1EHVpRrE2pt6vxoAkBdBb2VZIkMm7L2Ffzx
SHgGnCwbNiy3gPBkZd6VS79v/PBXK5U+L3wicbw3picR1Vy5JzArutquR9XUsGqQ0X5EZroMv/XD
whKRluxNFqKQuhFiEUxH4Hd7gimS3648aZtl6BIe/ey1MV807R7IutfVhCTvkf5AE/p30K196UnP
FgEX4/TfGv9kyeqDHktNMH4e7SOph0MRDVs0Ule1/yoLdli/9apMVONr3vOLFu7quaD72Nrw/yZ/
WuoBfEzrJFqJibZWODenyMm2unPvkBCLeS5lvywPeshCuOF/sGqJBNnG2qnPO/LsDhS4ngujUrTV
EH2zInGlJR/AtFdG/qqbh7wrbcN4EVRhYbDTD09DIbge+gZwFWSck4n/04gtLYuCSR2LeACyb7fU
JGgnRXormuc0XTiAp7EbDHySQ6jflkU4ZxO/RCmQ9m7QHbSbmhLCGvavbNUrK9Q2SrRUhzS9y8fB
jGZIw1LjewWK02CCJ8QFQAInolPYaR+mgPiRRyrxfCAF7QZj8A9ukUQLbvHMIHXaC6Fa0OwDXHAy
SLRb81HHJrQ7GAErVlm9Jlj7gQxNcEQQXlrdPslmzQGVgqFBgZj6efifLZuiThGiBsbN9f1dzams
RrsV+J+0FPn+jB6db0kmlN4SsrbjxUlCcjIuFw7tKG1Iu2ZBSZCOMBMqgYm3GsgIKRDvP1zntUwA
lL/Lxo6cSi+/ID1p6rvb472Kc0x/xzghZwOuws4Sa4ffoQfOypSdbYTOV/zIOalm97AlnORk+HYs
bZDJWZn+yRIWohtXW2YyEZOzuRyomO9lfoCKSLrdmu6KWml0GpAcTcRwA3F9U8jawj6dWc4Xsz85
oB1UpbQAyiqhPG8TZMcCgEfkbYVmL3Tfbs/wrCnuRpLJ9HZdEX5K5/+SdmY7ciNJFv0iAtyX12Bs
uWdKSqkyXwhJJXHfd379HGowrQgPThBSN7rroRpIC3eam5ubXbvXadXS4eRAmE5F61Cou6QKt2q3
9byVgDD7zIVPMYQFtg0orCk6rx3nlu5XNDEG52lqQKd+mdZKKcsmgNvCrAjwQHylRrLeZeWMHw/Q
+v0l1fsz8f+5vmMXSe0vnwRJ/H9GhGwiqALkCU1eLXLNKBuNIbneSZrf/pN2TrIz7Ug/+vEkf8yG
JNonRdHfNwCkOqYapPAmRi11rf4gPpzFHySE9TJA+y3UZVatbi3ZrQIgCvbW8O4slBSDFye8KeGF
b50tylOh4VbK2g8QCyD/+wMsrkm6dQD4heKA2sT6ZKX8ACtCLFNxU2mnoaEnP6CdmaNRgAqTU9E7
p2H/XTdWsruLu1S0LnwPadRHA9FXxpDkQ9A8TpCuquE3EPF9/0W290m1r6uVFS/72e8FCzuOKl3Z
ZRUL1rz3JP4wFg+p/vO6my0eTOe3CaGqmpfyhLQUJujCytV3sG2p/dRNgBnWcONri5n//5MYq6co
HyQ5+6dF42PevkuOvFdXp48WA+nJeoRI7sSaFkO4j5WGlycqqPqhR3eVpxBs2ZazErbnlPEy1vze
PSFs504WG8a8e8P0jJSB7jya5v2QHUIAJc0tbZzrH2tpCxnFZdwJHr2Zkfd8C02tTNDrdWK3KF7C
/qsf0YVYq5us2Ph1DE4+E9KIStp32EB+m440IthoBVLxvr6SpQzjZCViYqrSx+vNEitpon1Se23X
Nlu56+ONoq2coSWHoKAIwkdHhJeJqfM9AwChI0ZPTw+MgV/tU/oT4z8t6qOtcdd7h+vLWty8E2PC
aVISwxw6BWO91+9M/yViELjqvl03srh3J0bmH3HyhTwCEckZRixuH7V7SM09qthIGq5FvMXV0FyG
18KYB/kEd7ObzEeJnJu0ADeSfx+6fjOi92wou6pUd3bwMaFdqqDHOmVuW21H7SkYvlZrhKOLy/39
K36RRJwsFxBVF0oFvyKLmGz5Ohi3GsrcazyLS1ZgSiath3KBB4zgJo7DVWrGQPGh/dHjrWM/SsPW
XquiLu0oWe78+qZvbzjCjprQuNWIFCZu7aPA5LzVwEX7aAVa8asUK0Yl2H9gH+DRMKsJnDvICP+A
7MxWFJn+YZuUs4xFktvHGCo3tC/Rq6MdMiXVzo/t9sG2p2InR/2YPwymVUNnZSd2+aOXmNYDApf7
jupOUYDcr5+oP+Q6QVMMgC1wuNzI5HIPRX6O0rudNs1912mDfEhSYyBBqPRC3+pa5q8RWy9uIwSJ
DAvOgE9xML0MELEea/DYUuk89qHqKoxuN368+/ODRgHpP2aE/DipEVJqTPZx9LRuo/UIKVr5BuaN
p6hNjv+dLcEz9JiSu9Rhq8ve7OQuix+S4rFdA7IuJjFkTvBDURzTLkq0PhJztcYndE0j+tFCh1HK
7QZJTR7OOsK31TO0jNscJr1qDfS5dMAgS5upyC28X+SsSDJVkdqQb1Yq6jbzdqkCRAYKtT8lz5zT
NOosLJLhRR5JwpVcFAqU+BYrLCu/3ReR9TMpDH3lgbyUCsMKblNSwRIg+vMT5rV6IIFF572Y13ch
IF0/C1burcX9Qu1h5gyDfUGsYZpd0JbTxLwiksjxdhjeK6XamAMD/UO5NoW5tByEugB5MNFHvUbY
M2SY8nIcuVFiRMTs/KVLnq9796IB4PKKDt0UvA5C5m47nSElCYsxZtBvexM13//GAP1zVAqJ3+II
pONHg+/ojEDCK/gvlS6EzoI1/YiLjtLsWogSUOjn20NuL3z1vFLTsorQfhtq76CEO0elGJBuEUPV
jM9+NIv43M+auFC8/c3qfhsW0oqu8BmPTRi5tMrsK3Npru6rK6CTJXc7XZtwZyh1gvJ3wNp89Q2e
nq027CTb2I/GSoY0xzHxbgJtThsROmPe6IIn0Cqx7GgCuFJZiodw1vehot7Rf6m66NkZfBPq6eRe
hjXg+g4uLg8AE9R4EEo54jRzajp643WYHTsYwpRS28aRhVS99jmT/r1uatlNuNuZRDWZsBP7slCi
p5k5z2J1heaa3r2VP40mtHg3qvYjL4+G8SKpn6xu5QKZz+jFxs7MEpRdIaMWcXk65LMkcqzQRPhT
BZ2T/VuC77Xjg97vr69w8TQjJUaooDgIWuU8+uV6F1iliqmy4ZVVK9XR86O1vumaEeG5DadPxiWP
EdjcPvee/MmCCfr6Oha3jLiH9NacX4oyYtJoOUg+EpVGqf1R+uFNAWEu2Oij3b+X1dok89JDBIrE
/1gTFqTJvLX7nBOG8jiJtNzuqHxukH2DFeSL1zmPivHl+voWy5oMeQEUBwbDVMm8ASepMxKNUhpK
mETD6aWfUhfVwFdUgj9nMhJ5zJcYGcqxWYHkjvaP5oxbtdW3rV3sLCTSr/+W5b3+/VOEXMrrojFJ
SkKYY/RuKZFFPSJi2xrNLhlWTC1sNMARRvVmsAIvZcE9a6TL0a3Fc9Bm2hY1kuHbwDiaVrr17XcE
kK8vbM2a8FnD1m465FI5d7yXzem19P8ZfJUGBE8m59bMjtfNLQQyJiJNFgZZEZeQkCfWRWVMas/g
HniQA+W3VvrXaD6glrwSMBfiNKIcDBeQ/zIQL/IY6EMlhVU6D9XRLKs+mT1sFreZflQS9LdUXs/F
Stl2aR8VSrbqPIsEAa2wMDttQYR7RM1keh5KN8iGO3WHRv2ua+qVMcsFX4QYlUI02kIQgojsfbJk
Vr48j3PWCDQP3FEbpP7wkdTfeLH1bP4xHo3EAYOzlhHEXTTjhLVNfj54MfKfbgSjfSvZm4bOQs85
+3PfODEj6mVUtVoYzWzGI8WO6oeidr1CZW5pJf4v3XDIwDh0w5gfB04mnLDSMdqmmBjsnIoK1C0U
xbDtZGp5Nyb6izTU4Ysdjtp3rzSb/ZgxwB5EZhts9AAR6pXjt+Sn7CxNOT4lZ0L4KQgxK4iQqlwT
w3sov0PBmUwzLvrWYL7cqTfhWg1u0U9PDArnfaq9MsxNDObQlLQJwuav6A9v1Dxy+/RdCVbO+9KL
Dazx7wUKSacU2GraIBHEE/y+sGuwNQ3ML3OeC2/kXpIJ2LRtnPLrdV9aW+Z8PZ9cHeCg0qELWCZj
Wy9lTqAJzM95YB8kZ3ou0YHrs1Wo6LwUIYU5W6qQgxre4Gl1piVuof4Yit2AfrN+4zv3lnNj6U9O
89qm+9JIEG6/6b2V59ZiTLChbgEyMuuKCldl2zdT7udscyP7EBQcG0vbd7YrM3vUr7GNXGCGfsUD
3qeoA9kz17bgtLE/eJ0UsrmaWciUqMN61/cjQJFUTxnZ8L7rflQwW9urtzANfpQQ4d72FsrQFIAd
LvEgvbn+tZdWT/ccgSR6yzzThADl9OgIGJnOzns2EgYQZEWHqN7bUnwo0+lw3dgFTmZe/ok1saKX
R5rfFKFBfSp7ahVk18uqBNX9QvByg1zf9mm0zSr1oQz2hbJVXevGDD8V0T1BGt11RBei52ErbZVo
5YctpJz8rrkdPQtIQEJ57vMSElyU1NiFgfZkXBZPXA0rG710fYPVZK6Wt6oNy8i5CSf2gkpq5tMc
h1a8HbsYKNBo9TdoTJYhqspO8/H6bi8GkFOT8086Ocl628QqqSd550wIWH7t2ldz2vUK7fUvA2LA
iAZKb9dtLm4kZ4jNwp90kTgUAkU/jipWmfQOao71fe+t4e4WNxL9VepJvMYdEcykeEo8AcVAh72+
l5M7a/ggqQenf7m+kMVzwZvfoI2sINknfC4716rSzOdz4WfPsSbdlkH5cbRhO27bxwDJ+OvmFvcN
hQ8TfiCNl5VgTm78vknBP7taW9Z3tZk79+a0Rpcw/xExyuKB/zEi+EMRURgMOowYxrB14hJZkXhb
qiv3x7LbwQxJd5zTjiOcu11C3pVFMawInZ6+VL3CPGVxE/bBUYJNeIr1Y1s4d73xw3LWUoL/xzTv
HhIUCk7ieKyJkhFyxw45cqttm/BNkVCXq9R9F3ju0KaH1Hjv8+HgK2vtnyWnnJmxgEbCVWWIDequ
pElsZ0D4prCKnlq/pr4pT/FD2SkIqPpNvfLSWfqUFHHBPwELYhZQCFjUbA0JpBXFFCgWvfZm4nYI
flz3ycVk79TI7LSn8WOYarkPMNJJjrMZCgjOfWmXGGxtNIstD4eJClgWOS+D5SDsEf77X/4A4VTk
dPekJOUH+FK617ODNb353qM+Hpra37XViyp/srWfdJOv2106jKfrFs5JXTWanWp8TCPK0Wk42Oaw
vW5hKceaqTwIkUAyefmc72zlK75W1yPHHR5YTdkp3WskHXTp2EKDnDBDet3ckndSHEKUdsYCUrs5
N2dMHjS3ASFTUe4Vp3ejBp6O6D2Xwt11Q0s7d2pISJHrwsh8MCuQ7xfZx3bKPmnZtLKWJc+nIzlj
kLmrL2j2Qt1LNLsjgwqaf2zqyeVz9jcP+1MT8ypP/N6Qm6RMf70s+lduS4uZdN6Ubuu7TflcrnFH
L36ckwUJTu7EjlyGHh9njG+VqkPmAgI6O9oMa0nOmiHBrQcpUtsuZuci71axX7vkoao/WMFKnrP0
fSgT0wNhMOWSvGmIJnsyPZszm9j5ppPeiqI89n62cj8veZoJHBMxXZX/iQ9RL5CNSbcIDXYcoc3t
KS3TFEr0et2fl+povwSqZ651CETFhqrcRFbWIsCI7oj03pbaQZU0xmxkd4Rmth8COFi/aXAgl2O1
d1p/53Ok7MJ3k9Ze8fvFaIzwAGz5sMwb6DGfe6VWmD3NvZSQPzWMqYfdsIkH+rF6DrY+R5/dcfOw
ZGQ+3DCt4+bT2qz0HJTE9OH0BwjHwnTKJLWyud5F2pC1+9i6y1DCAyHgp/KuzXPeS+71/V9y2VOT
wtkwvD7yC5/evFMN+7D5VoeHvNe2U/Ptup0lyB3f+ffmCmfDyJwxtGbCxNEYQvjOs03Rw21pVbd+
A8kZo1Fbq/mmTfGh77NdpIaQ8/zxFM38Ojr9EULipCNUYPfzBtept0lUyvdoZNo/JuN7aX4bgwe0
WtxYP9TtXxTgkOn7pQc6N2mFXba1MYhp1hNSlejoWyhB5d69Gn1s7G1kfou67fXNXkqtT80Je13m
ZGUSzR7XD6Yv2VjuOt1kDp7q4lyHU/5UkffXrs6KgIQJNNXEt13YhJFj11A7onK1HcttXjxOMnQ7
axQwi8viYafRe54VUoTzGYRT3uohdsr043wouvIwKP7WLh/stTLCoilI6WayaTBh4n1eVGlgVlFJ
KJAVdP6OmrRNEQTwvoZ/Kv8+b97czmKQ16T6LPaHw9EeGtD1ZA7NrjEglHnp4ifZ7F1Lua+bldO+
dHWcGpuzppN7Vwnjwg8sjGVdnR26SJER29OhWWvRxr7ug2umhAQsjqdSTxVMaf2jNX5PpGey9RUb
S8EL5jQyPBViaMAqwnJq+qp5hEMUbbmJ29wFb7JBYmnj/NVqTiwJaRdTNs7k5FjyG4ZANWbLvMeu
e7u+ZUvh/3Q5gn9HZafLeYYRQw+ZOv5Ql+FGMQ6K8ikdy009PJXl7rrFxQ1E/BC1HWrNF0xdXDY+
EmNU64fgUc/3hXwTJp/g3PvvrAheNwKqbocSK0WGCJ7iS+9TMt2GivqUBN7aJT5/CeEOnUnrebGx
HgKSEGoDMBJKZFM/hyR0VzEW10OsZ5bJpoUCLZFudERLuX6MW59BUU9VXMOuVn7DwtuDnwDLBHwW
lLHEIz0UAD6K+SfAuqZau67aFsZNB3+gbH3vVtF1C6Fqbj8C/aewBr2xcNDUesjraX4RpEYHu5O0
R77uk24OR8YB7lLfXBtgmZMQcYPZWKZl5o4ryM/zQzcp1dBqGl8TUN+uN+0dFfrr/rIQOmaI3SxQ
DjU+LLrnFrK6TsZKoz8WSO+F/5iOwyZKVmrSazYEn9STULbSEhtTD32W/R5b0r1iD/vrK1k4X2cr
Eb5NH8aG5hd4QhXlTPe7SXkTah8VuKj+Gztw15/v2AT7rwLZOxzberfJ5ScAEW1UuOsg6aVtoyZA
dZ1/zEz/54ZUuoylVvGsniqAVZu2GosYcjvF2XoKyohgO/Mg36Vt6ew8auI3QT/0NwMwBrh2tOyo
M8IAEMq05vJlgKyOXfaHKQiiPdbaH4zjyOGmCsoM1k3HQxawiihAhsMEcXM6xgB/G06ddWzpZIBD
ymttFyeFujGkafji9ZP8Fvm1f++Exfg++InlvcStqr3pLRw6eSBRD+5lyz/YiWL+64Xx9GwlKrOh
kt1lh6Iosh4UmN9H7jSgI3aovMbq7p0qlsq9VsdKcFB8P/hSGV3/RapKTYO5MA/eitFWwo3ke6ik
2Y3aHWkMZvs+qiJn5b5bCixAo4D68TIH7yXcd1PBNZgqlEy9rNk2xqEifS3041DeF/outT9cd6ql
b31qTT3/1n7UhmOkYs0qe3rSjKo1wcamuHHdzNIZOTUjuFQdT7jPiBkFIr30JfY+dO33crUBNu+N
GLag9gEhR44KLee82pPUp/KMwNFgZHTr8nuhbdX0oOlPcYCMSnEnRQeARE75bJorj+ilNyUD47/N
zqs/Mds36GPxHqDCp/3bQTuUpx8SNGnMbmcY3UbWn2pp10CQsIbsvuDfI6+ciXtVwietJ2Cb54bt
cmokgFmpi57ddz1/n7phDzzK717buL41/XFn8yCYRUcGBm5i44Wr9GYK8ttRsw7Xv/DCDXX2U4Q9
aCo7oS/DT9F7xYQQ2dhKRgF4ufHdNo9v1HyN72chkWLh3FAzhFS2RLIEz/SyUE/71E1y82OeIEhj
F7FrpN5jK+U/6S8c67H+WOj2v9cXuoQOPzUskiUYqRL3ktIhlpZPN56ckOzYqeU2kt48yGYHXUmR
xdFdNNVWfhsHkncnW0nIfG1RBz+9UZMlt4lNheJ62j3L6hgdo9RG4lKHlE5l/t9r3oLYGD53Pn35
TaQH5W3Qd8btKMvJsxxxIWd+voIvXXJhslIaPgC5DMQwBU+K/Klugm4A4SR1neuBapft2iAq6G+o
tMS7qoo/UZF5NpLDVMbaRhnWRDgWIhFYEtB3M/YIjIcQIsA1TpIWyikJQfpF04KDU1ufTWUNs7YQ
iZBRnYs/VBtIicXw2keDaZR8vbGfNiY9DWbf2uCQAq+47icX4/vz4aSZoajgceQZRHZ+OGulpyNm
j6lbqm8DD0wdXvVtpWzT6baTX6HGgx0yCI5aOWwSphlk7SkJbwL/KGuuyr+7/msud3cuWPN6h4qL
u8UUUiE5iSYJ/5lx6ylotmM7Zm4y/HGUh5TYQOwI1DjeJFLctEFnaQMAA7RGqPWG28F4V9XPw9r0
6GVyem5GCDUkLVpZ55hJ4T3o9cfRiVd26zKYzRbItk2oeiA4FpJTIxlDJTWwkGvtbpRfs2kLrv+Q
TPBT3Vz/MEuL0WblcB1OCSTRhezRNCePLwNbKbJ2zXOThTR7mzRdWdCCM9IR1UCkYQTcmyh6ZPmG
hd4XZszx1UAcNVDSz06fMZ6SfHRq8PeM6iRSh7x1BfPIrIXpbxoj/NioH/U2evCUT4NVuJK2OhV6
eWXP41EmbRzEfuCfFwIP3T5Nr+Qydf3MQZxVg5sutKYnCrcbCGB2xQTdz/ht6NJ9UgOIMj5e3/6F
Xue5fcGZIl8yOrOpUpoSzr4ru005SijKKsHj5P2s6nA/SjoDWqT3w1pJbcnLaCdxe83akJyb8wCR
58BSpqzmm/CCDbsHNd3OuYo33E3xWr/nMuyxzN+2RMhI2DMRHITY0qYGAC1EKsOdFt7Za+iuxTUx
7kbvYiYmF8uEkPBRajZJAxhm2ihyzmzMvh0fk+Y9kw4rn27RdU5szUfrJO0aOr1uYwtbvCVJkX/I
Ciny0fRyV7e+TdSbQ32fg0IaPl03vLBGXkYgyogP0I6I3QzVscPa0vMMvNpPP5M2asZFyfxgdGut
irAs2uLVj3tQQeQ/52uU+irNorZAHFmtaZ8dVPUgF5C81+2m+fP+JjhnMJ1YMUCRitlk0Yyl6o8l
tuqDqTxM6FHXg7KZ2pX9W2gHnRsSzlyhjZWZDBhq07s4eJiKw6D9q9q7gZql1W667I4WiKx+zvMb
u9618cv173eZOWJep7XG7QzBoVi6yQwn8ckNM9czegBRjMKjNd3P7UnrY1YXLmTf8drYxsL5O7Mp
3L8aYV5NdWxOerJ3or2SekdLuzWatQbX2uKEoII+mhEVA9NnGhqcUDuyqHHTxt8Vw9s2eueG8j60
365v6OWT9WxDdaEyQc4xIivC4jKLEthtU28n/X2qdd7c7hBVN39ujYsM/TTSGOa45yNzcuzHQe4Y
dlF4h+fhTmOEN67uJQpvcTnsy7YHYdGu3J5Lh/DUovDxDKMNkUxG+VNSikM9fJVSBpRtcx8G6UZa
zaIWrak8KOl+zJRswpEH9RYFccX6miHfjpkFXQ1w/zHfqj7DNmtv5otvBw2EZtgaCCOSYZLD8930
erXv2laR6H666IHNrGOBqbqR/GBHLzygrn+7i2xntoY0GHgb0tCL6yEIjaxOPKxJztc6ZXBJf79u
4ML9MQCIGU4R5B1Jq9Tz5XR5baGvBIN/BgyV+mXXPNb552hEVg3tgrQ+Fv0aL8OaSWEHk7Tneaby
jfzxPaHzB610DjNhAvbya2cbrrM2V36RywtrFO49tZ2aLqOWuRmGR1vda2pOsn24vo8X8UqwIaRl
3uRPqRVgIyAuev7e6aEYG7alvnKYlxyClxjVC4p/uIRwmEG5wjsdYqcqPiVa6lbFikMsb9ZvA8LZ
NeNmnNJ8NjB85JWuKC+r3GRra5gd5CQgNcaoRXGDCTvw9+h+bCZ9zcdWTIiTCbkSUemYt6kOzI3u
f5adle+wvE2gqdX5DcJw4fkavEE1O1SQWUNUb+BorqoPqvnhuk9dwgNmp7Jp4oEQZ45Q/Nh6A4sh
eKRZyyre+iUUN9V2cu661o10a2NaT4FUbcoWYr16K5crHr24hQxxgd2CjAE+t/MVKn5sxnCvSxvL
eyjTJ7teaTYsnpiTvy84mt91XYTOO6FtZAhT63ajvZGnh2RtEnNtHYK3labmG+N8+vMq2aTK0ZPX
GsiXbyK+0wyKtOb5S9DBwuFnvnSY+oHvNEDyahrMgG386LHSXG28KYxt5D2Wf9zcmE3SttMBIREM
NMH/zLpsyk5mVTFzbfJmVD7pQINK43jdBZc279SM4ARpCPF+qGJGVt8s2FLM7sd1AwteAJ6aDgky
67wQRK11dSgC5ECYbCnrV4WaZLkd9ZvB+XzdysJpxQpePLcEYcIQUgQtmkHO1SRtEn2XUSQMqpg2
TeBet7KwWbwGTFjAqYPQbRU8DYY+S2szpOci59WxXuRghfznYhWUPGDFBxtuwHhLNe78RAYzxS6g
sMDVpce4v4vNneb96ffGBPszs/0w2O78UrE6Cc2dDyq96rPAZfpBTj7o2srfn/3lrOEw/31KF2gI
GaZFK/N8CVIn+2Ha54HbaD+V6mPf3PbBPuu3Qbhi6MKvBEPCXvmOh88h0u6q+cTk6W1ovevJTq7+
9JMjVAA/EuAbMDGknsL50NJMRhK+Z8Jb/dmE27ZbaywvrOPMgH2+YWkTKeYIit01rKfJ2zOIUwAk
Wms3LXwWqsh8boO6GmMAgufGXqp4RjNbKR8SDxFi9dh0uYu+w7AWjhec+NSUKb59BifXlAFTMFjp
+aGtbzt75WZZWg1Zs8aDdR4lFcNxkgd63zYaH0X/rhcbO7vzaqYOKNbFK152ceL5/KeW5q93clwy
1ZxoC2MpR2Usymg+rBF/LGwXz24+CogJGldiibjp+y7WayNwU54b8atu7qJqpZex4GKYANQMT+JM
EST4MHBnz248WAoS7Yetb/wCyvXoQ47g6PXwuGiHAdi5BcetZQln37Z7J7cKJ3AlaRtpbuRvTftp
WhtRWPgk1J/B7SA1qGpg3c8/SRtqamhObegii6RIn8L09foq1v6+8Mk7tc2CVOHvF/G+Tp+b4uf1
v3+5S7NyNiXOX++xiwgcBr2j1ZUPmCBSm6PjNY+2PtU3TQ4+ohyCta7gorm5aw5MhjFv8eMTqofJ
iaAkKMedWeeQ1u1DTr0vrQTKyzNJPZ2xHJbGgVTFVLZOJsS9Wi9mbPZJCWoazvu+eG7Vel/0X6/v
4Byszu8YTCEdZNIdAxcglu7j0qAHqGMKATLnJc7k4aVP6rtpjKtj3tWhq479N60eh7s4HL5ft33p
HWi6Q9rCpLwFEbgItOp9bZAqm+2Efsb1rGxXr+H254Avrk7n7iIVAExFj+Lcv/2oNJPMnCkWjHZn
ScbGsZq7uAi/NNbodhSrLSQf/2JRvDUpTxMgWNq5yUhrw4DpddDo5XNkF5tmrRe+9MW4PWdtcGa8
ZdFAZ6lp9AsGbZRIqEQoCGwH55luvByh6NRvvDXMyGVUpYYzAwGIQozy6UI+2KVR5dgloEIve57o
VZUv7doL9PLxNlfziXWM9+pwI4jvp0LN28IefXgAwy+W58qwlXbHwUfD1Yc49LljuLSEqt5EFa8+
XP9gl4f63LSQNBTNoCCgi2nVGm4GhdlLk+HmD9MfA0DPl2gJxSMlafqhUQK4PO1kY8ZfgqzYN2tt
i0vnOFuMeG1UXthHdc9iJgWMIvAMWAc+1M6wQfXks68gelf1m7p3VgLWpYtgdk6J4F8C0ifeI0Vf
x/KkszYvYdg+OlT5Z++Pi9zz/lE94M6F2uYSpVj6ndTNNkrH7I694fxgxvSpkcbiSN6xv+4Uiwv6
bUwkhO8cLSZXwVig/TDk3USY8PUVx7t8CZ+vSOzhW4HBE1nDiC7de/q2M+8jGIKzVNtX6m2t7Kbi
uyr9c31hi95+sjDBC4NockbFw6YTqtm2SqIHoxt1Hsa5tGOWb22OYG0fhQCcyl42WDkiH7L2EnjP
ZQdeZ2UyYs3EfMucpJWBEwWT5Yd8KvsbGRlNz43lr6Sul1To86ea6aRBWswQxflHnBhhjsnQe4N1
GM6DhP5f+ZDrm6bdDNrRS26M8JOFrp4vb1CDLo0nPWEoY6M2K0/aSxyN8Cvmj3vyK5xMK5hG51cM
qKtpGzUYNiq8ufHXYHhK0XPtva2J9l23Fp4XneZk9ULSG1TIuxQ1dsfoo2oinnGEa3rL2P9131w8
EJhBtp1ePQNUwi7XUwvPgYcdSadOp7MOxYS+yqM74QHhDWa4i6xs0Ta/hQzxuvHLnAtwPmgMUCy2
zTUkvOoY7zNGRcV2XNq3TK1tE0pf/aC9m7l147drDjVfmueZyak5XcTbDpZd5qOK4E9Cfmf9KAZl
63sbvf5QMFZYZdU2yPdp1t/0wfb6Ope+5e91stvnPmSGcj2qPoYzdI1Kzbzxw2pvqWAmIUq8bmrx
VtcRmeB1SX55casnbT20WYgtm3bMptOmjd1O8OYn2xHpN6MYdvO/r2rtMVaSI78VOO8Km9DimTn9
DcL1Ts+uyZKe3yBZkfeJEm1/l5oZj6op79xMhsKil/zpABvVeFuEavWUDtWh4f21QuH3/2wGiPT/
bVKJj1MFfSEKI/wQ2QSG0Wy79hhZ36VmHxt7H/F6Bph7Noli27AWvi4TbZxNo+IKt96M0xG+ealF
IcxHOSHSHx81qQTyvKYfvuhWwMYN3pP6TMB47lbq6DgpnNFsc/gOq12s/evMY+h/kWcwEYHCB6B4
WpjCdRJJgyblRTXnGcZta+bHoGU8Y/y24rdL+8XYBUHIooF/oSBgJUWo2NGcEnaE2MGzP2cWWuFG
Ax+M1ybqqwe5T9SkHljG/ttQ5P/UtfVS6h70L6n26jW6thKdFkMjNIjMglA3o/oghOAukbiYKlrD
cZ3uPM37AI7p2EwlwmgINnnhi96mO2NId36ykjH8KsuJoYpHGgXhWaQG6JrwaWMYxzVIpNy4eK7M
4RBW+rdkjDdp82FSmq3iBz+QdZjruB19vK54ayJuob5Sb2ojJlFTN6bzdv0LzYdW/El8F5u6rsl/
RRj7aNVl2Yw4dDggsdK9pNp4gPNg43nDY87Aqxev0VYs+fepRSFvKlB1GMcJi0U0lYiD6dtaTt5C
6ibGatd83tBrqxO8XJGaaVB7bMVk004fbqzic9Gv3EBL993pguYzcJJLVIYU1IqDkZEQHEXlJvRh
j7r1Ah4/u+tfa+lRcmpKcKA8adoAjsPYrcHf1dkOVTErfPdif6siKjX67aZoV8L+skk45UHJEo00
4TaP+iKMkcIm2HolliK3itWb0ZE3rek8eiZEXelTLE0r3N5LcWNWqmcQE7IGKOzO91RKK2MMFIKg
pgO5tezH0F/LkZY+27weRhDmGpSIqMgLOYTVuOH6Nq2xeE7HrgfYR8AwtmFSQBvhN2hz1kgErVzm
S06JQAwU7FTweakLAagqUm5SuUMTYHyKtX2DDlD/N5cI7F5cIY6u0xoSvprcDH0WGj0qiO1XaXr0
g9fQeTXt/XV3XFwJvDMqXUGba1G4DSdrGBNuEnzDDj+2bfc5qphK6acVr1+88EGiWPC/UIu+gGgz
fuT58jCS4jkPRrAz47s+24/VoWqfZWOXKzuNN4J5r3Sf/mJ9J3aFUBUMShv0wTSHj2zvxNGNVn7I
U2llF5dC8OnqBF+P/HDy01meKLD0wq0068ds9OiEeuaqRWbtw6JVtmWWrUAulu0C8qG5B6WEeLKN
Piu1ml4/LD6pG6b2XWeZ23GSnjwp22SKtDfNn9f3c+lUc5j/z6IIQPOaNOw0BstcLfddO3p02jVs
5OLtfmpCcEkeN3pp+piwbY9RZE7WLvCf/f5LYbq0l1QkzLxm5UAvhchfYHqFdjJj6sJh84zCqKfI
wE06WsnGG5SB7hD3Ww1UU1gNt42e3sv9eHN9M1esipsJSmOImWJipcPTVEDV/6wGnyvpudaPVemW
a4itpbN+skixduloThuDKwdRFzHGcxdoTBwGf3ESTm0I5w0Rv9z0VWzocY1S4sbQg41KRbsat2OD
AN2KubUlCQdvTO14LGXMWcHXBGx3NuxWVT1+XSNCCmLi8HP3f8briG0BLfabsuYOdVuIgcO9onb+
G1J/5vcQ4O7eyZXs45Db8aM1NNXkjpUvPdHdpS3Wx35/H5RJctcYNoTN171nYe0z4a2Kuh/splSL
zy9YO2Mus+H1SgHmxvNva2vY2N3qAPjcVRUXP7/OebBykzsidB7lySrXOmpkfV8a95Jdqs9+atwl
Q8+TrXIOY6f2W9KXhwHe5E0Q5dPKMhcizkxRwSAYo+ZMwQrhwMx5+sCIzDI1Zragn+KyuL6RSxEH
EwiYMWZuAI4TrnN/Kr3G8MnJcvPOaY5DvbNzN7He9EBmiucw9DyGVzrNSx+PHiO8gzON8AV/XmJq
aaPnc8Yp3SfmQSLvZAj1+roWwot5asM8d5BKkUEsNRmxutxCTTH42yl98MJXaCkZ2m//IpWA1J0W
JKMlc6Yp7GJdj77ZarxHQ+VWD26L4d0OV3LKxV0D1crTD89nrOx8RWmph0EwYcJWcPnvffowNiuP
SwiZFjx+zpNnEmT6wCINRhMN1RjDRc6UTli+zoKQ3ww57j4jG1NABeip70mdOTdeGEmPVhY1t1Gq
pLuIoZCjl8vBjR9VzZs+ePLXMsq9o6z40z6SDJ9XhZlrh7zzvT282+2tbE6dvpmsbHqLRxjOTH9I
wk036HIB0ej/kHZlTXLqzPIXEQFICPRK7z37PvYLMT4+BsQudn79TRzxHXdriFZ47vPEdKGtVKqq
zPTkOhtFe9PEqbkea1au4rq1b+rRNe5kFQwN1HHGaVdZVfhhCyu9YVlbPgRlPVxTETf3qSFbvDaj
Ekx3ScZBR9TW4To07R/elICsOqd1YEMXrmye2zaON7Tp4lvHlU69jp0YhEwlKqQA80cuuAEniNi8
NgxkPpi4/rErp/BgOZW14QECHb9tPbqPyqEokXKu5HVMyPxlgTh00PFY21WbQzuYRiBL5UW/rZgj
t2be82zXhlW7R5axP7Agi8OVOUXkJUwn79izegDHw5CTeBPQdCx9mpn02i7NYB/2HExSZW3Wtd9i
Erc9xLnWDvq0gP9jmbHv2jQGVNfp+FawLt5lE2fvWRNlR2QfjWeRZN33KfCCu7rs6cawItKiX5+S
1I9RDaVrCLJS9BWaifVGJpujrD2wqzRrrY82lfa/tIjN+95NxaaQVoyAGZCDdG3kRfqWJayvwOdc
pD/zwBmOAsT2r8LqukORW9NK9mN2g39vbyLPQ+N56pKbwBgtFFZIdPAGW9zYsVOtZTHFpV8h3fvG
K5s99HnIBSSQJSkBwPHSfhtkYZjuACS3D4VdNw+JINUWqDTerAQh4xENX/13t4tM1HolksUeVI53
PcBx0qdgtL33AM24TYNKlGB/n304NC2ewiTLH4t8YsValFF5aIuq+hZSFnG/smT/QTuBxtHUGifn
aEdp8y7QH7kVU1oeg9Ykz3lbkuAA+dcYzID29AC1o3ybJaOzMgLDfXDcKjg0Vu2Yu44GJNxUbRVY
PsuRd11RkYzdLq3r4SEtu7Hzh5QH171jZEAaGe0+iEvD8t2hKn4AqBM9E8xL5FdgqX0KLafO17nb
pc+FoMOTDWq177wEi2yYcrPxRSny55x01YeTIqMAHBEDHCRKouqt6FP+EPCwZn5eEgLOc5pdef0Q
bqYWGO+0qPtnuxpt6YeGLH4NXT9sLBQUn20WA9CSeigW+ZldgAU6i3n0RJIA4l+xE/V+iOD82R5t
Y1sELYl8szBT9PwHQ/9KZNgfgjST3M97xq760g5uQ9LgABemM+AUoZkxysruqu8T89uIziffTiqK
T3e8IAMbb+HeZhIPbFDnOMOhCmIDroPJZISi3ySPVBrJ/SimtvAhNlMdKo8l29xpkC9zpkgi++AM
wHKI5Cf6uvqX0uXtIfNSjsI2koB3Od5oORBK0bqUhfwIvSC6hTds14bMxh9uZlfbiYLFiXT5EPm1
W4KQYxrH8CruYoSufGTBrqIiexrgrremqO3Oh6HwUPCy2qLRI7mhZSEejWCM9iwiDo5DAk4Ej0XN
JiRg1E/HqduCEy75lvHa8OkYtRtwVrh7UE6ASY6FTreWcnSR9LNs9ISAQDXc0tGFJCSt+k0scrop
usTpdyVjkq+8jDqTDxhxzf0evHPN2o7qNMKjTKI67JSgaPU7kIptAPBvyMoN3WTDrCR99iAbj762
ejAgGU8dOa6At5nKFTfr5Bdo4oGlHIqqea0KHmxGIstvLg2afRelyRY8DPU3EhrNvoJW8koabbOR
rizXZJ70KDemN2q15q+eJp7vuknxgMYA9zpseH0FmYzpYGEjgkvciHQiF0ulAHAE/rnllOgxio0R
Ql6BAJPC4xRvTdQiLPebzd9M1JMntjJKPxm3VCctshjNze2CM5UAksmKWYkeqMKaa8lGvavABp9K
XWPlYtRzYmH+gpNcXtiWdghqChR12/F7af2cSfa5CcELgoRQ/A9P03va6EDfiyEkNQHE5siVo4Fs
fqmfWK1qV7SDgaAhmVsf44PTbdss9qFLFEf7IX4L6E9Rad7iS4EKsnouOhWRU0HIdW4zriNQF8/l
6yK4jWO/Z9um3PX1TaB71C2FXaeGlCmFotPIu7mqbMjnVr6T8NDq5AaX9sWpifkTTuZPVIGM4nnV
JvcwZA4Yj8nfl8YZElx4yaHHa6Y9PrdQoJGN2nP9jfdX/bhz+YY7mpr0HFCrbyVw5ANECtID9qmN
26qz2rS6uWQ7ede9lx6bOIHqZAwdWXt9ObZfWpITU2pPhnTdusxSjCbwnjx6D8VES9fa+xnJDgbR
UxvKy4sgyst5BBtgJFyBgQ4hIigzJ3PtBhIsK8a1jc7CqGNQrgA0kICKKAMHS275iRj2I9T5BrzY
GvO7iyaBy6PXTLTaPuS5SRXUcyeFDDecvPYtMgvHUNcMtbQnITEAuB5aga1PSuCsS2sQPeDlactf
iXyO5MsXRjFnXkESAAp6VQcLUVAdjDVeMxnfVJXfAGUCukcv13VQLu4VuAh0/3sAHKsCOb0tkLxI
8LwlwdE2/q06MDZpSgw6E4qHMCE3DXl2mGi9J97FgEisTZ1cos7G/PcTF1EksvOohyezV/yqkk1S
3A3l41dW5M9MfXoxg8Sn7DGMEuFa5bx5xfcgW/VSVz9Y3FknK6I8lWPLjkLmwE4O9RfyIjpNXlg3
VcptZFR4IAUUU1VlmwpSg7Xzav01Of/sHU7GoPhTkdjglCsxhqY+ivZN8qckeLi8HJpp+n3pnqw4
D3J0g0uYsOl7lEJ4Q37hTphFH9CZinwdQrDzLTWabTKaGWpUmXWMISOIG9v8a7mWeZ4QtgGGBz5X
rpbpTc+wK97glI8Zmln6e894aJ2bEA3sTOMVl+KBU0vKIawQN0c5AEqr0dzRaB9Kz6fsARTAxd93
wc5jYtDumzldkfI5nzfbKoMqF7DUWWuP3k502/VfWXtgotCHj9wr+szPTcgBwkVWgEJ7U944vPCb
7Ctn/Y8BRxlDmjcF86LZu3cveb9l0VUR7JgOtrR4EtFBBYA0eq8xXefDcM04r+p2zsG5uz7cGlXi
C91FvXQbgnEUOAyUgcCyq8SBRTkBDtujthYBUp6F24SNPli6LLG5fByXinjs1JCywSDRLGnWzIbq
prxGUik55khqbNymru+B+AxWsgN1bMfY98G06jWbnG3KYrICz7Au4l7a7LiXf+9DVI9tJThJGzIV
k42j6yZb0x4Ap38MzasGkmKDpck6LrmhU1NKTSMv7Qp5FZiaG3pj8tBDnOPyzC5bAHnVjAYDwk3x
QyQFUbmYU6dNvSuLW9JpDtPiDkEG/3+/r9wHPAdLlxzw+1X+U7RiHebIlnB3Q2IdqfRvehs1BsbT
DqAjhI7o+Vc2IzYialrgMFt5HYNQnYPHj7F1QjArImfVTC5avVzfDqFLkxTXaFi+HZH7m+oWmbHO
F6ACJuAhinu+b63bNuBIfGnmYul9ePqByiYGOq2d2nkuWuPNY/cRO2bRJiqgEHqsyj3RNV8sTv3J
fCgOADlHh4MOCJVFFMTquPFZOQJauA+RILq8iZZczenAlOAl5wLQkREDE2iYJC+NcWuaGg+wuE9n
2nX0JaBuoe7T3sgdMEKg4ULY11FiIfzWVX8Xj/UfCyr8Ps5TXqCnA30C0CxI6+fa3ebpe1pfG5mu
HVszGK4c64Az2Vc2BhPF5b4Q8TX0tPZfWZL/5kt9odfEHgcRYDSctbuC9Mir5X7qpppl0U2asqWr
LpHUCrDyIyDEIMVwc5BrJWvaPfUiXf//hqTs57EEjyJovHBtNnTNipeMAdvtaeZt+Yz+mTfFHwam
Fbu8xryFYm+iCVTWN2N/UzEEUNDvsXacbC+Pavlq4wCTg/4c7Atqt3UpxqSntMV1El/H2TEY7lL0
HtvWG+REWxD5UJ9aK1SCfbwUv3Ju584s5N4J4HvKjObDlCA/DdNRfczbaGUi0R/ptFTmH/nklk+M
KDPa0Xw02HxyubcT7k5mNVryNaWzxQN1YkO5Zao8npzJgY0BfDP5TGrQajafzoISFIZ9WcaGAQuY
Sz8wilWna6pd3Hko/AHe5f6WXziP1wooxLAiQ9dV7olnAZfqZxl028DkylYuKJDAdDM+onLyge6v
wxf24KwqCTQt5NuBpz23XSV9LbxmQAHVCR8yjwDc89zXFXLZ5XVXu6t8MB/k8GNqXtEXv6HGXxN2
4qUCal0EqjNq2P2UJzCgISQtjD0TVgIOaXc097QzHKjUl8m15xXWy+URL21KTDVEdAFwMNGPfT7g
Ie6tmQoVmzLyrQS88vndFI6a47XkHE+NKNcibA9xSWEkIv/ELgo6+9Qp8ZR8rtvXy8OZf0k9Y6eW
lDM2DNUYdi3C43IA8x8oHwEwWtkoEpHm22VLuolTThpuEpaiEIN4kX+E4d5Nnlx3c9nE0kGYEfDg
igRHCF4w52tj21VVxz1ay/Lgw42hnYP6c4mKpOn3/IMY2yr8cdng8pj+M6g2Q3lpi27iGgbtgmzY
gH4FSPJmKIJeNrO8SH/M2OfjKgvHknY+L1KyZfmG0nWePhH6BUd1Mnvqo9+BIDxY22GFyPdM7LpS
k2lecoSnvz///SQz4gKoPkDECE+SAeJoEH4Vultpcf3n2xDcFIC8qs/jTtQpKOEs9Cm7T7IZV2J4
lSZFMRF10EM8okykAwsvHlT0uwLSAAg+ELbnYwqbwkXOCha5dR0HwKOIbR72ft9aiJu3l3fB4vyd
2FJ2gQ0KbceRmL8IEFCDoWde4ws+My/OzvTEgvIOyr0xp3KAhQodmeJYyqcifJR0lVe7FgVixM7i
aIVb8FsD17XKc82LcjGgcZ3fVOnoYfkU0AR9xqw2wA40IqsXfuZ24wuNDRScpfAKgKODHKW/oXpM
XZbdMYCgitXcg3BjAd8HZloaSs2cLx5wwDWAVADRzSfia9cO+6oOCL6oexL2pu6PDdc4LZ2J+fCf
HAuS8bGKU4puZuHeJi341HJxm0sdx+/i2TgZieLo4X07L55gpu7S5spx+wLBiHUUQ8zWtSOOHk8h
IS7CK1oVulfe4ik5sa345b5pY6crZ9ukALfSViZPRbQDLw7gL184I38sqUS2QtSdF0pYihrHl9T0
G506u2a51BPvksJ1ZQELKUU4Wm5tNPzQTFOaWDzqJ8NQjjofrBLtK9h2nfXqerDxdHmaFhfEI2Bt
Aj4K3YPzIE/2XC4E5G8q1KJiZIdMB1TZa5HeGME9imCXLf0ujqsBBiJbvBPgWAA7UIaSpJZIyQzk
AD2AH5CrrvuVBqBAvDUgDNUUm57s3ezbGNyUzj1KcpetL40TsSGQTxSyOIBbnI8zYEYuIIiLeRT1
h4zQWz58R3PZ3eA8k6TWHOSlEwb0KTBNwCbQTwpvRYFnkjc3+tnUBN/PVSZ+DMTznWIV5Vddsq6b
fy+PbtEgqF8A6AA/p6My/xgQArXLoEGaxiuuxvpbDbYKb7iNvB4S9uHzlI1rCEVrpnRp/+MS9SCr
PitQqyVpF88+N7cAI0koGOwg3dBdjVoeqEUjoP5CuwV6mEE7fL5u3BtapBbxlpa03tbBdKgic1eH
TLNiiw0lIE+GHBJAechjKte37O2Z9m9+PcTpzSjvJvDFRrK+BavaBr2u26iK7iFi+jiKesXTj8vL
t3TIAVcG/xTAQB6SwueDZHzKWcUR5FdQQjSG6674ednA4iyCARfFCFSCkUc9N5DYtBpMguvUDabd
XLkrDXMbhp5mR8wX1KcTfmJGucBMAg1Sd45LoMLrtza6dLNtK57oF4DPsxb5f8NRDrNVWOCiRR/o
KkBMF6MPJ8k+Kgv4PV1NavFcnRhSXiqxF7C2BIHOqrBBL88/KNo406eG3rXuOi/ife19oaTnoY2L
wXmgrK5S6ZV9y01ZIVkfJsdxejfZ3pJfqK5ClRglewRYjq1eWwYBk44wkLDhQqzcASQVuCJ1idCl
HX1qRPH1LJnARZTDSMa8e5O1Dzx/vLyldRYUx0BInhUQk8OZgXSONdw5qWYpFmNQ1O6cGcEGYXq1
hpeYYxz2Eqey9t7MAlihq9F+MtoXET2AdDm6MW6QTJu+8sI7saq+XCLEnqkzP/j7ZEJ7zGsjXb/0
1lpW/Hnrqmf11I7i8EJp9gMoopKVVbF8F9vjQze8yYnfs+mfDHg+301+XF6xJSd0alHdE3lCiqTA
YUocABNmiYH2MflrEUM8XE6NKNsis2s7lAGG1fEdWGR9yPKCg5ToKCmXPN2pmXl3noRNhVv3ZHBh
psQLLB1GP2M/mn5fmhqgxWJn3qkhxXPT0Upde8bmQax1FY4fU4AFuwnKRwjvQbAJJPSOjYDqCyU9
wHxBwIekMpDiagaAi1DU9nwdpp15bHL3ttOS+8/LrWxAmOAz4SaoqD5ppwRO0Q/ov4cJt7qt5mdy
Oflx1PqZIEDKVEjWHF2Sr3vnfQjf7VLHpLCwhKgoMo8BwQKIqkriwLrWymIbl4gJRqC+2Al0aZjf
HR1B9sKuPzOj3IkA/4Y0cWGmadAE3gx3Da1+Nbm5vny4Fo7zmRnlSmzaqeriGUuZ1uIGSiyAZfvJ
w+DyG1kEPnpRNFf9ws3o4h2MKhqQt59racIyzErUuOoFq16pXWyi9lcUAHfeP2FLoaf4B4/73RfG
eGJTuY0NavRO1dizy1rL6UkmD75PoL8tGk3JfHHN8E5AXMvASqiSA5a1zMJ4NtSPYOr0om03Zcdq
CjU8IjozynjIIEO3N2FmaHYVuxf1No32l6dsXvZPhwz6dnj6QPQREdO5n2qCChpjaJ5fdT169eMN
l8jiAKST+c0XajSQr0KPCGiZZyZK5ULhIAdGUAZTQ9SvW7YnkM9OdfmDxSlDowh+DUK/oHA6H0+d
EcAkHA9ZGEDpwN4xokfTCTU3/9JZsky02iIUx7Sp0MQwHGwjbA2gQIW1CyKkwgUFaR0d17zjAL0M
SCTGhWallkZmASII8kSEfp8gdaJnETAz4L+MGkgscZlVa5d3/TYmk2Z4S47v1JLikabJZQAmYHgR
p0Ao0+u844cQ3IO4aQ6Xt9/SoGzU29G4CbaRTw9hUJ0EKU+QFC0HyMOaYJMTbDNKrsknL+1ym+Ed
OutW4RWn7PLKbXlaxMjE8CSHAsYO+pGRd8VcfxTbywNamrtTS8q9D8m5CQhvDCg3tmD28Jn7o+Ob
jjxdNrMQ3IIz9M+A5nk9CS8swzZD/BVmnOnO7fmuKEqNA18eyUzWOcuaf+LYT7MU8l8EiaUs/zUC
Is7f3HbT62S7FjcA6KL+Z0VxcXFikSqas6ZteV+0hxGUJIPmVlgyASYbJHaAbp5pzs/nKs4y3vYz
+L0Zbwfn1QBFrVlrJktnQ3E7cugl7jrY8OiWhu+9BQYznZbcktdB7ZSDUB8aW8Dxn49jSO0EVGK4
DYBe/FFm0XVHoHpExDYFA6lTeb4H/lj/8j5busVnPMGcF0MzuBoDOYUUfRNiXHFXAmR7K+Cwq6zw
QcS7YuUGCEzo3142uXRWT00qy9WVdhqWJs5qlbm36PtY2X32T1dam4x7287NNG5VN0Jl5ahEZ1rA
MKtjURarhg4fQWnUh7Sr34vO/GbysNgEMb/N0A+mmdzlBf0zucreh1hfMqQlJndyrQFqXEhcgZKl
W0P74WMogm9mYd1ABEDTxrB0rpFzBK0x8oC4KZVrGHIs9lgasy/sr/BsIEPiT/FKBr8uL+NSwgx9
VJDQASwFQHC174MCyDgA3Q7/YbMbM2GrMWVrKGruKkNcZcm3xssODnCITjjuQ6f957L5xV00J7KQ
QQWlgcoGzLquk6BCRvBe/NMkGTZOvLXDDlfaR2YIzUIuTumJMcXpE8eMA7CCISkDbr2SvSZTcuA1
JFyMr0TV+Ln/hqX4AAdIPMEkhjVGAFSb3pWbu4gLoXE9FHeiMdcyanxv0rbG6kY4//3kvsnxSaDJ
g91IlHs7lSvhtL4DVAe4sm6GcVyhXe4+7EAHI8x90DZPWcnu3LhvIAOd7qqk9S0tU+XiEjMT5EEz
ih1UTOffBDRtKvt2Pj7IXKfRloM3na5BdeDrSOIWD+qJJWX0vSvBghFh9HT4TomfpfsUxRBLrIMw
h/KHZusu3iUn1hSPVIxgICDzuGIwmJjje4A8qQURwssHRGdFcT5RnziGk847yUE/6gbITx/RmMbI
onM9Gcr895NtQxqnjaxxXqK2eSe8uY5atu6CV6DhNpTFmzj6yNGre3lkS7XpWW3kfxtDVVIQXSSq
crY6OOmWxPEBjJUrq8s3ndvsET2jvCLWIMV47DqyjYxy44UfphHep9Hh8pdo5liVCG4qgwVA+81p
aHtNIxvcmPGuNHQyO0vBIFQd8DAAYSAYkxWP7qZ16fAEb57QdaAkz/YArO++MpI/JuzzhUTHcwzq
e3i4uguPwo3QTBq9BtOkMbPoZk5GQs7NFKQpvGbESOgYHmRd3ljdo5V7aANhmp25VGxEDxzkNykg
GOgCUiaN8qY2SMQRFYKTDopukwOpdd8hry59H6ZtG9w5vZ/TDuQPm1qHONVaV+YzQqhaU4mB2sgt
FfSBRcfIW/XlFTh+0/YHENk4j6Bh72y0WfWby4u56M5Ohq7Mcu32VSvnN3IRg6FMrCa2C+N2HWYv
OYd4+OqytaUM5dlMK7djGEZllOGVt4qmW6fblGhzdbrdFEvEVY/EeEzt9SA0VfHFjTR3OM4HgnzC
Nho87U1ewGYZRIdcdiBhrze5Z+xaDPHy+BavoZnQCwB/imylspG60cnGwMZr2Ykgiok41WjpLsUL
Y6LvuLY0LmVpYHN/Ooe8Dvh81DLkWITUMWiBgJ+4tS+T9GdT8W5lhyz2J9t5uTy2pRIHap4moBXQ
crchq3B+IMOCe7XpwBw61eiuTsrrpq6KtdOEwwGESGzXMvJPE1e1P3htsSYDOPzLYHrKWKnjhF9y
pnDqaA+g+JpPfLB21pABUVa6Eik/0rZa0cq9SbWvrIXtisrX/ByFNMGsp63cWY0IO9sjHZKI8aOX
f5TdQwG23hEiOQzV+U1tQJLL1eyhz6sKm0iNoT2WQKJFLb8anh3FRQCbIltZ9VPsSXAEH4peR3el
szP//eQ+du1WQFUSKfXRXTXt05hvoZAt6dvlXaOzMp+YEyul6EGn72E0Ttr5kQfQlvVETVTGny/b
+bwj5lnD9kSTq8lddXNWcQSlg2YeTfrUdw+5eVfpePs/H+5zE4rvipxy4nw2Mbg/QvdgyXVYoJ3h
16SrAny+w4E5MW1ovf1WMlPbTxoQlhjj3Cs8lA+h5I+m12py1osWoDBDkWeb9VGUfU0sEQVxgIR8
K1eNeKPkr13uzOYJOUTw481iKMqqt1E51sPv5Lv7UpMtCQo/Ce5yQIIur/rS7jq1owSu9pCjB69H
6otl6zBN/dAFoRKKQVQznqX5QukJxR8kjsCapvj1tkHgVjJkpiS/s4t/097WXYwLm8uBX0U47yKz
4qry3xJIiHzMER62TgmB7GcTip+Rm83kL74sbjj/RZl4aEi7TcSD2dV7FDieW5usTUuCTauAj6h0
z4LFb2IgSiXw+bNI2PnZlS1UzgDlR8jK0qtgaq9kbO1I5WxH7P1x0lUvl8xBSwRbHzlAbJv5iJ+4
iqIAx0PvYjFlPZXfRjcAUUw2QVx0VaQpxNjFaFHwmrTQb8whlhz6lHauPw1ufwwhErLh7ZR6PhCh
RQ6JBm9m1BJd/RIgiXTvFB3VibQtfS/qJAwisxStEWo3XDB1AfLImJ4R7wk/SMy1MQ1HLy6uB6P5
mcetbo/MMN3z+gyB9BwUiG2KrYiC6/kEjZDOHUJvDhQNCZmE2lz3pL0GtmvtTuNaVhxpnAy4236H
Vkbd6sw//sk49gIF58fMUKgYB3KnNtoJoc3Q8bXszb1h8q1ropPWcbZGS16muEfIg3Za+7krQ02i
auEAzurxECubFT3RlnQ+9By+ZsoCxHBO+KOPPN8Gh9VfuxI0cv0uPIAGAyDRcwtpFw4V6QJkbYMN
jQ6VdTWAICl/v2xl4Zo6s6IcqSGPLNAvYhY79yAHQGyrO+5tLttYeFAQGJmpcnCOkO5SJquWUzzJ
GtWh3Bm2CcAGfhhya+U21rhreJJAiaFP1mkBIu5BNMMtOs2QvLF651hn7UPXTKPmi5ZOCrauA17A
OWGt1shIHPQUDYCgRrV/oZLgZ95tYBr3Le9RqxjWmuEv7VRsUfB44kVnY8ucryTpapS15ydNaQUQ
S8nqaw6ir01UFdW3LmZii0jhrgkn9xaE1zfCM1yIQiSaDft7ktXzggWAzKmF84oerfOvCBwvGroA
hBRDyfoGEOGMmKuQZfTZ4KDIaZJWguR9SPLoCj1c2HSxSFCmtAAyP7iukM8DSUBU1Rgu/fC6kKzB
Zzu1uNqy5GhWYx5tkgm/5NcNq58LHlvrMihntrO8GTfhxLIXmzXOzGNjPZsNNX5VeV3tuDDsVycI
qn3ajNlaRHS6jmKaoRISBJEfghftvg3loGtU+vzMxNojMEO4jriGqTIGyYCHt93l6cqzgfey3fvc
+adBGSGxJNg5yXbQNTEupJxhEQQB82Uy1+WV+Rcdo33r4rXSjhvuPZBwnbdvufscdR8QvIuRg2E3
VCvfuHS+cRmgMguKdtBlKkevT+3RgYxEuuojkKtas7JLcsck1TQDLMQ9uHMgh4V8Ng662k3bp+DL
iwd0QqctB5XbIS6/C++dudvLR2np3KLZBbrWbPYoas6qLyRpge1JV9TrN/aQHhhP1lFN/ZR8Cweq
ud8W5+7Emn1+YqbO7oSQsNZMIBC37U3q3leDZuaWjYAWH83Icz+KskB2lAyhy6E9OGT9P/3AhnvP
7V4K0RSaMvPyBoR0BspzqM4CWnQ+HIEWHtnPr/Mi6NFz+qMe0VlzNXE/HFAZ3NjusQMytdTRRM+h
u+p3KCc4bNAyAoJTCe092rgByzCLrHmZ2qehPIYC5AN+YryYcm/p3ioLWQEgAdCmP0sfAHyj4uRb
CPhl6KLDHmlegFsfyMpM1kG8aRLfFe8kXYWwym69cnd5by5FBKd2ldBf2KAU7D2M06ubXewO+37U
4cKWtv/8RsJkom71KZcqm76xUxCdztDssj5U/X6ssrlvuGCTJvpY2panppS9nxQhut4QAa+8EOpT
Idt7TuqbWfqFA31qRrkaQzFWk4xgJgCouBzuh+SdZ8UqGH9GYM+8vEBLLh+9RBDt4fD5VO1Tn7P9
dd43OGmAavBHLrjPnQcZPLUQmGa6RL+9tB8YnD3UjghozFR/b1VGV0kyBz3o42wsn5dP9oSV2xjV
Qx28Agtu0Js2/BiLVebtSfKrLm8jt0TlZud1Vyb9KY3Kz8qndNrnbB3nOg6epc10+n3KfmVVTRIn
RDwAymhh+t24le4DqX80sSby+N2TrXoA3Hhgr8FrFbeQ4niI9GorcjAT0o7QxrVLR1QzZvJYv0ke
KjauI4v4SZNv0gKXb/q9JKADWqXVPw45JsNr7oFydFiZ7GEINR5+MTI9/TRlm7d2SVDmxSRU2RXY
qDD5G6SGpFgT/iyyLRPrLtkX0GALs3X+9xAsArwlzKNfClxL6huiqpD0QCYKosHgOkfu1A/oqtdJ
5i2531Mj88198ohN6pLnABgiALC+NY3vNDs325LouXf2WXBn6xoklgKBU3PzrjsxV1WjE8YjzDFH
rDzmU3I7ACzHda+jpd2Lp74JZQBkflHhPbfTjobDrALeliQdEIcHOT1GIKaj1keqY91Y8Bu4Ln/3
EaO7DTm9c1MAxoospjAViycWSsA5wUdc3IXgWiQrAMIue6mF9TqzpqxXL+wwNQZYg17KVIHzEfj8
OKI+s/2MfgfPLlpeNI5xwdefmVTWTACInDsdTNqSbMymXffFjanbGAsLdmZEcTdTL0Qg52Aq7DO/
So8oOGJafTCtd5UmpLIXVwznCZhZpPpQZDlfsSwXNKXjPIfpUzwc+vi2yQlAemsn3ND8ORZ0FXU/
6/xnzK6Dae8Sue4p84m59UBFHh+acCuDdG21GyCrVkPagmlzi4gigTpedNfzv78EUS3587nK1MA/
trkd4/clehQ4mpcsuXOrH73hbdyfl3fXAq/orLTwx5YSjUkPGJ1pjlKC6kfhrGvjLUY6lDd+Eh3M
cSPjbUmuubWxi/sG7ExjvqrsR+68p1m0K3VX0JL7PfkaiEifLxSUy4LeNPE1HNOMwmoIEdiVk5h+
3R1ATO4H/Xsrh53j3OfZuh++UHGAecDmGMHLDLj3c/Mgryb1MIemQXU/8Gd7QotIcRwizQW4eL7+
mFHBvMYUGLyOYSav32PZr8Nyn1f5Vw7xiRHFITrUiAa0NWEqje81eLHbeMN0RMFLvmnuy5pxFS4Y
qJRzZbVDnyZzWTpiP9LgMKUQijxIF2SzyVVRvA2vlzfr0rwB1wu5PySN0MqsLI/ZmOjvDUecu3Fj
eHvHe5q+cAXP0OH/mVCXprR7yLWXMCGrmzT8VrGNkWtO9/IooFoOfCuSTWquCfTxU0OMHtfHtB/p
mymupQ5NtmgClRNmIk0IpKmyLlFnW3JyMYpueEIX9Jhco+p6eS2WKo/g4ftjQ3FSowOtC8iMYH/J
9+k7Rc69XhnOv3b8ve0eUlyLTptpbC4PC+8cYKLwglTThlXZtLRAI9XKkYcw/BUjeUQ+Lg9r6aZA
uek/E8ptG1imlyEVD5bWYNMbewThzlrktxPf2LXm/a0bjbJIfAzTiLYwxSG7Hlr7Pv6O9ujLw5l/
Q4m0sUh/hqMsUtKOfW2ZsFHFox+nPnVfRy/zuXVFdAWieWYumVIOp+VWMrBKmOqLfyzjmNa/ygEP
xd3lAS295pEvs+y5PxpBsvpom0QPJRRoP61GRHfomYRki+UHbXflVmwV2BIvufLW9chudIKbyA0f
okqDOF1yeqdfoGyREl2wIGPAFxDv0I3/su7ZJihRH0HCU3jb2NSNeHbUysQCWebYICUDnBvspeeX
UsenaOgtB3lCCRmVyE/jF7fYpMFxoJM/8DeCFHKDt+Pf3x/AH6BrHhh8KPyowNpENlUAGtHfbsrz
1lmz64bN5cVcmEkAa2YdKShacZAonI+szNxyqGIIkrEqXjXelpm7iPiovvlOvEagJXQpr4U9emrw
t087eYwwG/oS5RBg6ajwU1Gil/gwtdeCaGpRC0f7zI5y93YmwOg040iWQHzdc5HAHvz6Cxf8mRHl
qeqWrZPnCEtXEcBQPFgR/tbrOJkX/AfoA5CGnNtLsBPmv59MWMKMKSMJS1coi17XRQv1KnHV9PGm
mPGbndDM24L3PTOnuCsw4kCfw8SeS+2fSRX7sW35qbGB7rmHudShQv+PsyvbkRtXll8kQLuoV5Vq
6X1vd/tF8NjTovaV1PL1N9gXZ1zFJoqwgcHBAQx0VlLJJJkZGaGzJoVf7zHcBGpYs/24z38AiRm5
/WEuYs9+KNjH+Vj/GhIumndIPLha4hHiS66ZZuLXLIAmRTB0qF5AxJBHdbM7b+RrfMMI+uAQoUZP
HNwPp5/LWyt0QOcU/Vd0o10Wd0aG1+ljYFyct/N148KOAxgZmr24LsnvqXxNG7PNYMeyPgow10LM
rPtmQ/KPg70pmDbU09yYv8bhqUHpU5Xm1FiQA4ZjybavDzy8HMZ3iFlpZdoU15pjS2AKP11C4EXa
qR5haXV9B7fmJMl2wZikN5aT57sshBxGW/XNL5f66SO1CN37LCyez6+v0l3o6ArpClQ05CZN0oe9
U5kZ4J7dzQDIcWk/kOB99uKu1+w45Zc8siQi6miDV15u9nUAS8XUxiFucJ0Pma8ZKM8Dnb5x98Ed
NdceZYweWZRSCnETTIE7sAgS7mbarnYAQOtd0v5FlxVfEv019DbxmsPBeeqaO9MaerowZAabzN94
1hBxDnY2M+rZR+I+mtnzHN4CF/833+4/s64UQFDWzVO/Fv5Z4B4Cw5dx74fbOtyak6asoUwpvx2U
AQ9W2oN2oIElw9165c203lvL23ln1NvhyIZ0yFiG0QaMUkCpBS9Fs63QERrXAVJzGXCxLzyPjOWC
63gCdJ5JVx4zC0y+WPCM22tsAFg4z9+TVcdxp7MiCvZHsZ+EdeW1IkAy54rmTwx65oVOF1QZ7UiT
IGkiqEu6UrS3fdUkawgbnRfVax4RQE5BDkBR7Tr/pZQp48iQdL4UYT0mltjIM2rqrvEz7W5CZ7v2
UadTjVKkDN8C1YoT2BaArTLoykhYGa5BiovhtPXqO57FY/DEm1vgFoomDqo/j3Ko9wBC66FjgIaB
tII5dVJOigzFkvw6sO5L763681sO2jFHJqS1y8C5mU8Liv5FfT/a9z1/6ZrNutzZ7M+PMfR9kJBw
QqNtLQ93dgx9j4ADZkKS+9J8yrsNIRsXx0y+HM6Hg2rjnpiSlg3AMxK0PpaNlB+j8eZDBHvTtEs0
sBure7XymzRhmheDItZPTErLWBquC6JeeIcK9WS9rea+D69rXftY/JXT55Donf1eQymt86UY1oXA
sdD6tfAf0L1LwseOPpbZIbE1saf0CNRnolQj2jJyHmLTQKH5h9Yxao8cWIxsgIjhtcM0X0uRiSA0
8NuOlImKidtOMcJOut7ZXpy0z1yHuRJ/Ql42LBr2EPogAB9J8VCPhDZ2AkB6YgOKaX44usqZ2gCI
zcDbhvqc/JhzCN7FwYrhXqiFQVLeflq9RjPqrzSBgplodgPSKMMLC2p5E5wW+/RX0z76mIU5v2tU
31tU5P5nQDrt6GjZ81pXKDBVDyYytV3cBeUj1WkBqz73sRkprPq84zi34QcdLtb6NeiiPNFElOI4
EApT/3kiRRRNh5TOBTwhzauRvYcQUofUZrEUUanjIlR+FchxE+II6Q9ZkZsU7mQNJlr2Xnbtju1m
qDrNZ9FZkJwpcHVrGgFUgbqRgwpIq9OKU36QIxfEvx/dBPqxRVsgBPjLoC+Z++wsIPKdNF9EaQOY
HjHChT6CXLhKk7XuihnAq2a+M4yYNNdO9XE+fFUnM1rH/5kQ4X3kRtmnQ+G2MNEut5BUZWHsAjbZ
3nQGpJI7SLLqpolUudgmwNqiHYq6uFyQBaYNWkEOegx02XX+ENvQHC6X2PCvkZ87MN2e908Z1Efm
JP9GiHeAYQbmSH89WYcseA2ceOkPrQ5LrP5Wv/2SkuXECeiHVhhi83c/33eozLqaZ5DSF/T6xSCW
AJ9IxxjpwgqjIujxOe3z1L5k9MJNgXh9yvO/uHPYvw3J4oQdm1hVdUj85nLg1TPu8GW74UBg+poR
BOWiHRmSig+pTYDfBbR149NvRtlEmMKEHqAmBJQZOkT5HxwsmD2RI84EVD4HuwNC3IlcdLV6EpsM
E7qa27Qy4xyZkSLNGvPcoinM2OaDYbx1Rnw+kpXXMwCf8YkF+zmutqdbtcn9vE4E9qhboQpn0CuS
F7GT2QeLTlfmdDvXNeBpdt1FdThomgKqNXRwCRAMpOI/yfYIZmZnrRF6M7lrijLy8sNkAPd6cd5H
VTwA6CTOIFQHiUw4SEfurANBPDTW3k7+5cvdEuhqoAoMI8owv43I/ILg3Wdg3oAR1m6AUYttcpME
726wD72NBcBE/ZiH+0GnsKgKj2OrcqgvDlARwupQX2XQ4Wz/fCgNbgUIC0Q6COXk2kVv87VdW4TH
OBs+27hBPuwdDG52my4ofFCDMjOsNDGp/F6/bcqFCwAkhoIIm13zowogUv3O2O58SKjD/siGtHDd
xEHhtcKG5V/QwYqm3gO46r4c71dULIckboytaW/PW1Udiw5e3yD+wxQGkMKne212Vgv9BxhNRiiv
RIAK5xz0fEYHfZmR7L3JtuN2aLMbY0xQWFwqa3/+B6hyvVBvEJQ+eErI2PKyNIjDSvwAFxeL0tl2
2HRJWEZG+WrXmmuGcnOLThHKzCg1m+IrH90BzMphPAwZXud9Fq95vYXgdRdBnBi3Jk83CaoMmSNj
Uppcm7pM5g49P7O9X9x4nF4KogkZ5dqFQncQgGHBJ3bqj5HSoKzLCRHT1aDmMKKA/MAzEyBXTOxR
T3O8KEPltzVZ8arzuxEgMzi0ZO4TJe9r/5aG60NVm1dmTXByYjTF1aF4ldnkyKh96mKZdoadWnCx
AjJUXKH4X9QkMSWHoWiMtuCuJlcKq6qFbjqFW27+4axGtE6R40Vh/eLpxijUn+u3JckXtG9mOoiI
YCZmdYbIDzdO9sA5+nvvf7GpMMCORoeHQ1R+b0LKLXVGf0YdAPCgYLyF0j0nz0CQ80SnEKsK80/8
OFrplmBkO/1AfkGWzKnwgVYwAhTttO0Y3ob263mHVDsX9D9CfxhjGSivnVppTK8GveaCd1TwI3c+
ZuCAu+Ru8DWPaNUXwpgaBgww6ARSQCkFs4FNaU+xbqlxzdIL074tpyu7eWC+pk+uPJuPLUmxYAJI
wegovpDV7tc+vMpH4Mqc2gGxUstii2NMo+n2NkY25mH41Xpvf7Gg8BAoG1Qlvkg6s56s6xiKBQWr
bWi4cdptR2SO9OO8HWV4HNkRr6SjlEsMo0Q/2cSKkqvcu3LznTFozmZVXnJ/m3CkpkIx+xBBzuDK
zL8tIYq68yEHTW/qfCzoT9nLranTSlVGIyA2HvBDPtp8UpgEZLEnK4FTFXpd7rLxrQ8K2n0709y0
leGIwi4BMBMoB0+yUy0Zs3MPQVKsBzRh2+zZmLZDe+fp6oZKh8QjFf7gUiXnwJKlQ5PmNqKxNC78
/oOE/GdYgl2v7zQ7TGdJivu+TLIl6WFpsh/AAudW3xwhGJYW2/Nx94l3k2t60Pz9zyXpYoOXMBCv
iQWXOnKz8iZy/H7D6/ylHdzHvmDXmdmCv/TZbl/rjN5j/i0ysnU7kXcX77Ol7bern22CLr9wuY5N
SLcI4tA72hSs9Drf7fDbwG47hNvWvTFp3BuP55dAVYBAORhSfbjZ4SSQoiftwsm2OLAxZP5esg/O
N2t+YXaXS7uZfp03pTqlQRAHGnhcrTwitz3cJbcmAgq8TTHfNdYdKBCi8waUK3ZkQFqxwjHapehg
oPPLOHeulzEuO2fH/6b6eOyIdJoFdsMrn8GOl33PqjXyrAer+Oe8L8pdfeSL8PXo62P0HzBNYWNh
VZQXb3ObbgqLYjb+keha2Mp1wzCjC1UNAhFs6dycUo4X4AJbfQsay7d5iEzIlOhakspIO7IiJXmI
Z0woeiMDU2wdP9+OSQQUFjPvSbJzyfP55VOm+yNj4t+Pls9My8mxBMgtM28SgL4H4M53ofVM083Q
H7pMc5XSrKD8iK4DA6Do5fOgfGPNfm4Bw3pOdZzeymMS9zUB2vukxTl1ymobiEA1Kx7NBtmvFiiI
/fEmGYOL82un3KdHZqSU4GXoQyTgFNtQqF9nEOG2v503oHzEgkb+P0ek/N45TlW4oHLYrPaHy8yo
6w9T+Oq6j3b3jQKxBPUp0uhyvXJHHRmVcv1MOTTtCxj1WuR21IVwP4yLjEa4HMdO8AtKVDtaPzIf
N9Twfc7oxmDfGrN+5hiV7vIGpM/Ty/mFUIbN0U+SEpbBzNRrU/wknk94lj21LWYiHntjf96M6oNi
Yg74M8F+AGaJ07ip2rHizeijFmLHGZiNqnXV3EFUjhxZ8KQPGqaF31cZgQX+bTbjOXiwgjcQqp33
Q2dF+oJJjsVyugA5sfx3BkFEWkTj/H0MP86bUW0z9MY8MdSB4V65sOxPzZDPHZypUN9AK8Zzdysk
CM4bEWsu3zyOjMhFZWK3JrV7GOkwslOlT2EXh/kDiKCG/Gpo8rjlOs5iVf49tihta9NOQ8yuw6Lf
gbN4w2zsADta6uvpV1HrWlqaNQykgCAh4/YywZjRPBcsnvmLo0m5ljIaQgHvQkMDOE4pGsbRcPuF
oSbk9cNzgOHLw7zYu6Bb38DeWUTFRKb9PPRLnIHh65L45dvUdCj/5dsw+wluiWuvmnbOvI4aQJgq
zwgNCWhJCK2MQFrn0GYuNQUAnnADtY4MjBAJClU/cj8adbKmqmU+tiUtcw8UoVFBtm/TdlOEnv9m
7X+6OpSUaqGPjUgLjWM7JYuA2dcLYAmpFTclv60M8Aj/VQsc1WgbjTA8rkF+cJqpcDUhdEhnHAxW
7IGpmNY/zm875cc5MiB8Pb4X5CQNgwoGUguDgICdOyyLEv7auFur1gkrqvIuCEoCqB+A482Rad4Y
cRczm13RsPzeTj+7aXfeGdXXP/77kjMdZW6QJg5eLyvdpM4Q0+B5nHUzI6olO7Yi/v1oyWo0YZIK
43+bJr/g3j4xMRLKNyXBa+jpL/wBnQeGDnBWoWx/aqmcqgayzDinFjffdMPOYcnODjR5Q/lRfhv5
vJscu+Ml3B5MGEkwMEaCPeW6uUzVfgmAOXVshDLw/5IbNZSUmjnHMeV0hxXqcHVUz4/536BFjqwQ
qaBRBx4qnjb8sNNdZX3MoHY5/zUUvLp45AgJOoL3IVDlkh+MecgvCyz46CzU7gXeoT67y+Y9aLBI
ctH237BDi3HfptDLwX7FS+j8L1Av5H8/4Auxr2HkPSDUovxFNz2JEv+lGd5mfnHejHIb/fZTpkBJ
zQwCcgP8tCwaEZwN5VOou7ooN1EoaNgFlycEWE5DO1mcAdQneMzX4Obpn7zswqwvmmGb61BKqlMe
7Ov/GZJzgt0saU5ROkHFyZ5upullMQ7u+NZXB1fXKVFupSNb0otuavK6XALYytGKWUEy0Waas1Tj
jfxpGnt2h4Vg2eyKRkOB9sU1YdfdGLvF99LX9PlVxiC6CLkV1DpRFZLOuTUN3ZKJzDAXzS6z7Q0L
vAu29ofBCkHpMEdj32oayco9JtRWAQARI1nyKKMzJlmWlLgnNdkmccwI7RHHyUAJdZd0Fx6JsuRf
XNyivLst7OugiEedWobyLXb8C8RHPsqHBum5lXH8grS5ted4TWNv2rXlDU1v+m6f5o8J3ibnN5za
JgoNonoOrQC5EgQUyjhm0GjZVBhGmFy0be6z9t7or6g/gIkQ0+xNEWFqW2NWfED5zv3JHgrwg6CJ
kE6ykpC6qn2YDWvH+NUW64AaMGQR2GxUF/UgwKTA3+07DFVtgjx3cDu2p/XDJKuJX4ZGJ2fT3wBl
wLiHchhIaDDWIiXZDjWKOlzFBJfZRPX41pGPVsvyqNqoR0bkM29G3dudQgw6kYFBONVEF0uztqr8
Jhoi4ObHnFMoPzG9AgQ76ZhVeJrRqEl/MjCtFOGvur3XDlyo0vWRKbnWYrkLmbIsrTZzWsbQRrnO
Zhrb86SpQevMSNd4lq9N0dswk/SPg/Ot7B1sRh2BjuqEO/ZFur/b9bqMVUKrjWtsCb30yR0uVfmk
+TjKz//748hwlXJZA26YcAWvkSjonCjQgSV1fkhJJDGtyqwtWPCKh6lC/Qs23DCif9OGDUH5B3Jq
kTHlK0lBzKZre7AmG2n/mgfhfW8ZkOSdrzDRuh/s8XA+YygX7rc5+QJSVFnurQmimntsP1vzw4oT
4bwJZZgJpgShxgYWJSnMfCvxeFrBxND+dDCCWtDtlL7/sY1AyBpC9wC4SbxHTlM884fU64y2gg7S
krjRkpjmPQYt8iB267rMtuetKQaMgS3zhK42CnyC0fPUHFR/E4e7oNFyqzzKDeRS7zpBY54FaP1u
2rWICKMHq7x3+nEHERPN6aI4xk/MS3vK5HYO6eYeK+ruDJSWQcXG4xCgXce8Mw3NBUV1lJ1YE2fO
0fE5YH6oKDJYc5zHEU+xddyClzMK6CtzcM6gOHGdjH+xoU+MStvNW0CxO9pYYdretemEu5fu6m2L
VZLOyhMTIm6P/Eod0lRGCb8M4yHxdgPZOjSNXfPGS94KY5vVRtT/cipjl9Mtzb7RnAlIJF68mwB4
uOxq8n+a6fvSPROe6AJMPG2+/DbfgwrMp1aoTM6A0beqAzViBcjaawWCAf7DW3dTS/ZV/+yuMYIP
4GDdNJxio+KtAbwhGNtRGJTLOubiJp0lVGqTOcqdV7+5ycfd+Z2jOEQ/h/IBBUb5I5Dn1EvDdGYn
AOnDYDv7YP5pl7slHTZzvZ914oyKhH1iSoqgDnAm4jcwRa24NIAAPYT1ftGRSyry54kVKYgwmz6G
3QArpNjP9t0AbvjzK6b8KLir/2/FhJtHUQqZt8ZuMxjIbTBkv2R8RzMNzFgFwgCGEB1vgE3tr3Mf
lPagYuaYNQgyc4vhGeiubavinyKJM+vawUxQsSszCKOZuhKxKrecWJbytuGU4FJzxJRD9wAF16aK
zfwfFBLABJ21MbhltU9hpUnMpoHpEd1gFGKkK7IV5knpcBRVRxaVIJ3F1C4DseQYjQuL8ophWBG3
iPiPvyJQz7+Nyn6aJF8KgZus1/vGvzetD3/+ed7E55y9lDOObcj19oGP3mSZsOG007PHuss8WaIc
APsBI13F6MSj89GXb771hHt4519XM91aBO1dEpkFpg49epFxf7dUkATwX+zEhM7Zzwyjt8CtRNyr
7+fJu8sxLX7+dyv26cnPls/SjFPLG/CzOV6BdrObrNcwi41ak1IVZybOasAXTdxBUFGXNmrq0qQd
FsBxF391X7MwrL6niA4ws7kOvcKuwOVhrP2+wWJQMBKfd/JrmgAvPuhncUEBM/wX0qip7CoMjGcA
BpRPjXlVlxrvvmaJ/+fdFyY8jKJJ3lW8zfokx98f0GsJu3STm8UuNN/Oe6EAk8AMsFIolaHUDlun
yUh0ND0I4IF7IXvsQfFZ7ExnP0OlLE0BzL3z1rjjURBej5vu2XOjcbOBVm27W3UZS+UudGqBGYcm
FpgnpJgZaWvliw13u+bfpvCvx8XYL8zWgNM+R/dOdxSoiaExDSYGoI/Qgjl1dzVNZrQmstPk+yuN
DKBLPixa+VdLY/MiMssRkMKxW6GS0zgDVFVKjACuldU7sZVlzb2FZ/UdGvVDhrHKcPBjZ0rs7TT0
fIZ6OqvqyIA0ZBONXUGfk4ANz9PaYAUdsyAHO8l1h5X4PF/8AcgNfAyoxQRy6utYVfpu3qNl5aZ4
vrSQPy3DEpzqBiFRZ1fXS1/iPldi0iw3/gK7gtXEXRlsqoCYAjN2upqGNYcQiMAObMqP1L9Ksj1P
vnnV/nyMKkPjyIoUGlC44LknJkzI8FgUsdWD5MJ6OW/j6y0GgCpMsbk+VEQFZPvUEzYAat86XIBx
23ubeTc0dPZ+suL4aCJiJJrDQ5U8xHgpFK2hzEzkNuDQOUZqMbjUA9Mc9nZk0x/nHVJaQKkKNwAh
BPElfSQNmEapOJ4Cfxe6CTgkNIM/yiU7siBdY5YOndK2gIW5eeAgkJ6ezPwqLIYo1AkJf030+Dih
IDYBL7aF/5E+TsKhJmkDiJuvt4BAmt0hodt6ijwCScft+XVTcBGeGPuCBe+TtK8FLLvv4sq+mZZ9
1W1JsbXSg+/uZiduhrsqi5vkQBydeq4q0o8cDcX75uhmCO0RQAWEo2Z33aMUHh5SnaqbKmEcm5Ce
fi0Nk8RaYYKVMZsvwBqAFA8dgDzcGWQz6ATBFbVisZw4WfCYx9eT39VzXRRuDXDOJm13w3hvrm92
fiDD3UKh+/AvcS5K93trTGjpQ+rN/DF4moqYah8gO+EIBXwPt0Ox5EdLmnR+mjMH/lagOcHsTsRt
TXpSWggEvMkGKQ7ArKcWzLVtC9sXyCNniKzqxsx0nFyK4gRSBVYRhFyCP13eAH1nmB10XHBqeegn
XVXLoxUejOImHbeNH6dhEXUDEBL4T1PqV+28I8PyZigCno6cwzBQ6aGxt5x/8vHWWl6G9tL6c4Di
iZOyRl2+YO+3wsk2bXbD8qNd7UuDZvH5/a3zSN5iXV36i0BtUxCo+etdWV/h/pv4/5jjAfgxjTXV
hj5eP2m3MeA9hsIUPqFpH3wfxst8ej/vkCoNY1TMFHPYASB2UnJsWw90uiMmf0jiotfZZ/9m3Dai
qYFaCp3TdQu6GB3riGoRUScTjO3A9BEihfxsUCcLBYKjKp7GEbzlG8N8aaxoCS8nHSmSYgktwdP+
OfqJgWPJP1AlWo3hw9YYoipmu/5zO/rrrgxAbXh+JRWp0QK/AErbQkwQI8ynGzk1Ics7gc9gk0Hv
0lqy27S5B2L61rDay9a5paazIx6ug+etKqh4cXH6bfZLa2BmuCJ4yB/ZHB4wWgXxlSBOs1dnsQ+G
4V8O7XOf0itOhxjnOIgc3HCzQOsiXyEnFby4OT24zN24lub16Si+Mn4Ywgoz/rhByEiQPs15E9QI
XtJgssFgaXFJvca0N2WY5a94Ta7vJCzDi8xh0yF3lyLu2ThNUWuPkHkd1yTq1oJ+q/vWvK8TO09i
cxq98pAMBQOD8jSPl/XszNAWXXwnDmza/mI5T6fYNqr5Vwn25n9pAibiwZ2XOZoy3/4n4L13UU9L
cbWkhM0bnNXrIwt7C0FhFu/J0GUXGHMZdgCoDdW1UbPwpjB5o2m6fn3g4pNhKA04CTyZIIx2Gill
PloubdHjt4ZLPBUM59fS3JSJbqrqUxtAut1jUhz9NTHshEFq6eaLhy8fO+qi98f72txQSvkN1nT6
yJgxHEyXgazCL9r5H1K77LaeJ7QwTF6022IuhsspmPvHsmhQ2R1B6PfSZ25x35UG+6cNjVWzJKpg
AS+QB6S84ASWgyVlpgvZEPShg8XI9oa/2lu/Cy/atu8vHAdVoIWQJFoal//5AQ9xLOBRxfkIWV7p
W+Dximr+Z390eABNYRT42/MbVPWxjw1IOXx005EYCPQNCE5QNmmMNkoyc5P/eUEJg7+4rAvSRfwf
OZEbHe9YJtpRxO+2jBW3tcMixnvNka64roCgAVkOr0VB4CC9dOqKd/lUTKhDkynODGzaeXN+wRQn
Eh6EoAjERJsLqSnpdJgo5PB4D0fsZdODQhya1swGESaPesvR2FJ8HHShPR9QH6FoI3cJuem2JU/Q
iaZNxOvv/Xw3NttcJ5qlWDNYQWUCiyYUeqQYK7wws8kirNTvPrnJdY0L3d+XnlJ04SsvRXeYzHVk
Gtt0rjXrpLMgffXczP2xsuFBbRcXPs8PTXs4/9XVX+L3GokEcXTR7lpadusCH7o63YUOCGHmbz5K
sH8+0AXxFoKymxAzFlw3p3Y8brWUV7BTWQ+rN0cp+TE6t2FONSumuHec2BEreuQPFKWGBRCuCgOT
9wu/GaZvBns/v2SKKv2pL9JOKfzEHmYOG2v6mCcAhlfbOsijdDqM643dP2T1hRn+WP4io524JoWb
DxpRIyMinF3Ieg4b1pmbtrlydJ9Kt4Ry0NFmGUMG9xLy5LV3fTpHThGfX0OdDSnslmZNKnuEjT59
XMmhmTZAMuuuaMrdg2IhphXxiAXXzmksMGJnqTtgwboQGHQvDkE6tkSishaYLwu4BbLXvnwaEqht
AqHLymdMnZ53U9HjQKiIOzdU4FHQkTnJmqEDZLpB2LNu5wQPvNoBurCbu01ShZEJ6J85X5d/Tizr
QVJT3L6x4VBql27EgV+sS28FuJpWB4zygW+FDHHPt+d9U1wdjq3IgIU+rAgouGDF69/qNnbXG8Lb
qBiQQXZJ9XbemCpeBPJejI0JClspJtfWKhpiAlVU9nHfQ3ooQK308S9sgITBwsnkilf7abhMuOWE
XYhwyeqPOr0eQbSiO8WVbjg48CBcidu5DNdtpj6fshnhIOAKVKD/UK7Xkf2rwj78bURG686EBvm6
wsjYPifonWd/U/Dyji3IK4UrypJX2L1G10boTPrsMtHxPauuI4AWANgMBnnRqjn9GtUSYE9PgN+M
1rU5x4y/82DnFBfL9PoXn93FIxylIEDKPpXAjk4MUNpW4KTFZ/fNw5rEaX+R2C/nTahODMElAtTl
p+a3vCNZM3JzXIG8scr31rjE+ydu+HbxH5NgR8J9YX8E5q4JNKVexdkOq1Cpwipa0ICXltCjLPHR
0kUih6CEDbXsLDl0eIg1OmCK+N7SgweGMBEO3jU01+SdY5WsHOyqAJjAZ9vG6aKEYJoNMzAz4F/W
FrAMIGoNoKYm6GqvxT/nV1cR7yfWpWseLwrTIMBpANc6RzW5tTqNf8p1xIANZjnQNvHlJlcZ8GFE
1RzuIWEXxsc8Pxr0huoOC0VygIHfZiQ/RuqMWR/CjJNeQ2SR04OX7P5iqY5MSLew1TZIlxYV8Iyg
6p0GYIDT5/MWdE6Ij3W0m4wePMeOWCuUIKIm/KAcqmWtph+oqvZjcAcPLjy5UCaWn61gqioMkIsB
iwHdtTbD045ibMCJ6voWD27YA/s2eI/b5mVmL4kO9aWoOJ1YF/Fy5COUc3lumAi4iuf7IQyeTN5d
Cbqs1PGByMI8+FwhEIf9+aVVZMQTs9IZmJV5iscUnF6dxyG5Lr2b2Xp3+u+ObsLy6zfEOzAAh4oL
YXD01qT7QzVMoAc0gxzNVJNGBetuK9+ISpNq8tPXdRTNBVDqQawAb8Avb4KRdWO9+AW6d0Pkspt2
fpq6ZTM5Fyb0KyDq++c4W4E0gS0oB2MXyAX5ua38sm2DYoNOsmG9FPTRGN7PfyTV2h2ZkEvvHvPr
MGlgogWMs3ffHObHwxKfN/I1430iZnBYERzDkPw4DcAFNN/TNEOSugumrZ8P8aS7Q3xNebBAMFKI
tzP6nHKprHINvzYzyJcHPGqNC8/ecgc0XPz1vCMKM5BfF2UTjAWI4D51BFFW8ZABPlCxFy+8cmZI
wD8zS/MmVFkB5h3cdmhkob4hvtnRfvWMxbeKJIWVMsHwSJc8lia7nVZjuLDMxDic9+nrNiV4cfy2
Jn7NkbUi8PLVcKDJXmddEbntj7kun+30naz2YRk/zhtThBtYXEGkgH0E1m1HSuh53tKk6xDOYZOC
RuHHDOiU3z6dN6IINyI+EYZMgeoFXdSpRwAjj00gWMpm4C68CFeZ4AEnJfl13owiHXzybBMhsg1Y
opR2FhpWVifwYEGyK9Y3Ch6gPMPoV9xYO4B/USjSDU2iCYeffnpzIYhyVLwALLFBVy7dZOlqVCFN
wSXrtGRYI9NNFgyKmMk9wJH4egHFkzuimOLfBISzOJzoFHUWwa0ab2TMHRiozgwbdzIm0E2vw3Qx
TYb7WiUDriKZydtD3jrFGnMH2dSs/JHu2VRCa4Ajs14P/cSuUUHubztrSdlVG2Tuvb/62G/rsu7s
caFXvl2Z3+2lIVdzRoYLhvDKMDxWITG7q2uheVgUBiiG0tD/qMxm3q0uWf7JjMV7aIakeqLoZH1r
C8Ku3LCYdx5sPLQEqI+2rm0aV3PIL93S9994R8HuVCzUimY2jUtspUZ922QANK9mOaSbpTf5D8Ho
OexAgNZcMH9F2u6noLqf6n5cr9BlnZL7EMjSO4y6EL6ZQJU4RnNNm4vAo8try3q6CzIOJtDGAj8A
Cpr+nmYOtAISArrzOGULBoBWmxp3pV2bb0W3Jg/NOGTonwRed1FxI48h+AblHO7WwwZ1K1pf1W3R
XOIzOunWCYvlX7uzmwqsaUX1DLqiFu9sEIbv6mHIPoaxK+2dEfQ13sRBwAq8y1P2ZrvT+N6sKTRl
OCX5PxBrcLZ9ylxIa9Slc+3SAeW30U+M6HzIf31DoyZmCqa8ADAJAD5Od1aGg4oaHbiS7WrduOB+
sI1xv+bmPgM1c8Krf3ND17hSbWaUJITWdQhCNrko4iVp4NYVdplT7HyAj9j85xA7OHVkQUrqbV0G
zSjYUlNIxxrlEk31xfll0/kglvUoxY6LxdzlM1MgvobsdrYfzhtQXDBBUeTgtIDeFVoUci4agVdt
6nFBcaOxje8BD4L3mqZTv+lIjfJoCALMXZWEKXZh5fM1GmmS2fFY2NWvPnVyfL9suGqziXfx+V+m
ch1ko7ifgd4OpXop4ZdpMk+pC2DExF4Mi0c+1TQaFIclPP9tQPyAo7Ul/Vg09iex0WS/FjZoHIHA
8Jb2srY1lnSuSMHvZaTKAyGt2KOdAfRFq9WMUp2OAd6keHiDwhtdgFNfsjBDfhbYBGSq2A5eQ3Ac
Uk/zRZRG0FjEfRK20O8+NeIGZdZO0FffGOSBD7uSxZ6jMaH6JuBh/c+E9DIMAVn1kxxdumH+Xnh+
nDNAsusJHUwdu6XOGSm8zIY17WTAmWE5WP3lgBu5DoWguB8RVHRwQwLuAQgfab0yvtgceU+gEOod
WAd31d5/oiBWdpM/p3IFHcKRKWnd5sasisVAiTJpswPETusy3XljPJo3lP75re/ElLRwsxWkvEgw
2trMSTz6WQyG1bJ5dU0wuRv+5nwSUB0bYNEEqTGEaoBml4x1acPZEGIJp3aTDVnUUmjkHSBDFXnQ
S851QaEMvyNzUkoYrMJdagPmliqJMh4v5kfCI16+nvdKFXu4Z6LAYrv2104qWM6YV3qAjFCIHwCQ
QADasFYdN5PGiqwZu9Sp6WcLLrM52KYIvffdR1/HnKxasCNP5EG7au3XrviUPm09fz85RY+yv3Wz
ghIPzaIkfzq/cDpzUphnC+TNhxIL5zg/y+An5uw2LSaHaP7tvB1FNwPMfbgzoGeP/jAg/Keprsd2
6hOGEXmOc7fyNqH3yOwna0HlI4tpsxsXfeNQFesCsgGcOxTswIR6ajOk4FhPG4ApnKYWE33OVcPY
E5vaamv1txw9HCPUgCJUGSoECz9cNMMATepTk7g/Tk4wgWvAmFy2NZx7r2AJ2Bpq86Il3Rt4OHSt
KqXFTy4A8IIJQetTiz4b3aErkHabpQzQbrOgNlxMmfXdLhKDbjq3S8p9NbNKU0hTHMEATf0faefV
G7eybOFfRIA5vJITFK1gWw4vhO3tzZwzf/392ucee4YihpDPDvCDAS1Vs7u6umrVKs20bJIhaA4v
nlx84jwxB8oqeWhcF9295VfHy3tm5bj9R4TRhJlFRWphmZQyB13vyHzLSZLtjRldSbNuRrgY1s+/
QOIdTC+CI1pBF7bMpWOSCMZLxQUJEfWps46lWu0vg6wtGJ3nQjOGnpRXKXVltsM6qYWwmzm5I21Y
2tbkkZWt4JwiLDafNTMKRtYmoiJq8vFjLB8U7SrL7orpL+J0weylPgo1AlEr8elOIr0kH/PJngSn
UqGJtHO8MvxxebVWHBP1R0pRkNahFy1ZxMkQW6VWagiEKDfqcJPr+8n+tzC2nvErDVeivAr3BtV4
i38Xn95Is26KREjRxlFxcLqgv8p7p55dKzfMYGc5oX0fyVn4LnDCrtjVRVa9G4Y0fR/NWnSTZmpW
HH3au2O3qjp9r5p++l6kyu/UeES4V2UyOyxyAwnOZhga340Luq/2ZhRNKomDyHifOsjHeBRBzOu4
aaqaZ48i5RtRoLDiPFeBffCh0Ugm6W0va8n+lAR+TYGAl5sh76ch9z29aaTroRWAVTvtVXXQj8bU
Dce6r2zv8sd8fZKBp2cFZWOKpK/GiDIpdIiSkrIiciXVobWS4LM9QRjJ/frtQ9eBEmxOyDsQ0Jfu
cHRiJc5j6otp10+upeTRdViatku7zpY+yJpVfDmh9uVoKi/i80NAekYqhpRW23Aqm9vCNssnNW7t
73apkcK5vIKvj4PoksKpGjb0WwTyz7GIbRyz6ekgLcuHSqOUxFzjfjrqpbTxqVaBLNhczPszNXUp
9BGoZmXlSU+ZGXLjFCm8V6N3TOPZN3r1fNmm1w4Rm/5ALXuJ/FIv5LkFajLR+Gvyh6krv1yGWP1E
aLdQyLQ155Vjr/SMM1cCMfTBLvO1x4QZfGEybdxUK29+TIGSTZ0P3ixWnX+eLnLI4qUT9ZXh0M3P
UXorxS+Bem3Q4h0xOrO6nZmRHr8rU+iYHy7buLaMqBiIydpcLSRZz7FlSbL6KDEoEDOqOetyL4sO
lxHWVtEWxG9CKMiKr/I+nVH4Jr7Xi8oXZr3N6tPfnCXh5W2EjYQY4bKeMwVJUc817ZtDciVnDC6Y
ryKiqMt2rKwUYSAFHL6SzpWina+UbRRVVNoK8h+T4nXJnv6RDYSV0wNHnmyBYBjI/HeOkFW0DYZ+
mHt5fu+H76Lq3nL+HdSNB+OKHaLDiyEBdADSw7lwBgzJzNskT3JvYMCj/tncmnqz8r1xnAyY5nan
6LH0oXnTtRM9PLlXoqw7JDs1f9C6jYmLKzeSCbmATyGyUezd85VSU183SXHlXqUclezDYB8L65Nu
XsvGs28wMYWm3ssff9UoWBpiQAAkd1U8Fk5CFiWBqR4MAPbxnWG8hNaXhIay/w1jYdSUyEFX2GDM
+YPfPZCyjqP3lyFWv/0fM5YDAupxbqB2A6HP00FR0quJLoG3Q9ASwQnhf3q5Fg7FGvS8QkUi9ySa
VyPTIkef/IUVpxALf9lEVkh6B4h0rl2Hdud+43Xy+ulHiE0qgD3mENYtXZZp9Eh3VXXumUXk6vmH
+DOFVVIcO5NKzfj98oKt7WWCVUTCBAWMaWLnW4st56Rd3eYMwHqYesYn000tU1Mz0R88Tr55lLfG
lq1tZgxk1BA9AkjULzxZF4eFUxY9fsaMsOcmi791W0K8a77sFEPsxJMDU2u1xKsMDCl3o3/75pMc
7OJwYyOsLJ1F9lPMPycbRT3/HCQcVH+spYFLy7iVzNjNwvcmfZCh4yrmLTOjqnnD74idtYiEoXQS
CaDNRIlaXRzRoVEZMDlNfCvn/Szd6swPMD2thXQxbYmNrXwk+jV4Ijs618GrYTy23ufE4nLu1d2E
hDivS/1DNW4VZV6hCNEAk15ZoaXI1bk4SrJMVw4xGtTDNqGHaVcquWtFx8s7fAtk4TyrUnFafwTE
8CF4oy+m5X8xbE3oEggFWjY09JFljCsrw2iOI8IEsUquXdsNQeldNuPVlv6FAAY1W9H6vbg4264s
aZWj5D1Wzi6vdrbzrKSOJ2/4g5XVIsCg1Zsx3SKvL/7+5OT4RV0SRpdkwquWMax0Mk2fgjcHZTTi
M+aXDAlfnfBvYYvUFKFRiwlWeag9aV2/M3LG7wUbfnTNlFMU9dyUKR38LvYFCvxJU5aPStQ9aNYW
P2kVRmO9ePLrvBIXp7IfeTOaM414fWrctaN2b0EeUbPu7duYqchEaII5JDrwFtbMkmrWhihRkO+2
IJpVmksB6fIme3X18GHQpSGmIWWlED+dg6hFlfPgNCGFGsZhcKI9fZnHIYDLk8bPozTswnBLgueV
F11ALnxAbJeVNbYUK7JIp6d6H5XfAr/dJXTa6elBr48oXV02UvzEMzdKXMD7WqT+YHWgBHFupDUX
Zmm0FGptuyFmt9CoKffoNhzN2X7u/ezqMtxrFqzAE3UEBbViEk+L3R76iCx3YjLXQJqxS/elSdn+
WMReYX1MkhdFeQrDz05wcxl2zUpaIXWmCBFCwBg8t5IYeYiymqS1Vt8EIfUZUTK+bUbHLfoN/aYV
10TyiUIjBQw6qZzlrsmTdK4KoExVvs40/65LE2SMqn87p326bNUalCiSyLCzuDKWj1U9L5rB6Nkt
htnLbqOU3b0dTu1d2VSS2wbTX3gqmiYdck9UnERm5nwVB9VuFF9IQNequafeipw12bI3k77ZIfCk
BTeekPXVC9KBvsHuIcWFqr61S6zAcuc0f4qUlM7TvDhMef758jqu7Q440sI2cbsvn0mVVfdpLQYw
2L3xM53Go8oU5jmoGze2k0NjbqmIbeEtYqVmbOBSheCVWfSvHLYMJR1vRjLwjVQ9mfWbw5dfC/rH
vMURn/LCqtKEBbVzlHalD4zpPRRbKowrjt+CuEywT9WEOHkRyObF5KCBhw1jol5X2lPbG3sYd2+/
989QFisXZF2dxCK/P4bqQa79z11b3WvzjyCqN+o/a/aQCxR0QYIZUoPne12bpzie4wlP3D+ng0Mr
meSGW8535YYhOUfanX9I6C6vfp3O69pHdQiBKGUXyp/k6JPfxG7uN09VxEjXDX+xCmexyaG6wdRf
ziucxhB2geh9bubyxkruUu2feqj25s+Suni/Jf0ivsXyZkHXgCCAwIZVXPhcVOk7uemJOBLH+SGl
CDrm0QZ5eM0BEp5pPJ4I09DBOv9IHCJmtzf4WrJE13KX77ph+spLhK4qY+OeXNsPxE8WjzSRkV4+
DSMFel5uUSiJrSu4hDChrxo13Ug7vJZc4aieoiwuD1OPstwRM9jaVM/+kWbDvPFHrX5E4Wr6qEiz
Ree4WR4pqqTkJq3mNi7Jhrh5HTsPqjP0781srw5bgvWva76LX2txGJxoMvzQxHgJ/Z50ONLhYc5e
YITM1doVlebp4bHZugfWditFI64a1L509VckcRJ8K0juWjNyhF5Zt9eRqV3PUXfnp+PVxFH06+4m
0eu3R3yiTvUbchEk94U5+XkAJLocbqub7mj/aP0dhKs9lcQ82jiPaydEsHZJ0usoBSx7c7q0nPNU
aAQojv+ooUg+Vh8v32yrB4S2Z+aTirfrkiSiBkbuTLVAgIcc3fRypsTHUVOq0I1Lw//Whn35N2tI
ugnZD15+ZJrPz2Q/Tb0eCPZQm0fHzpI/53J5U5SkHCz1vp0QE8y2ptKsWinynOhxoZy59DRhNY9G
TFeEZ1EU0GcZ1cT8Vi8c+i+MjazDavzKxxJODcBX3DvVihOGpHJ3+21KS+zg6tx5VnCIkx+j5Ura
u8p/b6kH3dpwDav+h2PAQdAFZ3OxrCF17TnRRRm1sVxGxzzC0Tv4DJO5vGHWQhPyhf+FWTJjGnsK
1E4cOrkO9kH7IlEsqIpDOM3MON5wqWufjfQt34u0EcotC5MCQ1KY7ikCvREqUePb/zjVYHlSO4bI
0STHy5atOjEa4XQeOZQNeHucb8zA6W2KfHwts9PeRfVzYVsMpC6GY2oEB3VOv4yzwdiKh9jc6nFZ
NfQEeeFW/JaJNo3BnonS7PMgf5oT7akkOetR0DpctnJtm5BLpOBB4Ex+bBGGWVWf+0EMVFIZiVsa
+r9Om91QWNsauLXmuyiZ4lIscvDKUr0wajUmA450TFJ2/1JUTuhqm3K+q+uGQASPKK5cvt35F4u7
MRvyFozcgkDMQPQihkGvq8g1brwPVzcHb31SPHgs0QV6DoVMzjQPM9Vms21t5aZ1tCC9J9gsR1dn
lAEU9T5ubNcc1OSd3hrhsxqq3a0Nmf3teRoyjUjl8SqnyXl5KIyo7GxH4hdJ6vYj8TRtbWq8y1GR
3fDTqyZDpxIZNFF0XFYHYkMJU7vCaxIG32h2HLgJ45b9Jvzq98M/s6O+hJnmqUX+qPAcurxNX39Z
Hq24atabRNEryRlDG4yhJNbxqL7tBxOJ+GIXoHGZ58+XgV77M4Dgq1H1FK/JZYSo9YPRaQ71Cb+5
y82vYxa4aX7Fg5zKyIZNr4/eOZSw+SReQd6r1EYdKGViqp6zdwqCxa0LfQtkEYn1htFUiijpMMkk
aL47Uu8mbx4RAMuY2gfXDFkheuUWPoRuj1oeA1L5CX03ZtpfZVZ60KStVNCKKfCNCBHoycJhLQuH
k0JQWSpk1fPG+kZV/mj5OOSgDDaumQ2cpRIzQ3oLhrPO7LVscsNSOjTSuPeNLZ7xKgxqT+J2Jg5Z
UsAlp5+kpjJZtcnvPdkubNcxC3S+Ov/tzkqhykKXNSkkRASW77igqvFUKWL/kVm6mb23LS+J7+0i
2tn1V7MMDzY9QfOb+1SEU4KBQe5FgfVmL7aeGTVh7Eeg2mn6AW2oF7Uk7JElJrTRA2TQ7JYFzv7y
8V3xE6LlzBQqlMgrLfdIrwVx2s1RQeuPfOi17+k0HGci8omZQZeRXmde2Yh/kJa7xI+KoBlHkFr7
I40txCR7yTf28/jVUIn19tVWbX4LcBGOpG3hQ+UCMGwq1xqIGN/FAz1unyLL3jfSZ2uLML66lmie
0Z8nOCDLm6Wz9M4Ym6TwFGiLU/g0qtNO9t3e2giRX7/bWMnfOJQSzv1gXZRy6ZsYFisametPujN7
fuxJxufM+WRLWyNtXgciCiYhKsSmxC5tsY7WHA5hUONGKvNWnUpXQ/368tZYOdlISAkJW6oAIqw6
N2isUhIN9PR6pa3K7iQP8T5pkW5hbtOWLvqaMeSOTSjH4pwtX4RU1FIpVS3K6UHpGsbjZkj1K4A/
z8owWE/0PeNBYBAuA52uhoNb+5zi0Whyt/SNWysz2oM0xQ+hLD1kjW7c+Opwp0jSjW3X15JafKyq
+b5UgwAdeE5hEz5SQ9IJm/ubghE4vkREFshav3EiX0uncl1D+hb1f+IU1uR83Ye6h8KUhAW9Qeah
VLIrORSC8fKu7JmPNkKJjn1PHn8Es7GLlUAo7W2kG1e+POICdFiTKyNhtiwbNKVPBXKSBB/gJugt
N6ifEbY6vnl7AULTLKNyINAsz2WWZlVWTgGOgDjMb+SjifT+5uy8lXCPsgePY552FrSZZTDdxVWu
aAkwxZjs8+6jNQlubDtezZWQ0+l2E4OnlJKxh0azFWuuriPPSoFOTLFscSQMrLTIAFuP0cQaW28s
lds03KIErJwewTD/DSM84GkElteoMHXARAX1ndR814Zbg9dXvLYoCeowKold0Ts5h7ArxgllEs7N
rJ91/12ff0ZYpx2f7eazrl91/kbsspJuYIjSCZ5wticmtVNr+1MUF95c7Yr6XTK5EclvZTfMN7r0
1dHcdvgo9Vdv35Ek8TWeIVCsCGfOQenFLbISIh/1Cflh0oqbMTAeIunz21GoXdH8JbP31WXWBolJ
yJYpUxyNdNrX7XRd1c0Omu/GdbS2KTRmikK1gmP3Kg09xHZYEQ+xKWhR0ZqfxP5vt0PHQagq/CAq
cYtwWY1pCOjNhs0tf1CMG42ZAumGDWvnB4qdaPWCIsTmO/8gPh3ZBYVTdh3jQPLaFCIj7ubdsLa3
qdnDFIR8ym23uEkD0y4c8iGslHnb0WqCiIkyPCXhLvd/1sMuKzbiWLGNFlcR/BDRu4b6AzlzYfXJ
3k77uqYfnSZnDU1OqxtddXhqi8fIjtw0jtxqa3bWyirScCiKsjKUNQLoczxp6o2Kl03hJbno1rV/
9AGXi6ZukQdXdpyoW8IaERc5ubpznFxTSj+MZBFK1tLNPKjILPfGllTnGgpFWHKQrB9X5GL17KRi
9dKpYMjI7chA6a0WzZXdQAMwTwzkcqGPL9Nlamehthby86V6X8qkUhOqoR+U5g7dfjU4TlsstVU8
UaQkPkXJYVlwg59iDK3MqlnFeNM545FMvGs6/2rWd2IW1PmsI3Xjt7Yf4+FMBvuhxObI3O+LRRz6
vBoSQhwupvbKCgbGjG8pOv36GcttjlmKUI4iebsMIvROCwukbgsvIPmAMEQaXUfyfUtEzGzM/qM6
ufb8yGCfIPqWdsd+fgi3/PnaVjn9DdTzDZkYYz9WuV54qj9LN0z8Uh/0yvjxZjcoJJV/m7nwUbWW
KCwkZsaJvJf4kxFI1xaCY5dhVl4xv0pwkPMhrdCAdW7L5MgTYtvicBFGtKXtKSNzRaKHqthSUFxz
F6LY9/9IvwKqE/dk1HMUhZlSeKk2X2U6eiROvJ8H8/ntBtGrRtmJigl5zsW6pYlSxR35Ly8g92w5
wfexju5lIl7UkraiiZXFo1CKrIrQm2ffLxYPbmOWagFYalzedl3wOE/m0aozxnHYhyRpr2TtUYFe
m1YqUubvVOW9adZ3QWO4lfa9TpIN09eim9PfZ7nEbcWzu+n4fWbD/1T0yl6vlRujzG/iJHxsyGyk
8CAt4lWqTSEiIhtbduUCQlOQ0UXoq8DwWrqcoVenZGghJ+aN42bK9ah4jBVM1cjLJKK6L5c/9Mp+
svHXggAHQYgW2vOdO5tBPWXolDF1jNHOxnFKv839hj/bwlicdMMvktTxw9Kro9yd/WM+Bbtqs2lw
dRudWLLYskFVjrLSYImeHO32i0RfUboL4/3l9dpCEV7t5PyFpUNHbIctJiPgAsgK1zz7VPvDZZT1
FTOFkAZDkRHgP0exlTm22IallzKMXaGBPo0oPh0ug6yb8htkOScgRExHnmvx6aX7XH/IrKt48sZu
gw2xup3JG9C4RHfeqzlcVW758WixYFKjEXa016VW3XWobNOmr3qD4h/VYSvZs7Z8IvFCiwmxDkTs
8+VLYytBBJambNuOyXw6d3KWH51W+Xh5AVduMFRYyADi8gFasgarpIqVqazYC6Z6z3jhY+F/v4wg
Hm6LWxrhPDFYDGVqoQJ1bkg4NJ1aawSHlh1laKkhDJCEA/3lTf51mOIOvxhkG/7vNSYCvfT5IoLP
EDxtmWifM8loHZ0Qq412vfNF1/Z+dzPoXzvZe6txACENLXp0cHhLvx/5itY1BWFO2X0ezS9+fR10
L7V6M281bb7+TmdAS4feFEhTpQN3plJ/thJc9tb4eHEczz8TI79NysW85VCEXSbIGr2fi7Y1iTLG
27l9NPOjFH6qg6tquC3V26DZIHOufaFTOHGwT3xQEeRxV3fApeXkTfI1mspHP/oqjVdtvEX+WcWi
8w8WIlQmalXnWP3MDHlOGpeh/NLa8ZVuzE+FVu+lunOpLG3EAq8PruhgF0Q9VOP4c7HfDamNg0Lc
FMOQuZZ1GOyPfrm/vO1euz2BgfAsagYMZ1sqCxRxb0/FwAzmrvhpTM9VfBdO0EA2Hsdrew6GNn2u
BIYURRbrpihMc9QsgaI8mX5ERuTpshmv/SoDwHGqPA9+eYbFUnVyVeZlFZdeke/MklmcPwL9QYuv
M2azJltkzbVdcAomfpmTHZdVRdh1qAl59qy7UXJtWE+GUbqWfN1svbjWtgBsSjht8PNgeC2uPuRs
h9wIWbiK2RtpfRQD4IxwS2FgFUWMk+BOEvqBi9UL68IgbZyWDKF6mhzUzZxnydpSY13baVzhv0EW
q2ZXg4SnBWTmcBbXTfRjVm5kZWvI2+rHocZAvEguhum85x8nL8vGSiJg7MS4zWjYveJpimxpMH61
OvNeDfxs4witIjL8mTIplRS41+eIoRHmhuxzv/rZP+KKbSyvkq6lody1xfHyNl9dw99QUALOoRDT
a5u4KNgO0xVSd9VQuo5BWLcBs7ofTmAWx9X0jarrBmD8dG/2X7rwuYxeLluyumgm40tILzIddUlB
Y6CEXkO1KT1VferjQ2vcyI4PecQztxh8q8bgfGQoz3iHZRImpLd+0DKMGZroUE6aF8PwGRlKftmg
1U9zAiP+/sQppNlgm0yzLL2ky8iNeWO0nxTTbYu/cKWi2+W/5oiFPcGhRTRVEdnn+cD4Ya2zX/I5
+JvPfwKxOKnkxgKG4wDRB89G9BA5D/O4kVdc//x/rFicmUZ3usoQGxnRqkMY3HbJsUKyItSZM7P5
pBbbdRmQnCzZMrRHimNoKh2wLg/pSx1Ez8B8lIyvZmfvWivb97O+q8wuRpKmv0pm539bz2XUYFo0
daEF9su9duqHXj/6zVZCc2OXL2foqCmyBHYJRlo7Oyt8kFvHtbboMxt7fElVrcxiYJgcIEqwc9p9
bx8M9cbaSuqs7g0akOA9kQVh9O75DtfkKQyVEZSh/MHMj2ra9+lT6geelWzFc6urBp0YkQ/a1Ajr
zqFC3WoQbi5xdPIHrdqn2U9ry5euRiYnECI0OjmvcZC2mu1jjZm/2Pn3UfmWOF5vv7cH1YVQc9kJ
rS/dH3sWTsjqpbQYdN5gtYTkUdTtwnGkI9YdjO+F8XIZa8uwhZdogqCXq4K1C2vjitpNP34yoH4o
2he1vO/Vv4iFaVT4/aUWDoNKeVIHOmhqrn9PrSlyqVgeGJ9yfdmqlXwXkeQfoGXPP/Tkkto7S9gG
+9r/YOQ7i/LhHF+N3a4wr4oI7x5e+fIWeVgY8MpJneAu7txZGZEvppHV8+vkpXfia2f8YPgCk840
J/YUstFV/Tdh8wnoIhdV+HMTBgmg3VAfMvWprAYmuR7V5svAYOZs+HF5cTeO27IMBzu6SmRx3PIO
+jA9oXVbPqeStWHV1lIujhzavMbcZ8DIxQ8j9sr2xkIXbnKuwsGbHLfZimy3zBJ/f3LEg7QMpVED
z5/urfZdUXxQq/eXV27tAXW6KxcHu6/SsnIExDy8H6fv2rRxH69QD863/cLpjrYfmHEPgD22L/Mk
PStO7JZK+ITSDgNQjNsofyhTOgQyc+vEiaD10s5fOJLaVis5joA29eJFy7q7OA1uLWu6SfXopnZk
by5zhKjNvTHKG/5y3YcRfzIThYarX87g5MvltLl2WotzjiXdS+Ufchwew2w+KAyYyer4ns7bjWzF
6l7haoPvynPuFcNdo0FgTGNx4gxGAlTDPld0ZF+2yLurF8EJzOJgM7qyduKJNW2j/pDZtlcP0UOP
9HGm/QydrY7y1WWkF5TULIwLSpHnB8CsW62nR5K4oBXCmYnndMcW/TZ5dtXiU9K7lw/DunF/4Ba3
to5wf4OcO+eteJHgwtifmmI3Nwdt6128ZdfCkZD784OxAahL3ss5jVQ37Xjb6g+SfKPrP/83oxZO
hHYxqchEpX3qvln6MUe9brxTonsn3l0G2jJq4UoEL7XTC4BaVLrsd7H/0fGRy3ou8rtR/Ru3Qv1G
cGAJpAxd/DInB8yRfT1L6NH3wsi+LsJPsmZ4cTZ5phWidESBZfwhB+l739kq6Qorlk5F5KFpOUQf
FO2Uc2DDbIxuHgCOIvl6lJxb3OdTXJv3fRhuHba1++YUa2EkCoJ5Ied4kVFNjmGwG4qnbr4iY7N3
JDcIdfTW7L84AqeQ4lc6WVc9C8oqjTCvSf/N7Fup+3dsmZPio8m7JWq9tl/EwxkBSjhA1MXOoequ
b8cUMQ9vTg6WT4PtV9W+86fioKo7O9hS6V69iE7hFr4kKyyt7BrgKmJKS79OQ9VFsdsOKJY5d3ax
L7OfnWluHIrV7XJi5NKlhGlrlZr4hNK9PR77grQhjAZzS01szf2fWrfwKFpBb1pLjsorhq+J7Mnh
YzJtRMriR7za+eTemaNIsQxVsfPvRWmkC8yKG6awi3d96T8TcW1c2VsQCxeSM6TXLtqaAKv07zj9
+6rZegSuLpRoCGHog2hYX2xwEkZVxGgmiEf0SCnhl0Ye3XhLQW714P4GeUWDJsnFrI4RV2hN09e5
/RA54XVEMnf83kjv40h5stF9u+x9V5cOlhilTKHOvOT25hAJbOZokyaavtbOo77V2rm6kU9+/uLT
jHI+9ZIIsSPTvLKd6CFMqJMHhbT3p7/Ja6AgaFOZh0alaYtvZIZ9hPYxtlDvTN3AkjI36tqbKtyq
ja1vht9A+iLt2VljqiYGQHLJo6z89J+2nQ2Xur5yf0AWfk4m8rSiFBAjpdMxdW2a/LuPUbhxPFfd
qUEenGFAFl2qC/+WS0072Rowk+DxBmnohRmD0Ywx8mZndMskvRp48l3edSsRE+pF9AmhaArB8hWB
JTfiED57QV/IHmF4vUeqw62LneS8XAZaez4LZTE6x1DbovV24X0SlD/MzHRgaxndXp+yo5TOB5/x
mWk9X7X6T6rR7wzyU/Fk3sXGVnl9zU54OjAVRccqf577PnOWh3yIIavoXdXtNIbT7JUhcdwuKVoG
yaj5Tg6RiLps88qRhoAOvZTSN90HS4Kamnf55CvUnlK/S5Fw/T5MtFpexlhRHVChrYqk7y+t3WUW
u5+Nxsw6CkHmpD9mPXwg0NpbmxlHN9LENClplB5JNlm3CiGAp87xNxp3YQ6ZfeJGAVrO8dsFe8Sv
BOeVrnXaBJd13nJS5WzUsLs3fhjV+yRIdugOs+qT65vOht9ccQFnYAu/1lFllUsTsDEY4cxIxuSp
yEu5Ujh9v7zUK5cCSBQqeZ7xglqelbwi4+I0hFb11DOBLgx6N40iaadM0nU1RcahTh3FRSDmZzsW
Hy5jr/igM2yx1U7COqbsdegeUbySZtOjX8ZSd2Wr7fWt4Qpr5+TUxsUpnWLyg01J9SWYmncWwU6V
H7WyZjQKorDF1WWj1haUGQT0siCiBpFiARa2c62mI0Z1DTN0K01FKEs2xxcG9xikQPN/ohSR4KLu
449y3WUbD+61JYV6ZiMZSeMRSoSLJR0RcO1GCe7eXNZuPNfto9E21S4yGEw1z2O3gbe2tLQFGULO
QRM6wed4dL71gZ5gbUUrY9+9OM1N518pwX3UbhyJtVCZfpHfUMt+uLnIdCPS8Qn6aPiuYvTeVISf
jdb0EtX/lHT1NRzFH1OpXk/yXzyNz7AXt2XeGKR/yXzxmosfe8ZyB4byIBW1l/SpW86W5faG9Hh5
I619SqH8iYKEQgZl+RKx48ouB1Gm7vjPlD3J/6hEyW4KNjzAyhUNvfkPjnr+Cal+Nn2sgWP7w+4+
3xU5jUvVo5QcbHV/2aRVKE0TvFKkz6DmnkNZUpd0moGzKVAwDKLsiJJWxeSbWrky9Ft7q0lhFU5I
Y7CGuLglycg3ysz4VVrp5CC6qmZTQS4GlsyUFdM7J3OUXRr592XKlLzLdopTtniUIFlFZgjVbPQk
lgwDrVLpo5yIesrsQUjzoKUrb42wWDXuBEP8/YnzjJNc8+UBjDG2vrd9cutHkUe0/Z7I6NoKa1eT
rN1ls9YgLaRoxeAq5rcv2WF9NlT2LPiPg/JBkjwn+GLN183wIaO4s/kQX/Ojp2CLy6HoVJ+J4dBO
LBgtYf+PHiPhCiNS1r6lUuj6w21kvJmrytBKXmBU6Um30chwvqRlGPVyLCAlZT6MSnszt9GhG8zD
5WVcaSMERxX9HjILiWboOc7cVVNTidtdHZiLqb0PIkpkKJpAsN6pwQ8KMLz6JXtnZFstGmuLipqr
INxxHIylXl4sx5DLS866TKWM8dT7LPooWy+deRNYz7kWQUn4izv+l5QKDSFChn1xQdD8FsSNxJoq
ofq+o2uxy9R9SO9JzbTKjXVdSa1z1Hk9/wdrWfm2xxDKSMK66sk/ITq8me/nHiyqj3UQ7aO8uFbb
sXLl0nmw5eDlMvjaRSgUD6GWocv5qrZKiadvOpnbyUl7POmzw70Pych1pMDLyw1WxBbY4mzMM807
sQJYr/1wgqPaprs0/lRV+5Ep55ftEj9q6cpO7VoEFPXc0J0ruGy98qKm39Dj+IufT6ETBiXZdLoN
zs9CILeBXTr8/MbJ3ith/13NpN3fQDjQL5hlgJriAqKUa80pKCkhJrpLkU6UGUx2GWHN3wsupJha
Y9HHvDzQftsPMYkuz5Jbz8jdqUEDeKtnZs37noIs7mkUITW7FjlezflYWddZulNnm2YxzcvGh+zH
ZYtWP/uJRdr5Z0H/aKqMHDB1lFwF3RBd2fjwq2tm0V2MtA0c5yVPmyxyZKk1qZspgDhE43TkBelH
JW7+CodeSE4lwnzLb8OUDk6LoPfYdjgcZeLgfQKXeqcozVbeYfULOUjX4umI2pbBsCTHSdoY+B9H
rveteRNHO6P9aZSJK+cfNP/57Z9ICCfA04YP8KpL25kR+80tXjXl9KklgyNtpRfWvtAfADqbzvfA
VM12ltoAmMM3CyMq6ybc8tlbGIuTE1IEbfIYjMk8OPGTZrwj0r28Tmtx9KkZi3NTyp1Mih2Iob8L
Y9TKrstupzcbfnLLkMWBMdBjVzsNlFprDlmVHJjE7GZtvbGb1zw/IgzE0PA9eWaKX+Mk6rMk1WkH
4QTEsCPbDZ2PCazIxPyRO/9eXrZVg06QxLKeIMVONxHbglSiy26iqZuZx7TZiLhWEz2n9gh7T1Aq
+p2mcmDZ+mh+MmzJHSruzVDZmXrysVfaXei0fLiJwpa50+e2d/MiOqRp/K6uxq1fZi1+OP1lFhfF
pBuNOsWYPNrOy0DzWzQXhxRpI6sIb0Zdd3EhR7pnd2H2F7wpIa7x3+9qL85ayFOv0wXXLIjux/F7
hQbWsEdQYmLOtfL+f/qyy67qPPTtlj5jUr9WeJ0HSFjmUKe6LRmUjQ1kL86dqeTTXFisJo2stZq5
ehe4jCq+bMuayz1dt0UklPdmZUaC7GhMj4rqqf1T2zyryV02XWVbN9YW1uLspX2lzGMjvtE43OWd
6dYxQ9b7Zt/H4WPcOwz26zfMW016CGUjJNF4w+Llz89HXbXFVAk+Hb06/nU6admBdfxsZcF1zDhk
l+kghpcY8fvCcW7kaioPb15fnnu89whqqGovn9C97YdaAW/JC4oQd/ZjKGyOo2cMR72/ibdugzVz
gdNNithkl0mrn5ubVkPsmMwR9uxQeqcrRPJGSyop8lomhSSIwE2huZ/kxpWn9OqypSvb9Qx64e9S
vW6bOsXSTLmPy31aveT+BsSK8wYC9qX2a9baMqudm6UfjYLJEVdPcbeT9H3sHPz+ttU2iAirtjCu
iy4KkoDMfD1fxn5KFCOyWMbevFKnm7B4iYcPl5dr1ZYTiMXBSyUzSPwIiDzax919hSAfImbzeOVs
af2KhV+8QGjh+mPMYk/M9eCMScmHQV40i26m8usYQKL/ftmelYCX/D7FIjHBBQrF4qBZSV6Hs8WO
cwzG31HBabdGaK59lD8Ir8qviRo5o9KBIEuP/XhnN9eZv3u7EeiWoCjBIRIaDOffHe0UtZ9FtS3I
5BHyGkqmxL/ZRqiz9kFOUJaJWKvsNLkciNw7/XOre5l6m8ef2vl42ZYVb8t8zt+2LNOfup91Uhhh
S+wgkIjQ/nibxgcp/uRo/0fale1IqgPZL0JiB79CLpW170u/oN4uGDA7GPj6Oe7R3M50WWndGnX3
S5dUQdjhcDiWc26r9eG8MNXeiIl35JcF8Ks8nxGOGDkHfAUad5bORrbJ7yO+Ntk2wAicZvVUhgZf
jko/JKERT4p4jRFPHbh1Udrhm34drhZTV6lWLR0KOnhRB8D+g02fmoEXZhOzAdQZZwDCBucy+Hvr
vY1kUl6TBzf7ETrscH79VN4AcGSihR0jt4DPPJU4IPTl4CdDGWAGvuDURrbx6JVp5C1GRD3NVLFO
mBRYtA46GUpLxMDVFqzL8TJf9mu+WyxAYmuuP7FSsu851ktypKLzIyzEsNM035qAcgPFU5TkW8Y2
fTKgFfzeQBB+filVpngsUnKsHS+mZRoQEaPN6rKoyPuAAWPHzXQ1VpWRwEaQFwcSPnpBJSOZVjxO
UgOneEYXo128tsErQW9mcLDoRZJpQmv1Ov4rTAZxrge21IENYU2aXfCywtjleAHepwN1q8gI1t+2
P49RaJi6QRGVrzrSUh7Tzsyc+7lo+a69MBrblzm1o5XeAJJYs22WZj1tySrHBPO3k1CR2833zHK7
yOy9uC6W66CZt8x0NrmZ3c3hh+knmzp8Mcxmn/d2NPj8zm6e09lFlQeMa6Bb+oJBCShJgGchM/Gp
B8cxSqcJcDZnP73oezhsOvzTrp3GXytPJVKff0B0BXnUqQuwerTEOgZcqG8+98nT4Nx11X79lS5v
X1DHBqidJSAjPw3XctJORrvCfxa5Gy94EJIAQ4i6srhSG0QBoG0WwIRyKQDM9SxrXUgx/eIB3xIX
YFhKAOzCyvpysHSXgqqRBB1sf+VJ1rPW6wpXhnAKz1o76sxfa/atnsFPPro7FGJuVmt5TsyXoO9i
v9QhZysPyZFwycsVszGVRTrBoZrlVeg9MTN5KrJ1F2Blv7B5R5Ik59Y41griICxrXVygXWPJv426
cQilMkQMWQKWwcF8+qkdNjOf3L6CMjT71TmbsNrRHiP5OtQfpZv+K0YOT5qCMq8rIMbsMS/T1PEs
Zkm+cnSPhEhWQQYy2bQTQTZ/avlF2T/m6eELO3IkQtp7oy5T0AhDD8uDAuAysjO0K2uco2qxgJeM
Nx18MWjCpT1JWTEmTg0hdXsNroWuvc50jAvKpyMKP3BAAsIP+Hqn+04bsyyC2UTQE/4cl+c0CyJw
MGDG8naEn5jzyM6fQvaF8gjQ2f9KFX7kKH+Fh8tCwPmCiw2kAYMZ++iBPr9BCnuGQnj6owkUdIxy
P0mLQjrOJvyqO9svhYPXCXXSH+Psobtj0OVsFG4PPV2uhay8hdhbjuP44q/+0ON8GtYvTDJv/KU4
GNWyCb0+cvKf5zVTWMWJMMm6gzm17IxDGCsvx7lD7BFxrqmUKVfvSCHJvMFnsjrWhCf3ip6Y1X6x
y8cC06iZ8eu8LooA50QXybHx3jD7Bn9BQz+/YNh3FwzIQJF204XkZhmdF6CXb/1cZ366JRQ/PzI/
f7XJxJnYL5QbfbQ2sBrwmBoXIb5dCoJPdJNOVhiOKVBYoVsKIAMWgrd50LUR6fSQjtGIFN5cptAj
n50rdOBjhoBAER1LtyJGO9FE/PxouTJQz9RgM4Q1BHt/uA6H3dzZ4jxF3sDiWmMT6nUDZCHwK/Es
km+igVnMIz28d7PUG6e/aqmOkEgVNkChf0XIt5DXd6HosUbWIotGHhHrevZiALYEAFKei2i0YpQH
fZ1YtZf4K1U6uBmZjMGqIbVsvah3Hhj7aObrKZujdNacX80aBtL5dWZa9K3IZPkAlufLPjR0F7n6
5P5VRnzBkU3UxlQ3PRES8LYLeTSnW57vWSGA/wHivOfVxXlXoVs96cxSlNLmlUEgAHQxeLeu95QX
8Ug33Pl2XpL6VP1VTTq4vCKsYyYkAcJ5GZFxsqLK0jR4q+7dExOUjm7rVv0wUhEILejj3Pj0rau+
DRjzm8xvVb5Z7GjSQS7pjEI6xpiDQn+yC70c63VMvmnTaLp1k8IVq52AUj7j9w8k+24s/AIQYm9D
4+3Ob49u6eSizwBihGkVxt2kLqZ+doBY6lOAOwLbNLvxq01lX3o6PCzlhQgEVSDcemgP/ZznxOWf
2HCBIU83lJkHBymawPgZoDX/vHrKXfpX0qd8Z2dRk40jJC0dRou6Omr6r9j3kQTpyVkHwTiawp13
gIINpp9gTUp1kETKK+NIhuzrwrbPOwd75JUfPni901uUqedywJw8ek41S6Z0DQKQPEBfNJDmJddg
GTxoMSWLs2Q/OFYZWeFm7q9HetcY+/ObozTxI0mSazBJPo6FK05t/2h6G8/ckkbnGdQG8FcbyTM4
qU3rlUMbbiBmmLaGM2wre2s1Q9Racd1xMIUANxq9b68F+6inmI+aE6b7AslRAJ8P4eUALfv6l+/8
RJnz/Coq746jVZQcxVqSNWGz0LB6TfkjsUCTcZ+Mz7O3YT04GRpdE7TGQIhUJvbWKnErMOTFKdDY
AjNO1pinAP/K4klXrtCJkg6Xzzt7HS1hi0iZGWK/3unyPhWXng6GVCdJOmIOplV40AtJ3EDX6hU1
stjqI3/+OYeaA6b0fkAERvMqACKR+jy97Nt1AcIrxjtjM3wzBpBE+D8G777X9eYqT9eRGPl02bTs
U5GjWoPvmA2Z+LWfaDKqStM+EiEdriGcrDEQjycePmXDP4t7OG/aOhWko+PlrQ9cXqyUXeWRWaQb
c9w7yT//PyHS+VncNuSTWCd78sEoxjC/v3fS9/+XEPmWZV2XD3gq42mGeyi3t6vhRQHVAbFp1kt+
OXeTk7u9SOBZwUvmfqPpvvwCihQ2/F/jDaVYuA3RiRmKsAcD3rE3vdKpjbv6uqDXFkbpzi+a0rMd
yRLmdxQVG9TOiqCFrLT5noCWZ23LVzN3QGdrbgdCNm3Ldp7PPs5LVV62R1KlczMMll+u4sWU8m9u
82IA5nrq/F1pWagq+WFUFYWOXlLjEWTUyTqbEh6K+31ogO+fRSTZAlsqMnSdHDr7kM5T4FedNQvV
7OUQzhvG37S47joR0mkautU1cd3BPsgumB+r8oe2xVojQk7yt1VoLGP6Z7Wey/Ge9I8u1Tg2tQi0
iotiIuJU2bGVDm9NcZCWdYyy/KJIXtA8dN7OlDeO81eGtBmjbyezFUIGLZcXyoaIzu6umJOoaeqP
ytU1ICvNGvV4oG4BMRjpgNPD1HYe+p8cXHAB5hcAKxaRcTd1dNM2l1l+MHVZY6VJo7rsoisUwx6u
dJ92yVqQJYA4an64y2XYHrI6ZuHh/Boq9+lIiuQhvKJEAr5acHCca/TLmPNbZmhECIP9lHjCHA3Y
WKEHOmpP1413pe2zFMnVElNl5oVVbHugDdrzpk/3bjBHa/H2BZ2OBEr+pxtto3AM6FSGi33tIy6J
k9FDncJcdKguyuU7EiWZ+Ro2RT6vK5ooSPGwVllM0+CqnDXjeUpTOJIiGboNm+7TEVL8ch86QHK+
Z+atp+tMVxBKiAaxvxslex4fKO8zgRi+phsMGpZmF/nZbdts5/p1whw2vcKgCU2upv5xyQFysCNf
etAEYioJCCgCZVOyFRcQm9wXiXhkyJ352lu++Tq3obTHIxnSajqolLsecqHi0ZQ5G8Z+BMP3Yd1a
ya/W3ba6SVLl5h2Jk1a1N9LB7BKo5Lrv3vLTsp99cqXNQigDyQAI5oDAROpfxh8Ml9KrK7F3/TLH
U/sjSzQ2qLT0IwHSqnE3c2kTQEA37At2CUgmgJucP7cqB4s3OtAThU9HYfh08zE0amRhCo/nLHX1
2GTDJfHQDrKOuXc5YLDkNjVBDGC7vY4xVLVFaBsL0TuE3t1PZK72XM0eqWY4DP8xCB7QnTTbV4Xu
GataQQco4w4mz23MF0mGALoeo2kzRxwve5MA4Sf1VjDfOfvzq6iwBMHwB8wEzPGGKDWdrmIPjGGD
huBJNzEPCrCWxIyAw6aDKhIHUXLqJ1Kke2MibTCPPqRgqP2+aYCC2pY7QNw/9chb+0hcn1dKsXbg
uHGAPiEwYgAsfapUNpSlG86CiX3MtnXX/3SGOfYNU5OnVopxkHUEzzXIOOXwPwBcMuABwHI95c17
NaGP3eruiQ5NQ9Uuj9ymgBWHscHmxGccheUB9ZnnZuCfTsLK24ZtkT+afva+Fmm+pc54zZLmtsj9
txpNgNG0+jdJypzIHNY2mpOWHIre06HKqPbTBnGyaPwChYgMIDBNNuaHW9BDi8ZJTuo1qgbfigLE
uzEIlLIo93UAbEqRAu8HI/ZYbxnHLpuDFNSBjMXzvCPjZeJ1+PdtAS1qo+vLV+VoQXf3V5YUTLnU
n3LfhawFkKwsu6imPOppbK63w7pxnIcFcAKdsT1vtLbCr5xIlazWB2N63c8l4AlYIfBZ5iC/sa26
/5Yk4XITDtS5sxLf+53wOWx26TCCObP0zeSQmtb0wJeyQl3BtloUOmfzQKypm+K+61G7a5zRApmn
QayfWZ/6W05TOJYBfddzVNpOc5EUNH3JKncpN60xZDuaTJ4mb6tw15jFwolEqyDGbOUGUsequWEI
AOTVA6ma8zSSAwAJM3fPg5tq0nQLqk7msTAp+OYpLNcYIQwTsbYdcaMzf1sYZH4cDVp+nN83nSxp
2xZqFHVbQJaTPg7uobH2SRF/RYToU0WnshvItm83DsYhRhy30vtnru5B+a4ltFJqgXBO8LBjAlue
Xh9JnVPewcmY3rIvuBmhlIBcpq7rSDUGjcYqcHqDzRTtaXI+wy7Hwh7/rBato2Vxf6TVTzaW1zYG
88al/NVZQWy5eeyx4mIFZ0xa0Pvzi2mJDZEvI0dwnOJm8HxP9qdFaQ5W54gNA/fAFswxbyYx+M4j
mHFoyxxM0p77ZHZhGZkmvZo9anwEefnIrNHfAiHF0GyuyrEdf45wC0funXmNRVfhSycniziID4r1
1htiq7hk5Pm86ioPA70tzJHhcgIVwamoCmPuWV/kLMbgEQYexjSJkwrvHWspErx6emPQFVqVEgFS
BDZUtAniOj6VaIYVLxwhMXd+D9aWo+rerhe+roaiEyM57AS0stxqIKaob5N80yQ3Yw7z0mEFqK0X
lG8oBfq4hYjYy6O9GnlZ0L4tWJwWQb6bmjrKSX6dL8szGd+yqrzpyjFuTfo2+sauKteDZ7+f30Kl
taBzV6BpBKLZ7fQLprRnk+vhahpcMDG8wpajud539BfTddEoHfaRJClmAyEluLXEJdgN3oYU71k2
RsVsRhnePHTkhybhmiyQKhaFdYJPB9D/uCEk3Yx0mTpHXIAIiOeIFfOy6UZX18ig8nSuCFvQLgbs
o08muVAXBI8VVrDd5MXLjClac92c3yVlBOG6ppj8AbOoKfffolc1cFsDga6ZAm3ocl5ex3DXrdch
MP7AAGEFm0A3GqxqRga9zV+ZkiNJaQKOEwKZNiiPatARwpM13yfn1kl2rb1Z/busjRc4OuO9teMS
MBS1uRnYwa8PpNaF4AqGbwyrohyFoWgBwyQfFVL14tGOr+H1VUoiz/2dzA9NHhlJxO0nP4nWdGuB
yaa784orp94kGGxtL8dx2/CPkm7rfHd+S1TGha7e/6VNAcme9J6yEmZ0jtWzeJzmKTJFgDo0da8Z
wlI5Ihcdj6CCh20BW+v0eJK5RpBejiz2zN9r/974AUDwQgzSf6G7Epc1QGeJi9wikn6ngsai72fP
5Qyd1weC/V7pfagboladFDg7tAWCNBTQPZLz7mlYjxjGYXG1eBeB194EtXVhWL0mWBMrL9/HQF3F
awnAKAKC5VQVXpR1WhL0YvG+IjRauWXeTcC4u+zMlm2cbjAfptEeL9kymH68sKx6O28aSj0dsVso
Dzr4c/oB4G2iqz/iA4z2kE4fZrJnuu1SOVNM5v0rQvz86OJoG2fByw4iWpbhCFyv/paum3Qy0fwW
AqZw+wWNAEuCZz1WFX9OxTlt4fRhJ8RNduwycpPN3nah6+N5MUqtjsRI1+7YonFhaGHtgOIDPnXQ
dVFlvPn9MzEOjbbZV/y2T3ZyJE2yEzul9upySMPDfijfV+BIZewFd2/WvA3htq7NKPxttgfgL0bn
9fwT/Z4TLd2F5tonXb1gPZtsb5uXU7fNyE1lxKzdp+UmbMt9Z176TRf17s8k3GbuR9YdkvGe6nD4
Vf4F726B5h54mM2VNtZr0dnqhVgDIxfd2xdNvaHpK1k1jzXViUDABrhIkMvj3SGdCMLLdrHAAwGm
b2vfzdYu7LPtkjgaM1Vek6B/w5SxDWYpVElO7TT1/KnnnbgkFkDobBnPvH+MqRuLaEnsPNkROiZb
YMkOjyVC1iCeKtRK8SZg2aC5sVUag70NGPkCYAG5vdMvsfJhDJJiginzHXG+VSwyDV2jteq4HMuQ
DLhAV16breJySDdrEBX2hV0CtLLeAW3A/0IDLwaqkf0Cp5rYRGlpR0CE4jKEQt2K62G08ygf8y84
zmMZcsTBjBnBKGQkIUaLwP1oHew++xGw/ivZn2NJkkGi1BAYaYXrrnzu61t/uJvXGzO/o0/nD7py
h44WTXLTLOQtOrqxQ0nxlPZuVII/2t2AYG1194i6NW5FaXN40eNBhnj+Ex9m5w3+UFpi4Me7CvN9
aT/4OqgElb8Amur/ifhzAI/uHXtxupa3Yt3428p/2f3G6mKmGwNTxVbHUiSvZFO7cEYORQYwYttj
HwHB4vzGqJYKHZ4Ycgb7qgkwwdPj6RUNUo6ehVDEufYwbsrQdKpLhavikD+ZcBPeFUkq6XiSGdNn
PYqPKIogr7hfMY7J8OaxmzSam/1QFZucb8+rpXSAxzKli8WvCsuHF4Q/T9fIra6HtMMo7ZXJdnyJ
+/QW2BlomTsvVKyVdJmFgiTX9BwTdH7yHWIMad6hKx7vBDQ/TwKujP3OF1RWux+ODv3gT0rhVJgH
7FyR70M1F3OCkhvy0nKsggmzmKOH2jSmIP1wipZiOwU+GPF+hQD44957Yy0RSTPEybtiYVFB/nHy
9YYhRTT2F+58TYKnwTz44WM6VmAiLTcB8HZ0XZ+f10V8KgE7NvbfAxH6qY2ZlCzNyvCpZb+l/NFi
H3i8TSbeKPPv8zvw6bwAeFcwksIvm4C9kJ+gPQH2bZ/5JRhJwRffru4QFeWq4z39dGaEFOKJlCs8
zKd9xsB741cU5QnMua+Xfd2/zMQGKVzlv/x3dUBFaQPJ3kEFSc7pTc6QFGRFtGBm6XeGdNlqp/F5
EZ8cM3QROF7I+6NKZckNItVgOCWyHkjoNh+L8zSsgLqeIytNo4q+ev72vDTVyiGjimccpjjsQEYG
cKpmKVavQ5mKdq+elV6HWfdKUh2in8IMEKCL6VwTs1dErsJaYBajLK0R/ZjOW7D0Dz0i2/OaqETY
noU5POE0Pz0TzZmPM8GRirNm9GNglA7wNDoYrE8HBwN+Lo423qMAyf+Unu4oBo2BEcBiq0QIzp+d
aohT79FwnXh1NIXlTxcaZHkwBWCDuIL+VDqkNGETWUoXaxYiifCPYW3Yej/Or+eXTSXFB/oNwDM8
pC6JMJCja3PxOJJftSfSN/ND7vzApNJNU4VgUFw1zvhzNhoKAVkc+ShxRJGeOBXVuqnPqgCiOiA2
z+Pl5KAac0HqC8O9srx4Xrc+kiU5/8iDKzQt/Xc98bBHCc9DUQagMafCyQic0mZiFYC46zgL9kF4
wHsyQklDI0hlh2BPggGicxqzy1KEEDqgqyULBKHBKwaP+e2cug/ndVGLQLiLeqQNlFNJF7s2u8wF
fCGIY9ND03PMTE7Nz/MyVHYhuojx9sI7ARO0p+uVZmDTANlqhSLWjxDprOCjA2mx+Z9J5GAT2BIT
lgdLx2NPEjPmBSd+h9Vyr+qW3DA32GDWXrMnCi93IkUKdlHu4I5FIaVrMLRPO5AVuL9YxTT1FuWa
4R0icP2RC5WHTwbq5aSeICb13ynYIcskavuNdnj/81icWLR/5eAyOl20xh9qL+eQU1b9xmj36/zN
qS/XzI4yH5So5LZGdqKNSx1UkeJqOpErmbbdkjKdEiHXHbYYVYuriUR5GW6n2Y1c59FEnuA/WyFA
hC0PPQ4A90HW7FTTak7oMA/gbYHvAi5ZHdGBR4nzmugG8RRbdyJIHLkjN+ijKd9yFgjqnZI9BdSx
Dyjv1ldL13wrADet0UuxkgRlKbRSeAEGx+WugtHAyLjlwEn0TfEKXLPNkI5jhDmsKDerGwdJucS1
NTJVKoIUCe9jxBbhp4RKEVhARM7HKnZmHyBnUzRlG1KB3qHVZIYVpw0e/g/2s7hW5CwnnXjXhgFc
B3L0lyGrssi3UAtwAh3Gi0ojBK8BSO/BVofc7emmkcVsJl5AowXvfgouXvLggBKlczQrp1ToSI5k
HJlpuP5EJ/jCJNhTK43tgG2Kft2dN3bVBUmO9ZHu4jnJkKli0CdZq01RrABJ3PXB1l/ixr8Et/oM
ZN/W2PQY3hzXK+r81yYf8VbCsCMsBIG0J9cNKqAIi2nyKiYYI7CMYmsv7tay68fzaipiqGMx8sBC
4o5WaZQQk2Z4BiXfuNM+uWa9GWzrom50xqiUJi5ikUJEEVEqhtC5nQ0erlAKZmE29ZXp/qD0dzr1
mwyvn/OqKS5moDyjCoR6kOe6skFaRm+iWwiqObS6N5hzHbTfz0tQmuKRBMkUW3PpUkYgIcinuEqn
aLWGRzBUaExRqYjnASMB7DsI3KVVG2i1sAn0O3Efpg9mMD85VDc+Jw7nyXP5z8scDE0+XqAENAGn
h7em+G9WezD2OXlMRF9V/Rwg2eE2UfhUVVtgXQbuTfDbBCB/xYb9+XVUuQ4w8ABWWIQ4toxRX7l9
m3gLQNTz8C5HLqriP+m4TcxV4zpUjt4RzG1QMwQsvnSkO49xy6ZoScqd4AZd0Zu59qNkKSJCyv0U
WhFluqvMUuqGBATBBpIANEOnK1uCKbHirlsBXdJ5c9P54INF7ltQOlfN4N1UY+/Hq5s9+13wSPnM
I6/IrEPncvMyYe3Bcztn1wwti1LLeTm/6p+rC9h0dKMgLBYVKMCVn34a6l/IO4IiI27bPvIyJ+K+
G/kTqil8zg92new8Dmgpox0jLy9iCx0zXnVTYOJjQtv61PKo9f7xWt1A26d8GD4L1zmevx4OrS2n
bmD/Cc8zBNTVEGxQK4Xq/xRNv6+tl2qNjfqmYZvzK6E6x4GHvk1c/gTc6JL1N4ExoHJeVrHVsvyi
NUs3Lpxsvqmd0v+KKCiI6IkAN1E+y25I+6QiUK7u1huyoCg9m89+wJ/Oa/S5eRMyAkhBJy8qHJ+a
jVDw9JkpotIVVKBBkb1MA73pp99L8svh/BBmQxZ5oxmjlvtk0XnrAR59Y9gmuGVGSxPwqzYUCOVY
V9TBPU/umO4az+J0SfDU5Fbk9DEAD9N2B9qJBC15C3keM43DVJ05ILCDFRVXJ8DY5XcMcGqp36Ww
IDuNkvFHEOyqZo2prj9OqdiRHOklE7ZBZoS1gbT99DLM91N1MD2MW6E8Rm6sZtfwL8RyAHIEcpdw
06ivnB5YCi9pJDzDgQ2BLY7sumHwqO8sjZtUHYdjMWJ5j8Jvdxjy3gIrKACG7nlQRwMGLUJdT5jK
F8P1YJuEY7Tl4jfOAWNkpDhz822S3bAOiNfBBTF3Q7XNdBzcSo2OhEkblZld3bMyx/XmmlHbXtl0
3wOy8vyZUwU3xxpJnr7o0x6dbNBo6XZGMMYVBgmz+nqgL/b0FQP/q4/M2jhh+I6XKUSl1kcTXszF
Q2c/tzouUuUxOpIi3Q8+4cXce5BCwgNp3pbmDr3mE9dc/spDhJQG7ABvMIxeSdaWllNOGR57qZNu
yPjbtCmyrW9BDxAHg+4sx4zDRReIqgxCQGkRENPgWSR7fJrXNusCGASi+C0p2yjv0m2og4f7MyIv
h1XHYqQAcbCAl2MQiDGQLn8ZC29Cz3NPh3w7ecHy5GIyMNkBnLryIrSIjGzTWGT6jiuZbxZipRji
C6fSiBESWPVjaBvD6zxaVDQz9SRAy3QHU1sydDqRrg5+sGUlj5PflQ0SDlb4lCc5eZh9oPJMLOk/
WvwWVGPRufFetmDiHbI6LXap4U4Dik3Az4iyAfWuh44jobbB3dQDxDVvAcJtO2ax49nsVFvOudvv
gr70AVq7Opu+C5r7JmlXEJTmZVdGYzMEcTB7za5F3wJLB8y59m5dldGcjQ2JFtQFb0k3WGvk+3P1
ywA16PtiFgONaIAWxgj4JHhVze6KkLpv0zF288b2L4spcDZ2kJpPvJ3m/GZ0F//eyhiZtwBd4Ok2
mO3yDsDH4wZ9y6kfZS7m0NwSPUyYtTWT16whc3CTMTwX45w7wZ3Vse6QpV2wm/MJTntxm9zcuxUB
yxtZ8uCF5206ROM4lXurG+odc8Om2uVk6FFtpC6/Qlfk/D0xs3yM+Ww0oBqym1ITMKgO4bEJST6/
W/kK+j4cD4aqWZ/cjsljgNxSWDyf916fS4KIGFCEEqDESBOAmur0HPa56WaWyGMu811VXwA0Lzd3
S/sCUNqoya+S4OAYF+dlKk/hkUjpopnDqQ8qA4mXDm3Ijd1myII0D2mzfpyXo1xD1B1Rj0bbGs78
qWqkb9epKiFnmLsLjt7/us1fcsd/bEau2S71Mv6VJVe+56UCca/IOK/+hRX+MJeHwaXxEn53m+26
bvsCVOk6LhjFI0O0VaNu5COfjvkRyVOjwyPt0CCMXCC5Sdv7mt908880+77Uce7tFhxY+oxzHmGq
1W6GqLY3tHgfyh/nl/mzJz/9Cvt0mTGFFCZDhq+YCnQ6Jk/dUmwqc46TbMObt4zGtNe8Wz8bECQ6
nuhKFsDCst6Vh7lWmg0VWAm8uGmNnUvDA090YhQ5XsjBgwTVZB9VTbkwl/DJb8q1xk3I/SeXgON3
yrqLISOXvoNiMbMLHmcOHnkD7Q60BjkWMLnD/25a4it8gaCMxxpGEE/XN7HQo2wViOlZ+0rJ7yJb
IqfDqhofBvs+LbcYI15WXalGucRHQt1ToSZLyrRzsamzt17klv8+ZOOu7lxNFKA4N1BOVB2QTsfM
mZyBMFEjTGqAqQKCHciC7LYjzww3P7sLwXvRbVl/wxJds/BnvyBkonIolhT3oHRswJwzkrGD+fTs
d9cXgCy/TZIFvYS/zx8M5RoeyZEORkJIvZQBdOv6y7r8MbCtxR/OixDbcBppnKoi2UYHCh20qUCV
oXtYzTqaASB+XoJusSRDCO0+8LIKShTopobXPhQ0fAiA4Yu5Go0opSM5Wi+xnkcPENaEOaoqUKYK
74zgl9H70ToDPCyJEuuaW0nUA07nv2uHEyW680EFAl6GU5HEaceZh8j22oMLyp27hd5WE905OlwV
lSkcyZHH0XjWO4uZQU5mVVegrdkOfrlZy1TjK3RiZMuey8kdTYgZAS5CMG6UsW7TMF3b+efBFBCM
wBMFPjhjBeCuJActXg01Q2RAG8pX1E144u5sQPQt0VwMDrvB0BXyV2Fr3FKTTlunW6pvIWfTld0L
Bkjeof/n/EYqNT/6Ivt0IwOncxFI44vCZHqqE+tXH7iboH46L0Vlocd6S8fNqvq1WRKsb8DfyNCA
tQ4DqO0D2g4yc0Vw9o76+XmJSr1CvJSREhPhhSQxbWjRZDaSwJSGyS5vTe+ydqYCRcZSBxCu8iWY
mhI9NeidRDh4uoTgdxvSWogaR+e6S+p7WvnxeW2U7h5lKWE9IHkF1fmpjCwp8mE1UQlogcWfdhim
v7DNi2HaAbfNIve2n0XDqJnzUXkwLB+a4ZH3RJAkyTQMAlqFGelfb06jwBricl0OzHW3fjVodutz
dgMALEhki1Y3SJN7uoKCtN1K7QqlPRatxmad0sjyPzr7puKXVfdyfjWVih1Jk9IbAePDyhikZch3
heAbNwdkHvqo1uHlKM877knEmkjR4tRLbtJYu7KvhF6LZwKoedg5hG0oOi+H3ojzwNrw5Q1d3PHS
zjdJGeySfNFYjkpXfADyX2jLEtZzajiM1Q0osXANZXiHJuznGGYbhu57k1DNHn7O58BRI3+KciYI
dD/15a1hQRoqCuy072+QIs/2CQvHzbAAFpasC4rsXmY/n99J1SlHE6CFewgSEdWeatdMpCHURPtv
6oNwq2NlH6ctT7ZjY/0+L0nlwUR7HpAKBCGmjE5nVGAiIAarUV90pndzWXkHnmMrAN1V74bfa3/p
7zyacjRuoTyJ5yDiUs0CK8PqwMcCm0BSEdzZp9p6dPLTuQiQDK+SyHE4yrlPLYnm6pu33NHirnHv
fH+/tsPuvO7KVfaR9QERLPJHco+6FQajm3IfwZLx3XBBKYRXfJVq3iaKFLyFSAKtw8h9BxjalNyN
3yXM9tBLGgd2FnXLvq7v5/zBZ8j97DP/wuyvbXu3UjfmiDOsD2ZqYgDVDofoLnBhT2iRk90dZovC
Cl2RojHpbgr5TnTcDvdeeO3kBz7TKAg6zd2r8nqorgENysXRgd6n+xliN62+hMZz+H218DC5Z2hm
7wFEFcybtNeBvioOKBwBnn3CIaE6KrkCu60bzGa1ovU7bK/axQ3BEtdlgFV2c7p1kGTaD0PYJxot
FZ0BuPpRu0HnGlBt0Y91qmad22PJGORWy25277gXTWTEfPGEhy84VW6IF4/hPyHqaChQbCzvPwOx
i/Eq9IhiXhWThTi+p/IToLEYfADUEbMvOf3ptg9Z+uv8CVE5+iMZjtzVtARe4vkdZPTEfbDtMWJg
NpjNn7lXXKMj4QI19W9DunwgvxnZo3VoCh38qMKYTr5Acg5I4yA0DvEFNRiBCfDS+v4WaDtX/jBv
PHTZLTTX+SNxIqVHFIplf8gjMBD4qcGpLZ1iXC23jo0mXf294fHufVzTRFAA8uExQ/r2oTUNj+1s
DzSvUeIFaXptpW5xETT15OzG0jUvcxJy3ZiQIiQDSq+DoqiH/m08j0+33J+neq5FgsHLvb2xhruG
6rqglCJwljCAALiMT9Q9k8+KJVjgjIGrdWhtZH3RlXHeqhR3t4VBa0EwKV4Mn97449KSdfTwWmDs
wm5TsPhdd9SOSJZotlIlCZk+gUkH3/CpwdSv87KwU3h4mnNke9NNTS69+iG1vyIHMR6gKxxLlFxP
9yUsQ7fHHYB9YeaVZf402/ain+Fpc0+H06I8ki5q4ig4Ak4QWZJTWbbhNG4WFAJe7zbhL8jHRGZ2
YZUFqFTujPrFH69G75JNL9n/kHYezXHDSrv+RaxiDluSE5STLcvesGzLZs6Zv/4+1P3O8YhiDcs+
C3ujRQ9AoAF0v0HfAD+vbcXTyIv7ZZfJVRhU3ErE8cYob6TsQpYER1NujeCzNB3PL5K1WwFA+xkl
ZPDU+WC6FKmBn45injuFpV6rufw4dp+srtj5fr4vosZulP5GFONrUzAva8n7ej782lhB8WKhYMzl
4revcFJ7CNtGazGWm09t63nUAlvOFdyiTQzYxBcW61Xjb6lUrY+Ym4g+191hGy12tzCMSuD5jHiI
tU8DRE9hlNxBamIn1v1rXephruC4WiiO5r2m6hbtYO2mgu0Uz0p65SBwlgeK4gWS0TXslry+Ngvu
8hdmX9NkHsF/H01rZ1oHy9snqNBFlAH38Zb43NprUNJxYp3VOrj4LqlBlRV6dYtdutNHFxKNqAZg
gCr8DsgNunBMxgvVu8Hz6O+/NMBd5BjegAlLSD/IY78M5gMGDnp0HTdViolPU9xYKdLrbXhrRN73
LraajSb+WmqCHYNGAdQFqvbLc02psiSUm9xRSwWf4sw2dC67IH9ECB/nR7hyQUIJgtYqOr7goJc0
V69QK9HI4cZ12k/MQQ5o2rkN70KrqS4MRPLPR1v7irwnALYQihLuW5fiZOu0iYfOu8WTgqvP05uF
tYzRiRjvJLM89PV9Z4lO13p7nzbk+dArc/ou8iI1CjluN/38mKm9+96LnCYDtpT4e8XY0jtdy8KE
4vCa3S5Zros7rjBO0F5S8kMzKZcqvVhO/utA8F2lqHZxqtppEexz83HSg6up1w+1uFUdXR2sIZOe
KFayaRfZIpvCUg4yBjsJ34CQ1UJtF81jTZf5/KSuZEKoIfQaUAFUaD8vRtqaNI3Zk1xzpfayMrsd
qdrRS+mnkDVHIR0uEm/LbGMFkjZbQXGg0svi8bR8s6iFYSD7S8w4vNDQe9EuJf9QJUfenpl5DCY3
Nb5ownVm7eXoM2ZRNs65mnHX/rWKLvdqHhSIqHB6qzibvj9rW8UaAmHkd0RUF+KDqnwytBuz8mjF
X1nJljnH6hf9E01bUAi6YSxDGu3MNMYEjfiFWoM7DKpdbKW8tYRAMYP5peI2a0i+H5aXyGPfthOP
frFxQFfQbGkfM6m4CpT4cbCqh/MraHWzkHxkqGDw6Gi0vI9Xi4MY8lbMHckagfEV2HLs41a01eIG
IRyUfL3w0cueQxORu/DT+eAr91kqVX9iy+9jY+AtiRVNc3CLPljx6FoKtnCr8w5YvBeATYIZpPaB
mumyfoHVVxGYHlKSiWDuTFAAmjhyCwwvzo9k7XwG7TVj+aCyzpiV90PRWsjuakMzt66s/BD6gWpP
auo/pKZvuZ02JIegzW8iQyc4IJp6VCM78Ecuhr72GXn15qLL03HjMv92UC1HD270zdwFnt8SMJCO
XBqilo9bUcnvEsnucbIutVd4mVeqOHPZScDqdyvU7UKrDmpbOWirH8P0vjL1Y6w1tkfvNNLDK8/U
D4EsAKnf6vCtT52mGOh3UKFSl5yVrm4jf7RYBVmHmXx02cYvkWcDJUGr+HOkFhdq+CLVii3r/Sc5
TfZRVNmVuMX2WFsoLA9UsnmOcLldpFI+iBTGtOWcUIGoE6rScASMDDK9rjau6uuRePeYb3TFt6vm
yRlM/a5M2vkJG6ny0ZSCY90lOz0xDueX5FrGolNL512jEgxt/f2KHERFiCCq4uwDFqWoj2H8GkIp
VrekClYzyAye5jmAdtKHMmU2QuNqIsjReel58i7A52eviVXDRULoPnfmaHyRWkk6poFRXNdGLV2b
eiVdqVmBqJ5k+VsZbU7Fy0VvzeUXgKwwQZcFWkyaZUWbrSrqyu7Cay9/bYXfcrMzkE2WD2V2SLb2
2dpUn0Zc3G3GoKhqazbNjLKvpegkMnXh8a5Xthr9a2fDaZzFI89LPTGvW+IIcrIXSlBn1uAIQ32B
1TZOKcFG+li7XZyGW6ygXgnCIeyZyKR5mSpUAIqnPnwUBTf3cju39ufXq6TN6f7Dh6NpQJ9/Vq5a
3iymKI2MTOGMpQQCODOthqE61GVt1ju2jH5ZNXKp7HxA1fsRt+pnsajke0GzRuWyMdKOXmUhDXs9
VjD2aCmU+Ht1GscHecxFw1EmRUnuyT7loegz1TiGXjx8jyX4BY42+soumHzSoG/68VVdWk3vypBG
K/T5uzzYDZpQXSZiLuzCedkqmewh8dOK0qvViPVRrvt4dMXUEkK3C6LMcOrBM281oYyADUpmca/4
qviplKXkRRNT5LgEyZy45deiLzpqKHlQEfMmumjTXuHeOlpotMGi4zeY7W1neIpmJ6Lgf5eqsHCp
elZPSqn0hTu2Zb9ro0b8BneBva6KoQ4zKPUDfa8FpXzp99gG203RN4mT1r0WHOoUYAAgxllVQkrU
mZclHq1SRtizSVp5sq1iAN8RDVlJakLp/rKPAwvtQj8yX3McOZyxNazfsV9IF6lihQeqBKNrJZCx
LgHVo/XUINZnlzmTbPt1NEYujn2tA34Q58FWVNNfZTG2N/pk5TValpHXIirbIqeBM4v2O7W85rsU
NqPpxH5d/WxrKXvKcY7ybK0cTbcxBet3ojG9j0Zu+LfYaIiR449JDjlCna5VxI13XRVjpCBx7Ge9
ZR66zJMHeO7NRdq00eXU99kFhS75Qmwog5dD0Ye2nAXY3VY1K0yogFFeatpIdzzTcnMnC13ouwg4
ZsjRdd6NKBdCdRwzyfDdWBaFm7Rl7dpjLucvcjUCgvHAC6pONU5l6fbYruUPxRAFV3o1KqpTFlMJ
fWcoy9mmLK+13RAH/j4K+vpW0CbpSa2GcAIEjSm7LSu5LN0XWpcVu7aXWv9GaCrleujleqdwCf4B
6b08ILABQLVgZaQbT4zV9D4zPeizkVGVJeO4qhpWT4qjcYTEmicfgvJG7r/G4a0S21l0VPLf1eSO
yrVubhLgVxICrxpqPNA+Zx33RV7Nu8Yq65ibAUzha3hit5r/GuP+gebLQSbc2Hd7uuBXZRradQIK
Xs03ktJKCkQ1Cyw/iDLUvJd9hEwQpzTQ2xyQhmTLzkG7bnuVXSmi/7BlxbeS3bkK08/kP67iy/SX
FLWajgb3gjyuUWSgZO2hLhFDbbTkhEqsUSnxFeyCqNjI82uBYT3BYoTApn0Q6ZCERKulRqC21QL4
vS1SnX7qcfQ+eUq4sZrW5pOqCuqEMv4dZPn3l5Ji7MnXJahpr1apo5VqfimJQ5vY6NwiokT6at3J
l+LMnlq935K3Wbl50ck0AcJQ20GdfRG9UcY6nHqiqzhB12LLQeZdJOGWB+bKdQCpQFj6Kk8CwAzL
MJQizSIouA5Iza7SjlhRcGJ/MraeimvXe6AS3FeZSSoAy9U56kOhFH4I34+5einp01KMG6ETOQ2Y
dAxSdZ9fEUTxCJK7Vz3dHjnkvnld25V24vvxdeZLxlVQd9Yx8PVg53mFfxWEvbCT1KSjaFHrsefG
TU9fNNGRC5erLtii6KwVpZgtYP7yDP0F//t+UVhdmGlii6V1oVMtCCY7SLJdMn0LlMyWgm+QaOTE
TVVpY9mvrYbTsIvPFNdZKlcRYVut3xXpJ2UcD8mWJeD82xd3GvRVVB3g1QylWV5Gm0Spx07kctxR
p/aV4C722w0Vha0Q83I8fU/kFRvbJ0SaxnxhL3iQm/Dv3yxzj5qmEPqlcwX6fYyqFI0uqfGSMsXi
MauF776X7HEX2Li7zzfKD7N1EmZREGjDpNIbkzDYpxfJXQ49IQhvIstOrJ3SfUn1w/k750rmY1gM
CVarjt7vYgmkJdXDVKsRvB8DN8+bu2gyds2gXsqN5xrpuHGarIZD6GImt87dtUW4aNJLvZW4v3tU
W6Up2WmlDhUCXS8luCm27JJWcq1KD/q/0RbrAgrGIEQj0SrhbuprW5Zf6/im0fYBHZpsKxmtfTqI
GlAI2cEoPS1WiBojwRn0s62L/ks1dpZxGPrfSfTJ6j23bF8HdavFvjaZiEEAcLJAwlGier8kVWWg
bu7HJWg7uJG5V9hTog52G0fOGBij0+rtj/OrZSVhUB3gDgs5fr4PLT5fGgy5lc86DXkOVGzQ73xf
O8jcju3zcdZGxvVQ4d2ODvIHiSFzHI2QvQa2tt510xUCozYUmqDicrjF+1wPRS+N7IsoxBJTq3io
G0wJACqjeslFETja5xFcX+Edx6167doC0SGR/V+oJaxWD2PuURIodWhccnXb66UrT7pjsPsS83ta
u82W/Mra1ZUP9ifkYomEbYaSzUBIA4u9svhscW8Th3SnCvE9KFQ7nym2dLtmqwvxkFiW03vyBsZo
5TIww6bQ1be4dNBSer9MaVV2VTQxwwl2qSHy1ZZQ3TSCeGECmT6/brZCzQnh5CBIhE5WhFkbqBzK
o1lqrsDFtRliaHsbR85aagGSD9kCJza+6GInKMNoVeYI/DTqsp2HT4ErC/mTMPS7yEh3ZiLshiHf
OILWjrnTmIt0ZviRHnQRMROc7bNKoUL4dH7+1va3geaASh0SdMVyM3jg+tR6BLdYaB6Kiwma9gDu
zA0B3dW5+xNluQ8yqGjd1INLnlqLYoXwHMbW7QzfFQyMj3z10PlbZmhrW+9kYMsaf94Ukj7FAK71
4Iue3Jveb3m4COvdlNwH6ZPe/To/j6vr8GSEi1M8akJZDOdwgXdjDgiW7abqeVOsf3U9nERR3q/2
UKObqMzzWBl0LvqIgnocKBu7dy0/ns7c/CNOtlRO30fqLYLAuLbl4Si1r5X6oIU/dW33D5M2a9cB
ljPJ+4vhtFHbGFLOpHU0BSKxcZXwiG+S5T2fj7O6/E7iLEYU1VZLM5oRKfNya+OfZiE6vRTt48T6
qnnqZRHH/5ItTkIusoWR9Vo0TYRMGwqjnhsEj/WIfiYtRO1n0G01uVeXH1RlqHYANehqvf9mo1+b
iWzMyckX7KS7LUCideGDFm+1DFYXB1CImdKHeNlyW01eN8piSqA6+aKlN0Kyh6/sZNaupJ70D1/t
JNRiS2WU5IxBIdQoXIuxbMtpu0uSS5/aSBxfa1t95dW9dRJusRiVUAlEq5qnUCz3ceBd+f2Wn/hH
TwqUJig4/Hf2FgsxDa00VNt59sZvmf44YikeDLY5XjbI+0976HqIGybFsYmOWMM5evi5tx715n5E
sq0WPp2f39WrwumvWaxR8KKIxKv8Gpyx2uqKbp5tgBjtat8u9CuLK5gs7sv6Ksh2m1oYbx2f5bMH
CAi+gehhwF9c3FMEHZMosx7RPjDlrzEy5nLZ3wotdxMpPoxWbk9Z5Q7Vt8xKIF97W66F6/EpyqD7
wT0FYPv7HdPRE+1DAaZHK+kXitLhYJbYWftZ1DtbTRX0JqH9pt53Va9eVHEjO6z1/8DIQvGnjz+L
1i1GnyttB4qU0Xf9lz7TXU+u3NGcpdDLZ8+SLyjz7oohZmkMO1+LX6je7jy9ua7STWuStdRx+lMW
2wxALSYzDRORWZDcg51o/eJlJpb+cWO5zWNafvHTQIsZb8xUnOlYXNUMrr/xs2JiHlDYdf5J71q8
HA8l1ZeItkGw1UNaq7bMZiczQRV2BkqV7z82sIK4Ky2m21dyWymAjLwq4kMq7SKMIOLoLhhv03/A
YL6LOR9KJ8fopLKz2pKYJYX8cieHo5K4epT2AEfC4SuUiv7x/AyvHXOno5yvRCcRgyks0k4iIsKV
kXAVFwgy5HYwOIp4EyVbleo5O3z8nP+ZU8gS76N5UjlGcsHnNLL8MszrYwGk3bB+nR/T2nnzZ0wf
sQxTBXh5HtM4tE7uldxGMMgLn1KLYU5bTc3VlIgNG0Q2ClimtQTYJLKk5y12SI4WYMAzOaL4oKmJ
XRifTP0HmN0kH+1Qfcm9uzbb2B/r+/C/oZdom3oQtNgcCd2Uw76X92nbuikGYeE/SCrMplJvWCay
z4fuhlENEKZkIqX5c+Dtq9GR/RtZ7G1JuUwi15icadMeeXXzn8Rc7AZjmpJMyompUzqIjX0iUh+m
1h/tBe1KR57U2+mCG0rfzy+fNVLEu7Eu9kTYmUKbSMTN0s6prIuqudV0kjt2j9cgOkWhcanqBfm+
lW1P39ojq98UQDmYptn0SVmcsBKdQJCH4OOTvPrc9tFD2PdOHzwnwpa21OpuPIk0/5KTvd8MXYK6
NZFyL3GLIHAVaMKFkO3Oz+fagKgfs3oU4Keo2L4Pk0vdAHAHrmIiQH8woghin08ezVT1Wyy1G8/f
1WggN/GC4J+6bMOZZZVKgghVSJAh+nsKCNHASYXyAX1I5/zA1uYP7uB/Qy3Wp1LICUI/hAoEKMmx
0tB8hu7tFrp2OB/prcC6TJynoRZzaGhZ0HUpofLsqpa/yda9Xty25XVQ/IzxU52+idKz5B3l7kse
PyJDZW0Zuq7l1JMf8OZVdrJWaMLqNS1lrj75a5peiub1bDFpyvdpuNV9WjuSTkMt7jld6am1BULe
qSfjdxw8x1lo53rnFgILB0RqpyYb07v6ISlUAo8E+/VBfV2IdCGuO48PmWkXoIs/t0Xglt0/MDlA
2v4Js7g1KWZAD00lDLfIqyZX9xMhwkE7gu3bMARbmUN41Wgh6gCh4UUu5hCL1v/7XIbV17vEUy23
F1OcMHzjPqKq5mrVAJWtq6uN+8TKiwgxN2iCJh1aiorzVJ+uEzTygzQNckfLQ+FRaVPDSVF+2vhg
83JfbAeahnRiZ188RKUW22EqFS9PFR7GyIforSuGqIWgKPTNpMKRYAgkVRt8a3ltXCjzU7nHthLb
08W4yryjYljOsDdYBQoU6KTtEMvFm67VUCXQjvhC7EJZtWNNuFDQHTQMf6c14aGZIrvyeypXvevp
/W7SjU9iLtmmmVBJjdFgit0is5xYjt3zSWMlE2oYppEEZ0EZKibvP8U4YEE1FIAas7rGz5PbSGQn
0WvaPJyPs7bWNKiv/IPr8sGm0OgygSoW/fihOWi4TnrBhQ8CEeEctTka7OP/Ldwi6+ZSNYnGNIfz
P+dWYEvWbdTdBd7nrO/sTXn/tWcA0tbAArG7BTu+JNimRRkOtahDY+7dBJ85q7GjWHJrGaivXWsX
U36Tb9Ey177cLN8NqIOU9KGL6MutNgRJD9mhchslcbLkVzZ+6sUtntxKUn+TCf9PnEVCQvCX7oLE
NtLMY4cAkG5rgmpLk5MUm+jH+aW23LJk1tlEQ5F5ASxXoz9UlRoSy5DuB/VeGJBi62wE8tqmQ1p+
D+E+L/bILqFoezC3Sq2rn9EAtTYTXec25jwVJ3kp1Y1IT8fhbZE24s+4/GZoe7lD3hLrKHQN2kMy
bOyLtZRxGnKxUIPGG7Ja5yvqdeVMk/WUKsJGtl39gCejWuTBQFfGXusIIZTBdakh1ogaaVeFN1qc
fOk2tSfXCiBs8f/O4ptI4MksynpSF2bDLBpl/1oFdwZuJUng31EDuyyU9knwzb1FobJRX+p/gjm9
i7441KzcasbCYrRBfRGXuzIaQDI+Cu2r5z+bwXVePEnmrlI+FerGnXLtRfAu8mKjhIIsZ6NJZLwq
XKFCw6cJrjU9uqv0/HNdJPuxf4T4dhD8zo2jp1F5lrot9bzNyV/UQmJFH/O+YPLj8jXxHkA0uo3l
pNFd92bJkE28xb7UW16/q7kIDWMsTgDGS8ujdhx9cchUogaSmzVPRn3v9fso21jIa2cIArf/ibJU
AZ3BjbmgEUVTOdNbTtf9JB1l7Ztc21X/6fwJsnJ7oCggQg+GkokBzmLXhMaYQfonFVkmxJv4oBfP
oyU8VWJmQ7/Cw0O2Ey3Y6JBsBF0+1VUYR/+f6d7lbt591ryriAdloFEvvTb80NazjeN/TqiLhDvD
8aA1IPnBTXCxW1CYs3wAeNyRpIcCkSm5uhi7rRb8yup4F2SxMbRUT71GIcg03De80hMLiQbuYNrG
ob81mMXaDwVTAlEwxzF/BFVPLdyzzb83YQLACMBvfqO+sSnfnxFZiYMmbhYswsRRk2f6cea0GzWE
Routj7M6bxCXON4ppnwQtLBkUNW5SKjCu5u6X2X/ZPhPWvP3rwAG9CfKfEKdpOsppqOUCEQRDAql
iV2aO93ble1XXylp4W8suLUzFjFnCVq/zhkhLvcVnW6/ludwRnpX+T96pcSn+lnXHozpKPW7vkWG
YGNdrByAFGgNA3I8eBoqJu9HCOjYVJP5MphoDTauqNkYuxyws3ldquHG+NZ2sEEWBGDLlQwo4ftY
+LfmsmfOuFMMiPP4wpI+B/mLOQy21vyclF1FBj6fqNZWCcsD2SouTMB3FolqLPXEj3oiagAWhcZz
BBWNhslzZShK/1Oo5fuenkOslfEcSuideIiPgvxFgZY/5eZWH2N9VDyhLDzq6QkurmK1L3vF4Gu5
MzZV8prBFv9hFpLwAlK7eKoN2cNnOU/8K0D4yXUyTca1PsoYNUiSFVzErZHntjngQI9IeSq1mEAH
ZeeKStpt3N9WziTgDbJkzVBf2k2L2S+0YaihR4Bpph1LcVWv77W8sxOoYUoeIPj29fwnWFvLs/cW
TFju/Kq1yKW+3hZdURMvaEo7zlF9+TpwHdfFezP8B8oKiCn4I3jcoDq6bG4IapW3yjy2qaykL4Mc
jDvZKG4qBGtdwGm3GCqERwa/gelYe0Yb6GbMyhw8FT/s1yBRoIdGIIu1SveezUwcH4FySE9TOMiS
o3RJ87XXlfgoq6n2u9Ra6zvs1W5Xd60S2QM9nws1q7UXdrw/2nqTmo9mFGvxQcjVvnf1sguCXdXp
8RctEJCv15XaRUdH+u1PCvUOSfKlrYfNysmE/wv1YvqR1CSWfmadH2BXP2IljVrsbe7n10mmAIYx
/j7RoTYC+JK+HxpBS9A7pEUTnem4oBZuJ3A8RPmJ2rcV/1D6jWW/kubIpuRvYxaskD/QDLMsyNVw
5sOVNoTWYsSdrb6sBoqowyHNgwu+x/mFv3azJSSUOOj28NiXgCJTqKqixMsR0ulvMT6QaW2pDe0k
dboh3sfW1zx/9pXnKNsQFVjjaJ8GXmKMhqKNxUYhsIq2ZAmkvhbcyLrXvO9y0tllD+Hm0ioPyMWG
FjbG95XxEvpfp/y23uIWrHV33/2UxekyNBjjtDo/RRAqR0Nmq5fob6euJn6PjNpRqqOcXvuTC1Hc
R7AEbGz2D3qTyGVjpgnkH1TXklJtKB7sKwWAtIdQRqTdBYFui/lGllu7JXCKsmWgsc5Sm4u0KhuN
nHr6jPSmSNbvE/m7lx7MeSFX+2i8rPAf0o1NWem5s7i4Dc8SkHhRQiMDlzpv45OrkFfwU/p4Rkzn
X2X1RrYSV9MfCvlBlgc3GC5rdQdw4Py6XjlA3sWcD8KTmKqB3LlqgtsU4NxMCYz/8fvcKdCSBAoZ
EH5AN+cjrq6i02EuztZh7P3BUOeQ1U7M97l6SKfDjJSQjGMhNXZYXFj+DdXgpsRH5KGwns//gPUh
zyILrCCezIuPywOjSLoEKqQo3hS5WzePZkP3fNqBGMlI2eejrb3LmeH/hls+quKwjAtP4qtGYuAo
8jG3bsfuoi0dIcUZGEKfpz8X4pGGc6q/DpW6FX99Vf2Jv9i0OboLENcZrj9dYCukhl8KOHaiM4af
A+U44MrsRxsx186b0yEvbgl9yNkgzzMsyw9B90ucbtX29/lpXTsBTkMsLtVF1yXTIDKrAez8HBSV
KO01QBBWesRHq5q/7MYJsHL1wZIYcjQkIJQclwgxoZesflIAxU/WJdxFsTNtq/oRegdj85uthaK2
ikIRIGPlgwOZVaWqN/p94QzCtzxztQksVbxTYMsN0xbwbeWmC319VrOGt4MCx2J5qI1mojU9QJtI
6ctn17zHd1H0syuP5z/YWk5FaZz6CbmNx8nyEiJ1ou4hW8A51moYIGeGClVMTVTU6usGC7SxFjlR
BkvMrnXBhLObRm2fuKU/pBuNktXpPfklc4I4yXno7apip4gYlQfDQz39zMOXBmTAGNMbnbYOzdX5
tVAQQ4dNRdR+Mb+mpvgVsg0ggyYsVjxDUF10qF9yy3gREgBD52d5JRrXIpQ/oOQhC7SUthJDhGzM
PCqRhEy/mEXTHeXQrOBDF/FD543VxflwKxsdJLwBBZBkqn1wfgr8LjRLC96GGE2m3ZYxaC5Jxqyx
UbfUJ9dGRrMOj3kNGQSsQ99/tBD3VQtjodKRlOIQVNku67qLITSOTVtvXLnmksPiHAbSANmAVzs+
ect2Stv3NB1rQplRc0yN4RAYW9J8axMHJYTGJxtP+qDU4gWCWOoKPrVRwzMZY5NXvK2wUpmMX+e/
0Nq2QzEC31MSCtSF5VWmpOhWFFVfgn0B+Sy2VwAqdlbnXRSicRCb6jaWS/w1i73kma8bsee1vZxI
A6lZLv6YHFN3ef/N6Nq0UWBMpSN7467xpl3eJAiOdXu9rG56PeCcr+1UQOgs1Q7ZGEQb1ZCVjT5/
RIpXwEFR8Vuc9FWbNVDrxdIpeh1eyDAiHdB3t7R5gp0aCaktGq20Oz/otS97EnN53COTwaLspJKD
CXsl45vIYyhLEIo+H2ZtO8wqt/Ks1gG7aJHDUih8guHJM2PKOoj98LOUtKM2VUddkfbnQ609fXCq
4TAyyV/cZJZbr7ISddIox+W97GTAKdVOdX3QnVD73VgE2tqWbto9x9wqus4//I/hF0M1B9Bifkn4
uh2MHYrUEDrCft8XKtiSUBgdkvnd4AujXUb+D0OLrj2z+rHxI1ZuUfAKFWwlQUdQmV+kcciMEzAF
rXTgfNzrOFBTWxn2lld+l0b5MvKUQwt4uw0s3yZ9bFzS1z42RIJZAAUMH+za9/soM6vRrCyjdHgX
3fT18Ihe6qPgiy/lZH09P9C15XsS6i2dnJyN41iYYFlMQjUFnOoxS++iTg8cvVK3arFradakzQkA
gHlF++z9qOSxMRXw/RweFER50n3tVe3n+dG8FQKWGcgCD2EAWZ1tfRefLUXZcBpjuZg91UrVFcur
aXxt42OSKHZWvwSNfqX7n8fiwhueSuk1sgqnTG6EYp9ORyM7qCNgzF3hH/DX6pWNw/PjV8XYmycd
JRMT9fGlDGQ9aL6adzC+Jdhz+HO1qe+M8s/Iejw/Catx8KTEBX4WnVzargxWp3T0BNH0wZNdoykR
9TSvUNPbtBlYjcSQ4JK9OQAv8n0gFJXXhzj9wVvHxvARlZ7RuxvS7+cH9HHhQBV6q3DPwAMEgN4v
HGvARdP0qDM1faJjCo2BmOd5W1T2tcGwEyimv4naLu+rdStodRXwwuiKIbniWirc5JUMxxecoz/2
9UYf5OPGm6u4tNggic7V1cVKlTz0SyaPkkNleNyf2oPWGo6ebylJrc0dKtqz7qcCL3VJW0Y3RYmT
jMf3YBxT71VOXs5/mzkZv99wDANiOWOBrcPt9v23wfq0G/UUonKqIdFoeylCEMEVsmZ2pF6o7a/z
0dZH8yfa/PeTbCVJXqgkMdHCXttNIuKtieGeDzHn1g8DQt7CklSNvspyl5aWMvpTzvtIbJVbITF3
Uv7VGh4N+VmeWuRLWp6A5ZaO2vmgHzDoSmKWutbwAOyFY93uA+0wIjM0pIdQB4xC2bHYYgmtLL/Z
IpezDcVo6u3zLzqZSXMIIqsbFGpPdYndwl6YRDfedJ1aiQLYC3qIrs6sBWuxyL2hz0e/5dqbaKmr
5wNkXoG6ROTIY/RljPRPXf6sCYkbew8wXH7icX8FWaSyFLdEh+v8h5Xkj1/23Y+Z/34y5LqnKu7N
d3DLehDwiisaNI9DN+YItBvzS9bmVx0QDmsSdkl/MwzjRhpbmQwehNSTOfxgCi6ZOvKA9HKUDyWy
geYn3m0+wvpd7cR1snWD+3gPllV6nbRxEc5Gnnsx7XkhhSFtucrJR8zxOlxT7WIS70vD/6np7V1c
xsYGkmBlYwKxRDkAiDP9m2UrQGsw1ZSrpmIBT9cg166arNyd/34r04c+AWBteFbsy+XDpg+10Ixk
GZXD/FMxPibZYfx7XMkst8iuQLIIZdbl3p80My69WKscxAjcAQETBHaRRvb/3l+WOHTBZ4wbmpPL
2QrbpPP7hDglauKomXvKsQwvTGF/fsZWTrT5GahzvMxSgsuuSZXxIIXmWDm+cK1nj3J5nLBK3OJ7
rH0Xdja+iCKXLhRz328rCwW9oTTUir3dQvAzj21j7cNe/etKB3PGUp7BctBDjcVBE/tqSkeQOUsn
7DUeDK+04fGa1Mj+YdJO4iyOmDFFlzsPiOOlyj6YXQgM/TMSYZmdjxt1h5Ws/25I88yeJKQw1pTI
bAk1IiugY1Xba5ablyhmS91zpf9MKkyutwSOVurT7ydyXjUnUYUmU6auIuoE6ge1PUv+NUoIlpGI
cttQL1DM45HcNDJI+guEys5P70qiADiACRwgz7m9tkhNlVVXWZR5Ff2UyAGnA0L67z8gREyDfiRn
jvTB8DilrqEPc8MqwxhlBBZnfI2Sp3DauCesDYQrD3wYxeSxvNSG6OS4LfIsrJ2wbCACOT3XuPNT
tbKxuLj9ibB4B+MPMSEGSITCutDqxBZqwG7/MgpSKqlodjgVF4uhVAqlRym1dpIOs2HaXNKWrebK
WUS+/hNhkR6EoRWHsiBCb92HyU7IUMUDrezZmbLRaFqLBPOFAiXy7yDo5i92srCVYWBZI7LpjOlV
1VB/4hLxmodu4x3Pf5itQIsP07RpEFY5gSxWWC9hp8lzlr4SKIWt9ucKyQaWtWxQglDns09bxKKB
jyhxX9b47fUYub2U+a0uoFb4UxtdNJ6b/qeq/pzqW17rilbZQMBbc2Mdrq30k5+gz6WSk3kt06oV
x5GfMIEz7/QHNd+oz6+cU2gm0NvXuTrMaOj3AQQxz2LMomunkWS759pSebYsVTZs/PMfbiXhngZa
ttZNYazb2GQk4gjkGzX7KzW8nF/HvIw1da8EG+WIrXjy+4HluSB1vk68NjpmhVupXMH2qeZIgl2k
v42txbKWME7mcXlEmhp4Ka1hHicsHkRI5z/85v78DG6FmP9+shbqRqlVbNf5VKhxD8+pdJtsIS/W
V8MM6Ka6JfEGex+iL6M4zEJGMWMNyuvW3wXKYdgyI1pd1Cp9MIg6QKmWZgp0oAxhahnIEIkgp1Pb
2mrErkRAKwwNC27FIFeW6LU4rryklMfS0bmA24B0XKTE641b0bz9F69VWmuQbdHz4dBbvilUI56a
yFJLbOwqV9APVfxCW2HCFbFo74IthOjakKgq8agw6S58wBWViapPVUAFT0/E6Ulvys9jYFV/Xxih
DPMnyCLjQb3IsKSi+NmHlY17wmWjqxwY+vH8Sl6ZuRlyIc0dmblVskg6ZeRJUYbNtAPRLdiXnQHY
BkdCO8vyu7KyzEdPLctPYVJqG4FXkgJFOfxveJzxQtMWW+j/kfZly3LqTLNPRISY4RbocfWaJ9s3
hEcGgRCTBDz9SXzi/9ytRTRh732xb5ajC0klqVSVldmJNO49QC7CjBwSb9P7D42z0/Pbmn5pOzCC
PF4f58JldWFOueGtBMN3rbnNbnQ2PdlQjW/yukG0F0E3ZMUdFxwEqh1oRnMAf0ViQRlbYvm8L32B
2LI+iJKGBVAl14ezcDpcWFCG4xaFDZWyAcPhAJAwGrb5k1XeVu0QXTe0NG/nQ5n/fnbSpRIEqJA/
R6BKHltZBSyBwHx9o1dgZEY333Vja6NSfJ47EOqtiGzCftLq+zKlw6bX6uSRT/4jYZ2xMraFUxwb
bK4iQfBsPgEvxzZCbI6PNswJ/5GVhyb74YsVT1iavplwz0K5GCQEKphT1HQoR2Nqwhb6tnYg+72k
wBo9i7/v0kCHxpkhZSyxEQPUSWHIy/eQh8nJgysiq4/G9CkVK4HKknv/sYWI+XLevF7kACLCVjc8
Z/Lo/UOKAwUn0Ejh1pu7+5R4YUzSYXB6E0dD0qBW+Z6jB55oK6mahfIeekygsIMtilzNB6o02aX1
hJAdWyiJ4iEq2jJKnKAlb0b3qSs23nACCmvyf1138SWfO7Oqxl4lOMyMdh6bV/3ghf1uNMbGa9mn
/2ZFeV7KqvB5KTE2hJE7ihaJsqiOprfGh7h0eaCdeC40ocyEavulI8Q+A7mQhcG45FdV7GX5NFU0
EE0wSUzkt+tj+h2LKJc8YK9/rClnnpFa0CrLYA3lYeeLlw/04PiTpSPnHk/A4ZsmSMin5qHTEzu0
WVudXEA3DwAAtBuiFVkIufL2kOalE8mm8zYd5T+uf+Li4gI2+TudPCvRXM6HmRVWJ30HX1g+SHpX
oJ2YPP2DCdAbQd/DRpJJNSG8IvFoiUmwJwgTC4r++5YHZRyvhB+/4zJ1tmcaN4h/Ij5Adu5yLFll
srF0Rtxh1NiI7r3H+6BPjSjP/a2svxuuH9SiDwcOaAoRt505WoGsp23bf568hyJtDppuHZF8uLdJ
HHF/TQV26RA6/z7z8vtk6hp1nKPvtqLvnXVbrgG3lnz7/Pdn+2cXX2XlFrUsHHIGDiGzPEydiNz0
mOcPsQDcbiUHtuQ559aUnQRBBi03gGNAi9aXsZmTA2/2GgB06XY9t6HsH6f3JllzzBhY3nL6YuKl
RyNjXHHQBeSNgUIo4Okz/SQK0MrCJGDaH8oCQ5mMN5m46Ms8NIC3Vu4B3BtOe7SQE63XHmRLYzs3
qqxW65u1F9vwVileC/piF3gt3f5D3x6GhpB15pFG2K+C2jK3FyVI+2GF001Wl+hzE28T+3shzEsz
yv3nlV5MaI2FgpTUVEX+CBGYaQLP1hhAkTKwzJX7fHnJzsalLBm6ZltJfnvG2EEdEkgXoEnwKjiV
Zh7JWXqkAO13Bai0X6/xRSx5/vmcKitnpEC2mwRzGpPHrP9M+10zHK+fmUtB2LkJZXNphltNhOqI
J4biSXhGMEK9vnWblwb9EqgMrCTglk4mQJ/nah8IPj7g6OpJs7M2hjmn0H6OufzGIFFyfUSLk2bi
vQaCDXT/qtgGmcQCKiu437Pae8/ApqdXzq2X2itmlpLkaN37Y0fxRB1NfHVTwE5aZq9t/Zr1/sEZ
C1AsjKE5vg+TtjNE/9xmcpPIWSAwC72xeL0+2KWX4vlHKN5puaWeSTJfeaN538cplK3aTV5YJ81J
jiiSbGzoWVQwf93s2hwrjimoYYPxG2ZpYwbI+ARcBwzLOVy3sjY4xTfNrOqA8ISVpgg9DGN4NaHT
bgJA8rWgNzHKwNftLR6UZyuqXAKkcmidurM9a5PGESBOzH9Hq9c/WEHLFVxzpppRJZhZkRJopuPV
yMwTGXZ2Esn+1tRXotzFEB79pcBZoqyHrKkSb2WJi57EeTBZ9dZYRpAdm1+uE7nGPYgO3CIaxNdx
TUV28TA5sznHDWdxQdK1pjty2IROE81/DXYfyPHdz++6VZ7DpRAEas9AGaPnEFgMZXig9naRDsbu
s73bht326W1j3Xf8zZwegUT8+xU7t6UMqze0aewr2LKKNEidDY8jC4pcmlzx97UxzfvhbPpAspRV
DkSpwrQvNtXgQWTpR+YYoC3o0GdvhohSNv9pZCoyFWIpfd0k8yzy+yr56YrXDLw/PlmZwCW/mOv+
wIGBVh+X6eXAILdLpOainmi74Pks7hx5nMDAGnc3Bt9dH9HSyXRuSlmrwSqGqndgCgpRcfWVuAc7
+fnfTCjLxCqgTPF6RqSjgw0me9D493r4ezDvDMr435Spb2G/tWgZ67PPZb21yQkYYvUW+gAZSpf3
uh+T8PqgFn0PQANkztDMiwzG5RI5HfeAZJufZ4PxNqHXNZycIWrkeEMKhkYM8x09nis2l85bsHMg
XEQpbs6wX9r0rVRPGolCb1mBh24+0TtoO0SF9Xx9bMt2AN83UfsDFk0ZWwLuJQsNEk3oM3mAWHsO
HU9fS0I+rjjf/EPquxDgTUTAaNSZ0WGXAwKiIW/bCZNYi68tB0DQRMv1bqAbECKZbKOvifUu7qsz
e8qFVXKWSGOAPWPaVzIwjSjpPrv6LeN/jTZGdUIH4cMsXetCb+ZyYEap6UWX5W1Y6QgON7K7jSEK
Zhz+dp1gBbwBBkJDZIdVTFJpUdsYpwK65zma0E5A4TZDpK099T5OGnBPSOnP4vZI66syH4bl5+i/
t1DPbiLIGUP4q+RgxXzga32UH4+iS0PK6kgvSYGIMVE/Mr+DqrzEG7n9dn3GlkwAJm0hQ4v85oe+
Rd0D1F4TXguXPrX6L0d8r9b4e1ZMqN21g9/TzphgwhgPuX0wyQ5Ku9dHMUeLl9tmXogZRY9kChDZ
84qd3Xtcq0fS6R5SZRlkOjqU5pNqJWWzNIpzE8q1kJg5GSYg5gE+A3kWT/agZtnUPfvr1xRGYhKC
xBAIMPQPUFez6Lqqw4lWSfsrTUsEx2gWugVY6EnKztsy21jxgI9HDixaJkDPKCRaaKW7nDtrBKc4
mCcRMwBoUCR3k+/shEB31yFNzaBrgnKtWvTxNL2waCoZ7rgGnXgv5hsW3e1VvRnq7AsUGE+TI9Ya
vD5eSjAFFkDQbSBxiCT95eCM3qNZPF9KIG+5oUn35JRI6mm18zLI+KknIqqc8fW6My40118aVVyl
JTW4WAluCzeZHgQHPUPpfffyKfTdL6PrQrYy246NVwDspT06VXsHAZUdcV9JEUe+JY7MdrecJiuv
hkUHPpsKZZ1rwIjiuMRX6d20jfvmbgAUuErrldEvzjjORqSSTdzKakud5WV97w3YJ+XwxemswIKQ
A/Q3QeYxDfvW1YLrk710FuORMqfH0eH+gfK6IyBFzD2Mqig/dybbenr9WE6/mDBv0Pm+Em4sju3M
mHHpTbXvJC6KuMimtBCxYXRP2wPxIZpy03YH3VvjKllcsTNz5qW5Jmkyu2kwlVMcB1JAO8cm4ZCt
1WrWRqU8xXvNIZqIsUeGzg8082uaRRr5qufvwrtxtR/X12tx75+NaR7z2UktIFDvZ8gOoW/ECIbM
iOruRzKwQ4F833+zpFyercaajMyhlMN+VRSlTiOg7Qvz/h4Qg92OkwXgVHTCQJXrckRojrTcXPcR
splWgNztXTcUQdrS/fXhLF5xZ2aUVUJjJ6IqjouBd5REcZXpe3AemJvrVpZ94c9glOVhmUVar8dg
nPaExr2t6X4S8sC7naOFtff5urFlXwBhPUBDUGwmSvRuD2zyYw3+DX7lUOsR3ThtYNZukLK/pwXG
IoG7ypsLLnNseLlItTPoZuxg9owMrLTOk1m/u4MGkqcnyvRQ5yu+t3Qq4b2Pzkb03ABWp06jOaGq
lyLaZY0d0OaugVRHxR9H8alZo2hcmkQgok208KGt6IOKO7P60csZQt4qQbOmaBLj3jDybMe4/QAS
re7l+potueFckASJFXj/gV+/nMgZNmOVXTLzsuSb0kjuxmTYXjexMHnAM2EwgBBDaktdq8pOGm/K
AUn1tcdM3OYmODx45CB74WUr7r6Q45p7zPFoQO8IatXqe6upcJNVHAuV5uBfnb77XIugvxjwbNxm
yGK4JhiLiRyRA5uemL0GEMPjEfOlRK5ovUR7Fro2wCSsFj3yyitHm1JALw0U++08Tz+7yUg3eifJ
BNU5Sl9YrMkNMZPqoGVm+b2rPCcU4IF+FtxLX+IOQUQyogpLmdZtvTyz8fTxtJM0G3HXd7pEi4Fd
wSO4SevvaOFvP9FiMEO71fknYPq9NBx0roH7phq+EU2zn9rac++awo/BSFmme8ALh59Z75Tm3RBb
4Dh25zitmIjzyxm6qo3MIjUOfBq0jUym4jCR1C3B0ElB9WjRND/ZHDmpAHUrmwS26IwxGofRcYE6
sJgMqFP5xg686BY6u6bSSje5ziHs2hK3BcxWpnJTQGdm48ax+CX6wW+D1M3TLPTz3jfDGCIph1E3
h5tc18pTW5TyxaMTf2u1+hX92w8wJfZDxVwAtck0iaBzfXBDpkY5a00Z5jYTsvjSu50XTjovnnok
u/dJ6+toYzDAG8kGpP8BKMgavrEcKgWgv8TZWXZhbpyc5Ae9YMam0PGqdSA5ecSm0cAj0LQHrRH1
0RbCO4yAYQjkrYZ00wmt777TuNeTIxj8CuA0S+5But7Jqk1tNa55lOlgoAMBUx5gJ4D8rmcEDT1F
A5ESVIL5s9VkOYJXiosaoupvJW/AqaP5/nYQMSACtev0gWe15Msw5mAU6iHE4USWnwAZqOdxvkUP
ODo3ay6S535qO++5KIZ+DAXaa96Z7Mo9t8CfHTpTSbdgYxp/EDcBsKZB0/+m1Kh4heSQb0Q6i51q
N9UWbBqNnb5DNrH2jlZS+y+IvMv9CBoFIw7KOjZvJ7CI+QHYxNC8wfS+Ow0Gd9kRpRzLgpqPQTas
JmkVVD5KjYHJoBEfVMx30cKacY6NKCux7Rmz3rIyoTEktRg7aiUhex7TZj+gVT30monjeC+4hWcT
NVwW0CR+sYWpRwK8Lre92Q1blLaNY5uyeh9rnX8yZZEZsJ1QiHmQLtl3hcyfQMc8HYBaR9p7GjJ9
U8VgNLeGKQka7gswUdm2TCJeuOIAKXmoAwzZoEf1ZOq/zEyA+6YVGSIpYQxx4CRDfDI1rXgmbiV/
+lOfbUZ/oo+jrLo90Nj6T3C2cRkMuTfdUJbHUZnY5mPd6lqYlWCVCEyMeWvXggJGqiXNFxBYZ0bg
ljz5bOQ58qE84558iBkrj0CEasiRkq54tGTrP3dGnTyUwBt8lmM7ultCTX83SSNm+8nV2lOqFy7u
ejtLNmVHnUfBCwhfS08r9FNHCv5ko5vjxtCc/FdlI04M5OQjlWxZrdx4Cev9wKGekM+dZEWY53V3
dCZ3jOyyzDcUHUPj2pm9cONBDAoMDDNhGkSTlYBL+m5pe22JswH7ItImUFsPZTi6fgRAB6SD8le7
/mlBszRIcXr2AT1+G5MqYtWtTYZv1++qhX4/vNLPPkYJy1pCeJvQ+fotElAYvJSsjHL3yzCY0dQn
v6r6e53YpzRG5NmBhapde+Au3mDnH6CEGgXE2T02zCkvmR9z1kd9zSLWGoCcWpA00veW1W2cIo1K
lARA1/O+MgHzha9eYBg/shUzhzEYFS8DAk2rc6BVcIE5zTeaWlHapluTtV/64r2CyErQiGrTOVUS
FTwNfD6sxCOLzoCkhYvoF09ANRcH6BkEuVxArAEUvrfj/hu2ylGwI0PVY2Wkc1riw0jPTM2fcvZ0
qTSoHnQ9MOMar6PM35C83lRoyIFm7CjenGw3pMfeWAn7FwJydM7OD2kw8ED5QZleSgorRkoYkSTu
QXuSbxDM208TAU8Uc0Pe0CdtrYV0Kf5CewsIVtDKDUo8JcRLE02bih4mszYLJWSZEyMFOd8hLsJu
TV1lIZzUoR2FDKSOB4ypstMLlrYWN0fEX+b3LpGBu9Z7tOQf5wbm+T1bNByDRl15MNB3dYYeRau8
YzL+VEDyHg/Doo6uO8m821QfMdFvBwLJ31luZbmA7MAVDvBYyMRzI9/S/D1xVjKEi1P2x4TaKZOO
2sg1CRODOUTO0EZts/tPg1BjfBZPlnQMWOibb57Y9+7rP9Q5oCkxi3SgJoBSh8r+YgLFMVKq4xmR
pQD6QFKkqttA0/VPzOAnkXaPUwqV6VquVcWW9pM5s49BSxAdXGqDLzUL9H8Tow1Fq4NI4BspN4jZ
tHTatMXLQFZgsEveh343H7JhICiDh196HyTt+tacryqqv9TVppi+ae7NsHYyLVmB6I0Odi7sV6Qb
Lq30Kd6axMR65ey+RaNnPAS1iSv979ENJmDDf+woe8nmficzSjAa8ECTyt23U3GqEDgWjKyUi5ac
HErxHqKfeSepxcRBayAJm2KZcP2fCm86gW9l//deDqZG3BvzSx1v2ctZGwWxcHWjiqP1boKWM+ZG
9ZDFITNQPPoHU7OrIxUNth31EJd+Q4vC9ecgoQ2y4cjYT4hXXbexOGNoWJ91+NDCbs9/PzvoRr3o
az/XMJzhgRI7iI0VHNvS0eacGVDmK0mTTHRj3IYJKsnoqQqsWgbFmkTBApEnNgtaRQEzxv9Qvr4c
h5NldVpRZ25nI/W+ZRRJG7sbx0hLc+2QVrI75VONhCg37VIPE8/Kn6eatK+VhJJKXOrDvjIndssb
sOavhJ5Lc3z+bcoG6CavAcMgXKZhAsjV4VBpcnt9GRfQgvP4obQ0kxehgq/cIDXJM1N6IL6lk4UH
ovms15+lke4pJPk4Q+mp/Mk5eRR2uhLKLg/uf4ZViRPAob02GzHxca5vpZtumb4mNzZ/u3o7no1N
JfrupirVuWOjd5CRt44b+yRud5Obhty1koDWCaiXnYeWW5+vT+qS657bVV4MhdlAWY1gaKX2UBff
au3o8tfrJpbOYCBXZ3VayLZCnevSbSGhMHhujGVDE5SLR6Z97wA4Qj5dt7K4RmdWFAfsQbhBqxFW
ZPbD44d+Dfuy+Pu4lXH0zvjK34+Ns0NkchhOygp7XBhvmjxRsuLdiwvhgBUUVXO0Nqm58gYQHncw
UAruG6jcaUMw1o9iIivZ12UrrgsSWly7eH1croWUKc4HiVGM7VMlN/X40NCVi33RBNKFuDoQ7IG7
+9JEonud6CRO23r8Hb7cASwPCqz2X7zqzIyy3t5U4nddjKTOD7ZF0Ymwt5w3Uq7Uthed98yMMmF+
QZDNKBNgZ8Z9yU/UPfQa5HzC6847f+yH3f/HiqWUfaWfsalIYMVwwyk/keYLeJV8/eANG32NIHlx
RID14T8o2gBKc7k+oKR0BrPNujDXT9mEhpWcHvLmB/oSV+DIiwkAKPH9nyV1VDYSRR4ObYxqDHu+
9Zwbm7/r43vKDpRVCJMOXf5YQrk5WSsPLs7nmeU5tXy2WQVSDUnHKNo5U6AFnsruZPZvQ39X5qeh
/nsAHq4l0G/NtJ8A4Kk7t0CDp8OAmQSg9b6BXDJ5aGSgQYt77Y5d3FlzHDvzESCdMP/9bFQIKvIy
j7FyGZjKW0sPpP9NpIfrrrh4zp0Zmd3nzAh1mq73cyyaZseBPjwhZ3TdwLz/VV+fy01gkiEzGE55
Q1MuSvBjY20mvJ27MQ2npLitBj9MeLtjbrPyJlxy93NziisknQnwHYe5Po+Dwkq2ffObb3ANebw2
LGVxiNd0ULaEHd/7WqZHtGCNBZKy+z7fXp+/JS84H5CyQH4vbdl1MGSjQgwmtCrdGXKNUXyB98IE
qdDcCD7nnT8inNuyByf0fLyyTaJBXaW4SYr3xjqA07DPb0j6pFkBWNoy65QbL5SFcboSVC9N6PkX
KAc8idFpJTt8QVfeF+MzMpsBcuxIBgV+nv3DtYg6AzYWWjKRc1GiIJfQcvIGnL/ZeG9oP+pya66l
c5aW7dzEvO/O9pXWtMLQZhNjpT+yHAK9TrztQKV33TsWk57ndhQ/pBDA4T2Dnc7f+cXXXtug0TOp
fpk2WuVYlI5h6d8Pa7rcCwcu3MQ0IC4Gks0PMhETdEUREMCq3tSBrn8TPYiGQUWoPw8xKoT9yh5Y
2NQX5pRNLaqsKFDTQo4kaR5qxiKry7cCQFBEUCsTunAeXphSXGNCSOZJZw5nRLlpOnpMWmdzfc3W
RqO4RiM01xw7mBDl/aS/j/qzNz2zf4jLMBDweXuQ8cBSKfd+LS3fqSZcU4N8RnHAzg6sW1mWpRfa
uQ0VvqZDj4p1HDfU6BURUMCRn5QBGOo/d24VGEm96cADBV0f0K2Nj9cncel1fGFbuVdGiHb4toRt
Yn3K+UbSY8H3VfY21Zs2fU3sfWc+j/VB8sgij6azcoIsnFYX1hWPpGZqWfWA2S0TK0zJjwYqtDRN
grgibxVf42hZs6Y6pV+kBZ1jOLBX6OZPS0B2m4mAlDeoNK/M6/zlyn2N5zaCmLmt0gJ0+PLgMnNu
CC/GyOyxvrNr7USQ4pJd8lDnKdJd8eeKoRDe6U+SxveelUE64dP1T1g4Oi++QLkJqtLTfJ1itPmA
ionnSR2Ft0YHhVC91ni2OLFng1U2Cdh9yp4wDLbP7JtUS7bcso+mLwJqFOhF+/EvA0NSHDcsiO/V
yJEkU1owkHqHdn0A4+FUoZi6u25ieUB/TChnS5FBOl0bYEJHvXpwA04npBhOVOxy+nbd1OIdMMM1
0LM9M7IrTklQDs8aG6bGYg85RmLeQJ3OMjYZe+JOvbLflrc7iN8AhZll/lRqUzhBLQ1S4DiDRHEL
BGDlzHX7KchHcVvYbWADPWo4ycbJkrDQjaCCmHZvfwewZiViXpzisy9Rtn6a6kM7iTnCBKxTQkiH
oaEOTUVNJNOVA3bNlLKaxJB+56QYtOZC1tABPKujUdP0QS5+gjFlbY4XynoGpAT+N8dKLMFzMJPb
HOZG7X2ALGmPjuqZxjgBL9CL7zygaSHI1kg4Fm9DD6RNUFVHnkXFHWmT4fRVA6NxT4MReQrP4Y9o
IdCrNdbfxXPlzNL8JWchmW3X6HGzYClB/itDn4LQAuKuvD+WjYDnBdLdHlBMyomSeW1HbVJ2oewQ
nnh8m7feNiVrAhfLs/Y/M+rNS9tBm6gLMwN67LWIxQ8gGJL+Sm5nzYpyx3poTE2HgmHG6N4ef3X+
Q86ixP97jUtEkjM3zv+fs9/IsLOF8YB+GXU0xYS4eroDabPvmmD1O6P5T12Y6eb6ubU2KOXcKovO
82mMqYvpL2fc+NkLyAKKZHvdyrw1P1yjPgpecws/MAHKXrLd1vPTEe/qIknNjcWdJLLG7J9CyTMr
81jPZi4b/BQgFZxFGSST8ITbGZC5iqENB7jS9fEsnva+hVf8XAlHY8mlpaooM1OfTz3HhcSQgVIR
GFu/dnAN/14DTvq/WVNCgMnqU2Sa4BFD092YsWiDmrdgVRY6cH0mge6jdLKg9P1q5QxcdI6zYSrb
t6cW0B1ztqIZn3mJFkGAeti0KwwzvD7C+YdU/wCjEfQZcHOiH0OZT8sVfccybC3mARfVQbK2yoLR
0DYUGUAytVHp+aE0i/11s0vLCBI+dPMDZQkyZMX568xKQFAA5++GO78M0+Y50Q9J+S3lY9Dka4qV
iw+Ec3PKBVaBS0sQAXNuCio0+85leVCRfWw+2PI1y7ZlHzL6D75zblPZeYKD97IoYDPpIENsHVhT
BIN9h9CAuI/eGkJg6QFuzFT87kw86OAQu9wYw4C2dM+ukAjKXtGUYHa7VkO+Mwly8zQTWoPocPAi
N1kr3//Wnv3oQX8Mq3tf1rGjcRgWMZtTyLn3teKvNd6VGnQGvRr7w9QOY0eD3uFAlTZRZfc7UZo7
qBgHvt9vY55HhJlbR1tjj54Hfe3bFO/u6jZhpgbvnpAbNeIn5nzKh5UdtBQcATIBASnAJ1DnVWw0
DeRjmxE2tBStWaPPtKBNpUD9uug3AMTdQYBWrtDn6Iv758yocjCJ0p3IkHCESG71mg9y56Z9xIHd
zbJqiw7FUFhAT9efOclucvuXSadbS38tiBaY4EljYJG1zOnUxGx3fV8vu+HZhykHF3GSfhDgrgvN
AbS02rvR74XYFeN3y84CBtoMfusCDtYfrttdXGjoeM38oVBhUwEXLMcjGCBlzMfA9rbb7Q0vQal6
rRq3fJCgnogzC7CLDxk7IEVLIO+wqUUzhtC5C9HzvunQQWajUweslS9WWkXCBZJ0Slemdukmn0uZ
/2daOcMsifyXP59hvSOOWV0fIP2x4srLs/jHhHKGMDmzW1Msng9ULjQqcYTQgCPj/y+L9ceMsmM4
A66sQMYmzOgQtX6+KZx2I0HffN3M4tV2NmHKHkGRrnfb+WrzsoM9bb3qycfhT095D+HIfb/WQ7k2
earnd2A1qUasT6FHrbx1nJMz/Lg+ohUXUIFmeR5Ln88Bqla9DOb9ahi3+PughrTRQQ0wlspRCpJf
hIvTPAR23zXPtb+//v2Lpxa0b8AShPYYEBFe3lEQjKncosUu7Qg9SeoEpp4/2/zFsfi+cYobMaw1
U8+/+OECOLOo+EBdOqT2DVh0xoMDmXegDbS9Xf0ATcX1oS2u/pkhZfWlTxLgAGAo9e771ob6JWBF
axQ9i6MBohatRXOtXr1qqJy0HKrIOAIkLpiyGA5kBElVSj4REA53E1lZr6UoVPeA+YEcGTACatOU
1VdxXJXNPKh9a717euT4KB6snN2LXgGaQwSfUEkBKu/SK7QqhjKKg6lLnCJqOhnkRY3bE50RyZ6l
TaBVK2+IxWn8Y1DF1aRdxbNSwmBd7Tzjrmk2XfWTeC/6GtnRmiHl3ZpoHmRN63lkGmQrugjEZpR+
M/TQn1aqVks713RBnQ39vpk8Yv772QMsaQu/dj0BqJCBBl+xMfy1+v2SBRTugXme+aaxfy8tcBBK
+j5DvwpKIOHE0VjwD6BJQFDw/WhxghquowSSVqubkx7Dgk9FmEig2qIUkawmV66fxUscsBYwzoMi
xPvQzpZ3Io9rCRIHX39zCySOfzruSdAXarzldpTSo1hLac0urBxDNoIF8Dbh0YoLXHGEuGnLdKgh
ZD84rxWISsp7bu3wyPK8FNmte2/toFg4jfDUR/0U9OCQnlOzlIYBxjdHB90zqUuxG3wwFwO0LnAv
FWt14QW/AE2BiVQvXh7AD8974MzzioxnAi2q6OP0ydbj49fJIivOvTiaMxPKIc4ygZPPhgm9rQNo
CEedvBdrPC8LZ50HJiMoiOCwQ4uwskRO3edmxmFkMvE2TNCejOHQLQoN1y+KJe+DIbwUwJONPIZ6
ySZ6abZoOJupho4DdDFQsRHWzowD8IkwYG+KW54+X7e5tEZIOMLd0ZYP0LMyNjBl8JyKHqzMXrll
MT8UbrNypi4F/hjWHxvGpR9MdgrwPoUNysE0AO1ZEx3lbG6P2zZdNKFBa4rSbpsmf5/oBKIIDDY+
UEW4P9RzyWc88z3ZgJ/vLo5/ZsNztSZCvugaQJYBao1N9SFZQQboY44o84Ydf6l9PUjM726R45h9
u75MS34O7bn/2VEO8ZRlaNHqYKfiITUhpn6ndysR/hI4ChBuw0GeAGheoJIvl0lzs2KABiG8r6we
pzzm+xicH81kQtiBWMkeKnjTriGcnSo9PUCS7bMvQYDIpqR8uj7a3xl15VDEp4A4FT00KNyoOSDd
Ymas0wF05MWQFEHru+2brNLkwS0G/n20GHouc8ldiDQ4No1Ey7y7lKZOaPboaoRCV872+PFqx6iL
Bv8al9Np8FrpQknOSaogm6aHZJYezjQ+7EA8WJ94mnSvNjgsG+CkuSQBSezsgQ2W/QM0w/57NxpI
/EJA+C3zpc6jFExdj1lMdThwEwzQcgNHqZHfV/38goj56EGrQmTbio7VL5lqYxKg0YFsEnBjPeis
RiBT671xNMDA8Q/gEUwfSMlmHU4fSjuXKwkGoSohHrwF1fdToTc7orFTnCT/cPiidA/6Johk4rOV
890ektLh+TQT2Ln3HPQsI6rAgQ21x+vusHQuQhcKiSvUQT3Q3yjjmWpdCrecd5kPyQK/L5AkGp06
ql1RPzdJOwZTUhmhUegycEAhvjGAN3m5/hELAZuPNPmsn43bE+XEyzlN44EXYBUCW2SF+Np8zjkN
wP8s5OuQjCsn5sKpcmFLOTCtOBXWOMKW5h/9Zmen3S2ULQtXWwmvF+0gJYJQB/H1B8XRXGAPTgnm
NUsN73E0UCO0NRBL+Q4oECbHZq/X53DhsgFNGvJh8HRsJVUMgg00Q5cyxuVD6FaagEHKtZf9wkF5
YWIe8lnMITqQ9Y2gCQ4lVNNyKGH7+hh1Yk0gftkMkkqIo3B3qiFBknl6Nc6ubzXfmhIdxfFzrv28
PlsLlLMzq9wfI4oblElqt/nsBrX7O1GBHqGBfmLkoOuvZrGzwY7CBap4dz2AVWu+sfD0gnFEpeBL
AQpNbSycUq1g9Dd3tdNCBG4v2xIU+nfUOTpp1KLV/vpgF8JgHzzuBB2REBjHrF6uWykg4js2s8tz
eYhza6cPwxeUAW6qRJwsi4Vksg62Kd+um/1N2aDcNLA7A3MR8qOPQ7ErtW7mCYO/MJCmeNUrLiNw
cZbbyZ/2racH5ogW/zz7lti/SN09e6MRpEb+jqM3Km1QxwB5wpovFOruViv3HIR5hSFWUrpLzoYE
PkLPmTAPrYqXc1MA50tqG3NjdNmNRFG9qobj4L5fn4qlFTi3ouycbPJYj55rbM6WyzsLxKRgP/Wo
2QbEyaYDYS19osTfJW5chnyQD9fNL50NUAm10DcLohIc8peD5HGioZEIOyof2l1nVHem/Q+PBfR1
/TGhBFGFyEvTmTetTbJHQcqnPJXhjP+6PpKl5cK+mftKEbvYKlOONbZ0cnuGN0njA0EzbQ0+Hfxy
XDHjLu3QWcQZ7zi0LZrqjNVuLBrDqiARk+p1FRQ+tg5IMmwZkZI29laktrP1RD08ez0Xd7woaFSA
PQ7/SMNHBhnJujFwSdoaQT50oPIBTXEVEbvRxrBJc/oAIV7zFhQSLZohQd3KW5mA9oOQ4RQLdzpa
eVyC+NrIk6D24/q9i30wbaV62QWd02Un2TbTo29J/tLm/nQUKJRHouOTF2SlA4aPCkpVSWBynuch
QmvAaUGBI76bdpGITWVU1V5juh8lQxo/eNKoccMbrtxCipWBwdYSO7Me/DwwWq9BNih9aAQIo4le
xweNxQf6/0j7ru02lmTLL6q1ypvXzDLwJOjFl1oiKZb3vr5+dvLMbQEJXNT0GYmEpD5qRdpwGbF3
IchrQ9AcqZwVNy+NyZ2H0sIbtzXdAWl49lRNUHdahciEhGlXgLMvT1CIN6J2HoBoqrKa5mZ+mWpd
yshgxOW9MiO5TgAM0vpkAo6Pg17O/mlMR8nrqiz5JQSRBKCDSMeDpQBq4QUdedUPMsFDLcHkgO+W
D9ZkS2jy1EAQhdI4YwfW6fLQgb9jrSL984J3cR94Gnk32qUwmgfJ7OIcMBXTf895o+BJ+O8oOLOU
Iv9YDhpGMVjzbkwMoDJ13u0rdE0XmTqAQdFbCMp6nqN8gDvdqH0NrWxK4K4LEXaXAbRR6Qpp8VGI
BfrezHWpL2U1rzl5JnBawfkro3KYfyuyLOBFKg2SI7m0kyNaCAFqRHNkHVeluJRruuZ8ncriUhdZ
F4+Z0WMZS6MC7EuXZi7A3Z7atKofGkv4F8wG2LaTuXGWLsI9F7oC8sI5HUmUtqiZnISdGUV/kjDd
T0ZY2kDwyB0xB1pKZQz19+1NvaYX8Q8AOQZ1hRrSQucavpgAIpO2GIBU9QiGFKtw/Gn48IVmqRj1
mmYEnheyakgas07ec0nqWBUxHEGYMtV/zdO+p1aFAtxWwUO3BtYIESXhtQbck9sTvHZ6TsVyOxoX
ZeErLLVW1QbLtEaGrSbwEXIkcJYIo5mt4v2WU1ncbuZ13WixgMUEPh9Jc2xoubo9m+vb9Z9F5NkK
0ZIrNDHk0Mg86AB0H4ZtnXzclnHtDpzMggfUMjvRmv0WKxbk31EtEMQhKL4I7tqqX2j9WpLEKS2g
GgBUm61Xi96/YuqpOjwqpjM1C27MwhngGbah9ZVpzDAjsw4cY3YLK7Hn2a6GR0BLLdiDpTmxM3IS
6+Soq+rbBDskZhHprJGEJZA1napZiL+vygHwGaqt0Wuq8qFAF1itIjOtqLShXeR2re1L1SSGtHDi
rstBDhwpVoQB/Gmo+gmARCVLQCER3nffNaCqVM0Z/e9/cerYY/n/lcOdhbpAQ4piYN0kOXUtvdqJ
mv8Sp+YGBm0J8mdpTpxbG2TV1KQGcsea5X/oSP6QAKUgTZ2aZCiMh/+/iXEHYkIDVdUMmJiAU5cF
pNYTp5Sf/HDJdl2zz+AL/M8K8qpcnpK0UyEoGXNidKMDnFUiWi+zMtEmSu6zugSIfLWQz12Sytb6
5LwjDAk19IZDv8abIRXtUt+BGpZMEtBVMviRbthm7u0VvXqdTybKWRIxHAwRVGmI83vZRnRHIql7
TPIKXrJA22Kp537ptHAWJOrqHg1wEJdqE1H8td4DWAz8MksUiVflAN4dnFSoAL6g0ximIpemCRl5
3Sq2oY8aFbQSCcho6fkSAejVFTwRxU0p0xOrB44ge6GBN/dbH1co7QDtQE5r/V8Uo1vIROKVE4Dv
gKvhjGInm0OZ5VBUmgLO66n4bYTpppJl4GnBPNbquKCwrr1snArka5w1A2h/vQirgsB6LZbqRo+a
bROI67x7A6nina7pRApxTDMR1yRd3z6cVy00wmAJfL+ShSeO8/tQjWkBQmHsYiqUdlwpQGT88DV/
wau5elZOpHAbWGRy0bUxpIgMa7jr12IYu12CgFMrFi741QAH5R/As0JQi5wTp1dMZB7qIIMsoXXk
PrUTOYLzbctA76tVYgb2GChE/RddzBaS5QihgVvJMtnn6yh3epWlA96Jqsl3R30oiQSyL11oF/I4
V/XXXzk8/coUCoOfCewRJ7FAI/aORPWQd6Q3vdjvqVZ/apbq3D4ibHMu3MQTkVzWejTlXBMUiEyx
YVZow/vtM9pU77GUI6+zsH9L0jjDOpslg73FQqqspPIxEB50ax+qjyE6dtUFGISlxeQM66DnupqL
kKX3lTML9pS77QzX/gVoLxXgHZPFDuQliZx1TUqBVZRBojTFbqv1dmwFzjBLdoCb7Y/ZcxqNd3q3
xKTJ/tlbW8jdCQntWL1ZQGwAXqysSvHypC04ktdqRi34dgAFRPs73le4xZRzA9olQhY0EnZh/1JX
b22zVQJbkldxgZwCeHTdeU6JHx9NMSQ6kM21rdGtlRKUsRG9fWavqrWTwXDrXEdZ008pJtzrD1k3
OWWyRY56QcjVVT0Rwq1qqgyxNlSYcZJslHoE7si/ALPD46WMfiEV1foX3HcGtipte2QbBSyh1H81
qk/EnAA0Z2H3rq7XiSCmwE/cokRVUCVdQRDqlkiBxstAeZH0Bd11KUQFeqeIBLSMZDnYYc6F1OhX
AygWUyTqQIU+8opORXAj/dfbci6G0yB4gw6URMHem7LcO7kp+s4Utal9+4RdmrRzKdxxF1AABEQY
TMacZTuLX+o0IpX/MWjv/0YO8LdZ7THecTg55lhqcarD91FbELqb6qq2jJIoQ+sBsm+JX/tSPWFS
wPpA5QjwGcGvcL5DMsNRHlXk7zscg3B6VNCBa9ghQBGAhI1IHrd24eBd3qFzidxmZaGiJ0Eqwp7p
8wExDmmt4Hh7Ba8eux8wPh20N5rFne3eGAsDTOi4REr6keeD+or2F9/zE2sJ8ObSTwU1lYp6Rla7
jacgzplKS2EepUnF+0NSbADh1bcos0BmvPqFt53bk7o0kxAF0ihTA/aULsucgpvFqum6UYO2lTZ1
/SrpT1K8Bk/ypEAbLSzgFZfqXBin6CJRDgphhjA5tSV1r2gAz4iIaLp9je6Kx9p35iX6qKtLeTI/
btOmAaToUaTDDU97onQRmYG2Df+j91eLkKHX1lLR0d1i4SFE13m+IpQ5+H0hGNi2goyCQkYLqfm+
AoRLb3f1Nnu9vXVXPH5WR/lXHnfm88hQy9iAvDx5blWSioesfEeEQa1iL0xkHF2zo421oLCu3W1k
b1G4B+8UL5Xc4RzLUQiTFOB68DD8GNDyFsh/HCm0SFKuZPHZVNe353nt3gG6DHDJwCBB3Rsb0IlN
AevHnEwVBLZo0q7fjeJl9L9ui7jyvK2KJzL4BGOlyaXc1gJ7Q68f53y2u+43WLzfVZa5mKR7qVS3
pQa+e3PwKvRGJfMr6gwXDM6VqqfzUXBqM06jEMPATIehpKX2Ufn5MRsLV/JzGoEbbwjgLu8EIfLq
vgO+eLpQRHPtspyuAnegkkLSMjQGMT/WcqqyJLP6Oks7Lb43xoXc5LVTdCqKM0cFEoaV0WCqIvLT
dVmTwLCV7ktpXDh0SbMy+n+jfE4lcpqu0JTYaGZITKanuPKA/B0UGRHAENH2z40ROKFIa/G/z42f
bymn8sYaRm9mUkfjuUDGTV2y60sLySk4M5O0pmH0Lk0+hwSwpCAH7UmTR7teKRxF8V9yVG/OufZw
+8pcU3any8mpAaHxyxIlvVADSk+08VFNWmK0QJYO/8TxOvrvI3+2jojDDQnFwigTOlcCc1vFDfrC
EHlk30PbI+AnuWVn0vPtWV3XNX/FcIcEL9K9ZLAb0M7xym+mvdqqjihXCx7sNafvdDbcqQAMRCA2
CsSIzUM+MKPEXoWpEeur2/P5X1TK3wlxx0Op/CkGLjdKxZCQH9PW0aJXfbZlw1MGdIW5LEzU6Bza
eORdcC2u2idggaM1AyVqjGfmfM/MsZGKWQ0AOplqw58sUUdPT+Z4jfdvE6+Mmd8/CKXavM69Wtl9
3RUbFa+5Th1ngnt7Ga4qNjw6A7QLEFhg7j0fiRCWSWImGIkg/gFn1FC7pbAtkAgTl/ypJUncAWIF
WnGYQZJpBbQwnLx8KsS3oAqdokwW7MXVq38yK+4UBUgCqF0ZIpeZuuiDQo95pU4oHipJpkVoOX+V
opfb63jVg0Pd4X8WkjtOsM6CMes4TprhgZJR6BwRZAGxTv3a7rujNSFG75bOEdud86wD7v6JUE7V
WJUfda2BNVXKo4FqQFHbps1rOktOIwVuXrdoTkDa5Ygy19raJEsVkEtbyjThif+hpHoXGTWWOQO9
cxg/MZAYhDGq6hjRwsvgT/vzralyvo4/an2UNJiqUXd2NMyQCWFz/FwlOq2tX5kCgoxy2LZa4lWy
/ssAN4IIYO1+HHZi/y2gcB66c52Kn5YUUrzBeMooeHHkP1R1vG2bgqbWEnfqTyb0ctAMrxDOGXh/
uHNYKRPwa1vwLmnSDgaPDmCRUcPVHB9wzcFtaqK4uR8fQFmsD0+DtdHFV6NbgiK4ao/A4/c/g+AO
iVTNfY2NArq9oINVZnhHcBqBDmayO7ECBmpjj51mLBzNq+biRCi3XZGcJUUaQmhSE6XCzPEmWS7x
xAG2/OoF+M/c+HC6A8292WsQE4wSioxqQCG7fhJKoO6qx2ewsEoPUjjkAzWGsN00XRQ2JM6i7o8q
xapKEn+yPkSQz26BXW/txTYzWxLkljod59FvfxV9Uu2kvvHRz2ZozQMwhTp3AgtZ6MpDYtmFhaCp
jUahI21ZWh0JgZML0hczrTZBrLUr1I4o28KokFSqBOk4AkT1sai7CLkmUGet/LA0X7Nm8DdJHaD2
vBj8zp66Egk7ZZgPuWGlXiyMltfkDaiMBBDuDWaX77K4MWzkxmp7QnffM8iIho2vW6CdAjUDEoCW
me9TVAfdgSDd+A3YP3OfdXPZkcYwZfTqF72hu76m5hslHBNX8w3RzlHuCfpAtPAPZaP8itqkuy8a
KcpsC43qeEabc3tus/BJiHudpGFm3rdpPxlEUWug9unzLK1AWK3lKICc9E8RC7gNq4C17xqdiEpi
qwT1cmWF48q08GqGsjUDeKeM3aazrPrFnPvpCTQD1b05juFdg37Mjdkn0rpCI46TDr34HVVyfyyK
WvwFyitrDaoL/Iu+WWduORnVROdJatc1cumbIAFYG6AgA8VGct18BnhEuw+rSS+BfSnmXz54elwQ
PXU+DVBcsZLMrMxg89Ja3XTxJOlEDlsrdxNzQiNo7fsa8Oj8pBsJstnyRMxYlh6msQmOqi+HrOEj
9Q8NGLfuEQOC41WvzOzdqAO/IUUclBEWvhZM4HEb1kpUc/Ve9JN2Ay5aYW/pLUOsEc3YARDB9K03
ukqLGfzy3m0TddUogtBT1YESjW4NztRPKc41UDtAGtwWKmmnaq+rs+n43fA7i83PpO52Ro5Ra8W0
vi35ur9jIZPyU5EGGItzQxFVCoiVxgy9h1Lj+kqT0MK0wMVbqW6t9AEaRwXoZLyHEzEF3oQgIUgv
inwhiGMm+EIbn4yCN9FtXZgi8tYUOeUD0M08VVjPmVfFg317vle10okgTuP2APwVkBwHJnfVdSTv
kp6Usb/TROFXF5mkn5fIEa96HyjLVljRlmkitXi+wEKaWMBYigF6OmwV6QfFpzYeJSinNoDbaPfj
Pjac/36WjE+CEf3hm++1UNFr06UTZIr1B6OCG7RXHdyMZveqLb2EX58fshzgijcBHMQHOUEIHjGU
Y4CTSHwKRmBTbLV0D7VrmyjdMlQ3An2QJC1M8JoNAzwzapFBmyBdUGD3VhSUfZuDY2LOiQb02rCN
nBKhz+11vCoGlbNAlxAhiC9GCropq3ofnk0xr+oE3F/CXm6/b8tgzjV/9LUTGZzzjbhCsRQZMgKj
rFypRg94BSK3hQW7dsFOpbCZnviD/jQpXSVBSj/UQAyswLCb0EG26zFYcPCvHwgFAS+evJC659vg
Ij0vY0GAKG2onXnQyAAlalYzrZpirVWtTnLkMMLatEGGtHTdfrbk73Li9c3EQwEQc5B2Q1u9LDIA
vJOJAkO+ACtzllE3fsz2JTnQ1fa4tb8te7VUxPOjlv/KMmUJ0F8Qgop7OKXg2+Y8qdEQiqGKYCpL
e6CNAyZxe7QFIhCUuTgFDW0wXFMd34gUaeuMdLAl6pOYiKSkgj0Q3zFsze4WduCCZvNnXLKGJx50
/EsXLxlCGoiDYFoDqRw2rt7ubZR+0wbjmsnfcRk0ovAw6eQO9j+jSuycBrZPDduk5YLmvQAzQjwt
olcKHc2AUbqsmZEGGGJkfkZiTusoJVJg1xaBjtIfG1c6+Csh2+qkwwo9h+Txa2lRZP4G8OK5iKgX
474A2cdIhJCAM0g+mgbN1+93BYVfqQBslURr3y1Xnz1NSU5wcibyDcAEuvRQAmg47soDgJsVZ8tw
X5BwRXR9fkarbG56pYp1Ytv21rb39naP37nsy3WJu14Tgl/2ruvid2RNvJasPY88ePj4nx8ImPMP
8kA8/Oc1fn3A38Pfddh/xwdlXxQ/bPZBKbHp8Wiv8LVdQZbNPvBN8cX+Cvur7A/21/bl+LL92pZ2
iT9tt/j62rL/C8a5XTgRFyECI7wVRRQb4TQosmTxW6KFuTimmUk0UpD3fw6nctfaBpmciERe76Jm
3c7on8GtqKk4/uO8Sb1hO5COvJS2SL6/TBq4hj1thIWxSRfHBTeHUZyA5k8EIJzOKcxUHuusENKQ
bt8ykpCALfXnK3XocaE49AL2FHcUOAkqjoOOLm/IOj8NIQAbfC1HhCB7tY1N97xdY6cE+3Hb0PzA
8J+pK04QZ2kGRR6TKfIB8UuyH5UFOFOcbt1R8CcFk2TfGX5u397sveXs71yyHtnEvftPlexUUtma
Uzqa80nu4aYSPN+QV895pKvj19d2iYDrwpCwuBwQ4wqqmUD5jCU6X5huREO43CADVX7GKkULG2Kz
fjO9DR/jr3TB0l/sAo4fzqKFKg5sOjaC22/Az0j9LBQhfXM/3PWf+0/n8BgsqubLQhFWwAOWLzxB
gYvZuHhuE0qlC+csoi8awV4TssPqEuqsFk7Vz8Pu6Waz+cA/AucXaJYZhO/54sm+nBYywhsK9bJ3
3/b//HChVfZQLuzrH0XBlAXTGB7TH2v87+z754fjECcnux2F2jiuvo8re3uEcvh6Wd0+lxeGAUMF
HbrOOItYI63ImdGsajXVLzrQL9KGQulFPxqLrpZaJH8exLg1AbQYekIBkoTEBG+vxaHIkmzC4jNt
Bl2LSTtk4ZZd22Hg1UnI/oFZCD4BF2HUipVlVQT6xYRsty9be//ueq+4Pq/OwhZLLHK4mM6JJE59
inkg+VYISdv9HtsG3fQvNgbNxhI8e5Akgwj9/AxFhVXETTQzAbb9tnf/EA/Hga4WdO0lWgEOwKkc
biJSnxVhUkDO/v394+npKYCb8gTFw5yVGb/HnyDa2Tl09fhd0sfvx4Gwn98TmUjIfll4d/spdOWX
FrUFKJgwoZBlHvGxRm8iyDolnBR2XdZ3MMmwkTCUqxUM5e1lvsyf/kz/rzBmik5c1sGAFdQqJgzm
H4b/AVYeU10xA31b1IUJYFcNON4mMN9/jA0XjIpIi0ytBaZT5nUwb2PNrj27/8wF+HEHlmReX8sT
mfL59AIrGbumaiETNeYEH8C9w+cLZpvAA/3jvXr3u/vdzlnYxMsULzdZzrB2VS+HYgLB0IAFcd0n
7xc9LCmVq/f9dEk5RWsEklzWEZuevTeIBe157+GkPi8dk8tXMW46nIXSo7SW0HEKQW+2u/YQ2Syc
jot45ud06HDRUaCBIh6+e0+Ji1xIpn92amuQN1CQO7YL4186nz+qkq7YHVgoer1+/U/Ectc/Ufws
myWIZecjIW8dfXsBaCHMwURbm8Uv8AjdBwJLybyOFl4H8V6B+PoTU6UEASV+Yv0XDNMPWNmFFjgZ
GGeYTLAQz8B0+Oe24BDZ+58PXBx2eZhFhalkl5V94BM/dvj15zL9ON9YLVzjhTvM7suNUfFV0ELl
V514Nio2MgzoH+vNRsHGwoIA58eSLo1AYUeaHwFABlCCBcgL+DHcuhSFlWpqjf5OJvgnTmGhCotC
XjH7A90wNWkf3SWn5idvdSYYPaUacDYsxLaopVQ4TdnGuRCHpgKDVJC7gAQkoxntyR/8biYjPgPm
TTkYA8FQvN09fVg/eGvHwZC+v49f8LjWLnQPgpwtYqHjy8v2uOrId4BY/GvRf73INcrwAwC/AxBa
uPcoPzpXfJWga3EniAlYxMj85n83RFnNH+lHsC7W8UNJai95muzhY4nx4tKgoFvCAkE4yg7QR48E
4LlgIUWz/IguVWa97mBPn56YScEaPE4EXtVqaV8uHSv4VHA1IQ7gJIAm4QT6odqiY1QWiO7Nn9Eq
Xbvz6o/iCZvyJaIfoNqgOsEzBgVG1ZLfzpT42ZFg7hyMNLwtACnCSTmf66CHuqD3BkQ/y95bbycv
6XoYPMlL1rnXrKoFnXARF8qcPO4IVrnWiXIJeb0rPUpv/ZtMHxLqN7Z8vxt28s6wRc9YuPL/i1AU
x6PNgmVQuKRWrXZCPAQQmqbUCOz36Djv+tVnAwKT73wLDejineW5WnIw+Rj4n7n+Fct5C5FvRaCB
glhLptPDMfsWKRCnaSRuh1+vk52tn1HNslhLz7THxY5iU5G4AmAHuo/Pd7QTcWdmNtnZItVG+5S9
yTP31XdrP93HKZnuQqwxkkckfha3unNbu14EnT9zPpHOeSuV1cyVCtRtMmlkRgHECwwO4Kl8R/Dk
1yXc4Z8Oo8u54nkAsa6MPDZ3eossQrUJcIlIvKu+qxcZ6izd6mvJGx+Kt3EDKC1agX6QLKmIq4Lh
2OLiIIBA9pkT3CR+35UCBGeZg3oIB200lZdvtYeUDLvJNV3rOKxGL3YWs1/srPJTPpXMaUXB8H3Z
V9n2Ym5E3pSuet8SEuyawNaJSZ6bVe4dlbV2v7S3P322Z6IB8wGKbQ2cjkg6AXDr/GT1IBcCLnqG
nM6IBGewsu4Ugt4h23eBfehG28Rpt9lRpQFStcA1f7kfPIDKQ3vlJLtv7nAGtr6jHg6zl9NiLZPA
fk4XYi6ZTZ8f488tR5yKsveLMuq5aVKl6MCjaOsvIzEcMJQ6yuG9hA+E6j+v3UWbnmbrkMQH7Zg+
WOvMhhrwhKfC0dYLl+HC1QCDABQ7KrpZ+T2iwPMFs9A/IBalisdr15BJ1BDZ8e3SaQJvkomANZy/
FiReqHNOInc6Agv1VykoSWgtuNGLgNpDWtF8G+wqXAf1U/t/yEsz48St+NkkOW+mBT0NarEhstvk
wr7MIPCPRUcqvkUZGLKIlNnojvJuT/QyKlJBDAzjbClYWg07fr60iqDPfT7qIe3t6hAQg5gb4y57
AA4BHdz4W7dRcoDMdLLLD9+KM5BDSkViHjLyeyDBx+3BXGZguMFwRg3P9I3WFqCmnpAP1FifmzoR
IEvuQHz20Tq+CxyUihZ4GZCJXhD/v64g4uRzu46OAblqZizGhFxkRppD7cpO+gQUmYd2Ja1m7xl4
A25KwLJitweAdW26VU6thQLHS6WIYZiAHMJrOHIeF30FdQCnM2qRiGo/G430qBFfR9vAMdfhx3wQ
7zQvoFnoONZaWrpobLe5M3gm+eI0oH6i6iG5cVAk0r+p35033zUE5TLaXnivdk2EW76kEC/9Nrhr
kgQoGiS5QWnLH0Jx6vVYAGMZjXeKHa8zZ3AsB1svwJFWvPg7eDL2vUkBcmSPnx3tWnL74F25BecD
4A5eZOmZ4qPJmIV+rrCaIyLtzO929/ZlutNmtIPtuFW/ZUclqL3Kt8mTCqglKm4OLZ4TfQK07qUR
XZgnLAlzYtHJh3tpiNyI0nQuk66HnxUqdHDQFi+kUMXD75mYdgu6SDK5MXlJnuCJBPRLBGHqwggu
3B82AIaVC+A6HMGfaPkkG6Sao5AYGgbQR7iCTAeod8H9QBZ9j0u9dy6Im2mlxmkqg3WTao/pzgDd
AqlSUm6jdUZf5U/ZNS3iL1i3y5QMNznOoCRZDrBhHTLxAPEkbkSq/uqwnn/Mu4jWyOhlH/mSyGvr
CSAbtLbAy2FO1rmiNdpKKHsRrrL+Pt6hyaXCsxLsfb8KPMPC++fsOIM94VRl9tJhuqJXJUVDdIKm
KLaZOmdaTL0epchsU5qs4o6Mj7lrURTcOQ2gTqmAZ2Hrz6zTeR+440ya7dKb59XlPpHPxw1iHJWK
OkI+mJyOxlqvYU5Ne6aFNzjrmVX+SfTx9pW+okTP5szXnkRjH3ehykKTgqCmniQb4w1swx8JrT5H
TN4OndHxX8v9kmd52Q+DOwvEIjgraD/ToM7Od7qNZPSczAHei3bKV+3Ob9lGXSv7GibNQR1KTrrV
7ble0Z9nEvn1jdsGlwjVcFScqPperEY7vpv2wUO/Skm2Hym0N82Pohs9g/HJ2CxSplxkGM5nzK91
Hku+GOmQH66FO+sxQOxbvcR2sjOfpsCZV0ZCclo9yYdZWNBSlyEpJ5pplxM1NUphkvgKm7rX78R4
hViNRn8mi3RoXb8b7HEjbxFF2MrT7TX/gYQ4N5WAsUVgaOD5HHQX/H1O/U4X5LROqOpFrypsE+a4
K/YKQqWt4IA5Zm3tRluF0kb5hz0T/+kNgMbrcRM9+W/Vl7pwBq7cMYyHwQQzsmn47JxKAxbOrGkp
6ub8o/ogucUmcHoLVRWyC3/BTexyIHQpSrh8rVRleOV4FEU+DI8UP0npk9WvgUwo9VaeUOURoNmT
p6G0Q/1VeNYBaODxS7MDTN+Ck3aZ6GYyZYAYISGAUo6f63ciM/ZDQ2rGKoEy6W3xeYxIT1QUtpgE
B3xn3onQosK2dfFCv3TYLqMCiAaSHaPmYPQmnH9Y5IkKQGKsMXIrJFoFjvzL33Wu5aGV/gFd9ve3
z9hFrQhe/cHoBeRWvNJiV035/HArajrWQyIwXxi6xK3f2vUd+JVMqnvxvW4bNESY/NZudGJ55XdO
S2o9g8oHFUbRUqXbZUICY0HbDfKeDPD3AoutiRulkeKfscgU/aBaQPIVatTBfHEXfdye+OUbAyeM
U6FFDSz7IoOwEGXoq/or2yTUoOqnaMfO6C3BGV89UvC54Xgi9YEXRu7uqGJVBb4AJSIfa3ig6foj
osEePVkZwiD53nebNaAkzUNwt9Rcc+kVsFX9K5k7UVY9h4GvhwmtUxeY/d/BTvysX2LPWIgpfvr6
OXV1Johb0dxKIr8OIQigE9Zj8eLOHnJo8K9Von9le+0BsQWtDwBJ1A/18xLV+RVrjHmiFIy1n4F6
k0e8bAyhltUSG7ovHto7814tkfGoqOJTiwY0fi/up+2w1pHHe104SmwFLyZ+Ipm7Q5oVFlbIjlL7
ZmrkTpiJ5Om2YpDiE8wck1uTyG620Ufs9TldDKjYv35LOtMoJ8oqEkBNF+K1gFYvKHgMVncSUP5e
BrvcCF7kLjpa1xQU6gkQL8DFROKdO069kgLnqoVu1I/Zb8Tzh3kloPKvc9HW2NHy9xLO5lUDcCqQ
O1ZJqpmBnEHgQCXQV97Pq/t+i66Je8VDUlbcLargy7gI8wJwu4qoCC8vIicwTjNN7zOYXf8Y36Hq
H2qo34BmTHaUL/9h4eyw0IPfPR3QvKzqABQGvL6f9EId5Rj6vqNgIwgz2h1yF3CATmXrd90aZLjf
0VP3aC6ZuMuQSIZ5+yuXm2Q/G6FQRpCbo/zs0N7jRWPcxORL3MnIAUnQ84uPRNeuyYlIvk3GH/w2
CS2sa7qed8pWsStqHSxaOtG6+RQ/ZWLsppWGW/swL1i5a57L6Wx5bIi4GdQGdA0JTV6snXocbcv1
4S8Pv9qt76ab/mEiSzLZAl5uLFgILFZQJfMKX+r0aNTSLqHz23CoaLJL7ueNQqMl5cMMx4Uc5iig
DocxenGxbR8biRbGkNMguz0/IpXvRpvyNS+dAC1p22ldPcbPYD+Cx7a+fXa5AmQcV5jQn+ouQ0GR
xQUEV+Zb8py3I3wVOnjRQ2prLtAUVvqLC3Ii2u/1t8gNcahMt9k9T6RZ0dsDuOaZnw2Am/uoRWah
BxjAaO9RgPwZbev1n2Snr+ODgqStnpPNEgDYokxO/ylyNLZ6NUD/7cOe4InKuotd3YuO+au2R15R
8NBGLjkRajUXZsteg/idNhjeMEgRGNEud2VVPdAagc22Mli+0tHtbCf80TbDU7ddTJlcsypIg0Px
Ai8ccT33NJWMCDGnaoa/sql7ClRuW/6qTdrD4w1aIsV27S5M75omNAzwO8EbBXcX7+gPdSlNsqEk
9CG1iHaH/PuvhrT5Stwqx8yuHfkBwldL1/Sq24D6dpR+AQ8HFFTcquZqEs5RwczL0XJVr3iYVwxL
dN06u8k24BWTHXBy0Jq85C5dma+hoDSPvejq8Am5bE059lkixlqCBFFH069yFz1MmycBr2LjSnNr
ZKeMDcLbO5nkh8AVtkcWdSz5Lj9Szg8VUkV4UAY5H3wm9Lzh0J14DzoAFsSx11kmAcd4/S4jQW9X
jv/eeJODZjTyspc3iqs50Jczec1wDPpNYLd4vhJiAuC0374T0HA/eUsAl1fCAUA/s9MOrjMdWCac
WwVmEQGIAgLUy0spO8Gz8iH+mmxZ36sB4sCF03eprlGgbuKhAoSsSEXyj+tGJky1X+gsXde8dL8B
8P6h2OFXgT5EVMvXKIv+Agr9a7s3t0uceFcewkCpxZBDASuIUehMxZ/sAVKgVoUWqYRusQnI2eE5
wJs29bpBPt6iwnNEkRfdAVv8ILzXpHBKL94hR45GSidYUDIXDRWYOwoUAauIhgpw6PGVHFLDMi0+
xqLcvUdUeWucR6S2vM55+mSlHdHDZ9Y4SN6znC3Ao1Q72pUk3RSPgTs7imPc557pLOzN5U05HROq
NM/XR5ykYBhY7mcAow4ZHCDoOO1HKpL7yS5RqR1hJbbCaknhypc+EtKZDPMU4EsoK+YpJccKPW6F
FaW0fkt+q7TOUY7Vv6CJ1A12yoFUA1VJ+HvTYa2aDfjevr/F98X8B1MD5xcUgzDAJoTjCdBJXk1M
QKAyxy5OqQSGETRue+ZG/I30dfJSeOk2D+m8Gb/HxpXJwqpfOvpoz2Svx1DKyGXzJbFxrkSG2eLp
ujhI28wDi5YtCihJ09CzjnaeOSbjQmvklSTjuUjetkpGBxwRiJS9fB09POVrtKZLr6yrqPzGXnvh
QTpK7wo6imo0H33dnvF18RbrcGK4aBd8h3VuVmo6D3gfuBNDGjwweEgs9MFy5kNEo3XwZHkAwxps
ltn1D8X6X2TRsQAnI+C0sSGImTDGIIQeXcnVHsOnEDQYtrqpvHJbxajSoMaGBr/Et5pYyxb40uYD
0RFBHaysgkojg93DEz0UhYAflGvMX1j5++K30JDxQa0dkOzaGvqhSbaYx750XiERtVQimHxw0H4e
zU4kZtI0D42EDReP+lFaw6GSj82fDDUKK/2xNWzh2Ue9GwWYrL2oVa5dLFwtOM2M0Of/cHZdvZHr
zPIXCVAOr8qjyR7nF8FhrZyzfv0tGviwHo5g3bM4wL4cwD2kms1md3UVoGvXqw0zsgOilCJxzp/h
cMewt8ELYgatiQ9tsjGEI4ziffUBvbhmDUI8eGUSFjkq4RDLSZhDgaw52yp2/wydN52FakWsT6dc
b06SI1868w3j3Wvp8tL3xWSkTO44rJeGU+ZSFKhFiP4XtJmsURcC3Ue9fnY6O/lEZSJZ/bxrBqnA
LUNaLmBzGIx33Ve+8b1+2wY6JN3nLxZqGfpaqYtfMqhgygxFcySuNzB+sdC6Wqt49DHBv2UrF02P
oL6iy6F+2ulPT7OhA1pvybq7Po25dFn8NE191jgbwPE6wrRw7DKzuWMM5oC+lxPsyVu+2pSGpY9W
cBnM/EHcBUCU/B69FhJZpJF/107LeucqSLJnhksN9ZW7BIfikTNxQceXP8xrc+LOHvTK9Xq/1lhf
KGzChYnYqQA8C2nmXh+jIhj8IPfROkYdtcJI1RdzjNDKLu18y+O5u1OsAdZnSz6E3ipqh/xx+nIE
CzN09kAXgicwtencUDRq1QSZgWmmXtOx5l2yh4BCsknM2OkC/fc9XrohkIti2kgGTTmkzqhMLZPT
ukclF/JmxmyjkmAEXvCndsOn4Fy+w7WFO7XU+U8esQNxC9CpfJM8/f4bFmoZeDKImKbErBNkPmkG
BSGSwGmi4jdMHvtHfKlIgxfTakZyLxndFkwVFhQp14aql7wLSSHKC5B4I7OM1GsljJk2Z3hAhkZ7
svg3/5W3ZmSEWWEHf/IDUJlHDbXWTXxeCyK3VSNRQ+sLtxKiNIQlqE9c+8EsVKSxi54EO+m1osub
YAfKdnXl4y4sUULvXJaRaKHjhKLNtSe3ac5VaVsh4Zl06R7NPpN9zDx/p+xBiYlK/T77zI1sm3qr
ieatG8Mykg6C2MObm644cj4EucQajeR4w7/6bxhS3AEnedHQzPPN4rnHwXWHAch/LzuKh/DPaty8
3WSI0qKIBH54DQWGm9Ick+EFJuLmrw7NmcXg8IMGgNLgfKZ7ydxD/ic0FeeJc/VgA8ZzDEOW6Ebm
hooGP+bbVyuFt1cz8k4FRQ6knkg8aQbhEqKsmljgao47WEAocYsdOGrLre8GPBpRKBLmDoLc2tG6
TXmR6aOtrpEuJ9pilAdEWQmkDOhuDP7cPcK5LQESfia7mb3ChpQne9+4K4f5NhkgytoQuASAHSBI
Gk7eD0MF2S0/NSYHTe1U543iTtmmR/8EaNZXHuhJpPOAjTDmGuR54a4kpglXBwYbwApFLVYUktZP
EgRu7iJdRE+0GCt+F8/v0qFHwdtINpgT79wp05H5CgaYw5xhLZ5+A5yv4/f1b6Dy3ZiNwJuk4TdI
HwIwQD6ua9JpjXidDa3uXV6rei/4+dWaySX+I98MozTs4xD3Rbjp9gWmaUx/B3E3JAternNnxpme
OuBjHoX79mXlS9/mB9dLpQIoA328VOSx1PoZFHubSDX7J4wZg4OJfGijvUvsNedaOEYAlrNEugMt
VfTur1fbQky7niK4cw2yBn9Tvs+YSKt0CArowVEyyj17NzKYUFtZ6cIpujJLPsKPTY4ZIcYMrAoY
koP81h3tQNfr7Wh0z9Wl2q62HW9zPsAC/q6SDtscU41zxSPJbPTAAY4O60Pb5oBzE+uZ4+M+foYm
hBneXQSvNtLYJHTx8drlseRZP38F+ZU/Fl2MXdn6IfZ6Rt1ET/aQBDXCi2b94TcgG8IATFnp3XY7
rrnV8mYDQieTR5RGt+OgKaAmNcSUMXDSm5LbHTKDecvwYvN1Ui5dTYEWjyzR//2fQeo+7jAwyjcc
iZEOl9q+M94HZwD4Z4PD4Mu/wOjwdUFzQl5LLEYkKB/uwAobTD4CZGeMHy2+Y6YrNpxY5y8RcF3l
eTTWNKwWOo7XNikHVnNQvssBjupoi1/JdrAAJHOKXXqoNoAi2NJm7cIje0aHwZ+LpPY0ldpaVnoY
ZJ3gLnuIdslmtEqDvfv9ZC766N+9/M5uf/ioVEahPNQw09uK3cV6Y0tYTr/ikmtWqHslzsOJEyqy
ex+zGZz9HV/g+hI2v69lZcu+b7cfa0FL2G/TAVbine+A6OWpMaGiZ69Fl4Ui9JUvfPfAftjpOLEN
4hF2xDOHYNZuawus4c9A/px/X9CC130nuABjowoPCCV1Qfic1pZhr6JhyOEVpZZG9qUBpNoIZCpH
eWX28iUxC/d3qwtZAKwSQjSkASqKAtTXInXnMKp8NJWs/B6lZyOzYxTftF26aWTg8nNXyB8VpzTO
g66hOq3tVh9xt58SM/dYsiZBbV7BOO516GQbXoOoToYkQM/ukkeu1wMr5gwkAnrkRY4PhhABAI59
bwV2dgHB4u9bsPCgurZPft+PT1xBsLbRBCB1O2+2OTO1xRfuMNm8nj6o+0/FeftcMXgbs68M0uew
Y+caXHcw6L9KnD6AUPux33K6Zkn7DoW/L/RV1tZ4m2cS2XY8lVk0Ggg65nqNMTsxtTTiM9cmc4lP
1aG/xIop78Ct0+uzo71yRmJWviFIq1FnoYwOjhF8Xiigo7SJevq17T6rqjBoO5QVLz0S991zYSgz
QKMi6A8O/TYCLZKEglRldqfsPbRUuCBqQ8LaFtx2EfAzyPMGnMfQ+lSp6qYw+GOhtnhIar4tdTq/
n4z3zMB7kj9puSmcq020Q1l1sxZ1FyokqDDi+kIKpoH2kG7v9JpUh0OJom6HDr3iapc/GLz5wBbU
SMcAPnNYd9hqbvk8aObazbLk3KDaAdMiyMIgCE7Hr7jKVI7RsPnRm3YPBQJZn3eyiadmgMoMsqQe
kzaqvYauu53LJTUZDAWj1kje7LRZuRsD8EqiyKn25mSJ+9DkN4KZbyc7NQksWzVDAEf1IoeAo5k7
5ptnqNbKtP0CJv36R1DZfqSUUi2yE3lc4SGJk/WubX2z2UeYStb2ql59Jn92vJ4cS1NduWq/F3h9
pV/bpr2tqlXwvsI2HA7sgOLrK9qrLx+Spx6RGuryGdNtr9m5uG8P87scgRne4Cz/bSXS3D46rn8F
FVqhuJJDVQS/ApCwlwqafaNevmcPu/6R+VJd8a5N0LH73Sa/EGowuot5eRw35InfAIof4VSIIqin
zizKKFAROVYQ8HZaUMUpx/tY0T9YPfyS759qndGM2gLvpYkGK1ByHXxQPnTbeA2+vQBLRCUYng+8
GgfkpUKFd7mVlCT0xQyP+gGEnvq4UzdW4iQOZo7AqoLxTwb+MOhzpz8wzuocyO0ngHmUSHEgoOyE
8HMd/cSon+SMk3HkpW0ymECw2b0+nqP9fG5TvWLsN351dHsB1Uuq32htoCi6gIWcS6lopUoCZ4De
6J2HLm4b61AuwkO3AyTzCJY8AKhLVwAZXT2hzZwZQL9CVB354Ooc+W1CeP1j+OsdSGZIfKYNfgyi
LhB8cY9XQoBI155iG9+ffVbugIUFLV9kHFau2oX05to2de91ah5xSQ7b/XPyNXkmF1iVLp66lw/1
c3ZGPNJad9jJih6fFacgj/HV5/DtK/z6J1BRqMP0UVmTb1FY2kV47jE9IOwlB8Plxmgx+zN/LteY
Am4RjKhhATEBnTaUqVHZu97xDgCiIagLlHZaZyKjhs0eoffYNFZyGteMLawPMA0ov8DDcc/T17vv
gz4oLxRIBR4aJ3wSwfW44zudvZyS59AKYhe5c7N2mS/41JVRKrzyTJjlagajINJyApfTVYiEus1L
+aTseZc/SqDhBgNDtuVIyfb3CLdwr6DfgHiiknknHmCs6+1VtHks/UzNMHjhO9U+3qheALnwd/4U
GOM5f4xMaRO9JE/RJXbW6khLHo0BL6iroV3KASxPPYhHTG0OTVnh4jTye3BrYxJH4swuRemsiTFE
S2ZYk13gqCCwSy2E+afcWc2lbjNYXOpouQDbCCgw5imvd6Bv6zRvGfyIykpDKz5lD+qO3fDQGfLI
pAIHaZp/SGGvbdJ3GXoTBSPBZr1TLqAQJBNe0p2ISfoMrJ54/hnqUfFyg/3vRcNrw9TnBkN4pI1h
jXL3OT31JumwvUhbHhVadaNYGH+ytUfusd/7hmSueNrCQVZYxHAV9TKASOlBFIwqEwoSCOD6D6xX
XmRijrcrFRNA05pXL9rCPQU6WzS4gKS//qZR1k+gF5lQioTmHHrSzJvWmwAdoc6/uq6FmIEC+19b
lP8wcxKDsBy2gD7ODtle/QxtgiHnbf5ooNuwZ9/ZFYG9hfc1Ker/tUkdHK6oJn7gYLOwQnR3CtyM
oUlouYR9eGh1T12tbq+tkvJYhuXIhCDagAru3Q/2MQnQRpo2QMKaGhg+OSP1us1aM2lhNvBqnbTQ
cJH1ktyOWCd0hRoLLTOoVRjiJd/G5kk5N6B6/N1Jb8fUJDCYkMkLjPgjJtHvmyYV55jXogIZtmQz
h/fRzN4avUaHu2p0Z/qon+7I2cy3u+QImo/HC3MfeuUruEyd33/J7SfGLwGAFGx2QEyRhsq1Cyd9
qVVlnQJ97DKto55ZUBPzL62ky6YIDpfeST5WEozbMSKYRNUEqye8ncBzXptstSEZ1REi9PMx3I12
v4HYhMG9FjvxA+THa6GIpEpXrwrKGnVuQDDrw4NhrbWRU7uAHTvctt7OB4wzj8juVvbzxoGJOU0m
mSRo0gANul6cggdUx2ZVYQgcCAJaEADN+jcGTIZo7q73ZuMND8u1ju/tgxlmUY7C9YaXOm4X6jP6
Us379Tig+LSJj+r+Xv7kNxj381gUwDCD15gGzhQTrfjxLbL72ywASejGkRezeL3aKQ+UsC57eM8R
HeDeDAgvhXqPXCZxlH2xqx9lt9pqmzUmkFtqAMow5UNSyQx5mXXwVed1hOH5mO8GuK8tXAo9+VPu
KkQqNOVaJDaxXj0xntUBMvw2ARAsbVbzdXKf0U5GtBn+tw+Uk8nQCwpYGT+nbSzJVS7Aem5lcKHw
l7IwG3u0MHHpVrvomDwZUBVb8bkF66DNRgMeLXhwx4pUxh6HSiBnUJ035Af1VdkRiuTG8E9apOOG
QBPJnD2e05m9amOQbMX2gr9f2aY8oIrrqeoq2AaD+Ff2WO/Sk7AFGk3FsrXSmA2h0ssH9mnFLPmz
1IaDm0gGpgSOhxoodcwgfoXSbwmzzFYG6w23U7bzVrOYP405QVFAZ7erfefblQKqQxClIGQC5ECm
rqaQG6JR6YuSdHHszosOxaF4wLd1UZZCKptgvKpzlfuVhZK37vVCiVXwTHMsj5oQnWL4YZtyKYQL
jRIvLTToXvItStt7zKmZUEL6/N3a7cMfBaif1qgwkrRjAxKkCn2Uyc0sEHo9Er4j5dB7tZtstAeQ
fVm91WJMTnDqu8gsVyvL5KTcrJeMMxCpeIx4UW9/OS6KSMzaEoVeULGTeo+8qfa1GwDnuIFZLx51
7iXerH7e20OEZwmqvPjA6P5CkRs/7EcNpk/RZOgRzIzpLIED/gxOk8KTY+D9sk3+hDaplzuTmWx8
QLfX4sctSIpgx5FGYugU5WZgha6N5yWbsWmSQS/vWESYKxg3iTOdqmfRli+y/lZ+odBlFRbQ7Q7m
ktYaQ98dQWrT0YLE4sFCAR1guiOasmmTiwJcu/MIU8B0RsquJyK0joAcYTe+O5m5FT+oT/8dgYeF
/7CsUqFrTrQ5CIhl6Zgd0mNrA35onXJ7bPUZYxXkUDXv/b6udGntRbbwwfEg5YEextg6QCzUB08z
pm94qDpDyw8C4miB52+C1aG4uVrPIsGI2l6kOyoGV4D2AxMA+SU/XCuJZDktQq40xP3kBXfTIUKK
x2yCTQZr3dqj5DY0QtnhrzU6mVUK6DWFDFsa6S7E1EO5C+1oj7emHTizIzn16vt6IaGDRTAHY+4J
LVkMol+vT2VmZYDKJDk6szkdUkwrf9bWZPtP4Stjr5Lvkz9Hb6cKKgUsEmIRwJ5dmwvaOOWHtCuh
lmNxGPzEGz56YE+STx7vu3KNI+a2Li0B3w7kIC5XgEJ42h60q5sckjXwUVtwQTtriQbkpLbMA1if
hhfMNRj8PcTS9qXjW0mtJ+/ZV7LqQwtf9eePuMFZ1fKYdTLi4hig9hhZLEBlbo6JJzBqiLxRHZn7
EXQirblyIyz4LskroJXJqqRATV20GMGp0mSGXQXdNnfIMGb2yp+QY564Q2XGT+wGcgRkqAXziphy
yyu92q5i7dZ+BJXthX6Rc3GHL9Da3I6DUByQyrw1fGUGJKDkDUEa+Ogy54+sfQ7eG+9xZRPItUd5
3M9N+KYC/nGAJ0EpoRgH+/EOaj8OdxdhpGY8qYleo1+PymSOIugTb/t38ZP8xOqDyx86QzMfBCcz
s1VfWDgAyPRQpgbcHqB4etAwk/MmG7MJ7e675rGBHgmEo3bViUEz+CQemtVH+cKdfGWPCtK4NXN1
KGCPcdXzZLH7yBMKM30qMVrFbWIn9pKTZKzhZ4WFhAu9MAhfgAYPjBs0jHWe4l4SOiDPQP4lgrmF
A98VEi3rgzNRNbO7c2AJngJaERR4VD324g0yfStzIaW7GbeTlTuQZLUu/K665Jj8+t0nFh7O+E1/
f51CHYwymxU5q/Dr5HMdWtyWB+SlNyDHXtiTnR98izW/fje5lCVcmSQx4ocbilIhl80Ak8rlObLm
DfhsX3kjPO44g4z4+3oW6uIusgV0/X83vbpa6gRKs1Y3FQ/T3ZdyPz/3x3ekYQ60WbxT5oxGssZz
tvCgxfZCpYwwc2HG72aojiOYQzHBWgMzvAdEPA719GuyKuuIufunwQwuHOo0G6gJQoZnpUD/PQFO
HXiMT6Ltj0sN7Xc62iqaH4S13KFAb6UAkIBMyPrGOex6HtBxyX4edM5WjpGuHRi9cboeQOPCeAkt
ARytqj5uOQsMwwfVHArdbZ8nfJT+cXZ8/Vya/j60VgLUbXkdYG+ikqNyZCoXpZVrz0jiIALkBr83
eUQZaTbrd8xP4PH1p3MScHFuwp10AkzA6lz58N+roDAOjDvoYsk0KPLHa+NCEjN1JgHnjhmoVyhq
ju+jbEq1jas/14XT7554W8yHNUz/guCb0MKgRX9tTZHlPIyDHr2gGqddIehMRe9fnguH8KbIn4Wj
KJhBA6sSs5sNT/qc3LUp/oXMUVYgPUMyRyDtaGoEsR9zPught14/Zyh3hHiVxZ5/N2E4yFpZLdk7
yhFVoAFAOghCK3C0UKljlCZBF9U+JhcM0egvgwhKXn2CQNtjtG03gp2hoJTfaaC7R2P0pG00p8sx
5ybrUPNtAAD6/ecshYGfP4cemJELP8lrRsuMfKc6MropgZXsfRe1hXAreNFlFQiykPZcGaRSy2CY
qrKIsf4I7L/gi8Os2bl1FZgaH32wYpTO58oSb/o0EnLnvzsuU3F9HjJf6BNYHIwWipY6mBK82D5h
UheNEt5JzN/tLQX1K3vU5Rp2w6BmFey1ZrsTdnNvaHqCnnt+FA32rQD7K9QZzQM+cYiyDnztH0L7
1Q+gDlQe1oXcFN8/oNk3vA0fk+2PwHvCpeorOgstajB3/ddVI5nUEKxIuMCziKbgiOIOUrYJMqrJ
4Mz6Ca2Tu3ecZAzv40EUIpqePMxsnDqIza31Im8jCBEBxFlSMBOkIWZR8YrTMLU6KG0NJ+ZfCXNn
ZH28xJjPjyxw5dmgTdBzRMqHAcpj5/+uCALroFTF6ArK/viHKrGIKhNK/NDVRoPrC+RDB9DzwCxa
j8G+N4RHAWcZQ7vZvZusDvvdvtTQ+0IdCVNQGMQiIzvXwTMY5JERiqY2+D2oy8AqrG4S46l4LjaJ
vRa7lo0RFAlo6DCKTQOaRsHvxKjFPjOoh86uZpBMIdvMFvpJ7mpounkjkKX9sEa5cZgqwSxrWFpl
yV7gMXp4TM0o0uXji7jN45VjewtypcxRToSJl4rj0NTFm7c2SyAUoDChpBj5QcXI+P2w3LanKFvy
9VeTuRhAxQ62Bq+z3sdt4mAu4Jlgxxl7PK5Wg27uHMoc5aGc2IHDiiytfe6s6U3Z9iBzAuxMBLFH
cGmd+uG8eiZvOqmUTaq4iuqTOnAFbKrnzA1N0gubjHAHwRwhA11BC4rO0UF+xdq5s5Y83UR8YlsE
xTHpf0GMg4rAAybJmqmGbe5D+0zebH/Po+nY2SPK116xWf2cN69Jyh7lqVLUsUlJPqe4ZwAsGpCq
EB60CvztqHkReszWSPeqkTu/+9FN2kLZpVy2HSYtYyrYBeeYrcb6+53ksP+P+YPl9ZHkHVNSUGig
/CeF5FHIaT0inMc73Z9sD1YQoNkyEBzVVv8Wbd5Cr9tiSur35d0mJ9/r+2uX8iEtF4RYjDGqQrgn
ZKLK6O/q99riABrKU/3hvDaXLizGHPQCOBmUVXAf6kv2MzCseYRYTrIzbddYR24zGce7Zx+qAWSu
Rjnwm3308EfWpxcwIOiB7YTbCOyb2v3Dai2VhIGrXBHrh9QywRMBWSTRopRMEXNFkos1aMgx6Bq5
M/JSUZfOGOUuBrQAqx0Lopr51LFrAWrp9GK6BXNiYAZAIZDyrFBEC6iZ2Brt7F51yxOyQsOSj2hS
sCvZyuIaf1gi///HEzhioYmRjbBUWT3U1vHWyrWV1dxmZGQfkRIBWE8I376Rgj9sJGomNr4iI/59
jNDAxBPDUQDukDfqDsyeM9ofoX4Y9AKMD8qGX0mxl60jQZAQkzCdTZdvoXWVVd2Irzh5fGb2glHi
AWdwDjz4bnDAqyHpIWPBvBUStnMNo8Xm6mzWbSOI7AGg1wBg8hgUozmOujwKuaTAEK+8b97UuyAD
8D1ChWP6UGwMb78Jsy681lZwzwKrVn5EttavfIalWw8KmNBGJ05FdD6vP3XJB6hLdlFjZKjP2+UR
g722tGc/W3SgStAn8do/3OlXFinnUvip05ocFr9f/aAYHU4asKAtaNjqte7D7VAYUfj9sTzqZZeV
owzihRAq7I58Ds3Oik0mBdn4ZXKUz5XIuHA+wZbFAcuLSjZ2lLrh5qxJ2RpqjbjhsB6Iq2Q6fHnE
iJ28n19WjC0ERTxVAR+GKbTxaHjHGMlVGYDzGI8l7chaM+gCwVgIQZ63WI8dHN0VeySsU2Hvyh51
3SS+mM8CnwGyA2D0WXQIs7iNGQWUp8xO01tLOJOLp9SLXfQl3a9YJyH+N+vUpTMGQyXPOax3RkEe
EIf33mbRfFdN9lJ81kb4Z8Xgwi2OiigYb8A3BcABrcrAM3w1M3wBZew9gN+DJzuSdTwd0Q8oXYic
OanuYRS4QyniHwYZiQzxD9vUAZnrWuFbDbaLc6+jH2D4x8Tpra9O0ddaoktf9acp6qtC5J5Ph7Bs
wJye78Jj6zJ75rzW9F0Kc1gQhGVZVBgx8ktZaZWWB9i5IlZmMNm0oJVBLx9ML5vafQnt4lnb8/fh
3bSNkcwk78m04ry3PGbfO/r3B1BRoM7mbtRY8gOAiZ3OMrBJqjNC5In9BPhKr63QBvQd+FTOAyWu
rUBbKHTGo6Y/grDfWnEtslral1FgVtBSAIkAymzXETepo2qO2BrgFSQviLuoqHWHEIE3IFwGohuZ
HcgEWWftWy+9FEEj+NcwdYhyBuJXzQjDmH6ZNywudxawKcJhhQMclf+gbkG2/a9BmoGlD5oYgu8w
+Bp4TaX/yXUe330GjnIyWdQ7wNy0srdLIfinRRJHfiQV0lhlncTBYrxjje6Pf59umVfQ7ByEtX7l
LSiLWhx1SlMZ85dSS3bTDjdA/Xq5mTkasFBYXILRakhpuPyTePf7Cr+f87feg4kp8OGhV0q38iX0
CVtZgStrF9lTtsIT2CAwYH7CDCL2lrVL4wmubKTIx1mXNbmXtTbhYsYA10V5A/VSoHSoay7UxpTt
VCxcdlAEMOLPELjqQ3RizNTC9OlmDca5eIf/NEh91C5WwXuPzggZw0RZdtCfXni9uUxuAbL3f9ne
H4uj0qGmQspa+7BVWKxvyZiLS3QWjWjQbj4RvibS/Dn5p4/yLrBavNQT9KXZ/94KBGAVWSEAVxDR
ANaQOqmjH3LQwJmRnTq+k33Ndrt9n5GfKhZw5ZfgVDpigLTi97XfTuTBqiSRTwrmTyAo6LJVrsw+
lwg1EKMFKG2sbD84Ixxa0nMIsGFyn0XNG2d2jfDjFhhDDINVBU0g8PXeYL6EKhmbPsdTQOGNcVt5
3B1jRJa8AYnnfO42vZdB0GB84T7XRK+WDjFQpKoGXk2WRQuMZFk/4sVYF4T+ZCIJ+GjH0JoL3BTH
WGwN3xUvgCR5oYh0qlt9RRM/oo4xwNAa+FUAKMV+U34m4n0VTTOHV7SpgL7SPDZOpFg6L1jl3rdU
hGVCjLyaDi/kUUBCoyIKGlvUJulHlyqPreqnMCtcQN6X2sqzoJn+pbFnY9ogc7ObyVzxqoXrDgoO
YC2EMCjRfKfiZDFzbKIxSEhZp7kjvDyYKMbNm+ui6+/QyjVZk93ihbcSKBe9GRkr8GRglQP8iIoa
04yuftaOpP4zPwPnLrzHqOQdIq99kjftubyTA537swqbWUgcMd4EzKTCS2QShbrdocg7KFOpoIq4
1w4DWPWfErd0o33tpQ+c0UDVaxOcfMv/o3Vu8r4anG9ACzhKP81TkUNowobViPneLg6YvQE3Y/6O
SxBAxsYNi7XEisT6azcWoAeCtA4vaMI+RiVW08DNY9YLDZ7RDPJyHv82SK6EA+9pNvK8wmkEXEox
cMKeskFJpjFQmFkLIN+N15ufAZiSBpgqixo4telyz6otk+CPs5herQzUEGzB6fFTwFXkdoBkhSBz
T5wcAZuBioa0YcEFK+7/weeAswdOltCR4bfQ4t3iNPsDO6qNETzWH7LFYbriKDtou/xRrNyNwcPN
edMKXfPCfXxtlPrkkaSBEpsYbT8mDAkq+uzWuwg3VmODlfcwuSsH+jZ0XdmjyRq7kidCgbD3WG5U
yK1nZ0bnUODcPWloGLZ7bn/+3eLtkbo2SAXpKSugV5rCoHIRnlqMTID4+D5flwm5TR6v7VCJzcjO
bdxNsBNvasCAdz3mJWyQLtzDi6xiM9noVqlW/v368yN7rbK48Eq5tk9FrEAOfLEhH3KwfFTlxUNr
xy+ZhYi1HSFnRdINBV7MbqLN4Ws88UcewmnRu49PvFZzXaiPXf8W6n4q2DwW/Ba/JXjsLFSWwcGN
iShop4F0NX5vnstHxokPl3A/GLGzxv2xkBBcW6fuDE2aJCkhX2LyZMt31FTXgDTiME1JxuLVj+SF
OavuamWKOBIVRjAuimQA734UJDUqmjHZODF8izAiv+ZmC5qNY/3EHUor2xSfFfL6tfbsbbAGmy3y
LA73FJqUdJo3aXzFSJlGks3xWYGOUmZtWyTVojGDppLQT/g2uBAeEE71qdBrL18pgy5t9I9fgB7i
df6jDZUwJjN+AeMCZF5Z+8xq3zHV4KSgXC8+/PvmNDzVr6uDNAv3BuyiKS0AmYwiLBWwJUXs6pzB
B0Zv9hUaadAaeoXOZrC5VOBfdbPEWL0Zb/MQstl/TVJhUgjmeUh8LJU1+g3nBp0pn/oWSHvOYF5k
UA7EHn9gTqy7yudLvJV2K1DZ4D8ykooJ3etN5qVyCoXWR/XBGXf8A3CEsQn2GBfXkYPiMogILrUz
bB//c9TEev9apU7wrPbjFAdMg6nUPNT7bfyF+V8Mi+jc5++GFuoKZGf/WqJOa57LTRKJWF8GWO6h
fc5Rw2asAkN3EIltnVWeURIHf9tP6kvWql8qXA97kJc7SHieVdZzD0WAjX9h7bfGXVUyWbgYrhZI
xQVRHqO+V2BQ+ABTQLafWYMf9O65uQ/mVXG9hZ43eA/x/MKcAtLIm4Y+8IfoRFf4cFNqts+Nw78g
fdirRwkoq5Uvt+SZCmYkkagSrALdy4KuWaXNWdCCdTC4Ey69CVB5u4ufobZ7J4pWB/XA9g3USmsp
xJpdymOiXBaSIIFd7iOxwsfcjKC5zIPUWwGkzeAP4iuKrqxDxuT/ZcVAs4MBhLDSadQbN5T5Tp1S
BXesV+64zwbSmAhB7APgZcGfHbOf31IwQAtrXB9LSRpwjvismB5En4VG2eZxNbAguYYLHUc7NCrA
6Q7sCVJKH5WtbTp3VcJ2oU8LNwJ+DgPa0LcGeet11GFSqReHChqn3ZvaWVVvjR54MwUn9SJQlqOX
BQIccGsLLys7vBTaf9qlvi2X1zEn18SuNzjKkbnD9bYvOqPdt1ZrtC9rAqALb3gslPCJAKoNXCaN
0xZqblDYLmoN7WMSde0pvHB32T4hEn2jMYAvlEEbi90WJqvoK2tdSIUJGz+GMcApg2lUao/ZOGyG
uoLpRgF7D+v5OWBsszWdwEvmqpd0L5R6dlx9ZizlDSAlAygdZXWMTVDxSCjyKpFmbHELqk7UkXX/
Emxewr22LkJDYikda3+YEqkEIR5ULfBnrLAESgUFv4P0nvwp9tMRXOmTLdrSKbHZ1+AlXEdRLTrS
31XefNdpEIqOrJKMSaHKCVEJ5ZC7Lw++UWzXv+ViTPphjnplcP3cplAkxKZiOoqDlJsR7SGjZAh3
RGVa2aX77B8o94n+PKq4aIFj3BFViutDytcjMMV83KKlD4pqCCO7kj6a43bgQEyKV7z02kE/BATL
5/G04rtL+dBP09Rroxy1NIeoRYusRPrgrbxAFSoh0uNHTOdpZ0i9OwFQZL6VrwbDhQsc0ZdIeKD4
hQICdWw4Phz4kYPpyUPK4O85uwHRAm66E9rvkie66Tl2fl/uN2CZcmTYxOQU5GqB26AxeRo3Jlwf
wWZ7T5rABWaWS2R+AUQukX9aZIRktDIbXRBPPuB/7EJ92Aqn9TEPcjh/+yGUn1UJIFhDih8iHVPj
MdmmoZ7JBt+aKvRqgNR036BXW+nMff4gbMI15rGFiHW1DdRXL8Y60YaCbIMNYV4QHTw3o9G7sand
cXetFeoKSs7G73t/i5tXAU8EuABoBxClg8772ssjtUwgoZXC1bx8t8d925/iE4Q07uHjoP7SwcZv
d5+MeY7x3PsH2xzOGESMQEyvStR1NMg5y8dT1hpVDSn3xMUYwVcEYchsV7u5m6vGib+opNoKFjx3
uvvd+nfLn/7YpEvynchhzpaK1JkyBcEUtnhf5XposJ7syTjq8gQBXUIonWyk/WAfYu/lBJU48BBf
IEBuplvJqewcXItgFl8lCVoA5gKf8Pc30SG9ZIe6FuQGjavjM2MFngDu0OKcPmG0DnwN8RPYa61z
wurSqdoGJuD2mHj7fVuWcpNvvkUi34ZBevowJnWZC5kG7TJwQImeAHLkkLCt9aizgCnoJOg8cr/f
bS5VNK5sUuduSv2+llXYfA9ACbwbn9jTdGKfK/MFNCiAQSLimqEnbrHr7iqT6MLlcmWcOgGDJsSa
lvekoEHmXArLn4zEYSDYNEBWhdMjcPiqqxWlxYNHeC3/t8/UaQ/AYuGXCcwy7gztNEkvvCRBx7f5
2FX34hFKaaa8V1CB51e7zYsB96dtKsi3EzLeScB+C0fOntFJR+L7ficD8SmbnMee2KNmCI4Ipojk
6QKRVv0f6DoQd37+BOrs93lbD7KPn8DvBQ4u1lp3sz7ajPF99HI7ey4dxRNAG/G7ry3vO8SpIHwp
Q6abfvGPvTg1QY99B30bXKtBXO30/lkAN4qCuk65jSFSgJc/CEV949+uGAhjoQUB0wQxeB1vuTwd
4ogdv6srnFm5E0LfO3Z9+5E/lvofdCDuJx1E80b6qK72LpfuN2iCYegAgk0aAErXxuW+rpNqhnGB
cAtpOtq2x+wNegGGdMbtXoPXqDeKlxrq3UQ0fbOy9UsX3E/zlMsPVRRl8kjWDgqSj/E52ceYGi6N
ACoJEC5K3ohIfXb8/N3sYlBVIAhBeEEImJGqSSiRMIDAH42QGhzr5x6VSuWYg1a03CTuAJofAS1y
KUGEwxQ1hmpiCxwh4YO4SlJyG2jAbAAmWagmCCDQpHu4XVPwQFailcojoj3b7GWEcFUBj5PN/yPt
Opbr1qHkF7GKBAPILcMNylmWNyxLthnAnMmvn6Zm3jMvhLmo8isv5JIWTQAHB8AJ3Q5Diff4LfL6
d9CgnR//50F2etCd4nLeVWsTZs8WVpe6T/ZFdrXctcFyO+zuwSWF3/WQxejxawoSfPfJDHDneG33
CkodzaAJukP6onmotMcZWF6V2Kfjq5R0Y/2Cc1/I2aVdlk1f6esX3sb7+Al8fJDrs8F3hS+4rFAS
CC6EC9slDxAziUFMN8hOvc8sFP8FCOngog8hk5Wk73RnGGzuq5Gg8JHe3lpvKLzfNz4oNtwG1VBe
d1mZLlLsx9L7wCXU/Q0dOXXHfGWXwT/JygcF9mogcffnWzh7zaIIRZEavgX5Z4T1UcLx67sDaYLw
J9wkfBNuv/hpuc1KvGkeFXmAQlDWffIJfLt3aQ11mpn4BCSGc3QCEYiyW8f3xs/fTVf/OYMSpXoN
lbVzCHl48KGgrGV80x8+0Ie9K4+ZN/rMlzUcf26QM4vkcIZsLNhYTMVXkevkAZ3N30FOxi5C/6Nw
kz25LZHEfB2Rr553ePLKtpHgknI6J5yR5nFbOsO6LPb+vYcNHuJH5JCXe1ROvS3oLE3vEbKhV/Q2
vKHrIslYmb86b1QG6CDaQ76eIrTBmeiiOayvxxhUYcqV0c2+PrNv6Ad6TpXsuxZi4jO0p3TSdMDX
ACtg8TJbKTVW18Vdk03Wq3VloXK2ag6h7jJtP0DyFqRexLMWFJzAm6Ly57zL+npQAHNN0atI1sJV
cikIo5+VgqyVwY7+YBK/yWd4aclpJMRY2TMQxsU/lVvOKa8Xp6wwrsyKLmuyJ0N1qKpf5wciqI/C
SDYo3JGXdnaTdSNQkpVYdUYfQske6nC6bQ3b08JmQGC+8Y1VHrIxn9CXJyt6+BpKOP2AdRo2VTRh
hRBzmcNqOzZ/s9DQMy3Jh6JXB7Wv3aYrJSsnOuO24+WM1My1YRxCjLeI993wkkyvXfIySOOKX0Nf
66hW6SkH/YvIC3KjyuNcK3uGd1LPfi6q/TMncwDKZldvo6vB+Bjwokx61Cj1enJhEBR75yBNL+oW
egRWnIL37mdla9cJuuOMrpAokko+zubicgW1uiQKMeXj4tbJ5WLvQYvmmMhdq1DAlhU7iu0Y1arw
CBTik5wdE6drw2idisKe3apAL6lSHo2ikJQyCL0Pbq3/wHCGPBnaiFIpwKTDa1fd9gsuz8bOzmxv
Rivj4tG0Dc7vHdnAOMudOy2s4wGIar54nQ2dK3vWvLKbaonNyoA4m41iqzK0dp1B+szMGxS0u1Uq
K+8Szh+yRnjWaWs0kbNYg7Iq0VpUyYdg1G7Z65jeRHPqt+GPJdmbyGC3loxEWrgX0cVjQ7YAvFY8
KVFW9b0VrnXyibmza3s/tlCZv557bfcXC2UjbYM2MPAaU26hWDeTpWTAMdvZW4xjvGhBr7DgPIrQ
kW1QuFXKbaOhKfo4QIleXRXtnO2iTnmjHerxCOnvyyiVxadkiNwpVOohGaaqQMlBH+7K/q02UQOv
4sLTRxckZcfz4xN6jc34uFsfeqZTq6+BNtRHRXtOmwtzjO+XZvRLqLzqdrI/jycbHWeQRb4MadIA
L2unXU71u8pqXcPOgqRLb6aSZJJdJrbGf62E94p2RzJKE1jJoKGCc3pq2t81/TkpD+eHJT5x/8wj
T1yCGsokrQrgdA753jKQpjRpoVxCDfyK5DmaNqbJCgqwr3pqlaOkggy/la6SkRrIRktOD6g2ga/S
1tE2yo7YfoXq2T6DjACVxTOEy4hmOew7VAaDo+kUyCFWTpwZyxhX13m9m9i9ViFu27zG4eH8zAoN
dIPEnQCjQp1imYDkkJdOxTzuCkQRisbtme2CpuJv7GXtKV05TtDOyXkVQxmzLhnWdayBlGh+DmHD
biHXVjZKMs/CxdpAca4lbVilViAF8FC78GiT8S01Z68YrWNjOpJRCc+aDRTnU9pUKSAUhkk0IuRx
HAtN8/27YUvVyL6mIXFB2uBw3iQ1IK/72TxUgCJq8Qu8VEhc+QVso86eOsjldHeL7Zmdf95IZFPJ
eRVG46kvG0xlrRtuR5zSzRpQ4UKvZSxMmUsR1BGvo0Tz8dpmvf731PjrvKwgzAk0M51+ZcgZqSS6
tafo2OXJt7DI0Uve9r9T6CUxBz1UNnRE0tZP69CHKO+rgVDM+dGvePwDdfM9PDnMoNCiGnu0bBUI
IWmoq7YNUHHFVmCWO8XyMycAe9VfzDgIB03QAaLM19A5i1LKzNSnogGmih5nCGcHRjn7SwUqbWJI
AvWC+hdD3YJxZpUNSonaJXS45PWlPlyqlmckV2Pul/QZ9DQZEvyJ7BYjCNieYnKLjHdaB4n7tUFM
uyiS27zDRFZ+lz4y3bV63yivI/XA0gC5q7C7nu2DNl7E3QNNgsa6TCJZHEC0gzdTwKdoFGXWYz3D
57Rm9H1k7U+LsH01hZJs4OpNeVNCCAh8HtBoBEML5/60Kir1pARMSvv9ZBVvmr3cn7dW0dGxheDc
nhPpCMCjXtgz0tZtjcsWh/+i3GnsJVR//Dcozkgtp7Npp2FjNK3mxvl9q9S7il6aSuG1pWTmxAv0
Z+Y4G+3aOMwzCHx7cESeCg4CBRWahuQ5JAZZJXogvoyWAm5AbHLspFWw61iLbsk09vIovKz0QrJE
ojPXAkXQPzDcWJokK8N6WfOBxfXUPFlK+60tbsqs21kQXI5B7iM5n4TXpy0it9sW3SjUtANiX0xe
XB6cXxicfjNX7kWieMvs9UOx+wvjQEcGKjD/tzn71It3uId2/dr7qEYocEPPrkLHIOtuHO2p02Vk
+MJ9tQFb/76Jh1RZVEQIbOJRVOnBNCawRsUD/78XVrsh0lxtCAztpXTu6wYhkpceHPay95J4jjff
wO3tqFiyyWkwYMtynfD7ZDzEDAdyYCg4waogHBvXNm5b+nZ+nqW43IavKI3p2AK3WZgLJUF1uC9B
IUd2FVS+lCx3KwuJXsPXcDM4Dy3cLpsRc9ulyAclLWYgV32QqdAAsKb9IHvRiJd21U3CxQm65Oud
aLO0yriopRKtKcVF9dsOaj561387PxBBsSBOI8hF/APCXexHp+moM6FqQHNuIRPckVfH2TfKVW7c
DAmkbV4dsm+7G7v86GS0HEJnsIHmrvpKzQxlQLjH01Gu0ZuquyRPSowytkb1LEgBKtSUeAPRfQah
A9SBozySfimRMKsiVaNlLZGonubhunNcmuzCCgUZOoSJu4NdBpLpFUWbN4j86TrYJGvnAogD3Xck
sMq7mS1uOEDvL+5cHa+NtnLVTFYHLrRPMPyiuH1t3eUfG7rmIB9vAtZRX4qkCRIVlS/RcJCMTmih
GxhuA06dw0arRO7ZVj663q3pFVy4a4e1p4B/G/zeDX0E1Z2aBiT+HtWTa5ZUcjquEF/uFZtP4Hbi
pMdZlsZr+rvOfTU2d8x4mI3pruklR5d4Sh1otBogdv8S8EobGxJqE3J6pXLVTvcsvC6i4/n5FE/n
vxA8LXXUF3XZ94CoC+TMaeWP2d/EBqFm8s8o+Db5XAshF7yOwkSHYsNKP5ovYymjhdDqoXAAlhmQ
o9sGt7PVSMsSxQZKxuI3/H+vNfahoVWQhst1Yer70bovIKKDt0QpORCFTmUDzZ2HEJXNl2TASyjT
Xqopdp1scMekP/bhmz5+b+tFsgeELmWDt5rNxknXsWam47BOqLPs9WXak1ENqpK4uTPcRrW1X/MS
Sab5501FNkxu5+XTMOnqCksc5UUJ34esjt1On3el/l0b8mAklSSoIHycQg4FtLTIMSGrzC1qHxu5
0y2Y2YRAF5hMz9pSXSdatbdtlHJpz4k2H6YIn0FnEDyE0FR2HeUVDbmu3UKd2hp356dAuFugsKCi
+gAKOXwHlTElc5+aNlrI62mfkf5himU5tdV5fHEu/0KAofZ0cYcKb/wlBgTqS0bzBu/BlO1tY6dP
f+PFNkD8Ud+bNHcmFOGGVuglIVSMutit2HIoYlncWejHNlDcgU/srEzUdRmH7jBY9/b42mmyc1b8
rt6AcLZSWN2izh3GQ/MIAVLdHVF5xNAOEHZeWgQdDcgaUWhl6TopMLf9ixCs/rG29iSr0AAMI3dB
l7txGFD/1EzubB30+qamf3M0bEbL+QB7KJmdKgAtiE8Vww2jPW0Hyd1FuG6fco8IiqJMngPRiyyf
7HXdCmYfpgS0DLMVUE33zu8qoclvYDjHUhNrtlMLMJCGcPvqvSlBu7dSNKS7MJwkYMLDewPGHd4Q
e6dlMwOsngt3zm4qMMDN0Y+2XCTuUga0utONl7YircGzE0BJcZeOe7DquRSZvkSSKZWt0XpYbGDM
CgcAS2EIKrp+8ih/jNV5l9ft4/k1EsOAshP04EiQ8iWt4E+Oc3RFg95Sh2yBPiM18DgR7a8M7g8K
5ygKVjUR8hKgAOzMg+bET3Od7NPCkUQehCcZqA3/GQznKvqEZlFvO/CxCKUs8d4Ii8BMDh1e6HXk
L7KAgGzuOAdhN+Fo9CXgovImJqDiGyC5KyttkY2J26uIf8WONWHqcgR7/QalHyjFW/IfSWaDbFBl
iE/V+agHerb0T+dtQ/woxlGFrj4IEoJS5NQGjV6Ju3EMwfbRBSZU8fqgi1HjVN5U5YXT+ZCf7lFM
EE2yMa8T9+Ws/IP7WW60sf0iWup5YBjzoqGbGaUK4SS7gQivlRsI7pScB6XLMg0QEDT2FYyiogcL
jpakHpuYN6PcF9LqkUzBSjYybiPQAmJO2QCTMRV6nKr+ZWmy/flVE1rlZmTcJjCtpG/VFovmlNdN
XqC65onCOs+DCK+qGxDO9EFnYSvzjHEgqu8ayrGFF2yI7rZYMGuCDPrFohzOQ8qmjtsI2ajmRU8A
WYQhgurZBXRfvp+HELr2zai4A8vSQ6RhbfjcGmW+RXNdhOW+t64T6Hb8DZAOmnGimzq6K083VmrF
Y2joCkhe6Hin5WnkkQLNjRN0Imzj9TyW8BQGj8w/WNxSNXWbdZYDe8jNS4QNJq3x9c7X0dYBPp3z
UGKr+APFLVGboQymqACl6f2VHs1eajxMOQgY1D56H5rsiG72YKxCIplOscn/weXWzVAZdGEZppPA
x/cg6LOi52gaJRkeoSfeTCR3w9DRgRTq6+hsw++yh8pIULUGUUdzVzVOEMW785MpNsY/g1o/Z+ME
l37oHS3HoLIoGJAhG6q93n43LFnpqAyHc/JaNg52rWJYBJU20/r2qxNk5dhjX6Yyr7t61a+O/Z8x
gQH0dEyFreRhYgPLiZ+T8QgyTp2Bs7D3lhHKeexxcX5P6lNpdBLfISCMQGjy37VDu+0p8KRYmbXk
AE5acG+mv9vQiXb2pLodLiQ1U/Z59TgMs+sMUGXBk7Mawh0ZoKioQ1NhoA+TUd/NuSpLeZ83KbDp
nn5W0VGjHTKscZc+d8Olad93ZXyRZi+W9Z01lmSbiLcneMM0CM1BfZbzOro2VxDzxZnXZCqIE72h
RPu63kIh6jgVP2YUXzmxxCMIjYuig41qiODgqXE6wImFhCQNnDYily6Ng7Z7a/VftSV584pDzxuc
9Ts2m0Xp5zRtQwyN1seqOOYJKKs+suaQD/ezttcIztqfTf9cZ/ezEfrnN6pwETfYnF8w7Jp01nqm
6/Uhs1CLDpkdJPV7e9dHvtqP/3FKOb8AkSct1TrARfmvOrkxKq+GFrQpGZTwtN0MivMKrZNaWaUD
ZWDL0TT7n1pPJLf187aBTO7pmmVq6lRFAoikRgsb/JqCIK9yl9W78+sjPB3AXQDOahWaHoSzQdsZ
SJfmEXIfU3mtGPq1lasvVkMfzsOIb8sbHM4Gu7hifajDx+jjK7KDmh6kUNvSQEQYBWrjK5BXCt24
VyW7Wmz7G1zO/sistG2/ALdBlVoz1Bfhort4PPphASVCBpZY50dbxB9VCiqmGm0TfXtFKeqtz49f
uJybz+DsUg+XQh+71Zdl/UVlVJct6uTyCY08yiKBEl5pNlCcceaOWY14fUGrIP9pwnCaFI+7ateO
r6BrPPynYfGM66xlYaGvb8qo2UVx4gHLmT3VkFw9hU4EGlkWJIvR/mdzi2gYk5XSEUZaz3uj/YXi
p6rM/UT1ze65UVvJ7haeBBs0bq2cnrKOTlgrdfxOmmdruCTOyxjGKPO9LKrd3PWSPSgD5FaMtaFi
lOU6vCJ1I2hDKddaQ9ymvMn1wLQCXRYOEvqvPyPku3TMOEaxMUGbBFIK7oxIw5J2T+ctQ1x9s8Hg
LhVhiwqqYsKg1Ey9d5IRTYNZObhlTkD9kE039Zjeql370egjisCN5bkNl6OyprSa5DZptNhrmiwN
ykwPvWJAtgsq3bmbOqEiOTLEHvBf4+Kbg0IwtppxjQ9N1eVCQRYjq4ybqIak0vkZkeFwFwywuqRV
SmFWiCke9LAMatq6EISQwIj3Cl2jpEi/gj6ROzgso0TdGoZDrefBWtw29/sOnBegWpvuVUuqYi68
tYIBAJwPYAIAZ+QpXjTSKWQGbCljXkZnt+yvciR5p/hpApFccXBQhKygXaSQtd4JjXgDvP59c6uJ
EkfJyrXVbKb1XpnG/ShrgRE67Q0CdzZmcW7iYMdUTiCrK5ZdZYU+o4fSkHHOCF32Z5MpJtDGo/d0
KDRNnakcYRpF/GDWQYKKChV3JCNIBtlBJLTCDRQ3a+FEBrUoVqj6Hq0ZrtWqbh6lEo8mQ+FmLo9i
cASsb04luXKQ+U9QzlnImr2EbhPVy2AqBQv8l0LfeEQxGNp2UFGhIXSeXM2pV4K2WW9vnSxIGXhS
dck5JKAlMkBFin62VeIEbLvc5qqygeWMArIrXHZtPsx31lN7Q+7CHQhvv4E9B1eMY/QbV4zzvkO0
qTe4/DlLGlak2mdIZDnaIIxGZWx6R6LLXvPn9P48lrBbcgvGeW4QebEB17K1h9NxIWEfQQ4I7IWu
dZdf5Pvq0llcCPVmz/Uu8hn0i0MQq5z/BNF+2H4BOd0PSGnqiWXAfJZp16eX84wYyZPd+Jb24zyQ
MI21ReJ2HogaCzJGQCLpJVxyP/e+rl6aJkpH9ENj7WrQuNSy4MVXhVaci1tUbhPa9hCRQcEMt255
veDS+aim7hS5CMXHr91z+HDZrR3tif8jDCJZrlWXGRO3OcnCEnUAyxXUEuNd+GTdpa+tT4MEFJXz
PsKC3qe+7RteczQfal/5jpbh4x7soLDuymsPOMTBGA4+1YP+1uzUe+Uykd3aRa6dooMT1D5QRzd4
yt3MmheW5mgGpNNNmEzeLD22RA6KQmVr7X8wNSgvnVpYU+Rdps44PIrQNWcUseX7UNqJIHx8bFG4
dW7QCY3eY6Cg0VUFyTrNrqH1asQ/9R6Z/UzZOVpQq8+Luh+dnTmrgcS6133CR5S2+NxKZ6HSqTkF
fqajBrSN9ioKwMysrA4kVVGKzS7iodsbFfMqvDKVdDyi0uhv0lvbj1hP2c05bSDTifpIfIRW3o8K
iJxRpZgXssSj8IG5heHfCF2u6DmDVeNJ3ti7tr1axhdLsdDe/K1Nn9XyYNbHenk4P8WiK8IWlXsr
KNWEsvK1S9aolQu20Msx+61o2Ws7Kz/PI8ksljt6mkEti8LG+Oh8Z2rP8/DYhb//EwT/LEj7rC9o
hMEQtngkIV6oL7slK/zzMLKl4vkaF9uJzX5cJ83YKXiR47rT28eG3A5mMGo/U+2y1HzVyo/ncSUz
yF/0o3gaNDUGbGR+a5A3G7R7k7yexxD71n/9Cn8bNu20rfIKq5SMqFkdaoQ7lG+2PV42JnlP7cfW
Tg7nEcW+8g8i52NmhzWZEQKxqa9DFRdtEIXIblpCDBQ3go8RFOhfKpKK1m7RxbsaRh/flM6I8Ihj
lP3H+ZEI5077VBNCnZfJz52KCqAxW6k0SG35s+LO6nWYzT5RdL+2biNk6/4bHjdzebTMLF1b7Fn9
0Bi3Idux+Sq13/LwfrIayQ1OaHybwXGumKpJytSVDWEeFtTfHxvWujGT1OQJvdEGhHO1LBpGpLwB
Eo51gK5vT00cvL/tWxR6SMxOtlicu7WiIiVMBVSJKn8HJStBt7zP06NOLpVOklsSzh1Zed4oKFa+
hOZp185VFuK6BEF7cx4vNLCH1DJ+cvG1d4PCmUNhkEpBGSVqbK/j2+awHJC9OubXFWg6UheJW2iU
+fqx8JTrfKfmLmRGAyJZP4EQEC6Gm2/grKTrDcVoGLbA8HGr4979gpq+n9+eiAlSm9ofPHNPIU0/
v0KO3tMvFhOMf4bkG4Tlh9tv4IwIsdEpbyPMQw8+Kz8fPfNhumz34BN8rz/iez1gFaivai04vxvF
l+LN2DmLygoyW20NXFBm2gpkvKfL7kB+hj/BmYLckrojbv2OLOktSM11GvwFi/Dp3K8Wv7mnhIbB
mJMA33y8dnJcxMOrEfXUKZBn137oL8MHchMubvR+fuDCTbsZN3ewp1ZbmdYqnZiCLg1RGkibKEEr
SwJJUD4fQpvRUYa2B9Rw42Bq3tPw0sw8lg7uUkteyOvHfrlx/hnM59G/gSFmG4IVb53EKPeymP7S
8ZJxtNhV9d9LrOJxpSJuKyuZFTqjDep6D96gQsWwiYcZqH31UwkNP2OHEHqjs/1kIW6YtLvzKyYk
Wtpskc97/wYvqnJH6df46ezVHqV4HdNv+IE+WXpjttBNfFPfO099UK6KffdspF52r1zN+/NfIfGK
n3yMm4/oQJMHjwW7qTXslVHblYYHKaa/Obc2U8t5pBLE10O82k3dFG5o1Z4JuQ4muxLKFpDzOVlT
rGUKQFHTj1YL2t6v4w+TBTOr3VQqQC4KWW6Xj/M0pjI1OV29rDK07kzRzHynUj8Zer9v/RiBN7Pa
0e4FLaASHydbMs7FkL5WoQ2BYXb9HgGHKfuFUmrJgsmmknMnKE0vIYMLDIe44/JtzI/5srdR6wcB
yt1iSSI1kv3OF6OZc5P0w7pwuR0ofZBA+anAFkyPCxm82bmcFInVy47pz79vzL6yYfNJg8XLjijf
JheQuK2uuksnyNzkut2lbqt7D/PuOdsPF6NrQrb5/LYT3oX/bIhP37DBR/dBiFwmRqywLogoRShQ
4l5W8/vqQ03igLwfxIM8Mc/QK6ZuEFyt7PKlj4/UuezqlzgLqC4ZigyIu/GYk1KX+cq5VM27OgYd
0gVaN7PR7/+qjAaEDP8OifMi1jDm8YRuYU8tP9BsjptphlxrKevgFa+NTZEhBC8xGs9Oz4E51VUt
s1auIZS45jZDMdLx/OqLd9cfBG4Hz2pMFtuC9S1a6s5JjdOl9EJqXA2l4maR6bcjlRypn9H/r/bw
B5Pb0faarqtX9rqkqF8ZoXjiZQV0Pp0sP9C2MnDARjkxwbXK5rekN3L0FqPN3sqoApLxRNHfSb+0
H/2EhqrGsKcrdZyq70YXZw/orjRAZgX6IReVAMkhX1pUrlZoJav7zv6NssLwpZ/V+R3alZDbqidQ
uzJdcby5Qz0Cs6LoEHU03OWdqePWVjnsmg7RcE3nOTqiFw6kmF133XaJuYrdGJNfO3ryMdgzVKaY
Yx4W2hq/YrVOob3BcsSGFDNI9elRrWi+Z7X5qE+KczBKAj5HJbkrnUSRLKg4GAGD+T+b4ell5nCh
KA3A7ILwQkGx/7S4edrjmPtWQxpRuVrKZ+TOnEFGoC0+C/7gclH2Yo41giKyNQK5gBNFccPM8tjf
Hd9/ULibkUKzAhRL2BE1aM7M3guHXRz+Or8nxFOog71NhVzCyqBzuu2i2jFYMQOkTx+jZa+Oz4u5
Z7j0oT8jT3ZK+96sFW1/c9BtULk7g7EqOTcTUMP2R1K/JFoKOrxLZTjq7JGZshCIcLk2aJxryWhi
gvMaaIrylugfBrqtFhr8x4nkvctUplHoACSt7sP+ljg3k1q6fXkxx36LyHxReiNyLpUsBS48CHRn
5TQEHQhoxk4XsIqdLFs6UGTRJtwv0+TlSXzTj9FNQ+cftM3/5oDbwHErB4pG2vQEXDaR9mbU7qwk
LtVdg11N0hkVVbKj/fjfkXHLZjWjYysKRuak5GgpqRvbh8p5U3An1+gli9ETbATYeOcXUnQrQgBr
FUAFXbT6KQq3uSPUIBBUipXzbp5yt2mz3Vwwbyx78AIV+zhKD3PeotFcfT0PK1pGe9XkRkEhSJ34
EsYCekaQuoN8fNjigKX3g5kyOOUWDz7nWkWS9DycaEts4bjrQxhTU1EnwDH1fszaoLWf007mJkUH
7haEM03a2M5SDgCJyl+Qs0iYP2SgWAC7QnlJQktyI9JWf8iftWj1QXLX0lZlAQ4uyZaxmhzwjVgs
drPwx2i7qF/29RBURE89zrwW6mJoGnbmzg2197+YUJBrr+jgCeADoJliVKldopmckp/ws16yvHay
B7pwPjcY3KLVuak3bOXMYDFBq8x+jNBKl+LW/kb6n4aMTkpoIjboJVHTYFgocT11LLbOysgcsdML
HUGcGBRD75NZSt4golsfAtP/gPAnOBtBv6usNIJ12b7EhbkrUHH+NyvzB4I7rK1qUYpewTjaKgli
RKfqufOs4ed5FOH+dVSiQVEOpIi88Tl65yRJirUZtJeOecRKYQLIxYJEmg6ZxNSFhrAB45ww4jIL
KRnAnOExtO40G13w5juaVn2THuPuLxr24IUdVJlDMgQCOaeGEPZFRUNtFQ4g1T6ijZtOZlAwyQZa
v5nfvVuUdXdv/C5oUs3SbLGBSucmRGmCRfeM3KWZBEbk3rcwXPK4H6dlNlZ2i2gpDlln7NsBZZa6
vasYcXtwOBfTrarJGNJEe2mLyu1ch4WRM/YrKnlz+t+kuyDO03kDlM0f7/2g8tISDRB9NyF85iDP
U9nkbSrA8aQ9nMcSDmdtrzXslb9A5U7mgmZ5NxjgkxhhCapmX4yG+daAV/c8jHBISHV8uh/wHHIw
VVems9YDxsTTDYVczl1fGb/1qNyj+nZ/Hkuwf8FjSlYbx10QOtGn5tekiVGjpBj9a/bhlkBxaRxu
9ERGXreuM2fkJyjcxi1mowQXQovWl+ZQLZ3byI4IgXkDAPJnKgjDCRR2TocxW3MysxAAJmv9HH2M
i2aAxvRpaaDLGCofcZu7rR1KkjwCfwSOW+KgMAyETipPjOWEsaVHTYf2MgoProbuZBn3tIrdtLjq
ripTVuYkMIwTvPV7Nr5ijlAWgvoIlKgNO7AOpG15yPLj0jLJuD7jsF/WazMw7gwsYsvK2hhAGrov
jKNJvM7aszZgzgsdd6Qu0NtzmNK9ufRu19u4kMoqwgVbbTtUnu4ElzRzrAi+YJ6vMxRTEfvAisN5
2xdVUp2AcB4+X3uLl3X9mDIH4YQyl9Rxk6m9ah0EJGiK2qrYjbXxscT1S7LJ/x9w9PiCUo2YKH4/
XUwUXizzSHp0F+AxbaLdUrF3WfJaGI+tUrohPUJLyoX85PkxCzcKCjb/QeV8i1JlZFTpgL6afqdF
fkE8XFR3ar2PSrfKkU6WceqLF/IPIGez6LArcmXBMJv2Gn0tzuTVk+QyJZxK1FyBGNOCru2X2qvZ
oGEVVSPMVU26m8mJJ1+tZ4jbazrU1Bx0tIJ3v0czFDJjprFY4P0qZdwIonFqqwS9CVJMC9eh0+XM
rW5W2LigrQBX7TAiaF28icsf51dP5K23IJzNKBnKw5ZhXithI29i3zKyVyHYRb2xkZwLogY7bQvF
GUqngrQtzDAeawpQ3z9V94n5GlePU7d30B8+VkHGruPsXVf3S38YMw8FpEniExmRm8jnbb+Ds58u
sVUbeojweWALqfSXQp19xBxQVT9JtoZwBaGqsWpBo16Wf8owpI1QVE8wYt0E0ftuJopXlbvzKygq
x0VVyh8U7koUO1WcGRlQUjP3tdaf5ndbvRjUy7jeh+blQCHFRK4Sdq1Rb+rfTPY7XN5bWTnnOmu8
g99+BWetc6WqY9ejX1hPAopawrH0+tp0u5iCThlxy04SXRDOLfR9wToAtRe015zuDsumYaZQ4C2L
U/lZayK/Q8kPszNl0UNddNeA1qy5as2uKrccVJbWMatiTLAJIck6mHzTRcbMY5CEZi6SPFAXH6Fl
36du9rs5zLvkKn39BW31W3KT+Noeh9lrBtV79SAjdxXPwb8fxhdEI65T99OID6vtRxbGrr4cmS55
s4gcBHpBoaCs0vU1xq3roo9zlhU6esObl1qFj0hBlnFhLoFGZL0honneQnG+KJkhZbnoGE7XBiry
FgxsAef3igyBc0F53WUjW4BQQhOl1WqXybJJwpNjOwjOu6TTlCfGAIgkPYIQIzaCMf8Rq4cUotPK
RdheaTI2J5EVQJ/gU/TZshG1Od0JkJvP51RbrcDYqXZQo9lABvGZweR3NwERwSpQgCsx3yAZGjFe
DimsAEKuF+2u3TuO334k+9fZ73dQAvZDLwQFh5tTF7XRgawUXuSyt/CcZShlbmbzOsQEVKMq/DRu
xtS4SBbJuS/EwV0fsg+arcPeT6fStkYUcyUY5jzdJpZvpO9WeWuSx/NWKFywDQrnsFWijCuXKxw2
WPEs5WBFqCiXtdOJyq5xJQN1BIX6kAnRvNOxjCTr6VAiZujY+Y2i7hv0WdovYfTSL65ulpfMucuB
b9g7NIo4sp0mgieQlrERx8MTCsy0p/DZbEWxVs6oY1zVekZ/ovc0fjWnD1I8KbUbLz6qe2xsCv2W
yHi5BNt8DR/ZqGpHLF8zuR3RUrw/oc6JalBV+WlXtR+1powgS4SxkqZDGQ9vXTzYTsfXs6HtZsdC
vK0aKlebzR0EdO7PG4rgTCVkjejh6oBIqMONQx01izUDhJvN2AZdabCAu6Kxf/dJ0EKkOrF35+EE
1n8Cx7kuKwZ9QbLqRCsj6LcU+1pXJrTy4E5vTofzUJ9HE+dQIGCJy6WlQysZoY/T6YtB7d6EDgrx
x4sSDRijB8IW14Tsl99flPshRadNGbyj3s81HwYPLH+QF4z8j9xnV7qnuhRNF+e/SDTXmw/iz1LF
yYxxMfBBS4+q718zjX247BgsL0N0XTXzXzyIMQEGygHQXgpdMG57DpGJDroCeNoqAQ7VXsPHqD/a
b/HBYe7bmLslddnsnR/lp0bl13n/A8v5HtIMCE+C7sV7yQNwW0Qgot1DXskNj8ZdcrUcnN3wP6Rd
147cOpD9IgESlahXhQ4zPTn7RbDHNpVz/vo9MnbvaDjcJq4v/OYBulRksViscM5l5k6uEzjfULrM
3e/O8Xt7ALSd7rJd++MaYGndbvbC4PyHiaJYrIcN6Ak8XXXwhn82CNbFAM4O8WHhk7KrTszv3gFl
Sf3wxAIN2EvrVJmXH/8CbemTWPJZbMgyRVtWRGDWgshSH1z6cl4xUTfrJwncRuvqaA61DQnT++Dr
B4wzXpfXyWv7FHvhg4kcsMsejNcK4STaEfyLKEjd3//xE7hNz6vUZBkDUzQIW10gdP3QToZfPt3m
V+9v1ZW5H19CDzut+NQ1/flSBl8t6lb6tARcDOkQxlDnwRIoh6vpJv9NPcyhWAd6fH8t9xj6CgtX
+WY80Adnb9/N7s/z6osenp/Er35vk+SaGvQRGTHUN29uqGfthx+aP6G1lt2BcLECM7PuAa1RBmQj
uOVB94XZKnSF4DbiPZwDxqoqX1JgTYdBW+1MEiM7nnmT5aNIo3ZXCrtAS4WaeBRNkt/iKJhkhQDh
HazbBupoBLwTKMR+Vnyu7MqyQQTjLR0e13rnpqrhwiljTmev68fSuaGtywDSnhfXC72uZO9f0YWC
jloD+ps6Rtm4M61MYLYyesgfzUua+Cw5Fg5DPvj5/AbLxHBneLQwlN2q2N8Qg7ZLXZ4wEf6uNNG9
1sl4JURMp0SnBrWAkGOjC59TKQKOtmautgT8cq/zo314R4PsOD3SR22vH4bL6V65Kn4/mD8Rdexw
lexa8EBPXvsiO1Vij7n5FE7tJmmBBqFgdVPwAfsD3sB4mia73KsxRulNmOZ0h726Wy7s4/n1Fr1x
1phHQyMZQIKQvPhsV9OMCSLNSLAIHSjL7GmvEMfrQKg6TjnmOuL5BgnW75hfDUgrw7YRxV1IjRuw
K7zEv5QygISk1/WMY0UYJn1+DeH9eeVEx9YCOSKQpywVjyk+5ppNBxgbWFUSzfPksqq02W7SWAb2
spzVwXlp66/x1/FWGhdyJaxu53qCtKzrjgVGbbtWD2Y6eGkMTIro7bw04dpBNXQFqkAQ4atNrQ0a
r34sO7icGC1s7WlSM8kLSpToB0c0IGPRAfUng/rZNlhSzmALrTqvLGcXDFTuAtpTp6FBGpaXQ1Fc
hCMoKoz4YDeGu7S9V2rgu210j5jmxXl1icgxoAcS0PtwQQAc5K5eMuRMH/qmA5YIDaqp8wwnvMzn
bD+F00HLyK4osp09Pmil5eWqvs/6+QigcLemYAUwkxMo+7wIfJA9EJr68FtSfE9R1DL7Cqi42dUc
0xGgDhkKrLYkTBOeMKBXID7WTQM3CHfCUoNEClPx5Vr9ao8nzXFJ91aBCjO6NSt3Ki4tVUqwvfoL
3ha3MtfV3FyTVmg2qtpCJmtTN0Z1utAVj41Bris7tbyZnCsty1ynR0fNrv+L9CHZCueOXZSFZEpm
CO9H5alrkwuLPrZaFyQYi5zC2jXmH+eNQxgVbCXyR6+gZjt1q7pg9aLIBUXFW4rEpWX4FrPcsfZ1
cJgA3lMHflbbuZm6B4VLkf0a50vb+SX5mtUUzy0+9x5C/SRj6oSvAROo70ynP52lpk+mYAnTwA5v
6+JVVXKANb3U2S+FPkjkC1rEiI0knwWHbqBoyx0VM9WaOiI91p88NoiGjOgZr3RCjiaYsu2dk6I/
RlbDFT25tjK5sNSINa2ajKHz2uwhGnY0vpgVULroO/BGuiWTeCaBq3Wojac0CnQaqmvckTJtNSps
Fe1oeZu5neI81A0Ftyd4UeNvQyUreK77xe3nJ2ncYWpCrbFYvLbcFQxGc5UDbD20/dK6T8fWTdsr
Q5fcymKJyHGDyGztQuX0Q6uWUaQtYks7zsDmhZSc8ZJg5L7P9Yex/43RQQC1yfoXRO7ewZMNz3j0
taDNj7ObxEiGzjLREwRayta8JgBeJ6RwjSZQxyPJAmXJPENB3+Z3sy9BAXGs9cN50xVcap++gLOi
aB51hTlYad0uX4u2qo5ORxrJVSI0no2a3OIa8aiwcm3higd2ZCz2LPOusWIPlaRdZ/xFUy9UQtkP
Y8a4uAzeGSSdnU8LttKJ1cAmi0fjFy2OH7uS7uYEVqtVEuNZv/+LuX5INDmgPYRtWjL0a/cYegsr
kh3ClnmplA9EvFfo38F8M55Gf3zy5opRLIOOZYLGQgVPMrdSlm+qjCtN4FSwdh8iOLceEr0aydoH
pybFAYlRYA3v1raDgvkTsNmI8nre/ISW4RAw/DiAmYLr/Hxr6lOMBrKVaU4p3EHRd21408R7mnl6
MfvnRYkP20YWZ+pD4YAEaoQseynV27mrrpzYuusXZ18N6NTUifJAjBh4Wsgou1ObzbegSNeD2owu
+ixPbjqa50+Sb1r1+2I5m2/iToYzVOPgxPimME+ewQL6LVer6yxL38PxOUcBMAUU86iEezNN3MUA
tFvI3okFOurz3yEI9Ry6+QzO35al2Sd0bVkFwdvgmBcaiOXC6dmWcaeL5ZhozQEzj035saSlLUrU
qSAnZh5V9zZLjyXmrqTd4aLwBAp9COL22jCHKdZ7rOtA39Wo31tzh5RoaD+xqDjo2ZvlgKoRaCr6
3Pl5+9KS4bY3nRdwTrlakV4nM0ZMHRl4hPBwbT6K2+wSBfxJjfBRqukS+2QgTmzpPrcxd4BJlWmW
bKrQK23EcZuqKEqvNASL3c/IfXf+NPgl+mn+xnKwmys3GChAuchzVEH/OSVo96srDyxIO2CGuyaa
r1JNcoeIF+9DEOeZysQKhzkBd15a/DTM5daO7wAAaxZ+P7/r4Sjx6GJD/ZDG3SHNGLUxWk1xIHQd
L1dXddq9ojXXjirxSusPfXUA/wjir44yBwSfmaOFNorfWmTNM9XPuxyY1y915Ns0vQQo3fkdEw3n
42pEvEoReoBwjNuyNETn4p9G5CWfDhOIvjS0MxTAZM6M8joFUKRiVTtq/uz732bxi2B8Fi9BkLs6
vtXnko8R2ej2W7hdXUxSp0WO+6Ydk8Jt0D/gj7Ue+UYcpYfzeou2dCuK29LKLDOaGBCVjuyYDRrg
3vojSN0BECYD75doxU+0zn01kQmjRZ6pKVdljYy/Tg6WLalvCS+0jUb8GCusJivtEGJCJdv3sfGi
lOj4NrtAYYD+6oiXauhkG639SlY0D0lgx6gbGoYbjzIOO9HphFcHVx8QNpAq5RJ7VB17pTZhxi0b
vQzEjlZne61jnsbuR6xNDyNoJyWeZzVT/uQAWBGdFRSZtC/EKiOilCZaqVb1WX9yGlAItGWSQWhR
+7VOZp8xGZGXeF8/RJLP0UpYhZitWul3bVrbHlMWGjTxCC7UwZQVuNYF+6KdZqG+ZeOgqvxNmWuj
Ets6FhTYUFcx++kA85eo/V4Fx1SS/rbNBFEgKBFJfyzVQeL91tvxi3CkfS0LTc9r8vmznlRLdH2s
Ibyak12cmPfpsEgS/MKl3IjgDj5JpkQtFzjY3kp3aOs/qFnml5FsWl6UCgKe6Icq3KnXC+xStjry
JDvp0dMYRWgKvmuJn9YXVgRUBfVVwVTcX7gaHTl7Ag629Rnyef2K2smdtsWlaPV46+Thrkj6vQ2e
OYVGkgYjoVfbiOJMsjctjMkaEBVRK5gQQyTziKqzcwPK7tvzWgnPOGoyOu55tKjzI5opeGNRd8VS
KpmHaBUz6wWwDxBTNfkPk7K/WsMPaVz00rC0NbI1sAi1K4uihJkcnSh2U1maU+hGNlpxtg5KRNXO
Zmg1s3w/RcBPqX47ansxRS8DKHHPL6F4tz6U4qy+jMqaZOt0ltIBodW5Su0fXTjetDKzF0UVzkYp
zupJEXcpAU2NN8yx49csTFGM7u46e3xlZLzu5zH2GOZPLjMrMWQ7JxSO3g6UzhxjnQb9bP0DWpFU
LYdwE1AOSuVP07vSHp08dsv2Iat+S5Fihav6IZBnvq+YjoG7GgJLbT/W3/vOd9KXXJXNKorgqB1n
I4c71qjC1qHaApSt83EEWBAfQr9HK65ruOb+u3I1++3NEuQ+e1BOVnDecoT+ciObO+eDMySzXa6y
wfhuZsnOJs4x12WXqjg43MjhHuSLCULKooec9LsRWBckMGhg3lfBvCvua0CL4rLbA9xUEgWLqnGf
lpZ7r7ERjzlarWKfyyCLfOUQBsbV+Gz8yvfFYc7AF+U1v0HFZUqcmnBd/zBlGmgD/tJohWGzuAxD
CKbkytEwkFn7s93I1Ft358uFupHC7Z5CuljXVstJmr3Z3phg7snRJL60PngLKlYGbN7XeJvhQnKG
x/OWIzwdG9ncjha5PcSVAtmsMy7nDELU+gQAlH0TW4fzooS+dCOK20VASgCfnEFUoYx7BZgxZE5A
noaGBStDx6H5dF6cbO/Wv2/yYVMVVn1WQJzmvFXaXbn2TcucmWz11r9vZJgZkkZIkmL1mhhXw13e
HZh9Qf9ivAYNaij8qTr6uVDy+iym7fQuoqmKW6i4zBS/qd4jKSiboEiBQRMT9TA0NOIfJ6Puhiqn
BFGd2b1otL8Yx6rxx+VtUdorDKIHw1K9FtpjWpQP5/dJGDhsBHO3XtwW+M01cIiR4HNqr1zgSLrQ
HdEXZSUgGrbMv6hWbFXlrqDcpPFs0TVUUTH4OhF7B0zGKRzutHrtFVMleHerXX853h8K8hdQVKhR
NKyxStJhRKFn34cZg1jnF1Emg7t8CjAZOIAzBuApdg0vg9BVZ1WWMhJa+0YRzk/NWWcafQshfV8B
zEo1vZDQYLE1hF+lLBgSNdjAINepa3TxodmVO791W2szmbFsdXIol31c3ibhG3q8DfbY6UhAzi/E
PPbJbRUdW1kxXwQ48kk4d7DHsSuLeB2FNbIgNS8NcsWsFxOwCpOboaBWnzTTpYPkthGGRsCj1gyi
EkSWnMZLXdltGUNooeQvU4TphiT2R0KCyjTctrVAkph4aq7sztuOWNmNXE7ZqY3oZK1x54IWnzlG
mdZibkjnYCqfgc3hafNzAZKwkj6bqSzDJRXO+Z2+zXQbmEAIXdIBvQtXZXFtm+/gk/Jj+6K393Xo
s+YQytIjQlve6Mx5HYUtzAE0NXwACdqE3tW95ZphvdPs5/OrK7yGNoI4Z6Oa6th0EQRFdnSc8Zik
SrFbwV3Oi5Ho8+elu7mJks5MpspcxUxO6Nbj9BLpi6uguq/1veSdItuzP3/fCItSA3X9GsIS8lur
gkn3QnYMUc6vV+Cmcaf2u6kF+rGMeUQcCGKi28TcsAWgVs7NlXkOMCiGWL5rRpcBMSmdGCYJlD3V
c1dvygPJZvx/czTUJDCw0MpiP2QYgMuc51n/VeX98fyy/z9L8fFFnE+sGoxLzg2mv4fqDugT43Az
ZJj3iy5MQO3b+l5BrcTqAodJgilRkzeoPD4Ec4FbCw4Zs6BYiqV+a5i+7yziTpN1Y80GJnDsoFKY
qyV3XT5fDHRCxU49mlF+1NUHPYsuHDN8rK0fI30rWuKpPYGZRBeDjULSSKJ9V2q/2qwJGEvdutRU
d2hR+1gRQ8ZaRtwlDAs3inBhIbGc1JxNKJINt0N3ZMl7jTYhQ/XZNEt2S+xgP9aMc7BNWA1OuL49
awIuzoc2nPZqdad1NwbeFIqNssvjefMQH/4PgZxnZY2aWcYI66iMEPBDzqFVNYxoTsF5MVIr5J1o
gQnZYVjPRX4D9o6aAswmd5mK5q9jmnp53/sAhR41abVgtbLPsY0JfmIToFwYY0Nul1vRykE3H1ER
AFfxqQ3jfWhcWLB4PF/65EeKtNaUeENxmnK/6QcXZUuJ4l8XGPK1dVQR7ZKqzReYFGvQWxSlEYDX
gM1pkd/apeqlERM/rKmfm7Nnl7eNCsrFwlvaexNI31l0o87/HlHx83dw1wnBmH8f1fiOqFuqHZIr
I/BHgEZrFM1NWCaxC0SqeXdeeaHuINtGrk41ETRwHmBcSMpSU0c45lxnxoHVj6kMsnr97C/bizZY
ahp4Yas8LdqwtCiDzhjECa0KNQLQO5igMKEGhnIi4jvhqcVci+QmE6mF9lN9ZRFH+p7vJVKIDYMy
oNY0X1uAhM3nHZt+nV+6r+EybpCNDO5cTpbD0Ddv4EEVeVSB2Uj7r2RacCcynussnNbNySNvQI5+
vq6z1/NKrB/Jb85WCc7memQGHEWBCLu4UeweYFKBxU5d+69zyJ/XigtgRuyHth4zb6qv9OlniYGG
/I7qkpKGeEfQZIAsC6ABLE5KPlsjmzPsSE9Gt2O7tJNsuXi1/hHAQ1SE8UxnNYWAan5omrWuHoUP
ZAgl1vv1isFqga4dAGkU6F58zxazQSvkrKsVDgyAlWh3h+NdqtD8aSV98cJMJf0JssTucQkTkLm3
WRpKXhFCRf9MP2mqjqkrbiWLxBjV0oCihEUYEz/mqtvaqZvLgEqFFm5CAMixkDKwuVhssut8bgGv
iQG6b3TAcE8IQB/r7ryNfw0OsJwbIVx4ZUW2UnerECPb0/h2GR+y4RmXjtv3rWTnhBa4EcW505KF
WrYYEEXDk4WxzaLPvfPKCG1jI2H9gk3YjC5cq1IGSBiN1zw+TGAhnK+16qm1DkbyWo6SIprIeWuY
KIb/xon6gpDQTW0Doj4HgVX5WOhALMHIdxP9jKp3w/4WF8fzygmXbyONVw4DhyPCf1S15kOd/VAq
SdJGuHiY5ltRVCGGz0+lespGNigwt+GlYyddvU4rhNbOm228JkBJH9/P6yM075WmGRk3wOXxj/Fi
UOecLqzzksEAkaLmtlWCdm1Z4CATw91EjZ07+VhBTGYeDQeTgDqcguxKJcLN2SjD3UZLYhE6r8o0
u/IayBVH9s1kbmti6C/Ink2v8Kzry+Wn/mD74yvFOGDiNScgxp5fUkFLAk6zY9AVBRQhIz+HqNf6
gu65GLMCmU8uJj/+Zr1hxP0QuvkpBYFj4DwqlUSoWPUPmZwHocpgRLWDwVtEqNbwSP59N8dnnTi3
0XRKoiUhfj/ST011sJwnRwYnL7aRDxW4o5XHzqgYFCIseq2YR0ZTV4qjKLw1HIrL3NLXHDB3aww0
XkAeAxl5vYLifEfGacVtaf/9HLSJgTm4JcB/Wes9+dkHqmk/4eJbJ/cGCy59SYeHLKQRZkBoT35M
aVT++4H1zxI5A1hqnSksx0BVMb4M1YXqPJ23atHKbTXiDGBJtSofCH5faw/V8HvUweM+74dcluIV
XYUEzxzIAi7Ll+7IWdMSTFXBAaqTr42Ra5LDoB7p2CLwO5xXSWRwW1GcwSlRAcKnGu6i0pHGWVJf
j15qGvv/Tcr6FZvrUBmsjiUdpABRJ9cGD2VZC1hafyME2CrWCuKDfpnPQpaeOFbnrKqA6AVUGgbA
0SLZoLPQBDCq939CuEi8YWjGYRGExJhYWvTYtzCQmqYa6MYfz6sjlGRj3ApzXqoFvNPP6pAKWb1E
w/GxjZUX8yaZDqEaDDLiKkFjDEJXxK8r0C+IT/8k5zd7M6VzTGLkZb3BNrzatJ8TUNIa+tK4mHB3
wdjmzTlmm0O2s1pZ1/dqXfy7Ziubsz46d3o5opTukWLxerO5XRxN8toQBRNAfqC4EpFLtHmAIxYt
UQF7Wds6GO7bvhh8owVObdI76JwqgU/aNWHqE9oA4W3sJQUh0fHCFQiDAeiLAYf7eRMHm4T2EiNU
skGQQxkgtyt6Cmn3Fw8BHS+pdT4PGAg8NG6fKY6BkBMRWRgQTJexofQ7oHI59e68UQr1+RDEw+PW
czlGlQVButqC8Fdrwu6hyKtRxWMOLJiSEy22zY047gpBKrKc8xJhtBVPLphG3SxRD3RChJvZIHOJ
C69z0B073fTVInskiGJqJFwwPoKEC8C3ua3TCy3UppjieYd8k+HcV1UEbMf6FKXEN7SfHWB6zq+t
yOuj9wATQCqecyo/O2Y7/WR0xer1zbFx1S5iIBeMiwOpATs7oEpUv/43gfzpo1aqdw0EOlmJpPBv
ZqluUiJItAfXNKaX89JEZx0TmGBiBe8a4GS4sAPNefWo93isGhPwUqmFuoGMP1y4gsABQU+ajdiT
P+v2oiZ6vlqnRia/sILZTN0GY/mA2O8ezmvzJ0riXRdmgFG6Q5wOXEHONFW8EbKs7RAMHp1D90qu
dKDfudPreJ16wBAj7/Q47pZry30qrqyb+Xa+eUPv7cE52IAAwVhvcP57RKu7/Rwu9KnHRV2iCp+z
buIUligKP5+XIICfMNF++qExdyDiMtcJ2JQ7T9+Z1+EVICduO98+2Nf5Rf+m+MNFdWW5YMqBlvmp
CDpZqCK6ELfyOXPtSFujoQzyDWByZtmJxtdhqfglShXnNRUAt6+aUnC+oBy97u9nr51kaOVsR0xU
4pi+KrgB07nwrQlIWVa4z3K84fsONH6YKsMQKXpCfLXsZa2jQt9noykfqLlA5kPB5fNHZKG21EaL
F1SS9hehGR9zi7pJ0+96AiSEjLnDfJtEgCqMfp5XX+Tjt4K5EAfF+BrvOQieWOH28aHABGs3Hc8L
EW2mDeeqWUj/oqzALbFaOU1qWQilFXu/hEAv2VPrh7lIPJygs2C98wE1gQwdKKB56I60Hw2jByKO
p7FbC0S0mKr34jQ7DFp7HNLuEJvzg1W9YWzXW1iBMXHtghSRZGJFqKuDqBTdssDw4hOeikKIguZj
4Hd0mYfu3KRkbt4EoB48v6aiG8v+kMPnPadCbSk6bGAxRXKvx0lQa9W3JVT9gTC3qn/OsaxdTxRc
URwC1cAYCRqcOZ9uLDnmJyagFISxDsYUfckPTYnkYDKFt7peXk3jEHmkVEKPaERG0CTy9miIX0kx
1sQhf0GDDqNNmhkwDLr5Ixlvh/zXMnpTu5v+/RzpOlqgg0LLRhewzqdZMbagsJTA8Vj0pWqPSfLW
xu9p9dar7zLYDEF5D7IMYN2YaA7GE4VzsslY9DOuf6woUsr9sJtR0xp3WnSjmTuq7SgBcxJ5IbJ8
pTBfs5XLOdcpBROTCiw2TzV2PyfvTjm0zY5+u1eeaRPEbdA8S7yMcPdM4Fus8574x7k3a8lQjVkn
5WmGwVzzZKiurn1Xk6dIhrooOn50I4nzZ5k5ljReJeH944LIrlK/j6lnyDDHhb5mK4c7DGyy9Ymu
cooOnbLaYXAzt7jQ7zqk3/z6tg498/H8gZdo9ucK2TzdwjH53zWM11l8TMyWL2UKoqn8/rwcwRQl
rBKpCLD5AGOO8Nm8pbVLIDNPuHr3lqcdtMdd6YEqjN5o39jD4iX7+hZgHqO7vJ0XLLqKtnK5qKZb
SedLOsIq2x9sOAJCjjm78yLI+ht8ILeVwZ24Qc30MlUgY9hlxCXP4BD3pyM9tn74UD5qo194OqDy
TJ99z7xLzB94f5Pu2X4Bd/ayxFZ0JcPqLoTcpou6A+CVZ6GhY6G3Q90cJQrLFpW7emfT7mZrgsL2
g7UvA+1dAV01aEfZNcYq5tHX/MyP98g39e4yu8Yr2y8XGJ59j57pTpYY+n9Wfw3YAbGJSX1u9bvY
ZtYSwYmre3NX7sP9MfcszbV32nXttQB1Cwy/Pem/tCNmnYt9sreerL94owOI6p9P4JZ/WkIQT5q4
NvvkAt2vxDpSGWi38KCCRwluXTVAw8g5u7w1tFotVy2rn33z2zEG0OU8WMPv81sr9KkbMZynS6e6
Qk83xKC5ux1+ADoiLK9KMoH9XBqeimUBFdTB/DZQgTgrSpd0WqIQshjoBrIelU4LjTbfO2Z61oim
AWv0kKjAuzL91Vmxb8/DlWO2/tIYV0pCd0p2O7FU4g+FMTMs6Z+PWvdh4xCNNg/DQa1xqYDUuQcv
gpJ7znycQbZtvS71garXuixPt5rHF/8BKCgdvZxYDL55VW2cudQJbs6cqndpbj3gPP9FYIcR3X9E
cGrpUapMc42ggBR60CTeqO3VFBM17DgrF1Eh80dCB7ERx1lr2zudEq0IRjoyLuOAee4MiUCQq/2F
tW7EcNY6WpU29SEWzkq1A2t3ZaL6yI54yuRXskFGoUpI4sDLINJ0/uB5bgyDIQ5NhgqGobWAQq0t
1+iCvyGIA8sBMvMABTMI4mJu4ayiyTpEpai9ab8j3W+RidONXRx6CnBz88SLLKC6HM6vosj8HG0t
52AeT/vSJ2kvk1VTE5tV5cBgbPTrbGwkDlLkvbYiuFtYqQGuW8dQS4mRMo1ussQtAO2kV0/nVRG5
lK0c7i6Ia+B1gWEOARSaGGh7U7TBMhVuVAadjKlTJorz+TUptbQ1IColhQ9U4KohGOP1mu6Uxe/n
tRJWZLdqcZ6yKVILiMB4PiiHfnY74tKr7mgEjkduqkvQI/qZm3pasOwv6E10/5R4T8yXPdTWs8Q7
qe03cB4kb/qxV7vVMvsiyItgXMrd2DuuqV0qDA2RP8/rLDpuW3HcQagBujGXFOKAtv6orMg7QA4F
MsQoc1VC0wQwKPJCGg4BnyTRxnrRlR4xt1HvFv1UGVeUfV9k1iJcvY0UzlM5TpzlpEc+KM73Ix0O
igKC3PByavOgordMijm+vhS+7NZGHveSKGqMB4QDtAL2H/1tI1vwqvvqnf4CJlI2uBXzlOfZVw/k
ut51u/CKPfzF9iHtZa9tRcAY4ix20MFqHs3QV0HVIgVMU2x4lozOT+i4NkI4k2SzFSl/FjUsY18l
LzFwis+rIczjgeDGsjF9uraucQ5lScFPMoXri0y5qcvbgqF9Gn2q77HxsxluLKDjVVdM2afq43nB
QvPfyOW8S0i0JY3WE98uDFQiKODaiIhkrzKhlWykcLukNEM+LEjIenVxbZS/jPlE+twFHxKrCkCj
ZUFpfTuvl/C0bSRyWzaVVe0U1WoX7YWTvMXDFWvfTNldLZAC1FD0JaDVFYj3fB1kUCt16QikVKHi
Jba+y8bSTenNoMWSp5BgyBUiNqK4jWIpSJfsAk+hCejhD9rgLof4atkrV8Zt07j5kXnzpfOmSap1
AneyEq5gzg+1/RWb7HOUWrVKr7MRSUkgT1GUkcCQvfSRa2grI28Aht7zuyawxk/iOCU7fczsMYW4
ipxy5V5LDppyf16EJlOJs0V0u420XvOsjXk/YtKm8fPhqs98IJUiNxhow+/O2DX0UqV3zXBpFrdt
fNMyv4djiySrK3pSQl+Mk6EciuFGPrWstaqpLCMK55XPrvUb0Es9lN8N7z4+DafuEN33uxwE2Yf0
VKA6cxE9tTJmLUFw8ekDuGNShCDzMlN8wBTuwmlXRX7kvA3OdRXJKhVSXbmLtqnVOItNiNKZj+E5
4Ekx1/gZ7X6lp/dkl7yUmh8f2S2o20+9Gz9W+++y5KhMWe5upLREe6iDne9zfzR8g7Vukwcx+6Yn
z+eNTCaJuxUzu5y7woKuxuwN4WWdXczZfTs/hLHs4lhPBHf/bjeQH+NEI4FuJA0kNQQk99+6VBJQ
i7K8GticDTwVTIrYnVOlNSoSGitLAghSzPAG0wxTtqv13VJczpMP5dBj4i2GKbkQDcExBYY6DgWQ
fDW083JFy4i1bZWhygzEad1v4N9Az43SS9IBGHcMMhq6Seoxxzrk1SUbrpToEqhQs3lp6dej+WqN
d3ERu2QGQjXbp6GflEOAuvuoXqbLbix9e8HLR3dn45jQ8LIPgVxMp2BA8yHq2l47PQ/Adem676Rf
q2ieDfagKr2cmxu7U3dThDo0WhfAJCzzgALLIcBO14Bsh1CA8DcKEjJlqSwm4gB4QAb2HQBupJ6D
8p0pm/AXrfBWFOdsyxFcrhlZRcUnUN+0kaePiRuDE4D5ViXx7EJhmB61NMyQEoyIfb5I2DICj1CH
sGxwXIBP7lQAv3baqzKeyv46qbrd+RMouJlXQf/I4xxb385FjDcoXk3Ks2oD2Zc8stbaLX1wXo5M
L86rgUtTr1pr1ctEvyhAASl5L829vkT7yqZHKoWQEgjUNYzdA2IJz5Yv6JMKiWgIOO7e0wC4yqpj
vHybQS1Q1DexFshYyAWriO40SlG0MoHUyV//eWHXi8McgNqboTdXT3O4IDOwGwuJdQju/U9yOFOs
ND0yWtXuvcK5mdKrTHuMZZQBAkf5SQRngPqiO7FeY9260PCIPnrWX4we6IgBAT+FzCmKxZwpkEW3
WBFhsYyof+mKxR+q6L5IJDGDUI+NlNU+NumhQaOKFauQksK/6R1IY2TjVcLN2EjgPH6iRA6pFkio
819VHejAldSQJj1/biRCePIdwyx1hgPSexMaXzrzOFIDnlfSnS9ZK56Riub1YBslNFF78yYaiA8O
AP+8HqJ603bXdfJ5P5oGI8eo6PVAwViuYutkzqk3AlCym3W/iovT2mpWRCMe46qLmREUugsPU/R+
NAB0clT34fjQpbI6wbpFXFTw6aO4sL0YkqJzFKxu3j/R8qGerxm7zNpLVKW0NBj6u/OLIHQTHxbz
h05xY5NJqA5FQlabjMf9EIPcKH4BrWiYSoa+ZPvJneF+cGhbOesZTpPbvqkv8+LxvCYyCdy1UdbM
oZMKCRiGCYs96TSJ3Yvy/p+2hvMSVpwt4CrDWmWm+kiTJHHpMlK3d+bbaVACJ6W7KS7drr13MOZ8
XjupcM55RGzRTDqGOBDqYx426AT26v4mX27BzDYljjcql4VCJFKFxoisF65+1By+VB3ahlrMUKLB
y+GxwiKIDYxzo+l5wnDgd+te/YuZOh28nQB+R4Mp+cKOSCejrcDfO2ACdfidN+XjhFxYrxW+imZM
yYISwUHbyuIWdOwoyes0Hjzt1GKamLnpqfpuX4UPT+S+eS8ls1MCpAG0eG1U41wzDQEvpxUQN7yr
1/Gz/ZBez79qx60u7dnTA988Ppt3TObi1PNKmuvfN8e7skkGfhRIxes0GH8PuWteGccocyNArEiE
iVzJRsMvoJxaVarFBFkodPpFUnsLWtqSe2rsz++c6P7Zylk3dqNTZCZZ2iWQk+vO0cqMywjwcuMs
SxDJxHCOuNeiRs+7VYypenS8SJBdk2XtRd0cW6swV6e20QUjpPbcr0KUA4oR++Y1eSxOml9clq/G
Q2K5scQNC++87eJxfhiTVOqQrpvUFs/sO+h+v3V+6ypBjI7KznSVX9UleRzQlX+XPf+3beP8M/xm
1sQNJP8Pe1+yXDeubfkrGTmnH3uCFS9fRLE7jdVLtiRPGLIsswFBNGxA4ndqVIP6ivtjtZiZ9z3r
yGXVndWgcpLhOEcHbICNjbXXXsvznjX57HpDIu1Pvx7j3ds7CdHzSh3L3uZGeO6B3fTFScaPzXGT
bda4Jf5gjssVzeDK4u7Ie8ftdwJKcBJQsGuH9SIxNurikiXOpY9CfBJu7hj5ow1aQfROjvQTOtXG
S4MFHxoKYYB62tlerujkEqMDsrNocLa/ZN2RtvAOy1w2ZE17u8rzvtxP006umSUvWvrOSvwJwrBd
AGQX0XWAwvQpr8IsEL3perCtY3DJ6dxlTMA7GxwrWC6XcEw9rHUIT5Scvac46UTb03ydJ70e+mTl
cFKBbhWhL5qGH6sINUkGmdw91Qd4Z1vxJeNnSj5wb6eiz3GQzOifsXju2S+O8xTijBIk9kKvQQ9N
4srOPehj6nMiy72ZaRqJO6AkMB9gXGUxCJSDmJNRfYH+QjqOl5WBZYbYe26NAuVh9ocCFizrcDYY
ikLNF2Ks3Bp9qA0UjrtvTS7YIZBHbvW51Ife2pXtIexNMrKDIVCK36n5li7npQedvj6p2ipj/beq
+VhBwTJEVsF4Fpurrr3sXbQBFXB/F2K/9Jct/BXXwh6Rr/afIXpnl/s22pP4MxfXkHeDpcHHbr2G
fE3k0IyofSRvyVgw6iViPgvCY1tdh/zMmj/V0X2Mgr85o+ojh+mdpIeI3zC664enUt+hbtLHt9G8
52ESrTt4VvdYP/YMMbXmefAhUHGpTYEelLyBJAl7sIdHHjWQuS5hsZDT8LyGhZ3zqW9vLf7krTDM
KaFlAQuysMLjWlFT84+DlcXNs8uD1K8e7fUC9geWaNIJhRR3bveMFJh+acs/lXIPfVszfh9l2sZn
dnkJGGsePhH6VUPBBzpas9weyEd4XvfxktK5qPx8sIeDhaaKEbqHgXvZeTqxOdkR+gC2UMGaHPq5
7+33b1OnrSV1s3bxbZSFTtt9WVCVKqinjYyTOofooIoxm/Im6c6GZLQT+8o7h5Rtjhl2a1dokH0n
EP5k+BBYlB/HDmx14YT+emORXcAntdEE2zO0xqY6pWl/qeykTO5vQxh29sdnFI7uh1y+c+M/sdBE
1eGHkU8WZsjXMFLY1P6kB6FR6CgTcw/rUobUNb2J8uhc5MPZuq8PUSaydgfbWkjzZO/tBD+JD68u
42Sjq+eBj5XGZbgplMYwdJmFOwRjXfCHT9B+T+IsOqPJQ/zt10/+bRb0+vZPtjmYE0EWIkK9DEJS
NfsioAYmRDJ5793fdv0n8e/V/Z3sdDZlUE4KUL9iCbvwU+9jXVDcp8zm3ZiXH4f9lL4HKf2kkPX6
3k52OFZ7bjwSPFP2GQ5ch76QsDjOgT9mT+P5RbcL0vckB967y5OsufOgs/MnfzeKj16wK5cLz9r/
+oX9bBf94UnG9kmOXK8CLUpqWyph9dUO9sbuDwLar4N+QsUpi7vladRuEtEassYE7TVoSdPNfL31
Y/76Un7igffjA36j5B3HnSvirSSPZPA6hklM0R/ajF6U2Ve6WzJzg10tQZklGQqSzKkuwPbPjkGb
3P76Qt5M4tgDOxxkXA/dBCC/nywebdVrZ7sl0qhVFS6RqURwHaJzd7359UBv3i8GQmMoqBUhJO3Q
APc6TMWd6UQIwyYAb5ArD3vYDOWeW/x6kLdv+GSUkzXpzp7plgGjQFQV2t4G+VnCWyj9gnt78NIe
/rIoXrF3IuF793ayQnuhWVTJVqP/83ps70RQ6Pc0LbefeBUETm7sZEECsbQGe8KNWa1tHzoq2b1r
eWELocWVn0dT2323pnZ5B8f82exA61KEdnvIbZPTgx5tQZOZTadRDtzZA5rA3M9afXS9h3de23vj
bAn3D4cj47uQEl7xAGPkdZmzFOGuOrqPkASszshtfyM+Buf0EKTDe0zIt8ey7bm68EhDFSfYJE9e
j1xFJtZxQ+EtccCqO0R2cq+SOfd26MvIt36l9J1b3bbjNy/yhwFPXuRUyalREwYMz8ezBsjwLk6D
6+iLLpZdfSQX78IRb4CBkzs8CaxWsPY6qjGgDIol4+mcuA7s6lO/6GGq8U5ce1u4fz3an+DWD29y
6js+QywJjTOZc0l28zPvkmHN3XQ7n5ldeDkgMarT8Qmzad2/t2/9dCHiLADJVxAn33SBrQ7nvWuY
BrEKlNZ5rzcUKwjfu8mfTlcPLqD+1hrqnxYRwpFEIsZjRbI1fYd1Rhrm1pk8iq/lVZQrwCEX7Koq
xvc8dn8+WeGIhNLFluqd2j9MxExVSDAuCkvP/jWI9UWZdV/dO5MGqbycvr4zV7dl92au/jDe9vkP
LzOw3G6sa67TyAWTZYTZZuKlzQ79iZm2kwmnv3ee7Fv+wTZ9fhjxJJmNprILmYU7JF+qNZHAqQso
cc5JW4SZsybD5ZpFO+uABpH99yWNvoijdda+0+G/pa1v7hpa2Q4EZ/CkTzmAqhMD4d4WjLoz3/lO
ppdfP9af3+QPA5yEADDLNMRIEcvHJQTLmyfSb9PWJjf9BHrqJGLwXVDKV+h7W31A0DUs01Dk1vW+
Em0K8YHEDcskNvJSC32gxEscrW5JMAPqs5r3Dhhv0/ztnfxwuScBZKaEStvddrfwEH7RT/A7C4v6
VuxvRDLsyTMrjM7ao3dcUifMlnTNbv9lBszrS4hPEjfP8hfVBXhizByk/cWarkmTxuS+R4fNr1/O
T18+ABaYSmJdv/FibudANu2A+GVQ6+qNuFgWe/frId4CxNvdQDkCMm9oxA3IySRf+gjH0y0iQ8s7
QDv5xXRRBB8hQ7s+jkl1FxxHSOinTaGKXw/807D1w7gn57W2VNSDfwcmduMefGHOUKWG2uea1/Xz
r0f6+VP8rzs8SfZgKRGYscJIJL5vms9+k//697cVcrpEwXIB5QXkASStJ7yTaBA1JL0kpmQV7AaA
HuVVvNzofuf03QV7j+7xs7v5cbSTMMhCYeqhw2hrfD9VBR/f4zy9N8DJhAijJlicbYCQ3G5SEPP+
14/rZ8njppyF6k4Aos6pnIfjrlD7m5WGJMvXIcj4uBuaAt0scZX+eqCf5t8/jEROFipf0FYbUYzU
ePac9nUNxJm256z6BquYonI9kEu7Mevn+F43Pfrg+vGzPaObISD8ouyGd2b8W8YulhpETn24C4Nn
+kYvBQ5G0pt7XA/97iROnI0gFQ0JP7sASQmAyGi/cxL42RKLCQhAcIaKwaA5SSf9xoPalhx0WpUT
/D7OhMfQXZPzIfvzQf/b8/Lfqhd+9ddcH/7j3/HvZy5QRqmg8/36n/9xKV763666p+eX4d+3P/zP
L558b/fCL57Y2y+9+hv8+N+D4wT/9OofeT8243o9vaj15mWYuvHP38dlbt/8v/3wt5c/f+VuFS9/
/P7Mp37cfq1qeP/73x8dvv3xO5q+f5hw2+///eF2A3/8fgvZg/q32+nb09u/enkaxj9+94IPKF9u
TNhNaYWgf+r33/TL9onrfUC2hv/geobNDDn/77/1HPrpf/zuuB9cvDEcwtHyAhwwxEUM21D4vQ8g
7wQeSN+2g97wEAy3f979q5f0Xy/tN4g7XvGmH4c/fn+9DqOt5RsCDKDpEfCQffRjv86nqprUS6S6
x6B17LuAVl7eL1135D3MQl2/hHR+M0v/nTUJp49X0XIbFtsZJiPxsQginOReDxvEzPdWiF9yxfsW
bWykWnZ8DcoHFBNEnLX2rDVgbdZdx3ME8jKrp+jOFe341QsNUGvKveAA4nPT7UFraZ2dmMbA/byE
LVoJ3HBYvs3N2hyjsBzswoOIKAAWR7ZBPkzjUhVimlyxGxA2zuEPOT+UI7yQUmtdFQ51oPyE+UDo
ellVeAypC88OOGJGk46SsqPkucfbpucALyIYLJOF8pQpXAuQPkuIwErCObC672NjD+Uj0kcPrpJt
A8Bj89KrF1fkkppF8bzvm6g5GLzioTuQRVnhQx1TmPs5VVzaMlFLrYI2E+i4jp9jSAzojBtX9Ndu
w+2vWjvtI68b0cPKS4CUTBrunfua6OozPlpCVGVIbKxCyQZGl3pyFgUCdhvccmdaPlukQ6O9hugp
TO3r2RNFXPsKclhymiPbSipWTdWO1Wq5EZ0qScEhvZCDfWgPWV1P9l5iUg1ZFBs4m1R6CZrdtFjC
gbUFs86bdqEqmdzFg9VmH0CMCmf18JIDJ2eFY5Rw9ksFwlBKOJjiiTNDeCFnUV+OEaTg6GSnwzD5
+lo0ZKzv6oh9dRUyyyTW4CHArlaDkslM+EVQjipK21ZIyCv4htdJFEzQ/QM4wabMMSOBhbq1dBCs
YWYFx95zpJe4gtGH2g/nxzEamUmm1VlJZscl7bN+dHyR29ak6mR1vQa1kqUFiMoa09sf7bGzi1Bq
8alRc/hY1mS1kjnEc9vxno9eYk2j7OC+26ERTsHsV+4X/MYhrvzqo/FXjF1H7cukNXthEzVREnc1
/NbrIahfBnud/ayyazeNqr7PZI21mBou3L0A7Umi/413LCldv5rSQG00T7dk+kwtdFxBSQ2AEXYk
BNHfa8rmm80WuH1Kr1QPk6kDD4UxLb5VQ6VUFtqNOPZslZ/A05WymE3kQn8UonBTYjOto4Pukbsw
2J4BTF69cheVEvPFkBYmDEAt7SqH2C8DG3qqgpsYTt3fGJqIbnRVugPKW0xdNCTgn317DmVurEGf
WarFaiKUqhseOKDQd1SPx6iRMKObR0GLtoYkTcrFEu0ctUnpLfA2P4sZNWXmmr6D2gC01JaURGjW
T2OD8ZK49LSXlF4chwlzm5kmdFUQz2FUD2PCoFaP7jpvoVNh7MBAIwSViTui4G7U0oqjR9lS5lwu
bH5cgiH4wqvY3HtxKQicdNrpCoTb5hbqNP2FgTVCla1Kx99nw2Oe4OlG3tGpOjhTEC3lg19CdDzR
XRhdON2y3q3rgkUczmN843fh+plOpnvy5xiulmU5OiWUbK2mgvFKB/u21YYHN/eZuyJBtYYRjgcL
tZIObuthQpbBp+ng9nD5tG2IlKexM9duXrawMCnoRCTqZCEI+STtyqC1IfFqu/D287FYbmlQReql
8VYjE2BL43kcrg7Y9IS7Y+YFrOepaNHykmhauW6iJkz31DVE2QlxB4ayfO33TWHWFWbyiQhUMBW0
x62eV0oEwTcWhVFwHCophwbFbe2prDOmXFbQTBdNaeKqWGCq2kvlN1VBjBFIwgNQ7JYCIv/WZ7xk
0NuNmnG8oaGHoq0YuogkWE/unOk2cCgkmPjaD2NhiQjPpYDFF7R0wskCXTYMWRPRohSAzKCFJUiP
UORCmjrITG300J5zZZo+G5QeDZRaoIuzr3u39rt08qBzn/iLXHsXP+15o3tBfUIbTPk5XGGWzhhx
IO9irJAKcIHrsghdbsOJII4osCJrXLhK45qH/nHbopx0oB50DveynTiKz4TFiHG1bFtbnUVjY/T5
OsQeOOA27I3Cu4pBG9NDE7ICwRBRtY92IgxpBEHCzmXzXQmzdvdR2YItuVKtRzNnlKq8dxo9fF8D
WX7WLnTIksma7Rd0wQv30NuVlknU2RNNAV8Gu7msfex1QW0/INqV382g67Oxtdn3lpbk0I6jHLPK
svx+s45BAbOFYiAEtkQ5nZOV+m0GLsri5pXu+U3YyPpeVNV4tOx6fJrg2DomVkTlV38dY5a2bMEN
z7Jaq7w0wmlQU9atyEKOfTyx5sDWiVTC/oTgoep0dWd+gYhl0QST10bERVf2QUVOq3NsQi7smGdZ
OgmBds3H3qmdOukWj4A/H/XRk4T4qrM1nvlY+4vnmAI6KOZ5KLH3J4M/TVjelNnfPFKru6mHImzq
YaOjUHyk0U218G7Kw9WFYpHrCVy8iTv7WXk+N0ksuuo2Vg1EXA3mNKTANW50WsVioxnNmhU2XcBe
dSG6uoYcQE9XRJu6Xa4DTchnQ+U45rbsWLCROecoR7Kwqt3CPTanapAM7tct3ONyVJjmRw0VAYqi
wIo23Q5CCgh0UrIyHZ06+mSxAIXkmA2hyGOLOnB8bNDwlMw86rqiIrx99FYdBKkHG4BvC5Z1kLRo
tnqqQqwfKKX3sYt6IBUodXbT1GZx3MKeVTQGf+7zNrrwF9pT9CcaXqUuoQvEci2PgnUARGhMpMft
j/FmxIOSeIMcBAF5nlCWb0R4zmbVYRcS7VQmroXwhRTHhMjXrG1sFdoiPEBy2rqn2uujNDCr20Ag
Aa6rCcTGHJn7C+MQLahqjv6MmCKihwrWXKmhbi0SrwuXNSN6levONAhMEAtC/rOsBr6F/jDQ7jBo
6Lbk0P2Jpt1qgsmko1c1RQQOenhs7EbuQV2xZghElbGNltYpRFwiiLhKh3OT1m1ZnvX4cpzQ0XIc
OHGVs5eGVo2ZOgdRGezhhQl1y8Es7b3WokHwdRs2oxnBGb5NoxU5xeIYsHIXXa/wOsRhEvAZW/yr
1pnJ9Twv1t4xtjMk8RIgflQSAl12aAUXg1f3X2JW63N/DBG7QS0zF5iayxfIP9Ru4S8zDJf9sbOO
kKSPLu0ltMckWKvmRYxmudImsMZiEdS6x52HUULaar6zLMgSA+COgk0KADquSbgS/4lHvMcWFXsv
qDkIrE6/dADxLSNDtKtZdbn0rfWFtEQ9r6qt0MnPp1glslfVw4Js4QrOkfW5HlZ6j7c1HcQcNHOC
rnlnSiDyK773jTFt5lqNe6ekcTzIYqNtKlu6RekdHyKzK+UwBdkUWOBGzJy0j+jtABG9m5iz7GZN
qhLr35oNTqqcQwgTZDGWctkHLLOtEdZHLarqO16HJRS+hwVtwiNdunuCVCVIOooQk9RVGyIfRKqP
CNZYWEmN7bV1gtjYAlha5wm1VOFBJtULJBjkDV/CMz1V5ibo6raGAa8PmqJnYncoYt7QK6hjWt8D
t7KOZkbCmOjBiR56TPiroWv963gcyWGOWDDg4VPfSeu6gv/joq1hOMg40kGqysojyapMaKe+V9YX
6GWLX3pWeV8YYg3IcLUVWoXd+wgKAVJwmkTW6vdFTJl0Djiz0bN2Wbath4yyLxifWhCHGkPm1KcI
Dsk493aTt5bDZIY/RRYqR17KnLBQ3Tho7IYgXFn1ca7HYPu6nEBviZHQjaC3TtNVLy3QUJDJYA42
MVeXQ0hbWEuE8DBsTY/QFPVBfxlpJ35gYpx9WKsZz0uqtZcHQE+tX7RokuGFZI710kdlxVLSVBM7
a0s61NmA8QzaW7tWZ1h/dXhL7NLrc4I0ER6rLTOXkNdmwJSbBkmeUbKCy0OLpir0F6ka7ZWthNSk
auVVV62WSjuvgqXiQEMaQt2A6h5vLIi/OWXXPDAsgk+LJ2OwLdZhAcc1WgkUxaySfa1ItKCld8Dj
Jg73vhLjriaZfXccMqxv+wvaMJC3CjcqwX6q/U/KdcoSlvMlv5oNLiilnON6aNvAD8i3cRHw3Ihv
HE5LC1csyF0nIXeYadVFO3+YA4FcSMNauRagumeDM0mZDa5R4T4KehWmXhv3cdoJG+eeUVrmrEKO
zPLYmzTLLYTVPoFcahymUPfy9iivglvFLDk3ifbqSaRYidEnriUEQeWyhamm59gNa9+yqyOCPZ5v
HK8uy7AZxyy3WWU9TIys122JLCTHiqJzPsKTHA9Zi6hOkFMFOGaFK+hdbQf2btozT1RJq+tyxOHK
5TvPmbEjLpGzwBceqQtJjD2jRy6y6uVhwFHkb83TfwlZOm+eFR/49/GXuNKGP92O6uVlPH8Sp9/8
fxFc2lRa/u2f8M1bcOkf/4P/dsfZP/7nb0/9t9+u1D/+V//cCBR3/oKu/sSntp/4C2mKPqDzD1Aq
7KMgOgexCGDQfyFNIT5xkHiCkAUU0I9t4MX/RJo+bE3E6NQOUQEIQLjAR38jTZb9YcOfsL1t7pER
QG0Y2vwrYNOJq3QE3d8YqAAE1qBVCf2Y06JJBwVnxIwp4Y0P1uYoDnZvBmATvre3u0ad0xL7BzQk
W7imRt1UHiIGMyes7to7zrW1cTxpxD7hKCGvgjKqnBRlCzSyydnK0IHB7/ywgvrID8/8b8jsR4js
z5bR/4L2cdWQLAbaFrr4PxoDgw1h/aHmSH2+dip6xGqmblLOjnNVN9XaoptkaK8rDy5zNZn7awR3
nBUY4v0lTuHyOwAw79zrPP/oDS4AF1u1l90SRtCTksT5uFBtGiyaWT/OTPR3rocLyZlt1ny00RDk
4CFaCWk661mVgX6xm1mgnrAsRTB589fWn5tzqyqjfK6xMyVK9e3Zyt2imyfaJLZRVp9Ghg44nVZm
+B4g2YdrBA/OvM4K0gkt+vw9WO8VqActWZS5Me+QT4Xw1wpPNTVGNyZdtD2nCAdLO76oJ9mkVHE/
d6HHljiO+vvV/P/I8DtA4v9zXPjvXfWimqcfwwC+/1cQcJwPwJo3XBfKC0H0p0fAX0HAIh9QoQcM
DXe77VT4p0bb31HAiz5AkxNtocCWAclCh+s/o4BDPsQheAWoDQLtsIFG/ishICC4sh8KZZgjiE/g
hcYBGpXR1ENOSlcoK5SK0ebItSUhj6bswffPZxv9fLOTLKurlyYjonQUS2yv7GW7AyZDl7TabtfC
fg7/kNG7cOPVfmSrrrxxSlAPm4BFzoNXsQdejUsc5bHfrMBfoJddMfXU1pNjX0dRZeMMyaa10e6X
YInl3D/WcBsGcrZY7oJ0G0gZNv6o6XSUdU4zLbfesGWgmk3BnC1GB3NOTBwtCZAGlGtqd2MUO91c
42xim9uVAgLIvLiuLtDIj0TLQZLmJtzzQ4Osd66/IR3s5I4DE6gPflvDW8hBZ2aYIg+BXYgZ2sAC
38hYzT4ifQkbUoA94/naW1Znpb7fB7J99MdFoJu8qpFW7iN3CtvPPneljQPljDzt1hLrQlCG9L3q
XE5M33Ux3A33vjXS+Eo2Go3h9dgvLMFbD+1Cj1PYg+ksbLTizSMt3H7BtXS1AzzQ7QWAMzmyjmUT
cHc/8QEA7hcRg7tGOgZGuuBKOjtn9dECLiKvn3e+N4QhdM5GK0RvMxx5IfQ6KjooWA9JpP1TzrAZ
VeYorWYuRdKOwrePKKhDlxJnoy5B6qW+guUIMxXJ4NubywYIix1DXaoxtSxwNITFWrbizKaGY+X6
LQ6ifuX3yy3Qyai6YgqfFWWFQn0SxXTp3SQwaILKEKslu7DjBhrFo1CuhlhGDGTWnygVSP6dybZA
9J7RctNDf4akzN3IgdoiROyZ40mWwm5E0oKGS2TymLeg7TeDjOfMrIPUx8qEw4UMcHLY2RC8p7sZ
v7Ps9Yid8dphMSJ813XOnJXVLCEBORMX5FXJAgdHy7X/FIZwHqsCHOwFBeUVndPE/RQaG2huSyNx
ZayOgNJc8fHMKpU6X2uIQydRU3qAkwcfPvRTIMIpM2hyixOno/3nkcy1f7BrUX2P6rDtd6sTLSTB
XuXbZ2XrUqCxOGTwzEZZOdyHZMWzrUtAuhlwe+sSViYySHSrGwdMECStxwDIxwNO5NrNx4YpO4+8
rbtc+bwBJgOn+rIAAD08UxNgmzazxSG7UDPryhHB2KdwLJxalAbsGGrGOLrAyMQR4RcnhqFpIsMq
ttM41D16EiwPnbGElBIV2TbAO4uqBjwfwuqwTnlbQUJCw1gNzEo0Vz8NGPNhXpj1nZJ2hIJb61TQ
XkIrGgj6ALa7tBpHrRI1EKsqZAUZ6ZhvjqJ0K5+ccRy0Hjsl4ZAVSwO6lL00TZV7YoqfrCXCeZb2
tScLSyFiAubnahfYfcnzaJ7gKsApIEDaD32TYrWaj304yCeAau6m7OnAdFRgYExcndu18ecjbYy0
c9r7DjjqK/QlJfDFpZ12ZorRwmCjwYY8Iblg8dEaDJtRWbC5g//5WGs6xzEDIOI0Q1bwsoRvaHdN
1iAYIWgVlT0D0DOPjOeKIJN60rOeFxyBy9GacO6F+kb9DcDnQrCwjER7/iBQp8ni0IpNcEnqBjhQ
FnTK9vYoBLn0fuhq0u9jgHI+CujjoG4XC/WyvC7nsvkYmYnTLzVtiQfFC+hly1tae1GXqbnttpDr
z5JVB6xPRG/EC2JWki+xy1m2DM666iPDIB1q4WpopjqNBsTvvOx9KzqKOCzF57KdQ39HgInFF43T
jwyQzhhQCHDUgq8PTAdefw3bPqAAzhhT6LBZJfHFYXGdMbqPGnd091voZSU8PyHzhzPNHJHqG7Ow
tEBsNqvVJiuboS9h1ShcFbXqBbpOiU+jtBUQS8k8zZBp2VpycRj7njyhE9B9nDW0z2/nOTA4bDmT
f42y6aSvIN7tPNXGoiQzWtAmn+ZldnKPOm794DDHHooVLbVoj3B1Z5Lasieo6EyB7i6IsFa9m0Jv
8u/QtqxI7vMwXBLt6+o2dCfnrrMdmLe3ZB1IukwLeioxAvzUgcegykddD1S1Gue6M/h2atAbW4vB
WhreTthOhKvnxEYfjcSC5MLKlC/ptfDdmu08ZfSnmQe1KuLFl82Btl0dJ0bPWGCoMzToqZjqZch8
l8JfOVUqiqDPD69x71B2PPYxkQBXA5kphfNYgkBP9u1sBdauklg9add0Uu2GtbIBkowUOurd1Jcm
gYqEgaWvYCUvptKChDVcmwieSs27m7pr2gDQSKMK29dLtdMdtg7QNlRV7fval/IQUe7coS/E8TNH
WijrOsB/fdQVBfF2nteZ74xM0MQMSuV8wTxugNcMjYtWFAaro8tpdrQBqMxK6ONqKc61062fIFjM
adHhOaJddiZ2kJegMtVjYje1M4CiBApYYqMGHR8NU6RACYSj97uBZDsiYFcLwK4w1vBve+qitJ6g
vqUu+3BEqTlkPpSIgXDNaLQEBI/wD17fRFrU9xqr09DCQ3V1hW2jABzbqipCE9ZM2kSwOKCFBPh1
t7Kh8uDJ2/S3c6vCL7WEV00iAzQCpmO7LijrGshMomFaOGVe+bBK27KbsM4pcsAb0UP+J0GZgSG+
EbV8NW7Zo9fJKr1rCN5P3nESPYF4MrKqMJ/dIRo+Iq9a1GXMcKxQKMnNjn+UsVyapy6WQGPzkTjl
prDThkx/WlpANjvq8PLZcCtAG0wzVHejE68OmuZQkrkYoVc6PUNdSX8HGolXiqJW2KVdRy3g41MI
Es7kyxENX0hk4rQFZLdv1BignMHUGGai9XqV1qiidNelv1L0sQZNExVk5sj8TB+G/NKpALkXQ6cX
9JsOvSyC0ZIQvm6Ym2ENK5p6OFSBOtqsTZSgwCqgVcn0JFOO/vMnh802z9B5r9S+UtyCl1Ls00fh
mnW8dDoRiRuXraO6tWprUDvH49A+7gYDZLt3yzJp9LTaR6pxjoPmtQsMvG6APOegoYQr2FtAEY8N
adf4qemXmCWjB8bwlUGpBy1tlqWCB5hdDt0VtFjb6TZokT03AH+YmumKVj8mkArUu5oowZdpF3Lc
BlTtY8ubGoCfo1230M5KZ1N5wxkqLu33ygpsuMq3dlTv3NVpUWCelWsSC6LKF0LZBuhhV8Etx2oj
wGCbY7JKxpjjK7rDlnisPeV6yNBbcC/UEPrn2GFrkyLz6crEMmF9j/IKvUZ2tQFGlTcBU69KYh88
zKzwf7N3Zs11Itna/isd554KZpLLb8PeW6Mly7Il+4bwIDMlkMwkv/48uOp0Wdtuq30ivouOONF1
UdGWCwFJ5lrvtHZtr7WKJprt96IUOFoWr7GTqDR9iJklpHqOwAvFR5VkzrATzeA2TLZojILiqoLl
54Cbr4Np6m7GunfTXZJY00eqFr0c8iyTXrRqt/0QIGC6J4SmxHo1tunrUs7My2lAjtedb1VrH3dF
s75nR2TyEZSsWe2LoCPLbDI4iSuH53pw8ix4zGeYNDYmF9l22M+kYo6OWXx1FndSRzWR3ANv43bv
FiY2QViDJ2e7TFalfRBpl3/NQiqFw9g6nEo+IIs4s+Cr0hi63fwE0jCrnSBEqo06pCZvmqopazbr
0fkSSDugAUpnHHyBrxBfyiZtYdaDnPM97WRTgTX761laTZCrfu1OkpRHw8o5Q8ruESSgriPTblB0
GF1dQ3ZmrftxyBfzCcoDmLXJg7HbF7KgTHWNaSRVofEnxgfQaGR/Qij/16f/16Zc+teNetxUxIV9
/lj/4+5JjZ++Bev+Dd1tf/fPpt3wxR+OvZ1PZCsHEJjb+IG/uvbA/sNEJLWNJbDJduYH/sbuwj/C
DZ0yHVpzhsw5f6vELMBAmn8smNizXcvGPf0/MOO/oRKjNX/WtZPiBNyErAlYAeSOsZon8lZlSLvQ
jpz33uCJ4LIYO1MjO/WX9VCWsri3ywDOVrg9sWlrAnh/6IOha3cj28Jlb5kNIToGiouL3pOaHwzN
CfJhGZqIai//yGRDzrJVNs4XagBVxaU7rtVOKXfEvOv78IrzRvbaQ0qV1rR5V5+7i278WAadeJvX
ViMjU9cduXmDA9iU19RtuMYKurU60ExFL300Xde15NTcddMcEpo4BkkR5YWr02MPEWpElS6dV8xB
8d5ZnMp4Z0eBEdqqFiOLOkZEqH3SBNNTOHoBSgijXoAvqBrO2MgcIr1d351etVk1pnEy9dRXBjvL
pywMky9FncmRxnmwXerWeXjTp1L617VFMA2bXzNez+EUjhfFACex0+j94ZO7paoOY73awaGfZ2is
Ku0Rf1hgnDh6kaZUrzhHhjnuwzF9UxVsT2cWJO+R5o64NKceu1vK0nSOkT4UH62F0Tm7AFq4o0+r
l34P5NtYkeMnBmWomdcIzJZhzD6ADZg3RgJ9S4i/aJj77opqejVrNFkIdefuAWHI1FPvIpea9kYu
2vCsVaq8t8OldCOyfKor9s9pgdNZquskmJhIEojiJii94FNZM61+lxB5ZEZLM4K6WGnhWjs9aiBS
NxzekcIKGeUoYea7esHBRzNqOJ/WYKGw7ZdifZuGHhLBOUg4uy2/G/ND22aNtSsMkJNIN70N0a4I
pDqkDiMfXxcBCjpGBqyTd1zpZp0L180yO57LGathg+Gsonay+jujYPDeISS57Fp502DHruqCJyHV
Kl+hobfvhgkfzhX4q+2fUSbZZby6KzZFOrayikXF4KqDTKiLLxth+5vrvsOAM9lAW7HBt0HmBehN
Gkmw63zjKgdAoqkN3YPZ6swgMdSTZaxKRyZHoxXutetvA1/ToV95b4bwnONimXZ1KEmgpt5u+vGu
RykA6ZsE82ermhcOG7YcYnLNLJuuyHRq3xf2oFvOhiVZiEbMULQFdie8yCin9ZyZdT1WZX82g7jz
ncmKB6tO8MAvdRvi3y+bN8m8MvOtrY00jIAekAJpyWyx99C5idhbEEbkUiFZeqAzpB3pvcV4R+DG
jFqvCrx3Yp7Nh3Caq2TXlJRBvPEKJMkiTWhv5QET48TSInJsa9I9C5Mzty5yzVHcTZ+CupxujWVZ
mN0xaSfbWX1Vfe2qZgojXdoFIhMQxzfzUD1p8JARacaqF0jKEukI2U/F0cppDNhEyWmQEqQxKsmJ
/DxMpqDylqu4UmmoQ07yls8myPLlnkPUewWir9F+1GFrxUzVrlAVVE7BGC0dtPu+YThBJblbRDmD
jc16WAgIbaDj27gqDNXEtteFzsGwhlJFFRt1ujPcLnR3oSuJ/AnHlQq/WWRw3ZmTpZgT5vU+yyj0
0alP+QIYSR3tXCJmMuO2Ms3PlZ2MH+sOKHHvzVkod8KVros6ZR2t40ID+NYtinqbNepZbzwWoXrl
z1leI3nwxgfTX8nGSAdU4sR+ok6LJOyPivNpAxtmNysIbqfF7HZELZlW7KVp+ilFPnRtDiWsoDna
jsHeWaKVSRcgMMozo0kPaNrs5iBGmJDjd6flz6iXH04dx0ItD/HCeFOHlBH+/DvmxYfnXQm1nL9p
ifYJEo4duPAa//oq3xyAfxM82+HmbKNTAzQSFmebvR1+313G7sxs7JEpAEiwInasIcOPzIGPYRzX
4jpDvRX5dpF8mMvMu7TWWoyxO6zq8OvfY7ub57+GByWEDpzIRNITTzNZs95pYXKddu83lXUhxmJ6
7+EFf9vmtfv515d6ntCw3TFIPg5rklmxJXreiSmirpPQgtxVe0nHUAE9o37cl9a8cb+DEhb5JUwI
JEPAbrPdaPI/JtU0TAP89mv8/6gLp6duGLunf0Ds9v/g0PtCrdrU/wEcLyvru3fzA8d7lT99zoYn
xItP+TMLwbe/92d5GP5Bb060a7AZnzEEbMN1/qwOQ6q8QJDniTNso3W3CL2/KB03+AM+jgAQF/qG
gi34m9jljzCiwr1Q1THLw3OD3ykOvefrNjDx8BA1An3EABdycTy4o+8/n9GcGYDWga4ou+ri0df9
5Tq4N01ZlPGcDOMh9aTzKvO6cTe47bJ3ljWInVqjOTNH/z5gRGvc1u54vTa9eyzXKaLM+2S4+aP4
pnH2KjeqfO8m9HFil9/IgvJqWjPiAsvuofTncNdJYZ+XdOPIcBRSPNlRjSqobXsHZkXflFbN18yT
KkZx08dLJZMoN8b1rVE1pMuVdkDqAtgLUlafYB1Rw1lI90a3zGcCfu1jyJpbw0AwLEzCbvlSpp3j
FPkRCCE7hFadoW4qgju3Hd0/d6ff+kbQAPDP6WJ/ZrD59wQS/0HGG8yOv/5uPp1yoN/+xl8NVfAH
9GbghYGJyJmj1cGv91dDBUPKkcLsU36evoip2f/8ZsQf3tYx8bcYRPStD/snDer+gfidj4Uwfc9j
Bg2DIH+joXL4xJ5t9sGm0eC/F3ouCi4/+Pbn3505Qkt3tBAkdz3iz0Ng+Ih3SnQDBsOY82WA5jLH
ZmfPiEcR2CY2DBw0zW3ohcqjj2gH/yCcuTtUfpJUh2REg0P0EGoEkGxML3G5qmwhrro0r+o0Y9qM
3wTjXWZX6MuQUmfpgZ5hNSIDBQ8a4SbPDr1i+OtOGijp4klMnQ9wI4ynJUmCMFJjSkGbdQ04MJqm
C3MeqbydNhhK/g/LoJ7sJ9VtZFl4OeN1epDOYDxUQ5tZZ65Ki3uw+erJr5vgXBg11WplmPtqVgUO
CeTy+7B2ReQPw5rHWiXFG2Dk+n7OVY8IwhLz+4FJBhdTqQh68osRlK6hq/iQ5hgQIlrBcjwmue+a
+4QuEEayb8KvSe9Mb5fA8LzLpp3dwzh36L2a1c8RVDV2Dw20qSmByXrxJugb1PhYLhI7Niqnu6M7
cT7WfajOEWAV5oWndfOxXGxjjapSGlf1rNW4y8gWeVjkmNdHRhSKJkImL7qdE6TMmB8LZ7pM2060
8TDaI0V4Ol+WbVdDjVqZWOMBlvEWekDWu6Yi6zpayc04FiqYEWv0VuwU3nyXYGO5TNdgeN9aDl0l
QLBFhS3yHDmKGOACoXBgKB3l2dcAzcyVC/PAiTwdarVzEa/c+EhoPLT0znAJAVE+BjaDnKB3hqC5
mLi5N4NbLbjbBwcZHjLnlAi5TFpiZ7uqJ6597pcbuYHHO+H17pO/hB9rDbe2S5m6gM7E92bw7Vr6
+L/DKo+h7/v7zX70ZTL18joZhTseqwbf12WeqkEdbfzme19ganEAtyyyu3Lp3DEDuOao1M2XzBjm
5HxCF3hUycQM4IEO48bwm3Tcd9pGO94X7mKfyVI6Z0ktaY6DPiF4b1Vjfa6V0dn7UaY+Ue2zpx/C
HPXOTqhcA4pZVf2gRWo3kd0a9nCwMzt92w9Z1x1Syw7uqwEV9UF5S+dECpLrvbU26IpNNNTGrjQ7
9cqxm3zmjTW8bxPs4cYDtCh3KcRyv/eyVXzQZm9imgd/n/cl9dh0ra2JfDMsX6hgxtLS/W5qx1bE
flfK7BCshGPX8wxNLgr+w/ugDVeJbtAvlsiGpYditieoGF2siUspjkIhbkFLU/w6QXK/OAj6LbOw
nQN+VxonMx2NxwFNvhHNS1NJgNcBVnMYkfAdtDGHj41dVi5ennqE07Jmi3XY9ndNp63rrg6D94k9
0L/XoBdAK2VnjIckUcvXLkVmEFerXNEi2xC6fWvm4y6xJPm6buohHK1rTlxaA7z3w2qtaWQNhoEE
w8G/3tobq1qaoYhWDwREtGLJ4iThrD5TZYloSWcy8AggGM/WbF5JR3X9RmH5WJv7UGNR2mu3V/2F
01nFV7/vkpuCQRlUCG2S6CgMF2nehXaafSTvnN0H0t8j2CMTJkUHM84DqLKpzPs7ZA6ABszeVOMt
Kg73VavZp18Tx5Rj6ehIx4wC9hWxJ2QvOQwrUnl41a5FmprJoo5a0XePkCfdhd/Pmm+nqecbPbYE
rHZ11+2FkXk1cT8i/5SMang/LWHP9zry+nlrDZWMv5CjsDXdn8WkjWA/Lzps73LbLrsYrmh9J+Vk
PlaFZHOdkjEkkNkqWyT5RV2q4maeIQtuUNpLzfyYVuZxCmY8xkMRYIXo5Uou3zLI8KZLjKDAH9Ck
qt9vxU3+2qFva3ah7vMsBteCBZA9Fvmr1Us0MHzfqWvV176IUj6yD6SZlWNsDNDvF4FhqndKZzXs
Yeup6eAYDkVS2bQC2taZBotAubWzEEl4RmXEVR8wJMHql8A8D8hEcw8NrHXcB3ooz1VYNu87QLLX
idS5eVnnS03EdZ93fKyJsO81pG91VrBvXWvdp+ttvYq5O4bNVB5ThnczLlxBkPANlF16wPi13PkA
Bf2uNid72bbzORGXZB7YCxMYhsQ8N4MlD8n47Wt1460rk4czQiTNeBRlf2vwImWEZYtVqIoiibO8
J8HSsJq//O+/VdX9eyXbf5qmlVbzXwPi/69OG/lMuMaP/1my2S4StICWFEUnEjV3myH+Z8VGwUaI
IcO3PbSj/IzgT/5qcgzKMkA3BKq4iZGxghP8s2IzUK6BjJuMzqbX3f7I+Z2SbUPnv2vPhSkwEW4t
Fr8j88CZpfC8zWkyc3CwmRwCoDTz2Mk1ZFet1JiP8igcad6iGfLe8ElBVhfLOpwvRugZnDGh/pIa
/jalIBPVR7YZdDpjXy6PHRvcjfYm48OQI/6KyVOZH7oiwHDdD8X8CltIJi7luOWLuiHyB/CyzviM
nyYjQtAowmU3VnVd4EiiFN7hr5QKV+UYvim8ZexA+JDYRwL96rSfRAhwmOCyCB/MnINpt6JVuG9w
EHYHt8ySr2lppgDvKYXAns18DiMTiOCd1kXbwEXmXCHIVXGPcn0OopCqqokbhEw4LZLNVzR15lLE
oGv4+DxOyDYSqiVyAXB+eOfOebpcqLmsq33fB3m5a1PKARjCZZ7Ta6Ps5DEw66lZ4lkLBfY/GyB7
hLc6Rf31uyX3IqrEi/Rsz+fWETv6HufKCdwzKwXG7vvnuVkHN6UZzA9JsoTqBTXs6XLZ2giIHNoL
UryQu7Jov++KiaYdxsm2buapdJzYaNx2mxw/9tnZlK55fvvre6KSfb48LdNjbbIquSDiyvB0aEEN
KZ8k+fgJ9SWlXeuU8pFTvPqYYwtoztbcaLKLkCyqdh/0vl2jYcvCFsElW+A+W3J12aSLw4E1ZPP7
ohMuYhReWts/IdbDLfGYpjqsj0pa6S122oZePh2EiSBHs8PCWg8z/Do07JYExNpLl7DDctw6hMDm
3bJwXrO375IKn80O1YW6Di2KvFtnsJoH4eqcWdtQNzNgeiD265pippEGpoZ4RHPJUECkZ+I+mR0V
0N27TrVfg9VBESIUVrAxR+eM6qhTZ7JzZo2t2J9UbKjKsQ5e0Yy4oWFzNWurxDotinVXa3fKznqU
l2fj2iFobHPPEEfPk97TIDLvYvbUnMEPYNNmZhAyxXDYt/2y4kizWyROE4Z/G9g7KpBJ3nSQTPmu
W20OH1Wu1aeyXVcQeND9CsbCx4LmOpu1OTQr73apaSwuchw2M+p2HgHikLL8NKRTWh9gYXOqIzso
zZhJwEkbeW5TtbvEdOyPVpZq0rbKSlu41LrcpRzB23KQuqztu3VFyMu8+SzAoYHXGY9ZhY3GHyrM
K4QqJPBvSRpCUY9leNnZwCbYHt3xIXOw9eFSClSN8IHf88JVzlrQQxTt1TpDaZ8XlID3W+YRMHZK
et0Bnt95WFGGCCDT0dAkJQh/2Gcc+U1UYmfa7kqUHfVEi9N7MCCsdoT6LW8ULnG8d6lyUKqPgwmE
7dRigddwCUeepyLBzyLaGTFMp9PgwqnL4KoZZMUkU8dZjPOMSQ5ZnK4qV8ei9ZHaBHVm5lExt2a9
H63CROiEEvFdicTyaU51+ZS5YsTsg0E/42tcfcLRUuZDdbYxelHJgAg/ZusjU8z0gitBw8Cs986U
GP+8V3YBm36h8q6w6LqL8mJtF1Q8Pba7B0esy1vEoeqiMmd828swPy1Ich9ynqIdB26Hnxp9U97E
6YysA093NVaRAhhArWtP3a1P1oTYeIiaqaW1BoWHd5yyeCB8+2awVvezzzN+kAbRQpdCYXuP7M6C
H9NaT8ZxTbvM2HktCRgMokt5G9LORRCbeUMZ1dn1/IZupBoPykE0uXNLnY9RvgUMJCYdcSSFzkui
4Rg7NPhr+1WywWwu4Hq24nbwurerMBZrXzt2d29l5fLkjTNSotnx+3NCgoz0yFTijuhtzsMn3mIZ
xInG27oLkfGovdBT48at9pPXjcycglRqRSwYIiKjZ/qnXFbom3zooEUb8YmsC3lNEMdiXY6rEl8X
x6OnZGDRU0YQQrc3WodAdbOTkoiKtssxBM+yZpa845Rvs3XsrgO1Ll9HQpUbJN1V8qiqqS1wsGW5
iFNLsU2t1my/CWki7rTS/BgfkUNqyBjmOta5Cm5Ss0QaJtO5Cw60yAZoIC3xZ1hL9cCkap3thmAd
UL+RRhfGq3BoabwpYf2t8MVnvYMy6oBSM7xLRG1WuzrITR7YtOA2l9o127gm3+NtwvFYoqV0kycf
/2ax87eBqbsGGzLJ1HISV4PtNGL8XEPcMpGybQvSH1iu/MzcV+Iqs/3mtdkvBLBn7dJ2ZyFevxFj
Xkq3cnQadGfrZWIDH0SEQW/ichMr7EU7Wh7ibpScRuzZCPWJA5+g4NwqDC5LqVcDLW2nXttazTWJ
+TjfYlHb+c0aeLOK/MZIr5ciT4O9Cj3/Q5malTgztKyfch/BGxbXTL/tWvjjHVOHajtCnpSfDXVP
FoODtbCOm7SwmUBf9456FWLKpDNDM4smsNPaOsoyVWQUtY2vUBtRC8RJVjYpWHKOEH2klXs394P1
1CWt+OJVBH7sBp1mN45HbPoyFWSju4mRfy1STTZD4st2vJhLhHOoSluXTk30mF5tMXoMummy8WsN
TkjwhpGP0FiVixrU1QiBdzKxl3YvXXyrGHFyvPFMI8XpNi/tUiCs9l2bxsynvyG/hN0/12t9j8Ya
x04Ruu/DlcB2BFHBQ9N15uc6ScjOCBHaUvU4q9B8p/Risewt4mksOEDM4ikcMDjFDImHHql4QJVg
MJk2TL08dqdpbiLkR4m5s5vKaxmJ4jqfMr+y0bbbeqaE03jmW8McbhK2X2TWcqDGgtlzzUsP/OVd
ag45YI+DZijRXvm6K232fSUJM1+GUOLuHggLAVlfDBoxZFPvVTp5qIeIWmhiBKtrFruVqi68ha9r
hxzSJRWDhvR2LvqRQ0eHBKnnZTbcMiGWejL0Lfm5cmrV7fCamV/baawfyylNvojSZOi6X6TiUUwj
L9+qDXMj+kki3NlB43+RmddTRS5K4wELh9omc2Tx79dO+h8HVMnvKzo6BAL9sMEgZd8OB88Eqd/Z
6YoIEv2c6TCfL6SWmdDgP1Z14j+SArV6hN2UYWCs2IbbRV6WGLuZwIrUG5W6h+Lva2XpTcrt9var
ha/sQ4Ot4bMXoKNAk2okOJ/9NUvjonLaMq4wbU9XSgSy40yfs+62F2GBDH0lIJ9cCkLkrRVBvTuD
+JwHU1aX0dJOZIsFyVjKbXgPruc+IfgBObWALU68FrmIjW/WuvI2vuQYYAMfLsOVQO8HnToMI1uM
3JjulqymnU3nuX7jGU5iv8J6vLRnnbEOrMgax11Ht9EAGmG69lzkGpHyiSv6VCdtOhXk56baq5kU
6KEV3PlEYXjjsQRrBkMa7SB0GVdB2sv6UOaUlBe0/JVOONFFWm4jCGAMD2M90S4QuULOxqfcQxd7
polFWaKmSRLvSirab3KjKztAdE2Jk1S3hq9npdHHANFHjvS8DN0bskEiHSuqVgMHvsxt41av41pe
iTE0CMlZzH7NvtidJ41DVbtFcFt2QJJfCPbifkRS57m7l6RGiXNTTGZYg2EuJdQl2BoZCNjTmvyg
ErtTcdMu3IWXC00rg+VFB8c+GNv8bR+Ccsq4aEUxvlt1uzZvEShV2Or60kzucdR6jkWM0JoTOEm0
NKrQsC+wNHoogO3XeeYw4G1nBV7n32GS9sizy7OF2hvzRMApatT8tvFSMj1Z7dghm/6thvgMsYFk
vsn+mBoM+0IL6/bMpsRsfFW3qJWu+wCkvSFMUyC02mULje954oJG3Yyti6Chsjxnfq3UlNhv7J5Q
8euqS6UdaUdP70JjU7hbZYJ6vdQV5Y0AWIuspHCdhzlb9NcevLbaUL5pM5K0tjyDSpgfe0uNyd5b
wumy9XUuQK4S0sgtp+M0rDG43BvU1oCEhbn6jGCoQIR9b7DTq8IPesJwaC/MqEGNf6wsDI6RErP9
mK22auOuH13rrCWHZd2LZvXUeegxQe7CmltGXbTIZAFBHR4+6yuBtFADsT8cTBrX5FohG7ppB+lk
+wFjQLnXHSU5UhPDVReFU6X44UPMLg2CO7Tkog5RjdV9d2d6BDmd6d6r7L2bmJT22pLD7SIcfrPm
spiqFITKxBGNhGbCtl4z7pIGO8kqJ0bLLe9mPFGf7SJ0vjBlYkwfDbPNH6Xq0tdpUyeAwGBTZC44
fYcEZVrmLzZQVHGbNC4btkf8E6KWOhw1t96M+8q3OL0RIPdPHUsCbYux5GeiW1dcHOhzaCZMzUwX
4oW75XxC5fN2cZ3hnccpiF1hbWEv5ZT7AXrOfn4tmgYwzkWcYR/RE0gREUnGA5vR+99YRYAZwQzT
9N7s/Or9SrmE3pMTwohx8jjMZ81wve8l876QWhWCuCSsBe2u6RNwBDx6uXtue4X43OK9fZ34+cKA
VLXiwQDErujLUCtyKBUA0lvS1vLXcM7/A83+i67su37/B5HA9ccvH9OP/eeP3feez29/6U/wzDMR
Alg2lCdoF0DOljr5J3jmOn9YgmG430SgZvhNQ/M/4BnAGj8L48k2TtI+QZB/g2e29wfKAMQG6Av+
Cif8Db5zg1T+lrYwABSIDoUCvyHKFh9w/zkYgp8TDCHLUKJncjlHUtjs3HSo/6TKnyVQfu/Ufs6p
Cov/PjcDn0p+DB7YHzhVRgVZS09HTmTuZUaFPY3Tw+gte0pqOiG31y9gPKe3tVG3gIIAjwzE9Qgy
fH5bi8NZWKRLGw0oIG5wRSZHMj+M3Xfv+mW8Cpoa1ol7MknZBsvctMHfI0kElVUzeQxd1KJzj+nl
7KPbO+4LCNL2Cr5/RVwl4PvEkBKicvhhZHuBUUlaHXVnSXZNtHao/qv0ULoM+RVweUXxeVxk98Kt
bQ/o+UWBbZm3x9qwyYF1T6A4vRIlNfc0gq7fprE1+sMB6b6xJ+dbX7ENqxdWyAkox6PEGe1yJcck
cBE99fNHGWhtJnjzaaac4DFAzBtzuQbfaDm8cKUflgZaHJQCjnA3XbYZnNxZQgqdXRCvE9Vetlzg
7SuJSWJc/O8ujS2ZnKMTuBz071v2/XcqgqmcC7AiZnZkbdaWF4VuE4PFCEz1woV++LRsuie+4U2A
ZHuA8c8fXAH8TE1NGKCU8O0juW7HEJ9YJBJCYpTR2F/7YajOfn13P3lb3jY6nETqTabknLwtTmEf
5nXjFW3SyXwky4fOdY1D3arwhYV4+roQ9vGBCXT2CK1Qi55omNDI4dlrqVCKOS2OTSPws81J9cJV
Tp4ii48dirVusgOaJhEdz59i55VZQ6mP/lQndzg13SMW4Cs15/ulNs+Jv3ppBuPJ97Vd0OWzRl7i
Y78lneH5BT3GyahlURC4o750stDjrYXBhVR2c96WmXzhhf3scrYPmIWXhTVy+jm3/ewK0AUC1Yh8
7femIOJ0N2VYACY5EYMzujL4Kx3mX276J2+OW0TctglzbCJFHIafP79Fp/YLhP05PrfZN86VG74p
W6//7RuzeYCBRU4uNfsPLy7Dn9tDI29murk/B/BwzzGxF3RrrbVfZjIPf73yf3ZT2/aEGcRhsZy+
N5cwqbSqjIJkOis/jIEiqydMX5o+9OPr4jzeLmKG8G5kMjx/dLUjc60sUURk2EpGrBoybhAGR81Q
gRYPpbX/7bviHGMp8r42odXJagxcFHd80mW00imQQOmWe2mp5fcOZRYEr4gig3+2akCcXCXUjZw8
7ZdRi54JhQ1WxXLsm8Ov7+Vkb9quQn4Fo2kpkmBdgpOrDOi1ckzMMhJdBnjIv+7hpwsMfM7vjhDZ
LoU4mQmHhHCw1k8vZVvYJedARssqfZA8d3nTWyFKXdgHuNZ/srE/KTV+dlc8OSSlfE1Yi7Z1+d15
Mq7Y2JnhLSOSn+/p/ZbLieSpndLz+NtrASIVwEdwprD2Tmu1xLSGfCQQgPMxRZ02ETy12eeC/8UN
sbdjnqLS3W7r+Q1lTgNm08sq8gujv14Nc7Ve2WObpK/MOlQvjKP/8aulzt0Oe457mODToKC5qFvR
BYTWAWyhjWP07bXZpOL81+/oJ1dBuEs4ONA3kQbmyVeLbA5FE59oNHcA4kWPjRErxgvL+6cX4UOi
imb5/TDOIJ+sIkssLmIwP2ef4zm4SYd2fmGuyU+W2zbm659XOXk7tkrLvK5gt8mVzM6Ekg78YztC
i8zBm18/tR8vxawvH1k941NYcd/o0+9WtjcbCzFRDvDebK9Yo7FRx9iyiwcpRuOFN/STa21jDVjZ
IFu4807eUFiWpT27JrEVXuFelkFQXw1zmn+kl3gpSv3H94SpbDubbEoUrnXyBGcCs5i2xaUa9tW9
R+YJYmaGsv764f14UKC8II/ewqRIJ/cDt1wEsxSblxzKLp2u7bFpHmVaiuFyEqmjotImkuSFFfjj
NWlCEKhTTqBVZ6d4/uXONFf23KQyUpZDwjMyhdhASQdcjnDPRf31Qm12Ek7GducwDA6diB+QrU8/
cnLBhrdjZU1LQsgYwj8GjgrTox8q/IJDqMU7Y/bD8uizH3b4kAa8O7pQ5nvQtv5xsMTkk1NIUgby
NzsB1w6z8cYd0d9hTyOm8kiyfW8cRtfwCQJ30g+/fkM/LjmPbiMEptpWAiLl50+rK/o0tYjUjwD2
FFjqiv+QpmBNPhkywRX9+1fz6bGZjMt2xyN7frWegURLp6jzADUHzVxXz37b4dTHn4bMJHvhaj9Z
CZZJKhUOB2KlqWafX81O8iIfK84/Fyv8bnEJsNkDOZcgwkutp91E/NDrX9/g9p/8ri/d1gKCCiId
2CwC1rzz/JJmCrpvlGQR9KF5yEf/CRyzwqeZxXmL0NN15ze/vuDP7pGvd7PsCsoxpErPD17T7XsD
62iUz4uxG1PnIVzya0R9WOOh3F9Y6z9ZLZtdhLoF1wbTGbZd5bvN0JGTQ2KOi42LXoXhxEOv7g3N
7N2CcSEvTP3+2bW245AYQdASevzn1xIkhs8ajjYiEGnZZ7CHl1jWiwuMuOv+1w/xJ28Nyc3WCdvC
o1g/2XfrrE59kfQ1kgal4rYtg7e26M194wprTwvJeGqt0xfOsB/fHANukfOze3hEVoUnPR0ezxE5
D0KBGfnLdb+SL+OZs3UeMpaCPBjXPfzuTUJYbUX71hiTDn7ypRs2CQWZoETDNzsfibrIyXtift+V
zGbzgsTV5RZm14t/fdUf3+LmiiD/EekU/+KdfIOkSrn4B7hqN6/yuOJWZVQz3mo5yJcW5wkQxbfH
/oXPnUASVH34M54vGCJRAznVMMCILojwJs+hum3DbiNH6rV+J9dSvoHrg6XM9Tj+ZojhdnVy5Bgs
zs1uKNHJjcqcaihXJZr2rhuumbfAGDuMwiTurnPximSy4j6Bc36pxv/hHHcBpIhM5PtHaMjO8/ym
y6nVum7Q4SKfD88Xkcqr0CEO/Ndv8WdXYQ8lLAVDmRmcbmvrhPANuoL+vML3yVQklM6pGF9YoT+s
FYAvPoTtCYZEBlonj3AYlm6yPGpHq9PZfivIdpYeeF3Iuf83lwJToVf0YXJODyIJgzEgAEBsXM3+
me0PS+yamqDbwliOv/3sKLAIN2AvY3vxTvaxykJTk9tLFS3KICjGZLeJCThqfhNT/gYb2kQ9bMsf
zOu0DJntHpKxhp6rGdcBrZ1k8oMvjFG/8EVvb+HZEbe9JaATCh92Zaqs5ysuNZau99L/Zu9MliM3
sqz9Lr1HGRwzFr0BYiaD87yBMZOZmOFwDI7h6fsLddn/S6mykql720tViWIw4HC/fu8533HBmSuy
IqI+gH2CYjPs4hJRz3GWBgzsAQ3IX5zm/2INcpWlk4L9ELPtReb7+7OnxNJSeA0Yg84N1QltevHp
ljZysP/B46Ieulz6LljLyyL93RGXdmvR+d4EiRqMlkubN9cyNmiH/cWy+K1n9+v3iByYl8m/JDn9
6e8BPYU7hOflIHoMlq2XpU8VPqkIG/9Rgk9rc5o3DWNTrA7j3g/Jmvj7f+rvPoH/y95BRjSza6g2
8TQaWMcDWI6vo7O6D/+7X/PLvuz1+bz0vFyxtuf5jJ/92caC/xeNtn+1Osi7YvvwPRan9cuqtLRe
jSm51FpLWna7AOVXjI0g/KvEw3+1+mk+ALiAS+jQV/nj8mhAE5SjsurYRT6I930WD71jTXSlqPgg
+/kquRYZgtX/wXeI6ZZNkWqPjvMff+0yujKEhcJigX81xtlarK9VOtr3//7X/Ksd2LZpr9C0pw6y
rT/+Gg87CR1L6rvERLUNHs/ZLT4Ys8iZQBr87b+Jl1nwIl866FysfyldrXx0NIY/WgXtNESrzICe
YiqUf/+N5vdQRHKJt+mi/+kGb7cI1iUbFtopmMu9dtI9Hq38L+q5P3933Nw9dAEXJz6ql18ekS9n
pyVhSbMSlpEkjX7ZMHYPMSGCXPr3j+mymP+4dVBSWaw+Joh0EZ1fvrlqmaENcpWMM7gYu0Iaat92
S32beUIeUMr3f9Gf+gV0wE7vc3t3SF2kgru0+H7Zewu3dRf0rnNc4CUtbtuqcuVnRU0EOtUOu+E+
c1vzlTDQUG5xU1fWi18so3+kZjDax3//x//pe/YD9Mq4cE1aJQxDfvmeu8YqADfqOS59Zexy36z3
Js2Me6iRf1VRskx++aYDXjeHmyONVM5V59eiOVEQD4Yk96FoNeQkxNB0dXjrL47TA1hrzaICAIo6
y0NgYjjJFHPzXdfbTmfBsHc4Ooq4og37pMq5zD8LGGsNYpNU9lG/Svem4qb14DJZdE/lbKIA79pJ
zIhSfPvNKcrBu5pVTWaU6mwPO183q/TZ4Hz6bTqST1ho9Uq5Z2+twdEDBJRZYmAGa9yYPJpwtsbp
5qLm7R4SsIwD6HE4LslLbVbhoa/hECI7Kco8+eaEYPPqLadUMIHNW/08QA0nsWoWUU7uh/0tsRAA
QZ7zKDLuiXw1oDLK1BBI8fCt1nTgws7vsfqWKYtgHAAhAcesUts+42xJDESkXp+NW2VjWbuudZmk
CNjCrobOUrhug9sPdf1YfM2AYeaT7wZY7YvGXubvdpDWyPyh905E1DSzxveZ9hfec2OudfFqz3bm
YEnIl8R78LUMw2OXdI17ByIo9HdIiO3+OPCAgcUuMhRbr3UI9o6AitoI9WVYqL2zjF54U67VEsZT
r+f2OimVWm4nRIPGs5HWVn+V6KHTT8ECy3gDGcY86TRryLma17X5oaxk+YGoybCubUIYmhgUquef
lA9E8uw5ZdEdra6ZxmOaStg10KMc/y1MVOnGbIM45vw0Sb8ciqoAnVJKSkRUKKdJr2zIlXm6oRmY
5a+GkyUWARoXTZd2nG75jp2WmX5kiyQrPnjbymSTKLdJHoG1Bd5JuMgLd31pzdZ7PYu82NrAC73P
uctMzMOaXBrke8tgqRSebB/UUUl0n/lAiCfRPI4Bqe8WObCatvWqTP4eJHE/OwJDf3Sy6mG7wD9K
D/ZoZhUFYetn2wmIrLNLpWncwmLl7Gj7CTCOPXYJzozegYltLdrtfgBYMN9tO0OdVXl8tgh5F8Hc
K9gStevKZro2Fw+RKe08c33tDA1yz+9y8L9mMkHDFzXFSyS6Mn+zcCTgPO4laCCMCqPajDQZRwJq
UkngnIOYeoul3bc3mTnb34Wua6hDhBwiYGQ8hiAxnAs8gbCTb3FQie+m1Zf5hvz31d5PBAE+hTAu
u6OL8B2AJ2GGc5w5vSR4DMi3h5CzJZK+aU3rR4rnsNjgEvb1fuUi7ka9WOdpl0zl8O6j+3TO6YK6
OV5WDxAxQhAvQA9pLAB3LzDSFp6O3khHhtPJb13uXF1WtuUpSBbIac7UpN8nyTVla9WW3cSN8IYP
fy3c4TmnGAaknBqXXBMyTrBnWZ567BtpLmefkDYSqBDtZfRe1yF0AfIoAKWtNJN+17ili664DjJz
ow1dJ+esTUgYg8UY9Cd0iqkTp3lhP60lgt5XVIwND6MoioWAw4b5ejEI6OdEQ762QIEe2LutctvA
8i6eDXC4bDeBMtfDxJ75szOd4d3VYMquaBoU76Hu8/pqgQxQRkmvvHlDDZ4YG6LI6h+mlYhnkgp8
0klGBxU+oZCYF2iiqxSHciK9D+jouXmPWVn0r3W7mA9mZwDZXAXNowmp6HrFPtTcalKeqiPoy1Ae
4LmWJM37Qj0STFNWMeGTwU+9JKE8LvCY1D4sRiu/bjNhvpPp5Kb7dsFQu0cZlP6wJwHHagz6cDrW
oXLxzjYFHu+MijHYiZzctuu0mUJxcibTffUyswcOPDrWW2FyYQ+o9zND8bLPQX6CaYvTdFnq9bod
M9wVPThoY0scpy1jL8kmHYfJknlAy2RvYxY0MrEpVU+UFDJEJ9jWMLLGbwnjfHXua+kPkT0SzLll
L8HNk/g1TKveKNb7aqWl9gE43/wIvCQtn5E8leKq6g0P5a1DpCvmOtfu4xDChBWLsTTKPXuJtnY1
PhdQEkuyeuIieF/cuLfnOn2rxFx+a7WyXr1KBsnOETAQ4sKuBHtDzhnQbedx0op+jJ2qh8So+voJ
/08XvmKLz9O9X/G6RjNBT5AdpG092NZqOliCEqe4EuROKXDyXU0OoAnJb+MrF3BWF5Rjsmk6WTS3
aaPb6tVrKtvalyHw32s/RTb2nA2thE7VtpySZaaB0JeMCQMWYkEkfZh1E/J/XRhYMhdW+btRjZkX
F4MeT46RztPRWXl4W3zY0PGR5ZTk1IdyKQ8Nbh/5s2PaT+biqOtPMOL+DwVNp/tOOIdAAKWREmB9
lKWI2tVQFAktIJoXto3KhoORVGZ4z27V9wdZ2xd/I++oHefLUMDtH+fBxA2Xkp76ailP5Y9GMJqC
xR54yyY3ZxwQlzm/fiiJHM0e6zYZnKMArcaSBlfs1NtA+039hHVdhhk+r2BklaxFLs9dNk3lqW+7
sDqkqRNeEK+Y6ODNcp/pXhu82vhTwmGtAY+Wqy30BzLPuv90BwJAH4gSqfvv9hzMvEJ5krk3wLmD
H45MNIe9GQ7uKUe2gTC1EMt6XDxtAOOWbMv7xBuQacczYVQY4Bo55+qFykixjFsDWMlh9jAQPeEy
MsVth6PEfPXGsk8fZ75pItq0mqrbzlmV2DFezPT+4tLI4sAeq9cJNNfysGi7gYLn1IX6xrR1SOOw
XJzx6OaWwr9tBCshoc1IAgMaffvk9iBv39oM63psiaLusEIE6xWK5Ck4NBjfycEVIXb1oteijtgk
TH3oFg3EFoKiaG/7pZvYgvCmTuQ3OgMvZpSZY2N81HVpTHuRqXTakXe4uteOlU8+nkP+xnMpQPbi
sJ9rqLYa9MIOGQoUvDrFBHiX9kZpvWjPNm5UN0r/WjPOHb63gC8x9qaLpNvikxjWP2YW+pGo7idQ
FMTJteLOb4oi2JuDA3R+MM3+xU/Q96ORa0MLbvaIBWjL8URH1EB/7RhxmXiLKaNhQhX82WIQNN6U
THHbiaVenn+r2/9PhPsfl4ng/xNL/EmDG8mhnz6bzz8ocPmJf7rXw3/A1bggUpFN4He73IL/6V4H
0opv3EVV6dOpxKT7/93rUFqR19ImZcwCQouO2O8EuN4/Qm5FDBQs2v3Quv4WcAhs3h9bHgwMmMDQ
DLAY5CL1+Q0V9vuO2BQMqUm3tI3cbp31prO7vvxmZOWlLcA2TzqdV6akqCSIGm8N1pMXRqHbB+Md
kJ6cbFdlLGIjQXVWm5QvwTwjt+eoD1NCf3cabzJhALVVjddYc8rwZKK7CMiu1f3w7AM1hAC9dulr
Dva1P3jws5NzOKXVpzmtDBIanYkwgvAcfNp2DaeeCOe7ZCa50C9Q+ZdJX77lvsRdNnmcb2VWvjua
WLqNS7BbGE5472Ycfnhw6NKnYf6WzGj4fTGYYG5C+9Vo3OoDQk+zdcgfueuqnBa/EMPWMWeKU2fp
qsjuiuwOvyLky4VHCm7SMwzmVl7JXQp/bzSOhvNkza1iZ8N0u6l4y+7HOQ2u6jCHK+qt843fXDL9
1mKoomLs8XJwht/g8OrpzKnZ+zJV/w6fRMTY3WENTp2469PJlxGEW7mTztpsERVfBNKjmvfYDEkM
HQhBPZnuOLDJejK4hamRfxONiZ/ar57ctsmOTTanT2HaAkYCGkop703BdsGz8Zxrk5/r6r7YukHy
swva97orSYfFWM25WoynXsBPmehGRBeJ4NHAsrXHoV0+ezYb3yQ3mXTwc9priq2RFJpN5jXuTnLg
X5FwQ2qADegDtmT/XA5K3CIcOeeypJC9pA0uQRdurDlPsdN0yRXmLlxzHDT1F7frfGMAUjgI+3J9
NIiYOHsINXA+eZ2M/QJYS8ZnQ1AjPDZq7nOn3udpzSQM06Rrw+w4Jp0BUNMyHkNPZ3HY4+QT3Lm3
bePJfZhlK66GUcVg2N1TUlnQUwK97DDiEpWTh/y+/sZLMaGOdsZJAcIyZQs+9vbikxRjn5tuNTZe
GS7XofJuXNXYVyaRF1FRLQahGZ21HyorPSfW1D41hV/fJHIoviDCegMB9mN9rIZc72d74QAF2/VC
gWM+rChYYxUG2feeiHCyB+1i3zTSpf40ixvlCRagYeHPnvO73A76Y495Ks6MVZ3A5uW7rq6v17Ju
cekIFWFsJu4ynXCP0NYhGKG0Wh5CjdOEaWnPdWgZt15HLl+G+/AJYJp4UMZk7clNV+QVLM9WHtJ0
YOPAjiezZYPY4zSSR3O14uDdNJb4mGynOA4UOQ9JEU4A5B1EBbL1IPyhBbgNmjnb0sAoSOrUblzR
r12ZmN8Ohtvs8N/a50QY4W2fNutNQ+4TwYEulMDcZIpHpIHzJVPHjhezn449eQJXCvb6Tvj9m+hE
upWqJEHTX5oLa35AmeG9pDRX56s0DSuO7rAYgh14HXFKTXhmRLcs7XFJnSc8bsTDUyP6ENLS+W1Y
KSXXfNmSfM4jz/Kk+ghmC7lbwY8NcHtYO2i25Zrybs2ixCJ9CUMhKAlL40SlaqUxUZp4rIH6Fsek
89SGEvxSuhCYoCaB3Ic041gQAnWSxC6Yfvdl6fIbhYZ/pxbcTLXh5nHfLm4acaXrX+a6WJe9nykz
2cEMC0sz4tEeuP2laUPCqcGloBdUvnuasHgNNl06X/lTk1DAh81NOE7oUaj3xQFcE4AyaNZMZaEA
qMLxzokmXnxTVCbY3CxX4oFgFSiJuBmx7GxL7QuYPym7j2X3MJnTmgd5P/cp4UAEgqYRVyTiDzQ0
fDme5wswQZrtAQvdEbverbGO6EZZfgdchARA4ZECSvyCRuikiPTx+B3X5NZtw8T/5lycWQ6JyT5x
oYNJMr2zkPqX3aQWUcdaVo+DPcywRNZYVmpDeDJ5xdm+F+aunhL+WR5IA44Cf/nu5I8m0SGgkN/V
KkjZMHei03uprXMAGbspVhAI9daG3S2L4AqGKvkzaJBr+yqZ5f5Cw0rWbk8j6oiEB6NUcxN0BMN2
RdzqcEs0645Qklu8c1s6PbQWMrYPbcWGg0l1wDEO/aGFjtKfgKAo7HBYuEojebCLmc3BOpQcRJjW
rifybAxnuRsIT+Ey4DyxwYUiMoTmQuNlBHtMVk7WTVPOeJNHb7m34f3CiGrpBNbZPU2aBnBLc6ts
+xrP9GNZl7uu6vYdzcMNRGDr4JqVc0MbN/syLCJUTjlF7L3oOGzRr/SbJki8Z+KHuhC6a/mMjDUD
kDGxCfq2APbhLUOs2Ux33ZTXOzesjC2wYpztqe+Ceg9/WiDN9uQPmfHaiOvGSb+3HluKJ8lL0Rku
VFor4zGcp2/JXAznhCtyPI+dfSxVltx6s2w2tM66uLHlCR5cQyuH7C9EBlhwC5IRFxz83qRI9Ka9
tIGtthEyO6RteCt9YO4jNPJNaQRyo+y03YL8U1sQNrzJg/5KVnkWBIb53CK/rY296WR4W9urdUim
EJabIx9dM8EWi5qZ4oW0Hi+NAErDBKuQBzMjx+vSwn9Su6kwbsRsrmcCDBeCmKd7zbkYuo0dIzFi
sc/pa6F1upm1fxoXAseS/t5M7Ws1WWySujqAP06ioDPr16mWhIwtejoMqmzOqln8z4kB5YmQlGZP
G7oH3oO6Z2dfPL7TMIr3jHQJSG+gxWxyc7c+uVtRrcEfYMC0rr26rreuysu3bDSN98lfz5wk6C5G
fI1RQurOD65AJ5rF1hH1ZLNlD5zQ1ULiQqP/kWgr2KbmKGBGm8RgjX7V7LkpvIs5hf/tJ49TFVqE
trD7gT4Cm79o2CmyQ/g2AR65I3FIXjAduwIxepy362sS1hOMtOq2JLWn1S4Ao7VnD7xcijv7Wk8r
+p6+O+rJeBd5zhhPMewK+l02o68revveXWvrpi7s63rMHVqDwtjT2mCnsIyfPb2zc7pOD6tZPowA
L6lSBOu3vRoqb2eMckPIfPmzMDkyoL17m8SmN5Dm677Q9IRKsrI3KPYJ7NALCWDdQGicMpfnPlcy
KgGdxViMpmgQ9nsg6p8u+WdEFxfBYWnbK88HyD/V6tUjOSVOtcQ4VvgE0SR1tyOjxM432mEesiNU
HkhaMlentZoFpM3pybIu5PXa+UwCMUewc9ZjiWuSYEKiALR4yPrgtihcGzupEst1l/n9Xe/73a4c
MrGlIobbkxjevgxK+ZVatKxjYcJSEOYQTrFHWtun2zddpIMKsEGe1r1NPDBGqXke7iXfGLHQjjKJ
3TNfLJBGkRuQJFSsFld4Q/PPWFxW0sgBeJPvkjrlIekJGxy4nrZbkP0TodtKk1dTeWqJVV2jbF8y
5cFxaaR9D66h+qCnwi+01uA2KcruTDu+jRT9u5uULIi7oa1W+1A3ijt6W3nNuV8s9WESjX4x5Ytj
6Zsjp9Gsj5h8WWhW4kIONIJrA4JVRA4Na9s3SntPFqHaUXj7p9kv3op6IPLYohW4Z+wnrnqROm/9
Apu6IEUhygdX7eYc9iLN+rs1A6cDnuDbPI3iUBJr19ylw2C2G2KtAv0i5sAo9u2Q+Gzahjed1q7r
572pC3nTEUFwNQphwNgQ82LqNO5l4/f7YparYKax9gcjxNF9FgMmhw0EyIfEyevpEObVUgMimrtn
LuG8MKTciU8dquylshOYxqRJudc01o0J0oYecET7adp9kYrhMYAuwfhtFmFl1RYwUWGfzLHOvbOU
smmu2Ks7Y882nhsbI4cFArIEGk60BITDYzIegDpEJta2Yd95oNt3FqALF0ewp8LXZoZ38UDvjUeS
zd1sPGCRhJME4ta5yCkBe4y87J6ntjNNC/+0jiRgv5WkRjmH1gtyA6VG4hPcnjX9B2aigKjnus5x
VWjiiI4+x451p52VuVVNAGJDzAVSQu5oK5zWLY3GoOWFTTF1J+h3vzlmUj8py+j0kaBDrR8VbWrr
hosmx7SvYDxfN2AU4eP7S6k0x2ynP5uRuR0B4aOT32d1WLcnOyNS6rh2RFcddF4xdVhA5p9KCLHj
1ZRQbtsdNP4OgxQcn0UR7JgO6aYjTptQQJn/WBqdHu1BlN8qEAobTOn6PjEG9xgsjXeX1QHGdZR9
O56PERc+QWuJJlorMphLbQISQe5mS1dPeRqQQZLFLMtj4BrrpsxWjxSKC4LXN56byri1CaCySuEd
E7v3D6gSwbr28pZjoyVAg9tsnXVvRRW0W29UakscIdtUOO78XqiHMc8JSWGMcFNOmnBTGXwmfR8c
CKN/IRlDEQfuA912pLizEpU9Jqb3WNV8zq6tn9cxk9s6GWgQqVNYE91QjNMdsLkN/VSxIwn4SpSE
hhWG/dRbIi4cAjABw79MXtvulnwut2uoRGxK555x2Tv9vBO3hCS+uDoiIg72Vjn8GKS3neXyMk0h
ESHFazIyV40U/U/6B8ULj/odCvBdJmGYGIb6rOQdQMmj2wzfC1Meag/u5Fq7B130717BA5iJmBjW
jZP5BEVNDAlbdSxUe8FJGS9WYz6o3txlWtyOITLwoW5OSUhActiCIGdqeWMZ/SNYAWTQZn2XOtND
uaqzUBb9c3Ls4rXV5zlhDuhbd8NspIQqDj9Di8YIFsoymZdrpllUoZpiXs70fy0KY6XvV1m9LWHw
we18OthlcvQYgsa+xw2J15CwlP3lEGzyQ61+FngHPS+5qwKOMtveAlHbsfnqeDK9j2pYr7KxmqNL
ZihAGWdnJMV+5bqRVsG3YblwOJcj4/z3hb5vo6f8fcnIyU6m/LisyXsVFN8dUG5Xwmw+6H8coR8w
AK6HTb2k6xY2zMucWuYWYcZ+NP1PAw0Z0SOAUTovn3banC7ALQkkZOILG2781mEOr631c3BYjnlT
8Lk1eqJmxOc2w9NR5NOOxEdsZM9Hti6Ilb55R8YpgUk3MoKW/tXlBolAGcYXNvRLK/YKFOt14Bsw
AkRBNFgb0BwVGk2b/TCRVdGU7j1JQYwm3O4+B/8U+wHfcuAd/TA/WlS3wQq8g/+9bB0f0lz12Br9
YSC8r/WbPQyhR5PSnTTwm6KcX2Y1Jc/VWG8RTW98a72xw/LZNvWGEM1Tps0jWYf7fO0OPpm5HQEH
FwRFNPvVFlhVg/hgutJDcuiS5fSbo7Yvn8kZjL2g2gonPTZh82gFLbk1U3USXb4RGm90aIrT0Iq9
CRrB7o3nRI4NrOz8x+z0zhYGnL1nSnYCSr1NrfDBXpL+kC284JzziqgRZwvT1Y148eNq6e6C1Qhu
tadu6aMcadm8FX3+lVAYrhzRm4DExJvcdsZrc9KIi2vgqdliX4Wt1RyQsm66jB2j0DBUi2yZNhDb
wjs6x+BjC3JVWsZXW+5RhJUJG8GH5USozYm1TIb6HugDCjWrvco7jt8OqCyo4+oWoNQjIabboDCi
wuvPQZ48MWPcrVMYPuDfom9BgkxE5G48C0WfI9zX2mYIPjintXVOwk9jFz6HUw7GgQaPGcnKQovt
PjKbOC5OG3O2pRtlqKuVrJsdcLJ6T9vjPrHHE80tbuF0KA9k+nAzNBi364Pb1M2eGfYOhnQSDdL9
tjrZW2+EJ79st/SbeFFyX8RO2dzYhR13ZnhUKdtV2Q+gxvyTfyGO1CFFTXssgnCbBtXBmU3jbHQ3
nVTX9aSgqJPNU164Qo4INmUYxo2TfDW5isw2iOx2Dqgmhk2RgFfp0nYTqvS1lzYrtt/3HNkMbGK0
KHfs11Gjus3kMvMaqONr3zbOxEE+JEm4qxpvuwwPxAgeOxU8m9a60Wv9YPGFO2F3HC1uaw01uqAk
tcodDNERUQedfl/aIegp1+FuvjKUDlhRU6k+g2zdpkv61E1cxfOq8HYiNYDTGDCFelMdtLR+NLVx
gMr8EyhXDAYQ2UbnVbzTyeUXXLiOs37KfX1OwX83jHExsnkPGYF6ZCsEW+bkl2HIoIjLVF9aNaC1
pg9ofOdqApMs5o1XMeVvq3fBVMpNgF11rUdjppFApKY7/ELbxh2ulkadJ2oOfyTmSzov80pcICOV
16Iub7VAkDT2V41ybvLC8M9uzd7hJjQxuhLSuZ8AD1/c9wVbWul2N81iMQ2yQhQIZjXE3SCOFBIv
xMzuyMuFkirf6acdZ6/eJ2NOwGOS4u9OUCaEPawZj1YvGc9AmUbrOU3kBvIBbCv+MxHWnTNyFj+C
1PUYmDWhhU64IUVv1089XOP8IlW03dPgNgy0CDEDR1h/VqJOIwKymAGOY3AUWUFrVTjvzkxBqVrG
SRXjrYgY0ouVqO1Obe3wtWRNRqBR/m3kEWzycPL3eAoO1IPvZW+Ysci6LTCzhEjmhgjFPryHDf3c
QIae3kKuUZSyubNAHYPMCBUPwGGdy8QjYNdXPMwDaRpGZT7WfVZXkIigPC6YLv28w/Y+XqBUO/B1
VruxWkhOu8kQyUOfBYu9ywEnySunAFq0r4AGPa81ckCeB0r6rTN54om8xIt3xamMDAyQ6/9cha85
OtlhSV5jZXxJZliarLjB/Zk3g/8gVz09KDMoL148A9XITPXkI0OGRRalhCPQ4WyNlYyytGvfJzsV
ZYw4zkDES0eEk66eypvca5kthNp6pnLGkgD3sM9ia8mWt9lvgd8zmTAqYpvGjFs9kcsZnzHIn635
QhTqyQdoMexOvkeeUbMmB6RCPEY0JA0ronXcTu2bbPX7YxFKNCo8dnveMs0caeg3gbGfF1l/WIUz
3E8ge26ZoacZUg5q3vj/hm7Dcvz6z//A4PHvpm6P49fnH2Jxfvv3/3vmZhPXEYiLWwP/Oq69i+rv
v2dulvjHxc6On48Bsc/kC4/JP6E3lvUPJJeUp3it8HaJ3zFvCNMhgRP8CeOCC0PGt/4OLxr87h9E
h77NiA1jEHxhJng0k8JfFI6gEMphHby3vltH7ylT6HQAqiMqMbvrAASu/yM1icgF9NmAdes+nAHm
8bJNye5eDouNMo3QQZnsPJNcVPxMdQ1DJyYfL1vDfe+sVR4nrW0P1o1Nkjey8gQUCFfiDNdpFdcw
kPtDWSuiC0grgLpoJIPXF+dROqm36ZPZtm6KOWe4tRm5VU5cx2FW+qQLe7XIwKv3gXeJ/yqWchdI
MkOG3YR1hdMY44itN6qvfFijnp15WzxJvH7NvHJA5iFDbrkPJE3CmLE4o5/d6C4VyMEVPQYvvFEW
/olrVTpW4LsWq6OnrVQPCvHyLE+Gal2XxERcMmfpdu64A3RKAz0iiqzJd77V124kVpptl0sGdFXZ
dIKZEuc58hR2DgpJ2YlhA57SJDgvaIczg7qVcYg7LVAcGYWV7U9bkrOwsVf3Aqo17dRX3wrYh4px
UCqJEHFRM2IlQzFCGsFcadrsDZQ1hGwKQHXkO3MAMbUvgvLnIp3GaiICpcPx6sJaLbfGlJFVv1gV
1VFgwzjGTQ1SMkD/dsyIoR0i2tYzzaWqUnej0oFH+q0zPvK43PEZQvZgXynDKYFrFc1on2cUITmJ
D4yOIkvNCRGcKWlxtPuMYVfS++HjWdg+AYH1Js3tqmmsL3fwsWy1QddV25IF3JKqnHE1H/QyNPBq
+1RuM8G/mCY20cQqkTYCxgWFSdSUdjqeXNIJXgNTmwGpfBY/mbsgVDkR1tq/l1mScbpPFw56Izkp
uaxDTuZn4b41gMVW/mChFv5KXzdr+Cqq2vE3BkEUYGFLW7v4VA3LnTeMsTKcXMmMsy0im4kMXiUh
oKooa60xuKXvhrAltgLDnjcl/dWviVpg2vteg4friNtotj9TCiD7zWxJNvAjrQwyZ+JwJabxyJjl
MmGDlpNMm3mAzPNbho1kctDa1mZMMT2iHFTJtgNNRVxFkfKh1lwCTgHbRpPVYlLUxUsdtgvdOQNk
6pwxKx6F2385Y8egZC2ChfIyJOUG6F57CQ1ewNoyRdHpHW/s/MKq5WucuLKkONfQysZGMA23yAL5
T5NBwv9Z6IROPXLFPiSex27fQ5tMjq0crWQ/IecDUoro6aOpPfPRT1bnYzUn/6VV6KoiDb37mlxB
KQ4MwdPpeswy6hb0Xhdun2uGE+mP3kw3xAHTHJFz7SDC6ywEeWE92OuGwzjMT/5gIlwNJk8eHbeS
c4SIST9QLndvldtmXL2WbBJx6xMrE8O7Y6n4mafflcMWE/nA6qZDazqLvGZwuu78ya2Cjxl2PoSR
nkDF+ZbZD7GLVgsldoqo4eniVXPQN6eBXJ5xx1a10LSUljs8StxL1blJB8lthACQOozTtoFhy4C4
cIqR2AlST+nuk+a0vg5laGQPBkKnOYeWOzGR4AVcVubJ3eyoy0Wc11REvQU5lluPpXJkUy2aQCvs
Mx+1gC5N7ouI/UR3nPk66s2kpZ1v81oo78pIDWc4ltJV/ZlJXmBc8d5m/okmeUPCz0QSekc/XXJX
NiyzC9Z4CDTSZPZILdPvCEcy/TGHCd4gd2LIE/ehFMZrE4CsXQg8JwhHexSi88KwPXMYQ3+DcxKs
5bEpDKZkXpTanVkcQqBP6fNq9u4tPeCuh6npO8+Tqf3qGnWXY+8tT3cdrHYimrz6zVKajSzUBips
UqNBkWZc6lLOicC5+i/2zms3cizr0q/S6HsWyEMPTM9FBMPLm5QybwgpU0nvD+3Tz0dVdpUUJTNV
czXADzTQnS0pGHTH7L3Wt0Qb0XEDci7v4ob8lZOuhVN1lUeACXdh2GAXoRcvkKehY8DfPaV55g16
NFQLvWDVyd0HX7lGIC5C5OvYKq6oS6s2JSJfXjpaQ7ezbn36hCJT4mFDJJHve1Xc0ylHbuh4hG+I
B4dWH1lWfjvkC6oL2VmDzBtGMVCDmJdqfiTViKDwpUtlE1ZmTxv91Kxo2yzoctJqhwsNdwOiUXKG
EmViMm1MACMLQiXEOUIUf9xUSpqRXjuGPjDGKKTq5Rb9uCuMWiXFx5LVEzLX8t7Kp2lcu25sn6Lx
LE8D5qb50VDVPbsCM130kerGW2j7U70I+2ZSd5HVMHsWzLuC5CMGFfK8CitYU+Ox6E/HZTeGa8r7
3YNSZOWPAL1owmYTUeA6bvMSsnvsWqR2qoZGYKnVo2hMg8bXF8I31H0/FnT7ooIJgLpg1gARbnQl
J0GhKlwHNkFmkYDaO1TXHDvQDpFesXclTLD/5pgaLVOUd2G69kHwsmZPbLZuyCgDlYYMbNolNfhk
bxBXNYCTRIkzN8e6bSJJO18HcWl+G8pwDl2GcVtSB0BRUxLaq9TTlngIOV1ZFeTSpQtFBFFtZBV7
Hqih9SqXFNZlTdY92yZIPKt4UMMflp9WMClbOe5FihTbK2tB1pJell19Rsu03oO2vSJnvuAjsz49
c90OULKjjPlD1jblDXRby1kNnYXiHl52lOunFS5G2lJBro23owXB0iubyFfobQhxDj0DO0ZTxRrJ
wmEyFbtYjlCUWXyEl4wk+le9YA+8xb8ePZncZS4obSlx30kxZ08j+Go3CqqIHNq3G4q90xmduslp
6VRb9jETY5CbMSzaBunBK2llValcDmapyx8EX1iCvo20RUzdz51O/ToSj2E1BNeVbhTTAgmw+t0f
0Goso7RtmW2KKmtXI9f6SnQ6pAH0QfY88YX1DZVQ9UdttHiiQQ4hf2Q3Mn1PBx73tW0imVo6zaxv
Ce3cJqeMlHGqbaEGah2X5EGVZsIdbih7LxRWMf0K9bvYmRkXYkF8PGLBODK60zDQ2ELVdane1oQ7
95QaXBYVAXpS8hSmUgMmWlFiWOWovRmOZcqXj7WpegQ4i2bZV0P54GqF3Fu1Ht4pXV5caaE1ihXl
fCNmlCs61EEo6EhTkiyzDDew8lUkZSU9bKHuromJsupAAp80tvR/NgMhSC1LvxLxqG5urBQ9+bKO
SKtaFE5Q0/NUOvWpbzt2aINZ+V/UqG9+hqZb+HdVHesJM1uZDSu3S0LxdUhF1t0UFq0l8Nhhm9so
YGpN9RRkqyjlX2xW3uApvXZ4zVsARIGahWYYjT5uiiMjnttVZqRwUvDZqcpyJ7BcrQpNbS4jO5EE
Q1Rd/Wuv+C4Q7S/HnOkAs8APtCJexWNXGSZps3OayEb8lmQHQy+dDWp/3Ej+MK2StGtWH58ju6wX
LjbOkePZEIJ0MR8QLzE/f+G0NRXiuFMe9UUxBpcW8+2Sa9yutHiitEaMmycHjZpxm7srnTXiJ3iJ
14bR56PbLuzSZ/YJBMSjTdaUVFjLtYTVc2GpK5cAweUg8h8fn+Jrr9p8EKxjM6RSnT36bDpfn2Is
UdgNDOYLpTMsusdWhT9FV8UqSLoCxegfqtI3Hpm3j2VpICWgVWKDfX0sXwPlQnvPorufuZ4MlOyu
6l31pK2RE35i3Xz2x//pQPz9xKCiGg57Xh0b3vxlXtw7RavAOQz0Tdgm0sIYbbp3fYbBo66AZGYy
JUWVVbcH777a25nuPCrw3VahXrHgLAPGhd4x7oahkg9kGI77SaFG88mX/OsdnvmFtmUR4sSmXZ91
rS++YxdgoEh6Ln5M3N6qpdm3NZTYXz9f9v+RNf9bh6LEA/vHM/gXZfN1WT9Qz//Xrkkf8h/NS4Hz
r7/9vd6iaRaU4TlRi+FFe1lv0WaSMFYg/L+z2R7m5B/1Fn6CIU/lj1RAqEB1eMSagpCV//zb+k1n
d8HnYBqm5KI7fyuf68jcqhDRwGMCX+ZoBMAKoXf4A+ydXu8bM//uC/rywr/NNW2jICM1ymLv9udt
4HovrtIbb+rrgfaPAx7jvUgM7lLRCDjGqu5VnbsRrUptYYq+gFN8/PgYz+DRP9/QPw8yU1JePPVq
oBG6owbjLmmv+snwDGqePRY1MtlX3fDoY/IBzXeoEYJMBBZKkgYMar2fHH2en946+tE7h49PGyMj
UXZq3KOXS7wUrmxRTzSHM1gKFyoFJk4YeWKI2iQ7yT9Dv85P6JtHPhr+dHI0MGsozU5xDGpIG1lH
O7OjBxwgzFC7i76yD3ZiebVSUS+IPxlr3nuIjlGziVEFlelUuMZYKJy3Z+m5vAup5X6hVx1+cpDX
gJs/b+k80L24pSS+Cold2N/lne6VtBGAOG7G+pz9gNeSuRsmv7Kj310KvPv0HM3J0chyE1XOsOst
Zv/RJQWDDoRPTEgQXaQmWVv+tMG9e2jzG5xiVNPr1SePzns3cH6kXpylNSlDOKF332Eq2HTqBcFC
G7MOthFIRJP4o7LhihqHyiHqgxXbx0d9vRb589LOX+bFQR2XiAXVntido0soe9fT1WHDZE00keUZ
g7/xJySGvbH5+HDvPqVHY05nqqNTSep/5X15HT2hIeiHJVOUf1ef0vmHA/rPDiTmE35xYolfx46e
6NXOpTlS6DcZqk19dJ8fn4kRLUBMRjKrFuu36qcDHHwuPv6N918cjT6UJxSyXupiJ+kJLqMv2n1+
WoSn4XVUOevwIt+JfU9xCaNa53XffWvPjvUsP+2a7XAgoPm7j+cvXPli350kZ8TsNF/iC1N56E6U
hbJgrAzYtj0UZ8VV2q7QDK8qctdOlZW7bNY1//dljNj81Cm1uxS94HCnrLrFd2dRCYIVPQcJgL5v
jKU7l1y/yqvuqnFOtZW2LE4oLJHksYtX4xYfw8Efd8MaJNBS99fjpt4XK6muDW/c5ds6X/vN9/C0
Pmu2UbaX2/rMvbL4xBR83nCTXcHqO68uKpsu3aXhP2JPPwnAbW2qbXAotjHtuNW0iqsfKaEfC+CE
HQpnBowzZd9H3rAh3Whjx4d2+xmK+L1n7phMpfWZG6TKKHas+he2dL3eiLbskKqF1cUXduF4mq97
WUcbn/8dqZ+tw7TXK9M/Xq5jJotCDRLuAZvFdn59ydOwNderqYH64lvoo7Hu/GVTf4soXvgMK50s
L7JIbEa0ffLTN9x+Z1wRR0tV0nIZPEXn7yhazboTlWJgOzqU3eJ9QyzTwkmhCaR3aa8e/KzSV4UZ
7AlzWSpN45kGhsym1FT619RuO4KKcKFA0xeRSn7l2CubNujQCUToJyLaES6p5hiU970DfzkzolWF
4I05kcKGSM8JFkIhoBDtJaSGXoCFuUlYnUmG7qJ20A8HdzYKNInoNEb1iDEpXFOj1JddO36N8vC8
GUIsqpSN08C4GDTzlNgdz4lRIuvkaDjV5FFAj23sJGFH4ybOvCwKr4uw2bI9Nxetlm1VO6nWY2yg
CIjMs7wQ527eL2X5GDjfNPnJLuu9iUQczVmxobvkX5X+zo+2cXWPy/7RUVRviNoLu+QKTpQ8yqvR
OQWAvKi544zDnyxC3hnTZ9/cy6GvDQO1M5Pc35GA+BjqGmJ2NA06SwDf9kgfOxQ8irLWPxvT5899
a8w7mriM2qEZpmb+DpU2p0Z3e1HykM+z5qIorsJuXDTRVUg+1xQHW6T0n5zne2sPcTR5TfogsiFQ
0JMZxUWetIu8dEhDAnJQOp4blwec7515SSHlk0nlvTM9mr0Iz+wa3azjfU4CszsrtW8VGW7nmxrD
WUiU065OL0yNmdpC3h7s3d3HR35nBTS3fl/e0lHJaZ4jdN+TRnuoDOFhDjk07mwoGw8l/56XQR8f
6r2rehyNUKgga4ETil0xqhehr+4d88aI2VYHza1j5ayMaPHLaTFLbj855PykvPEEHYPvhgkszEw3
3HW+PCiEB/n9leOOXhYmK6lRmWU09Ef73GdpCwSNLCb7s0GaHvY7Bz9aOBNuYkGcZsk3dOSZuVs/
LdcOk0NcUGfSaDtQr1e/0FQjrDuRJ3mYHDLCwekcaRUKmmk4TGm/Q17ytdSLE10QSJVsdDdaVHq8
VORWWGsE/NiaqmZdFIdxYijaAKdQuHvaWpE+ZHKEYILONReVlYGDuhAYDqPsNuTO+v6yGnCMA8tg
4gZ9VS36Kx2mQ/lopBcli8Rw03Wb2t3lzjZQtwOqL7R6w1olv2XLqKhEG4sFHTLg0T+MyT3t6z47
+Ma9aVy14sYd7krjpzS+ZPm11m0QsXX2z05uUW90zU4116q2yZItmCFtmL90E67rYaN1W6XbhsEu
MHdmuFXKdSyohKJJItAehas4of7MRqSLB3w6yjbW9fOkbm9iUZ/oRcxpTWdakCDBq3atq2+tsULo
Nyz1CLFL6+6wjIRddTaMyW6K9Wurlpt23KnqdGY4d7p12xX5JhrHbRowh/K6y9I4xKm5Dt1oEzrD
j9nGYDvjtZuGc9nf+ank2tXYOLeGPNOKeoc268bV89Ncz75LNzzY0XCl0dhTm3A3IvcL05pYU4PQ
OkxprrLSxuZ7rzhrl1VOBhm/jPOHCcM/+YbhJXFom3EaGXOM2yxFkVrlyyjmYihNjpvVUU/UMLmJ
KxvbFG2CJwxlCwM7VFN9a/yfUbCt2zWBmGk3Zota709DeAWxWW/UwpxmBB6xldaW3OeNROE7THh3
E2ff62IXKOUqE9PFiHnBaWaib99Cx9mY1h5a5cEpnUvET9Tbh1XV6ojtolUZoiZgusFu1TXFdTrk
53HXeTFyb1tTdwBAKF1v6CjPl+acPeWNTO50qHLEf7InsFuHpVJ8lWT9d6gNyyBX1+5UomZvd2nZ
nFJlBu8cRwvDHs5w0T4ZYrhuy1PanMtC5aUpkrpf2pl12o1boUb7PjCuksE4bUfrug/sR1Jh8fFJ
L0HGGqbpejTNEwRu1nhRQQWJK/MSGe6JcJJFPlm7Xm03JvUKPdO2il/sTEMsfSAXVniRjeoKKcLB
kRU9/wRqzVel9Hl/h8swMGgl+7SPupRc1+jBcJt1EFIRQNiqq/eMrBTZ7WUeXWhW9Nk8+d5Ac7QQ
00a3NgrRtrtq3E3NsHWqzksVUEghmsh5u/kzi/0lGIUNiuE93YWPR9dniu9bo+vRUsT2U6KhG73b
OTpgu8A/DSQvONr6IlbPYDzyPIOIRuPZlrQPi0WRXRPh4gUs+NDEVyOPFvobO6g8nClLFcWqKlvP
zuWqy2Bg+duYJmWAWhALGQ7YGDAZvvD8BqGzqrLa+RH1AiejucblyRyZ8F4qGx8oHNmS3tA2q1aM
i969DLqLMr9K4KC4TrW0b7J+Wn58CZ5X3G9dgqMl0RR2E+6mINnpIX3S/OCn+1Tc5OpXZpiFya7T
GdoVOrpFF0CmGC8aMk9d1qyqpeAPuWyHnYoDr0d5aOEBlZFHF+GEldtZVlmryzD5LH7GfWf/qM3P
zottKxVCxHZmUu+yUd+FTMK2Ij016Dd5fS+NK9U9q4kBIU4edPxlLbRZD7VLcnkifInd06a/k3Mf
LyJx2oWHnodMHFK12lcllzkkszhZtq2BeOZelzxuj+3sp079TaMGi6SyibOz6K5XyyDJ8efm65BX
vCFSeTIRIGM/zpUVjemFZcaLecSoipsswAEFd0Vv0AJ9T7Of8xbAtNRlJMNVMxDZQ7VbGzG0G7M0
FDML41QpH5T+mxb0yHNPEC0thTJeSp2AcFy8or5M5C4NdyI+N+B20MumfMZTqAxLLY9OijsCy9eF
cNYOuT9RXIF1cpdjDMWJj6+FieIZbXpGJ1R+zaW6yOwbg9nbGB5tBt12qj95rMy5qvfWY3W0AFVs
wh6TRmPffOLE2qbIJ3WTCutilMUmwCPUYNaQ1238JSAktRq+VuGlCZUg6NlKW1h8WgfHMcbyNlg7
6SEOPKBbyzp+3mTte3u8NqvBQ9uzDOr6VPcTJJQKEbgtlAV/g4vs3E3yE0RHKNTAplpiB1+ZSJXO
Q33q6SPlA6qdUPKWeRKsqm7aGlWyjC1zMaXZnhzXLWAzoliZV818NVXFinDilZYHnmXYGJunT0ag
Z0zyW9fpeN3s1xruJx9+WPqV7vIyqaxTJu+D2k1znN02dYazKnIvRWv8KJXoplU3oa2eCm5cEqRn
el3t0PZjz90ZPObxqJAOjCymTm6b0LgTWbOzAglzT3iKQYt61k/n8yYao1KVf7Wa+qTH++0oxZaO
Fe7ohxZDrctcCmfOG0YFnJC6CnkawRueK2l1XvbWLigR/lSEx7XtVhu/GQXVPpQLeMVX4JJPS7vd
EXq9jaS/IXFopfLfuD1WXW1t1BCz3hdUFitr3jEX136MlYCob/5l2dEKf+YmMR1vqEmA9z8bPI6a
U3/UG44DTopA0DTQ43AfVZbnuDXr9OaSRHSKlt1hlOcDlk8ndTZlYCJCdG8zlBKsuRapJrHYu5vP
y4rP5d837rh6VAfDU+YblACUnRO7DYMXffQRYBAaq6gZ0ZFP7aOepiep3d+w/AZwci13QeIczAJb
OsAQt5KXNaoogY2FwPhxvBvT20lCN7EoK/TZY9ZOO8r6e+EuluQ07ExHXk1FEe91QsuFu+3NnUzO
Pp4+3tvMHwcJYfMxbUknbVf5BrWx8F6nokXuvcQsYXhdbB1yGXwRqn4ohgPkIm+SbfXJy/PuwY/2
J1iwtMipO9o0FIRxOnpV7hxAeDxkRnugPb4gyuGgIyyYb6Mbp4ea26rA3fvk5OeX9K1bebRsmTvU
ikCisCOe9Lwu/YMOJJ/45QvsXNg0qFbOtavevJiK+MvHx3yngqEerVjqRMEeNIwmUC/XA+XpOc7F
vK+fKydo4r0es1Rq/tO7e7Q4UCPEl6QF6bvYqm4txmbTT9el+QNl/MF0brIIT7dp46qrLxRzPNjh
dDDZB318qu/s7J+10C8mfHwgmqunwtyBnfH6zNpM7dlomV7MaRIavBHVp7X3+eq9dSOPZivRoV+b
JPtEsJ7a7G92sluVc5yvrNIqm/png8Zo0ECeGo3uoWRjHmBpGuufPUrvlCKPEcFzhLPUoRDvEmbL
TBgeisWlllAr53pWXGMptY0gfLdn6ZHwtT6+xu9UgIljfL2qSlN8Mb0xOrsGT3xi38/vLnqXRtgs
cKaDxqW3QKcNZXKBfPaz9f7bt1YcZ7e6ERkWSAdIJZjTFqgDNvkXZ6QwEFN/U0x7YWnbNGbJ6Xpo
kve5Y1wOwX3vy2+tHl8E1KP1GuGq/1lz6+23ClPP0VWoCIU2W/bWZSoe/C5YwSI9RKq5SdAqFpl6
qJUR4qD52fm/PXAQuvH6eBVwo7roSnfXi/jRofWYWTWol+fxygFNJSLTK4q7iM3wP7zPR0MVWP7A
VMAm7UzenMhQPUFag97f+4HjhaK56EeKxeV9ZW9UJfhHYxVKntdnmYXk5ALZVFixd4dgMg8x3bKW
N3geFsl+OiAg3mjMup+c43tX9Wi0ak2RpnViKLuA0t88YOBW9wbsknMpUCDt9w2d91fzTNP//Zh/
S+pxU2T853/Nf/O9wLsWAcJ9zjf+81+n0fe6aIqf8vi3Xv1R87+ffxw8FbOu4tU/VrmMJLuqp3q8
emrIg/xvgPL8m/+3P/zX0/On3Izl03/+/R33qJw/LYiK164YXtb3BR6Lpzz6y6//8tD85iDdgkDu
6hhfDMfgvv/uoVFB06G5gRnnArQDCjW/+L9MNJr4bY4QQfxo4W1hOcY78Yeog6RYTXcdojJJRTBt
5++YaPTnMu2fo7zN620YrI/mbCuVZJTj51KMid/Ba1j0ZWgO0QbgsGPkIHcqLUdSS1GygUtakSs9
4fhbaASQOqvO74unXplwjyZ9M3w3Mg1kFVpdmF56WRft0hz8eV/jzPlKqRLnqdfnFZbNaqqEuaod
J9EWeaYNiidyR7uRg2mdhXqNuy3pgwlLRepUiC+GGrt037ZgXhJy4g0KvkVpL9Wej9xOoU+0sIkR
jxKemfbFoTCLaFjgFwjand1EIryIKwUDZiljxMudFSTq0laQ5S4bWw3vRBgk7H3Q9zr7pu/hd5T4
6TB6yhp4lFJ260Er69QbMKOhIR6M8QDBocsWBep4yn1A+35WdhRftRDArBUfYTTLthItXBNtiMM1
ItTqxmDmBuFh1P6tHzYRjhRzAFJUpSaBFqKpm2sGi1JZjoFkxWuUjeIvzLLoH6KqBpoEma7WV4Oq
5jnEh4nJLuKt/ckGpW5XnUOSlUdhIq02oZIZxWpAyR5yCdrBOc/yLjaWGtx0jHq+GbfrpsSE4yYC
cWueNJRT6gRaL8ECbflFMhAXm6HV1BIPVBcYK3PqirPcEDGuKlLHTHZNnTKxLXVysbTT0R9Xom5I
yxbODE3TFUOzMff59jdAyP1pFIv2qVNzkR7ohVTyHDxMDL1I1CQO2yT9jDu36my5hQ0L/Eafekzf
ua+q1D4dY4SY04b2SGg1GWmb3Gn9n6OvDGIzcEXvUVVLE1N7mH0rTLNnbnDxYDu0Tyt7uO2HJsEO
Edt6tJFCxsFyimyZrJOo8eNl1uGbpM7QZRfmYPv5KgRt/pWHnYqDnRAKuYAL3JsLu5H6t2Is7YdY
mJq5YfSsLpCQd9QepGXiBHNhpc44KdysFUyZuYvYWSdOZ5appzZdIBepwH0CwstgS+hWSWGDGH7m
frW27p+brSlB1AXptRr46nXOBWJDLbvw1oz79rrtsACsR2cujSASwsmbDoPzI+4a4y7uQUQtRQ2p
cOHjGXlUtRYUatD5KlziAGK93nUDgv5Oy+/JJdLvkyoOkRFUCrYvpRz0rdQi/yeEyPBgoFf/kVej
uJIkfT7IjiLCAjiW/ygxNfyMsE58FW1X7ZuoNm5936Jkp49NtdXjLoDdi156XOPbEPGqdvNhr1qN
AiYNGW1GBRuVFYV33BM8mLyQPbagIvpqF9aorMHoQJOJagEHzyH3l7Ji17VQQOjGUwFUY6ukEhTz
pw5gWrh4VtV2S02LyhG6A3AxO0gr/CmEk3qxqaUXES2izutBJqJT16zwsQid7l53InmLkTq4Dls3
yrwqxB3AbRnbJ+v5Xkutas6CrBcX3F6K8Y0md1lY1o81yHBI7INRPypxxUnVUdzjV6BQ6uLNUhSX
irptPkHZlblHLg1veFgCy1sk8Pe/Sb2QBymaKpnlR1SnQifwbb5wYLvrRDMp5PS4zm/YXEBps5RG
p/Q81Ni0SODqkDDFsYXphVYFF0+Rcjx35KBn0xr6JqazFhRjGOBVtqPoIieXHcpTkZw3qoU3w05B
+Kz7sKkfUajaqGvNsjE8paAktCYZPjt14W1aJ9Do8H0bZQ2k0sq1+CqqMM6szVHryo1VhEq706uJ
4TEryIpcEYIuqnjZpkUyrIwm7yoPSpGzrjsBFtIPNOs208rC5WvFGlslB9OD6pG3Fu6UaEb7VE3n
hpsycpxwk0GM1u5KihXjd9gf4ivKV7VciZThbesaNGzdogTJlDhZYxOcrMxmmjBtz8OSCMFFAnAE
32JPzAekJlHp0Oo7+RAEqqBSZVZ6zg99iNxM4KEKiCIpbyOMQt8CP/a/iBSCCI86L4svIFVRSgvP
mHOByUNwBd0nwu7X9vFvLY7eXfm8Wi2dl0/5tayfnuTpQ/n/wxppLkW8v0hCplXXD/86eSryp5cS
WKzA/4X8Kpr6GwrkOUPF1Rz4K7Mc4vfVkqLpvyH4VtkeYEaeVz4siX6tlp4BwLOrGNIv6fI2y/k/
FkvuHCnm4sOZk4Ndw/w7i6V5W/DnUgkN/rxEUk3ktKyW+H5HG5UaT2fmsyttU1d7GJltMc3JVj5S
jC92Ly7Nxe8f+q+8zS4KzPjNf/497waODgXOF8WuZguDaNjjHYqmxVVVDbvaZEnRE5C4UE3599Lq
ns+Hg9jz8pIrhOr49ZZElKKSE3w/hsnJM0XUr+YR7pNN1hsXTXPxAXPVNEIujuPjh1af338o8a4j
f1hmqm6JXukv8Qv6nxRmjq8Z+ZAQP3AsqoQ2Q9ea99cvSiTg+fqQ9eEuhvU849fmANMyoRz7927N
74dB0E8asMOK+eiqSat3S8j5u8iX+g29Eh/ifi63Hx9k/pCX95/rBR+GYHpy3DmX4/Tz2J1aRFPG
1sz6cdP2Ukdd2lggzBK+1Q7/a/VJdNFfL56FaR+HicaWg4zbo9KHaNy6ZkmyhamULWVOMw+ngbP6
+2fFq01IEmnr9FSP6vu2LJiMMh2emJEsBVaihdrTSzcUFWtdDU7z/+VwbL5ePxBpVhPIqNDwzVzU
CazhUG9l8jycWmPNOFJdfny4Z8HU0U0zuYgWadGMQqRAvT7eZDVWWwz5Nh37/FtRqdFj2U6YpI1E
i0GERRr5AUnmJBeDxV7EE3iRmZOheSItdQIkaYZJPECQp/bXEn04TfTCr5Rtnrho36a0sG6BGWc4
hBskH22RqN1DkkamclkPAkBR2jSV9skdO357TRXnkanrnJSweIGPqgh4H6HvVS1Ipcbc2G5fn2bC
IQRD96OTj6/eX594EhlNhncXMAQo96PXinSXWk1HaCyBVAFsBvayJUTgaSQUYdnJqRz+5rg0nxmH
mTMt2aHj5Xp9s9Jq1JoyQPMQ2Y039d24cZyh36bqkNx8fGZ/fbU4Ej4jnYfeNunQvz7SEDfYidsK
JPs0LUESK16aR93ybx9kHsGZ/JgxmA+ObhQ7ZGuMfRpXg03oC/bYRdRn2vrjg7zxNCCSsBxh6YQp
4Bl6fSZCjxSttbNtJwsay5AKF3EQ9AvEFtXhHxyJA5gqUduMR/M1fTGWm/j8dYXwjBiI0kmsSchn
MHlWaR9+Fp/8xt0xSYbFw0MMus6A+/pIyBbEQBbLdhSKAZ456ZaRHbafTOdvXThBJqGpq3P4uXl0
OpGZVGpjJ1ugNvmCdlSzCSX2byIKjYuPL9ybp8PSRJgqdjpKTq9Pp8+CsfLHdIZojpuih6ZKDLX9
ycM23+fXA918JuSagiHkdT/uc1nkpRikN20L231gqzvOTc7ytM+EdZWLbvyhlUP5Sf76m4c0mNkN
rIgq3trX5xWqgSlgH25pc6HsJU9srfaIdC2o69txlGVJVAdcko8vJkutv5zpnB1oMTfivjK1Y42s
bbcyMOp001haQN0LWsf3hkIqYTG8bL3nJ1TfY0ks2MJtS/lVV+v4EQWdmc/8vwacFCtKoqPy/nzs
E7avvlXUe2uw6nvVcWLCzxiC1EXI96cCZzTEPKSAV1Zh0rjjMqldnEfAWhz7sgmFcYa5vEZCOuc4
rQltSporK8qRZctKVW0vnWrSzlxfZBICc9KFD2ZMhsGViAxlXLLbIoTAIn7tXNRa/DMiHbaBm8fl
XhEiVdwogwKTshONmnlR0m/VSQpUTqAlTlUB5XDVVFyMpa1l/Z7sIeD3mtOi6mgyv1vBIhuiXZc2
zlmhxf5XCxBfPMMIgYMMif+zMszG2AyJHO/T1rABu6WJ0/F14uBJyWHn+E2LtCQzse2ug0DrEi8K
1fHEKWShLYTtd3i386HFn5UNOMORA8J9AcxBnG4Q2g03xE4cDfrPyCBexR10vmTCakopC94KfFEr
EsvCMXv6kPZk3HdqqPErVPN+hs2YnNUMZ2DqdelfE2dHDSWIfAidhKSCFs4H7QeJlYGySBtQHHjH
ymlFEshwikMftDTowvGHMpY18lPYN0QThcRPLUg9JMBh1FQgAH2B0ICYRGltA/CEuVe4Ep5Hrpig
I7H3jletYbVfXdLPHn1esIZos0Al+Gaqu5t4tNFHlz7cAtkPmalvq0EZI0+KnvSLRRWZzklnx1G8
HZssuZyMotBPp7BXCMvVtGKD8jrVlhNb8E1dVjeWUqT+FoL2uCkrWarryuwtSJVd025Cf7C7ZcW7
duVoGkghqhr6XoIR+zKazvQtDTLt1BnAdbPqB1+KUzRp0IRkxKLVLWFKgSUVduFTZd9no1PMArBA
RjgJJDuZ0q6VbC1iwj94IGXzOPqB3UGv1dIIaKsVPbRhbP5oZDRqpHkFeJ1xF5bZAWgdr3hm1o1P
DXpIfwZlw7DWpClUxpico4eJohLC4NL0o9tSabjak2kRIdZLSUKdkdbxNRYCXS4VavUIBaVuA8xj
SIE9qvY5siEoDNSUTCDlgS2wDlQEgu3KIEdb00KdGDzXgBLMeiggPamDlKrbWaDR4rYh2xWAtwkc
rOU4rR3FL7+F3VxnitR23ISMaaThIZtMMVFEqnY5wWRWUd9Y9Z2lVUWxBeRe+944ps6XtMoA+uTh
OBlrMtnaEHFI4n4ZW2hGnl5FAhJGoAJ2NNUA/WOop9ktUaKAJaSrNeit7NZAxhmG2fdkGKPrNJrM
ZjX2vOhnJY6H1LOtzPiZjgWIi6nJgSBM2ewq1n2zKjyXexEA2XZ8mLt6wlASIZL5TjpxYC3HMI6I
U4M1Q+fbaoROfTNFv2pTRJMeqsXhO3YqOaxLAIfQKaDDIFTyg5oCeEiJ/svQoZHAXZV1BZjutCPI
68QfdbR8YxAKa1FrmkZGiWjk7zPw/5Rd/m0xVb5fdYFGWcqX5Zb513+1pqzfmL8ddrHUSFjiz4v7
34stwvgNbothz0H2+i9P8a9ai679ZtkaFn1syqRHU6P4o9gCFI7JErCbTXGGggtH+m9D7lfFg17e
u9bKeVX85xqDqgef8dwvs7E1C/N4rQmRpNBqwyJ9xDGQXQI9L9J9ORPJq5I8pWZdRTcvLsyvb/B+
zeXXEV0QB3Tp8Aodb9/KLIQCMsFTTWznoENYy8gp+vgQzwaMv5wVm3pIVFAr6L69XsZYYpKd7zoU
Jrx4B3w3FZ71099H22hx/n+oO4/lupGtSz8ROhIemAI4luShN9IEIUoivDcJ4On/D7o3OsQjNdnq
WU80qFJVHrg0e6+1vsn7yZV6g/W99Y61/5kn5Myo8ev6HBzcPDPaJ4IH9H7sOVfrvC1DACvt97i7
zpH/xFZ9USNVjZjSDHEqiAIu5rdPrvl9B5px6Srylq0lDQ527Enfj5sMAxhcwbhljxUxrDCNq6cq
clBAbaiD07Kqb7Xc3DnWP+0Z14GJJqLwp3PQ43Ge3+weIV80zxqTM+A9TGmEoegko+Uj+SS6LgMb
EcMnD/iPt5Yh4XRT3OCjohx5VgJIRpMQ0IEhu3p+7aZpPNqpQ2TMoNyMwn5sqY7cdUWafXKY/cuw
7trCpYxHBUw9dziRINbYVZLGK1gnVT2paq9ZiGI6nLIDXY9Ad4+GtJXvHz/Z92eNX/eXUdkfGxxs
qb6ePdhGdZQGwT/oZgUhkA8MM0d+5xTT9uNx3m/C/zMO0RRUIHSsA/Z5QIUV5VbbNWVKIyhHSqxu
p3UNFOWFxG3w8VDvD2rrUJw4OdsK26HO+0dVwIpGTvG0sXwY3V6ynCaNyeYzfeuf920dhOgY6ruc
aM4FNjXpseSSKamftMk26W2cKXIaN/8PV2KuLHckBmv76/1XV4A9aukfpmBxibiETlF701J/01MR
B/8+ErxWVhKCagxOue9HilKXRu/AJjsHQcC87bM98Pn4Prmgv901alEsVURZsAKdTV82pCFDqwGF
R1r8YJvtfZPXnwyh/nUMvqK1tKsL/fymKVIdajHxZMaOhOQs1LWbPASMNLbV/cK5aIXVZmAkhjHQ
FTfbt+5MtGA5cMhqR4BMU2/2mwlZwic/7C+/i4+M2+swrxDTcnaLJ+A9ixCIsomntCMStEK5BY0R
3v3zk6TKx3up2URWWeJs9ipowpBvhzNjQbuvoSPoFBQJbfvJR/bnKuisZlzOm3RmKPidr7SgQqA8
JejN9Um+ti4etKhPH4Sbm4HITJDNovrp0h/+YhYkVcaVlaCUaIbumJgiuyRJgjyxdDIPDbvgwR70
t37QV4g6lPJFDOLHx3dlvbnv1mx+LeEpa7qUTu/pvLRmEd2WA+jmrszYoH7Y4Sn3tdtZf/x4mDPh
7q+5h4YXiXHU+x1qyGfTqerS7yVWDFH6aB2HepQADYrp5FRhqvhl2wG5aTtaBXgAJ0lq+NTuMYwP
m1aJot2sZFAiBAbnj3/VnysLW0PbVddNH3G+5ytLUXeamIeONVQBPN/O0c3kUnZGtIFwupBUpxtV
+WQRNf9yw6nE8Q5S++O2n90ISylKVhXyqBvD3lSSAkecgKAg8uzjazv/qiw2QXxO2rpyqnBAz2aU
VKXrPBQ82HqOlGs31sNgkFr3ySjnq9f5KOuv+K2UuWRVqBe4Qf2sIl8hXivbebVYF+TPNRt6FMMn
T+z87p2Pt/7738aLhZtEI9UA32yvQPkszRM54x/fuL8OQfArbRx2+xTH3g9hVWJoe5ch3PySOEev
ID6ywrbz8ShnMlz6ksI0DEHxDVKOBlT4bDrSMlIzSQrngzCJWyWT0SIdvZ6+jHY8noRou29dB6gk
wek6FdNNpzJrLTBlPkvxOp8Afv0O6tD0rVS+y/PLnfJZhUg4Z37UYaEtTYL6VxZ3DPW618S4Iefy
k3fm14T++5zznyFXoZ/j0vU+n/CpU1EFLcfMN+xh2hl1Ed4Wa3ZniAeZPKIxvQ/xngWI9wzIbWOA
mUDbTll8k6kR5Lz0RIzxXrdvqeY3D/2nrda/vAAG+kPmb4N5wT2PNTMXg7ORIfl5oey+KySobCu3
YykMw8n65DX4bKz1+/rtfW4cvTI1Ugb9mTjZWeg/rNkFRlV90j1e39k/7vhvl3S2xJLjKmO5sHOX
9B6g0tfHDO2itIxrpNh3M/nBoDCGb3Zb5cHH7/lfpiEDgSgnZ/Zq7N3PRl6SrCcns+U1txR4Ka2V
XRDa+dlk9+fXxLKi4YfgMLRe5nmDjcVR9FGisa1Z6UVJQcuDY59nVsI3a2vbptFjJaO9G5bHcYBD
4MafTEx/HEDZuvNNW2g4aADbjnM2E5K0105Q1Fv0X9EPu4erqCN8q0ABDEV8rbb9gxi0oEvIZW3D
w8c3+Y+36Gzs9d//9hb11egKqr0E7OrfJW5ebQWeOJ8pKn75Lt+9RWfDnL2sai2rRlJGwGo4b+ge
7G0l+dZTYvEsrT5alMuzcT7AJTzoNv0mcoPjQO3G3ccX+8eEtf4K21Edcz18m+cHjMxuOpF0POo+
S2+aeDwmirJR1PRez0Mw87SQ/328dR5w2B6hj0Fl8+7mOnY4Z/pktn6MRJgpYwcSLrB4p6BQTmP1
yWh/vck2jSe6xdSu/sj9j5VxRDPJs8TPuY/r5Bib421HtnZpYP5L3avaouCoLvZlnRAuUs+O5s3t
Z3P0+c5ofZvXwEr+tG1DO98ZZYktEWaojb/EpTE89FRDM39ROvtayVD7PpX6IOv73NAr2Hk5hem7
j2/6H9MGB2GHWtsqcCIT8JeJ8rc3uuwmZel7NoXZIi+5yxHJxvE/VlDWwzYLkImwhiaTc17OqNKk
oKYrWr+e8i8mOVNRDcC7J8hJVC+QBT7Z+P31kn4bTnv/Hsks1peYBHY/VZAvEj16nMbh/uPbtn6B
Z1/ou0s62/QBPI+pVuHtZWWFCyVBB5U2ina+RuaETy5IZak+H4+Dsc7mhdIX0Yno/N9fU4jRJIYX
p4AGI3xhgteI5WJQlfZtgA4L7zZXyP/sLCULN24fVvcVR8812GkgRa5ekPYudJ1S0/JpGNbXqEeH
+DmOHDOH3KOW9rGexzSt4ICbyz1tuemUS1V5mUthX+iLWLKvXdeEcWD1RnUtSfgMvaQOydwjfSFl
+M4Z9lnbtDeAfwsUiU6iXYdixDPrqvDImTaG5RJt/J2drnQiW7EfbTg9t1KLpXOZaJ2E6yldOKRu
0lU7qD3VbSsq/FpqZ4WYssfpSUhtZEuyOPO1IYoCThBNR0Er8i1hYX1BD11faZVqn1LbpJGb9dAT
s+zNNLvFOHTZ5K7NKVWdafUtxAuQRBv7fWuIjCTnKLJ2s8YRES4MAtBdWOqckFo3+0aHsd0mrqod
S6rNckOoHFLZsItHIAYuQc5dWF4SZhk56M3rpT2OfaLfZH26JeUZU7wZhkfgYeM2R7jL+bO1noWS
kZmCMJakDrU0bt0JDNScLvdWVvVYk8v+IJe404KsdbYdMOqwSdeAJZjQfqjhgQQWFvd7paJ5/Nqh
gEdrNVQQ4wYD4o6eYJwkF/umD4Esbgqz0LcDT5RcLEDQ93BLtEeznzoUU0tSmwFEH7c4QOvBmpbV
5D03WsGNKzZ9pQzg3ttmQjUm4htZzIToo0FaiJ9tHNHsihp7G97o7q0Vvb6Zx/ZK7SJU/fUS0Hdt
buhBEUvicP6f8unNsVbUcwwe2RNxiUEBaHFtkjGOEwNlkmH9qAt6Q74FeiEjrRiKprQ29mLXpK4b
kX5qCi27UW1F3PK8cBgndMGu3GZ5pd22eIKHRtAGVKKOQAhy6TN21LpbvunjNLObdW6qta5UKcBG
0rjwZEV8R9kI4znrlldE/taXNIfOoHay3oTl+gOTrD6MlYXGorJBWFuRckDv+FbrBvbqTBL2UmSE
nESwq2zXU/LsMZ0iMgTq6uCM9AHjwbgL458uUTClh4BdeZnM6nqueMZMTNg3Zv1h0Uk/lctcH20a
Wj5/SSFHZ5bHdl3wlSV0Lmr+KoyuQSMhBZwVzuPZp6VXbcpJqNtUHa8tVjq/s2Z1LwvO9rm8yKdm
s+TiIdcbCFd8dQjpo7XsNdLq1afka9mxeenMYvCnsPm+ag5IT8vrK1dVlyNbp+w65wv7IadBLL4O
B/sYtl+XPL2gMKfCFe7LyH2xJ8I0wuKaiPnHwnypww00V/lY8XqUt+ShY1935FBuyzxB/tWtWYBK
Vmb3UqFh4wloj/eDeDMWDaeDMwRW7OIZj78smvYtIoYKuLvAmK2A6eTR9w/Y2M2LLu3yx44OaqA2
KYYZbAsZZC8oKyMZf4PSbAfF0r53iWJtofu6h4Kerr2JwMOLTL1qa2MT5T3IXEmQiGv+tMfkosvN
YxlHWznXm6Xv+IAyY0NndSo2Y27CTAX6NgLBI0fE6aunaMzrwNJUjawJ4CEyJVel6ApOsuBBF7ns
jDjeG063gadyiAn2wZj51Rw0kuDyoGeByEGWjkaJtn14nuwsEGnCcOSuq3n/Az1EV3FI2XeqtekN
gKPTsK8HUo3ApyFKlUJ63Qhs3Z+8sapkvx9rSyd/GqxbWXYvzGOBSzTOeBRzdOSwCwFBLG8WsYtG
QgO8zu2nvp7GU2oxLURrvEazoFzYrqrOV1VIySZAu1Z4L45GayxXItOtZpukuiS1kJzS7RgN3fcu
bb47kXm7iDzfO6jT6B0T6XddG324GZVURbhSOvcwwRzeMyO+htuDosyRgMwH2B53CDkWnrde54SS
a+JGU3OiYWYje10WOzyMc/jD6WBSFtFoPYkyyveLHl8ZINt7+ub4FF7SCkq0k2LowLNt6eW0sTsd
acTS3CBdae4axdZXijfTa6nIBGHHRCS2HQ2kf5mN2hbHdp6MWyIb0aFMYRtDOWugbq7xM0sePvcE
9vlg+9J8Ay1ZThBMw3LnjhGRRXze4aIMb0ZRDwI7QzLHDyWa1xtdZKSaKoVyGVl5iMcajcFFX2ax
EszO4vhJVxhXuaEd+eSiS8dByte29PLIxenjdEJr4CDUVNXv3TA9i3Gy6iMNBYNMbRl+d+0ZpkcI
BH23mOZNroNGn5hRAzwJQCerece2NlDQGXBeCJwMSibm/LwFuViWkNeKlQUf+0NNJFBiawL4K3mA
lP8GhywL9h7PaV5WxlHkZWvcdZGu/2zVhi1OLQHC2/ZGtNaVLuIrSiS7LkS0YUuCLRClnJLxlHSU
9GrXIlsRMXuO/QLdOXUX5E1Wc9fO7XCEICJNT+iQDFTppC8OgJn82MXTrHqGCVA4LsgLbmd3yvmg
+UTNsNFaJOyHNNLbJ9Qi5hEsge4NeMIa3ynL3MVQZy5+Q4VizYoRqd93JD+WM5WcVQpGrNayj3EE
PjjjUHGB6FUel1aSB1K0jEZwCWwDN7KXfRgNSKCk+j0SeolIaxk7v1LrF2aqbxSh4dAVKFAC0jzm
20hT5H4BJXHKlTG1YXUJiDagWPSTgpyiAio0gWMkoUYCMZ1J5ZxSB1D5rMLj8YjCvZrsWeD219NH
JWtJwiLqatrn7oBFhUJCRi6b2SZ7rbGHzm8jF4Aq9M2vTVvL3eSai8uSYk5IgDsHFI1US3UIxsRt
kCuZ1bNbTj62n5fOxn8OQ9gG4zNOl72mHMy6uZ8ctfqa2Ga/y42lQYehqHjETSk3fSLlqbCK+SYu
7cKDo/Ksp32DPE/ZTyXia5Q2ZrGz60zz+VsRQL2qSnybmVrR8YCqY1iQLVct9VaUxWNnpnQ7GlmL
YMZrddWDO1wVn9FLpFVsUMChMYcWzb7uy5g0DXP5YszzqQRslu6tSN+vTkukvAAhHQ4oN710+kvc
Nul3UovKQJSuhGMbTrehEe7ssbpQzb65q+IoCWYO60EfQ1AHLRhflo48QL7VVUqN0QaY8RfC+g+y
zNt402S3Reg8lHXZXbuh/VwoSYSIWt8uuJ2oDE4mDW+Kk7C+4DtHC3flIu/GbFezPvjMaeGpywx7
byzjtVvE905mVnB+B/aHY4bVry6t4k5XRwDpGd+SV7EFJngkN+5Soko9xVLEERxTe+FocfeSz9Nd
lKu3gJielVnfSTvvo30O7TXM+42plxV21DKyvoFb0sdNCBuy8DKhpjd6wmLTh4cWpNYNTGqUTqmp
hC7Wp7J9lXHZPPeh097VbHyvm67sfdg49cOw1BfA54s2qGR9lyQrPrjvdyh3bFzzdfa2xGI3hO30
UteIfzw7oVjb5MYTNJ0pQEX6zYamWxTLdBlroHU2bmKGx9YeVv8mjvSJiwCFDA86S550mG5BixEx
kBMBXajyIm+Q+UVkVuZ1lKfazjQz+OQj2/FuTk6REJd9S6rXorKw2Z28bwDABSkxilDqaqRbVfLN
amPfGmv7rbXhOHl9HV0Xg3O0kmxTO9aWw6lv0cs2hkrZ9Sn7gbwhQFGqerkfYadsLQc5PIp8fJyO
0wYEOafERTMNBEoNms8q/Comawn/2kiO0ZUNM4hWDm5Iz5yKfudmnG9lnbNwY0nQyEgxxyr2pzbc
IdTUfOJS3qa0ouAr5rbpvGoi4jDTe6yANoeS70Nkh2h6peYbTSy/tiE7ITOJXi1tGr0hjCI2zt2d
61ZfMVjGm1FES3HZAO7xmENmQF1hnB3aQR2uGjDDaEH76dptCVdyzHqqtpCLJs8imR1FZCYiGmTU
C1F5xuOmVq1tY9AGMhLmU3tq24bUv7B804C3H9qpdjdj2qQE9kVApDapzqwKZ4zCVJNUGy0rSOYl
K2ejJt1rOdPw7MPkOXPD0UslO6o5aZjEs3ist3k7GHvNJgWJRgYKMJx/T6WBQdOolBNe0zfy6trb
1OrLfKtLN79OEpbJfc80ChF0kOxD1Z4yTGBJQIEBHw6piBCOmyOn5jC6wJ9al5dTCdykYmOvE3ef
mYl754arRIMjZoQGT3UQgeK6IWTShcZHBqTdlORHQzed+qus6G3aVOHk9oFbZ/y2GVGqdddSvdG3
dFxGNUjmNWVjIkflWNcGsaWGapUh7sqyk/vRKBzTa9OevE3bUjdDPuvzM35XzfAjU/IDUgVXJ/0b
SM+9Qzh3X7oFhlShh8/AZ8YEEnUsmx1MoLT19MGuvzVW2EZemmUl2yNT5I9zhw12A75vfqS+T4Zm
U8/uz0jLkM+Nhl1fjqke39jISu9dTANfBs3EnxyRyDJd1ukoj/xNVfkq8YsUuzRunae4WMbZnys4
Ra9JUrs3HDsqZuV6TdJkQ2LLp3jADBlGiUuiNLQc52lUojLEQTl2Duz3yUZiP3RWdKr0WZgB0xPp
J6Igiipx+8u6itX91Mo7WVbLQSkbk2tpf7Z9NvkInXv8KAUHLY/ed6sfiwyf/zMEh2G4oBydl/iI
dHeXZaa7S9iP9XsYlsh/AWJ6Gmi4bMPiHVq8je5pBtB5RQ/+m4RtXioAJsOy0TpPVQhtAHs5Zt9l
G7WPCeiGSxSLOUcutWQaHIyYOnZvTI/JqJty3NXhg+LeJ0l7BJjFQTxlVln82gp9VpItC189xqcK
N3Rq/Eyi5r5Nt3p4xPigXXI0j46spmMQGZxixU4Vt2bGsXiKRD5tihbV5z7GL4fJP5Ec2BQyNMJY
a1mCBxF00ABRNC5Os4XuhEFfJ4aTG30iCeFCT8xNLeYLvX027K/zQrBYS/x1qM/VKQITnN/i+LcI
SgQND5gdq7156mOzuoXJF9jLDQNWL1JT660cU5jQbPejBSiTerUQjO8ECmZpY7qYuyEM0NFSoUvb
ZhunxisFD8XH5GIkXtmWlwC8LuNG9FdQLRQL17zCXbJkP3gqCC1fmXrpZYnYjdMifnZ0DQZUoAu+
ZV132oecswBSdM8lQzsc2ws8D/qdrqnNk9Sax/oCz1x7aQ9VzmpZ839v0V9z3lZ641LTe/jDSLk7
hNxig5vttGrAS6Zzy1W2q8RZ3eYiC68TC0uvlgxxwIkdRTWbvVh51ZDeW+XUe1a/+IJJtgQQBpcU
rHPp9aq6kWNpMbvntZ+MiY+wd117yMIjqgIKdnEw3aXJN0lrFdhk6sRlgosIWlhjc29nUejK1mir
uL8qTOUYa9pXd5mn73jMs6DSFKSykdQdkBwlEWOFXVrfykyh6AIAU6Jddczy0smSntDeKSe4hm8u
GF0NT/tqbTqhJQ8p6Ogk9Xax4AezccPC3djGQz9PFxm4d8ezy/rLlImD3Ya4vhJjmOSminjjT8qs
ok8e4ocGkVm9kbbxs8PwXdjdc491X+yLooeW2EADC4i0zU5qWepeydq8yfhOHtiTRne9W28B0BnR
JoxD84DtuvAXKfRrZ+66dpsDmgW/3hTj9AAg0PAofTV+ojqAPTu724iof5issrZeyYkIL9PMsamA
JCYy8VT1tcXUdIOcUOY7MiHtMlQOg6lcZYQfbqu4PcpqPI1Ijam8uccBv8FpEMamrIQazIPTZYHZ
L2CP4OWahP56+FfigRfHzC5t8qD6ldbEK7WU5hXS/4F2w1h/U0NJdvDMTvtol4VGPSFDcUcxYVJ8
OHzT9YiB7mZxkoVzmF295Xmcp7els4h7CIocQ9Vu6cAf5spzBWb9clJsUV5npVjj5fopPAxO02qh
12pDQ6pi2A7LcTQ7cakjsXJINau6kt1CzFuWY+LLRja424zqBV6MJSsfYux7hyW24ucq1tPyEidH
pfhOljfgrSwtwxpCyBJhwNpsz0e1jh7YPs2wGhQJxNaYJuNNZHMhN13G+XBUNEKRKZge3FLrv4eG
JR86Fv0fuSAObUeUS3G75HbPxnQM1SCrM5KUtM6Y1qmmQDS7oCWJoxxwxxx9z2QvLlxwrPsQsm3v
h1lf6bBLUcIcIDmrmxkTgOls086emnJL7bouzLu6t7EJsGlaXNY7rxpqTqNfZKIbnLwUY+pqTlCd
zRzviSFCBaRu43Dhf0HfNlOUYbdYgCh3cV1TGDDLBM5rBGCTmviN3i0lTGV4evOK35wKDkbqQFIe
a6hMj9Dw8ocUJmhJXUKtOr8Qo2NwPitSc6M1M1X4/ZSLWhJfkbXa0ijfJAxLXxFGmBdkMkJLRe7e
5PP+37oKvH6/FE2WKcB9qfaZs5UQnyWOK9n6XQ9KkvLXzBxuuQ/h9EnX57zrtA5EUw+3GswnRJdn
DUZtanrXGGlf0FWAxZFqtV+o6XMWW88cWmVAM6pHQES85ccXeN6a+TWuiV6cNrXQxQr8/r1/GiMI
B26P2m0sinwn2ig7FXNVf6J7OG9crqNgkMSMh/WPP85uY9QTkx/n3EYsE75e4ucptGa72M4WJO94
6Inm+KSZeN4X/jXi2ru0sfcjsTvTmPRQB/RK0kssi2tizVywJ1b8WSbiec9pHYTGKF57+u6IC89u
HjvLEkXdKhVMDpSdOXUBS9Q9mzXt46f0t4EArmKfoTak/xHmRGCbUcDapblFDRniwS4ts/aUDWVz
l4TpJy31vwxmIligB6qqSC/P9WrppBiak/cMNnI6ZOvBPrurWp+v95OH9Id2gRuIcRbJCUYAA/HA
2Q0UdjpHSMx5+17c6xJie/sYFkSUg3JoqZcnW4dgRPWzd/4vF8gkxyUidcIVcH6BSeuSIxJyLsq7
mGiXrhHPUwhwtMzyKgirVPnkhv7lG0MQidkB0//6nZ1dZUyRts1nXhM3I5WeBarzBuMzR/ffByF3
DDvj6hJddTC/tY1NwX5BJnxitkopom8yM9Bj47PUh7/cOpe0Bzyo3L9VOfV+lIEOayd1bl1JDNV4
V8ofRnzX5k8fv+5/hJfxXjAMsyBuFBLRzpurgrCCrE6nxtdyWmVp9tQl8hurH7qd/Kin6Q2inq0u
ckjHQ+jZrbPPUutSswef0tOjVnKblc6Yfbdyb2w41x//vL/eBAfBKO1zfNnO2dwS9wWWSXYN1J+w
qtYlJftxrstDi0rH19EZ7T8eb310v7e21wYzdnbb5mVFw3wer6BKW6+0mq/E6dKdG81+7jinFCix
Psx7OffbOW5f+yx/+XjYPy/TQC3tcDoidhxVxtkblbD6N5nd8uHXxY6VI5j62Dc76y7s/y1AgmQY
rpCZDZMDX6WL9eD9azWVTYa/mNeqoCyc0RVaI+lajtmfrEPrl/b+TrIgoAxloXMx1P8K8v7tIylp
d7ldzTxKSnBAmzbooYmX6rKRbRzMvbrukD+b4/TzMdk46MSXoNkBgMpE8P7aHAx6rWKzspPppHvz
pO56uKvrEYhWuXjs1OxLV8Enoq/RCM6rGVU7vb9LU3qZHz/QP66eIAZAjxjCMEBYf6wio6LiiF1V
H2bC1eq3lRQkrRaeTj62mu/Lz0wzf7y363ikF6z5CGBg9bNV36TPJUCg0zXY5Df9xeI1AWq/5/4f
VVFrvsQ6u67Cc7KAfoGvfn+oFgUEi3MDLlSlJDGwsX2ES3e1qTywCU18RxuDj2/kH9uZsxG194/U
LXUHUGbd+lb+o81xFeSYgqEBugrp5MWnq+SZ0Qr5oLFKgpDkskFkfj97g5AqNX3ksALX1XBUrfCk
A5OsOaNSHqmivba426hWtnFt/OeF+Sdz5f9F4OfuZ3X6Vvzs/j/IslrX3v+zqdIbsDL/SH63Va7/
wX9tlYLITxYj1xbCXV9oJqn/2ird/0V+FI+Gl508EMw5/zvCSiHwk3/Gv1Y1TdAEW0Vv/w2xUgwI
r/gSmdIF5gzBV/JPxkqwr7/PbuyvbX7YOlXzJ7o19WwWxReUKEKvMXQb4rZrzE3BWdPLlEQcad2Q
9ZIbx9iiwiGJ5mvkF93ZFVXv69q0HfpsY5n3o34/6TPEmiwgtNJlX4usweU/GDUcQHf9cl/PgIXo
0lbFRdOHl9UwDp41ReqzHh117U5VvuVY4TX6zXpr9cEwjMpTpf5A5hP0y0Wj7UtbZxF5VZr2YliK
7EBTE+eySokbHEm/bZn9Y7Xf2A62MCsMyKr4GWLwK1XpOUOX+Bm64RUfxOmvdWOvia6RiLgbo4M/
Y6SeW5i+lZ4mGirmcpeQbEKpinTAqPQiyqzNqBwNJyZUwuU01aAWyCrFK/o+aIaOMC51AY6RktyQ
jLuwbfZKP+xaDXRrl+9iU1w03dod+TraI3gg+jS4zlcIV/SjKpyA4tGVNK7Aq2HrOOgh4XuRILHc
zcmp1IdjB/nd74ZNClxvpSzE1Pnq1Kb+pWxl4gQD/WahzRvZvylVHDjF2xDrG2OpdlX76Lg/Yo7w
i9WQ4Li4d6OhnlApCq+DGUzft/fTbLgi5fJxmSxrr6tFSrfSibYuVTa3ND2TGqE+xD9jSlrUx4PC
lMTv2elTKhvqB51XlinhAWSKqjMFMUWzmytB5dlL0uioFJea8S2bzBcA8J3nasqXpXhNAbAq9pV0
q8MoM32j1z2hmJgUw2Epd7lIhgsa2N1pWCpPL82nQR1RuoNWsXjIZospv/DjyBQPjaS0FYVPKoGy
amJqm9h8tpJlR/ntVAyEKnmG3R1Rwt24/RLvEueirFTqme4hx+Fq5pF5MRmTujbA9Ct9NBA+ya1B
lPukThsSbi8qFS5SOvxswpw3mqwOil0bUdUHnZeU0Mg3Fe+m6xQ7w4WRMxDD0awNPYMtiWJOE+VY
IjNCB7xRepQZ5bo6DOwwg+abkR2gsPEsVieRK6KdStlemclOBMdlo0PgKaN7rDdqLgE+gPUalIA2
e7BktwMRtegbZto1qFiASCm1s9GM5Dq0042NQq0Y1VvN0H3h3BsJcKqWblTUuoHSXeF1PlAG9VvH
3GtR06DJOSaj4ac6UKFkW6IGqR46exOLpxBduGZMhxksSmWE7o3qduUBj4Kf6QtsBeWidlRvSF2/
HL5ONXiX8nYw64MW97yn8JykVV/rNObX9IL9JOTdMJk7damujVr1TbrMupHQai7ZizviTlbPtCOO
KqwViFzk5o8BkQkdPLJTSr3fEYOHjxrRENoQ+aYsz4l40YjezOuwuZUIJ+hM9FSY5FZTyMw89OZd
1kWxXwA82PYDSmDQjYK4if44GfJ+aHBcd7cVH38ytn1gUYtLp2KfxPRm7WuNoPOEBsGgRX6zoF2Z
s1esmaQaWyNdpYiNWL1pYz731DroCHPqTLmpsi9WrL1R5/VzFtlhfJjC5CU0+Roc6v6T+loisrAl
r4hO47Sf2Ne99nXhl0BaipgvjWOD38Qd+ZOPhey9hs+8Fqo3N6SkLj9D5a3MKm9tVKMfRtpDAxR2
a8gUcRppkF0suvpCXCWvNookNXoFoDMgF32sLJrYjQ3ZSskuC7MHqXiMCwyKDfK5do7RlsibFs9B
yOtS9GBnaILZnh2n9MGMLQlmI/IeMVG4YwJcQurvkHlGbk122y/PrvPNxasgJXeYKJ4K7ifvnbuJ
BPzWpgr58ZwVfOzBoW8X45vdLsfFUS6X6V7Eh7jficFwbg29fiDqI4ij9kuNapwAjn2m0n6sitI6
5FXDHB9F7nLpkAQQaEZ8as2kP/WEi3gxirfXzoxvFI2wHdttbuzC/Try1SZlf4sLIvI4mH7pWGva
Mpu+tjKBsle66iXAnU2DDsjVkUxbBjGwfRVfF4V5q7WWV3L2QBgnk4s2JRUmLOavLixa0agHol2u
5GIFtdlaW+BO44n++uipFYVJfHjbZunFvjHUYUPoI1XGqLtrilj1Z1plXi/s/NBQaHf9tBvNS72O
p2erTbpd5Obt41rr0hMWWUhS3c9RutqzKjoMppPVIemiKmVWWvbSlrRckC0dQ1Og/yrDoA9zY4Mc
HjSTLCiHuOrWqMa90Tjfi1qNLpSujQ6kENV+Kl1QZumAkGe0h8cQEgqhe7hPPIeZqErMMUj6nhd+
dJ5jclOTmO5W5CZPSHp9opGmrWvLWxPNTpfGV82kPoYKkmVSSFJ2l1RkHfXJnbl3q/oosSLYhcvN
uKDcyBe4wog1SWANCbHW0KtN/8PemWy5jWxZ9l9yjljom0FNSLBzkt63mmBJcjlgaA0wGLqvr01F
ZKWkeC+03rRWzl4T4SBBwOzavefs0x/TVH645sTEAyv3F6uVwVWKEIecWV9biHGinOG9xX8vGpOB
ZJhZTwxDr4pBH2eXMM1oeem7Lk6W6StW0jDmG4D1E4wCPP8QBfJg9aGIiaNlyUOw0NZiAy4Az6mH
jBSUoiDJTcd9m72Y9fiKx+hF2nKTFsThML5E+4cIVjLJadRLF4y7rOPox0y/iy/m4S1YmH2T3kyw
gUv2fhUwEUQMIU0UVb7XjtnavahBkb5kOUM2IUh4XCAcDYs+9pMfflQE7xzJQlax2fT1s0wIDZzn
ZCLfQjkbSxuKJkUZzeyryJL7neur/g60jowrV7k3ZRAkCzzrzBMxkUL6sXaRF7sEM33y0SEQ3Fd3
nbWWtHbIDyTKyW+oGqSd4h+TM4s2hJYx9uR8EVdI+7ZOXAoikatzPRbBrkPMdweSEa2XnDL9nEjf
zQ5oyOVd4qFVIyoxZ/OfB0fsC6y8SGrrXbG0RbcCnRNwlFtoUEPdTYAcQZeKrgIDCju/BOqAFX5S
cqVa3qMVyvjgyFutboooDNAPGZC8VdWfYMpPhAEHyvtUm1mDtitcxBe8293WJ5H7teFh2Ay67+Ho
wEhPtzqSqHU69tercOjLkwtnilqRiDDWRG8D0XzeFkuG3Ka3A3bRYt5VyLmPvZOmd/bIxtFbc302
QKIy9fraRY9FMB49yotnXRfzoXdHgFD469Bz+A7Tn2R8MFC/vbl8+ms/uyj5cgKiozwKNqFS/l2z
kNsbqam546MkB5FP90GZDDHDClapvHtmLBcdcqSnK8S8aJ/5AMtXLKhiV1rBQSZeGUeAeG7ZjM2t
yjg55hMm1YwE5kI6xrW2mvpLLcz6OQua5uSNvc+rl9srPYdcr17mNG6U1NWaGA0HUvQTnOjxJGS7
iywZl5FDzl5ZbXPMSCvHC9srKPNdzLztKS27l9migwyFyeeVxP2LVBZFmPUJjXhzlZa22HS1Nz8a
OFw/03X2ngUAs03TwA5TJpVyaZH/nOg52dpz6D8FNY4yY2zsfeQn1rptRxREHUjpwxwa2Zae512U
W2CbIL2f3a7Vx8YhQNIt/a+iQZFU9y8j3DMR3i2tesvSx7ZZxo2ZDMW5yORhJN+MEs4K9ok3Hogv
zG76JAJQNQ6PIkzAOcH25x2NspM7uY+gtFE/mu3ZSEYOQEko1oDyV/UgxLf2MjKqEYusnCI42e30
0DXT2r0UJNSGe0BjCczcTp1ESsFeiq+pGNDmotiDjvicD6a37qZ+O+TeLelW6sofXCalHyW/ZTyX
4j7JVX9rXoTsSS7quBNGscnT5cUz7Jfamyht8xSxdka8nt0LziPRfYkInGXwOEcLCerOeMcg6qUe
+tveUeqqVwgPs/aSrljbO7huT/PgvjWXc4vNISUNiisL/8JKzMba98fiPPgTx5AIKQB2LRSnWcCD
4kdXkMzLBxZTiuLOWraNUc2ratLetjPs51RM3bkSrn3o+ywiEZ0WWQxLVX3LPURdTpYgXjOMYIP/
JDxDQajF1vCalthlG+VRl0Qjc1FPnYtS6+tCiHwH+R/rStU2BW9GFcWCKWOcdsxy46YkkrZs04r1
NBtAkgGy31Q980u4WZV9mpeeTlhjqu59QIw2rktJMnbF8x2PTPC/qL7lbjsZ/hgCyk/9UGIOrt1U
M1Xu9tLoEr2VhemJo6/IjFj2niOXVwPDzKY1hh2C/G+5KXcd4/m4yFDUoLZ641BMx3iZPqdNOaxH
I/0L0vMfdVL+/6SDWxcX4r9vqdwR2dL92FD5/s//2VHx7D84aMLVofN7AQm5/KU/OyoeISo0DmFY
0xphOnmxlP4FqrL9P+i4MwqzSVfBHkfT5L8bKuCt3AD8K842C0oVJO//pJ9y6Zb80Ct2mBtergyb
gx4D16Fx8+NAJXArJEsyUbHCn3C2giq/EqZ998PNuP3zz/0DmwroDCY83Od0fzAnfO8O/XgR3cyF
AaYCs1ppoKLuLG/fgik8/PNVfunkf7+KD3iSm8klcPz9/FXyUBlUXHZHVZSYx8kXj5y+060YjHLb
mJCU//lylz/3053jS1F60g7DC4yT85fLcagyInwM1HB98Vmj3uPVj1hSQgTlMDQ5Dluz+E1n/5de
859fkUkRI0uEoz4//U+/VtMn5iyxzMRJOZSnvOUN7gskkXaPi34Z0J8a4BXhEsxwxNXvDI6/TJu/
X53pzCXXx72sepfO3A8taEYXRVKh1CBhGZfaOA5VPEhTEQrRp7/5on+/lHVBicBMuqA7eHp+vpTA
J1ii79MxSMzmsnfIbXuZDHv9PMf//DtCAP7bLxlEzOsZ/jA1CMAQ/3yxqqkTpURYx6XkqL1uG11d
CfSiDwIxUr0xkrr7FBJPq1aidWjIzFiLDqWnq0/koRMk7mVk5uZl7p1bEiGfQeBkHJcJlfkgh9JZ
TXUdvE6kp8SunMxtYofr3A4xsXcOYTGySSrCqqVSr/NSpi/uQOfNsDLxmKAupYtYLBwokuRSKtql
clFfodfzNpk7jc02TDtSaS3XPGWhh+PfX5L+VI1EnKxc3bq0qXJjefboo35NFmSwG7iOJZrE3Kbd
M2R29DE1AnGd36o5j9tWpeC+aj85BkiV13KIKAFzJ/2c6C56xiScfAQNJiTiM2T9PmrJwXLMEbPE
fQ/IUWQl7rnQqn02TL08wW4MH2dvdp9IFqF0rxN/ctd9YC8+m71rvOUhwRn2PFji0qjLrX3jVPm1
8EdMLlUeMECa+6xEQkoFR/kTDhwNyDxFQedM/bSuF6V6VFd+MKxc/xJrbQ6m+MxxBi1j4mcmJNnR
N46anlcX17Kfv0pMft/MwGjPQ5G3Gi1Im72aXi4ezVGoYOV0nv+49M6oUcwG5XsoUHHxxyPzTF3V
Xtv5vGz6wMR0hCS1RuaYZTfgRMyrStou4nHDwHXYdSG4C1QBMDBGfzEApTs9RslZJyVqVwvXCEKy
WHuOsW+r0r+2KISIlqb6fo+qUt0J0xRyZ9oZJtem7Cj0siWjmCrxQK4zueTPiZZ+vuE7JdFmzGss
RCqvxWcpC4wnVTt5R1TeXbK1cEcSLVrL6cZGvqs2g+VWG1OkNkNI322I3qNGMJpZF/t+nJb3ucrr
YTVRoRAHZZUzXtvRnz6GsGueyzGfP6uqG14Ms6PdWaMMIT87DJHZTZb0X0M06DMhsM2godYO9ksg
SWhypEWdToPAB3HahbuUxvMXHfbOPWkpKhbImz/6XuU0my0iXtqsNu9sban6N5T278Djn9dski9Y
sC2GsBbxB5f19YcVDKB94/TurHCELHQyIoyQ4W6MnmqcQpGeNjm9DkVCo6H9la4fZPt1dPDoVdRv
1150mqqbMW+py85hguhxU9rGdqJn/n1B+t8q6r8Y8f2wNl9y7v7Kr7sM1v7Pfz3qWijx+cc66vu/
8WcdZVl/gAhk9AkQkTHrd377n3VU8IdnU3ABcAhDM3AuLIH/5n3yf7kwBtC0uWDxvtdef82lHMJa
IDB4TJEiemmY3P+TMuqXjZmihrklwCe2DxuaYPTLEDif3GUy56qmI2qyLeBAuFpcEcVZogdMp2UZ
z90y3QakfBxRCqo/H5l/ixv9Zbvk8uTKUEiizvLpKv86O3VJb6Kj6MqVbn3olMiKv5AVNj0gdey2
P/wk/6KW+9ul0KlEvk9JdxnrIS36+RWqjASJ5EjDzKnz8nHqiVJvkKfErVVGv/lWf7upQHr4Vg4l
B8z0vxUBTkeUVDfRcTE9JK69ZTDmKqKh8lbZ4jXbhUs++kNIUAD43egbnb7ZOfzzt/0+TfxhxWDQ
yNLOMwcdMOTB8375ukrodESbijEyGfJmP0ZkgJC7XWoyNhfhRitaf922m+VypYIZzETq2uYK9LB8
dkoXN77RBss7xhFlb+qxw5b+zx/wl/qdzxdcnuHvdTyQhl8FUWIOQa77NLPqYFFnaeQDU6y2+k05
Zv/9V0dGYvLwotHxLwjWn3/1VucyQpqNLtWgK7byQ3KLV86wIGL1Ott8C6ZU4Hsy8LC4dYUR2Rxk
hI8pqNz3scLgencJSbtr2wsVqm2HxtiEeAbKWFe5+ZCrhkGD5k+TJ9aUwXah/XxdRUGPzHDsjW5H
0p/toACip8KUQbpf//ku/nJ04PzlhxeNHph8lhcIjT9/PbRBFepgmmu2LoqtX9AibXndVuN35XKf
jbf/fL1fwss5ZpncRQpq8Fi8RGhVfr5gGuV6DJsFLyr+Nvci64WuFA+JJlel+BQm3QO0912OYStq
3LfR9K/MMInrsN/Vfn1OLzdRGcNvHvbLieXHZ/37h0KbSwwVKyZaz58/VOAZpmcMM1NLJhUPkpWM
1tL8bVFElk8uw/GypQv7z3fi1+f3Et/k2Vzy8oZfjrQ/X3MZsnpKXYbvURE2h8w2Czz7ajj/51cJ
TMRJ0EQRJzq/XEULD1GZDdMf6maNeK13GLsr/zf37199F3YBtKsBbFRmBz9/FxzdfjLUl6vgLDxY
1KVw8oPyN6ivf3EV9riQfe2iZ2a/+/kqbVRXxtQ1vIqiJR3dGT9Zbee+/+aG2Zdb8tPDwEGIy1i+
hbIJYcflY/xQKk2Wrxpr8OgkaxZ7Mxu9Yk83OZLffIuBHge/9IXoPRKxUtc17LgslsDbpBY5AzGm
23K81qQH2teeEMwstVkEzbXDLE/tlY8elvlgT3Otd9H8rPOpA7JvTxzCVhThpXeHg6Mtj7bP+emU
2in/LscZUBW4PiRbz4yEYT2Qhqn3tPJrjH0dKRQMAGv3ZiFFMgXrISGeQpvJ9wxFomjHBIVwVCyX
QbuaKwrzuEtzxpmeVeTMNomLBCSPMZ4XS44XixUOYGzUU/nCkZo5Q49zVp3KrNLLvXbaxXwCQ5Pa
uwGYIMq6yOq+RpNhpNuuqzDbm72fV/tAlE4RF4LJa0wq1eiu2sCumJqjdMR9P6gZU4P0QgiYRGy+
mBIrbKyhTffbKpHeTd12BZNpEmf1VbLIAYNG7TWctkrs3mfSVtssHu2pmfFsoh2I3cTKHkOf48+q
9zKmacZMHN3KcmeGmi2nznZn97oO0P92HFaQXBls3xYHONqepU7XarCcvWkps9sSZNvgo7Bc7k+h
vOUQFgFTU1OlJrGiVYO/FX9PwiTZA31hIZuEMCsvd9ArK9zCs++ld/10IbEI9uzr2RboAlJuKZ5C
LIhMBhu4n8x2l+FtQozxrRudQW2CNC+iTcOnf+qGjoegdN17/JeWccMfw21bJJZfbTr80NPOJqtl
3ogiWV4KZDzmeWpyzKLWVJvRNponXB/I15ODzSjVvCLpFWtY2DlFeWsMqu22VmFfFO15VjBIZWz1
anVRM28M2RL9CXC8egudofqSCLw4zP/JqTzPLVkNqyD3p/zaapb2DX51GcZQJJXYdyLMgcCZVfs+
OK1GbWGLYS+sAhVm2vr4Q0dVqkOD0SHnxnt45XmWZmuTuJz510MYkAsxtGXZUkNUzPnnDqU87Xz8
kV4DR2aDwzbC+VoZmcajNFnlUUL5wY6bM8gdDV18aWd2rQtL26Lt6xNxuZqCFlxt2hiAjZJasUnD
lUk/z0EbuXsfO3W3qWbD/hJOxaTWymyaidkGCvmYTNP+mtNkzUDHSevuKk/ocdwyiPB4U1Bm2Gu7
sBP0Gi1HXmA3peXEwRAFZMHMmS82oAjRnOOrxhxsL9Lor1E4utOunmED3epB2W++0Up5m6g5TZ6s
XnniijCS5IB5AoiqloNo15Ua6mwNS8n212JErb9KlTG95aMy1LoYsOfHJH9Yw1ah+fgE8nC8c7Iy
IznTToKwhwXToiJQBTHCW1f1vr+RAx1xWj1zseyyQrrdWhRLX+7s7GKgF6mF+b4zh8DZh7XGyRQh
GTqIFG/YafGCiRKINZPwVNzbLh6iFNHStESB3jh1Fx5bqQamFwwF6BDoob4uFWAKwowaxorTWLnL
rR3qkOG13brvZu4k1s4l7iLb+vmUvVhlA9dQwlF6Z3gaQJdiuo7uyGQf1lOE57mOFEOePJRH32pp
WHhBcmYwE3Ikx+6O3asolRNPJWEzouxQr5l5Ry7s4NX+g3A693AJkB9j3yzdcyGDeiSpOahGNDGy
SGNR5uRf0IGIruysbLoz7W2qoTxzOudgmzJ5cIOFbzxUTvoepdq6NlwidQ5V2Mwjo6YSbo7tRnrZ
FWW0kPvhybG9HZJ+8Q+eL11g+t4IrcMHIZasKl+1nzsvnI9mZVVi7TZFYK2HISuframKmg3Ar263
iNpyV2WdORBhopD5spdX1Tp1En/VB4t1s4BlSjfS8NS4ZpLmW6vU9qoYFJJ1xbtZOSc8msYRnIq9
cCMieVdWrV1syWf1W7KzxhFjPdEpGM5yC+tjHuY9kR6TbXzwLtCdo8v/uZGNAat5aR0Clitsceth
ojNHGSfRYwRh0g6rcUqhrWYFIOCLKo+wGDOqtFpNMvA+RcTp2esMmYLaNgEJIitPZT0+47QybufB
aApsn4Zhrheu+dWtR1KVWrcR9JSXLCTvW1SdScNHjvamd5z0NWdzqq/c1Ear4RkNyJSu8Y2bNKmi
KK703DwkhAfhFbZExoNTavFY9FP4FE0y+ah0RKa10ba2eeI0hZzBKWZR75ZMph+Kdpt78AqneiZJ
naOOnSpPx9lUz/nKFwk94NYAgLNKkq47a52ok8FLTeRKEchbX/rIuBgY209lkvWEcJtV+Lb0rbzz
jLJ+agrlWusCMqm3tk1bEoPc1OYQe4k/zxuUpE54d2keTXtLT26xm8cZDdrlhlw7ddCMVzhaoEVk
YacviN12/FoBNuKX8NHzs3sa6JRY1TWx6Lm3OCvixFHl9TRGq6EaIHdAg5QrEMqmsXeo+tmmQNHM
DvP+gFz13r68VpG4/KpD3VbX7mLVIvZhXNdMqDHWT9BtZgOcvzSD9NZJ3Xp6MAg0Lrs1Loc+uGr4
3wCZzRYB0rh8g5m3jMzedCaTPZh0eGhV49EZIFE0YZWdlYMS0rWqeGrTsK5wTOIiruLvhd3/Npf+
67vj6N+P6E6fG/VjZ+n7P/5XZ8kM/rj4XLA+hqbPlIrj4Z+dJcs0/+DYYAFydjET0Dr8f60l2/6D
svgCOI6A8AHgpkD+q7VE2C+wMteMqJ85M9Nv/E9aS5dC+38KcSDeLqYxQMW/1PksNALrUBUd3OUm
dakpftPI4cH/WXL/P3/6l6FfgU547LRRHuRUA0CwNcPqBeruPqmLZdM5mX3fgLO/pg6MzmR428de
1PZ7bS8iRRW0kDAt8EAi+LMhe6wu7V24VZ0zb4Ogqbeyq1uweJPnXs1ZUn5zon6+VbSSEd7MYQYI
Jgo3NF2GGxCg8pbMkfGJKmj6VI1+95aD93im1wDLpg37b0uV2PEoA5muITXLu9zoo4ewX+Z7qqzx
tQ+X6WZGHIJkUSdv7TjoQ4gEBFnwnDoUSoEoPpSxYCH0DWcNntJ5AAXafqHNbqG66pnqNBWOJhEJ
c175CjTN3m6H+mqpcnuGUuF1hwrGUQ4XZipJ5cb/XlpeV8RVEZQvKONyamKAR+CsKyzC1ujdsh8F
X2oZaWzQaF8arUV7yA1LbJQ/VzcEwk0rpbz5HUVsgcp7Ese57uejGzWobtXigSsJbX/fGqq9ZeW1
YoWGkPDSPD8iofDSGF5G+i1V3fjZBcjCLhRF3aYu4Gde7HnpqlzyBB2qk8BLHjiGGjUYG+aiZ3UZ
CrkicG78NqEQtH0IASMCojct3OmVDWm5JSe62GRV4BH2ApaKn897E1LYD0GeRZp4NS/cR0y6booF
ssQc9QMu/DZID9ow582EIATnd92CSLNCmAV0LDGe2xb40Box65gE1CROFa5aqr0Pm2IPCblS1mOw
VOGTaQlc2Uy6KgYPqZM+aO0lu8Qu/D0AHHNVmq5xMAPgRtuKF+TR0SAX13M1OLfSNeD+SCzwq8XJ
GY7Rbn6AdGtAvQkJKZIiP1L7myet1SW3jnOKS4EpRjAVwrzxciBL61mGdPsMY0w+whTXWchMeecO
2Pa3QoXFXofZvOHBHO86AtDiNMo8pIw+/oAxVOY6l2XytDRzux7raT47vlfv/WRyn0VL+kCjbfEp
t5bs7Ck3vLFHjXjWG5BKTiWUvmQewwWk2Zw8+WhcvoxKacAQAF7Q1RXyTF2RfaCcdeOmy5uFioJY
j63TNsHtrCfjQMR3xpkXiNwsLAr5pPTfK+Vmd7qrxY3MKrFrvDrapWHVflFB5h7zXCbkZXiakVXZ
3g0RH7wywhwFddFnKzsyaM00Mum26GWsvYUPD2kq3+8dErY6QKsaGWSGJkFrnR1YsexNqaBAtFRJ
xhxIsfGWfMhjp67bla7KPJ4XMX6axZK+mlomJznM3tFtreZJmC2W8MSobsgcMnhkK/XS27X7BHoS
AplY9OfBcwprP8y+2vrcmathSc0HJk7eLeQj57MzBJWBTEjUh74d5IYVzWEXzqJNG5nmQyoHYEKk
Id64c+W0R1lqpLiModp7o5cNYAltnHWYRqBjzGqIGIQOEVC+3AOoFJbIDGHIBEcehZARHO+XPzvT
HfZBuBeqiJw3q+JwD9SttrnCUKlN6SUaAEPKKxXBmIWLMCE7BSEwOXp61DLgx5PZwAkG5OVK62Xa
JG3Z7lzauutZmPp6UIYJI6xwXk1jnF9Tqscdx2gFDaADTacZdW4nPytivro6ulMVbKm1kaHlWUl4
k9GCR8rH16iNoFYu0trqubUo3BdjPAKVFiyNuR6wvCT5ScJNYZULLPOBYYb5ODs+mr0QGuOa395j
nQym4FBmAIqRtwcTUZ6WBAjR8WlSz0i/ZbORf+AfmFDPSZUzOPcvOK0JM2BaEZM10T6imb/gWglR
KsekAaY74BHqhjALdVdEASZ5ohb3nLjqd34NAUJh8NB74f3y4Wa/6HIMV/OSyvnOsTiMoYnqlVwv
k815KSW7z0KFrxIOn6yh+CybBPtzSgbjilD1/DM6YLzyqBiGCwFM31DFQUKq6hz+TeX48zdDNP4u
keksOW8UMgN9nXd3SzR1h3ZyvYcpnwYk5kZ4usQ935qta7+47UBMYDFV5dNIqPWJ/EoecKNciIWh
jh+s2bkxJ/MCLB3S5RSxENz1DkN4xPbdlp921U5jcU/x8UkIGH5zUMxkgC4Oiq9+8D58I5/ofE/F
1sormAy1X3AiyKlr+U9H0zdR9kaaZUYOXf5VygzYXOoO26TPqzfcUNGTPfrqKtW5yYAzqxeYHsV4
m6HbP9CAWr44KicSMmyiMxkNYp/WJpr0kLkHRDeYE0eribyd6zgTCzCifbdNFwxJU7eNulC84NQC
1NV27cPoBdEXqDMsJjxO2VMF2iK2WmPhoDeF6amfm+FkttXybXAV2FozTQir7IIo1n5gxOaYDG/N
5Bg7znXyzQgZsI6wmukZIZs7Gnnu7qSTj/Wq80wNdk6k1XWYEE4bQSmmjBlldN2oplpF/mCeOqt2
DkOGBLAQctgw+8ZjLXPr2jHH/GhEmf9GHzNnoLQQDRkRO8yRfm702nWikRgkZ5nQIlbhnQyFYBMr
igchdXYIx84+OEZXPoxycs5M0N0rJ0Qs4VXzJduPjWdnRRmZuh6NOLpZtZWsGyfB5FH52ati7n/v
jAHDc9JDcUdkdV0crXp0ktUCwvLe6538zh0g3rA2tzuY2v3F+CDU2oLBIOPEimabAdhQBDEdIfOY
dFV09ugTX6E6N05wsPt7eODzhnqoJpqWftE5cXW9DoThDDhHGzJ0aYRceSrvvzK8WfZA9TbtYKEd
r8uCSLtI+y/ZlA9fZ+k750S57onmbvjJgew1cH6yMNSUVsLRzJ/VIberb9VcomFMAN0ZRYGpi3/l
PipyLBfk5zYPphFG9zVmrS1tK29Dx6E9NKBKb9quCq5mFbYWv6oTrDnC+5/cNJQnPfXWXo4VkNbC
D4mdkap7KSo/3zahbx55cZcdDnhBhYYhpM8j66OxAPyB0ooC+JsBvCfahfo0wCi+qNpH862e3PyN
OD2QMISYASaa03NZBsk+KN0ZeKlyzhOuIWCNA1ltbnrxOrkjQSGUbXmLBjcpr0rPM3jfUJ2vHMqY
K43W9HlG2X1yOmu6b/PRORRSuS9el9k3E43eO0Cn3j5qgArsPGkaL9Hi4gPJOCzvoFZFu4y143Yq
xvS+ispia+bjwHm9TtoHD9MdUbpZvmZbJWzQk+335gk030S6PTBxf/jcI+ADaT1cd5QYO1aw5LDM
iYbVuzjuNiEX68ASnbxMEHYRg4vw0VRR+jgmozjVMuw/lcHSbka/9g5Joqt2W0j/WxIOFCWuemnD
cbNIXH5NYpaxFCVIOwrN4J6IBm838KDSXemJbjY7HV2PuZmsklkb16HH67BJMSbtBuUlayfV+ilf
ooq7mVXjI1Rz7044SfGV3mD62VQVANxiKZKTgTTlzqEY3IzVFF6Hdh19FEuF+atA74MJifZyuvL8
PlzZDhJdHErs9ujaK/+qT5LyAsVa0Of49ThvvXQanm3ISc9mo0vWP/q99GMolznx5PJrZ/jJuWxn
jHFd59MjUIk94+yEuUgITXVCclCCUxyAODc9XchNZdGtiWqj3qOxjrI1HhtnI6y03S9ad7GmKXdt
pfl4TKf+kicRpMYusyEBQj2EmZsEg3bWjpP5j2ETDkfYaOFRdpdvFLT0fq2Z4w4Kp/RLZGbdrXs5
Bq6nyX/PSZ5+yKZE7adqnLxV4WQMUVXaALNPC3Fd0IGjNZ7zOIVe+kz2M6+qQzrAI3VVcTDLZTrX
GTRpBNieOqHdAl012IQFInEcdpNf4p7JzcZEN05JvLHDC+yzgMD+7loJNi9jwIYZ+Mii5xEGpPRg
kBlWnV2B2YNaVieLv4m0szyC0k8PKpDjrTcHYJCFDVO/Gt1rPML4KUZzrGIn6fqdNbQ0Bwet2iuQ
48HeyHpxbESA3DqAMrVPOqt5LBdj/pZzTFs3HtjiyIBebcOR+gD8qXaN77SvQnrDselJnZZFYr9L
uFf3rVt719gi/IWCsEOzRYRgdQqKadyZbapfSEud2Kq79GqUdnDbaSUfOhxNJxeKa7YiwGiKCzd3
b1kX03e7yZ1nG19dF0+zjcCzNKds24YDzsMKbO86CBGC1m3t02WuUWSpDnAYIAJbrDKgD0emAs5Z
ozjauWXfr0kdnuu1WiKMH7nHERSdBfx5o3deLaZ569r1KhgnLrx1BVxq2+ETeOsaq3mOFE92lLuA
iC238VdY5Qz4ca3lbdj1wnW0VMG3tPCnXSjJnhJNVl8zCViO3RCY/MqT3DSQUatVBcPrcQlL3W04
t3q7JRyiD+k29MmnpetWURq6L/aYQIMyoG4yvvLqx26ABqajJGL4RXQ1kOx+XrehAP3eJNj1lTlk
tMZ7T3/Y/sXRNdOHvZ2VGXxtW9QDdWEx6vaodK9t2JXLCs9ldVuq4FCkBobRllu28niSKLihmz47
lQi/pNrIO5LIU1usB7vlCBxCoLXzAnJrYNm3Id4/CNg5g9ckm0OGVeaAOWFiSVdLokl5KIozpgUK
C2PK+UH6JT3bRpYdODp6J08HFNLs5XGRR+J60aX/Vugh/2xBpdxCmPHvTTiY8Qh81I69NPUOjgrL
26YdzF2RGPV7aBF1IHFYDquwHl51isvJoe0PxKt3NDs848Na2MlT1KTt2V/c4KyNxrxGDWpt1bhg
38TVhQuJgNWb2WEMR6sziBfAck8L+NwdqDZ/M2EMf/BzwzyBT51eCMTICXcXU3Qe7a6+sgE7Snfg
5AzAuTRyNM82z2l+8BoJxR8dzbfAV8Unsm6QHSxqYVLJoekxiZQ6IGcsHkLmEpwzI8I+PEYpi9kU
zw4Q2g8ZTWrXQ2G9nkfyuXymSasx9KpPo+tlbD3U/oBoyDn32eHjMFkEObxleQL9m99cgqkELLnI
O/KzLOsijYLPYMTDgaP3jCu4h5V3tPkoTEBMvY1E5DzTY0K6KnBUUjg/jgRIPIR16+6TXqttTT/2
DH0UlqI3auat1IvsPnjmBniHm5SycjMvDpEGli2uIb6zFZpk/30J8+4t8FrP37idrd8yhsgoeg18
uaW6GHv7y7Mf4tua26B+1Sp5aHQwwJu1ZpwjDac+9ryc2qtuGGIbI2S2+v+yd147kiPr1X0V4b/n
ARkMOkAQoGS6Mlne3xBdXV30DAZN0Dy9Vp6RcGZGZqBb4b+cnurOykwy+Jm910b3jR0Ppj+CVos0
h6B8hgGudpY7O9l+8Efr3hlL66RwMr0a18FuYjXyKyvPv7Q2SJppXRKA1SQuLa3VxCAYzKZtV3g3
5/CUGtTg7JDctiqODKqC8/uWtWmvan9peBZE1XFZfOvkscSRkKOjhMckSciLUP5HtzrJLUs9vUG2
VFK5dfVBoR7Yp2DAbwbtV4eiGMdTX5vqxkR6nLfuhF9tk9hqRWClsXXl9eTCRbB1e9cjC9fMWsL+
SGXiABI8F1w+S/HHwS3T94wckctZD0zxEQ084NSMvoDR+kUssja79kXGZr5rs/yTqZw7xx2LU/6+
pv0KEhPgvlbiQI3XngB06p3dOq+pjQDV69pma5kBurFqOr0pVD+n+5kRFGnB9iIunUVSMpXKzCwC
HaUf3LolkhkyIVUQRR8U3oGP1ZmtkIV76mItqqXIlj1dDmehkDwOt8MUFMe+sLtPYTvzwcb8TIAF
Dbrc+CmmO2dwhvu5xphxPucAXOdKhnd0rtFV1GXNTzKkG7IMOt3duIPlXw/4ZW1KL3cCRFiMW4qm
Cgq+5WKHD9t8BDbczH59uc61893mZfUq1yHVhzwtrWHT5Un/C38B+S494PjTNFfhnQsbwgGDPtTr
Fw7K5Q7+O4hYDgCHZUxS088Y6FhwCAKfa6nIYWaOgcMMB7hlfuhNgXqiWpV8keBNLxo2f2ozw/vf
+f4wvKZJgSIJQvgVqoj6stVutucZGqJSZ9dy0yLMPUS5tMwGm6Fn9g3PD+ASCIVec1My3mU3WOP7
gqu7b3TiOZghG//ZlRwRd4ln1gO0Pw9cL9OK3eCG07Zey+m+NGKOR3/qvyTcravePRvemr7DcBoM
XrP3fTM9z95oxbSR8nkCWo4u20C4blt2kywN4Silenhqozw4BLJWt3jfp/dmMWlEV2ch7l3q9b51
pGH5ZFLyKegZqd/D5qIuIhbXspHmQacKKpHQzg4tC1hG4a/OPmoxTXelFUUXueP5P8KMymengjzQ
27pRKejdsOOoCdbHrO1Be8w5ZN6qsaxvzQGHFhzFzqVH2MY+qrnz61Lax4G1M7tLmy5Q5Nl6pWxI
1JA3UdNng9qPQW+jEydc4COcM+67gGFfyBOMIrQpU+6miMWSR6rDBVTP5HG2KvU+SpH/YkQZvPm4
RY8DQQpf62hJUjSK5WNNV8l6twVVb09vnrOySYfWrK8bIjI+lOiXB1YCDnTtsXYvq86qXvt1GQ9J
iLqGAMchJobDoetu+7R/Tgrto0qotLotBtn9lD5qjM3siOF26CMyVRJq0s1qcrl32WVzhIrwJRSq
QuYVyNOE7X1n7NK6ypazAze9TcTIfKSstk2SHR02E0OWvGEfzL8KFcp9MIWGPaYlCDiB/79RxmbI
1QZVvst7H995W4XwT5dUcnLhWt+EoSaYD11A+KYgaX6byZmf0eeOl/4MWJ/5aTPgXVdcvh4PtXMU
0EhsNg+QH2OXcuTIWkw7ZAw+V2YhqxNzUu9nzo2Jv3+ckm2flM0FOrrkCvtpdCj8eYWdvdCjxyQo
VLuKJCYFAJL0Cro9EFSWjVZrE6wzuc/1MoRXVlpxvuQRLg5tZPrej4pggCAlB4sxzEPE1cZwoklP
eUaeUM1o6IAU0jq0dD5Qgx16Ajonmhm9+NFmzGakBasfjE9jAGCLnBD/sqduZFxmMS0xzagvQbXW
T/AHBGAC3+xpLppDLg1Cdrv3b3s9D/cLqVvsRsuMtSeJlXgsxX7glNlVydm3SbWwI8bKOk6pdPd1
59D7JGY8g7PVzcRU9BW8DX6VADHnRVnA96RIzV6alCFY3Yig2w/KwQM9qrnfVIuSP8Yi18cBpPiu
lEP7To5tuPWyvtuBGIY+XzVOdvayILvnA6uPDi4nCvMEPvaUVzd2Bdp3Ssd5Mwjp34i0644phMAd
DwR5PYPKgAW+2C+VZ+dMk9K62xAm0Ow7ViegF+v6vlJwD6asTOmF3XlXOiHgndS1ws9qoRtll4u5
4aDSDr9nyj5KoTM8DdkYFFvRDLhSQs64H1NWwWKBLeO8VY4hz6EjseiyUbNaLlIioG0gWkGOfwnA
0ssSBNN1XRpz4WSTuYbhV1kA1vtFvvUN8IatNnPU7B2hJgAm9WKeV2PZpwLJ4hMAfsC0LaM1irjW
Zc9lElED5kfOZ4D6uM4PfLLjC5PKjlCOBcqxKbvXwk+8U2dkxiQ60QnGY1UwpyfUjN2MG/ZwHrIC
UCnB51V27pgG8CugOY6i15TMPHYswF/psjwWo5P4sXSGxNpi6p+e8iRybtZ6tT4a6VqwioaVQaOv
5RSxX3PVkVN5HDnfEbh1MzYfUAuCn+jxk8mDPTP82FleWz4p2eGslpy0Pwnnww0PaaDMaFxYkwPU
Bz7I+eUS22fY93GSROdwBAgTiBsyRl/3OLRVtSfLwjVHzrLkoKoySq/42Xb6gXqjTj68ZBnMsSfc
IUfNYq10uFxZUW/ifC1tju3K70gPqs+ntZy8+kc+rW53k1lelh2yiLiohyEb2HOsjR9gowrO+Jep
KuZfFh7jYksH17c7L+xo0mS0utGFqr1cxVZp6TCe2n4C9JKHtYvyiPMlcAIkP2Fq9Q8Y5UciUMBa
6gM0EcmUE2+Xc1CrKPajzR4pToHKH2ybm2S15pQnNqFlxwKc0gxXKe+uicp0qyPzwvpBFVEXJ1Vm
Pee5sG4dAgXwi4dGvTYgp9arqR7ah66tii9MYepQFWt3B8i8ZZV5JvPnbsXsAFg0KJcpmK+wdnf1
tlHF+l0XFuKwMgkGJsVj5sAowdW9aXNFXWb78Dq2la+CZy9t6mDXzWtgA/GGXrys63MA2hyERtFC
x+rbsTgGU4dlGhLReFWJGas7/KQ4szv/wm7Wwtv3qcHqVVFcLbZH/Z2RDRKqYTytTSKuOefG13VY
un0hVhKF6j4qrmDo6Nez0/qC+7a5aYM0O6ourO5ZuKaXxCwxlKmgtT61VSO/R7uu34fpnD+Z+l7G
bouRVDyWEfIvJCDiJJDH7bNqxjkN8rr7NXBKkg0URdWVXpwei6Aodth4IU2s3sQOyRsez4zS2ElG
CXMr8MfHbhnzh6GA1MnYVz2IbHauuK2IwAiz+pT6GsJBMpinKmjN4zKUPmnRYrmYvZUF3YzuuizX
am9nrYvstvW+vdzzbqK0Wdh1rC77t5xgy30Btf9l8U25d3NdXhrbFZtgXpjvYBGFgl4208uQ19DF
cwNMCA0uWxCsej8KVg9yg2gLLYs16Lvc7bW/406xXocyaWilwbbDrElTs3ftHhsbFCLmHpN8SQfU
N9t+8YvbhM3+KRQD+0F7Sl0WiL6+QT1IB6ExBuyaoIoYT+gsdTcDbpztZIfzrc6L8XoZibEICF3Y
hTUKo01YQuQx07jGSBGy7cx4+r0sNXEVPcb1j4K81nDH+ie8dPjnuk1RjxWbfs9Z/NtxSJyJ/lc7
X13jqK3jZusTBHxj7f73Qpr/W9RA50z0++8FNCcqn3z4gYfwDzKa81/6TUYD6S903TN0E/w1Gw/S
Xf9DR2M5wd+wWNisBiOJnBxe9T+ENMHfcNfg6wI7iP4fw+8/hDTyb0SB8cdCBIL/jzv9X/75D6ao
/k///d+70D3YnA4vEoJ4xVUMOvBsAvmdol34Q4QtMf/IUYNuqrOGc5xn+y/8DH80yvz7i5wZz7Be
baQWf/JQyLoOUntOP6awzI7NMkQbHp3Wpd1Of5Us/kdd0L+/UuTzZnA1hKyY/vh2aA7OgJ3o3Vmq
EprdFLHGXRpV/iYY+8On+D9/asKR0FOgCwmwHNGfXmYlzosMNe/N1aYOd41dj09qyUzyF5/b+XP5
h8rp/G54GbCSkTx7M4O/G2Z+/+Vwj1Ozu29rBtGv8BL3NQ0LVgkjgbNRBnE0CYL2WDZL/RfWkP/q
hc++b2TH52vwz2HwJRfg2En7DeMxHEaHJ8fG7nlkk9877vyyFtuW4+1msXJ9+7vb5+63N/f7T/aP
9rbf3rLncolEIXcMt8sfv0CVKx6rzvqmRToUzwwWpnNiO+ofBEPCokl0G0nm0JwEzPI8MQQ7FbLk
/AsD2X++YAWeQcHnz0UrXPdPv4W/5G21tuJtLDJJ1QaYpoWWU5a1879+oQilD4N8FHY+QMQ/3X6I
WrMlyNw3ayj1Phk9vWNkkMYRcep/4cNBZvfnqwmwe8gfA4EIfB5ff3LiND76HXQZN+vipjTSMs9I
40lm7hOC8OrHvJtINu3ItpAx7vPkMqC0BcbnI+JHouYjFy18Q11JfZuRbamS4jMJEpiBY+e7P0Dd
MT1AXt+h7mbon2z9dWbmZ7hHkBYvq2AzhRPAo+lLK//K1cQZb5hGoSzpUGsxPU165yfRy5KNvFmz
aCOTgse165T47y2Z0kyTIxWwYEG32F8lrrOeQm9llr2S6LKvCQnJ9xPzhR8hXaU89Rb5kPdhZGWv
rs/wIq7c2VZHUaSR3siiQMxSOq65bbU/aug4E/iBFS0rMbsYPB5909RzLAQN2K5dYA3Qw65lFNuk
CX45XkA8RYW031wkUnRPUCdtxiotM4JNVdZWcGwRxgN8ajNky5YPbUh3XutvPOrrI4F7EiPdmCzz
znjM7J4Cu1zdKypoZMTkCZiPzGqyr85mE0ZzxrTexkUb+MkPp4O68Dn6fvKwGibkN2YkeoNtGMqr
jMZstvhgD7YFQ/pSD8SG2Y8yRKRuo2t3XOtejXi8yAVMUDlSoyZBR9woc6i87KYCmVMFsxTHPxty
x2L42nZsEWU7EVB7Y62e1cH1axVjj3uxyjasj8wc6v6BAaEz0rwWFfqWx0lFakApwNRviZn2l6yw
aqcrtb1HC2wEQLWSITnogo1rpYoBfb0E6xA+sfHTKehJawXSb+/TAJMIEkfHy2jcLICtlSshtqWB
fk2McUdJmk4wtnTEZJBJUkpbzLNAG4XnDU8Vdv2SuGS77r7RYZL2Vgjb19FZnd6hsjJ4N8blzhN5
QStauq1LO4sNy2P46dW21TTP6HgKpZFfRw7adqVbWG0SyCCUx5r6Ul8AZprxYwzarm+yyC7tK2MS
3z70bt59T4ua1g2Il/CEsoJ8F+XU4avbGfYFg/SrX0WlRPrdzjAobvqlWpH86aRl85Ea63YIyZc6
zJx62QtlpNAxeXi2OAT0i+tdojxzz2PBS2/nNrVWLLdN8T6roQgOpkO+O20G1Nl8GGKa1WsmnHY8
ZCuOz+vBTzL/CNuxQ5bvYdJmgJ4Sz8XaUr/5yAkJdlp72Hp4aB0rHpwIApU1zUH7mWYlFCxyIGfC
s0Lf4UfZT0DNIIV1TN+mpDAMMyJCgp6XaWCRwmQiIfiJ6Ue1DxfY7G/FUnru0+LXdgbVgWk72cDa
NeGmqhfHQfg31kK9auVEpFfO3O7RqbDpT/wN2p1oOJloqCtqfnuYEtSSfWeK53LFNTvGOMqCCYWW
ajymYQpwK2eNIzyGCenKd5mlEuJ74d9hW4GfAQFtDDfNZGiDkLJM7FZsTh3jCb1sHMtIewc8Dz38
gq7heqraNUO82VX3jp/Nd2NXFGxGuj6NcJ61+byVXuIhUfBy53vUfKB7uG1ZGDe9gRXrtoG/bG3H
Af5YI2VAtypkHy/sQfJDm8PMZKcw1+VBzH5yD9JvfulnvZAq3HjcLjn54sg86zO0jfAuBFrMZs1T
kgbes0LI22xlWst0G6m1oxcp/NzfCyvx/I1oxryJE4QXp5QB7Xu/TC7LrKyY7xyZeS5BCRbb/7JP
AG7lTcqIAR0aTAeXLK0NtB7vpZlE+hEOY9eSEWYl77Yo1E+6C9Co3qQgAGai+JXJlZVv1uf9B/GZ
9qnVGHi3zpCX5EmOg01Quh0u74qvr2OhVgRtDP3OYtKClOrDi5ocw6LsmisId4NPXz/1r5jXs/eF
pRoKqonkMVZ6+nOoWdbANZzUWamt8kPmi4mEUmetL0pLsi1jSxqabeECF/QCIKBGLxVRRKP7o8Al
yog3XJoyNtABHvGg9R+0nvIZy8P0kxOqQOY54qXZ8pgDa1MEnShhvpBaOS32yt53zYLvOZ3RpKLM
xUQ0a2RKW3D35LvlFSII8Cyj/bAKvA+8SIeAqKVWtGPi1tjzhlPiWHveNOqReo1KIl+5OeiUg2GZ
uBNr5Jf1KBa5bZhEO4QTltONfV4BrNSiyx2Eb/E9Ehh5jdd5eqz4BrAs8WAFlF2Oojpx6yQ3TCWE
3vqSvWPcRCshvi6e+3obhh0JKytPyWijinD+6bLuwJ5u8Amx4i7Tn0sR4OUYGDlOpFla50WQj2U/
7hZP4dhCqoFYcWo/u8nrLXjdhu9l6Jb6hx92GvG4T5mxd5fGY+vKxpBMYjst2226tlOCuKHtKtBI
vSlZsKvxGmOZ8eM675tiz9C+fOOWaZwDG3aREaPZgzXoqgGxUSCg5bp9Pq+/Kf7/v/fj/9Ek/q72
/k9gEfa0Q/ZP//rd5T//0Lz+/a/91ry6IXR7utcA8RhaE0mr+R8eEB+A/RngBink9wYQCweIQ1/K
MpDegcfM7xwglvT/BlQNU9wZCeKK8z/3p071f+pcHc/m5X/fHyHyPyeWgRmjBROARs7NxO/6I5n3
Xugh19nkLNkFvkx6WI+9dUDJEgzju5gliYPGavrgmgqI7gVj6RxkmyT1+vaGAtKX13496nrbtd2s
YldCKy1ihmvrjZTFGN5P2o3Yl3ksIZOHUsrOXDeFXemda7dRd1zR3h1KzAVsS6bWIaPNaUbSYnMf
SOWjv9qCkI2ladw+Diyxgu4a9NL/qBwnmMDD1yJ1wu2cWOl9M/Yr4b2oSvwPuy+HNgIpHqEFLosZ
7hkJZxSLt0A5ZqLYoB4mZjd1dTk8T0RKB/gPZDSzCgSXdVuruuoOpHaGxaMt8H08iHxt6098ocE9
M0if+MuRs+HSV5QvW3dWQQMCF1kx1PFWq2NlOsb14xIoDxCRCemfI0M082edDm1xHMJoWqE3I8Os
L3jUmOhk1IAOBPZFEKDv54op1u1QA4fxNnO1TumNE+oRICdvTy3v3hBZ6+XEUrz9RfZiBOZyMAoK
Dn7QUm+R60xaAXB0ooRHztL04lhm2ilZVmZF95F5Qd4DxLJCEKd+O1kXNRrY8BstyDDijFNr/2vB
Lsn8ciZTRQLKNzz0sOPboVOdZ7FD4+o4O28liWbHgLwei5Sv5Hu2K98j7G3liE5QFvG16VpKxomD
A7rjFjUBUSTx4ha+zxs0iTXjseGXzfkgUAESDa7rrupvq9EoF/EAZ++bNUZD7lKh5yPRg6bynf4D
Yn2fvK1MPfWLhtWt7gi+3U1VpA8kFz7BUZBX5eSWL2kL7TaFsLIZyuBNLn775agymWOU328w/tG+
pjL7+4V7j4RZxZJIhi25dVSetU5xHNRpirl8nufqrqACcIlrkMn4jsuzgoUrumHj2W4+kXOa0zWg
cW7lGG4DDLreHPcQTimkFU6fQuIeoTFb7xOcAXu+VFbeVoaKexOQ7RhiiWHZ1nslvw48fur2iML6
HRicU1xEHtFbTVxHU26z0y07+26iPUsTBOq+1W1tP8/PwT+tXOjn2ETYh9wS8/rpo7MjUcKbS0/c
oEVS620lCDt/DUiefcdBLnaaUNcxVgP+hQMOLbPnDkve+VFxKNrRJSZeCg0bhNZCnyIi7+GGOLmi
k7M7Mzwg5imJIM2GTFSM+mHdGnipSlpvuSHb93PBMzrh7Oij8IJm2PKOFiCH/AR5QYnvzkbYsqe4
yAmbnTTVQ2YvI49Y3AzVcNsRnAgl2urrB1rSooyHBbIxl54u3Xhd+iKWIzv9HaZq8hxlYFCCjoul
3i2DFp2IRJf1A7EBYr0BJ71e0gLmcrNGfKiojaxw3kZlSdgAyLFgz5TR2klVa6TbwaBgt4cKH2k0
VjrG2VZcl4sNm9Up+9K9Slb0EsfBQUi7SRPVZBu7TUOxE5Oq30w9soZduqi8suhX7kAbWNWW9C0s
PV4r0emjl0QNJNCtJwy1rxwoGDFzxOlLidDsUjX5D3UWvq2JtzwkbNPdi5w37ZA9nZB4IfryUJcW
A3V7ZZSPtzO95Bexwg2rEXUR6NxB22Mm8P05v1kN7vV9jmaY1znump9pMlmvFMDp7XCuOUq/z3fn
aOcHrwmrQ2v7hDBDKb5uMJs/pUU93fdIhMRlEvTfvu2TRJDkjaTgWNv3do3Uc8EufWEn4IhvI5yK
iYTnu3h1qLPBqQfTjg2B85S6rAY3XmPSb3twg7eggsURz6NEB7DM/q4b6qK6HP0ugMEfei8Eec7r
YU0c9gQ125KNAPh+jTEsyLZGJPo2I9h859PHlDvHRkeNvsOdf42deR46H+1OQPTtG/5d/cQJgB7I
kVYClQDGNQaaUH6FlYlu8p66n5jaFD+RWE5V1ycfU4bZ+5ot7rQzI1Z3LPVTcRsQRUBYQjZf4KAs
P1g2ORms+3DcGyR6qEtSW2LeogdAXcumhNhux2mPrfC7V0wHYbptYQ3oQ0CewENlhXjMnSB7Y45j
oO+E1oGmXT757KnfO6QDeyf0qZoxGz600u13uprtoyGrgm4WwSFJATYirJtJRlNyu/QWaPxigZnf
0h/FU+ctV4PPYUuyyDEXg0CvlhDLMi6NfYkey3smZ/lT6ra5dOb0uswiD2Xf5A0vTtsywYpseQrk
eFsCg3pq1xVPnoPPZexWlicKLL/Jk+tBofjwxqG7H6tRYSM8lwJuK+p3hEbBJeNy6wGAFpE4jVK3
doKKX5RW+h6xQz+gTDY7iEjWNzR8e2aNU4yQ2C0l75kz6fKiXdgKLgQ7+XE/m3Rv2UV+Xa3jd5oX
t+jxLxqtk/cEtWYwlf2j1NraFdhvXjVR2mQHtDdBNZw6R48XRdbC+bIwZX4nZ1UJ5PorvGZ27GiZ
vWCNp2RP++3c1PIiSg3lAgxpHVn2hjhVDhZX2irWM7gpVIdT8jRHykOIt35hs84N6kX47209HrAn
qCumPWztO9QFKP7PXHkBOWGjW9vg8R5um17OVxQ54ZEDNbqu18I61HXqvVAGWf6HVgw4vmZoy7hZ
KmIqy8pGntdWeiUMhKkKiOxkeIXt7bqX3aDmJy9UyGSNBb2xJQumiwacSRRrxzqlKHlwVnsK3qvI
MZ9gov2W1RpZJOzImu00+PbWalGKpWO+7Dnk6l8lj/ybELNGpazive4yjmcF2TAP7DrGj5/qKxd+
BrJJLKSQMdeSLVnG+TJCWW8CW5+q2cI97+ftPogGevxlJnCjXcI37gxr2RWW6x345UeBvL5KIRYM
SAsqk1sXVXs+tUcnDXwwkfk47INuWX7O2BoQKBtgj7dSJvqQdlAUPUzz5EowIludqfow6MyqeECx
AKXTsNdjeR6dY3r7XbHIdpe07S1e1zDdYfNIYpmpdGvps3+4A155nQw5v09aDDFDp2svmXS6r9um
uV4QzpMCtDQHJYxCqWoFIHCcyeyS0kIFRuUMWAUiCmM4f0qn/byKESGCO13/XcXFaIN0MdJhp6+o
KJvHpsyb97D0yreFGcnbDMfgYY4A8AAlX/Xe2Ev4Gnb9cDSmbPbzqL5QX5OiUQA2Swt0Iq3T1CeF
sm0fhGv1VU/CPYxnAVhWsg/S0dhxULr1bWfsbOv5iARRV+UPZkLk3mfABUjRrgmOCNdLT3jOK+Kn
5yq3Efro0D7Q+ZpfwtNtPFfBL8XVcDBR1ccQpcmDgoq+wSX7QJnQ8zDNJRRLHRGT0OvwTqCzuijW
ID11UcAlG85Ip5hEnkrV/8rxRVkx13+09aTUDx3fJu6iHhhBP471q3Rr/JmNXR2MqrLPiUqS2K3w
PC8H2fLcg8c7yL5ubtQ0yo9JNdVTX9QAE+hEWJ5bGHQPw9xSngbNkt1KxBqbimgiZKfo/cq4GUoP
MoQdNdRmswEfU4jvJveA7q7UFyg6bTDtQS26GHcvkQZeOfDwL6dq3AkWbRctA2bnHBVPzWAJedGB
0oGVWocM3XTaJdZlGK5FSzBOSPjFcE6vgQBEnr3TDlsVplCNiEqVb+xn2LYDKfkUepxOGB2oFjEN
fCyiEdu17hMVd4XNjHnom/aHK8L60mlgFYLhHYnyWJmrAShpt9hhtbmvq4B1NjzYlJKuv6sEnghT
z93BsSEe1RXGLfTs3s2AGWCIexT3AF+VQf50zrkZxYirvsLAc+kjd+jwIOAIAFgbwHOCwziWJwhP
CG3aGq/YPDHr6CxjET1Sk5IqBaSJJMhWDA5BYJ/QERK80yyi4y0tjiAVTLt0glyx0w3Ir/JpXic7
2Vo4+NurmSHWMdOh+4BcGneiwhpxabo8IMLFk/3z1AIO3EzFjI6IRFIvRnSaiU2flc78OvbLqRMs
UZg0lphp+srOjkvWuDtKGO/OTYx10Kn0f3oCxSwrBTXeEd5RXcilLGCuruln0KM5vkhtZLi7Uqlu
h/IckV65oFrF3wdKP48KMn4U9I31ylNerjdMUAyhL2P5bhUhRSDSnqd07rkVFXXjJgs8+1uGQ73z
E8KFQSOxchy9/NNAStkxXDZvHdnot6PkfHJ81C3C9dFsdxi3bsd1TG+Z+tpJ3KJqfEncotsYHjBL
jAkru5El3n8EVd6OcAEVUjy49k1OHsNNpOT0w6Gk3C3alz+NYg0IyMfDNlUVSXdbcShedImW12xk
m6cmjJr3IASJFeP3qhHrtih32jay97qpKnLGB/vDL9N+1yAPu7CHzmrZEJCoLlvsYWiepsfQ7aZ7
uMERLJKlnxCzZUW4tb3BOZR+/jNiXf1SGlXEi+Vmp4FJhNp0dYJVW7v9gyOb9WjybiRTqgmKa82e
9nLo1XRorUUiv268S+2HKwgyQnIyFJEX3WCWxyWxil/+AP13idzxSisuxZGsl59eylx48PrsBp1V
+eBwKPLgyRHpw1Yp7zOBol0jD/yhoja6zxPU8WJGdug7ITZMe7yu/Dq9bCKPFR7Gcztu0KE+hhJ5
1zDo+iRa4pqmacyv8bvzHLeycrnxuIoRnR6r5GwV7XO3mOO89lwUYQm+BdwL12CunZ121SPWiJx5
vOOofeQWTJc5vyG46GLJD1OV5JdOOlaxA1QQqdjUVS9n1bIbpysP6KAhXDmo6QnPLjfnPkpF/9ro
oMcDCxuJAn5MS4k4KF35G5Mf3aPEVC0P2nZlFdVkNNdMTyiq05wvG1zJEUEL7KxBeDLashAxP3Sn
5NsIhPW5ZRDsxXL2yJJLtROSLLdKw+U0w4UfvTa6WlYUNp+rAll7LDQ1/oQBz72QstQkHNLj9QdK
5S+IizDh0PbcGaxH08bo8NsOC/Pe50hDr2ZSTYpbcGXMk0IKfaR5Fcrmois/e6+b5yc0hty4s8ib
Tamn9DVKFv+I8L5/ZPCRHHQ++1bMaN3GO+PpMoiJYF+O09x5cmOjkLPiGh5IvRXp4u/CYsHPYnlS
YRbT0XTdjI1d7JAqRuWhW113HyV9CDVae19+autDUqpi2lUZ1XgcUE3FExiBLdkw9i+fEfu2UrbA
1BpAResdA+CT9pTwFa5xR16AKTIDGx6xXDPYASJopbp+UjwuKyhVBmsLsEG5MXarn+dOQihshoap
V3SGwNV5/XMcHO+yzxCqjQFwLYC/226crJ82BAv6XpdRACKtx6zI5TUFqrtlPoU1tRb2jVXkxb0D
0/sgJtcFTNecnUFyfgyGprzhndKIWTUpbRz1mNtg58U4OVG7S8ctbxaCZ3Z1tyI47NsiRfMcpfBJ
luWkB5AQm4gxI9bjIs/3HryIB585fMz4uYp22SIFqbimqe58Ky/7eGbJZhP/kDAZLB0sjRQDbKQu
xzVbbaKvI8PcTZOWecW0I8VjBVKqiHPCVUYsjq7lPnZtr9I7K2lH+jaurKnON6LMpP9L1uvYfI4g
ALx96XV6qLZD2LFx6Xy9qpc85Pg4QmDKCqRfSTknb/jHwg6KrvYT6yBqk43RFq1ylqJUDErvrqcZ
lxfEB5bkQZqJRmaIpii5ygTL911o57xqNnjBtTe34fdUsE37mMOeRKKNPXA47VTv+t21Sergjs5B
slaLJqx7ciny/gJ/cBHus1GRhJjQ1yb3yFESta/oGqaLFbFgsV8RMdRg4mrvq6FXhn4TohBUSKyw
FLlNXZjYCehsZ+hTkrXZ4mEB3aFhObPHXKZQ54VmWx0Lx/wbe2eyGzmWZulXKdS6GeB8SaB6YzTa
KDPNLsk3hNwl53x5OQ9P3x8jIzvDvasiK5cFNHIVKclNMiMv/+Gc72h9yGuzahSLb4RxP3RnGxcA
+31Qk/1DPYph2aXofSPEsnXnXIYW/M25yfPZPjh5ZCUH5kOlOBeVbfR79pVMJDdLj/XngdQNXhyG
hOZtUQfY5DZieh6OsU9I1d2sddjjLZRKcG4QUWi7PNFleehaU9PuslT55X6hfrE22LzN6uDbLOxu
sD5KimTaKP2ZWbrLsSuz3qLcynAY5FCEtTvWMLzu0kFOCP4XXGTU+BNphCnpDTfaSLZgnNnvfmKo
U6tHPumMiR8vOMfa6kawrifSIBlmb+eyISRmckRTAmGidO9avK83EWt9QCEmsz/4Yxu6k+Kw2LhB
Rq2hQOpcDMDtUu4tBGVBl2OIMsrS/cbiMQ7ZF0fPjDFY9eiNOPZMD49lbhpnd16aY9RH+TYy6eJz
9AZhYjbf3Q6Jvdf3r3HlA0lJzfrC/FU8OaXX3A4F5QUCbAF/saB1u506+VFH0/PklR2v5b2yLZo2
uJ5PqWpPiCOjzeCCmnT8oQqpuiDyJRIKvY7bZMnx4iZsiYOkSF6ahYoDuw7UPShAwdhpbJttPNEo
HpEiT612EENDK2xTgklkZjAdWMULN+w89KTKWUas3xCNDL/r0Vfnxp3T1hEGytgqw3RQSXR02qFm
34ran6EKB/hs237oSYMEBSvxds7EKZvnrTH7gUBbrF+WZskOSSHOwDPjQ2ZVZWij6tnV6KJbz3lP
EbnDV+OIv489kIaI1fOjO9rtMZmV+YSyVf0gTCu5tjRlGLAVvvdi8Xh21Q7nl6r6i9H39ZutG3g6
WrM4UuOvGRm8HGZDnb7Jkda25J46x2k9/fCkD/HQabmx3TQn3VIZ7rckG24GfBZfiqGLXwaluVu6
DfHdijLxTS8Ro69v7KtoqTuGNkkf8Uqz/p2M4WoAqQpRl2DXWBReb2tg1DQMcB61uNnpqxVFV8mL
W/lztu+M1WPSkLeF2c6PH7TeVfgC0087JwASzMetxUBxkw/iGb2B2ho5+ahOneoMQodh40/RD3sY
M0wApfetcogCLhmO12b5MStg0IjVSJNZnJfetRCxCNsgOo1qHYludB5Eo+5EOb1T0gOCLAZGHtx4
m8rJ47uUfNutazCO3QrR31ODfSu5aTcq8nn6TNldwfpmQ5Ey7kARydelyhsZFjaBxIp0tUc0LFA2
CHwrHiD94F8kQVObCHldtFEdyx7Cr13IaSUCGGskmBFIK38kEUxDKuyvqYbcsvs8adX7kLMe7qyH
uZuf5xyCMJrcjd1Vr5poqnNWIs4w9PhQ51xXmYVly5iWS9rPp2galhAVWbSxE2XvI0N25wHs8aWU
3nQyQFVvRuraY21q9D3EUSJpcIw9dKz4mo7dLq4947P2O8o5ZG/rCNhrNi7yp6Owmu9pw/qqZsh1
ErWo8RpXB/Q2dWB2PkLrmnors/09bSPctTyet4Mbj4HZuq+cocNbr8aTXQxk1OXNEFg9WrGwr22U
7iJrD6hMTzPJELhYVMF0sYQIuokMAoE6TK63KNZye5tYnVPSQdkSdEUPtcngfhn3BazGsxVF7tVy
uWzVkk4H3yrn7TIUL0rPeKbikXjWC5xYzGfKLesleRIJMWNz2ThYceVzE7uvccOVmafdtC0syfEt
jJcSEVPAh7V2bBnmm7SYmYbhF0tDOliQo8Z3nDpk10MpCVrAc3tqgTIcUunc2LLXPnwsRRs8KWmg
RoE+MqmeVc5HOvWsuwLg/Cj7i9Y8uUPmMWOp45clL6j9Jiy7qbDY5BG4EqSJW74N7A/DRpsJAR1K
L1AZyzYax8y5JwZl3HfpepBbsVofBHP8QSNKrWEWxmbKORs5BxXXcRWr08jsd4NF7abPo/qL0RDU
i4EK2mI0cVN6tTwIXMQ8I4Q2hXrsuIc+7vd0MyltcdchPID5MgLmT2/60sUcJirO8ASNmSSEZc4y
B0pUKj9tcGoMGCRNip4mzzYAsZsxK/KnpKLY2GjFJPnTMpBl63D4By4xQXRhXz2bs55uezv3GJqw
OtqWRbIG91k9f6+hjfalUVyyR2E7XydmyEfNV5UdMOhsQdAI0HI+wB4Kw958dFkebomVRCCi+cu2
JwMuC6NhTK0tBmMdlqW03Wo/CtM6TVnTvcDgUecKWFaQYlq8Z7stA2LSBSU6ozTwrqO/sZJUe2eA
QRGt5XtaHuNiWl3xDMBn3lmL5KKt0w9vBjnHUOrekP59p+UQpakUcQEt+bLN6iXeQkNkkJ0DCQXF
h0cOgSU87b42t7ryvqdZhxWCdUQUkq1ax1RLDVrM2i4yKzCVwu06xwyEcWAEDps0qtrSvB3YvTIA
stvdkML4lBP0mg7RBVvmRo07ZJacQVlhDjs1z/Mu0WGRSxszZ+sbxScIqVMmpoLJuz6f0xZ8NOe1
uweO3IUUq+C3vUh/cm2rQ/wxDv9EVvyLrNZ1TIGm3XbFio4E4fgLvbGGaahZcnY30B8OdGi7fO6x
4c+z+Cey2p9l4J7hWTjCMRoSzYB42hS/yGrJfyTxNCpRrSAXrk8lsNfpTIa4of8TIfjPmloizlBB
WMKwVwmvs6pqf1YgRN4MdbZEKwc9e0SLPAjgtWxXorcBTxxMHN7UhTLNT54MvDTD/k+Kjf9ELf07
7/IfCvHfX98k/sW0TOGQfOWub8SfFBBj7flR5fo4PqVmF5uIMay9cVKEC3hCLbnzNOGrV/QT2XDR
+8K40xfFpAHv8RpOkmvJDWQ3HZ4lDAHnb+r1f0lZ81TRFpb/sf7M90rNTYp683fNxz/+65J+Z2ZU
/ej+8rv2n9Wah9P++k0//cvIR/747Va1y0//EcqOQvq+/2zmh8+W1evflSfrd/53v/hHMM/TrAjm
+V71EmHTwydDB/ln94eNG+C/dowEyfvHr9/9N7WNaf0GYgdJC1p/n8t3zb/4g7hqkW7orqIaC8kH
t84/fCJ8BYwVP0Zvih5nlci0q7Dnf/+7+I1IPB0rBGkaSMvxUP4raht+9CexjTDXX8sWPv+oz/+Q
3fx8qVWL29u14Z56La+Zp3lGVI6Egya+OnpRYgQe3RgFSMH0MEfAUJFuAvQCoJCP9buP2MCDa1v8
J9+IQXm6bqvcXVpac36mE570MxqD+sHEfTkGbpz5rD7Wq5QWYtG6eaPnJfuYFudt85wYKCoCLJ+G
CQdtwJkHYz92ECp3hTvnM/HHaXV2sgZU5JGTgL0PYsBG206uzrlDjp69xnbkHao7Gw5H4lXyLklV
s5elTh7CZCPgTcER7UdtJbTHUL17G2cZXQpjz5LkvevUaFK/MjY2onHDb6XfoK/PX5eh8stDXnQG
sV+ySN4RzCxbberQwOu1NO9cVJ+hz2a9arDhOcu2AY1JrQNhc1Mixm6JeV4cQ3sB2+dCR9Bm62Hs
y6W5Ep1eaa9N40a4zGNK66yULS57flGFBll2fV3c6BWCR/hLcWndEv/gJQ+6NvcsITKKRfUxpU72
yZpRB/4Ay8qeWIARoPpIUlDnPKDutuWbiptq5kGSWAHe3/ED/RVos23eVN+SWsw/mHLZv8/cLSa5
2CVduI48ZNpIwZt1oTanO1yF/cUrcSveYiqkrtJa07yt2zTSDmBsNIQNEODmZ6/Sx8+M9QjY8chN
mnwTw5vwQpMg8ac69YkIhpe5ZaPkHnR7SO/lMuaHkUXuZs08nEh3aye81mZiPc5j2fK8F5AOpl2a
gphLN4XCKsRgkSenf8Fl50PDkSBrWoxx0mwjBt7Ynal640ToNuHE/tizDOUUAxXSIQNmmGoxlaEv
WZRPOa2TWLfQQMhI8f4y6CD42rELEU42uodzF4+JsbXQC2Fw5rnRhgohBFF7qVsW+yly2TFF4E+g
W2RZcnIjVUcQKjqmY23CFnoXeYK+XaCUl0emyc4XJCVxkBJPuyV+oN0PxBysQXaKzbOuXHUzl2Vy
1cqy3bFycKtN7zfltbdiqChTtGiXKKGn2A2Fxey5mYl7rpy5OUxGNdzHiZpvMzKtWGnPE2yytu7v
2UtB7ZtaE8BBGRfxF0MD6mUmlcN7JbklQtI5II4PPTtBOwL4ZzICWPFBSX1UiNDuJ1OodzQE7lvE
pdUEntCWjPXGiGwNAe3iBIWMSTJcgzTU0WEsRKOd5glSLgtj/yZt81yDhpF3L9izk6dpru0r60aY
EYMJnZfsbzOBi/bc9WOWTh+JOWURO9yo44lHs1V3GCcA7nNfwlz5zqlgWz3GzboW/mbKLETH6BjK
qef6ZFCf+wXxyizFPGNvAQWbgFcZY7x8NQ2zHc1z0tp69+i3YD2DjqRpumDk9lhrw2gi7A/JMU73
vvqhmpEYJgaluICTbNuWaGFu6C9XRAJxlt5AMyl9iF3IbNmH++WZ+RSs343n1hObl5GsEJBWsgHE
hWpttHfKH6WPvETw5gO91HPU3jq/5sUaW2ccv5RRgqI+sL2G/RiqnKRAM4VNA9dtTJpAHbhoTKxN
i4c0ea7ioqvURgKgSt5tP27lF0Yg0n1bCpIFnjyzGKddj3SuuSBJTgGIRO2Shn6eNAZhi2Mv+7sm
mSj1MxwRDWI0eGWyMUaBOwUASF87tFt6XotD6af2vrMIDwTEWH5N+HAZ7dAmjbz728Qp1MkaCu0R
ETZhlUlB++aWGQFTE+fCbDqS2Cf+ocvi1M3Jy13vIZFUx/MASq1JrYasCM/rtb3f63Qy09i+WRZQ
/bIxwddpIKYoytdgxZ6cTlxrqIlXHtCXZHbEbYwZkG6l0v3QrMhjsAA4kVcv7KPsCjZYiAlRnpj5
gaxQqmIEUUdMiilJ4/PkfB1mMrm7sUy2zDyXrc688ECITXXjc5xrCMGX+Slv8KoEcMK7kNGutQUu
sYYnmJO5N5GhgplmLLKzV6sJ02Lj2cnLB2zaC6v7sj+pXv/hEnryJBRxSpvMQ5wlG/Il/ETJL8Wc
ueV55r3ekzPwrTPyGjFkXPQAF7NhqD+iwmqrC7bzCVpLJvjA8di1XyZzYC6dVzxs39LS9ap0K0nE
iGEIlXZ0mZrCjj/ytIUFi99Re3WnHvJDI3Pp7aIs0yLKWFa71sgls2lZNw6BH6ejFyDAlfeTAAyb
ruhXICCuvGK1mvQt7BhkT6bHMnuXsqqFM6TH3qVIcZYw9OEsrQF+7DOTQN666ehiif/SiJQs57sO
j/dCZkiv+9upRfR3xG9euHm4zJ6105C3bsiFcYLFH+p9YSnvq9MvOgFLNiAqUBDZfdnW4ibKcveh
a4B0EpLiY4m2UOR/KzSEDWwd1Tu0W7AebPTzHbOZWa1rgvxxQtaMeANVw/vg6nz2B5nwmGFeSRbK
9zYBenCN8ngUO3qm2ttH8GnPVuGaSETwcG6yOIXRLbTkB5vueN63i2y46ZMOkcDd74Xjv1Rg//eq
51v1KR+75vOzu7yr/wEltPuXyvWw7t+7qkEO/G97zCufP8nX1x/9I8HAIGPcsBwsnHiBV63x3+tp
5zf2omvsGTW27WOy/UdBbf32+3fzJczVSNt1vvRHQa3x72HX5sfoK3WM0+a/FGFg/dwN8/uw0sCy
YYLCweyK/uTnghpIna3QMwSaklj3bdKr3b1n0Z+hFkwlsmEt+4qKtaoDNeuEETBTktO+lFgsL4WK
BaAolxpsYzojy8dJOIlg9OHmr5wzbRo4o46upPe1/nta6do7jDe9ONs6E0hI8HrVbhfTYc/SaLb3
pMsZgImvj3a3y1Bq3kZs63mqEMgDhYzozFArDHgK0aoeZNJkMl0SmlVvNGU3/fFPDdF/0tX+3FTz
xqxNtYOUnZ7FwiXwS6cR28vkYA7cCD8aT3pa9fAf+/KIkDy5KUgM2Gc+CoJNVFbxy1+/8s9zg7+9
MsmWLpI8sVrjf5kb0FhQLIDGn1lAA2dRBJBMhvonUxDv1w+eqQQXncOVaTKq0J1f/r55rOemd1mG
95kRB5aox3GDDM25J48dEuHRyVo5nFH91Pm9NugD8Q4yIewGFVmfh7ARqVC3U6840X+f+lRAbePm
xtbalJVHNpcU3AUbjU3PHEjtytnuBL4EpkabZGxRq9pOzfiddUu/YbuL+h52ChnUTGQGwie7sUMb
GFv9VgCVecwZvjF8x2G51RPHt8YHvLTFQ0/F8tbU8A/zJEEHXU1uyjZWn5cTKyb93dIFsT0JTmLk
XABct3Xlof2bAeB+85e2+FQSaHygExjCgAZNeoasZtKysGFplF0m12Keh5h5rIK2GWSMzFuv3/Js
tOtwoe/59Nxh7iApL4iW8yVC3AK9RxQbuBZ4dYludvWDzfB1vo+42u/8uEjmoDCrIQttZRqvZos1
MYi0VQSbxkP1ietqmQ7DWE+PENR1e18qH9fl6uJjbo0AxsdhQv7UOWcgPQXjwoJhK7zGQDppV9Q7
OJ2oup36m+3ExYwENWnb8K8v0F8HPjqnksep5jLv8fHRuL9coSudB8vaR0Wa+okCSbvHzOooWlhj
2o4AapZage/nD34D30Qaj2ddS1no27FmtlgYSXz4/Rf6/8+gfwe1/KfP5v+xT+FqR+j4/m+797b6
8zzn9x/7Y6Dzm0165/rsWVUFFq3Z3x9AmvObY8BX8L01otniKcPc5o94ZsMhXcdiooOLHTQIj4j/
+wTyeaDprEwYbnoOdwbAkL+Psf44Vv/SQMU27OeZDictpEn2n6Q9U9aAXfj5EVTkyHGYRwOLrhDv
dEO9EEfpW5+dhqhlQACDCQf9vSt9d18OufkGXBwwW3LQGDsFZjnxjKBLDpOogwsHK2IEZb7xPSIR
8cuI8wJ7FrleHjYYGnfu7KcHwAoA+1YoXRc1+paAc6Re9nPTdCcORsUdmiDm9wRK79Z3z1WbPcKk
2o9TO6xeF8zE1dQEne/ukH8wIo/iCyKmOvQMNd56g40TxNfYyWgpVKW+6R4aUv3AVUT3zMNfIokx
VKOKr8WuTKJx56I6evHTSCJNQCtrJC4RNhSTHLLmK2ljyV4tpQrM2k63C+p8IlJrMrP09rkcMge5
m2kdCyzmQKDLH2gZfcIqxvaO7cHyw9HSr6QrFltzMYptW+XZ0YQjFJa86G3m9/ZZemN+78IXOZaJ
BeHYb4fnVJQVwsZoMk4OHd8SrmyQB+y9VMexcw+Gejsr96s/FMbHlBUCuHKGAmArDaXfE+7IdrZu
7ejGMydFRk5lL0hfFuvCcSKrcIwzdxeXkfejTsAjJwnu/NDpOMY2virjt8prAcNbk9nexbkpXgr8
Ox6yb7CaVV2UV4u7Aps6cuiNEwvr2DrYn+6wrslL2ogfflew+ol4C0kX6Mb5OHOM7acZrgEQCVyl
6d6NRYwyLJNo+/t2SLHbyRGZPw9D2Etx6b+aGQuLb20bo7Rsa/1WlVZrB91QmMZTrcf6dWjEPeM2
OywXgyBEtwAsuNEy5h8dDNffh403FbRcqM6WZI/CkOc0kTJ2S5RLsU3IPghjYFi3UaOuzFXZUNVQ
R68clpg+6EtOSyy+CHIc81OKjXfPUP2AdJr92BLNu1iaX1lZYXXV9aCblvSFCRTrmwrRAnq5jdKd
fb2svZ8pjsznl9u5cZMTqxmCH9kuxfdKt2dMvvIajfaNTfZOlgsYpcMm6+ZXpGeXGE1D7KVn2Zso
UT0XvGAc9tDxgjSGaCA1pMVsvpk3KE+wdWwclJZOfWGNemsNYl+UA/PYaDuV7ZNYw0d1k/mTjoWE
XMgrsdRB5x7ZQA/VY+00ezXMQWx+B4Icwhzk/dRfdYqQhz7vb6MB3a9d7zmOwAqjitYj81w0SNTm
6BJbEjNFgaBnbhD1mGEnyyH0F++Qpll0KPQ0QLLBp6r5Zy9V8shHxTRqOhdqCgDAmPshd4ygn/B9
jK6Fhy5pT4PtLHcONJ1NkvEI08pYhLUo1CO3zY2R3cG8RuP4Nc29Z5Q5gbU4+xlrYd37R6tcGNVJ
Mn+yW9OrAoWqjoz5s22zXU5/2JwqAgTxETzD9Dw2lss0l6U/mz67Ejb6mSaMEvEsEDQGeVti9fLb
r5FuGjdJNg8UG+mPqkCekZHns4AGDHq9flX1+KFFfhTW3I1H0+7P4Pu2/VRcZY3VM033hjZhtbKM
b/jOJ9IVlsjajmnb72cCDYr7KkdTnOMbgbKzhqFiAhT6nKJ9M9W1myhmsmqlx0soFjsGStoWaWFy
Rko3s0EkjCV+jv0Bjqbms+LHY0b0DYrkcG6LxzhPPlNN/0bQLkdc4uX3JQP2Bf+1ihATSKYNmwww
5QNpuO0HU3IGxnr0gAwQO0FsateMAYcVRojdkN7o/nABF5hvTaU1B0Z6wt0wsTwyrzW+UPOusWEt
OoZKDoEJuTDU5ELGRZbRAefG8p43rX+xrXQXRya5Rh1jNBZkTFmrFUni2BfX1B+TCISMk3qvWIyw
1wMSPMJxQg2/BpikWXrCOuSfvNjrAxp+dUM2gccg1w8z5QWtKp+MYrwramIQO4XcmwDTmzoCuh3J
jrM/eRYzd0aldy91We3s/B0dfwDl7lGkM3C4Sv/0UvcQu9FJthUiXzbA3eovtNzpHA/EN7D/+E5z
ePHy/ns5kUFCFggCwSq/bwzjO6r2lVJLRBUGkEM5QdBg+xwqxhc+wicQ7Eh0F9gpoScyoo1gnAQa
Ec3QeCUQDOTUHIWkwyYRGoVyUd8BoeS7opOnSfezD2Zb3p5QyA+/qU5j3ug7EedB6diBKoc+kHAW
sqi8zmV6W9fAG7MGzjo5sWEu5iCqFWkAA+wIQkS/LMtbC/+hBniT8G43TMbWiw6u7gtu35ui4anW
AbXr+ungaG9Yd/aItUkNMZcX4eWA49/cpj309YjRakKUiXoJELVkMEYdCn20csSeId19gyfTrqYj
mTLcDjiubDHcsRi5Jf7iDCAedWAmvwmBfTT12ou56GQ4NcdR2ttZFgzu7eeoTl5JAz4NQ3/KuYgr
cNwAos7S9YNeGghOCGCOmlU+rZDII5EQl0X0L2A/T6ZmPWkgtjai0a7Cl5/L8FgT9LUzhijfjHB6
NvQ5P5g2h1bGaM18t+H3eTSaDJNi/BDOIyyw17n9UYriMJTxxWVet86MN5aeXauCSJaogbThpXcZ
PZbZJ3e+aduBlxTYBWed29zcDAIOMsm4l8Q6A4zIsDZ8Ryp1jJUTmq3aZkrh/AS+3tnjzp8Asnn4
0Du5SSbHCmfTuPjRsK9LTTt6enssyMnVWGdkdB9QiIB9viRTfLbml3lM9qQH7qaJ0QJmRvIrRnXS
CcRe25yHofYPCMHuh2QA1OTLsI988tCqbdJa+6homeKKaD46tQWxYtQ+XKWOCds43rCASwO1THKE
us6j0NvLBjfUQEqR+8Tu6L1J9L1FbNLCsRHrac0N2FwjnZxd2T2YTRkIC/mwVh/nIQtE6QeRjRq/
ttKg0o2A7IKLx7SazUD5lrefXuFeYRS90jzu+no+2Lmzc1imLQmZtIWkGy32MKeOsRi8LT1jiSWq
QZ9UWHy8uosxtt86DoY9Zd+ANriZsc5sdCO+70X/XOEH35bj21L2TFGK6mANiEUREEJtEf586soP
PspjjjUJkzvNdnnh1oIKnm1Zm51cZLP4uXLSZXS0dqO4d4c1m4KVRGj1zkWJGtJzKsI2MR9itdq1
zfahptCA136nJTwWJwMtFAvUJdE3vt5uzbHdG5OzdcceERcacct0thg40Zx5JZ43Wfdb2yZpa2nt
V98f5BOqdBlazkpa17j83IGUkmrSHAg46SshIehNr52yHtkcbZ3B3PVad5949ZlF840g8ntscXgC
GNzaTXsiShyge31vN+YDGPEDsvWvAFvuur7caf6NOWpbRM97MwUQyHtf2O1NOXpPGAvXUITuYz3Q
d6UNxV1Uw75w/DJoumc2nkewC5u1NiVBhw2MzlPbTyL0hNgk8E6JAY/c/LJmVbKCK3aro2kPxLJA
5+7V6WHokyTU4UCFs+NwqSuPVrwMNd/8Hjff2PRgP1iTMSJc+mFp9l+kVUL/876axRSdHFGEgBQ5
AlDYxWb2QuRemPruER81nxsGo4xzYVikHxiOyZMjzR10UdF75wxBD/4fNSdARBilMg0swuvgPe9a
WERTeSmt6GrH1yj9KisKEvu2yFnQSe2IpPStJem6BGxfA3vWlP4V4touR7TZQX1huxTmehU6eGBI
UGRlRbB8VXpbPFfEEYjiHY74Ppvm0Ev5QBztSYzLUaYqUG66p/884C3fxqbPxTOqoFTmXkotIuSI
p0Zm47N1XAxBItqjCUNPFD2I+mtWYnCWnhS7xX6wvNJCdIndeswZ8bNpqGMIwmgFjxj0hkCIGxq8
XYT+NM1RGXlF/qXGEJDOpFRO/pUUIy/Qim8+eYq28d4K+262xTcj/o5TZ9qjmDNwhpx648WqzHcn
X7hmrKe0yZNdCYcNwQ6pOtq6o0QSB729tr4mhAG9eXHNg1R6qHs3Izmj7Ox7pLjEKdRN89iglv6S
gJ1b/794vrSTYk6VKmoIt6vwdsQ8MDF6b0yb+sqKHfK4JKA5O/+mOdbryPkM4jvCp6itlyT6REhK
d+ZsfQNtzEAtrR+NSewq/JMnf2xfzDp5GB0bTrSef2TrszTKb8jnYpw1YrlI752500NTpdeo1z/a
Wjs16BkCNkd478QW49JHbY/BzCXkTx7QXPNa2HbYFrkW+C1eBF2v9jz5wyHWbmIepXeZT7tnYgi7
SGi0VwAj/mFuHZPqtGgQ+QxF1vvGJsvK5kqnq+0G6VvHfsydx6Iz253vyeS1c0X+FVYA4Ga5kElr
m+2Nu2rbOqUtXzUAJHgcIL+6zCYvZB76B58cwCowTBTFmzYa3V1XLNoNxr1i3FparxOzLdISbCwG
gx+IpNmHiwxHXJ5Z/W3sNKtbdvEwSMmqJloobgnbhATYJMQr9tFYoW8zlXFTUeeO9V7mWl9hvKlY
wRLElmMcLvXSZVPsDHGz19TM2tqN0z1XGqtMSTjTlGbUHQsl+J0ah3wlqowiSPoovfqpBaJIaN0R
6m6KdHlgyIihjnhzs1lidragjzHxo/tkDYtcmDfLwP80iBg2IeMPRhwUFi895yjpAblJKwp53D0s
ljfA5wI1MAXF0mZsmKF+4peP7XneJoWNtT2n2ECHj++6yLqDiznAvopawc8HD5oel1ZbUzAJVDvM
jWjOgBh81FI8CXBaaJKSrCLwgIUvV3Re2uATJSiWa9QRY5+Sy84nyBcPPdXvZiBM49LHC39876GX
YIRUzF44thrGfs/QHHfXIPBfnhw7haTFulKjg/Thv82+kR7LmnZtCz5g/lLLKrF2rs291BCsS9kZ
zxs301V7jpHrZ6EgJQ7Vge8LbeUxZrl+7ESVKXaUgohf65AtOb7IjWPUzMa1wYIet0093qhjJH1Z
3GQjTDiqXeBvgZ4tBiSDWkyiuRZzV4/4VYU7gUx3CuOTBi4Rn6n0OX7GVtqnhKjz6ZWom/EGKepy
QPRU9tRg0xhAOEwP5lK5xkNtk2ATcBIY5wi+LSdTCixtT94R4loHVXO6Ge2CQUXNacJ5pqR3gejs
sRDtzN7ZDtOUjcyLXahZuh+zus5sl8/CXbL24rYDwWN+ri1NgDHKQYZurQFzHetPJNiS8A19mXH0
OVZChFs9Dc6+jCNqvRkVscEWVBe3CmiP2rq+oT24bWF9rsHH30x0fPezMbWf8PXdbeHjQe2IftmT
Ht+elD5Ub8ogUR1Jr2MuxxFIvxmQLEV0X7mSTqSjSGggcbp+SNJMnYYsiu+zKIoIF6wXl0X6hCKf
4bR5lDOeZ6dO0te0yFpU4gXiuFZvQlsfxQy3umOMhSOX/iGPjU+YgP7RGXL/UXWO94CfsbqYuOXu
EaORPAYm2zg1ACNWDrzjv5CJ6tzXcOHWtjsDo144bdMhJW+xo5dzNp9whar10x/xYKnU8e/on5yA
+X52bI2YlJ9EVCgVI5IvdpPQvRc8+N0PvfG41sdIn5E1JfJRCgudTdpouzqfzTOEO/oF4wZOH1Mv
kVNDlIYqjxjaOOmmRscT4BSx+ZhzXL76tM+nDG/PY9Q11CP2CMJlgyzAODoU49cyNf3Xtp95epdp
lOFHiqb4HeNksh9KeuOsbY3vxFmjq+wGo/yS5bPDmDHWWMyrpMKKZjSfRixvuY6KjQUZ6QemWoML
dUQGtje7lkcM7zNeSS8llEFnSCo5XyjaY9U/ZHUJlBs1iv1mVW2EdZm1lHfTKQ/h+aSoZmIBg0VZ
g8Hox6B9W2wTKx7xS8wtamdamPl1yfjMzHUkZWZE22b4DWjNyqZItm+BnnJcQczcK92KxMbqSdfB
ItkeGMOxZZpi565BYk+zZlVHa/maNA9jE2dBhLyWCNv9LASuu8FKT+j+ypMFAhbReoccpY8rymey
uz8NcpWw2hvRfDKLJr7DB2c/joh8qYiWFvl12j5NekLjywi63cW9M12KPia9JFYPS27PV8PBgSM7
yzs7A/0V73d3b3HCUHagmRmnJwu3DSK8WB3AI5mrUUIL4sRpN27DSJLPQp/OuWUwf/GaYVdYqNJr
q1xhBpKkWSdiotpd+//D3ZksyW1sW/ZXZDUuyABHP6hJIBCRfcfsJ7BsSAccfe/A19cCpboiWXYl
u2X2Bq8GMpOoZCIawP34OXuvPaeXZsF26qojjxVpLF3+3C7ul86kEq6Phg7PdSk/K6c49gXqdUob
v8drEy4nY+hQVCSUHesWEgFxdsY3t4OCakVMfgQ3Z4Ug0qfhbAG/uCTrNjlzAOZx+MntT68EGq+k
nZaYZWbvMS9YnWwrnsRN0g7Zs9erc2T53TvB53AhF21/mykcsBajHz9vG5E/F/WyfC0cu3ixnME5
SxZjTwZOF3dVAreSjozfnUxp0OBwLQygQmWTMyrm/izT08kLxTMWJPWJvSK9Bptvfzir1yoWZSOL
MV4UD6ZnWy8YeJoruzdtGc2qN94k0z1mgIY+TdN8vLfWLe89MMLpehFyvZ39IaHtbg7eu+qc/Exk
lLH80HFk8nxiasf7bKwC8BoVkhXPIp/eOjRasZqH9tquiC0JmEgfs9XwOXNtwaWoR5GH3wLK4j5J
zpfF2ZxrqYgmclyel64EDJiWgjE1wa3kGUHJXIj8zLARh/gZEpmFp2ZiH3oW09aEmslGXu5UuD2S
OhsO6dpeTsgE6T23AcJRif89VFFgS8LPQLJFgFkRrI6h9ziTOq0rG/aNkX4O4Mx2Tt2fDzrL42Qc
h5M68Zx9vrrOHm7DhR/SsUfk/QVQEYfZoSdOAy00tQJ2fBqivusAe6sJMBcOiFnHUxegYJnZN4MX
Y4Feb/y+ftFZ91VNeq+Y30rRKg5ZVXU20oon25EMr9ySZ9NQPhqFEdtJa7/5KDvjJlXGwQMvguPk
KIMqOW0CfPe01B8sjxu/w4l3TQAnnRaj7A70tOIFdy6MY6Ml02Hsrr3G/TLNgMboPiLS6/3kXQTV
OcOI/ewO65EYppcW28lJrTURQNzGYQNJx2A6NIy2HwfTp8LIgytfnDRVXyKdnG4T6QEVqfhcpoLM
izGYnrTMGQVL94qmjXqk/MyPQGynmOUdFQ1JbJrwan7NchfYKOigjTGyrQ84zerYserlpLYn9xTN
gAV2d+RRrrrpZQHxRGnd0aywpXFTuM/QZI792J1JWrvxsh1ubA+/Vh4OB2K1z0fo1ycDeC4cJPmK
KrcbEDyWudznRUD964hru/NoEzNwh5SlohqNbeFWe49GXTB/BOvs0vAwDxyvm1NLQE1Z6BvOfm7d
FekQDyYxXkJOOjasNmYa87oEJFYyfqViGocnJ6d13obQvmdCTFqM5TdGgGexoA6LSEjLIzPxeQIt
fdrr4aRw6D2qNOtu55k7Ji/0FSOFgbWO0N+CjIeLEtfIlzAxL8Owt04h4NxjTrwQUn9q7Z8xDj4P
Vv9CNeox/N7qmwcyuaC8bpRAgHq+/pQ07oRKu6sen86rynL/2jPzgh5FN4KqbsbYLcAqIJhUFB+8
mRnE3q0n8vdh9NtdwpOWMl3cI1IHHos3jLmOvIK88+DQxAc5hkGTVr/R4DMzwZ71+S0jwpMyAJ+R
wkKYAs3uNFN+2WinSTnqiSGvUNA1Wj2jnPZvl3aM7G6pblXfum+1noI7xBUF+GpWOqolhC3hICkr
tHDuNSeBqADwEkMp3HVeXR1szO3o8XLYyEMxXMzkQpN8ALHMnK/6pB8fQ5SO14nRH1zyte4gBtBy
G3DNjI12dtZE5mAaBm9ty1iRlJpFXM4zltwICcGpWTs0xCwgwOYrZAHrpLKwbWahoBE4H2cACod6
tO9hCCNAl7o7G6tyeNcK04s3MJR3x+rOzmREuMtFYHl3Rm+9CxtXN0tiQBOQb/TMxj0kwi+bhXJA
ebcbZnEKS+Jc5s6pqKjPw/q1QfSaoRuZjXKgEO+GvdPUyEXwvIZNU9BaZ2EPC6TifWN+2FO1bwre
jVLtp2Xbd02XI4DOruHj7XF86x0tfu/IaWk58VIzPUyieFxoPk6psB/GMsQH0J5W4GV22Ky3tiAP
gk4FasNF9U+6NOK8ZeoSIDeKunkRBytd3XO/a1+UhF1F3mpP6e2vEZrb8eDrVsbsyxmCkBkXqv/U
lzXxlmnxwNsh48SdkUEFp/OWfO3QMdaQD0eib20Xv1tzDpwwvZlHMzuMi3utsk8ErUQ0qZ6+TLtM
B7+qIs2B8CWbhH7vOu1ekwk4fGZyHr24V7beaw2FIiqzNkwig0fQ2dUGTdKdi6fptqzgK+3yQIeP
BDHXxjkTcuPaXoLqpZau+2ZuPbeCV4m3Kdiep6AxO3BBUM/7WCAjQXJsFLAcSL+ghMFIh9/WtI6u
mOk6J/10LTie7ANo8ZfYPHCQdT4DKacw1w8EwIIenAfayi8kc0R89INfjCxghSXlubQZXtIM/mou
ctdTB2UDIBJBYYZz2lMv9jgvM2nn9kJzs1cdSmtoyRF0uOX/wfHz/6cgkXX878QgZ2+kXv2M0f3+
N/7QgRi+97sVIGRDChL6DvN8ftkfzh7DD34n3EU4Zrj5xyzfQgX4f4Qgwe8u1FbGuyg0QhxmfwlB
LP939CSoEX08dW6ATOQ/EoLYm/HuLxuZ67pBwEEaJSLmHhN3z6YT+Xi7yyrZ/6//Yf1PMeTDGDYg
y3HIbedCDnZvQebYPcdoh7EknAkevN4NrbuacRTqDvrR037NjWmhSbG0aMo2jEeEE6HZbBIWYKsx
XZNLTlP+xWC6drkvQ0QRMfraAWldgVU/g9u0w3GxPFRhiJ0aO8QosLxO+VMzYOCISTw4S5O0vFvw
RDasFD44X08GhYpmt2BlpiEFW71IEBjsROtnoD6IFIGpIF37seyQ+u0r7BgXRSLq5xY7yK5v6C/s
TKhE1wE9ZmZhOfPmo+GNoTq2bm/d9LNZhiepXWpqFDIkI7wxMLnb3BzLqERkbOBRWMBgO0ZwVUsr
x0QjLP1VWqFuiM4t9YOlAhOTRV7Q3Vmt/JT/LMcDzz7RrXkr3n0sZRt21c/eRmqXeQeMVVqRK8ki
YNwmtIK9P5qPC9yTp7zPyuxki55497O2hYMxu36c+RUR1yayPIQ0tirUflwD495yExJBsxoVKLky
DmmmIBUTatqUL4cMUfXc+D1pAUsaOrgKBDyBXWslyUKoKCdlCmnLeA01bgcQmYnrHOQ6BXEHT+uN
YBa6JeA3h2dR2ulHknB/7mrSM69hhloZCfeiQ+C/hsMrQx2kFEhoaLk2uEHXi2nO1TPIyDDiVAyd
nWAHNUZpPRApnk0IZTrHYCs3ShepB/0C++vUjjqLhG0yuMKcvK1dbva8eRqK2JPggAxn4SAMkwxc
oTMQSgMxD5RkNCVph1J1nJxbD8VOecScgjd9cWZiuIySsu2PZe/fpgH9rOfcnh40efzj8qQ6EId+
MYESvEucarlClBEp4wW+RISzDhGRoav+4VKbJvinB5XH0/QxnHoclz0/+EU6WoxZITvLV4fGbW8M
f+WQ4BO5HNCEZdYULnucydNFw7/eWMz9/lCu/leI/aav3TB2X39Db97/dhirz7cBm+R/A+m5w9r4
792bd1+b8b3IPn6rv/02pF9/i7BJ/CT/2/76n/Lz4Hd80h5ScWSaFuI6lu8/7ZzW75ifWertAOfu
tiP8a81Hfs4B5rsu0CGNiwywf4n/0AzCixMIBgN0gWLTi/8H4j/f326Vv24lcK1UV6YvAsGv9DCI
bnf1j2u+4Vme6pqD54EcsCWSvMuQYYh9gY+lrS6mzjBJK6BYL+I5XFONgkp3z6kzonggfgtZejga
gQPNaV7UfuZYTETo6hI6V021V1OdLTBS8rAuvywljlc4mqqt45ycyUdR0NSOClky5KoFh/q9DRj4
G7kd9BDIxHDuezjAPluIP14Odg1SED7Aap+MARvl0XfqZYodPfgC8coq570OpX5sMz8sT8eJ889T
QKW5nFnk9ZH4adTS28MUdk4E+fWSphBiZQgLJMqQAd0lrw5qsGY/pyONX9WUBF2sa0cwL+JzSVnr
cujF/uZml6GxuBUKiLGB1GItq7Gb8MO+l77wX4HUwY/Stksmp6KR+bgiVnluuxELjNThcEX0e5Ps
grCwvtVQb8iRhPcxR6FTe6ez3lYnuHfFTVoTtxpDoSVc3W4kW8LqGDUZ7rM1mORrZxw8mLc098BI
SHYVxOsSimNv4zyWwfULuZeIM6vKTQ6cVQkanjvezB6MC8BlG6hccDTp5GIWs4dXeICET4Re5d9g
LO2uqtETZK32K50TPXaEMxX9nKO0MZtt4/MK9dZBM7mrmdAsMOMGD9pjMU8LDEjfvqhAwI9HoM5E
raB/wTWE5gjqo10xDjh0pt+WR9F6WIO2A6y60900eHcr22p2kiF170/Z8/zmFGk8QbvEkedpLENg
K5sShADEMuyIwWZSVVkcY/q8i7zOcOnTU9Y3R5itzhK7clgJiXIzc7jIi3AcLjJPGeUh9bxG76EW
mhTawq7asz7H7dQWvqHeAzQafZzyOlooEiHUbRLCCL3GJI/cVSqbfkypHUmeC0jIOi4GzHtRaduw
9xaVAlXqM7uFWkSjvYnbptPdiYF4fTn4k0LxM4GctcBbDzDZ7xkxeu5BWg2H7GWhYXfW5RCts5Kz
0CHNaBdxbMVIdJE1tuXfZWPbjw9uwRl9T8tomV9KsBrkp8Dyye4L2r/qMgfhdwbfcirPs2wQ05XU
RThfdwwt4MGgng0OzJpHBAhjbgMTE2HufON1G/UxXLIAoSg3ENmiC2nNe78WdXPrgkKryONeRHZI
McBliANnd9w3DA+yU2qcBvBjnfLdlN7SFlduV/rBNQnbdFXSShv2mb0CiNoTQ8NJh83J/ea71TDv
HYTVeWySsVRE5HD3dszgtNgSn70U4xr5Sykj7sFUx5AkhjoKVniglzLBq0ytNzbllWDO0RwSaQ3i
s1YVdVdpJuNww6iLoJVR6yo9uK2pZExoLhq11qTWI5ymMIfT2hi8NG6g58lY2HWenZD6sCESSZ5W
JzOq4vpKWKw8VHCQXE+BrxS0ngeUCWhUjBJTcjpNiF9INLEi1bstwsHR6pDwZRYMWKZCmIDr3tG0
9GvksF8c3KyAhjL8FfteL8GjE+a8HL59/lLlo3ZgqjQhlyFl+SUXfvetBdr7bcm11eyrfqmfzHm7
etnb/IGRTt2y02ZCK2XE2ozOyEka/BWZyf+dPMpM7qEh55tw2jBukwDNpYMF/Vq4g/XdyuxfpdNq
fjaOWwNZXvKmY/2mAbSrZ5+WPpX0Vb7wue4KMZId5dXdt8EEhHvSO073DZeG+00JsCdAU2rlou7o
HR7WtKifgMkGInLhPXwmteD2gR/NQ1pVJi7wMWk6gmhWN8MSuy4v4WxSgKfoaJn+CRwoO6WlKvYE
5SAvhgcTBKdixJO0K8BKZqddEKjxQMqtfpxNJ20vrDLL75uhTvPj7HbkQExdBquPDcNo9jYn3mfX
hOFlnEjBDA+We2aR7kHgeX0xLvnGzK40gaqO4mYjYbecHkorsL9mM5pcZnfjcodqqwVUpE1QR5Ix
/32auu6plwi3PTADScIThyCHy0k49mc3FnRDFmuLcOusoYdPmaDi2CfOiIKhRsx1IWrPRYYZErp+
SPugZiwxCggo7mLfY9HtsmiywS3h03VAFDhV2eEqTIChjvCObjsROFhrs3AMd36b5KxFDAv8vaXp
AJy3SZiS4ovK977l8jmu2spND+vI4CyREIORPIS0p+lyMIDYCtb7xsr626DQ3pMycKPu7LDzz2SS
oYlN7Cl9zivLZjHriO6EYin4vvGKQh6bWwh0ftii5PcA49wD3s0vPJO8kYPRqe6FYY68JLPCovNW
JPlVu7QVR7pyfqoKQzwbJkneOyAM5c3IyJBTRx3CbtLtmPjxlCCyjEXWlQ/W0Cq6t1Zus8cEBAjv
88RITwneqls86AsEP1okkwL9LPyWDIepEYuMEey7WyiAQmnYcub9FElVmwc9e9PtRCLRfaNc5jWC
XitiRuLZmREEc3BNETB0JybUSkH8VMv21gQrI7TCtBJA62L0r0a9xSUg+uzuBpHU7/kYoIBOPR2w
Mds22ltksjAPmxKZCveVT8d8sDLryZmr7qOotq/SgZd5wwwAtJAcAJ9HU53pO992zHdULRko6zDD
oIv2BwCDRh6JgmlFh2aHVo3Y0OaT7dsU8qXIGRQk6Ldfg8wM31cG6vdC1u65xWHvkSQMVIyOLupP
1xe0jkvm4SEneW3jy+UXtwcvBJG+K+CNPrWsw+0+qOT2JXuWRTr09/5VICCzi23jiJDn9x8ZfmKC
mXQd0qljpq0B9Aaec+IETrvEg+cUAEDNQX/BftEIBIxAH/ewJKebVpAaEHM/ya+uO8rlrFimFD/J
zOjC8E0xRQ2VFIXggpgbhBeZDqBxg/Sjn0oSyVNsijcDwgJufVkjVQ2NFmgpENEA5fDkwIYmVrJX
MYawFawWm9FZ3QAv2Om5WYO9RbBHbLVN4pxsQ5+buiFR4FC0PLIR+DvuAZi9iNJXr5pfMpeASnDw
RGB1oYHXq1sXFRw7xnLIudBC6ANjHbJy7URiJHG7QuR726XJakjCZgk5rOc7J6xQn8F3S25KwAFQ
P6qVpiJS5x7VI5UKAz44XM+GIe1vnZmiGTdNnBzcmAh8aHAa5QOF33xdURZMOyKBlssQnT3nfZqN
/FhioxRYUmadERGbVXHoG47smEfBRu3gEVRvNFja8tQZ7RmUf9EHNBowK72iR3QeVa1GlJupqhih
8omOex3YQQxaqy429AND/X7YBuadpZevCtrCVanGMYkKL1vuarfoP2zSzoYdIQfTs1/3bB/AnxjP
4fLxN6Z+SZ2aeUK3zLlGhVWu98qbrjeyD7jE7osVKD3vemoGJmkssNTZ0lRNjIMu7Wmgt444r6k1
byVw13U3ly1y1xEbkxNBpfNuZZ/6L9gLifFE7pl+min0mj0J4uuDZcJhW3s5O3voBEgLMb2SRER+
RPMJHH0sYoooNiEckAQb6EIGjPSXEZRWFuQLWrltlJsGlYOkycoAdLluVd7JkW1tJ01zchiSmfmV
Dm2G+aisWxwxXso4Iljw7kBfkc5Ho13sldKtp+eh7e1ktyir+ZiHjkk/ZjxP7rpB1GjX2OAQhBvj
jKShRSAcLRqiVJQQBAVY2DWNp9oZEu+ud/v0HR3DxJRhljfBsOTrrev1TLrBotB4TpOabxTT/Ei5
7g7V7RKS0LQH1QYBLjXphuEDwRjUcVC3GU545hnunSk/JpWmKTwi/h9hXgp5a3smiVOzrGm0WfOs
PrJGm19TgaZkFxLDAj14lfpiINWAbKV81gvNH3u+HAJPFAePgf0XheHnI6ssDiVLUsyPXtONT9pS
7TuzTPxZit35sR47DJbmOORfCDEnqi6s2Cp2dksHUOHBpF1Dgo+KiOENb50qFFeLbwcvZe7pPrKJ
JnNRWQTTiw9FaN5p1ADYcAwgmDuaR4RItiTQIv6x0/ew5sywM7IRwbtc6MvsJtcZ3so+y96N1Fa4
jcLhmQElxKLCsAJSeBj6XlgdDJQdf1zdlaiuXjneFKCkg3m8djunfw4VqDVzX4U8Gs/jlEly5G2O
b4C4yg4ahVPmD7kOvQesV8Y7uni6mEGfuc+rCKTBAZhB4W4hS1AdSHEa8arl8Igqyp3LZS7Lb+us
9RPRIeu7r/siwWNn9l/H1G1n6MVTecZYQw8QBicFSATBIai93vHpjvbm9Fy0TIVMU7h+5FP5qV1m
pWNwCKwS0GbHSI+qWbPdxitzpQeMbN18FSrfayIgvGFwNhL73O+XmVJ0JueK+UxmWJ+ZhRc4Wm0M
u7fpmuGlw1LrbgsY8WFw+agHy8zjD6qZqApgGoV1pVMiqikYhvrJcUeq9cZKwDJvUoOPPp+sjmSE
NL+mKBbiirB6PuNkzExsJ/lQr1+cmdPULkRKQ6/XG2DA2gL27l6wbFdRl608uCl9yJ7dzbdGPIMl
yULtGmDsHWu/QRxFoYg6eK2TS+xBPXrXfHCCOyhX/fZDOjVftBgUtZTRjwZ2AjkUxQoKJKiTmNQf
KZ4yV2c3sgkglPDhwY66+N5H+q/orf03gzlQMv9dS+3q6/zb69e34q36/NFH+/1v/Tk/QY39O+4f
+p0cxXwS1/9lpLU89/fAd5iLBjSsGZHQxfpzfGKI8He6ayaB18Kiz+Vubv7+Dzaa4YrfWcMAp5He
vo1PsOb+B820bRLzQy+NHHjLsUXoACzwXXp6G4Pip14aPeplqtTwUvgaRrCUy9MMmmLXVI0RGWgO
EfkMlbXH/jZdJknm37ESp28Y7WmQQ3AfX374BG/+6OL9mKL+S0ea1+PhOAYPCD7SF6b1S0c6W5FT
gxpyXnjWg3MaQu3ZSqGOgQ1Twd9f6peONGMtm0BHJxCuGfIxbryMH996RrKMWfpaUVVgOzldywCk
kUuMXMvCFgOnjYqs+M+64H9c07I8ljtuCtvZvo4fWpeDi2hVB1wTvcauPuKmiFRMGs7h79/a97HX
Xy1Svtbtvf1wHe7jH6/j+tM0U6qq1+FA4PlBnkEhOH1DpbT/pxHCd7LE312Kvu+Pl2p9yyzsjEv5
O4M35UVkiO3MfRZ9tPsTZII7L/6nb87/2f3NtIK3xmfob91kkwfol4+xELaXcJgS72QZm5sqKhCn
Ei0XutUKcMnRN7uGOJpycuPEahg3tR6pyvvJ8s0wQsgT0AjWhlyjxq6p4okzaZi+uJRCu4pdt0Tl
jv4NZ+lcikNCG6VFyeKzq6dGjk8VihpN1LkO3oNhltWOyaHGfbFYZbVfM2kg225cMGLlhBrbN4l8
GXSICpkzgAefb53of/AAtTume/l6NJYeOVShfeujqXsKOGX3w2dfE8UZyWK1u5ijAoavilbHPfVM
nUTjXGwQOdYXMGOwoXfjXMGPr0D9BPQ+8JLt7NnNwmOW2GuIqi5hREVFgnVJ1mMe0svt+y3kuEJi
S1gvzFa7tNQFtUS3iXm2IMWpNFuOFRU+rx0c0u1s0m/6ERXyljOtyvp8LRM0XpAXt4SkcWDcSerh
P02OthvoxxuML3tbIR0BVoW50a/t/hAPV0ZRsr6n1jocOyQuFxNJg/8AJP2/ryIsx2KavIFbmIX9
8sQsto+khdbUe+M3ZZQRrHi0RRfu/sMH04PZw5ESukLAewIV8/PTQoCe6rK+sN4RM9Nzn9LGRk8x
WZVJIrhZUN97bfmFfT2794Yw+Vo0ConVGAb56+gTcBH//ev5dbnl5YBQcJiohL7LvvLLy+m7TrIa
L7xruHcH6I1g5q2hOelItT/7+0v9vNzyjLKeA/OEw4lWQIAh+vmdp0GipEBB9MLCiKUowyowKsrV
ZUFC5BDaEyGudzil1OFFn5jlw99f/ud3ul1+uzBAAmTfDvX1L6v9Crimt6zSfpGqYXYfBvQM9YRA
LKfV9PeX+vlW+n4pxkiUAbYP64Rg+p/faTATE6hQWby02WjfzPnqHALK+ujvr0IN8MNj8cdVtruV
nYvhs3B+2Sl7SSnpD433UrdbdofvdZcgGvEWrGC9QmYe/0AY2n7fX48h16Pa2OCp7JkWKoMtUfnH
db7BQwDVyB9ekwYXIFZa3O/kRB4GiNE0gN30GUPB8IZq7c+g6387pQ4C/9drc8fYzA8FZQ8zSeeX
23RoArgANELfgC4ws7LWQDImSQnGoPE1VRfOxFa9S9BCkOdS0SeMCfCoaIZh3acnCRG0PZag2DIy
PXy0pBPI83fRGgjip2BQKXBJKyWaUsDIPEBlrN41ZJR8PzeqnXDZL/anW3Cs3Q1B1clLZ2vmzb1D
xSAtlukjxZv6XCXRnRH5IC35iCCmuiPkPgsz+zTwoWUAFk4Cl+0oBv5vaKTrs35skgILfxam/rxj
HpRc8fElGJTbFHvb6vjYbkoCVi9FC+0Qkw+tAyKUvRlTj7aNuYmdcLQ+YcRWDTVM6U+nHPRQaNDa
GK5JuMdG3nez2xxnc3FRfuLTDfcM6e1H7TTBQ51KflgRvo57raSTEUmvwSkcroaNS9W28E8j+djg
60noXNZJr0MkKtKzTpB2+evlSEy7OrErSsubtFllfgLL3sSAl7nTNQ/BVIAdsYr8pHW69ExjXABm
N68qPWa9Xbo8fX3BwdICAcnEkCTRvTab2T02sk/CHSHSMBZrUVTWTVjBReSo2Cbd0e8bvE2GrRlk
0ZlCtlnyvSz7EoWJjFMCtr5h+KVH6kMrxujXWh3tIVMSfOExwYuUydguKscABb0wyPGgcZ+DHJMz
a0+eOPJxRatzl+dluXIy5MSL1lFi0ZCsMverK2FY1uaCJdjv3NtKgi6NFfjcjTeJuofuue88TWtf
u3u7D0neUmtHm65gNLiH4mDRhejG9kC3oCtuLYKA7KjyEh9vdBrSdQRSRZsQ0g6xlsor08cR1e0T
wyn5kS+htM9aW7Xns3byJAapVAfxNOJ3xhrEsIYZX15x4K3Dh5XQzG+aLDzA8q29xRrrngNnaeAB
wZNmp4/NkDo08dEP+jsC+PIbw3cGMudM0zqMZWoM8Zi13lHa/froOcNABO8wIrZxyHVgDGQyXxsH
O0siTJQQvGoGlf0hn8gMPS14qbdzQoIALeatR+rXM7wAxK9N1C+zdcMcq4OV6FJ59V7nOQe7Xlt1
X6QoeV6p34LsE7ZqHlxtRrhrsATGg4uvZVMf0jMhIVcodQHJUg/nGVRRjX53wU5eLaF5Lo2uwlvH
3D8/lCFhtPE6QPmNql7N9xJKiIrDQTuXJUbhB+KnwpfGYC65TU7zZ1p33KW53S41M/bEuGtVUFMx
DWZxnS0W9oqhqoJbZc3u103u8s1Wg4Xqk5EJ85BOitMO2FXIx9p46kTOAcSV3AgVppFig8GiKrpl
BlmXUS0rHWNKxiJmFy06cl68bmNg9KRRhbPTXLuy6y8dLSsC4/x2pCQtivaToCrElyqgbW6YY0jo
Tz95MavZdGt3Y/LSBkQhRWXSiVs3QLQwteV4v+CVgV3pywmhbqBe02F2eSughTMQQHX6ZeLLoqVQ
BCZPpJl4eNAhX+xAh06XgVELUkOM2aBxi4+RgrOa6BPJyek/pllvTtFggvBr5q7/3uQLY4q6XQyS
tvq1YLaU9P03n2CdfTvk+PnK1SguW88YvmTOROx2UyzzDaBnp6clXqw6yt0KsvWYihounM83wRC9
v7XrJU0x4+cZ7Xt3U5BVBpGti1uQDq3tyg8JqN5Co+VAkhj3cWHfYNWQ4Hk8w3yWeLjRwobaOZLD
5ZELkePcjgo62MuVL1uLDHYFFxu2Soi9okykOGGWTB5zCFCJulhYaiZDxw/nM5YsgUaPJIwuDmye
ehgVkBBwupKitdkhvSdPu8PWjEwMlLx4POPSLkfa8HmxNrs5q4qXPBfOgwv/cI166Bv5oS2QZjAQ
rcKXIckKWu99Srx2r0LkisPsITtkkh+2kQMClKVRYiZpV/B6Ud/rbdIHQoOBTksXiO5wlU5ISBS5
IRKbE6tc2TPb89fGtwitUWEa5TSQ5o3yNJ8peyEjZ26EelgUvzeuiLj4LKyamgKvZjlEeDVA9CJa
gZABEw+cNLYuC49BStY1wyBv7CNEdMQammVFkt3kjaMdZ01hXtjN0L7oylhxV7lLeTqPQJ0Z1XWd
OKCzRB+NX31i0QzJm9iZmkHjFswGZdhp/NQ9wGYmPjeRpOh+F3fgRDM85M6Q9Lw7x8jlR1lpzlnU
JsO5UE12B68mu89dM20imSXdBZ2Uxo2Wcdyqv7Xs5EFRlGEL6fp2AkSUw49gfpHcjpPbXxOKwOjG
7i3/Gx0SYKuGk/ivJChjQpkgs74hExnWw4zn6Yty5fQQaJKJ8Bh1CzID0cprElq9z4oyooebZNnB
vsM1d0uKjvfRr8n6DXDgcghIxV7jwmvBmzj0oLfIvIHjo0wDfW+Ws8STJBEwELUaEnPdw3pFlC2Q
rZzK1lhOVjEFr8y7OQA6Zj7fFxmz9Jh3gZaAVYSjMdnc640zN86HBJG7MbsrDpgLioF3NS79NfHQ
JHAYU1ak8VxPybtu9cJH5uqWYCMIzAB3N5Fs1nfy0yDV+XMo+dkdh7b8G7Xzci4LnPtDfYv/DFVE
zdS+OiBed5/62UAgKlYfNMkgyO4A3mMgKFG151+6ZQYewQ02j7NiZbpgZA6ayCCJ02CNCHjPdu56
73VVLxbDjdHHX+HBPa9Dp+feyJjs5k6VPczpDIe79Be8yZ7p0EBPTJKS2DHT1yGt8hfV9hATzNwr
3yiW1Ec5oVPYcQrWQCSGUd24i4SN0yJvyw81zFvoQekUPqFCHG7Q0uo0ZldUaDu1raGd9fPFKrLH
0G3razR22WNfBURXzPWwdoSRdv66sxLbeW0LBLqAz+owPVTmPN5BySE+XVN1JrSvDfgYVhKwEkie
E+yOltbhQbfdMETE1WeXuH1xkZeONWNC0Tm+Zkm+21VmZYlHhoFdXHkTkLEzp2/FAk9Mato7ulFD
zF2L/yYlWvsER+uIkd5LLleUfilmmWb4ItqKMtLViIfLjJA3maSwSyxXvU71NLJJW+iFkP1vc0Jy
CTRhN12XR7ZoCX01NSuwUIu6YIhmfsnXwQr20lOArBu3wKvearmgQdCDbM8APBWHpOs5K5ATWKK3
rfPyrTERTux4YuCzpWERCOxbCR9BOictmOO8kjQ7yBHVkDRAtFcjeVHYImPm2MqmYjAQahfTGD6B
165vAiccLnPmkSi5Mb4Xm/95Eq9SEndWZ73nXUAb8aMRRzraWi3mGdT1yojXqInZ3llBV1wTpcfK
SttDnWzrCnPFccsEcLEjVMdkSwZSU7u1cfKhq4+jaFk+zHkli6doOhxkpEjM64HAAv+9WpYC9ohN
5ihJUPWpkQUTKwlnqltv1f+bszNbbhvZouwPNSIAJMZXzpRES5Zl2eILgpJtzHNi/PpeUHVHm6Ba
bHdERT3UvTYIIJHDOXuvXfc3atU63z3PlP5+KBGdI3/OQuNWB62TIpUrooKs1sJGOfVVqlmMo64w
DCLYlZziEUkKzFNaV3hv8C0wwVASEPeIyYlO1Al1rXe6tOv7pIp1uTd0ps2Fb6jUazLi5kGFwPAe
14NSEVwcjBYhYroc6gfqYS12ajyft1U9aD8xWLlvasF0sNR8UOjIqDUccI3KHmTpg5mhwZCkQtvY
REkVaOni9oCvlWXBq0MoBro1hvelSy9V8Qgd2vRZSZd7rKqCJArSj+qFSSLEvUSa029KVyNp1dAx
4zlRB0lJwxyOeiunSbezJG53z01I0c0QzZULl9ImiqTByI5a1QQnOIOw+DnDWYiwyuiRtOcRo80Y
Ml3CLesfyrYdnUXY0nmmjzPYv2ktAhdJsiz6wcnPu2cbg1Ri0ItqB8jAWOlNRbMbKgUGMd8XKh04
wk0HXEaPJZ/a2uw19jmoVK1HBoXzasX23RgGKzV7NHpGGZIMy/nOKRaQqtdVbXfLYtyc9ExvEphK
XnvvVPRqFhYJB+EqKZL8WWdK8w6D9OIwRBaipIAIg873V7oq/We/1kLSLYsUk4CAtQeq1Urq4CZt
Gv2eABM7JyDIbJGFhlH7QmfTdXG2OT6eu9EMbnzFYpAxAeW/mipl8i9wtYM/JmoqXyBHjOgdgzD3
FlVgtj8CKiivetQTqWhzhjUXRtOYN2EYDD8YCFDKYxHiy271nDRjjbrVCiNc2oNvETxVP669r6lb
5k9WgWJhhfbcvq0B2OJxlVX6dSTs/Bun0vSoGp0KgR83xY9MzfgOJb3KZw7nwbOSF9kRbVrzShR5
99x6UoDo43R8VyQgfR9ap2l9HqVFCjclXb25F5o1Phltm74OfDgYNwfLfGkHmxR71wusitePAZZk
MeIDXv2+zt5wV5LRQZHDU29VBbnEEgUIyJOcoPif/IjqR6q01reoL/pH0x+YiGwrbu9QZOXs0m36
0ySyW3QKIE7lX5G39byVNHCqlV7Rd98HdhhsoTwrnG1od6Od6ARZ9sY4vOVt+Ep2mfRXQO9xdVLg
Zm+QOWSARcwmC/QzHGYGKWpjMdSj+b0qGkq46HndjdRwXizo5QQgqFTdxgkXpGBz0UCrI4aQzueM
H4j6Z01xiNYCjXDjYBHSpm1lrAfyznB8u4CwH1Nz63q3/xHZolG+6zUWycPA04P2OYx1SvaqVVhr
mJU4Npymah/tvirY9adWV+/bVLT6D38MaM2KKvRBJzldZq21OGv/4OQTxiZS8wzxJfgVizjQmiCN
wqFatDc9w6PaR0V3Qek+/244tJ8efB7azvSzotq70+e1JFTGfe1o6xNOGXYNnNaKEGEzLxptR0e6
4yX4YRuj7rSyZjHmvVewU3IKe8mhmcVP6FFnbnI9MkOc3eitb3x8s9G6w96RsaXp1ezGL1EzHkcl
K6slefaDuVIsH7Fe6BByt/dTLS1vXRgV8TcKEIDnwsGkFM8Dsccd78VGhAMlhXhEglFZ3yI9eJAS
BcGyd0tFW/Zq2j4VuiZ+cj6iC1yaI1kOQjfY5KmSvb5XcMRxIzY+yzalNrmKcSwdkMGRAeqNNXpj
O+gTbeWCYQEIxK5v2lnk+bc4kNGPlmGFvsAio3BhxWbMp0B8Qr0LDRrxaDA6NlZa2cC/ZG3Ep2Ti
IwZHY8LkplsJPEQpSmICjQZOXMKguIX1Pp0vRZyat3pCTAz6iMz86Rj0w+HumPkTJA/VXNNEQIr4
Pyj06yYRuuKlsaz8d+GGREiHaih+fV7mvCim2hqSMmFSL0Xzb4mpDPpXx2wc+3KQ4+C+hIlFKvTg
O2u4dVcuclFLfb8IFWKEQhoz3KxiGycWBRpquS99g1avdYS3y82qX9h6zn61gXb4+U1d1FK5Hjtk
feKoY66b126BNknpdKH3MrqErJEhTwBUF2KgdO1s47X6M9kjwwb2ZnSl/3B5o7pJz4zWGesToWtT
lfyvp1l10gjx7mZHl0zqbTh41a3CHmNZpaO3MuNGfv38Ri/eHmsdRidgzfTqbC58fj2z1LSGSNjo
6JLtuO1jmK9qXJdXHudFbf/sKkKdeYvs3OwGvKTUNFIlvyUfhT5gICuwekpx+683hNMQG6SO7VAw
XKZK9V8PUIGCp9Q4/I4yR76V0hm8x1fRPH1+lcsbsidYNq0KYNt0pWavifqPJDY5yY6qwqcKVhSg
vAxeG8qwV7oIly/o/Eqzz6vvS+w6apYdFceXe0HRjqTa4s/nt3Mx6iahA/ETdH/oHIh3Q89fD63s
sPSEbZcdk86PNxU4/XsfTsTLgLzsS+eMyv7z601eo3mvgvawZvKeNHr75uwt4a5IKqyP9XHoQED4
5FQA9YsV81tahcSVW1Gxy3r/yUtk/6DWfo/4VwBkQZ9hfR0tCQaNDKafvSHVK02wD14s7ROXH+eY
TPVzu6o2+FVLaEZN7otF20Cj4UV8obIfi+bt82fwwSNAUcaXZ7Je8s9sCFU0LVgu+/Iou4lfmaPz
pKjvXZlPProfnLx84dqkH5nswX9/DonUiqIzUnmMEowkwZj+GiGXADjjdPv5/cyUKu/9J3ouzJWM
IcPiAzy/VM+Rze78uj4mSuut0ybXd9TWM+zno7ZTSq/blcRsHGolbp+TqkKyIrviMGq1/hs8m39l
HtAv2plTO8yYVAi6jUhnLkHoC2NsnGzojoGRQdMhNJxDixtE1jZhcwBLleOPvvZwJOzCki7Eyqrr
gmhAvrMHMueNn5Yn4dfnBvymRde6fbN2OfJ79CzcYZ9BEq+WMfnKFsWaxt8ViGUPip35vxKRKveO
iTZ4NQKj+Q54BhyjW1EqXQ5iNL62TP/3pHlp47/OFdMqidt6egdklM7nPtjoOb0+yyGKKQSKF/VQ
EqlMbD5/0R8MKUKTyYo0GLnEC1xM5qVj4qZpjmC0yiN7zPLQWlq6IVOxXv3zpUggJchEndyM2vs7
/mtesoWGNnL05DExU/jpKnvV1M5+RGWVXbmpiwYmwoJpoGgCr7quqbPBWyg4pDUzG49dZa9HxZpC
0o1+HWvdb+B70S6GAPiP9+YiHsNSyKYGBRmL/fnnEjadMeYOPjmSw34geta+sbdVF1US1N/+/Up8
CM50cwgo3sU6fz3F1tGVLCn99uggzMV8HXegLAxiNYFlXnlhl5MAdzVtBm02g8yizmy+sQcqdl7h
NEfDC8Z7Rebeg1abcA6RSC7zscUeVSrTjl++EFqY/FSSptkpYQD4Juyt589vfB5p4mJl1W2yRQUH
TAEhYVr3/rrzIUkLVcHncIw43i1a17Z2feu2G/qWNGt7zXkkd9lbuFplPdptoa45bJvPVZqqVD3c
KUJMffn8J118PPyiSSKDw3ra46mz56PYdUetXrTHBqLIHSJedR00ZnlDWfnaAHtv+J8JAlzT1HXm
YpwoTM/uTFGRWUXXdnrTH6FIwO+gvQ7qnCqTACBc28M92VEce5xG758dt+HELoDrbisTZxnllbT7
QsBjPy5qfXCjhd0miK9Uu87+GMF7GZGT/A0VNY6YFQ/q1aJU8ax1ivKcRIH69Pljmx7Lxa1YtsbW
USCmmA9hHTHxmISiP3ZjlgG9JkyIOOnsypqhffB2Js2PipKJw+7FLJDQH9UwUA3HTAOBppS29WUs
xmJTiiJ9DITlLMuUwKMgLbUvdhRWD2Mz5dYPPTio2vE3tkybW/Rtxo6TV7/7/BlMg3X+DMQUxMxL
JbJ3/mlpekV8IqTSY6+ZyP+rNsVU6r+UHt9Y0BJm9PnlPnrk5GjrDk/CYfjMtmguDYWpmT8c6RrQ
dSThfV34fXFl3v3gppDHUGZCuQLIZD7vVkJ6KghX6LEWgNpBCettPqHic3VUDnqt/X/cFXsUHPMG
Ey/rx2xG0Ek+E76bD8cOsMKNMgGANUeP1//87FyN3R31KYgnQujn805a+GGq+NVwLIeRl5O0ymua
5/qVNzQBXGYjwjJJYLaBuCBi4k2dX6YH8eOUbqQdvcgG/gS48cmxYlzMEnPWMqV2tpVVk+610qL3
T3LLMad2uQBdkdyFZlZSc0IfNFCyOggnFEvFCdlyu9ptE9N0zLoouzKEL8cUW1GbjC4N3gArxOwH
WymUUU/RtGMR++GmKAFrZI0RXPmML79irsJ8Z2AKMm0xD0GrFEc0ludpxyhzvW3UqulqqLxyhV9Z
XLmhy+GLaI5Z1piWGT7J6af8tcBEqpBupBfm0TGpsw/A4JetXVkH1yj7G7riYvX5wLrYpjBmuZRq
8cEwFbyfq/66HiFCDaIi1T1y39rWjs0Wg2JkTZafsSS2JWnhtA3SePr8sh8spDYfDHcJSpo5aK6K
1M2EgnIllSOiKH3HrCCVL0Vp9d5tzjW/KG3sH3Lcvs1XB4UsHiszMH96elpG2N4U91gb9KQJzoVC
fWUbdTmkpl82lUuI++GAM9uNBp3l5q5uekeJbOQbn3bwPbXJhf38AXzw3A0WUfbWpkZJ/H3b89dz
9/RC9xQZKce40/CXJ1C3LF8rac0FVfkltEhiER2UvX++KkOLN8nyjUxxLnkFdePhFqWJwjlCIfZZ
M37HcaS/RKArt1qTmWsyhuP/3CL/VzHfB7dq02lGxseWm7udPVC3w05ljSPNWEKzB4qNOzfCa1on
QMfqOg+2aLiUK+Prg5fokvKD+nPS+vMyzz+jUlfUNir77MQ4Y5vI2nYIEdddmRcur0IoGtpWBopp
T0GQ51eh8VfqlbSKk2WOv9zIqFdqnV5b0OaTDydtWFsg1VxKla46f2f0j/QCRZN5Kjz7wORk3drB
KBaBmZvbz0fH/HYguDD3oHjCosLeVkz/+19jMhOc7wr2qqdUEr1goutd9kDo7z+/ij49lb+3HdNl
GIEc9pjqqBXOpjgbn52qN4yHMexStJGdq3f7Qm+j8A7Kq3k3WH50oEsw0ZVJzKU16iBiWblma2JT
oxaPEF/qeOs1oYBQ1jAI9sjotr2rRcU2C9UaZ1uHcn6l5Fr7lYQn97kC88VmM8X9ysEZN/CVD2s+
bb/fE2ObL0bTtEuRdxvnDUdoHl2nrZUuAVyaduWNHI17VAL+lcnjoxfFkeh/X82YjW7Eka6XuVyt
kYS1CSlJ37C9+Mo9XQy86T1NSxH7DmOK+DsfDuw3pJYadnoqI1IAkkTANnfLagNB5ffnQ+LySuw+
J434ZHGiQj7b3QRA+MdxKIMTrmi56JSJeTGhcke8Bqt/vhT8OtxXkOOoaMzXuzQr0aYmfXiC8kA2
GGnhxFBK84YZ3rryli6OrmwGsTBgXGE1Z/qbTw9dxMmb4JP4lEklxyBiyFWOrh+ZryzUlWmECscf
4IsLY8i837DpYRtVJD4HQ5CTr0Zf58rm4nLcnP+g2Qeu+LUVT27gExobGnMQQHZ+orO9+/wZf3QZ
Y5qrKP9qJkvp+cCpNCdtq0KQVlX56gobsPrgiC5//fwq870qT9cyjWmRnjYQnH9nV8lD5GKdzE9q
qwIZSoDbUBnpb5HFA31PYebWwg3W40DoBhHZ0ZU+x3xVmy7vUAhgonxPuJztPG0DtSwSvfxEFwxk
LR4vXPlFsxXmEK58aPbHOGAX9fk9f/Bkzy46PZO/ZmhPD0pEeE5+knGTbi2fiIrGadsrw+Ric8a9
UeHEc4hlm1lmHtxqWtBkQi8vTkFcBD9Bh3io1IBwm+Cu1kWCKCoAmjgZ+nM4zpZiLSPLdEk+calA
jsz7VNZMd/35vV9OsZaNJ8jW/zNIToiyv+89qpFeNbpXnQwk2HeJYpvPDuI8ZISJdmikb16Z/j64
3hTEbWBMZIABQDu/Xpw0dghqpD6hSRzve/T6D2Vp9wu41eqhMEJ38/n96VP15HxdhJFp0PthZUQC
YM8uKIoytwWi0JNnV5q5idLU1BdhLREnyRa4hBJ3zrM7qsovGfekKyKe3gV1neDC64hRq3pG66pk
3dybbJMtAFidS9I8Vi110eSxmfKXJfamKrIuXxi9Y/8BKxyqVx7bB0MU0ieFQWYAjJbzoj3cINK3
ZV2fYHpo6FGc+jYH2njlYV1ehTMqkjeAcBYNXHNWiWpC+Gf0F+XJTOt+7SuhusvLMvvne+EqsBJV
XRUUiiCXng25MOksaaCsO1mEQC9x2kPOQP/7rx81JmEd8ys4ONfAnzB77zVTfhiKeDylHPk26gTu
R74aXvl8LqZLwZfMmsekOZ32Jlvy35/P5KvA9+42J5opCvSwwMBRIpJII9aPkPZI9OoewVyXrFHt
Q0qw3eTKbvnig+IXoMfEJTXtkRjg578gHUm6VITanmSgGLdD2w2IkUmA1VN47UhHr5Urz2do1l26
NcLhfMkhmSE5H4la1jTEX5UjLcHiB5LLnESVZuwXUWKKnWmiDQnCIb9m0tKmzdf/+Yz/uyxzBuVY
TIWXVTWEKbIpTG08gj7JH+FNS4HNpEUjGxOaoS1H2w5vbNtXUNuKoFX3Fj5sdnHATa7ZqM73Ve8/
xQRJgj8bDJsGY+L8ieskzfiZQS1Mjg7E8jYbl1pIQazo3eaf2pzvl+JeOc5jaFVpbMwuJZHNQlOz
8HHgZ9nm+E7Q5QTeDrHntQP6bKJ8vxYnBEYzp0rX0udJ0MJT0qTqQZi75CHa8AWH+CEH0tEhqUUV
R36DXz21QGOKFfs910T02/piOcRJeQeZ0TNWOVqzHVo+3CPCL1Rxq8isBOPuegrh67F/g4pIeYIM
LLEHM7qeHKOsv38+359/kP/dBfMKRnxB9dB9r8X9tZYPoVX1tE8YnpZW25gppHYPoEsuy74bHse+
U+9wsJSvqcjawxDZ2ZVz2AeDYxJqTHVSZh/6bueDIxxqJbHgRRxbzapXtYLYLGTDhA+jyq/M1h9e
isUN0TuT9cX+vu0zKRVZqkcjxLDdOMq4d70E5VeNT+Pzpzptu2ZfH4vo5FycatrW/KmKBCxoptra
EaZJvArRPP2uvRjioUpCC5EE8Z0sFfcGSnx0pcxxPr399z5trMQEB9hMsPpsgs2LyAbRE+vHPimr
t4iVY83/25iqocF+BPd0rT/+0VOlsiGmowWF7nkLI5exI/mStaNfy2SLYci5qbvAWY34ea481ct7
m+y7LOoOtAbaP/Ox0moGHxbRd0bKlLqMjTDaCLcsf+I7x8QUBlnw4/P3OOMZTI9TR8LAPtRkl89z
nV0Sx6f02nBUjySEtPamdYyiXON8Ch47t+6OcBTROIdxGH9tDVHcMedmd7ZJIlDJ33hlhb4cVPwW
+A0m/S+OcfMVGmVly35vqv8iqAipR0RszMYBq6PuxCGWyCghMbBHZpkV+tvnD+J8p/P+HKayGWvn
BMq4kB+NSk4UrRTi6Dt+e0McM3FALurgz69yOZbQzdDYoyDJZ6qKWUUB/sYYYDR0j7pCXCLMO30V
VO3JH2T8zwsFMhjGLLM323m6iefTjt7XnWSui050e7WVFhnpBiA0MCdg3dfOMZfPji2vqr0zqI3J
43p+rYDuPOErMj4Vvpu9xD2tNYSTRJv7CH+r1s8PGg60NYZa41npLINpH7iil2ZIPDGZgMpEBhwq
5bWd0OXTZkgbABAnN7dJg/D8d41KWThKQ3hm50TRCtAhkc1D7W/1kO7o5y/2o0dAJ0Hw/aI+ZL45
vxQy4x4KpJ+eshq6uDpm+ToPDG3/+VUut1om2H8yU1yTuiECpPOrSK8GcpDVxYnsNnFXUeehv6t2
uGPMEBtAb78gd5Crzy/6wa3ZHNA4pAnTAIAyfbV/LaBA8ZIeD07BvhkKojQMstSz6N/3UBQ61Qll
wPfPv2e3ZgeqQjpxVHIGSLxlGJQICxRF32SxF13ZIL83XM8XL5PTtopcTmWTzNx3fkcWsqqmGhuq
1qrtY3lypfUGeyu4FV7c3zPSS5rulikxUGkmIAXYcpzCncG2rWXnBNaOYzChPGNFGvmCMp2g7V6M
uD/Z/eKVgfGnLTox1k86gVzxRo0s7Qb0sIiWltKFBVZfG95U09uMSorB6h9Ir46z6PvE/N5TciCh
lbkHz9Z0HlpIW2CoQAb8M/fS5iUtTH4jsohmWWm2+4Tgtf3VNDH1WhFHWbEiWUR4e6SayuuopgWJ
CEVhbFS19csl5YQWx7BTFm9VTpAkaLIAPy+K7w5AL/S529rGPb5HnR39sttSxx6Tif6h6zLqZ7lX
kRvs1BoGSZkNIyDFqDIJPsEjpJK+FasBth3V91YRzmJlqcdSf/Opzz1KP+j/5ODVJD0YD6t7byfl
CWI1KIFKqs5rJpoE1zchCAcrc3ptkULvpy5uyyiDUxjhPyWAJ8Vg14+mtdQxKuCAQx0i16kzkT6w
3znPbV+l1yqZs/Ii4iVWRTZwOtVZdh18U+ejpYiRDGe+zH45ypRy9ydNHTKaFqPzlBGR6mbUu7N9
Hr3GhATh6/n845sJLi+vPjvNaQA1gf8D0+/MxWHAz/uWfzMO8qf11fSWQPzCZlvYK7n9/LLzTfP8
nmfffCacwjcUrkr4/K09mm/4Bm8UpVr0pEojVbcGWN51e2V6m6//86tOv+qvmSa2cBV4suNecb/Y
Ns/3GcFxwmOX+Gc948qc/cEBh+nMtigGWPyb5vb59ZJeJ+29z6qThbMxWBRoaUgNHH6HqV88FO5k
Hg+VfhdqDWobvSaVGYPTUwWvjljdKliVIHU3Q2Pme4OVfT/WgbOuM6pJvir7G472mGBJft1DuDCu
LO8fTMo0C1TiAKBR2ez5z396gLuTOO6hOmVdBVo+qRDXW7m2/nwYfLCAuuyIUNVQWJ9iLM6v0iZl
RxJATfo0VMbN4HYEYo4tDgyf2Mt/vxR7I2HDW6GxY8++Mt8QHRwAwVrtjvYutaDza4l09+Cl/lck
0f9jo3Ta6lEAEg4tFyQG08p2fleewJbZmkl6UgIdDzGNK/YFfpXdtso4YTul5z6y4x8e//0O38/R
KKGodc3XUXgksKZsLzs1ZqWvCEPJ6WB5ZJ+FTnBlm3l5jqBcz0GC4YHWAJ3O+R1qIotAcrrZKRci
wZaOhS0gsHHXERC9EB3BKZ/f2gfFGEsF/aM6yHMQYBuzL4kYt4Rw3YQmAf3bdVnS64ijLlzVeks5
VLW9H0oCtr9iu3dDKnu4NtAZXPmc53MWB174UohbDYfqGx3p85sWzdB7VCh5rRHuMEm/8iBM6X2Z
MknvVdvyNik/cYGdJl6XA+lenz+Di70ZBRmeAAdvBjByg9lmE8SmD6cl1eiTaPVPBvFvzTDyDX6p
aF8g2Nu5XZ1fec+Xt8wuBlAbzWROTtRpz285I6Q+Yoejn/x6zG9KDNzlolBTkGFZXj/ESQexoG7S
g10SOeaQ23HlvV/MQtwzu0IePFef9Hfn1++sJMC2IfST4ZEtN5hGfxeN5rXzxbui/u/9GqcXhKC0
LBnM+DbmX05H+4P1OTVP1NjJffWzkH0XNmT3Ni/8pJn4JEqyMhBB/jRqjISAWHxwNSqFF6Ka8lh+
CYgZepGuAiQiTyscYamYMn77sDXhnnad+gjdxbltctEc2szz1hI7DxmbCTbfnF745Njy/thDnL95
2UhfAsZutCL5j3D3uiTsYQUQCUI2IFOSBZIW25Ev2vFF0Ts9wMPv4a/vy2B8E3CBEEQn5DUvLUhv
3x2vwozi6W6yg03m7LWhrdWtZrUggzK2Wv5Crd2hBVSca+YCTH5bogjD3b8mONW8IyUQijs62OI+
J0ackAi4+l+UxuTX91EvbnzTSN/6ODTAyzFwId0HuInHHID0AkNTe6zx+W0JpIHV6PWpMlwZIu9c
yfOXhx+LaVZHU8xSa88+S1IZzK7se+NEqIo3AI5q02VMHrHFFluz9uwxkadqXR4+eHXstnvsudh5
S4Xt+1JWQRquBvJOvgpFsZ8Lner6outt4xFYc/tF45k0N1niKlc+LDTkDN2zn23gE6Kkaxqc0umi
zRZY0AxaFxfYiwXedWzVTdS+VFkMt46M6WgVweGvcBpPCAmdkI9q2XgaUQBjlJ+MqCf4m3Zp7q0s
2/eMbSKL+k5SP3pNiGb9RkiOWd300POHhSaaylyEbtWTH9iTPwmXPiSTsmmBxSSeE73hurfGRVNi
u1lkk3uzlZ3+aiXYlhcVUBOivDy79zZ90sVInLoWfz3kIFh7pC1gunMBPpmbcRyjcKkldfEGPYkE
nDgnFtTq2n7YInI3iON1vQnhrxQm+dyqF7vf4LAR2kwGKog1L5DJN+hxvbkMqy6/5zDtHyJk/lPw
Wz6+uASu3ZLtlXrLoKj9QxNLiDDuoGDEIQpg/GqHTays/LhQdk1n5f0a2E108NWm91aBa2Y5LAoA
ListbtyfVt5o30JZJzHJhYPzmvj5eEgxfpKgVdFXWbR0T05ZZaj3vSmHFyrPYBxa1WTGi4fW/m3E
DQZDJmDvaxan5L23YKvcW5nk/jGvAWItIn2EtATqhNNTHHSAZARJFJYhq0czTwt3qdZVjiIzacy3
uBtLj4efm8UaEy8E+TIMo6cyKXP1kBLr4Kwil4i2beGm7rjqyizXVomXdgr5mAjHV4Gq+eUqKmU/
HJJyhCkworM59UVeDF9cM1air5jAvegIsthU0AeWUxgSRAqlfhQqOfKwIyCyR7tmbPsWBng2WMmh
C6ZEY7S3CuG0iACUZV75+fcIcyXc41iJjVXkx2qNJoJ604JwV3J4eh2mCSc9sqtxcxe/bUvKH047
8kc0MxhIvk70+skT8KYscjrEZvS8+i5VlIAUJ0RsHPpoj99wTCcpqSaUGYYlxHXCPkrdjb4QmE44
OsQRrdtSOi0hgzVRs+tEXchlF1dkF3iKE5CC1yhDfJs6avKbApJ1NxgRCO6AGA1AQp1mHaiPVm+G
qI1ySavHugVjF+Hm7Al+IlUPrgvwJVBmaI9Coi4VNSVjdmicfjvpevkvyHWCNSmvYtzTj83Um8aI
BmVNAU6/s+s+MEgrL0HzTlEc+h76VPno962S7TNJguwdwTNueF91wsbfQalqrzV1foNDmBiIZaSM
yVsQePYXx3MsHrbolAKbkfCrBenz9oH7FONGGQiqX3itVX4Bh6r8aSSBioshVARErD714FskkXcg
W8Qcbvqc5M4dQnF3pwXskUCB50m9VIku0Vex6BqdvIo+zL4YhZWES1I963Sj5S30CfrL0ByinECM
fRkEjdghPAT55qk+Buex4xvCw1GDtsj54Yvc6Ys3G1IG6lOdnu5G50X/dLFuy6XjJy14PT30H1tV
poQyjYr2gmDAM9ea0sfDmlQuby+BuNgL0D3JW0uEgrrWg2BUV+lQMW11sZ6RcMrvWBWuH96aIb8P
qpwWE9pgl8GbgHcutlNloESTXwDuj+HG3YA+zW9pE8FnqJwY1xcgFI69hFtDgE+M0Z4mSj35bntU
UxY1SLCnkWX2T9nElVxwiveR18MecuHEDeHRqx1Icji1SawqgrEPt06j+T/6sUIwordObTE/SY1I
Ci+hspMl0jg0qh2jIYL5bqxKilDFBGALTEotAPA3VjPQ3ZQQbsMFVDFODx60M58ShD4+Id9y8RmQ
3/48GHnxx6kzcWQuhw2Wg0b/EUdD+VqUku2ZpYQRT1YQ47odqsI+8XLHYknCZc+iR3bNk0JAerpi
f0H6ZeqE7S8jiW10wtwku3ipaWsRVnBujTCAnW4SEEWsuD0mAO1NLP+rrO0onmvgLJZjlOTqWuLX
HBZ24yZAb8md1VZj54ht7nMmW5aV6n0niKbO6Iop0Xdc9ub3wZJlTvWpDvW1JPfrhXqq76z03o3v
uz7lQZhuqd1VQpF3EPL0b1GWWSfbC/lTgFyaO8cC17/UciV8ZeIw0mXtwnRYCEFtaGt7o/GFNCxI
E94wANViJ0nZTDoF6EhU7C61KehNlKy83N5ZAw2nleGpEWueUAMFapklnUXXhMYmTgpO6VnOJLsY
ilR9McLEfabZnwbQNMvGZAMW2TspApPVodD0P0FUW8myUuPwjaAVmcJziJJbQyZjA48qVyHM9Hmn
rwCF9S9V3QYd++i8jDZ5NpDVzSJmE4YZNDDUsjgUX9naAW4rXMv/OZJy0tzE6BwgfOSlry+Gyk0M
wo2Utlgz01DDYYvDh1VnI+Q3VQTNscyU9K0MldHfgWBTt9EQgs4ECjDciBZ0PkxBwEkLPU3ks2n4
8lhAiXkgTCcod43RGD7Lj60/GZlTPCJ8Kx6yNEBKzfBlR5hw7N5kpJ2qC/AJ8T0Jpm9WKWRGfyll
Ru16hTwFCEMtbzvqHW3da64C2SwnvXRPj2EEnQFJ+ZadiUphNGzDX2ARU0hnFMT9rdfoWQQ/sjDE
d2ZvMkzCctQhftAg4vApRfZAUkEngDoMo7Gth5hWVkfaH9OFFYrfWSwT/T7xhXcIpdrR8jF6YIQ1
psHvzOqsMn0dGcAbJXHqg5O6IerUyPxO5UO1b0PHyeKtBh8mWdCv9JxvGVNttwQB0w0vHfv+ZiF6
iCXbpobJtKFMXzd00uj2bvvRYMnvBmgmHYhQuWXDwdeUQ44ZbtyIdKujQW1x3MeBVuSvmWpBOlTH
cmw2jeNbp8pRIsJn+zF4FEapQ4nqajPZNZwAf9BThybd42FQbixAss9B4trUUV3bJXpkaK2V4fT5
0Q21BJQcWLhuDUhExyOVO/yJgIPQkk5glH7ttSHoviQElZh/eH+N+hJ76NNAmYaqelMyzRBp5hKq
cBcwaUyRuLp4TMuqS3eKGaXVjUhIath0RSyt5wIy7x1keuuJ6MNGbJB1aH8AbwzVykp9Ga8kQ7Fe
pR0Osk3dCPKCiAsyCtqDTUm2eiiaW+Rnrr6OJFuNlln5CPCmaIiNoUi+wqMpc0g/uUFRjTyel1Yb
9R4tK1HAB11LRvthMNq43+ajXvUrO3Q6f+nwAasr+pB9xMSlDwS7y7j7TVqkrZDp4eTHVPOUYj+k
FZuIykKYu6CLJzChGGn6JqQ1sFYMU/iPMSSxfwf5JDxEGXXqleZxkoPCAPWK2D0q5sRI5DjDKFOr
D8iwO3bqjl0/twTClnuOMSCTuOP0V1Go9pdiaBVlQxqPINiwkna3JGUwJM2MiejBNMF9bsEFtva6
9qUlUN1X9W9OyuoThCR5YopW8k2uYplxjS71UY1Z+j7WFINws6QVPxRPGWseOYeJTRU26l3EYZUZ
Ywhib+W0lV0v+Bvrr70akTUYpaVSbAEKVV+sqlT7TU/ePOlIKckXZN7GqndbxFpxl6K8gQbR+YmE
ozDq+lqLkvSQpHgsFmpp6a99ULJ6tzYgqKXXEmno18S4czIFkmH4o0qeUNOG2Qs7sGjt9HW+xCgI
VrowsehApQKutnT/J3tn0l0nkm7tv5Kr5uSlCbpBTYDTSJZkdbYlTViyJdP3AQH8+u8hM+sr+aSv
tXJ+a1CrslxlDhBE87577yfpWNPMZWHNzfs1CYepIuQ/NYshSrqq6dHA+FYXTqTXcawArFUE6QIS
lwhMKuoHLIyqP+iDqR/ckkyli7Zh0imy3tAvitUwryt/7OxQ9Anko3HrXXPa0TUngpOeP822Pj/o
xlLUZOfOqLObfvB7EHuaOxN+p1EctydYp2R3rePF6PAPkDTpFfJRCfWtGEzx3fdW/3axlZGfgcEk
hFBL4XSZVhU/6N24fqxyDc61krr9PBH+KcjU1bxmz3Q7I7fNK0NetX1s91egs9Zvdtw1/Xm/KILc
42nL4CaYmPM4C853ZfXOtJsWv9VDWW3Jiaa3iLuynoGZ9QxTtVPDspBjby+rE5hkLvsXHklmazSN
nVKRUqq6Kkf8z2QNKBY+A2EZKKU6b7Kj49bpg8aG/asbJ6sMiVPVSQogQIyv3oLpGuVmlb6SQlxZ
93KmMYSTbFCXaKKX6RhvTKoDpdD5e0emHhvTera/kjrnt1FDsLgdtU7ik3G/ZZnlQYmQ+b4kbC4N
m5a2I7MWAAueLSdObjbrn5u8gFik5eDhaCwV84tPvDw5aTmEht2ojeIjB0YXmN9EbYJ1R7j3JA14
OFVMMyHKieqoDGkpE7PU4KQhmliL8yuSV13tjFiJinRLQkCN896AahWV1kTB3dLS8VOmtmxM4VQu
RvO4qPZWjppg67bRP8PhibMusbM+tAXBREeQLrW1MxVNeLzpFeGYJBdm10Pbb8+gt43P85zRFWNB
HJ/nVC1XKAPUR/gyS3wmyH/o2HC12hXJMskSCquZHvF2TbTR5rm51IulIuYOtT2So9myvk1pNsTn
/rqiqV3cwTl2ldu9rpAY052JMRfY0iqA3vqqau6JuOw/pBaFKWDapLEFQMn6O4KRRzzPUi6UMjVf
H46lnQ/2R0JV4PsAFq04i6MUOU7mzMaXPr34gLWQvNnYgqMQVv1CWqYY9fxyWQ3xPPeuOwVmYbB0
EgCWitBMOUUG7mwPKhidST7CTSPvoXHdiqNkmnkfZsJZ4g+mJah7jOyo9GBOneF+44B8Wsngv/Ct
VqW7oYEZEdm5636MU+Fc5Vm7vlSDJuFiulX3PS0L50V1bJsDn+f1RGTkMMNC6LxnWO3Ldsl0zoMY
tt0DZbzkrpjI1+J0npkTmCa7Bwrb+e01Vv8Ev16jMbnAzpxdph5C23dSF7N+X/E5CfKjSfqkoDHG
zCMtCzL7gaG+cBCsExcJ72E4WE4vH/o5z77/uibsnBaRfmgdUkf6sT5KvKmuFzFtNGc2oxL0+6J/
19yCKMT0nfbJr1tntKh/vJLSRhWb01S/zNr0kUIzV7JCx5vY+pJwJfemf//rWzst/f7Yq6P8+uMF
25oY9gGAzUtb0AOnX1dn17++wmnz6fQKJ8Vtu24TjfDR+oXqS7B52LRvan7nGn+r8m0vCDUOUlmE
K6gDf7wLmvE2rSCjfqnPhoOI3IN29s8gG381cN9c4uRBzetgS2826xd05Lu+ekmN9wRqJz6Cv1/i
5ElhJTRINeIuOB0xF9dmMATl5y7qd+u5f5Ncr2F6+PW7OW08/PFu3tzUNjredGptXLMDifv1CyTn
g8gO3Uhl6iCa+lAmx1r7gnMr+PUVfzre3lzxpL1i9svQuwVXdLASxf0+Gd5rC/70Y31zhe3P39wT
FUZWDepbL7qmA8cVZw6ZzHF8Xgzv6E/+1i07fXonteUY92/mjkv9gpviDEVouLiwzOwyGvtL4rND
3Rj2ef3aG+/GN/10mkChRVTSpiC2T8Y75dy1pWVYv7h3CDnOq8/ZeQNjISgO4o5jexHll0TR3y0X
S/AeOemnQ+bNpU++A0r3i5OZXv0y+c/j/IlTQqL6yLNe9ORKK3GnWk+/HjE/nT/eXPDkq0DYXFtL
79YvFV+cLz9j7g91wr5/fZWfv8w3lzn5FDDckq1JmBhTiLG/vb4mBDsiYOidy/x0+L+5ysnwx6OR
WiMFlZfKhefAvifL9r++kfeGxsnwNxehIaHncbUk2Mod5QNjy6kIZ4Ba7/mrfjrtvrmbkw9AE/Bk
W4NrgbOHlfrkPhFgXL3zyIy/XcXbnEx0ghFBwhdzTt5MtzaJMNfZeDGdWV0j+iI2dnISjO057Ph0
09Z2MrmkZWVBWqrLkN1b8TUnpz8aZ4FmPR8qNiW+I6K+0abQQB+HMrT13vmhJ05d5m/f0Am72frW
NFGxUv8481jm2G7ZffFXFKP0xjmAzDAq4VulIUVPyL+ys7zv1XawDDZsKggDWEhNMFmDe2OAHCVS
1l7rD/4Sr18LnAF035UFPBRFjWzP0QK4wFI8n+LqqKVJUG2N6mAyVw//r0VGb2xic/v1cPr5orTp
D7ZQq82i8eNNAaOOu2pbvr38SLa63QTO8/CYfPJvKB+epc0VbJj3VsK/vfEf9lt/iw6rcvCUhsUu
qPJyNrNPa/xx4cG1dGOT91Bp7yqzTuYXdOiEJlVs7qrn7Co7L268M+ca7Z7L2fsC9llChvVr9c7a
8dNJ7Y0Y7WRMx8Y02AgJ2Octd6v/pW1D4s1+/eZ+OlG/ucTJaFyaIa/oNrLSoqwLNONGYxxq8rro
p0dBPbken/302x/X/D/S5b82JfD//IcjGT3L599ea6Dhy9Vz9frvf0WvVfOtf5bZt99uX9vxa8l/
aL7/JtPX30J8ls1b+uX2N/0Jv7SM3ykf43wi8MzEF+uY//pNvQ7y3/8yzN+JZSTIblNQ0bbdNrR/
sS/t31HmYH1DmYJv0CVP7L/oS8P6HdG9bpFVgXaFlCvzn6Ev/0gf/W/3fHO6bMJapFb8i2SIP76d
N3spXFjUzWaf+KFlVvEWtFtUwTBmS9t8b/SBSPoBZGxNY6SiBYSwzIgjvTfNx9bRqA4bDhndAYjs
HJGCblEMiyEInk3SrwcmZGxJUVyta3ZAn+JeC+i+zxAxkru0oA+4A2KiuegF53ENcmLZaBnEukGM
GG3fM9AruRtmntMNqHvTBvd7g0qYoH1FrFeSI/qdfNSlAXIi84sm6p4KTVOWn8gmbZJdY+mtCJ04
IUTQmuZV2y/a2qdno5qkDMZ0S0tLnNXZmoPzIw9deh+awim0YAai/RKzh5X7qWlSOk15Rnu5QEMT
oBbqzxsrXymhLHRWw95TzbKrl0EnnKHv4k+ZldXfkGev43ECELo1ERvfQBsiy/uhUbEGWDgbvZCQ
svppFOviRPNgmAddQt4KAE/U+36Wf2wzpbrTirmFeiJ9F0mBq7ovneX37a6GOKbTzsexTNXE2urK
sYF90O/sZTk01QqGwpSQu4NO+epB1aZbBKLIZ2o0a1Y+eaKpjGgye67jlpP4vugFZTSTKh2nc5Hc
zqW2iqPMyEF1NU8DQF9k03zW0RypjxqBUuveX7qkDld99CCU0L/HRyh729xn2Kh4ImY+3ulzrbeB
Dnfmvs0L+ykj4gwNJIKDz/ZEFMDBbHJA0oBxvhXCc6CeuLP+AbV2/mr1yfR5oh/gMTKIgg7QiZs3
aSPEiztSCA0ylMxjMPsCEUVvT4aMxtZa8t06NbQKzJE9WGBM6L9uUhl3A3zzWmjxWaU8GyJYkdFq
vYS8RSdKVAns8aohonI3xR7Nw0pvrcNU2drTpgO4QhburvHBaOu0PjpgNReolTI/78m5wlUMjEmX
l8jSCZMfxhUXjijH2EW3kEw9tVuV9YDZ6nnwbuLB7eaUN1H3+kVXzRKo0dxVNtAzaXbxboLeEe88
v4NYVINPpxUz2YXigJMVgi1F7C/202IK7tMXdA93TcFg/EAn2p8u9DSL17O49xt9D39FG/nFNFx3
flk3bth1hdmcY7OYgIVOeIhDWZCVFzlxWeiXWr3Y5oNVg1m4oyOd2TDLRmGHQ++tKiItoNRpIZAR
TVndTOOn0vSz6vNIiVpd0SRxWgKttNx+qJsMm2yt5mI12QF1rf91hTaY39LXn9L97DMD3SIOmTt6
a23coXKYlbpqWwhL1MRrUn/mYsRqS7/2DzTd6ClrK7kq/U5QYmRY5znMuxpe9secl8hlDHQLJNtL
y34sNbUmu5HwuCGqh8z5WomKXTIex9p5TMosNYM8V+VnpZmOCjW0PFmQ0IfFIVAtHkErlNNyV4KO
IdbYkGdGPchXuiCVd6lciE4BhVkhwgJ1vfbR13SP5iLTjNyjl7TG5yUV612cZy4kCsfLM/oTODIv
ja4S8c5BBTHc6rVTqLBsPHHjQk8lvh1dyw1VJ7PkvadMSohhFQU1aasLMCdKfU9MiHxmPPE1Z2UO
Fg1XIjMyWVsw6hGhmHesT3l1Z+dZdpsVvQk6qqZBqRYdJNxm65mIepH2Gu91pKE3xbAM39Cyjg+i
SNtvmZvr417Zs/paJOSEwiEgLpfmeU7H+rEzLRJIAAZUMO7YpaJS8il3UnTM+CVgHVxt1yswTTfQ
6RA4jzVAqaAca5BJcsl4WNqoq26fwNSs+AY7QhE5NYtDRnWeTngnqssUeVVG8ny6uhgLtkh/fyyb
jxJ1cFHAYe785btJyj9QQJLiKaYn8UxgPEDEcg8i1msP06SX5wWkQpKifeL1r4paFp/g2df00B2C
pQI/1p1rapnuhtGa0Wx0PtbrMEmz7EF2kwX8edmaxBx3oHPmjr1TALwSqrolcpOOTsCFvTpQmA2j
cgjbRLElwnVZUz8q+Zw/G50/LjtjSnvqw2amHuskd+806aD3BlFvLJdA7oqrrK3i7w2iChfIQbLe
N4kc1KHDcKqODh1kNChemuiBbYzVfZy49Rhl8zj39NLz1Sf+zEB3IIypVcFGOTxYm50rcHGTcJIo
B9QmaS7JTRd24jI4ap+hhLzarMM0bstpV8QWgNWp8pablCz7x25got6lRU5NA8K7xeASmp6cE/+e
0saBzQLtxKLMjCx5dD/N9MBpiSzuxnPRLEnbfjatY6MNPsvzzHwG0IqO8y7NF8m/a41+UbW6RICS
+8hfahMaDQwxhB3HQqENirIWNjAsNAUuQEwDhKu5L90DXSMPs0Teevfwcnh/o1r821LoMg5K0mK/
lqzMdQhGkemsitfmejAJVQiX3LA+Te0KVqegXvyRMaE/5Z09DJHXZvRt0KKYIDJKW9sD8pwfwQxW
X7EAuikrsql4xGgEt2FsaffpINKHFWXUS2kWpDmzBcDrCbWKH2GDxqP5QZQLyyZq0Nzp+T1FSUTv
hd53vMLRGIsJ0xf0QrzMamXcz5xSBw5D9Y70YKK4Pb4ZBTXFSNdAS1qMCsPcDdUF8MOEtO7K0F7B
XTrNvpVoQvdwsdqzNfHovDfCSJzQU4b/AC+s+TjOxFmEXjGgJs39pv9oJmXhhdgz62yH3m28RtDe
ycMM7TkLZ8nmKsiJPvN3ZlZWelgkzE098tduZ20i3qCAgNRF41TrSMBbi/95nK2o82own/hbu5Z9
SgEYKt4nRVpeAJP12uNQjGzQlMODPqzJGtdXa6Ytj1MPuuhgQ6H5bvUETASCxiTNv46Ujoth9px5
G3vrhdNb7Ys9Z9qXIjaTe5gPaHTBS/ugeRvUHMyRC80xNx6jlYH5GM+aX+0VFtSLPh6HKZCL6EXA
f5kdp3lYn61+9GyadJqgGR3TYAtXT8d2PCx6+3k0XN7PYg7uFamtLYwo2qcZVB9ljzis+vyDNdOh
33VZF5/rqHmtXddP8qZmO/uCLqQ1gjUbqruhL7snn474SyJR3ET6BHQ7gOyUPXUqUWWAErb+NKb1
8oqGsL1GbR+j3lp1/753/eKcruH4zPY15v0Zqv/GqtzfNK0z9/DkDPo+ed/mnzM7M75TW13v/KZb
j0qrCGrIOs18mnStuh01o0bQ1pRiIYSGw4sYJFhTMST+V1TOyZfFLe1nd0x83v441F9bUERlOBJ2
fyERjqCPSuMUwJXfe48VI+VydkdDhE2al2hsKFFUhAaUCExm3UTI7VNcuVAuXeJgSfKZ5MdGwx8K
TL79ihhI9YQLtASDEI7Z3ifarI4V3aMNWTJ7170Q5hgoswceI9bVv1vq0gZNNKzLmcGUn8APKtQX
5jRdY+mBOsu87MLc1FbLZcNkDVOzy1GR97t2Gy0mPac06JwMESpoWycLBg8t875fWvnamkP/JLQc
xZSjmhj+Sdo1OQoUqX2hKa++OZC47uGveW2Y4srPUK6tLvy/TakGtGVs9rgO1+O6xrgHk7Lxk9Ci
Cw9lWM7OsrNtSceaWKCspQat982xtVeBBAgeQ4IwtAdFWmuF9I8y7y02zB3U0WB12U+HfV4QF22j
2sjDeBEepR4EFvfxgLcqRHxARai34s8dsTuEULLP0iIPFh2BqoWXWLtEdou4nMu4ro69v9LT77RS
sb10JucLyZYo8C0bJErgAYTLwgm1pBkUXs3iPlV58zrPk+PvYsV+NzK9XrBlpfGtcDNa+bNklFTI
JWcWn1ZO+hO4Nk6A0LpR4xVIT+yARq/0QKBy0R3AHuuB99xeox20HxHcWKg8x56IY80vH2Jpjib+
Fl96yOE9RDZV0nl7d9XS9QNny6aKOIEJRNVFrF5XnfAKfpKhw8wZKP3t+VzGY9z4SMRis1QLBGC7
hU2a6Ej70Jm1TeTNggMkqlwkJlVpAI2gF+ukezGraommuONgOZgVDEsNGVN79Ai/ozWOwRlFYgGt
GM4Tc80eYRCSP2SVM68mxWwalbZRtcih5t4gUEN6+zzfuqq2I2dOHclCz90TWmdCnV/H/kqz5dAd
Sn/AzjHnk7nPE4+UXfR6MYYH9NNod8aF4KRymg3osTXi9tCdUHzvCieuE1q8TubcQUYqcR/RMNUC
V61Zcmwsmq0hbWKJFqxxpvxQrQXo0rlpDES2VuXUZ9IrPchhdcERIYf4pQDL2WT80UL1x8hmZbEC
25qJeGYzM9xrTtEU5zHGpC2bGuERZxOjRbrRtsyy9P3tK3+taEbXidJugRe78jAAWWuCxRkL/xKZ
5ULqaOJxa4Xy/Ze811qQf+52HjZ0s433LaeNMkxtZ1jOSeTvsmMp5PSpK4G3HVqnJdWw8VEUnJuA
t5JPut9JfdcSod4FiAlLNrCpnfcgAIxsiPheUp9s7cXbMMK9KFC3sAwFQ5f5zQFCtJfuUXAQJFdO
ZCvvEyRVHP2sNDUikPOlFnEk7OJosmOqA/044ZGb0nL0DpUxlPF5ag1oSIcKytax7Nw8PTPdNHGP
CQtzcxWrss+PcMXa6tKs4iw7sv6DJKvZ56U73zcXedbqZVOHQ7wggyHhgz+V81yne8/IeM2mrQ3y
mm02vhNAyp35Eltui8jJ0evqChs+SnddS8ruak4tVkqjrNb8kNuqSo8tQmfUpENaNPuiT3prt9oV
B3052rLfFcMQt1HCAfF7DpeP6NpteY9ko/nWecpPWwO5Nrb3ceSsXhI8nqFZmdeurVg2F5hPPi34
ka78Mmc7IKVwjYWaaqCmJqP/ZphMPYuIC4ntfevlKFzRNcTNQehx7I6RX7MZDDKz6739ZI2DOgOI
66qPS7vo01Upm7H6YDBHlDd+0/ZkILsd0GuZxZN6nOyE8Rhkxrq6t9PKYRNtQgk/YlHFMO8nVNhf
lnbq83PFqC5DZba2TdpGFsf3yAQyA+C5N+Ysx2NXL/uOI27PMZ3KyY4BhcZ4zrn/sFpSBEaF7CBm
V5iIml05A5INOcMTqdlVjkyPICdaY2fiAskDH5RGFw1pZgw7x8G/9RXymvbguVXVnRPBu3oRNT9s
1guPuNpjPZYSje2wSFbUbNEOEiDPslsxCLQHB692H3pizalGEeNuhCaWcJSzAmngTimLl2GuJlrS
QQ4tbPludtqzrKhGUGO6NjLS7L53bjtLpPnt6NZGx9y+tgCyoDQbe1tlpP9ORlabkbFOCSs3PRLC
95C0XGjePC4RtU5MVkiEsoWOgtXf5k6ZPxOpa2tBO2CggQzbs/UFVUmCdTNSc4ggoQ9XNLPca31O
qgrucTk+kcvTH+A4Tt4BnaDm7OZ+7Zuo5heTpVDbbAnThrGuarHcZYYee7D4wOlFi0kQzBEFUXvv
6CQiUQIw5Ebs9Otll1MQzHZ94dYeSW6G1+xEtpbXlAck6PFyds4ovTUqBPVKZ2ih9P3ood+ByKx8
eZXhk4IWxUH3AbW1/9mf6qUNVodRu8kI3SeD8MivC1IlvMG513DO0oAWMUtk0zkRpoj/C5PnzGxJ
DZHlHAEjgpkRap/oy6Ulk8v3wa5IRK6r4bBbMdhssZTkDk6+3m2GFz5+zDq+23fL+TQNxvKlzzgf
nJEiMn8ex2qjEzp9z6kx8Wa2osWkRgRM+D7G/JKPqSaOZ5lmiYK0HbOxPGQo5dhINTonZysc6xSn
rQOuFLq61jqc2xD0GnN/xH8/qiuqW3lyT0OKrcV1bziNdTVohj9pSTRWomj3hV+1cq87o02tFhjH
0N7phY/JwKag5OzsOC/Ut9FbTUOynNn4bEk80TU27gjFOUbWI7aDe6Op7G7nWbMzRp1D7g1+OupF
7b7BUBCjvRRjBwVtSM1WaHuoq5Q60ymdsv3UZxp6641keSxdlPzYQhqnPecsOK07gdCPKoWFANA+
iJo0h/6QS3c1nqeS4NvbMtEr7yjS2Ba8bCdxb+tCX+bXYRI4M2B6jJwqP6jMtZsDhQGdI0zVJeia
Qw7I0JOtolXe+C31yfG/1Nuek11P7MRkBG5DlHpKna5KTCtQyjSLHBNXtXRf47xfiL02nWK8L+JK
UrzM9JhTAvGBDoUxaEmDRFjs1r4tHthQp8O9nay0tNByeumLmWkK9yyT9+zcua3P5hs0NDToQEg/
Qz8N+Tv/mDA0mlsWpNjugqqHoB2xTMqdWEvwsTCSP/WpgWVp8qxGot8e3Su93wq82IeoXmpiPXL0
75yIkOfR3gzS1VncrE53joZPppFMZ8Ruak7LV32Ju9e2yYzPmy0E/bfq9HpndYLtIZR75I6KwyLS
VVnglPSNGi6VKOCZRr0m3Qu3lb1xXmK4bwLVevEQKkOAMZwtkiAOnoVSmf5dyz7Z4BzOLKa1y91A
5n0VqKFT8txaxxKHPs+bPWxXeOyKuhr7BOHcBVqYBVJRSH4GQi80tt2Db7Tpi4ZIFuPMUmh3qHj9
hmZAW5m7hQrTGvqQ/cQZKsP0ejL5m8CNavKSMhGhE6pTGv/eyGxHQXO2r2uzMZOA8r+HnQYV+xxg
Jytpbdfz52H1lRbRUaZpPGnpPG4S8RY5EzaJ7wZVUG7BTTWgvL09UwQgtseM6F4kQyAbb/qGTF8k
AdWyls1gLLF95IvqH5raarlhst1vcyXnKTLkYnzjmJbsM7csbgvSaEALevgkVul0n7wmz6twXEG8
RlKaA2cHvFqSSrbKvUhvIWCoQcZEICiP0/hsGd0cAtBwn5pZ2bQ0E7N/ndzRAf+sT8XN4oJPxVDs
MswmfW2PBeP/Nq5db9gtlNhvBQeUhhSQPH2VbBFvKYfwdCbZqzvpLyPFQK0HRYyTz77WsqSt+XFz
zKyb8yWH7B5yKAO9N6Kur7O0CEqtUV8qAhc5Y8CHuvTdrKsCICdsMLU2Zie6TjmnRpVS+osqlj+M
g0VJuaPIe+9Zy3w1M+W11fcGVfTrZCUZ5g7SgZeOieJCi22W76yvMMWlFKJZyrKl1gKiPopHwW54
ibomodqvtEXdx7Re0jO/xGRMGyqb8cQYXa5CobnqcvY1oNgyF/kr56iMFJu28S4q3PDaro51O8on
ROBhX+NZOTNRJHdh6ZfZdxt3Ab4yWdOusVub+oqwcvbJuTL0NcoRozOnlIXII6DTndiRlsO2rWf2
S8/7MWnYIksKSJgcUX0POkzSoGNu1Ild1oz7BFcX+S15pgNurbwBGSnTEq4ULWGnTy+sLrYKDe0g
KMIcOVtAuhOD0nHuYmXpnz0yEdZ9tVrpjdXrHaMoX9FKl1SaXgomd8ohxDe01HEmjuOUMYR+DtW0
++bP3fzJ4EsS4MON4QrGpdmFrtNoN+WaZBl18WZTkA+Srte4aYt7YcQjBVvLWEKLxCp8Uj5NkCu2
hN5NOzejiGZAN1tpfvABtFL3dY+rU6HbH8suffC7GSNkNVnOkQhC1e4BSBnY6Myuo5TjLOir5JQD
1+DsZ95xcnPP44Qt8m7AgDhHOsZZl5FFXw6PWE7Qbu7UqxNaHfbQR2z28nveTVURYLOfXlyxVsWt
I0mPjUx9KwBThqER5HnNSIbE6msfUGdbV9K3ZzfohMwfnKrUbxTnL3kQreizi4Hfd9F5OHgCNcbr
Z0HbqQ1Z6lB7zFPdfhdtgy8JZwy7jEHTewDurpHegjZtnhGUdEW06N3wuQOnPAc65pX/a87TgD97
oV1uoSD537vzH57X5yId5HP9tg//x//pz0a85/5OLoFjekRxgiag7/2fRrxwfgdiwm6brDdza7ej
svhPI97+nUoUwZrYy8ncA1f3/xvxQv/dJpyUZEVivdHN0PL/j3Tg+s/2+nDyz7/VY3W9RXAP//7X
j2oYEv18goENQUl7gwzo5vbnb5rwdSqqkXCodc/aTdndwyLyarS2RTNWaOYHaVf2laDZ9V4g7I8a
lb+uu/141DiEwuknyp8MI02sYn3dD05McEEr4n0vWCRMVTrvxOBsf9V/dQZ/Xor8c1hZ0I74Tk70
jNWa5uso9WVP68I9Jzr/sy+3tta6bjJY7R218I8Sub+uRpwKMoktEeo0YUSBFtNzWrd7zZ28PX7M
JKJDxA7JlyxXeDRClAhELDjN3Zth99ebffsmf3Kb5I0B7UOigVjsNFskU4bV5Fh3941HpykdHP37
6MC0z/LV2A3l0Bz/+fWQThB5RZ6JCe3ux5HD0cRJ42Jkxk9LmgtJruUo6/uVlmLvTf5eYER8T663
KZd+fJVgy9CJkSXC00UT9+M1oXk7uafsfj8VktoE6z5sb8M7/PrOTq9CAusW02vC9yA8V/wtqKYX
syN6CNO2Vzo7r+V03uW5E/76KqdfAFdxQRD77saxJIrZ+vFeUoEKo3YUVQZCDldszHP2hQ04hHEl
Vv3sn1/MIqCD8wRhj38blRJvohU7oFZZurKDk86faO26eyszH399oZ88O1fowvRMuD3E2Z4Iw1qi
k+vMrWC6gsEsWrs/dKk/vzP0fnoRsaW8EPfCFuTEMsGIdj1vkPM+tsQ3SxTzBzo+3jvTxs/eD3JL
nhazItmQJxex0rh0Eo87IUl7OrTrepuZfnNRJpmz//Uz20btm1FN8DBSTIYA44A4EabEH0eCYy4K
M1pZfgBRGOjvCEdP/nLSq7aVRSfMULD2EPT541+u0mldjKqi2++uA4l0nCL7W8vJDXlD1sOQHWdp
Am6v1zi32Tc3U/u5KbV4vv31PW6XeXOP288wTRIAgHdxh8ap90TTBstDZlvspa6K9cGj3ecFaWbi
QskAU7dH/GnW0zy1qfPPhv4fV2baJ7iVB+EIi+X37QqHvcoq8feV+zjzysOS1fZ+yb0lJBfEvv/n
N8m0wSrvsj83TqPQRIpbrPb1Yt+lmvsJxEf/jQVjPJtiQVfSrMbbovPGq39+0e2T3lwJFpSybUF6
s4LjRiA/YOrLPWfrGvOcS1TH5BftWU2ToI/mBOUw2/zGev2H12X+dcgV1Ek1p5x+ahOITb2hDtJW
+8RP5B3eyO6MTmP9OJSQMNQwNhx6S/Hl1xc9+fIRHRL5a6JrJJ8DEPgpFkkoU1DxgEfbLYZ3g8lR
kdauMgyAv77Oycf/53XYZTkC1g55ZKeTcxYjoB20aq+PSXxpF5O4bkG33aTJ8l4g9+mXgQwT5sCf
sdEcQ04BH9j6nLlIRuMsxZX5lL2TLI53epuo3n56FIBMZhZKibApKe2eTMnWSI0Rh5M4YF+23Z1O
Juf5lBbU1FWplRWiuKmVkJgqn8ZGk4OqLmsPAw0TLKYIRbc/DcoB0HFgCVv75LZLthW2E4K0pC00
mhgDWZ/4kKlRTZ5NMAcF54SppuncxwZB2nlZNAutS4qmr8ZqDUY0WlP2uaVw74atRgsxV7WLOZgk
mfNx7Qf7knaW5t0kMOZC8B4WPRLNUV/cBDNpkLVmSgnOdx4K4N204hdxZeTS/uYutvtCpFJ9U2o5
uSLuIN3HrLATGZQ62gqkBquNnmWlihSmQ7KKsEXYRa1ZNstRps1gR4g29XJXuYZzx0ccX41Dj/t6
sD057bO6qG96h4hRpGiT8MPBmpIzWm62vbMMSY+IY2kxH52spSWgFb57X07DaO5mj5p6aBsJj58z
wiyONR+oiYZDW75aBKk8pCUxJsFCGYnwOQSPmEVBtJ/nTO3LDv2SLUPEq01L0urGkgXFXT8kGeEu
BOXo5U3nOpje2VdaH8DdqAShCpqrYyydxAo6FCCIELqBImeiUUY/FnZHr0/rRdNHk3JJ8ilKPteM
8LiIVG+Cj0tyL6zQLpx8Psb8AUkqvvQPpbVSUgE5Xp4BTUhN6rBSK/aK2tVLXNnrR1JcdHOPpcaS
ZxrRWJdtpsUWsvBEXS8IXqYQBn0jL8ZsrVFTzWqkRrmQR3YU5K68rJnTDDurrsvHeTGtJ5PGDSXh
1KPBnzAG0eVMdTqEyFH6NiJBcCu7zZgmL9GgbEpZd6J3R1n4/3F0HstxI1sQ/SJEFEzBbBtAe6rp
JJLaICSRhC14V/j6OT3xFs/NaMhuoOqazJNzs3ez0X6ey7Jnm7St9XcwI+lBPckam7FwOX4kXg7T
h+V+Wzz2hVgvnQMk7EBEI7WeJVf1QdFngj8x82LYq4Y77FilTsciYMmgzDruwE+4gkqM52GzjeNI
WT5FEybtYp9OHRTFccskQkm3wmfXgCuLjVyikcOkP/2zDWBg4dLBIWCYNluX1rUyb9+i3THRz0/i
iR+H6JgeKXQbJslkG+iEOuAEnrsFYtcjhEnDdGlZRq+eu9y22ixr1H+2/s3gpkW0ksLUiJ2ExvDK
eGpsD0beFZKxkCEOAikVDAdTDk2MTFLhhK5QF528rEKkbJnbkD4ZU8MyXJNxfeaTYK1bUqVekhWd
Z5hA3+pCP5PVT5IfJer/ehD1OTFZPbEOg0eIaLoYjdizg4Ujxc48fUi6nGlmtvzPoJkCltoZC2uW
UeyCmImmji1V7KCinkHqtGmLxndM//b9vMhIdSzm9kxTLSvsKnvJDmp1x/o1cJrJj2YWyD5za+QG
kRhRs7BB6JXYZZV3FyFrD3UjCrI3k1me/Mm80vt1l/Gm+9Iu9acRjJLxoCNG54QUBE1KC3hj2G12
PpzXDqh3SOaR+5EoEkVOqaj6NGw8t38De1GVESPK5TNPZG3DN6xcYwcK3504ubRhhF6H1BqoTpss
e7/atjeHyv9ad6JHwYGi1Y/bABUlchSROvtFKMRdNXHOh15rLMBybrTc8Ycytw3abPpe5hXBGtkh
5Q9IKkQcyqHavlr2j8BkrEn+ak1lTqHf1DwCLajDMfK8MfszB1nzPHt5yt9cJUG/w6CfWxdS7rHY
NMRqInVxXPSVY9usK+txTK+nFC3sHIMGRFeE+ogzyjUTvOZb67XqPFS6OypIzAlr24200oR02Cos
rbsaYPn/URtUt2+cbWxOLJtmK7KQV1ihuTbIC6tMJRZQKCd5dJ0BSFS5Zg8jCj/OFVHMRggEDS9J
jobKvku35deEoNu7Ig3gyc/TLAhio5PE30IYgRnGd5Hxv8PTykK/Z7gXVgti0Rhy9Sp3JveAe0Qs
WcqDpv5FWN4sOI5qjnhG4JrzSI0M6VHH6wjsXLKzMLknaDbr+r3tUfxUheI5l9PItF4G9YMxjzky
X/uTXmEJcy9BkLes6Q5lXXuwN9zyaDhdoifS7hnrPxEoTSWyKaJ0aT/+H7LAk0qMBBGlj/yPPLjg
YaBU4GfSa3epdD63h0Ah7N6taj4naDmvsKd8DoYmnmTwpzas2yBVENdKfdZGjcS+AUfHV/6J93Z7
Wazym3iOfSaso537L1WHpKjU4p35O7i58n1EWuu01rNMoVQzHxx2Ggr+g+2BEcw2+dPxK5aOFooT
MGjXLuv1RZecdE3Oq6W55UJPArrr2a84o8j4FTzsFlYTVuhJr/3s9b/skT2QU6pH6QHBQpmc7Eqg
eSHbc9a+ktzk3lMFGsR6OBea72mq4Ym3dz1Wr7Jbprz5umDDH+Ih4+ALB+D2fSQk73ztN90XK+j2
0x3UtMaF3zevvZi7s/IQ7w+K7i68l0qHwTWNaCFS4h/DWWvjd+dZ23VpZ71sSOKeHWVTx+aBhnjT
M+ze2vvUmV/kMM0LpM2gLm5OlzJ3HczfQZl4V7tJ5tvKG5SidDTz97RNFzQTtV/doFCkqH5h6zDp
hRH62bmKAYmppkS89sFA2hMfiBv8XGb9J5H2KdHy2Z2Y6Zfz+HMz5LDLMutl9EUTlsNqPddtKVdC
unV3cmfbe/byxf6eUKxGKSu6WAwg7Mwc6sfKrQRrCnmebZr5ffIv+r8JpWwRDha6EFSaqwArOPcC
ToldJ2HNvxmRnSzWb3uwxbWxjMLZuYGljghpeBuaZXj0XdOKPD12P4BM2n8LgDTLr1Fp5PGgHPs0
Zs1dIZcSnf7aYDSc4a9/NdKbiK9iJZYwAYhmlrdvcyryzyrXkt2pz5qoKSkspqz5tZqu87T6jEPu
rwiPWyHc5TynBInsut7G8iPm6RQsjvj20/w3W3v7ycIs8KJHfaQ8qsDOmca3wTr62gRJhwTQfM/8
rn9D4DSHzTSezU6wmCv/B4dCQOl/LGV9KjpobPADuqduRNDPgtNB2ZsG6kh4zve8gsPqNEgI8tGt
uGQnHA9eMUQ4JHHhTIulX8uAFJ2yttPYduzlkHcj9Ccz01+FI/1HH9MKWiT0WdAK62c3X46EJN8I
3WFxXPqmd+5k0/tRmrju15Dpmmu0MZBTtgZU0SWBmsJ+o1liqlKxc3s17rU7B/GyiCrKLXu/JMi5
HQv6WrGoKtZJL/PI97byhEHARrEl1/acbIRLotNa991kM46c3CAqYTL2KNyE9ddxEjcMsvVXMrnl
C/IS6LFpG+hzJxbnrl5PY/xZ9YddTuYreSHm1UesB8dodR8L1MqvNYvKZ1FY88BN4bMhzEdzxpwa
GLd8G7BMsDsmYcBfyqvDnbbz+nY6t4OVHXrbWSJ3m3DTaJsjRY68cgip5dEwkktpTComUlGH/M44
ODYQaSxoB+qVEfXV4KnQ7GvNShyH5Vmkw3CjCITdotQQJq10+eKUa1woro0BiUklHyHMzb+cdlht
ghByyHEJ1qoD0U7rBzoOf+frWbexqrjQoaFa6Y1p7haEs61Z+JCm1bPEajSnxuhv54VvCROFSYoB
RWDLe6S9/ThTBULYrTDcwlXKqlC6RrKhDl3Ax1RLaj2hqdrGY5EDDVVmM+cXpRLfPtku1+lD0nBi
sgbt5uVqK99lr7dODRULTvWY8W83xD4QIYBYJVcerEbz1cmM+qBgnPGyIBlL75lA24KkV2xqv8Ey
4s8jv1Ajx9y6JuN3mAq3GG9sBJs+1mj3xGkJuunUufdEoTu2/vXO9ZueOuG0N38wvgBdyYiI5bsI
LBDhMCFiB04OTtNPx59YxKavDomkQgdnec8pVV3c5IO4LU7xMdkm5ui1vCHCAGicZyaXNGVZ6KV+
77EMc2k2e79dD5xDxRQVRZYGuxSSpovCN1g/tnIirlUMdn0gjqvcQ7hMq1D3qFbme2Sr6uhf4T2j
sKvvB63LwCNLTe9UZ+ZDvRVvqZE65yxNwo5c5RjmWH+ustZ78Ei3uELznF5cI/PrA4rgCQEngrc0
sW2GzH3dQRhEFDWyTBweW+Q4V9wjZczLYz32qvfd2G1Zte57gaUkQc91zZ3B/SFXZJGG7I+IYBrI
fKnYYD2l6SMdFUZj5DXoisfuaKx8LTuxVMWtUMZb3w4YKzz29J2p9C+J75quxKI7kkTysGpu9cXm
fPIi5kDtnk/gF7sG0UV2ipFgV7PhaPZbQCrGbvGxkSMadgIaSHbFJ0pD72D3Hey9BonNwS2ya1/4
/6wtDU60Lg9OrRW4ayTbiKWbfD56qN/QMo0/cQzMd4ipeMwUuoChwRpTbetfFwPZrTWluvVds37y
ZP1i0tZzZmKa3HktqJ95CdwzmrcDQK/5me3ICVOakaOlIvycpIxF4HSCjZTXzUeG0POeCA2dtUJw
sstMc3tK0KrRj9ibuCBmDY52OrmQlKggIKJZbxQP+Sv8XRbxLKKXdZcZY9rGGPeq5RAMa/rqKzcA
/63n9EeVJiVPLJX9b27GjH/o2EY+ZymVlKLA8OYWTE16Q22UnPze7d6XFv9NWOAu+WlAyORjtUYL
QdSYvMBsntnLuklI6Lny3Lg18/Wa2XLCb1UaLLS1QObBRhr9s1J9tEwC25NIXqrG7VfU/vMfPZg/
mTDhrygT5OwJ6nCJbjrK6x6110Idufe96pojIaZEnyHm46dbu52g4cYHpcQrUW7LF7TF/Igt4G2Q
02KEsLCMgp3azEVaejZ/EzXHVxv0HOx2VurhoVdru/4UyIY+M4lQljlw/ZF6vfM2pgGpWjYyQiwH
mf/XW3USEyaI4RCZCHow1v5S71F0gALxajwoaNMrLC558+UWKSpoMzUeXJyb6gyf3HjqqnvvMFuT
/vAlaG4CQt3tR6Lwnh2Yq9UqVouWP/PMALnIbdH/Fn4KSErp6ssauvKhS3z9a5GzeLHN1ttNDIyW
GO00Rj23yas08q1mPpApXt0RmLV/63VB3ko72pe7My7ZA529E7kxota7ycdW3OJNiYATTUkYbJlH
8cnHYe2SYdSEmqOuCWKV8e2HKhf+pbBH4IS4am0Iu9CT5E6jcfk1+Sml/opb4jwMnvvmZKWHBWrq
3JkT25/6eJgEsOL/FabRvHkdkuwePTkPSLVEQaUQ8rolNoPWunsxe8BifyabijLMwYs9JtrH7EWG
Hjg3zBhmgVNJ6zlazE38ywcO9QjCMYYDc2GMsqtyXFtFIEigNVthTRH+12WL3EUbaczpkZqx1/nD
87KSAxJaw6jq0GtnC+eH75nfxMCrkY9/hCUvcYoCqF+TLN35ZYVWq17nYqC+o/6Kus5pDowUypar
oHBFXHle+52wJ0boMiuktbiEtoeGZey10Ei1w6LwONX9Wc+Pgb2VJizXwXw0MA8hZA+mDPdy19NK
UMut4zUA1tUfazbQW8isl66QBB8I/cnsvM4VUmMoht1m4y0sOPfQDW/vDGzmMRqWYbxWfON11CRy
nfdemUk+VzS+N1x2+IKaVfAFK2PNqNx7pBQYMreM1ceEKDatvIptoqMRljiD5jHh1bI5VRyd1qdF
TWhxt4IxzI6pk7w2i+oD5lDe9JRyVRkMYlCvQZ9tKdVrDxUONSgOxUsHya2IvX4EMNFnTf9aVYO7
7sADM6nycGn+RRbumLvJyWk87l5nJtp2hSgoQKJ4E4Xg0iTQkBPJtYNGQRVnWhGVpNZklFiz+g1u
s+MAXWeFKmue5LfdpvKdoIcUMWQbFEZsVne0oWs0aPRsW+gHJ+jxEJGD0N1AiGwooMwp/cuf6H43
GfFl4KiH9ENao/892OtGnI+q171tqM5B6hI4+oDzIKPx04Pr7Gq2jgApkWADr3UXZrapYPiGEr0M
oFpOnv2u85LUzxY7tjy6Xd3fTf+GS96acJg7lGLSV3mXR9+HYEw3knZL55jJ1nxLtcZxafgBFMsc
Y64fdT3SR1BIClFVT1XEa18bHa3aYAbdqZ7QXjLxq5ynrAQde3IBHG+7dM5q5KQoDzELdvhZQQ6X
3qMnC7sPwR/qClhpw04q6HLeBEZx2GMINtK/iYiVP/mdg5fcv5vUEdrhf1uh8ffnGgiATQmkNRen
h3390i2qXE9VOTrwITO6ehTL6n0eqTLiLXEtN7JIGn0htRBLb5cirYA3gzLvltbFfJd5WdOvXPSG
itxgrJ2/mjRd+4dvBIt+oOq1iRtTefu1mpOJqJecHWu3CFIVrmPLiDy06CegJNqMvmBTD5kYDknT
WRdtzjb/iMa0TqrYVsf+pko1BuIF80IOG7CC1TO7x7R0sSpfggHdL3em5wVLE4t5gHEMUY814njM
Sz5W3GzyDtQ7No2sag6oOw0XpHeTNY8+lzGxW4zd6abbkpbdEnVXYWXhm4h1sJXi5E8+qg9spLOO
amG3W9T2wp73TjMo9Sbgko+7xqQ/P6RlN3sIabEaRawMBzNEyIyLaKmEP0dl2U1U3BzW/OajKfxd
X1S5dx6Qo+OuKGsIERXb4iK5qJLyNU66Kl3f57Yzt5M1EtLA5JFWM8pWjwm1ZSzI4BWwVtAsfdL2
QeQ4s3vI7MVu3kanWKg/clprHv+itk6ZTSTUB34vnETCMacq7logwH+4Ryb7YpVN8znD9AfE4N9t
t3pBZx4xEkbAYA8p7f3aUtUeSnfw6zjvSzt9Y3bQ4yGefEWx2+hgjWtbdEYk6XvgQ+CQwSA5E9P2
VTpAOg9e79cSL5qyg4+iGliklp05UF8BsMyikt8oO7t1Mb3hXfd50h3PaSmfpgTXs1GM6mJovdnn
WSVOMOy8e7d12zLF++yniT8yu5LOqy0x8PJhV+vXOEvx3Do9+kXkj5NxTYhqe7N0PzqXZZ5EfkjM
tQ6uTsHghkMt884Gph8vzufZm8NhDlwAOGWTPjP3JZsKEuYAPVe0sKe5K/004JmaljpGyB9YO1Ru
y/Ke1BiDr2jenOnRYaZQHlwPEX1I7Abu0LZ29R9bDkRJ8CgJl5EZCoEYTof3XSyTycSZ2UYg9hQS
Dp3mNANrmnlOoP33Sec9dS5ZClz/JSX2Yrpsw8WIyBLwSO0bMfPsvCZlI13VseWVHPd499r6uMBT
+KbszjHzzMkUPOExsdffxMC1SZy2plgjdB1kPJZEduC760ra+btN0a4+rTSpNIWOtoOYWSZZFUJl
YMeMmU1YyP48e/FxEFDbYBvQNBJL34eZ3bXZF/oiRM5GYw8vQZJpZ+fgzH7ZnLLx0JM3xsuWarM5
NLU7r+GIF3s4WJsCC9B560gcDaThYrfJrshP7gLLOUHl212I69scJKGb/ahQHL5UpLSUoSnU9InL
yTMvMEn7fKeLznhs7Xnh/lXKfXFohv9IK2ughWZb+m0LmC47Waat8ZxAsno2alTSO40KM/jQNrrn
R8apy4sOrM49twBWtkvgeG16nDU95BXylFPuqxGLxgEP0kT8jq62pYjhcvjy1pV59bKmGNb2gw35
grKyz34F95EQzfQo6dCT6ZMZGR04wJXNP6ywd719wmlZ/4DFntLK86TNEGU3wk6zeoMuO/B03wg+
6H9QhylaZSyc9aFra7885EK7y3VqC254tELyA8aK0dK50srGZkKoAQprb+Gd7IrkH6XLdFENlyvJ
f1Wqz37fZ/N+TZ3sBTcQN3NQC+pH486ZLTso8tGwUZ3GdZeWP7sB7MFhxaFOkTIJg6lvnVVMc0y1
xiXats8WGALpOJlI8lAiAcubCJuDUV84U0vrB10xWxFg4t3Ii27aewkJ91ugfs0iH3VpxWO51fa+
t8SsIlgpyjzdbU3VXk6takPXLFkp7fjL1Xxst4of1W1TDxotWWEU/QV20/VWGmJmsATpPtvDHeua
l3oysWGCShnZf2hc+GETLP0Wdladvqsa9jo7TZbUJCl45nxpakWb7TGBcHC+yJL4BWbwVZgPsvgd
rFtrRkSlBr+VmqhdBOR3cox69iWUZ5mtKl66JF9+pKarqYED+LKXEW+VtZPO5n7JTRDI0PDfC6It
+gnUykiK5s7e7E7EIvPUedTsTCNb2OtfB4/bhUUeeQ7rUIqLwoXFK7+s3YdwG48GemZuTVm4ZD+x
hC71jyBjb81+oNQHvhK2NwkPrRubTA69KDCG7ZiPxA6EY9JIHWYd8l6oIMpLrz2/CNW17QwFqSpz
j+NCZm127lZpq8PWJBDyC226WOXn9I4L2Uym/oto6aAH7kTIFwbJNNYCwAzWRMCY/W4QXGCC5IbY
zVO1/WyyqhNg6R2fDLWEBvS0+R7VYUo2ax/jt5r8ePCztjjf99+IPgvGo47bMO1bhTdvR4EBcYuz
UbSsnpwFHy+YdHHEml5/icFCzZgh54TIC0F33gVtuyZcvUVzXGRKhdy3er0m9M/4y/B05QxofN0c
Zb46jFIlRfa+YXc78KZ2FOAJPq0yrqogMEIOOfGedNhHOECAiJwVq+6/dwtTGTeBxH+F5OtefzGF
UXHemq75kHM5tnsUrLCje+7eZ9gqtQ/QnMotIhCkdg++Z2PbxKJp19z+rb08VnPLEynmojM/2NVa
r/3EdUSCjhHgELtnuQ4prGVurE02iNhLNT73VDjszRJlfIFNqp1jyY90qurO+kVRUsoIx55U0Uo2
5U+H/IYy4rO+N6QbkL2dxikyhaOdODr2waEnx2mdHR1V+WqqE1N6bMhQhvJsOJY8b28e23cNWZAh
UoyoY153o6hGF9iVmZUvOTBCVvzYsAjPy1259fttcSWpiKObjE8S5+c1yelErhNBdKAM75ww/Nkk
Gl8YIMnfdbnCLLoXk8mpax1WCB015Ly3nEa6sFz64DZZcl7iynKGZ59MkolhTtVKxmCt2YfsG1ub
zbW7vJam0MshE6OU595w/ORooA4MjhNoAbrjVuhsR/W0zfuJBlqfPHNb2luJrZwfOqWT/zFXSgNh
KBeDMi+559/myaTaeDJWk5Grljh1ABt514J0A+/gTcnQ/W67UlhYYWomEtjxGei8IwkYfq8ZBhSC
gQcW9pgG3C7eps57IB7Y+Zd2afG68e2tmOy0ZThX6fLOxubgeT90lW4QE13dMNHF0YlYRhKke8hn
JoGnpqTDZ7MvmQDFtl6WhutPeH87H7AV+9IK7PS6KqumTCPbKzUc1LY1KeJBqHHU4Z/iJu3O0CAY
i28dssjzlmaO+J2Y2WBejUxOUjOxw5AbOq1Gp+9tFkPiKwLjdY2IXVPpLw/fOjd/sKQrSSiFPw9O
uHiK/su0crVcsk2rYDevlSJ5wnO74YQRwprPa0mbF3vTlsF54U4jWm0oHesrIdesjZYMe9pOzhWA
+2FkHBdaPnlidoWlhFFPKpEqr27v4m/T/WcpsSFHeVexasRQKb2nacs3+eINC7QJ7fZ5tmMtUH7N
SCRs1hH0Yefy/k8be8P+ZMHJDKbHHdUdUalM7YFhVj+FsDbJ1smlXM792lvT82LN6wervwwykWNj
8B7muWOELzLneygBuP3glQK3ts7iJ/bu5bc35vJxpPeirIWo8RcxE2zOxfZ6LE5SqqfZph6IXKfD
1ii9DTKT1zKegJvA6gz3sLl+uz1YkgPfsTecilRaS4wlhZgmcmBW/sKmSrijRtP5TRnGvKGRbF2v
jDopnJDbdJjhaZDeLW3wHw26PqTXvU+4gc4J7WMV0XcTtJPKKvLY5AN3ryRXFP6+gcPbPyCPzO58
X7uHKsWnxKRuzTHwE/QNNqDDjMv515UbvnKLrKyD0Uinilum/u/dasNGGkzFag9kVXpPkLbsmpra
4xjW2d1ETsZTST8r8dyTa9KtwRXVNtD/tKwr80jRnLwzaBioCqCvbLGLoPDTlcpgX0oOG60xdDyY
eWrI9wSVeH8GZXb6MdOawtkwatFb2N9kp49VQErRZbgHKsYebh9kRi4RaWGhZ0XmhkXIANt6b7Eu
RHg7TOyXtrmkjNhVJJzZeb6TrWDtO0F94dsvghAWKfc2aIbxMy8HoFKNSU1LUGJNvkQFJU4hHW1y
I6zJNfFCQqpX4lIrwiViTm76P3/je7oUUGsYZFlwraJu4u8+ZbjB5MGoWWaGlTW1N3cUeHg89IfE
bHcl6UdmQVDezlnKzgsN0qag6Qi/uy4ZoSUR3ILsH6kgq6Kcnso3b9BU+X0FQYMlNVvNsOgL64EQ
XuNfyof2E22EJB3FKatv00Etsx9h20/Rskq+sgF63o8sqwPrhgSXOTQ/Vn7IxxJ6HoqAId/h33cf
V+AytMx1s/yeGEdYoU/l9Dy2SyV3jeeTb6cb22pD0ukkWAUansc5rd0fI7vLXzzG6GKWYiF3w0hX
kr3h4NNkMcqyXx2nb0zWxDySHO0jkAC++PrRJruKwVXl30sacG1kWrlifk/o/htwNy0AU/YRwy2b
p3FFH0Zq484aq26fu47+J6Qln0grsj86WbGuKYyE4ofgIPBI29o6cZrWf5hoeqdymVb9Nme+/LO4
TvrlMQOt4ZOMzjWZxCSillCJZ0EkeHar285gdDjxckUFA7d/hqNKmziwLaflTJX7Tyqc8Y99YI/m
rjRRQx2dInG/fVW4iowxNewrFFKIoED2UYZpK39w15xB/cDRENBAGmZyxglddr/dAU8XyQCEObIV
Lcm+K5qBzbkqE4htZjdqlsebIbzbCuHqTnTlZ4SNlgQKgQkaAjI6WMgSWTgYcwRnDirX4MxdSR3f
yge/lI5AoeJR3qEqpsjotzH/tniFZ2LPPBuGl0rGdo+uyzdOfWP9b0En82unUmcmqoEEqCO+PofI
dsVk6wGaWoOnoM6D/226V/JKgmWvAbw9Ql4U34EJEYYDVUPSsNKheZCOs3ESbOv2LVVZ/iTMneMd
xPHwyXU2oaYwsDDsRmdZthiWm4lt14Qo8zphOCAtZpCp/dk7oEuu0ABF9U3socj/dX6Xl7FSWdmH
I4zGMiRcJv/LehQ3/4QBfT01KRUwjsV7OkcWEHt4n9GMEZ7y4qFD/FQgMxVN/tOa3IzqAD7GdvDa
LLX+oS6YpzhnPre98Sdqd1+LlTaHHDCmnixGwPVtS40spyHwDr3KNKp9DUZKRkZVjVoRsTJo58jv
wSxwlq3fnFTgrUz+YVmwsZIprQYolr6zLTgN/At/eVKksdFnvBDM99i/sbXJplBC3oF22SfuW+sm
Sn4Efl5u16EkTROthSdjIGkV3C4JnDAEgRPkJ0uivnoZrHq8DMnslRFsHIgiup1QVIkJP/2RtZ8E
6eS5ujxuPGfljyBfibDFyIVw1YFlkO/gns7JTstUVBT9dWbsO5s6lE4NAiRYMc18umXkyygNeFlK
wfe7q7xtO85BKvpfs2gb60aFgw+r4CZT/4oN+/2Z9FsJZb5alyx/0FXesAE1y2ZtEzqzxt8imc4p
+01C1azYp2fHvArZKD0i1Gvqq5H6EB/YI2jCTefEGJsHcyJ8oKdU8jHTtC70/Ahul0j9HaGI3oQU
NqtTLkmo95x7IPvIggvJMMUcSxVh1A0iC5ev7F/mdMV4bu1tGNrdsC4lJMB+rf9Ri8zkI62y+OjW
Ap/B1G7sEcAkba9qRioSjaygmNgba/9HbHVaPQJtC+4I2NRQl8DIcIpXzbIw/XcJDHnSzdIv7zkQ
ielBY9+ejuj9Kvzcy5agNF3zRlgHXQr5XqSp/T3wFKuws2VyD0WzqvtScgaTz/c6sOMR3Ic9h5XR
Vc8tryLkaVS1CxQUW0Jt49J+4/Fd+0PCkuWrclWeXMxhBDaVgsdm9FvR8J2SO+ptz+/ogtB0kNSQ
Sec45U47dJl/1Jr6TrTZmGPCDAF0Bt9iEyz9DdVyf+Qzz8kPormTgq42Gd8QsiF8s0kk7M/Ev0H5
SSxSUMlx49vl7oDw/FdOCsipqTZwaInK3Po+6Kjnc83W27+HqVbecNygohhUwKRBeU+oUhRjic2x
/yXMfYtYFI4jmO/UfMCMMtI8TrJ6QAUr6lIiISVWcWujQqDx2jve7L1nuY1EoSD5sth3Zb86DKLd
dj5LnMR676aN1+zvhEh1Tk32IsfE4deJWoWVmxggTNSRueohYEAHnLOE4qWDIQYxA5XUGzEMXJAV
krGUbaNs8OHpGoGQNbG6HNN+CQ5JgLzqwzBXKhj6H90fLU0c0wVxNoSTjLCels1JDuyT/ZK/xagd
FbUR0aQc+BmN+m0So2uHFcMhgdBr7IcHx5LoIvmqRXFZrWV0kDZO98U4Ps/lhbehNF+Ftd4XlJXR
C4qNzXhKrLZ1rybIW+c29yTK/Sl9LrNTZ/STuXO50Q1oXj5OKHlBszHz3mS1suv3xO3T7tLQnTLA
6ZRRPrUWWZd0cjYzoMZqDfU2DBtzevTv6UAWOlvCx7JNmuFX3yAQvQZWoTEvBu3agp1snNz/zPuN
HdGuyBiIm9RjijG1tTgr+76lruunYWnM6W1KbY98umVwDHQ5ZA6PW2w6ZTl8uIwVKfJY2vuQ9G0L
nOhuo8jh6V9M03tfUJ24FIEtTN7IspJ2euX5F6BLElEF47wrg9VSPxzcC9Vh1hWCIPKcNLRDyfhx
joLc6PtTAT4lPevKQ82h27ZnRsEe3/8E1dnkb55ZCeM0ufRhT9vYa+QrZEBl5m1bzGlBITJs0weB
tKb10Irc96Nky72OZJS5RCVPDZuyA67KYhv1pUndtCwvDpb/2rrNQTVvRE3C+e2jemNHcmgdEjQB
oVR9c2VlKfM310NGc8mbbNA34ndQ7NXErQX3q8+6Ak4m+XQYhuCUuzV7HpchKSLEoChsUNStd6QB
ZnGYU8WhBOkRK+JqQC24E3RF/+AGoRucSzrjXcDs9xKQZEuJOfN/XCZBg2V4ULyQhKNgkkgDksO4
ZqmzHpKFarV9CYqc0dOpmIpawlkmGVT1f3yRN7yRJUSxTF/81sQasMm5n55mgTOeWZJUlTf+mpm1
2KyIQBi0+h+ec7q/PUebK8azs84kEe6XdWRMxgUmSaK0iTNzqv1cWRlxnEmuhzsZVLsIQaF/BZSx
xKqiBxgGP+04PS32gdzGae8aqHAzIgOihkRF9pDZOAMWjBdhD+5/7J3ZcttYl6VfpaPukYF56Eti
4EyR1KwbhGRZmOcZT18fnH9E2XK21XlfkY50pNM2SRA45+y91/rW1ff9EF4XI05TabYIxLTxnCqy
yFbR896sW0WP/GFTM1iZncCoAvqiKbl6oFcac93CM36oko4xcETw32VQ5uwjwhXTrbR40L6zrfUq
R9LKfDTm3H+xEOl2qxJZ8R3UD2s9itJcbzJZSF6kutIec0GznsImD3sMMVkTF14dcjRY9a02pi5O
IgkXS1RU9pwz3f7bXfq/sPz/Wlx1/287vg0yvy6KX8z4y5/424sv6X/BtMeXigvKYHCqY8b6G4pv
YsXH7oU4GYcgglYFx9d/vPiA77lfFOCoomhg0lxcxw2S0RA2wF+6ZnJOwVRuocAU5X/lxf9sOhMV
GYukYmDKFxl8f/bO0mWSCGEDTiR2wL79Zt5XytCDp5qnLxynn7ziyt+vxAtxNRj0fnacthJIFz9n
Jpubcrg8a+xdgHgSj+SYN0x/8lfRNJ9c8T9eEO/lYnDF9GyIn0yKkNWGULViJwyTaF1jLGvtxST/
MZkDcVTNgikHmKWGIHgt4eGnG+D8t9PtZ2P8P11WbKcUIwwDuLyf/G/+ILHk6sQdixFt/4bh5bRW
OVzlDqeyIP3i0v7Tq5m6yA2kyopGyOmvdkywtMwIYUKWYCDJBvDrHE7VYGI9Gsqu6v8dbeDHdYVN
wkfD4kel+MmnGC2xr0VaOLURZ2sV0xxtXQOVWazBYUIfa5Yx7iuZf/35mn42LXIDqXyZqkZEraTT
E/n1U/a6lpDpVjicBWgwo6PVklZHGsKhjw6ITd7BV3FA/3AHwYoQZVm34CTjmPz1FeXcBAhfZ47E
UHaG2GdYTLr98kigdYO2IJEOkjhDsguG7vjnz6r/8JP/fV8tABA+HSmIWDMXnoNkAB74dAcZCpzU
MZG9nh4zpDSgczFeSFAV8LaxfwyG7B/DQvCtjYElp/IktrptSN/iThhRndOmbSpUkZo+XSdBTtn3
JVP5LrVzf4/+pBXtMqr7eQFNiZA88644KE0TEBUgdfnbUBs4XKxCVs+CpdcjE0J6ffdqmiCRNPOh
oQJH51iQaFppkGZH6kln6vLpRh3i/hoC4x0derr5peO2QG9fp5rvpkFZ7gS5iJhlcbCQVpiIIXZi
pNEmd6wbX3bmZCnMiBYoG5vYg6LYM2hN5tgbawjbnkzPP4wcI7OSSbKLKY57jlyqngMdp/62RwCk
kJ47DiMrbHnZe5vW41NcC5G+jqQoucKqbfRLb5WaN6hM/By834nq4A6TOTznuFEVpYJxRKCBjCUC
N0y9KQEk8iSbefpgClUSewLl7EtfaFh+wKzAWR3iUnku+mW7DX1OG5z/iuQl0InuQMvFDeZYcL/u
h1JScwSijW6ClNXz1IvNFM5yI6MXs7FitSeNcA/VRlOhbmkMtt9JjWgntzWt+F0pJNLmK5pZMzWC
pO90Le79TVzQwnxQQrQ8q26kt0pPoSk5pAP0mp6JYYWfO0wIaZ6YWjJMg9+FiP3EvLyZaIsL0kTT
cuTE8ECnlUH9iv3C952RNmp5ASIkCvupgkmGe7WDQoiTpleT6klI8J54mHvD8NTj4PDpHiKDSiDz
ja1a3SQyCplVphZq7IVthrQsJZ1X5GA/og8EedeJFnig1kyuohZF4S4TB+i+Ydgzi6MxvajOInJt
DXWFL4s2LlROTXhiStwiYhJHhHLA74meKvAeTJI2PctBlE4H06jl9DBUCpz5NqaD/14V8PxQSQLq
DwCc6W2Pq5ghuaqfJJWy+hutj0K6VcHQKJjlgNRNMPgFQ3M0QHbD0yzKiMJLC8y5I2u16j/zfDEu
TzpRDpzJaGsoaW1hfHQEmiOVapOEEQwzJx5Hy+zIdmshbxO+MvR3RKtiuREDBYqiEgUwRBNalk9h
bw1300iRbTcQ81Gpl3No4r7JhVuUjcMTjLnq2qns1DYmSc6vtdWXhITAJz2mRq0/g2j2weNKiA/F
rkDePeGpoWOQWepJLFGF0mcY6W2pM2Q78kwLPTzAZSx4+hj/3oa6NN9nSjp9owaVXq06SZ8VVpFv
lWzBhqt4T61bxGJ6DvJQfKsb03pPJr98HWRf6228iUSVjyayqVXaTb64yvFAXPQq9BVaxJryLTAM
+m0ys1cm92FZETVucT1hdQ0P/risOyb0N3qYTFo+FBmBsA3cFoQ3EG4Mp5pQNPDyxSl7qSJFmxTb
0KD45ttezeNn6ii8Y6JhqO/TqASQBxjuhG5SIDiyEHdgTshpkc0WRgS76hJms5lGXwRVnlg+4DKA
6EUjXsMZ2oR+7pC+mT0kAWYCpDkpbfe+khkqhDmjLIB/VHErQfVnWh1K6WMVRncWQzqUmUWjRCh2
g4X7ldmqFN0JWg441Vdhsdp11GtPJeU0efehAd2yxofHzc5Q+tpGQGHt0Kx87ndVzV6ING4shAhS
lHlqXATdSjeQmbuaMtPTQBGfFXs/nqrsSGsOt9BAYeqvaimYjn5Dg4H6xUDvlHTJvHQIwq1JIRje
RCZ+IPqN+DIThz+HuTKS82k6lzWT860idWW9GzPmKThTR4OBPv1bfb1EBejeyNPmO4wKIEDXjHtw
+6K0PpKJDprWGiw4QAxi04zVHZndLan2lDV5pdcYh4XpR+h3gxcISVs92ULFUNSNQk1tXZgAzNmR
Aqlh8N0qqa7ug9IIgkMoTgmmmHC20rVhFFq3b2MGwSu5HNPwXVKbHsdfZU50eSJTxb5XEcHijIxL
K3oLbYk+rJSMiAexKKHhBR0uK0Z5TfnNmsrksLAWBdfnPDgwBxNEMd9jAc7UI59rnp+azhxFOjR+
MLGdqFrUXhPEPlTeBjxR14wayLCcVOp+rzeyOO1CcY5TrxKsqMMvPihV8MbEvJdcFgKUc6umI9V7
2w+9UpA10GSRU4K5ui1MNFAbBnxFwlRUvg+6qPlApRFeByBYe9KRInQYeMHfm6prNhKAGEj+ErD6
dTyGqmFLGLR48tSooR6uA2PCkc1LeYmmgYREq1TvCxN4MjjvrEByNTNTtdH3j80ayQiGfLQCxrfe
rIi/GJmsrKWoFTR3zLT2uRlS9YHugI9NbKjNb82EonNVowZ/G0K2cjexmkpZqYEUZJtANFv8xGPu
P2AsQtC7KlD0EbcS++OToisjaEddSPYKxevyfWPK3paEjTQ305zOO3b/CPedr/vm6Ohx3R2sDvLw
cYhzSbpVxtB8aIIlvYvWBF0wzJkmsW/z0Mu4sGMgkIMWDcUtckHV3M4qhDMngPTSo4MjC3PXG2qf
HYtcAubeVVqbPUZ1MOtPLN5dwo6MGh4hu49kcRgt4x2dHZLmubVetVYXTgFuOr7JVpdOBAfBeK8S
fdpoYlQiFgB1r7tMhQvFa4MCfsCojyR2zUTp0JvxhSiyCzYmkEtCu7ScRUkrccHOYUqoDIPG1ZxO
y2WFXYxgUUdIhHymD15UzZiO8PDh1vbU8BoU5FB4kUtdPsL3hpRZaaGKVINgJFAZvj6/A/5rDkUS
ZvIRiRNS3wQ9pODpiy7LFjLsT48DnFTBa6JG0d9Gc7LytSFMfrqBGa/Dce7IKGCC2lTtrsG8mexG
0uVDIOvE0HqLlQOvbLvA53F3Vtq+qonsuIs0JAwHKNR9uBdBT2ISQCZWKm7WQWenhcdRwg7UgAcD
Rjel0UoeyBxwAKSrTyprFZHXaAUtW0FjmnIyMPLGHWCUhxzUmmCnGpah2C1KqDf0HJNhB4Y8cSC1
puM89WaNFIytiJMOLRdPGqYpdDIUWmSpjfTTyXHoFOIEyha/4TuJHdISKluojJANzCr+R6wUfb2W
dZDvjhgRwfmYERi+DF+5fOY3K9LjlC4QHgwdEfKbYGkxH0dGUcWk1CiWJAlZfC0CQCc7QpSMiFTy
UP5AGRGd2kEan5sqz67odSxluEZEZBSODEYbnAceMqdth1bzUN5NaxrpurAx4iY85VESv+i6kj8C
+cO0FiGh1Z0u6tm1zR79IfhkObB9HOhwaJGhnkYasx/6XIAdF6Qy8ayirok0mphrFMnASEBXWzU7
AN6ebsK65wDI+otvmJF6wDioHHncGxWkiiz1FVKCbgIG2TMUxTlmVSqU+aKRX2eUro8peMHcFiYj
ejeruFddCV0S36GoDcewqhqDVyQ0vQut6tZSK1qGfPXippXgxblt6s/nKEMFzYZfi5tZJNAJvVQw
MMb2JeEtZK6/RTIFM2Uc4GQh1DJE5szYG167prPOQHk0QbWVbOorYc1eHm6VJjHp4kqUKBy5iJ1Y
gbnO7mec8ZVrcWI0kBh0Mvx3vULeAGAiO/sitl6SYRrlqWiz4REdTP6opn5y4kQm5R4H0eDo13H9
PBmdRS5rJCUHTSHbDpg9Gl9JHRDcxWT4kMFWgsgDMSwELyxXSulaSh8+Db6UYSWzamOHBQ34aSMz
s5PirqF7Pc93bZCwSRpwa4ElB2M/4PSZ5L2W5VoIaVZqk1UYh8odHUpwsyV5O/k+DkfVcHTayKbd
RFZn4Q8wVRWHzDRd0hIMLHJedsZMhvdod4rM7JXhUx3ZKkenu3boKAMAGpUn0Zqy3JMKnSIuV9L2
QI5XjvLFj8fJ+VHR/m9z8L8ItvypuP8tSvP4Wjfha5r+n22Dp++9+QXZufzR/7QJDemvhYv5o9v3
a3amLv5l0fkQ8XvQyhKV/8nOlNS/6IWA1zN1U8Uhr9DB+E+bUP1LM+AsWAYxvppF6Kb+b5Cdvzbv
IIJKkrxox0wNY4eufeZZDjCCskGMsms9irUtVWidRfO2H3QFMX31FQzx177L36+mwGihWapZdHyW
d/MTXgxPH9EJQplBHWjoD2K7D24GBQ+p0h4LhZ3HUI1o89OX8g8du394TRX93o9uIS20z91C2Buh
3GVjckUVfoPTpgBSB5GkifCiFMY6kpN9ZEl/d8y/jf83+F78w4v+w2Wlf4YplvambP52WXudSM9C
StOrPGsMyFtzS6bSYyuY+zRi4vXnTyhpv1K5uK6yqeiINhiCcF3Bdn26rgZ9rDgV9at1o/UeugRs
l2byjmVUwlfYxO8oO1eQR0gslTAHdyezvVHyDX6HGsdp4MhwHKgOSS/1nS58N4N3s7gfq8ewO4v9
tu0/FHVrxm6H0DP00vhObW70cJ+adqWhbGXejoRxbTbPM+ZwLAsrMp/ku67eNtA6DvGlCN1JeZ+K
O7W/DfMTqpvZeOZEMpfInte+dlUMp5Qvono1MTk22AYrGSVReWlFYZ2ETmdsIjpVG4EZi2AatnI1
/a2yNnaY0+gVUIneWA/zq87RALbVmO6iZ/UxeUO6lAjnWfuWCtkR5zWdsVVVnAccLWr23RSfJ/NW
M18R2xNY0K3y8iJXb1WcOA3W2VL+3sPMX5gti3+cHWPbcxRDybJSqicfL3FOqIYnDrgyO3Kyao1N
88lAKCgpj0K0r8edrsO+oqixpL1Y7gCqN2CxbDZTXYBuT/VredwLaB9qRn++YwzPnWDr6joACVNs
jfyLe1L6p7vE0mTKcijBkvyD7fbT01fFQR1k1HvXIcJWp+uUpIykfc5k5AbUvq96ZhMph3xAc4jw
8A691H8mSf//zwUPg8iio0uSbtJWXR7Wn94CTRW6KJOuXlsTYxO5e+2wGMZKvG0yG/ffW9O/ejVC
LFjWLGV5CD81tImUbLtiJm4k7ax7n8JrhfIWZngfH8Y6bL94td8WGpNlGas8r8hzb7Iu//LZ/MHo
hU4Z07uR1i+Ky8pRW+PeKH3wRdlet6J72GTxF2xB6dfmOY8+rwoG+kdbWdV/A/JNpOOIKsK+u3rS
nltjQyPNvLdaWjWRmWAriRt6Y6E+uk0ybBCFcS+X4R026ssPdTulsLLlQF24KEQdfYyvf16bjOUa
/0+7m/fHLAuRi8wdBzXQ0j594xHHuSyRA+s2L49Gt+bbXo775kajd6pAnmJUtEGUJHnjVhxcREEU
vGHpkhjITWitxEVQtVJvQVwIduxlx3ov7aqttjPW80T72Qkr2zrqMB9Cm9+4tO8WF7MDeh13X0EY
1ErY6Z64ipd+40p4Fw7NDg9BudJPzVtwG+7kff2S7gIPcodbuTL0UgFYE8kPjn/Vnv98NX4sxL9f
DQOGqqQynfu8AQalaGpTxfDYvCfmmPZZZcekIPIIYF5Tbf/D2Bf3NFTkc7rnQiAHBUFW1h7pP12x
qh8qEgsqu7otj8M+/l688TkM5tFf3VXWb0vFj2/tf97nctf99JzWgYg+rw+t23hbwllBTm6H29or
9sVG2ABKrj4kru1Tcpo9/9I/STf5Ydp1LiYM/Ibymp4CQ4ytBfrClq/QSAqEy15UbCwwPqlD5y0N
6dAzFThQwpjjPVgnAr0wMdNI0BqbHaynle6G6Bg3xt7fDmfpMjLvWBHBSdLTQLyuRo2D+naNMUKZ
b9RxP2te4x+t4jz5r2Lx3LbXvAJ4s1Kf0hM5BZ66KdfxpTwWN3JiF7f1MV4L3p+/X2vBf3/+fjUV
TYAEKcxQlxPdz9cNsYeV+WFv3kYP4k66kbbzTXxoTtnJWmkb4VF9IE38QsIAnuVkUROttMUob0O4
xqgct/bwgj0rzQGu2c24rYdzXa9T5MgoORubP5fWa0w3RuTN2jqs3HwhTtgRFLB4bZJ1DMcht8lq
kEK7OcR7JH/5C/uOYbqENlQlD52XvlS3wq7bmo/UoI/SsT9lnnBm41ncwJcYbhnDRRaPW1rLmnpr
9dtQc3geqmKjqI5QeEK8hgVg9S4phbjmkGDHX8zIfoBXf7+KTAINrqVm/Lg7f7r7ppgzTsaZ59Y/
+sfoodsp2/Det0snBRtmi6OLQ6lgJNPYek5/dpUd9W3nkde8j9ZEOF6K7ejKnuqJ+Up+ROCSHr/i
lf9A8P/yTWvLDJ/FnqO7YclIj3/9pktEqNXsV9Rl5jrK4DruYovpg4cuB1CKzPq/RwS1otebBdsg
2JXRNjUuen+J861o7fRh35DQa92bNGMa1wiO1JsiljcGP4T6fitNsBi0f3btByW97wgoUS55u6Ll
So2nviOVt16Dc4m414XoE0xPZn0jjS7/Hw96iuEnhCyJotvVoOIMGKA9WhMRsCFsgqAOhl0Rn5QM
LySxJOs09FDstUjGFC6wxGNnKTdpscMRYWTAFOLTnBzLah3GyyLL6S+KDYzyp1aNbFKuHTm/x1hu
WQ4PZt99582T0WqIbnw1m1X3hvFL0W+Tbh/LXpFcemGtT28TZ0U93+RMXDukgJVBxxFQQq0tBD4+
Im8GpCiXlJMgsZLZov2nS0ZRbudUzKiQNksAjuboDZy9ZXRiHLLxapCg0x3x73q9+RAZd3IOby7m
ag1fHKc+H/G1hebLGs50Hh422OJfbwA/kxt9nkPxiosX0c8Yb319IlvVlxuG2MYXO8dvr6bJ8pIC
oFENsql+PlyIeAkBlCT1NTDN96bm6IY6Hik5jCa2S/nw53VM+hWNTLqEJgMrB8W/lIcGbdVfP1wb
iXqjMSi6ReMOWUeqZjAy+TdFV5dz/i6MVRFG4Tbve+UQVJUDCg2ZZlBvrNLY1YXif3Gx/+ENKdRS
FKocrVTsppTXPy+sSMiI2AlH8SqZ/mNNGhX5QfMqNPRDoHQphCYkaAqbqpBdrEQ4RZVxoWmbUY2I
F2NS0/WfL9Dnsx4nPI41NPUY5hsU459OlqxN5MiJ8nz16wHSU2eHKr1hvao8a4YOOGcEunGJtS9O
e7/qQZavRUNxxLZsUNCqtB5/vQpjpLSGWXTitYvKhiFSI5KVh2tiLLnz/u0n1DmkcErBMcSFNz7d
3mQ3MrMpoIy3VSusCt9tR5wy2hwic0teFCXWnURSv9g/OSrzCX5e+tGA8FzxD5+Tl/3M5MawVSp1
WcrXJNkVpp3F21B9t1LFTooTgT1qvOmskxG85nCAlN7C18qiIJ5M8UjI+qosnrXqTm2vfvmQi4Tu
7fPxdiofpuatwucWjrdLxnP7Ful7lXhDY5Pk+2TemNMmr47TvCkB7KlujPVGUhpCDTP7KQMTDAsl
3hrVJgErQBN7JZk3+KyjeYOZYywvBngj/5x3R03fZOKzWLGAq8KJeGMVF4LwUVBzYMHDD0OGkOAZ
bL3qkx5cO+tqFA8YoOAOGrwR80YIPFn5lhYP6CaK8dQEhFDjs7N745KKJFvuF80K9GEj5jxw0K0b
E0dPmWFDWIvYVfp0x8o/C64lPJrxvTyfgFtTYRu64/OZIq6isJPV73631vpXqThBPoyqu5TyVm/h
Q6/DgfzVaRtzrQQ22toxhEPUduihTbc2fUfRjiDLiZ8rAEPlr5LENdVeyJakxbkq9TWOk5DRUHPJ
J4qdDY3JQtuWJrKGLfWzbtz13V3Ib4Voa9fKLf7z0Xzo6OsrLvHr9ChQqpM2xFrdlK4S7wftixyG
z9UStxe7tqGagNgRxn3ONamifEC06qvXMIL6JiAStUtsBJCwFEbrmlDbi/Hri6f2t9O0phkaz+wi
zFZ52c9nBWAGGJJAk1xn/R03TIadvZhdeHEgVvdJ9dEIJzFZqSObaXBR2l2g7Px8LflHtXpAHMOC
0ozPgumlxjEbSWw9RbKIu+FiUgpol0l68QMaw0gZPJ1DY70bMOfT2tF3U3xuAISS64WDeldh5bGc
ficbh3yVKfec6uYzYfO6dbEwwIBcHRTcGF6veLLviILdmLu5J7xH3OXibmy+BznoKpr8bvHu67AB
oDjtrEufHE+zguTkJoyfFr4w7izAQjTRu8OsXkoCZEC3GsoOEHNU36SKhwk+j/Z/Xq/kpcP6aekw
2IgZNlIME9GwyDF/3iLMpiqDKVfka6TsAF9xWugP6VY7o0+yh4+eeN4jIT31Ey12kMZEruHniyed
mLCLOO9gEKw8ZkP2aBzL8JCqb8t/BDH63ewBpmXWI3CE5erIKB9G2+LEfjudinkXG8cwP94U9NoW
jQY+M1UlbBBR1/R97Fs3UZ46k0tQ8NMBn1ImlR4RA1b6YkWvU3zEra5bELBJk7gNl5D7jfBWnqXm
aAiOFOyD3sn1B3+677seOBCJztNroF6UsqdQOhIFIeg3YFwUzgEiAPNsYEGob6bplamdBXK0Na5C
RB5od+gd5MHwacXFjV7YhFgi2ATNhbt81c9OvaBp8IHdNVoBh+ANWroTExSo1XdME5ZLNlEPdgmu
fn4N3BgJhtTwhLkhfAeAqyMUe4ApzHhSWcvDShfJerrWr4MTSOchtcsZCJBwBAayCqobzT/5mCsi
uG31u8LaFh7lbgR30C/ez0NenxvtQQr8TcIYSy5vyJF81ZIFmPxWjNqha5n9K/yF8OvK8S2WnMz4
LpItUIHzAYPB6GONOQ5EpWe036AbGZnPuu4pRrGUQn69nmbZ1WvWTMzxgnqXQTadtmMCjpW+Xted
A2VCTvNWpu+aciev6t4RRhhz645w13QTT+SFshdwzCciaXXPl7nOXx7kN6H0wnmd+R52jfgq3GM2
lN6D2DMpXipPGVxo51bi1uMxCdfsB/2lPY0zJbDX85Q7bDTpOtzCfPeNdYFBssjcKsGD4JT3bbKn
reql6Wp28bFgHFOCregcynQ92OjMcp765hh1LuB3fWM5C9vTDp+JoS9egr3lFafkVThX4SqDw3Ad
3W47bDBhNDcdvVR9a9B3uYYvQb4aEclvqtsIssRlwl2i2tG23MePKs5Fe7rUqqM+5l/UfNLvB1xm
YUgxSeIw0DkuA4+fn96CszwT3ly+YnQ13T4ChjJWsFVUNi5dIZ+1kyw3FnOZB5S+VpB2MM2sfarT
2CHy8xSq0j1M/wNJhF/sGb+dhekfmgaqFyAo8GM+50RZVZ2RO9CN15iAbSRLcgGjt4/+7YmSj65Q
RRjEyhg6CoRfP79ChjSRfJN4jSNOFaXWPYiheFbFniJ/fsVNfB5i64s1UzKXA+Mvxy16lTQtIY4t
V54ZwqdXha0oxwjFrkRFRLMtGk4mbmhEgS/OAg8ZJf3vUXF1aZPLp1hYh9yn8wPm2YgufLk1v0uR
88byQ2AELYsu3RvSNYhhUQnPBkLesT9FGmvGfgq/d/p5Hr5L2ZPR7MX0re/OVXwu4oe8/5hNz1To
YkHgtcGBYNJg0pDEDoQ5zpwSXfiVUXncA1BicsJ2JhuUVcFJKt5F9RZUyjg4coeBGwIZoEtWXoJ7
nTDdmbSVPc1WN/KehsaGg8ilcSkmbfqFDq2rteRNduX2Hhjgk3nxX4oP/z75KJ8QwDrFnjkKv4+p
kVe5uts/J4/Zm/Rc7aWt/DJdBH7WzoNvk3lpioxRyGh1+JEHWCy9ZL72wmbKt4pxGIdLTqzspsze
+uTblB1HeS/2xDwfxfimHbaLEFhi+hWVm167xfoqFk+4m6oDD/gse1G1kxJcWa4QbNNoA3THStaE
xbNh48lHHcu/+6t4Vz1DX8ieoWQY0Fzod5IbQnIKXaNxZTxHb3/ecCl0f795EDCj3l46IL9XI1Nr
UkGm3XwllF6psEdu4vigqp5Elpblcqjk11UYddGWEdxKLG1ubPUFKW6tun0J6fmtK0704s35iLmR
LqMqrXugn6Ebzh7ZLLh06JcT3NBc02fhqczs4gTB36YZyiKo37a+O0jAPV35xr+dnshITiavgPx1
UZ/6B+mDYJeHjLvhEhzKDW9oVx1DL+EvIAEbt2S9Kg7+TechH3Dkbf5QvmoP/RqmfU6stJ3cstx/
kPCC6IqusqQ7EVEzBCfzBjfhjbFBTSG+5o1jbPQt2bi1dKff6F65C19ykPVgHNxm237QCWTjlFbN
s3bEza4dlaPmAiJwszXgMafxggNgYgcxqVe7VDDCa0yDhgcqtpUXei3irX/w78SBfgddH/Fd3gbr
mB5PbIObq45oEk/Kpt/o7wsHyC08+U1+jPfY5bQL5G/1rhpWPHEzwy03nqGuucO0gx5HOvycb4jV
EPr30rhM/XZSbsNyXmvjATMcgE7+X6SiX0AduTKu4nP+mBz15w69Gl/JMbuvkCzDnCxdftS+g7ZF
L7wRrA3yL90OE7sqYPgBF99Yzb4X9mZ/LAaRbt1TM+0Gepis729ggdcm9mlo9diuwjUC8v6StDaS
6nfte3+UW6YYK/C8AxweZpSJSwdJ6Dc1aQwIZHqvTNaNtpbbU5IeRdMzYEMXCFTsXF2F31HPgL7Q
Y3uMkRI7Yuf52s63nDreK0TNSyS+bSXJM4tdOFzISamDjd59qBHnKTRp67LfRNW6UY+FbyvNzUBp
ErttC7Fk3Rko1dYFQJ+BpW41c7v4No1thojoPCzGd0wiv6gifm+BIAlaJj0aoYUccZcUz593SFWr
M9Pws/madQYMnYEn3I8W/kzPvANg7K5NrlJ90OXuDCgOWaAMlY/MEKQ7tHiV5Isd+7cNm7fDtqHo
TBKZr30e5dUKzrehC6UrAvQcLjQAGCasBWON0fxin2LU99tSg0mDk4Fl0XNZTFe/fnYx9ZUeXOF8
hYO3IRD8NB6GBzj1nuUO5yUAHEkecJlw1413pOHWsivRIr6Xz+rdRNT4mS553J+RdoFVNRdoPJWw
F0EuIOMmWpsID7/N95O4srXXLLMVrK4tXmJkUQ69zIZ7+ywbbtbeYEfBRGXAHGidLnZHzDKUZe1K
PMcfy4N+Mz13/UaJ7wL1NPUunGPxjAZ3Lz/Xm2CbHVp33gXraG1dk7XgtvvprDrJmt7qI7/vhuX9
AYTFoTzJ3sC6pOCwXlXxyeCW9J0mdhfkR72bonWbHOf2PCbHTOV9OOp5jG06vioMC1KcFMZfrmBc
JLYcCfAt3409nIX7ZW08imfefvCCXDS4F8/M18Qn5UNgjUz39ImNYOU/Y31hDkNBxBqjn5Wr7uhO
YUsrzZsPnG89yNUO6Sve/IHVSkRTeJ+/WWQ2IOUGXnc/8NyZq+o7F3pZajbzTn8Krw2wmLvijlJI
2JWXlEyQ74QVsWta79YZ0LQqoUMFBLRq3hBLZYySUBfKq+6jcPNjdRM90TbZmaduB1jrGn8P2J8h
/BzSO+3btJOPyZsFR5wV60xTmJ+FcRffKwpjZUftKKFXrbTXCBMiSUg/pP2l8fdmcxosR/CSYpf2
G1hjY3/p2nOkHoFoR7WHKE9Q8F55kcmiw/LgpAIuj7WlOEK3mSGqoGE0bLoYYDD1FxrWOlk/sJUb
W4u5W1bJIyK0RVmAQM+d2nPZHWV5M3WePF1l9Zg0dqjbUEgFMAfdMW1vhNa3E+1oRQ9lsPNBaH7R
1/2HZ5ZJBSIkzIH4n8RPTiuzUwzLH9v5Os9ZeSPAotz3mTRC6B1Vt2q16V+vEZaMHJ4RicqshIf3
18c2LvQpHgYhufo0lO0W37TT1tWuEJP3yYQw++cTyY+U2F9Ps7wcgxnRkpY8P/PTKmHh1um7EOdJ
DHfDAWH1psl5d1YMqCFT+02UWDBh85IoULgWwgcjRJtPIg9bqs521WYyvaeGUf2EWrbHBVRa2B+s
oPn25zf6+WvgytMNWrrrIj47soR/vSzViIe6Bb17LWerYLTTcZvqqJwpdux5kLvtn19O+tytXl4P
0ykzyUUGYfyoAn6apyWlBXOhSTHtE+WwT6vpMMY+lvwmbJwomr9VOhXVFINpn8yZQUtIzA+t4dwm
BKne9zU1I58Hc0Ss+hvdEmAyaqVxKAEi/PmdWr9dGWnRT6CiYFfh2mifrkwDbtJPamW+lV9A/wvS
KoUNdifcqGvt1l+bu8wtLsxLIWDuiu/KI0s9Q9HoBUC2gM5URb7u6fFZLTxCC2jXpAgguhOxVkrk
CZGXJA5HEs3HMBAgImX/v+3Uk9pvrGsW7wNpD4pHq/ac8qoU4BLJSQycPFJd+tnVgFn8N3tnths3
smbrV2n0PQucyQC6z0VmMifNSo2+IWxZ4jwHx6c/H1WF3lLKR3n2fWMXNsply5yCjIj/X+tbYbrT
5LqtWUSsaX2KnvX1CqdGrlO8vVH8257lfuxFlUdNgIXIeMa/gv2OfhXeeEPYXeUsoDHxlaCS0RmU
SGCAIc8iYGqZPEq+fmis0APHyzBe1SwCrWXZn7jF76KXjy8JskIwhYw9+ggO1fajb0BCsCnl11Q9
TGV9Tth3sjKIplqmIRNlSYQESCL7ZweGe1EmrK6A8hNE+BaLpNjRFLk+8cCP5nVbs/C1qo7L0LZn
7+nnN4GtcGjzyuYHXY9w6QTplWn23caPXjSdpKr8fuwKAh0HceJTMf+9n28Cx8VnxMfJnP3RR1+K
3CgzYTdRfuiEspbg36gikS0T2SidCcChmGU3JxoqX4c2rSsNcZ5KJcF+15Z+XL7BUJWNZlTZIYYw
4dXO2WjYPps8VvMxibrf39c/HGx+kbDUor/BgX704YUda0UljKCDHldPEWjaRWK4r0A17iHwnFqZ
Hi/O+OspIiBtYDk4TytHpRujgtQLdaY/+FNCyS0HKqbqtGy+v6T3yeLomRGq5aCJdVVkse/ytg9f
sdg0hkar7O7gXlB0o/S6GO5wvvUA5SdefxZ9S5dNb7R102urWQXEUrHeQdCa37fRrpjl1beKuCqH
s9LyYn8DdBN07zq1PD3DQOC1w6qvLo36rsQDHKy0ZjMoK2Fum2RF2rrln0liD9goirPA9EbTq6et
8GHB0KJeaW9sJ+laDyyVSNcMVtFddqc9OIBpbM8Arn7J2ovfTx8wrZDJVoUetJqA1We3bOWyoGWY
XhaGJ4lQzi5jZ92/b+KxyLlzJuquroAxeYGzic9ktlX9TdJvuot80564yV9mCuYI/oe3ns8DKIKj
76+pKlkYpWp7UJNpKezuih7fYhIAdjpZP8GsvAop53//YL/oEjF9C4s+M8NoHqzvi/8PDzZ3wj6H
Jqge6N7EbAOHFQFJxJBZFtqurjFXqoHFoe2GbU4ei1cV5an28tfLxnbtGki0IR3jOJlfpw9ngH80
wJkw5IdUMR/IGIkIdA79ZVzllQf9Sl/FxVvrFOmJK//6lvIJRo+psyBDfH1suMc1Bm23K+vDaNfN
XrobBS2eFVrLjNyTE/XFP9xllzUAsd22jk4Qndnna1SkCjehLjhY7x4qVdtiy4xpCbyF/TUxYdh8
Yc4vJ0ELKS2LEwvBPxwd5Sm4HpYfLM3Ain0+esF8H+ZQPw/wHQU9i4l4peDCaK1qhUv4YsTZG8c0
AYMHOnNP3w+wr7dZCLSHhm7Zusp+9ejYuhmVQefm9aHJmrOqwcvrqoLvRWsvBtGc/E59mVo4GmUx
E0U9qv7jQrboVTJtAM4ckFbILYWsXu6GGWHQ6vYDDtgQWlc50mBO3BPD6YsWFAk4V8kjppCLKsXQ
P9/kkKtxlJIOWJaNiNxq9S5ED00iFbaws7w2eIt1WtKDdIhGYkIg9qsi5xR4O1z2rVam6lpO6trp
TfuAGedEtviX5TmnR5CIwWw/I1B43T6fXlymCmLcQL2Fy+cuQWm9hV3VwAAtGyIe6O6zGHCQrtPK
FMnAl1myia7CRxmBL7TMzFxLty28zGa5Vxq3YO9aryatbVnGJ071y4hBripYnGtM1i4r9aMz7bAe
2gNYsoMo0W9PAEqhU1dEiejJS1ihKPt+gH6ZQGdNtk3fw0IXzdLM+HxjRNM25FY5xWF0BgNJObqV
1G/TE++gdSzqtDELIaGhbkMjACXu0ce9t2oDm1caHSrEasTDCP3Z0IbbJpx2YRUV57aJWi0YJ5rA
ZlWe2XA/Mc+mxgUhI1ck94nrwhfJ2p+Q9wyOte9sqAClFRlnswtzYU9PJg7WRV7H9pUIFXRDU6ut
J/0FKyKbCv+XCEJlx2lQLaUorKfDpagsqt25AI1Qj6gNVBYq0lT2SuIXtyLLVxAteADkCWxKR21u
WqqjvnQhbjle6uviFlnBaMni2qnkeCmjE8vTrzsnbhkyRPwxTE9MTkdPpolIHgKKGh8m0k0JI6Il
PIdVrZxUw4yGIW8VxRK6Z5tc8zG/U20an1IVr6pULxLd94zB7B7xq2IkpQ5QYxfDSa2ZJ2Zt/bgS
Pz9ZtnXIaWYeEZv7zwNoZuO3ws2jg9Ur0cbAh3yl4cb0gk4SeiAZTq1foCbAg0uDHOmpbLdNFTKg
TQl+mkIA/v/nrEyz/SSic9I25C4xIVYTFHJuKsGZ9DV9+/2g/zLnMgRxAoh52sUUYB8twYlWqmFV
992s6CKggUFBFq+O3xHpuktUzCJ1h3b17x+TD+S83oBzwkfy833CW4hC1+3qWz2WL1PavAIufsQV
uMtcn0mQvpeihuvvj6m9e6g+LVxR7jHr8htzoZQvyuejJoZR63Yqh1voPUZ+YZsHhxA5bXggYzEg
/zjQnizyu5IzCR7VRrODNpN4Al+wRw3g51Ye6dKLAD8PqFHAxhDcmpXBTg0m5sKBNBAQulTqvxyJ
/PeXPRT4qc5qCn54f/TuqgPAlJpbEHljdqsPlx3qnjLZ+uO1BAA6ennCXpON0EOTVsuuvM+0Xxgr
G9p3rbUzxVqEb8h+57gBRB8+FfXMvLeLrfuY26s+fzIMvPjQZRaopJpry/Xg6C16BD+0SQk0bJdA
5xbt8KaUtwnV8axa5cMucS5M+8qp733qdzbOTBOW/dUcglbfggEhcZ1QZnLtDOtyLFfk7yrPfHVp
eEWwiJy1M8tM+as8qChsm10VIeRGK098lr/OAoINqItRhrI7a7Sj7yXZsT3pbDpfSNgxRMNT3PSj
ywBZbdF3yYmhyTeYYXA8TOY3QTAbCI58NEwiK8vUqDJ7eCDrXr+BTeJPV03Dw1NBIjUe/FyE8U+O
+1OUFz4PsfAPoXwK231jPBvmq2a+Dj0lrvI6KF9T5SL0FxXJNcnj1G7QvLVwJVR6MPeaez8C4TeJ
suz0pcRlKnx7HdEmU2KSJuhoIKogUHnRJzsffHp4UeibwH1qBRKp8rfe1KQAUL/gCTUtLFcban1V
Mp4fhb8fw3ph4eYhQ2A5kpznUkkZGrnrQsUziKMh2AkBndm3lE56inIUlhO5GjvkEfTSoDksHFDC
hLdhfCA7eGbfkKKiADiyfhOWssi1a/E0sJmq8X0pCPlzqgXBU1Vkm45TH6lnQ3Rb6FiYeh8up/2A
KgYeEdyMhtkkocHdPVs/sA4APpnqRfzQIVZKAdXf1OVtnPw2aR4n+H3LYedi4hfBnQhuovq5sG9V
FDPhU4F2xz6rCDgC/E6J6D6Lb31OxhQ7QW5Y+Yx8ChnzQEo96glGLHx1a+WiS6cSXe1couEfCua8
Jdm2QhCLM/fR2nv9TTsM4YoOuEa6RZKc6zgVTFzsqyz02vJGuaEr2P0yznD7U5+PCOVZmrXX80WQ
QBpgLqD7WUb6qkDJxySpQgH+1esPivCKwKMXlIWrrl+1iRcYyypc2QBM420Ktoi9sb+PkDH2P0RD
SXKnO7uKgJZ63c9uPGKVBuU8fv/Pw3gla0To+OOa4VENR/pxz23xPNDHRYXbA8J/6H9Pzop2Xutu
MBfSoK31O5Hs4d3n+j6QT4G7S6cfTvdzYmS6mFdclhtzr7qF7MJ3jHFCV1RsitYz3JU7nKGH51PI
P3l3XiuHBGVUsmNPNuj7JEU4cJ61Xlxe2ghF8uZXMveTh0XS7HLtxuTklfJ3p9106cEfDjHNxsby
MIu49Q5AJK3C+zy8yP1LQ9vowQYMrBls/Pg8afdxuq/aeXtvTFvUkfl0peVnUO5zc51Zt2P/iJHP
6O7bdJ3t2uJqdDeDuS6juzrBGnirtdctjX//Uef1mIadJTzhniNkz6wtEayCFikyKFBPe784UWgy
59n+6EPioIJjj6fqwLSPhXBdXsgikmN3O9EAjNCWprEkslKO61FTD3Gc9rupsvsrU1YmwebBeT7o
0conAYrwDaooVUsEQJQMghcBxVyVsPx1OkMSs0OQmJv5tFAWreju4IDdSX/u3+oF0Y1gmItZCJYj
1pIgljYVJDHAJ6W67hqmqVSoydIKH4U0tEXpZBVqWSKp2YLYhAxFqY3ecyo2SYc068Qc/GXpy5oI
x+G8DxSqar2rjz5s8BV4pjHRyulBh4l8bUPRrKA46ybBcVOnMRl3mFnc4NfQNsRnqUF7avf95Zlw
ArM/cPY+zrvv+QQ/nIDVah3ZR1Z6YPNmngflNdWAcV1K8y1qkA5KSWx1WlMcrsehX+bJ9BvTOD2n
koH+/b2Y9y6fRsd8JqagS6KyQUX08/lMILOEIo277EAm03NgEXyQjOy4Cpa6G1u/tATf9e+P+HV5
Oh/SNuA5ILll+3e0AYcjnDaTblL6bHq5cou8X0IWfDFK4V5nZoBxotV3dg0U3y0a3/PN+qoe9DuD
yXAPBAhFn53dBzrxG9Ida5ZAUJZnOpfQX52BSQv383DiLr2ruj7fJlwG4DgNFv1o0o6X1BFg7mSM
KhJyYsZHp+XhphtUfdn7bbciJlV6xNhNYGTZLtmodWORBdcSiUVAu7HNU/IHA6FtRtC2G70F9Vo1
xTJpAw0eeWOvrZxUMteZPTBZjBijkc2m0Up7OxaorsIwehlzpzkHo77pR109cXXmlzFgalgyeSSW
iY3DOVpqNGM5+IU5JQcdU8Wid5u7UY23J576l/WM8fkgR0/dD6xE1xMfIU2j0uiYnGwNsKVER8P/
mS6OPyfQ17adUopN7cizG/FUtVf5kJbk7aj1OmXHrfX6FdCZfNF3SL7oOi1VpAzwxUZ0rqh8fXhR
a3JrMPcp7pb8IWwJpeKsxYqna5xayn99i+diuk4VyzVmN8bRW1xC2QKMNym3tkTYVDjh5FVqR3HA
DfpdWLJpsVkXtMG5Nczl3SCosdW6NgKt3j3xCN9L+EcDlM6FjVhybmGwS/38HktBJBfbJOW2rdKN
JY1uU0nuojKZu8LSMSno5bieUOWZibXUtdG4EpFkkYBPguwuFmFWRqcldk4JGf94YtqMeAD0oBpA
Kj6fWF72ObHAtXJbiREOZdDfGhPQlzaF/jP0mH9z+dy1kAh9nmEWKmcqdYSlM6KS6gjzgKQUHops
eDoxHL/skWm7sDXmTea5sZk/2vvVbRfB3C6DQ+q7+eXEftY22o2fuv0ZAObdHOROogYc+sEc1CWs
GHdpN6V9ZlmkQilnAxxNuqSmmivboJEZawX7LRfhuK7GXF0O+CLeT/h/uSr/Ob8230CXi6wgdPcj
TWX+gb9hKib0EwAiIP8wP1lUOnlD/2Yum8Zf7NHYO1FjoUOE7OB/mMuKpv01dzRsfnuuORhza+kf
moqi6X+ZCAZYGoDqwM4F0ff//NcnwkBz9OuPeOD3TdqHt3K2H1DIp8pNW3+uMRx9IWrKy6CPbXq3
QVvTmVKscSs1d7ol20q9NSRxwn7fMqRMrepe6Jsl6FzK7KDnjSVJmlcnOlX5c5rmeL9NgA1sEsyW
pbuahwRXT/bc8eoyIr2bOguXwgqdi5zwCVBlpOrgJ26C9o6QKv8hZZIKFyzb0h8lU+t5kddFy+pV
WSgtDhSQ5eZwIegfTqu4hH1LHs/0NIaOeWjTxHTInsEvmoX3FdmyjwqZtUy8xLahF4ImtiHDZgjY
B7uESfb+Y2QV+csgasgWH5799d937uMN1ecb9vmGUsfmU23PHT9WLUel2FBkxClnIwYWK9XupoLu
O41dtsIgSd2bYmy03zLB8GJPJsKAXva8vLBUq1s4SMnjmIj+bQL6t53IvaFG4WfMJeYUHWo9QzVc
5Ga3R9dtGdukp9v2/ckfFRAYDEyvNtJqSk5UD4+/hJS7A8QWhLwb+VB6vbD8Ta6Pg2crkesRmnpq
Wj9uAHw54HxCH1aZhq+GoTPHN8FPRa2hXmVwXTWUV0ZrshlN1rVjETgxuHu1NYg8yM9T+o6EIe1r
f2RD03nElS4HSBHf34ij9cb7edkq3kXePaAfxtFcpdeEqzDgCeIYfJ8kh6ygwjv4JwrcfzyKRvUE
PwBNTOdoqJRKA57MKRkqiiXP61qrvcrANfP9tbwX/49G5LyEZ86FYKSyfDq6yUZC3gAWdSoV7qw6
KUylQ1DrB2d62vsPIZpIHfhmNT6qEDIfastWiOKw1fgnwhbabSrE5IgjGEsjKAQeJDmFK3KMkldN
T9nkm5PPgrAdbPb9VNFX0FmKbquKlHgZ46IVQXutGUMWezHc5UOXNvkTIXKYvawMSIDlI3CKdJzT
UAJ7ihTgV2EpauluULt5WRAP084g6DxcvN+X/52v/pPFzFys+39PWZdFLcP/uPj58vq7yKOfH6eu
f37279lLB/4/+4aFwMTLXGSzJP579tLVv1iI05pUkebRmpnVtP8kBpj6X8x4rnDwZLPQY476n8nL
VP9y+Y/003Tn3566/jYt/2tgs5CcFRzzJpUMHfRmx59adQRPGcoBX6RTdO6WuE3tPB7116i8JGCC
aKIYZB1qx8lyf2hN+RTSzbHt3v45Kcq4ycP6txVgv+rc9hoXu5WxbbOgRiDlHK3ap2IAzVjR11mi
bVxfu9EI3jCs6toynafSKs0r8Jrhm5UTOlLX1S6hkhhZ5VodmssifTMMfPwlgXheqoroIKVTkC2+
V5NdMybZgfic2fyA0TGmGE60LdPmmNwWVe0Bx6YWBqLBjqkwk/KrIW7ViLNco0GcLmCBiwuYhYKy
ZEcwtgoUUeb3aQFtJcOZkCQXWh8G4GbsRZQr6xg/bhY5wGeKnFRKB3kI9Uj7CoC5fuEE44YoIlDd
3TKT/g4++r0MDIGMXF9CoH4xJDfQ59uEuyGIr5qiehWCxM8MME7nE6WnyfJcVi09mOJ3GGm/K1fZ
liRML2I1e3Q61cvcSLurqslYtwHlsx7ysqHNX5gW3mNWK2uSth7ryliOwXRHPOirESrduZLmd6R6
P5PevbeyIVgbsf6bNcYy1gyCEkblJsd7W+RiRlkFI34BptgZI3wZRHA/JHnCpGBFq7589WuV4IO3
gh1aJB16KBoBXJUfDjRKqwsSwxdamoV3sAIgs5iN6jktfR10nytr0PPfTsbO3e5j5zbU07uwvk11
/gPJ75R9o2o4wBh1lmTE3GHJ+knuFb0LKPEF2uC45lQzSPdr8mVQaRf0Zq25PKBE9WVT6/LKISoK
A7PsQHJA5/U1u+RUA3tJJNM2rFNQrnHiGYV0yL+kQUkRSmDfSbXN0CvjYmDTzA7OAQOkKkygOcAv
tWqNBdllP0gPI/td6Wie9M61pQTegKrgTHEV15uZ5QEXTMDupC+QgJEm7iLNJrOPRRK2nygsdkQT
Eslb1ls/ci+dcbpqXew5mg7pvsJmFbT+to9JjrIHZxlHdgNTLSwWLfwWVS9+FU5OPp+cK0RT7i47
IpO4rM63n3XAayCkC+h5IqDXQrIN+5rhJiycm7hpHvuU8DkfHY/RtGdwrDcM81WtVjrK8PgORcHI
+5FWv+I+Yk4rJnuOGzafFWK/+KXpDZUCNc7oEDwqLV0nkUiyB3WegKJk10iC0tB/LtKGEm25d/M1
ENE2wRkahp7wsx1ITJ18cCe8ZOd806TmuPVdzb+K662pzvyWdtqR5+Wpos4WdVa8KsT/AXxVRs9p
5rw58SNwsFfx5mqwpDDgPFtdxEcqKMYFD6Ve2mpiUqglfEDq8JTMYdzazgjtxnL6ayOzcFIOZYAs
m42y0WmHFKRvK/CfhOE2H2yCvGvnzZyMC1Kwg0sSmX5ao+9ckqg4+3IvXUo6pCXzV9tBvTL7YD3E
Yu9351GAaV3Fk+jFWaaxwse4NsRzk6Iwk3N4W3C7LV4xMQjKQiT/AvRfdH37UmFfak0lWZe1tQE4
WlAa5/lA5Hb5t/Jl1ENjRd8Zco362tXRvg3D65DT2CZjUSz14aeQYe5FBL8Heqdese1dmZpy5odU
yDBeC9qLVlHzygQgYwxF2yhi+KFV2PVdfRrCheHKLUxoxgo86UVM0ubSbHqYAdN53KNTbSfQOePk
7MmaegLPTLalQpBBPN5il+WxJjgi8hhpnRJEZzntIdceML6kDTrSRDl3cUQ0VtWvFEGgggp0QBrO
j5HkVAj70WWd5bHnUH7wqFI/a5GzgmF8HhCktRzN4YU0wUWChJfy2cI1pwslDLOVlVL6qQtrG8jm
Ompnk18zdz3b7k6liNsTrFXaP4JSIzygrKwLx94QafY0hCyzwmHaziGfodr8dGFayqq7G7Rk4Y7D
o1JAMlKr4Xlsu4s4qjAK0ViLAhD2oSIuSERvL1MzR5HgyhWA3IFkupz8P5IHPIuospeiw1vg9x3t
yqz/SZJbuATcfuM0qCAJqEfmp71p7MLO/IrEt8LRX5phQPobPPQB7m9DTYYflBkzdMs2HVX0isXg
X9vdnWIF5r7VMURAGYr2BEli108riZclPJjE561VwLqrUQT5biD+nFQ/0AtKIDzCHxEZ29WVSXO5
GH6lFgiHOMieHUFnz3Ge87zsNmbU2mtg21KqHemejbNS1OgS/MG1pjQEi9lvQUnYu2pT30KgsY9i
xrOoRIQzs6MxVXYvZTTvy0ohl7TN7wNHapvKtl/GRtZrYY3mQVWH6iYwmVFbbWRpoOHy3SW0HVaG
XyqAzqLGa3NN8YqytFaxBUmjnkeaMMPyAemuvGj8pKVWzgobPH51aaMOvyXvAGo30RM7ojnUG2pr
4ZtPTuy5JH/vukr9PDwLlQCjhpAkAGoD3Tm7ncxzjaC6dRaO4WPJ5n0nqnIiO28yfonG989TphGW
FAncg3FgtNJP0mpiWRwnbx8DNyh+1pVi7isD1SdbYNqu8Gi8wUqSW7cr5AoQn5yDCNNs2+hxeptM
vn7l0oHBXeKuYmj8yE1ra9tGJLCKSK0xcIdF8ybcQgAOiOnnuX7y0zbjYVXpjbU3s6y5kllNvLEx
/lSEL38nAjv3EGfVnQCXvOJDwWd3qPexPcK8y+P+Bi1j6PVq5r+0Qz+nEOA5pp0nnVUsK9w2FvuB
C7UPyzMjqRvPtCr1SqUnsA94q/mu17W8trKoulAbG9JSmq6t9qflDkuf2FKo/xn4B+IWrjI9bK+G
2LUws1d2Fa2Q9dQ3KLWVfVNi6Bta3dpo5IST/mqb/SXmDNKdybldiikK9grIcOgtkcCFCUO+oLMO
doC4NKjtqJevwqT6KYUAujDK/ldv6cqCtWOxkcFodazDjD5epXZu39pxOUG08KvbqGVJJ/vEek4q
PSPOxtCpckbKtAng2ZMAjQUlLy59Jznz3WZtYFpkDhPNz04b1A2Zri+k385MEEwC9plDowE7errL
ZSfvI7RKKbfYcvsfcZaeKSPp6TaNNJoS8VXbZtaKWr7JkgyXamm931hJyKW68fVUx/SinhehM/BR
0fel7Cln18m528QrZ5DFjVMU7VmZ0qxPm9uWRpvRUSFyG8ZtyiwxhW2/6eP0tz1oYJ+JBL4Hwf9A
S62Fqo7HjA1k5rVZuDXwsuCAFQQKArmuSr24UkRxUWTu1rXN+ypJWsHaqjoMfe8lnX0jwrNe5yWc
iEVdIibHEJfDbWhCG3lYuc7c4bqiN6fWF1qRsA7t/RVkD1ywSgqhzlCKe0tRIdrjMtPHHSHHwEKc
dZmW0QY2/m0fNHjF7GBYB726J4f0YZok6qkSpBDojWzvIC3DIVWImyFoM8/W/Y2ZqJgXwwfDrqtz
p+dbWYYaGG5CiJ7YVDwxSZ/FdjmsWkkr1X2rQOJeOXoS7IaiYejzZ38quYu2M2eWiPpmVcO8rm0J
bFGb9q24G5LgvOiVdWYg8hdD028lQDmDdNiwHRBnZyDlJqjESfMIRTxEFOQSK0b3XohrfZiI+mJL
kxXVFQETe0c6Pc0dP3oVvTm3qUkblvPkIh+0sFLODTe5yK1o8treLxcxnLfm3mhwwYkI+7dMzslb
3RsTKkbUZMDz0+QgLOA7Qu7Hil2GU+QkPIl9qo3Mj6octe41xYar9cPwI6mraGOq0xlpJkSnZyVG
WYZRK0Xu1XWYrJOsCxeDle9NkPKQHTolsCkMZHSvcKFEDTIFlpwbU8FHOtS2tszJ925SDm+iPZlc
8jdyTlPIdWCZ0WMSxcZ5TWzQP1Kbf6t4cFW+5gdZv77Ki5/lf80/+lKUYx1hx3qvwP7rVxfRCxXi
4k0e/6lPP0Td9p/jz+juT7/wcjKDx5v2tR5vX5s2/fsAoJ3nP/n/+5v/8fr+t9yN5et//+dL0eZy
/tuCqPiUF4h46LvSweF1fAlf0/S1+Vg1eP+hv2sGlv2XPlteqTah7kUVxPb/n4o3v0O1YHbzoaJj
904t/J+agWL8hcya6jMCAAu/D4Fu/1M0UDSVnzNphOO5mfFeQCqPKtzfVbznbs6/igZoDlEsadps
2qKAoCKt+1wNy8e21n2BFqJNTWU9Fm69CHw4Qkh4Tpl2jup7fx8K4DmlE/6x3w3SH6qbudlnMxXS
RxpHCoRDYDwbOFy6H+7/HyrOX48y9xdm2ByHocNwVN6rimrsoor3KXaNbIUw3/QIMT5FQv/DUSiH
UtGeA+h4CkfN0VblGvy0Dpbcp2mb+Ya2pAUcrb+/lmNNGbcMngh+OnUml1jImT8/Heo8Fg1/vmGu
M/6mqlABBRgwx7dxC3gWCzBrfEJuF8WYnlv05NpMhQBVrNjcs/Nl0VVc66V64Uzh4fszO1IhcGIC
7SdSJkDULm4qxu7HSrUMCXulrBUs40zzl5XMDkVgscN0QzRK7BFXfgNp4ftjHjvo3w9KNoxAhalx
yGN3YRfmvfRjYFkij12mC6XYSRVc4wjabmO5WQlurepRIsaE+YhOXdaafZkDT94Q1hHuQhuOZGAF
7gl1ynsf4PM7hB6VzhOcf4t24rElr+71UUgCQ/CiKuO4KsS4NmtNV1ZO3CIDRDvCTBZoYFqmdDjY
Axi6CZA9+zWFBbpp9OduDNJocmaNpusEr0oUBA4CNArBFBCK4Ec7WSAYyHS87fRuyFeKTyEhViLT
8xtFxwthRARofH+7vw5xrsqhFcdD1pFQHI293nZk3xBEvhydCSWnEaWbKjD71fdHmb8vX+4dGs3Z
42rPGZmfB9KUGKONBJ0QI0udvLSwWWQFmb0qCzSbehI7J8r/X793lGdViqQW7kGe2NHANc2oKp3B
4o0KU8iqVQcsibDh1Tj2p/Snf7qBM1+FliIyc4RBny+tTolwLCtYvoSa07RStY73Vs9Pjb75Dh3d
QWSuJEnQO+VRzQG3H19FksFkGKvcwckU+WXUq8OV48raS0je2sjSUdeqFlFtbJ1kmaauc+XHGt5/
G4taf9H5Xtg5/a5MDjJkRxOiNr8OM/JdokaxtuQd/XAN9oxFoLRrjKREHBIId2blbJ1SikqLLqjK
pZ669s4V/qn8VKbaL5eG3YnPua0yQMz5Dn+YMdQuKYY2HMDMzyWOyCFVSp8SVM8infNTXAz+ZntB
onh0YpT84dGR/yvs2dRlwMY5mhX1mqVlAJt1GY5GuBVVP9F1RZb5/dj/w0eUaRdHP0ZPvCrHNpWe
nUCd68C2OzwlzFfjsJkG9jV5h77Q7ceQXrNdnTjon+4pEi7UY7xtIEKPu2wW9QKmxxDaBnzMaYiJ
WxNuckg7vYL4qEWPrTGiy3TyaPf95f7hpjIvs8RwMDm42jFKPuEdmfqRxC2SdFqgCZR0GgeN5vdH
+cMLTpcFZ/A8SbCIOnrBXUn2lOGofIyRsi2RMA1bp1LHVRlD5/z+UO+Lo4+vHus3PBuzDM+c/c/O
8TCh3e5S8DcXSa39KKN0xQYElM6M2K5ZrttFc6Cq0qwVt4yuSQ+4C7MURgcRTZs8ctNNSX9zN+ip
WBZuHv+bt/vvk8OLP/uWcZQdPWjhm5VraJzc1FrhDZlGGQmE7JC/vwfvsIOv9+Bfh5nH24d3tKDx
b08SsXceQpHRxhaGaIfznaDq6Vei+uGusfwGJFY33lUpeoiitbJV1IbtTTSMFntrH+UB8A/aK8au
Flq7VsbsmSkDyJDbBzediHuI/oBRjD6J1hnFWk9rxeuJ6zieiFhTsw7W52/1HP19jOeZ6ztpXU3m
Qrqu54qo+j3YqXjgxaXPHzntL3oo2DliPWGLWTgxSJZGAznTjqyzyiZMn9kVB2ykeXnpDmlO4CVJ
xg6wKoy5Zt2wRx0LC11ZK6Q5LJOo71vE4l2EN4SCuImctfEXVhtQi6wmAJTfX+D7dPP5QdEgRCoz
r9b4ZiOU+fSgoJ1nvdNQ8ataGtxFVPTPXFaKwi0Ue1YdBYEObgcZU63pn7jEocHwigTFdj+DQtRY
5okv0R/uOJY5FVrQ3KwEDPT5hDByUrMyR0gxbjE8oOF4UyqLJlg1BZ5tpuOJwx37ePCBzORYg2gE
nLS46I7eVlIyzAb3qrPoe+LLOu08sbG3tAMVQypA9SZhQUkPjL5M7VaJVyRAKAwxnHgtjxUxnAav
BB991q98fWn9fr7s0U3qeUfhLgw9Q1WiJsGdbHGds9xuz2EpAO/RJusCLUFxpkwS+CkIQ+AmheuV
QwP7p4y1n6We8fkoswSCXkWfQTHFXZd01Upa5ist6hPgmeOPKttQxDsmWkWMUOoXWJRmwddFgQMH
px7ttciVlzTQ+kWSk1b6/TD945FQALGxRWuMkebz3ZFVVdZd1c/lkPwty7JqU1rojUWoKieOdDz7
ck2INHBtMl0wMI7VPcRTE09ci2AZVZq1/UER3rbWRdaDlotoQ3x/WV/GOn58+O9/i5ERbh+9fBRS
2wq1JysZlNQbM+wo0aTmpig9mi2nNkpfr8xlT6ZZJvt6onq++FHLanCTno8VuZME/VLdrj2t8KuF
mlr1TUKJ6UwLk/jETHDsEdfnF4xXbFY0IEv/4pMbzEmVUsmT5YAVyFXbuw7acUHPLK4FLpB+nzjm
Jg77c9Z1J16qL6OG10k3Ztu0S0EDhsXnUZOOVouYdgqXRtgZHs0JzP9kZLLyplb7/ZP8cnM5FGlk
FFM5JKWTIx1q7JeycnRWMWlAQ6irgf6FQ+mA+WwUWivWsOjLSq6/P+isi/y0Eob3NBvSucEoYOfo
gs8X2Ol1ZvmtZBHMpmxTtVj/YzzH+6rvg02R6MspF0snNsqrMpDmeVX78krDVLqrg+T+xLnMV/hp
IpnPRbe5eupFDrb8z+fiRl1FQHPHc5YQNnSnGRoaS+SN2C1OwtR3yk3p09Ys7XWWs9BUiXCAXnBC
LfZ1PiNNYQayoPNHnscT+Xwaao8MpkmpmSqsrq/5lJQXtl4WaOSgExj/l7nzWo5c6bLzq8wLpALe
3ChC5Q2riqZpum8QzWYTNmESQAKJp5+vzvxSaBQxitCdLo9hEQUCmTv3XutbcfpVolrZZ2rKN04x
2zdST4nVnWyD3kP4f2bp7v+5Mf9qQj7+xy34j97a/+pl/h//+N//y9bmf2qH/l9bpf8fNkHvnPX/
Wj61ppGqflf/9j++Vf7nd/1vz3/b8bPK//zvHdH7J/xLRBX+t/t+T2jifS+hg+b9z4YooYlo4fG2
IP51OZq4/My/GqIogDmw0Db0YBAQImjxVv5LAeygG6auoRHHQ/kPWub/pR3K0/OfX/DwP8w1POFI
jfFjU9/95+dq7AvM6Kra542UKRkuk8+g5DC05N4KEXgHT1m/gt5t9xZ4sV8sev2mm4Lh1ka0dOxQ
zzfFFk2WsAhrzCJ2/FZ6+afbNWA2l1b3m0DnTLdZwDfEt+c1UHXL/xu6BWRPMr3J4eAT5y6fodRV
n6Z07A0TWdRUiuyI92yWsLONV7dHa2znt9Rvh4fOd8tnb1L+Q2AbKseoYb4iCqw1S6eKW9MuAflp
mXmbNQ2VYey/2Pv4xN537uV5ER7aQbuXKcjcO0B/3lhmrlF/VPXlbuvsE9h2WS7LW+6PX0UxhNew
kpx0Ktc5Fq1lHTAIfck0Ee85s4kbka1IYOwQ3fE8IsTwU0g3qJiO0uThdRza/pvM1U8t7+mw/KSY
+ESrdP0fYpy+WLvMWbdx9ZBGXPI08cvnWfjfncgJEszL8BAtxWeYcgOX0C1vKmIGjC+Qr5HVYUBg
N/fpn6uMzFTeLKcLrxPO1ynnp0ryatLWtTc51IYNLPLgQE1ob1Ix+N9egVY6Hj0A/5kzDbfRBqfs
91l583HXHR0bts0Q8gngE775qzKOt3HBHy0hEHv0nW3vK2S6r67FbS5kZu2CQU87gDQhOiwufHC4
XpOoZDt2prwB6qgpxXnirkvg8E0El++HrXUeR0DYawMqg1C0rLIOOqvmbY1dENRwF04M4DPnS458
5lS6bPKBL+4pAfc/HtNigt2bsNzfb26RRcFhmaVgEGcS/7sIq8+urviN7vQlVfGp6CCunc5vjvfb
WhNRcmB+X95qww0GePW5pLhdteCXhmixviM8XN++l5JK3/AHqTgEHwq3/3LnJLh6fmmuBgnQL6dx
uIuRvpaDPz3WxiLZnMzyFf/rG4yARxvFmF7rrnGOYZQL+CpTV71QzIZbaoTwJlBVnO2BdKNQTzFO
5NGO3qzSVpsSBdvNHwz1cO9GD5JexzYN4rux152aHa1jsRG8ttdOWsQi4JWChWG5l7KO5SZ0RvUT
c+S0DghsOMbuHUrvu3qThcMMv7cP069FMuavw3pONtDCk0M4Ri6Q+wY38GCaFpr8CIFQJgrAdLP0
lyEFnRo10fC3mHwwKBodF+Fg8YLDVyBAiCLwszzwEcdG8LIzTne5uP4+9MrgqbMm970dOW8VHnR7
lToZxGfXZL9TzYuwLIE6R5Vvk+FupmeThoQ5he74rjJhb+vZA7Jejt09HMBKr31gt6dwmaydLcmm
D/oGQXJqBxDtnMm5CtMlzzG+Jx6tIX4csTpsCMz0kWB1IDhNvFzTdiYNKXHcjVfqYa1yvF+GZYOI
UEXqQDrE+pBZFlFvSc1UJXcXtEBTEVyHYHRvVp1ML1ZDOHgXjRZK0zA9Va1k/EuAenCZxtL9lPza
nZkr/zjK5s8Iqe3ZZqlEf6Rn/1RJH8ByHV+D3BWwuDGB213/w675226nslZb10r+KfHIZ+QfyWLg
lQC3S8pZTk6JcAA/jbWcTlp4b01Hnlw22va1IH7plXaEOjm18D77Hq8Z/lhrIJfKynAWdEN5kr0T
kA+dkqlot/DorSB/j6vQfx/bgCEv8/VlmLIfYQ6gNxBDxAOHwHuxpTlAZgTAN9XZcEIvk7yheGDy
XBINkwzN8DgG2XhQMnJRSkgwsJMLJnkqWqARdiEugQqTZ5hdCEmSVndrZd0th8Fkg1MlZH7XYj+B
Qhbl1VfbJn/VgEc+E/PBzWxiGwL8ECOB04dRtDR4It594KWiIMVgHmDzZCp474vagX5Yy/Wk5vKg
UFZt+9FSV+7/iJqtpwlVyeKGnLbeobLqXlNEWYgZbf+UNVb6mKazWGfAWzbK9+afsxvm52xJfN7q
MSadEtWXP3eo8kqn2mYO4OpRabSPjaMwoxD5s4wO3+nu+0dcP2yQpH0gsVlQZ6pG8KrMTXla4Fde
Fh98m6Mc5zgi79uoHACKqmtICpOt420n53jrj9kh9Vpe72TQfzRdYGIH5lUz8H0j4Z+refY2cV/p
oxWY+NAm1XxH3PvNuZLS3arRqEtJZ6a5MzpmbHXatc8AmNQZTY60WNYdHijb754zq82ItgmntbRm
szZxMh2VpYN3pS25FVM0/REmjagB2h+9pmmqEIy+9m28vN0P0mczp9b9lXCvjHdo83LsdE4DqexA
itOAs18wCf8pz3tz8BfhH2c7rx8S0ywHovX01nGSakOLrd6MIgm3zmKThlgz8ouyvttjwA62tG9Z
W62GFwLNzFHp8NQvnXsKdBLfyKAekICmYtXedyr2u+LoZF7xJNKUXNXRXFN/is/5sJRf40QqZJP4
BnBy/QP1MOuz7UzAmhz5l/kV7BMmAyAFWp7iAomfGhkwyqp/kSkq7FUTwPaQZTL9dUmqJU5vNpDI
WfB7SHvSOUd1IJ4sGRDYy5Manjgv0CnrdXeL29L6KjjUnnucpW9OQF6O6b2zZTQhx4k31gjScvlU
9UHzYFIWtaABu9Aly8TjmDfPLmd8JHy2T2Rgmye3oemeZvove6fNLlbgdU85Sgx+QPC0q8E5+Hz+
Dj0q0YnM03Jd65d66iUnODGRfylvbea/lSacHwUCxY0aEA4nHRE4GQ0kjw0Xwam88K6adYqY+67T
Ok0hBg5JVwYySvfYu2wAuXSAHNabQC6fVLDMRWm37UAX/ooTm8d0iNxtq8jqiVTuI7w28ZqZ+Iub
hwT+0ZzAMzujvDGCWJ4iFGukHP1bMmXhmZWm3toTJPRm9BB2taX+XPTc/GL6iZY4ie5qON+ej0Im
3q2vhbvGMRY/o/dDzg76G5lpBgE6Vic1WfrF9vvk1jm5uPp1pLde55AklLpmIzv2uWCK3H3RRQQr
5J06OI1QWw1biohPfPBogdxdO43o4/Oo3lZZaADSumR8VkP/GrC5XWQxAxlJjC2OnjMi+q4b4aB5
g+mzjiRTDoMN8zWaJfpDG3hYTeG79kMUQX2MCtwkY78fzdABcw7nndvMwy7SKM2tsZEbXc6nLPZh
qoy80ifXHy7ZglUV02qw7XE2nYqixkHQyEvlcWDvkBPtQRPWVyFYJ6K8D17dQb4Xypm2i+1ADQw9
zBFyaPc+qneiSo2kUxN45LuQzyg1gu9ATE9z1xQ75mM5YGp6unYalqSjssSlDbnhDePg3eKRwIim
nZzUmj5Inun8rDvEibjjibSwwQa2psj3wuusL5OVwb7o4zvuxDVbvlOySfNxOeMIXh5nioK67Lo/
aQDl3MrVrz5Gx+Z5pnhaqFf2dCu9h8aAIe51BNoruwmUwGsUlKjv6X2+GMu+DUEGacMhurYZoV6w
MZB/aEJHb4Gp9n/iefF+Vuxuf5LMxEekpjxdjbXYx7qeIntnJXTOVn4pXLwViMRWYCEjZwO5eSLj
olHH0KvcR97Y9mgvnn+JWuVOq84e8g8Ls8WDb2WI+HQCKtsYf/6hB9H9zttFoElvmLUtLCljb2Md
b3RxYV6ynKNILmix25yxcN4viOq13T37nqqfZCzETywQCoW5HyT7ye018UcLzGgkbbV5ZD6JxZpX
VK4ycg0//aZMDtSE/Zuf0HqlRFrMUeS994owyL/lcTDsksLv9jQPCQMfCsBPq6KNoscpbq0DiDMm
OKoeuifidetwBQR2hqZS6/GIN6P9dAMZfrFRLEc/1xrpYJBmyIGdZT8091aRHRF5201wVuZi2vpZ
humcIHv7ksaVPNbozx5ztyYj10EbyxQ2cotLBlPcFgroS9gvp0x2QAh7FAk42BzMHxyVnvGdbOyB
wioYvQgJtfxdFv9o5nt9jmbk+WE24AwMYB4zbCAwPfU/5j4H5yPsVwl3el2H+kvxr7aptKgZG8Mi
zT79MCao82dQPbc7hHrbwS8a2gLjPES0Q6oy/eClVvWg0+F3OUIa6exR7GZNNZ4KivWEh/ZLD165
TqV+Du+R8SVuC671zRg4/s5UntIxmLZ6xMsRIbnbxZKs5Fn7l7no8wuih+mzDFRJ7rzxvu24tZ+m
NM0fYqcgVagOKcpMjpvDteSB8ucprM0vYxfkCuY6vcy8r+AGxmlrpiQ40TVNTwBOBLle5JXnY/cw
M9pYWRxKNyr1mn0rsuXaKoKyTKjtt4RQuRV2hGBdCHhfvjM8oKH/Yu0sIdNm0UGG3q5Bq4cBQu4q
Eb8lSv4oZ/MiB3IbhqAntCA3P/CibCwF5afW0+ssw2jd54X3s52y5dzIInx0TVK/ipmEaMxib8uo
f5IVUT+OPlNoEyCywZ24XNqW1IJu/IIO3IDbsT9nCdZ0huayGaOacksx0phkUe0Kd1GvlmjkQ8F3
OzbUu7tuKV5oMRzDbCSvrpzKjwpYtcZSeKOD4NL4Vp8mtz6R18xoRN0fSC/7XZyUm5LK9gTnmEwg
v/wlyhrUlA3TexLfc80zuDS3xpp/NlOjd3gJHqUP3xcChnlIkoAE7yFKkBy4aFpsyO5JxteviXAb
bfH+jzqGCvBhGiNEm7oMWW66Yhv3pXNxi1Zvmco1pzKlmhys1sd6GtGw8MjNitLiSllqY67y6lWB
O5UUPMts2yBtSd4hUCgbxgfX182fuQlNuSpHCz2zbxOAzCa3GeJ5/iHSMDpHi45/4TEnwivy062u
aK1aDqf92P2DCL4lky9aMczaRVVzKX3p3+IOdFVBLbymDfSNQJs8LuN2q0EUZpU05P4kScxzPAIu
DmLyGvTLojxCRmPnkufxWef6e/LHP24a7PDMoYFGGG1TU+SDH+P2TtDws2/SyblmcbKvaAMJIhWL
bmZls5iBzqhQcXCZt7oSZxEXr33eThevNeK5TYpobTvNd1Bi+1LOly+WY4o4i8xPTnKDX17HsSV1
ZIQ5ZfpMbwfbfu+s+D2nvl0PKAF07Z/bkm0uwrG6agiNBWm56quS8n0SwQtqgW3JA7GitPxZRjO+
JoZ5+3SePiar3khhRyRCBdc0mO7gefIMxdjsEy+80XyFaxdl2KoLOW6qoZKbyGEk10V3Kku/fPOA
o7coTMsegAJbzm9t6ssnJnuwuOL6FFn0udntXy073ctKENaQexu27TcxxA/tWM0nxxr/0p9DdtOa
n1Xt9WKV9QTBieRdumJ5agvrZ9Nj4+um/sMW3ROT2b/Sk+9dHH9OJv0uvOhBoxNOXcA+bvydVvYx
ukvt0INDOURGD2gie17G4XfWdNOZ+TpPW+sSxVn1x3QI1EcrBNwm2y5vAyoTakUreQixlG194aLu
SrOSQrOvMG8FzkqoLj6w47UkGEiz9whYZxx7t69plAxir1t5mnt3rxrvJOuUU50IDl26fNXLTOj3
gH+r7JZzkXSMzqeXoc4OgBqudZTN2wyazehWbKvjMU8J34HaQUegVNWhWrJuV9X4H2syxCvOaati
sl+Qb0LY7zQeFZiTi2W1uyaP12kIBJDaPA1gkE0Bx6YqhEJ4Z3HLU6SDo8pBqHCqgK1PsHgcqNOc
5W8VRj9hsDrIMf0dFC6biOVS9U17mk3JKzozkmH9O1kBEZvWYXugjn8Si7jwPuz5lOdgKW5Ojix/
WfyrlxTHYVbQ4qLqvUj7Z92yUSbkfVkU0kwiNk2xvLZ3J6PJcrFJS7oZvZc9SfYtskvNmzPjPK2S
G2QGfBGuta/KjMl3GR+zlCSgKB8PQdCmP9wab4wVjD+DpD9zHoarV0tvHTR2dmhZyvazkyYM/0Oe
3iyjJdy0Fv74pQp/K+VwBi+LeD2EAt2SKJ32uW/1K01Ce99Xwj6By7cgIlnevqzxtm3xaPZviwD0
C0utoYHBnJXDT0QweRuyKmZiWC4NBmB4ZdawA/HHKLvuwo1DF3kmTTBk0YR9cwrKIf5bOTqCtehj
nMv6+XNo6hiDJs59L+71hUq1/jKlV70vcaqOvb3kpyGkM0yPAN0D/DtZv4Qqy/4k0HN/0mLzgM2N
zqMTRP2r6gtsZ1h9Vs4A/36iTXeqwtKc0oY8GyjG90tq3qhMwnXYcPyxEd2degrVjWmGv4stqjOv
rb/TYM3WlknNLsGC9hiNhLCwTvTPvcjuTaMh4CiX2WoXWQterFAtt3Jpk4txPG+LbgZbXcdJ2Wvt
+KMcxwAzaECqsM66txC56A9kGeXv1JTdfo6aYZdV7EruNDgnS03iSecwFritY7537NHGk9YW/c9C
kdcOiyPCx+zA3+mx3e9ioDJAF4ZpX6kQ62BvaDj0COY6Xrg67ug6tAQh4GwZsNLkfvISOm28iScY
SKGcuwN+umqnsxBNXSG9p8gsf01aJBe+UnIsml7vkkZSaVhgl1Z2auXHOp/wELhdf66rqNs34eiU
q1C59kdQTJqQmbzeEoCS7YxHi2ASDm0SNy2fkeGYl6xpUiIhu+prHAesun7/gXYVLlw4igtTOXdT
55TxCYXxqa2dp0AhQ6tH02wCO+Xl7uhoKC7oN2ZX8wJ+zdq1gyQTViJSo4wZfy70Dc5BExksjxIv
aKeQUQw4DoBp9GeViuq163rOwzYrdlsH2UPWVNbDyP730AcEb3jIqk5pSVxxjC0PVVB/jOp2PJZK
RWv00OKWWcWvycN6boL8BWYl0Zdtdxsqi0A4Cz/hENU/cm9wnpEIOfSa6yYj2EmiMao4MOwQGAyb
xJkwTXlFfawkOsa2XMoHFTRkE01DdQBiZ29QUMGYlFmtj3xs82cp9XhOGuypWTOKLYKce659XagT
zlxyRBEg3Z/MbZoE9mXqMaHF3vSSSpcMgsLq2M3nBHuM9I91KItNHhcNyZ5kgI7wYJBII5zIwV5v
vFmn2PIq+/dsc0YcHPLJ0vuq4gxBe5lRPnLhNKrtKGW8zM3YJfU47PPYUafIZbtJZ9+/VUb/GFtj
ngcXXkyTWvOxMbWmWm6KdVglT4Pxo51vVLmWplxOXY+Dp4gJJmUkzym0MZTk9+ZqQbdt3WYSIWmR
4f3hyPZVV0iFsCISyVQwM2FgE25yR9m7sBpfkrHVL0MTlNuF4Q0JJBMhc3ExbgMs0CfkkkTaGgIV
yxBgmAqzaqNdp9vTa2FsEgj/and0mFRSdE+iFMElmf1kx/Vcmr4s6SMG7qWoXfngEFjuqSnbDQTB
H8dEowmxQhoonLmkXwESY2544v11HrU9jTdd1uHaYUxPuPVUgu/JMMGl488xIOEKb1j0kNRefcjL
sdznhhQ7ZSUbFPSqpjO5AEsWs3UdUNMQ/Er88krKxT4ZPdX7zLMU6UequzCKKnYUqDt6XFutGfg7
3mhTbyPfcara3thyIHUqFf62ntpmHSSJtZ/pQpxpWlpbO/PyXeGXf3Uu3fNQZPPRndtpm1qF/WnN
NXHdvjtvMvxX69oHKqrQoq1bKyNpc+nmk26RWQTTEm0G1obd3CIwVqJjXc/G6EIPJnzVrldd0qR1
NlPW99uWWdA6pdeuWvDrHaiRH+VUDNt46MS6DjrewCIim8y4ccHrM1bHwq9+M2xE9V1ZCIX5v9eu
VQlgWqFDqIbl/8iXNloNVZXsmsB/yKRHab/447JOSyAQOvWgwAbY6L0QR+pQ6AAwvILvw/4UPKFR
C9SqavuUCnow+Ysuq37fSJ8YnTDO91kgbfAnTVs/haXHJAr5x6utmZrZfbwcxBKTCDWM7bXzySUV
I5NMW+gwXs0VQ7GEieHFtAsBgHPFMYyeyuOS13QrwlDQ+SXhD/2Eewyaxf2wl3t7ta/kW+RrSd/V
q94CTj6byqL/zGXGjyZnyjW7ujpJ/AmbJdb6VXf6K89lepU9tQx9/WB6a0GgXdu8IIt16b/i7J8p
Lh8yBjVSiRFd6qYJtPex8Io/WiZMWO5s9eFVefzoCk8668TCyEHOfCEpzd3Seu+mFFgqwSk/5WSm
7p7R5/vrESM7D0TREJE6cm1pFn3PFEX0W3OuPJL1vOntdjhhd57fCjX0hGDI5tfdfPve6mE41FE6
nMYg0j+tOZZP9hCCi009L7i6bfQ91X6pV4JZ/E8Z2TBbY+3dwta2yDIdMZLCpMLtFlusbyFtDsUU
8qLSoXnXFneP4dx3rJj4KmMSjpsMOL2ZO5AO2cIITDDVWabZ/vJ8fl0RzAVLXVp8doDDnyB7Tsfa
GNpfwrP2nWOYKLsWdOHAih9LNSXHNM9yqslcjd+4z7BhSqODTTfHlFehU1dkR4l6Uy10NDIeHZDh
/cZH65isW5uDtTL8i7XR3KKZ2KSNJXt+uiD4tcyG7jHDNnDT8PmOdkg/dWRNPrqW8j46SBdb3jzu
7OK2M0cfvm+smXMv9qg+6oShKD6q+7XBUxCbObqjmCcawpfFkRyTjb8Q1KsV8bkDBlhmQsmKCCUs
p5X+8hsellhWXH6pm/bImL094XO0QCKAv0hD6d5YVOPH2udaLKIk9dpRqvk0fusOX2Mgu1Y88WuG
s+Mr1vI0t6I32+XpA5hBerfrLuGwv9+Vmu8KgYy1a9NK/nuuXTq7Q2WWR2+KmMm5nyhQEQg0cNfG
PT4GyACTnXswGUj6lS7Aos0yR/a2uc/KLbf6RDFquwtY1nn6Smjt4tGpakMvJ7brn4zZlf+cW206
X1RVhy3luvdtpMbOyrQ66x7KYSCvPKkyfmlim0ld47kt/i71IOedX/RtdUO7JjZT1IT2uTD54m0X
TpLZs1OFDvGKFqbMlUCvtUGo0ADCIpKmZzfBcUO4mIYssluAMr0ldFGSF1y/etyIKCWuOXJC9s3O
Cgj9nAQ7kmPUl2PbLRNZ3iCIAaNc1HUsMiDpTt+rD0umnH7pfFdvC6cedtN+Ee8yXaYQBIBXyF2J
LmGi1tXluWocqg3c87CHnXgAJ9yGRfwxQddUF8Y0ryNWuc0yiaT9LdO+Xgg0Qzu/n5toPEV5M7C/
DYllv+XIluy1KWurOzqxnZrNVBVq7fNneV0alt2VjU1oG7Zj8WH5vf9b+3q4ikkL9yBhXbSMY8vO
WzlJiumOCPmMPkRXP0VpagFqD+2EESw2D+cQ8kSdU2Q6G5vzabpBtz+giqSnt4urgeQBcV4soram
ylrUDmUjKa2wFcALpU2+N5WMHmlus0b4Br3qmE3o1gx1RnTyvHau3qc+mcu9N5XW3b+dERwzMf6o
yCsY/JqBaDN0D07XKZqVRVB1+bqcoZYzubM9JPa6IGY2QrUwQdzICAhWNeyHjMuAlQGsABIAMsEB
UnEQ/E3ga9G+nxoOchW9X4J6MY+AVKg9s24cp/vKkBO6N6dsSHMKnKz99pfUvonO8pJVyC97jk3A
GdkNl4VJWF10zxaFknUupGvKM9NTZG5J0ua31vMIlhonEetTzVVz3Eo6AOfWQOFaJAuN+rjJnjzt
hJvM43FfuU2YRmuZuoKwYYeF2Vr1KrbWoIZD5D3phEFddrG8I0nKZeSzWhHHu35m1PE9N0R21op5
dejfJW5WtI6TxGANs+XRXQzBh8IKiKQk8VI0Q/1gN2OxGxDjQPDM9kvWDj+okl1u2lD85XgC5WHu
E5DZZApQ2gUZtUX1Ro12WegbKLekbZwH5ujZs9oIP8K0sAR63XRz/cTdxOHWmw/RmGgTJgZPPP67
vKKFTgkCYGJ0/zCPpPxthveOnfjBYyAOysEDyCR+jc3iM1u3nwYaGF9qZLFoWTqBpMq9PfUIFzDf
INufzjNNkI2eguShDdwXqZRcQz4+emkCBcfnhATVg75EQ0pGaAAu0vXIGhR/6K0pjTcZbnhDK02V
HLLTHoh32e2WFraVCWvEi7ZF1ofH6Zq/n/tj8dlkYfH9WFKPbIWOjnqTRnRGWcaYT23DWQ9bK62j
d5h5db3uQOPCyLPsdTGmXIRxtr0qzcKDyopY53SBVLNg0spV/t4yAqGd1PbVQ0tQ1Q9fkyKRmfRV
dhSHAHDeYjq05JPH/iRCMLDcX+JJjS+vURJGVUY/MiDEukvs4j6vbjG8o2ZeygZCemPPjzQN9Glp
GEVS/pA5O2CQTxMYkzY57+P0RGABrhj/0VvaAx3jo7CsZtt5hbfuLfFIc0ytJ2AE1L/qKUlc1oEy
tKDTDHOzzkdiFCoVPxNClTD8nHaDu2QrBqYPGHPztcjsGybZYoV/oN2VHmzGenFot3nl51L04a6e
5/oFESkQp3a+Y5mNs2fcZ5Gltpyx8Zf7ukBE51kc/FfBQOnY9YCgomyhIucIZG1Sk+GOTNPisYtp
eWZq2KdWWzxJQOTp3XaXgjRI7Wor6A4em7x49zxJbECXHmgD0tFK2qo6xdiE4YePzRuz0um3kzc0
0YZW0aHM30WblefaLX8R+pM9z5UDKb9Gi9/7Youam7HZZPX7QKVbNybMuluco4n8YOWAXVqs5Fnh
8odOA4+x9/Sybwt3/BuHyZddAgjqa2lIn2QwWLntW8kA+Tj1fnRFlUgTbsmqh6rGmsDAsd24PdnC
wp1Jn2Fq4fhMGGNYVV+sTDmNYNQVQdfYD9JX1q6i/aJo8sCnzwnwyOaPhI1qnLOGKJiKTkf6m3PU
R9IPxXq0kaH43vSKrbWjWV6lDFOwRPYwp29ezsB58MzvaObQ7NYkcbvF3V0gnZS1q75F9sLgOsqa
HX9WbCI9whI9z3CFouJ3KMl1ZhzLzMsZUej4BIBghocUHHkvjI2+KqEoKuY5oslYDBuIWpfMqaNj
a8JX4YUzGz4yQjQ4jCIQm/9E5RzuPZcphvEPdD/Eupm9X4XuyR0nV0CX32XtPKg6/hONSFUCZ4Ge
wiq9kmmtfhQjQyXbzg8xuBpbpbvRgnJvi5ORhEPH/NV7J6qOpnGdq8mSJ+noz6J4uUPnSkFx1MXe
hjbb2bIKUp0haJlCPDppKw5yMAhoXPkZKgjJbXrp+yb5aHXzXg5ya3JFoYjVZ9VZ4aZXSfJHF+Mu
15X5oXyHeaR5VlFEWysKT7ZS18xZSEwmyk2E5S8Owpuozb6toYBSHdK2AWKxnRTtt+iegJ1MJ1O5
PsUWjDpoAVToQXMrZr/YoU4xJ1umDe3MNNn2RfQxe+1HoWxY/W4JMt4qPKI1PHKTlcU16ngXTKhk
+tBJ5Wpw/IvPoUSCobk5QX4L/Oo1IvwhK7x8I1p5XGhIcQzRnLU08dGEacQyI61CFFeiTmhQEw/T
DNkJ0vsGRu5vl+Kv7AR0vr7+0/v2Xqdwpqp01sx76uyWDM66coq3NOz2btqiIhyeYqs5k611C/Pp
sEQEsxfVwc2Ha9G0wbm3+tJbITGh8tE1iCS7AuKTnzyJUA+4H8GLM4I/nNiIDZrXLBr2bu0lT6qa
yKE1Yrf03mkYy7+Fdq5l05054tirEifephABOY81T32V0f+P7pavYv6055KqgXY2Gd2N/8stUQ5p
YO/kMDnISoqI2NmiCTleO8DdqsnZKQFYi2br9ByPqXvUEzD62MYoRnddIhrSoV9vOsd7CMbBvvYe
+5bDE5CsU+T+k1nbA1xCsH0KX+4uREO6MNDp7KY5w7/lkcg8tDCWicnfyeujnSU3hcjmNlUlJx4E
InHJhVUTc62WLWbR/nPll//O3pksx41kWfRX2nIPGRyAY1j0BjFynilKGxgpSpgnx4yv7wMqs4oM
qUhTr8sqF1WZlUIEAnD399695967HPdXEVrdvUsFohUWWznlnM3qac31qaqtFZIqPqMyMm0logRR
YxHQQ426I+aXPWQq01qZlNKXHbkhZlMMTPbSauV05IEVueueZklNzm86XMVWsJsZhVNLpGqtp521
o4XjHndNke6GZjxpTQW2St6ztZ3ohXR8Q3FWijOdOOBS2PuUOIyTZrDyq9YczMu6z+WK29+v3DQ4
TUKxqbt4T3HCaJLOUBpUu6hWgz9WTzSnmTUkrVjppbuyZldbw5s7ap3hVGsVXaDwTJ/hurXZPTsR
erVxbeblXZUBnRm7ga5NyTnbn4LAfbbcWhYrfFpGt0EqI78PlhmfJZAITplOemch49DjKK7hzvSc
CddBL61n2+QcF9f5j9Rju0R5kq9zTISQxRr3SnA6Xg1TGqzR5XrgnSr3fGBkdpq7Zf7Tm/Nfa8Jf
holD7D97E24fi/nxgOn68q/8NCNAYLXwx6L0t3B84i3AV/M30dX7ZBJGvpBZhFi84Dhy/qGz6J88
YgT4e0zgHMcSnGj+ZUdYYOWOLUC9LsngeP8N90/8CJghXnttBGJlvJGmTZohaQFYgN6aEfo4NcJW
W/BJIcRuYm8RpFO0jeFP78obEPprTvdilvlpaDl6/t+/sIk5BADbnvRgCOBzcw5MD5NnT3UedByt
kiqhOW6CObSQ4nwmheIj5MOv38nBsmMsPlQbu9ih75O61yvrckh8faQn3OWdiyKgyz6wLB447l6+
Ee5KwlkJZ0TBvziqXvmSmfZ6OVldfKNJM65kA06ZwJE4ukhdah/fbfT8A0PhL/fQIx+OB2Z5WCwM
kwdXTPHvurWC95kA4GJni+nnRJyYWMyScNy/eoz/9hq9+4MdXOzAPIujHcGxiSa2Fgs3IDNK8w5I
Jf1FUnvqD+xnv/xicDLo5cG6gbQveU4O7mWr60UnWSLNqtauksop1iE5kB9c5Tf3zzApzdHDL8km
7vLPX/1ijJZYXRdliosg7iSNzXanUmdG6mR8lLj4uy8E2EGgKGW6Yx96oQkMNzvCLDibtpU4knwZ
Vmc5fPBS/e4qlljSroXJCuMcvLx00WVGH5M5YmWJXdpxPBCBTI7ffxJe6Otv3l1+HcnYjHwkPKb2
IYvI0Jzc0fWUtiFNYCYtDQNcl5tYRe0ul32HCGFu+wYBgqwfQ4WwgnysomZ6TRuP8QZ2B3ULGG2G
Y9oga9kGYxdQ5fZFdjYVwkWW0gYd6R4lraJVO7Y21FM7HYkGxNSEEcDRS81Xgwh/DE0Mv4JSsMxW
sk+8Rztz6gmhlBnPDDLy5tpjQlYfxfHM7KLoIBqHTN86//1bsjyPh3eEB1Vf7KCsnfZi8Xr1JLEa
UNprFglDE9QJX05IFTzyn69K1abXdu9oCFPJNgVvQyCC1GLv4v0P8JtfHsaECQqIQ/fygL39AG3T
E4dAi88fFxCxgeTe183ho3CF37wwWB8B5/ByEtRyuMSF80xjU3c4udTdtDJ6Q56Y0D3WVJw27rx/
7Zq/WW5+WU1Z0vBjCzBHOuBz62C5SWzZxpxEYWynCgb02KetX0gTYYcNe+imkIEhPwjx/c09XOJu
pQlcAziKPLiHWjXGZbxk+AnBjtQxLd3GDKM/2CYOr2LojmVZOFpdMBmgAQ6ugtZSxaYIlndUE+m6
k3Ez4rQbQH6+fwd/vRBpJ+wKy4aEhd46WN1UihkHJHPuJ8KOjnH4C9+xmvHmz6/y88CA1H+Znrx9
8MqxQByqgQB2PciLiLySNVCHP8TjCJqJBhnb/DBc5Vc0VD6Adi2MLqf/Yecn0NNpG/SZdvn+d1lu
/eu3GHMoBgmJYkW6nMQWC+nrtzjxUGeGMYoQ2uvVVSxoV9Gdnp5F/mx0NCuL6KOcOcA7h9fkzObq
HLZeLgso4+018Zsga7Abpjag2G26DwXEtQjBRLdxK5wZR8jhyDvt+yBYGwF13oqVpqVzLJlsz3mF
bUfomZHtI7avbtProqHKs0MXHp2qQWQCOSF0pWH0yui7y6enxhODsxK5QSczLVVK3MkADKS3W2WQ
tWapZGtjshrxGrWNWtt6EWbHMoWwu0au0lNdmrMrgMoa2gUicZqYxexYdDlNc7iRCMK/kgRj0++g
XYaxLESe6o/M+/cQasi5KVuVE1inqUBtsqFuvk8MPuaVNhg2oPvhpclVOWa28l50miObJmlJgcDf
g6kmemD8bM8bVLlJsqJGqso1sV+qI4gkyhFORwIZxYQGg+4A0hUcPl044DQq2Me+ZqOw0xVZBSQM
5pi/IHTPUbTtYgx+Z+5sOU+LmrG+8/TOdcjZGKyQCNeygLe6UqJImAaEBWTgY92Dq+3XUi+dzyS0
2xGfcGTNdahqmTXBeaAoLGqk1iF0fdq6eZOvLOa18cru0QVnfjMUhPIanUuNGGDISNaApUfGqo0Z
wTivCvObyUOQMTPq7acWlcRwj7Y2eKTPPbeIPhfaugnN/tpDO/88kqg9+h34itu+SyztqbL1+dbi
SBLTPazdfF/aAs0I8+bwqMKwQaczifJ5ozSv1u5qtxglPqZYPCAgjr5qU6WXq8ozqi81HQ6A2U3r
NOE6GQYn3VpGWkWrGrUtMjsjHyz60GPoQqSOmKdh7ewwA6X91Cdbq9P6r23R69VXJ6X1uNF6C7Ne
klEa7Lq5wsuh2Rntk7rpTW2rNSEYI7INkOpqyZAs5Iq6ByGva85XrRR4aegK0qAdUSq4azLpzetM
j2JAvQmZkM9WrBnTSQMeUTtyZR0TRqlnIdMAT2+zLSKB+ZL7LpLPoAaE/k1lGI3vJtihzZ4mBwkG
RqWhpZiCyXkIxyIAbd9XyU2uTbHJiLjixpL7UC/GYlTqfpL3ob6VOrNoxoopCkT63pXzw871nGF2
Y1rJt8bJRu28L3Ho+jR7zfjY9eo2Oa07sv1WVmT31VOjNXkSEoQOEh4xmR3Ne8kbXz3XehWjAQ8H
BTCum8cZ/4AgehX2BDx3bFnYIQZ7MqTfy0h2qG0zO/cLDMXCj2pMdnhz8/pOGIwTFiR6Xpx4Yw8R
E7cYvCBpMsrwVR9yBi6tKs7PaCAYzVmE6Tmnl2M5Q2jtGjMfbLluKGi1cQXHB43myuszhChxKa1i
zZ1O02PP8hAfhZR66D7aufw69aFxhNJ87C5ZcqJma/RKRERFAMpHKwOCUKovjWN2bftdxR2FDONO
mcjS2eAbCN2UBIYintP7xE0FMWvDGF/0fUbcr6gSay51tK5JCL98nlManj7Miki0J7Odh8xQCSp6
REqYuL6DuH7cVJXh3XohO42PwWVEyYi55350e7RGAwEXjINKMyu25ZD1wscojX5J5ZamVhZlgudb
mgmkxQLx4NIFUw69XqHhMXZTyoU9Uy+pAFFmdvc8zGrKQDLXHSKUNDaWmNkYzSeu1jA4s0LOqRui
CCe5qmodVH08Y7AAmoKmfD/aQNU3et8k59qIRNiX5iCRSpEDRmPHbRxmPiWy4JUxmN5lZoVztQYf
zKdPOLWMSEOT/KYdJe5e3Q4pY2owLOAoZYBiED9kyzpdpfW4sqtKv9KYpwZo5RbSMI9aeMn0M7+g
Il/gzn0Q3/Bn0A0fGI8QVKniJj0pM5e1mSiWEqW2iUsLU6kbiaO5QUW0FVXp3nCnkNWa2pA/lNiH
A0TVdva9rWsH1xj2KyrVOWBkw6JD89Qs3eBJc52pgyXecIYwE4dUMHQt1ZOGgIWwaAbht6ZI2m47
ggLRj9CO1xgCpdafaUNQGDtAqIAT0tANlpcl97Ktw6pyj75Ur9Y6Jqtbhj/UkJXoo95XdUgp0RAC
SWzSNNuPFVsnDmndiAmABhr+NS+ZCYN0FjXM97ismcJTCfmORgLH2hFivtccTuNbg0nrsIrtFmEi
XYEaW0BRnVlkJDIk7nR0V7MRoGSI9BqMclm5QAVHldNBNVsZ3nVJg7AmLwZVr/QRt/f3uOQdueNj
Yo5Xee9kPEDIVh/maLKrkzbXne4kbloYJLlAa7npVMcUsCvwIH9Fk4rEQDQ1LUDRCAaJ6BqxK3p2
Z2GajZjErhI8BuFNN1oy2ph56BYrRxn0HQmBSvWzBoIEQb69jTundDUkK1WdGuWxi14b41tVEwZd
GrXW7Tw6Kjqc8TggiyMBu35apCVmAZeFh/mQgUFsUwbeJL9KI04t8hmwVTJbxvxnbh2PfIL7Trdq
uPhI/4MNERIyOEcZ0qIyMzFZ66doemuCJ7wC18GVDOtKPQVRaasfQwKWZseMTOYYcqNFR8bCHO/n
RhD7PqQVanmNtUXsPa+O7lQaBgyaNJve9ty4hCfjQCFGRQaelq1ojUJDg0zJrIgJNh3o2rJRzED2
l81xklXsRk5rMESKOoYazHptqKstZyfzlhlRZ5KtUZCIWgCmEPvCsryYrbmHDpEbkozaZNBpfEst
HQgQjoZh55Ymayi4YM5qhc0Mbk2RXHKGicuwP5ZeyXIfjxzKpkiT4AwKb4CfRv/vHLtmkGx6ji0Q
eWf2rV2XlkRdJ6NTomxJMPi4cRTeORi3eCZZKYIT13QU0bGoApA261XprdnpaB33NiDdmkZRjcgG
t+ZaTHZyF+m4O9ez2UhGJvgu4k01dcv9zWrtHk0i74ibZYJNTpJUt2VvmNUqIzttZykEFGQ1BfnG
iyaASCUY9m7VS3O675peu2jq2rVRoyhoDvxoOLfrOUMAZNuBvukDI2DUH9A0GH+AcJFfAoQE/e0Y
oakjOJDzJ+Ndd5pQ+ElFhDlHv89mGshvsdSr4jRFgOLiGSDUd2UT+zQdExzPqIgUjnRX2kPZ+bmM
CTXzpADRJDNUmquuary7RGVR4aPqjplAjrH+kHSOBtaIrZTz50jk31YrOoeOQ1CaN8QrmOooJBIS
X4oSOZYK5VDUOzngXL/piWtm1EScnV+iPuBCZSRvMzspnywnGBJgtsFMh4kVlaFzOreW70rNxmLt
uaOLi4y+ztYO+8bBEJuwB4p0zDZmFwOMKEiTOZ7jkdkQflNxa7dlFfrRnBaPfesU3J8W8vyyESOK
To1aGXwfi2adUoqEbWoCpi10Y8znrlYO4ynwf3jiolxgJO7K6kEN6Yj5PpuRt8QF0wOMgAp7l7Bn
oHxCj9iKKP9TdMFAUa86co3Qnfbd4v4vIkG2QiM83Ao8kwYcgca6R3Uaegg9k+ykp7ZBEdxUOv5G
C5wwc454unq/eHuh6b2p3igMDZPiEFiWDm33oPmlSw6nYkaTrrUceo4tXg5QUC0SldMyJPxoG0et
5u2mKrDmNfO9GulcOk+XMwYEzvKpKtPthCdzWkdFNssd1mCIDZZdteVlpktRXFs9LtdVRMU2b91Q
S4yjsCfPvi21ot/MGE+CK0rtMEb3XMTIXEBVfrF1N3JuBQSNI8ZjtkNMTxXeWwCi7pPZxC8/ZbHQ
d0nKc7HTgkDz8AdYNkG3akA5+P49Omyq0LYzXBvGHVluDt2Vg6ZKVEdVEBZY1t1CiDsNWNse/+ei
YckT/Q6Kdnf7/gUPG0YvFwT6CdYZMKq5TDteV9T9lDh6OsHLGDM9+zZrKl9TdHBOLtHerP74WhY9
IyYklsMFX1LuX/XgUG/3bWbhB5JKtzZ1XbjbbJ7Do9lOP0Ig/1q0yyUyliaoFLRbD4mKXhHE4MhD
7OVu9eBh8DmbcL9/cO9+vYgNQ+BlTrRMfZzln7/6Pgk6LDS4IweTqEt+5DhvL1VeDUfv37XfXcXB
6qcv74ztHPZvcldR2lDk+IS893sRE5EtdKzr71/lMOOZhuHy59NSgQRswME9eBAkkVuebBArLT9S
uWloIGMg0oTNzLNRElVHpzf1ZRCL2bhLR03rbxJKOQDdo2hL35gmyzhlZ6rto6kTk3MUiTB1VgFW
F2/9/mf93R0hnsClB8hITZgH9930Kg2G13LfnfbarOAHNFrpfDBN+e1FMKZY9FHppB92AQW0eKOt
oBLYzcIYGONKuWg5Knf6oDP9yxuISp19jQvB9wJbdtBfwpnQ16oNidKx23arDRHyzpiMQERnAzli
79+6Xy/GcHMZtS0jCB1w4NtHNpo7GldyxlWEF3gzZ1qzyjr3XhnlR8m1v7TqWL8sh04d8iNTp+H9
9kqGpZyYkVTn8/B2vjWVA1oEaDLk5oVngb1oIUls27z/9X750ZZFE5oqXfZlhHPIkw5d1RmNy/CA
RJtgbSH7xYTB0/xylf+Ozv8SBlPefw0BluiUvyNRzh9zIlGO1GP9GuH38n//e2zuflq2D2adHksU
jWAe459jc9P9xGZmQ1YhP55RHo/k31Nz0/lEZxX07T//kKHNPwg/79My7mN+JbEXsLaafzIyBw3P
0/bvowePIZsqox/2NzrV/JdlPPRqqcbGKLOgx4VcRxpzJ6Uae88+W5pQMtujKIizfVAGJAIhNbJs
H+LVEAHfCZPozvGGnlnNGIHMdpDopLc0poiOg8+tqh2nYXPp+JYVxICmaavzvNW9ZAtyIAx3OmqW
cEuFSphvxLDLObZn2oc2ukxl1l+7Orem64CotI4SJPGy4wR9n3VvkbtH0NVixwA+jevF3dG3E7gy
8oDuKJb1edsqjuCYaYYsOOvCzho2yjOGeh2qjBIdx7MOiDptkkt00aQQKSQCSC/bDGFxSLtluoto
TSPFZchHqLmXA4ihKdKGGxrBwY/Ets16AzAZh3avT4gtV32fVvWZ7ECUXdVtNVp3RmDRvp7qum1t
6DtxSWqoY1jDcCxDSCE+AncHPIpR4CIBK9Qjl+tg9O28aRK3sZlpAVIpoPJrgxSrc20uihqZcYrJ
jRIhou0FY+WiyaY7kHeEZigQA49uNfYXIkn6iVlhahZ+2gITIQxFK58t2AMnGf4sd5XMqN5Wwuyl
XAdMBZmBF2WPq9x2+moFH0hE26a2AYuFWHMqcuxm2mvEilmzBlOsqu8suo0zyA2EPH2WG81RmqQp
ZnRX68IfWY7S7bat9CV1rHUrF4B9Fowb2rhLLdI3MbVV7RSh7wRefzaEJkndsrUUiaRhyuMUko1V
+6kHGsi3itCMNlmjdPRKYVMlyzk0vFNgDIhABOSeb0JzkS6CUAVvA1gwuAZNp3cryBt2D5k8c58D
hLjGBjYCUrWmNNvotJ6M4joiihqlVm0G30fqs3u6oqpFHoVveE9XYIIrhmgsh5umlUt0XG5E/FP3
S6jrGghHpee7gOQtdexpzujsaDbxiBld79kLmw2UQIF2IltRdsE0tMdoXhfOGOKLH5HLL5GAM6le
Ys54xOreU9sB4+o1IyLnDHNbVa+90sgnUrMrGswdim66x0ODBtvII+wdOHFsssXr+ksHKI3WSTEt
xQsDR2ZmEj7bbnRaF3MZvBEqPhh1Dj5gHZ5rGbgqP6ryvnpka5fIVEXY/sDFnYRrKdOR9gxY7892
i98KKJVZ3c2UlM0qkBwnVhlenPMERjFtWIER3G8w1J5Zgub8VawCyj0taknArdwEJsqEMxZJqTEl
UP+j3n1k1txF6wDfC9yKvoyX191ubnQtw845BChxQRzwkG05YczTQsMqK0B4Q0OHrAwA8OWVxuQD
Pp115yW0ezemGxAshBOgVn5Ht9fcYnZwmU0O0/gtMPQoXEdKDo1fj1Z7WcRd+5SK3HuuLALHVrre
D2c1jwIDWsyOuDCg0nMK72fjc5rYAfCC1JgAyDiQEey4diSgltjmocYvQWUV9SUxOsECApg91OK6
rBrYAlkCrT6BbwAHiG9WrWyVEJMmcxTI20wbdIT8CZ+A3OYqx4QXtfM5OZ94FOJumTNpOAapwTza
+EAViXf0J3q6+T4vw5HoVNNyv1mkY+bMLroKJirGjQR9QTggua+YIGBN8VDw9KweBHqWKJPp8ahg
C0g034aRbTzVMsfdXaPLe3DKhcHvQpw7mdCpmAgQ6ubaChxN83sWncmX+HNL1H4shbjoUL9sisAV
ZBnDGIozt71GXNpjoTLjQe2SMeWYJkkpJFvUEvO+CxL6j5PO6GFFEJUrVnLG97XOrDx4kEZIMxYc
NH1FIzURoltm2YSrrLV45swh1Y4Ml5ZUHWNpN5LoomCnWuJ7gLxEeNDj6K5a5htORhUwG8k5MLD+
lJ8r3AD2vEoZP1xEDq39tCLLOMPxPdrWCXrL+hLt6nVmNfHFRDekcLUTwDQ3QctDoGLjpJ2qy2AA
6hc3GhADt780J+ypeg0wQOJMHsIKQw7rf7nPgRlUK45ea2DW9VUgwQYoHTrCHEPVw03km809exze
pCy4pleS3KUT7sdwpFvOhwCpuEpV1z3judgx27zXpTwK8FD6wFS5UGBfiCDYUYQ8DfNw67TMWlWP
+9wMjGrf2/PSUU3P5hqGYdpouxgyKUbju8bJSQ7p2mMCNq3vlRi3DIGis9ZxtePRbNp53el58oAP
b/TtqJ9W6F7CIxqKt6BvngRNqkXg7kag0RNcaz7MMTrQQdfVDDfM83TAoqBMABm6dcK2xypXwvjG
7nVhTL27NeMc2xOI3XBj9ZAVAoNOEQ4HY08vBi+GiDT4OPqj48w4npySPl9T1tswzk6CoTxue7Bd
Zo8RqJkushicHfmBGmwwzR+UhL+n5Fmq5ckJCUgjHSh2FIy56Zo/6HLAV5oQ0Hib96WNu3jS9nR1
7wYVF2f87L3vOqV9GqQNRnjWop1bhKGv0dO/SHXrisZlvOulPcmdl6odCExnjz7mrs6zbB047Lwx
tkXgd92JYQW3dNq8PZr+s4AUkZsGfzNMqVxcic5gwCDNq1ExGMvdoaChrLh2XruXgcZ2Mts6QICW
rZqm7HnreipbpV5sokYuivamH6rih3QmrAhuiSSqj6bt1On2GZ7r8kJXzbORIJOucW9iYmfdmbSU
/q+k4U8McP29KcUF4axGsqG5m+8hR5Q3dgVVFiV2xqASQtPkdfElers+5KXK+vOyxrOOrT1ld23p
0rnxcJlWXrqGJwDfKPqsV612JTiqrjzbUJs4rj4HXU9u+RB+y7L2q27WHGlsW1o3WqiXtzjXzS09
XPMZy9xdoufzXZYD6gCRwfllNnyCRkk0tmKAFQvipPfqVQ2HYh9W5teMowSGQuu50zBwO7pfU+Bs
CALWbsCNsev1mb2Wk4slJcHiZOjp0dji0owczqxxecpkTZ4z5WfiZI5njVC8zfhVk53D7PWotbwj
DaEJkAF5VRYF0wBtmcg3jG0GKBaucLLLjkHUszSz62CYH6Bd/og7rb/StGG6NWSafA3bWgTdUSSJ
iVrFdIYRhttFZezqkvyMo6TUZYdDoW6MhU4aFcFToDOfvkSf1KdnBgZbN1y5bTrKH3VYQh5mFUT1
sB6CGkBfzhS0uVYtDYpjg6ZabzJ07b3sR1BrWDl94L5Du3E4KjBKGxnTFsV5rdxogWsNTu+wvaZa
U37rXdVW8aYkUBORP2cCs0jPAWh2ZgAIJ87zY8IpuxFwgZGD8fRdd8jTqyQy2xq64qiNX7A/ocvf
DDnnKGCZ09zHyY7BfimsWwW/yKguXSbHY3qKqxEdyCWamMxtLvvUI5fsMahVWOewsfvgh+5FDrnd
pVPykZrKHr5aIdO/OmpwxxqjLcil7i1y6Dqzsq8Tb+C4rKs029qVO7CR2z3903OUeZp5lxQ0sRAK
VPqGOZLQP1dxZGl/t8z+W9X+tejE/nNRu3qsvv/P/Xf1/P11abv8Oz8rW80wPlGjOktHllYQKYdU
sD9LW82Qn0yKXZRiCJeNlybRP3h655PAfU6qJR0qqZO39K/aFqi9qzNtoscrCXGgMf0nta3FH/Sq
tCUURboOAwg+AIlvkPAPWjphbhuDtBpCpHVYsamV81+pZO0vsgIM1aez+RUWSIiTRpnGplrsjvEi
y9gCa84fS5EcR0EHDlrT2EXGZDHH5vSCL2irW4+sycZJ5+oEBLNKwr8JZoPjAhhF9yHAN3WRdMSK
rAmxzz+Dwe1ONQjZY8lbiyhEmHslPO1zx0C8XCXltIsYdD4xRdcerXzitazEsLGAHK+kDTA1y/rp
yCFnaJ3aRnz36ke9/Fnrv1ZHG8t9+HcLgPtEmJhFmpPlWSYNosOuYTklWZ0WJnuNNO5MnDyrJqvZ
FmWngpUVZrnyC0HicigLBg+R3X2Tk4ffOKOZXfqwcccbLU6E7nMi7+91O80nhBmjggIYnZVZWWVw
MPRe91ulGESKros3BTbHD9SJv/0ejKgs6SG7JLvpoLFmcnxx5FD+QKkbXedB8D0y02mXVRjA0Blh
/ArLZ0V5jj8nNHdhH9nXXg6muJ0gnk1OlayCNhRPAf2Q44CaFI+Wftong3HkhpE6SYveuiQbM8Eo
WcYfCJPftmFefgNPLOG1CA/oCb6Em75qwyhoISaO1B9FHuSnBVLPU/TDCB7a3jgVqflRmt5B/sxy
PeJABLkNvBgcxn+Jkhwy6HWG8x3U2YOWyrsom8VGVkm7B361nMAGmiRMdFcAWXj2x3z7/kNn/vJy
8gEcGq00qx2bJNuDHytPmlExvPoez5kuEExJqCDESdTPJaqIH3MW1PoqaPoj4Koy3tS0Wp4IxI0w
5sdyehxEDYgvp/Y9zUbjQhaOrvndnNVfe4qhzYy3NlpjTYY/PyM0OiE00C42pXC0+zLWNj09fbkN
aQa0fqjM6xkyarfPyaj9XHCSvNYCFwhfl7nVyftf+6Vn/eZd81iVXCnRoBNKzOjibbsNQWMZRlH7
zexJbvJLhIPHE2kBD2qsAQzNelxu0VnpPyJ9NHrfCkac9ZUImvMMou4Naj388WPXcMvSoZzIhwA/
SXuq6j6jvmnPIxsjyhYNzRXoMXnPGHo4528piGvQDFiGSiC1kTojpCq+HV1Gt0ykPhjL/PIo4x/h
CV60z4ZAiHK47GK4C3sln6oa3CjqDAYhqRZh7EODVCWB5b9/Sw+GpzzKXI+/GKCyn/A4L0/aq1en
TnTHMKf6iSTw8UEGodxMKa2CImvzBGy+Zzyaqefse7zSURtU0yoNmmujLxbfMqomvJdhf1pWSsP/
SH2yx0OZhriCLW0HBsvB6u3W5kqQE0oAGufz1TwZzVXs1v2t4RiG5tdtONyKsVq3jt2eiEB3ThBX
mgoAHjZNpZm96UvQ0fCHux+8/eJC2hzlNNoo9gc3YxmJvH286CMzeNPx1eCicJfZw6t7kVuxNY75
/G0A+LROQ6WvJ+4YglcVnVT+5DfsLh9ckj3+10vaOls5VhSCMg8Hs3HstLIav+mZco+8lLKSoym9
pBSf3vu/9Etc1MG3WxZJfmYybHh5Dr4dWzVoANV8m7z+wVYl6reqbbIvoiDBavZKioRwmPcpSTVQ
w1wn+xqrJD2jdzKMH3yUgyTH5aF7eeCWmQofiObo2xtNf9JxI8N7KmHdfYFakLd+51nq0kgU6Qxj
D2GcIgx3dhIMIII1K9QeoqIZHowEGW+BevgCmUmZrYXezTylY/FduoF0/QwUMiYUOi97GAqq8R2l
ihNUJmYFWzNKAAlBieWSuaM++CWX49rBT4kMgbd2Met5Ds/u2y+lx7NL2qn9mKGcopzORvtZX07l
ilf9gtKbaWbhFpxyMhwbm4q35/uoXM9vYsTvayc0klWtROr5VZwO5zPc8Y2APuRSz4rikZC16ceE
oQSsijaPnCRm44YsheY8DScoTxCj7pH8GResxehmE7FPgzq+AjOEY8YBQwRNtXS5AXobOrQeEDfv
DeJRv2SVZlibStNusnR2jrUZb4dVld2pyJwFwwez1/M9SdeQeA9o/sI2ITx5eY+a4P0ndBkK/XIH
sfLqFjeAGZ++jOFevX9MiJsBHfCjMiL9i9UpG6B4ZFG1IJZEANsUk3LWwhtzaID2COwJ8z02ZcYb
uQqTNXBwHTk97KUszz47Riuva0ie102KWm9VVXRtaJPbHUrYEMGX1jbl1cs3+G+t89eyL/znWmdD
Mob6/vi60Fn+hb9HeOYnDJ+SksW1Fs/Y4un7e4Rnf0KIbjKoo6DFubbs9//UOe4nnULH1XXEPR6e
nH/P8IRBcbSsYtKFQUEZ9EdlzptHzuGSQFAZZ1hUDS7/82AliqWW5ZHmLlmsmrEdQmFvECG0u1d3
4/LnIvu6SHi7qfPH0s/hL65jAghkPv72wY4axFEt1RQohax+aL1s3DvMjQCsdzQFnXb4M4PoywVh
FEsLsxEneYadby84zk6d0xmU/lgj1fdGlKFggNrjFFnWB4v58kf9e1v5+1JUihSK3EBqobeXmibA
9YVWSqxhafGVd7RahdBMbt+/gy/nnoPLENnGaReVgbeYN99eRthTGImxA+WcetVl4QQMFo1BUzeG
piHzzMrye9DmfeRbnWFuR+F020w0xUPD9HhLJz37+v4Hervav3xtnl2d/3CDkR8dPDgN7frS6/g8
iSU5a9KxhxLStM1j2LGQ/z+uJS1zEdHwLC09hNfrYlikeV4k6EEbxMYXVT10t5WTSnh4wH0/WITF
b55VyB42Kieiu12QVG8vNsSA9MqhsqFYJyacEC+4BRPjbhSZtWey78vLdJb1caS3IwE/DBIQkC+g
jwLPT68lS0eb7ZfDedKDt8mmrQV+6INC4DfPHAN3HjYkIHRCFlHA6xsCoaKfRZrbfp3TrwIYBNvH
KLv1+7f9d1fBl7UY1THXW/rBcF9n3uVEbmr7Tm3T3nNm6zZ1kDV+cMffnjpfniSeIFYzrMhoXA/l
i7FHbzJPkYnDkWm3NralowSD3zc6C+rIpP1ORxyVz2bp+ty8/w1/91ZBfV6EbCzQyPWWp/zVjmtY
FfYwptPQ/KMSoFRrE8kW6rmz7Z2AkzbQi5kYB5JTOttl9B56qtkjZhR4CtDXfu9l81Fx/Zu7zlPn
iMW071IGHZyIkabXQHPx2LhIw6/SCgZiBfXy9v1v/pun3KXBBRSAk7DBwvL2i2sRSmHLY7IKmCff
D3BXDZ+YE8vxcxuRJzbO4Nv7V/zd91oIDwYSRbacJYzy9a0OYJvWZRwyA1WKeaNiTtdbyAj+/Coe
50UaihxFraU9+PoqgxELZw49ui+prW+qOYMcVWru9v9xFU66HNGWje1Q9jLnNOHGvCYFsKn6S1Fm
8cat5/oDa/NvlligjzbiGjprDmb9t99FWxKoqpydhYOFtRMR1vlg0pgZa5rz51+IttciX2OMjwH4
YNFzClHRKskl0r8pWLsjqJQiIP7l/du2LBgHe5inL3U2Dxwc88NlS8cBgoqn5SoN2Rm5jhszFikh
wnAzlXFDINr/sXceO5Ij2Zp+l7tngZq0wWAWpIvQKiNSbYiU1MqM+unno1fP3ApPRzii1rfRQFd3
V6U5SVPnP78g69fyH8h7ObNhnniVq6+HxxniWbZ5vJX5joTK35D7ZI8YoDaOKnf9MuAcJKtzUvH1
MDp+SIieLunIug7z8OireWXudRNHOZkM9a7o3YF0gQohDGw9rTKvWtWfq6FPrCx4Yb4OSI0TCtSv
1/ME7YTfdfS8A2u2kICqkhxRK3sfy/iwTQub7dkBrAciOL7nmJieLua4gjLVYF3UkY18tCvl3dj3
1plFfGqeODqb0grGgukfLeLYLsfBHdGqTMiwLhHEoabT+3G/4jg3mVVqoanlxbNcYmITGvscxfLU
ZIEuLhBcU4chwX/9Puu6syv8MVYEF7m1p+Hu7ArZ3RZG3Jy52ZyaLA6UavhzsPv+YHNWI2lPwhn4
dHK8n6LqaUaRi+Bs+e1GGSAuTpRvL8E/54oHusPpAs0DvOXQ9fjHgdcjQ0v9obYJnoTtkuWReY01
qbN9/yjoyL31fuJT8xydYVNuqz7C+jtIjQZcTHXmriat+gxk/+d3AoiGS0aLSMed0D8ahbTYaomh
OGFe1bofMj0RP/p67H4W0bLs334gZ/2zXq9qQBvgKdpLUA8xMXg9J0wsenlUKhjuhvSS8epv+o1F
Jqe1SRGt3UNm7Emm8MehRnMzWGrr8JcANO2odxvNHtKvS8SfErggTVUAJ8nWsN6fut+pPhSArmPr
YSht9KWJe3BZfslH9BSB7hbdsKuFTG9nGmn5xuyG0cLlRmuxvEZ8FaaJDocdbyMswLvadJ4jAtCI
34HFB96S2mWx69LU+Y6Dfvfb4lC8dxDZfCLwxrWDpuFX83tNd7xG52E/QzThSt8VolK7mB/8JdGg
Nm/NKnVuEMHGPKLbxleYYib5hmntFQGOZ9qCBNHG7rS3nCnd6EVp+2c6HCfmLVRu+PpEyNGTO3Yo
KCakhUkMFjYgOr0t++arPxvR5Zmv/OdHNsCcuXXQvGD7Prrwou2uFbFVVpARPHWdWWZ14TcCwTfB
i+cm1ImhLEonAH3MHai/X8+nrE11WTspiVpTWexzN3fhN85rhMgwF86Zc/fENRfCPZp4QQVOwWAd
nRCIqEg5KSigMIT2foy9QwJHXjTiQWKFX5K2WCB59ESJYlXqgtwmH/MHK8HKNIaM+NiSbHnmVR/p
ItbjZH2TpkGblq4VTaTXL6BvLLurueICwprFVde4BFhEVupcwNcl7E2H0HjbYizcBhZxjHBhVDzd
YfYiMFJolg5uXeog/J+sijqs8PCRbCcfRszbM+LP/ZlfucakUxJ6+KMc3YuIgKlVNXFjWQ0ovivU
/pu8ISCbot/8Nc4GqUtJ1v96e9AT+xrNLXAfx/I40MXR1yK+ISW5b+bV1I51U2a9vSn11LhYkMSe
cX459XxoIUH7PYH/mnk842H8Ul9VRF4mFLK6v7i490yPMq1/zU525431cuaNnno4H+N+C9yblXy8
kVpk8qL4X+GSfiSrpXHMjwX/Y4hjOKDu+18kcBNNfC4TaEGOXmSF6xGXMHUI6+4vDcK0Qme0mhut
Xc75IJ16LEbAHWjl5LPWXk9nn9NuGWquLEtnjISd6MyOgsoNU9d/81DMRZtuFavIPjr1xqWcMwwG
uMrOCLFrztUuQKuV7WqK0/zMYKe23b/xfJoW69b4+rESD6VQFbEhjV5DL2TC252C2f3+9nc6MYrJ
wUrnAF0CvkdHV2YjLo3BUGxPSWuU97nM64tFVySe/Yth1uYLois4IuJoyxH6mCkN499gAta4xNPG
unHTSb94/yirKoLCkEJXP+7Fs5GBgOkWSwpvqsdJmPMmboV5ZuGuG8/RfcQE/sFPCVAZ7PboWZxR
r4ll05yASp5D0S5/R0b/YKTeTa0Bpbz9SCcmN7vQahRHqWuiBXo9C7Kln6PJYjAOGDI8cPjeCT0Z
9zIx349sAaVSvGMnCBXDP2YWTLbmk7nkOoGnx/6NIvlgR/zycKbcPfH2kGbi8QjgROP3GFB0lBET
XEYt4xe6d+Frsr+cysn+0JKqBBN5NM+ApUeEicNpB4IGc5GZx/MdN+4nRP0zbwucqUFCCYUkNz85
ht1daQDSj0tjLD8xnDU+QHhFkYEtyXAx8vv2b3/HU48N2QooAfUY7KajdbZY7hRFXPGClhRY0rFM
HO0RG37suiQL56gbzyyFU+NxbGJhxXKwcOZ7PW+w5iVSe+GpaSVXlxIWxQ77luSlI4w8YMPWHt9+
vhPzlI6IbrkwQ1b2wNEmLIcJMPyAE5M9vcM/inCgIcaZ23M//4uRQM9MoBIU15b5+snSzNYj7G24
KusJluroP0ORDdV10Q/ju6ELuGcQKeBYYadKv/31ULEgiwLSJVivbj8oq/I+akSJ3br+dK5Ls37+
oz2Fg0sIg94S1+zjzd6hI50RWYEiCHrpA13eD8h/Zqj2eIgHieeS/kzo6cU4cD97+3WeOACAuMC4
CPxhgh5fvKHyjCSNsmfiI+2/8A7gVRTJcmZ6nJiO9trkWs1kqUmP6Q1AGsLXLPYW35sKPJ+Wz17L
7Tc2kl8qGt+/Qa9ud5YHgIA14jGG0eLRrw8me6YbZw1nAWETTkIoxpzpI81vzNze/wrptKydRFpe
tPNeTxME39pa0jlBLtvpiXjJYj+SB3JmRZ/6UB6HFwQwWJE4br4ehcvW6gzCvCfN8iWP3H47Zmdr
g5ODmDotGO6IbJZHNxy4d7VqI+rQGqXSrdv0zp0kbmb79gs7tVmA+oOu8jTeHydNVVstaaS+g+m0
5+/t1LWvptbGjczItH8xvcFCHDyKsQPgzHn91hKbaGohudATqEjubjyJm6zXnDNw8XpXP16+3OLB
dujGgbEe7bZ43hBLChE0WN0cyYsmXBfbpHo3WMtyieTZ2XhacyN1/HHm2j2LkJwYndsb1wPOLfaP
o2eMU2OOe31gCZe5/nENG/uW9qQ7VcKK3l1C+Fx7LNArtnp4JkdFi07iB8FbDtfFgUxEpaUDIYx9
sYcCcs6s+c8tkaFovxugcOv+e3SijK2ZwBgkMaXUhjYJR2t1Jm9b5xvBJF4XDCtY7hMIR8tw9/b0
PDHy6m/MOuMg5J0erWfZoh8lzdSCTu8g36EI/kDciP9CDeonxCVaKewYL91AJ6OL8/bYfy4NCkIu
YLRp6KLTI3o9X8mTQrNFdUGKKS56a2F20eVZTGQD5l9vD/XnWhc6/UUfIrflwWo8Wuv4vUuntoG0
sJjyHvJq7C6jbnj/+UJxQcuJTimV9R/8WEDWJsOIw6JmwprFmbFd4LecIx2ceJaVMG6tlwLW+jF1
0a/xquJEQItWaN2F25YkoHblOS3+iY/D1GcXoe9O2X7cRHHcurQMDLVIwVv0rdURwirmVcWo7OUM
SLNeLV7vKMLCiQNU3fZWQOJoR8HGcixHcHJkoyp9jvsejSkx39/iUemP7NHJdkhM490HGYPSlOQw
o1HD5vx68kUxqVGxnAA54yj+Os2IYqpBi7+/e95xzYCSggeFb3Apfz2KMWtkrpiQ423K6J1aZntD
U2je/JtR2JIpn6j5jkdpENJpKIWtgEzTaMtng8JQFsuZUU7NCHBLSrO1s0pv5vWzKF5PkncmWtlx
WLbAlkuI2+tCmikK7rcf6ARsx264SiO40nDDFkd770jXbJ4ByrDmqlscu8gT2RKf0iOE4mJ5OXEC
fElH293iESg342iWPylVhQhQ0Mp9Qdbw1pXOmvdWEZfpzPa7ceJ1t0ZzukpAuM8db5tuPdsT9+XA
GvvyAvWqzi9Jz+1af94kGYX1AOBDu5SX+fqNY6oUofVgDZLi7X6C0ldd5WqRdYiotww5INMzn/jE
1oKFGkjpOijHwtEnnv1OxE3LJ25iV78dC2vZoRp7n0PzWqWyRXINBlCgarOOGyqm1nX9kiIhzklA
fOFnfO6j/tzKOwFGrxsxscL0tsGwjKOCBqVZNTvd2sWoG/sWn0r30sVM94OSmOAFXhpXn8qchBNZ
VvVtrsfFTwIS+3xDYoe6dchwPLPLnVg+IA0rUwzsCYj3aMrM0sfjl5OQRE7dfrJLL8U7re0+2N1i
njnUTwzF4QN2t24Hgmv063ljQ23WpXnwT+2Se1QMxY2LJ8WOoER5ZiGcGgoYarUGwWqbE+P1UATe
VX+34BAJtd99t1L7mcS3DT6iaXbmED+xHJz1ng4YyKUMmOP1WATxzRFEGNANI5IX7TJld4nmkSE0
uNpOzem5Bu2J1UDPFKCVPW8tC4++mLCpQHyjRJLQRs42q9P0wtVneWavO36DvDOMymmXWoAXq7jp
9VONndN2HkaowdzTCGq7xN3ofpw+Z+Spv3N5W1ibrOwE4H4+FSmUr4dyZ9p+Ki9oeNO1I8Bez4ga
w3XwzOZ9/N7WYVbbLq5ZBh3n4/iCqlMLWcsM4+ckdZcOQQlYKacFAaNW2EtvuwgznPImQ7RvEMQe
vSw6Ku5YbkrzfY5JLLT1t3DEg8o7rKtjBMUkTHvRPZq3TlXUOFXYePMNnb+vMd9+99sFDGJiogl0
AYX84w/pVh2ejjAy/LLJroSbKBLIinOt/D9f7mrcv5IhDx32Y72gVRRtmbL0g1a501eDyKFPrV19
fvsTnhiEKelCEOdC5jAzX0+Uue2TBv2OHSAtqTZJbqrQdtL3XluA6gz2ZYGfDygpg70exW3GrppG
Xlhu+bjVcK+9dip03GeexT7eN9ZxVtEHlRWbL/3d1+OYaihHmtpWgHOf86OG0fh1KBFeLG7tlcFi
es3vrhHTS95E4ps1Gu03K60z+mIj+nx82zIbRwGjxDe+rb35gQ3PaS/0sfCuimHSvWekhA2yjqrx
5D6NSu0yJuQ6vvDSpnvojcHDj1TRD7rkDlzdVFWGPZ87DdaPGcnRskVwoF1UQ00au7bMuHoSrVEo
wDEd55CpxAFzI82xvcFUs8VF2E26LxYR69G2LCZShJtxaAgwXEz/osBV5JvqBQHqw1CS+jgR8+bs
Kr0gR4TMM2SkF/5q/YnHNJFw95Posd6YvfnjYJMlGnZO7dwnLFy1KzDrMXeIKhc8EEimkZeEQLdR
MNVl+anu+uSDP6eolAQxsbelbK1nPJWMb81o2ohBVmFmoAr8/fcTV5do6ztTd8uFIP86+l07Ye8x
2cZOiskQtzhCsO8lqVlnl1meFIiRuNnF+8jP7GZn+ZPQgtxeDXQ0o6nKTTe5Fa6umZMMexO6VfyS
tGvKnXSb0oM5ORTX5UQjf1N1aYmLcdvXJPRqmsThxG3Hb43eGB+tecTpI08iPDUxLhLPtjO56jJR
9fIjsVwod0pMWJyyvclHUjLyB3sgZz0g57b8zLUlxfMik3UUzpLIhqDLG68NnVQiSIz9or01Ncv+
aNaVqoPJcfOPOn/NPO8GlFsaeUlwxf223y1kqMvNICK2/wxWc7HpyiXnYrBAwybjbpWSpzoRPVjK
me73KKvMj9hGy/oi7iv+DpKqp5k7stP+rGKZYHJjOhhVlJZmPcd6rk9bs8yiTyS2DNGFZzTJkzf0
/kMT5dZlNvfiEiW6vNLnQYYWtDk8DizrK2HeLmnpkXLxgsdUPtCsbpRhtFgZLaC0JbHcygatDqCl
ldNegWz81CcvTzdNSfojxqY+dq8+cQvfOdvyz7keiYb81LboQx/KxxQKkYxPEgMbvLUbbpyB8tq2
vAI9i2dMU1Z4jOo317GIGbyPg6rJSlz4538MA9nv+yXyp5tK4IwVtJ3ILgodz5KAqYdzeZRJQyAA
aqef3VR430eybTi7Jz2SO9IVkk8TYEO1iUa3fnAh2vhEwtfSCjAdWM2tiwoLehIImz7Z0q5YbqSf
ltM9PAr3W4JDcLEZReW0uy53uw6vAsziAxsnTPcmM/1svHcwBrOencJYEvxY5pjFgBUxUalkSFsb
TPlHiVFg7lWP8CTUl2RtUe2RTqQmfBwcwb/gJqSXt+mSjEM4aDL/LG3fb4J4anErRtk8fyrU3Na4
i2FO7H9tF4yCDUGS9E3llsSSNjAPK7p1ilD0ZEnwXfXmgv2BiAAjzJ0mURjXDvJzr0/DU4zCkhgK
3sVlZWV+CqlP+elV4/TmssH03HMxASvsMdAx5WKWF8XE5Quxx7jxZZySg1PJDhLFgp71xkn00rjI
MAe6qVuJHHvoMj7eUthfy9LVP7D/q69NR3z4xseA4wJ+X7PSl5rmSzPMSuwszW3F1kpWB3lrlLkM
YzF299mcYeI96QrzFKij/J8Owo6PSZrHD8Ps4gM7d+bSBzEt6gLc25+7QMN95Xch6l1se8U38rTj
B2RaDrnRpY6OPZoK3kmMFQWeP5QHRdhEiT1t2sWviQcWE5bZXZxa913ZmiapyQsW3gJDLoS6KJLH
TQfZN74oPdzN4u3UNThRg4sWcRYuohqfZxkNj7HRE1HgJdK3P7b2gHd25nTG18iwja+yZyu46g1n
sr5hxcEt5nKILFqdjS+i25n1O4ZjJc0vmjEMFft/anohjM/c2arZyR/A05ibrSVVusvxOOZlGz6W
Sq0oEH16SYaWy897f28qqpugLYTIt6ORzXdSLBgLOwPX0bA29BbTs6my77Q0ap7TBTPZACKc51yR
ZD/8gsK14JyekjuSzxNsjU89OdjJZdtJ+2XNGm6ke9XrVvl7jmUzB1HiLFd5PoxLUIkIucbaaDK3
LA2FKpV6Hm2toVHPikj303BY40MszE4msi5M/9LpiHvfYF+kfx0XdgFCO2f/u4ZTyPp8U/GrsSMT
LbQzmdNOAXYv7DI2zN60HuZvGlncLySCY1A8Wn5h47rmgBMvRZHKcFmajAlcFgToQj32npaUrjnm
0oQgQ8mPrixNz/Owxb2AlmGczWLruG7zPUWM3O99uDjVxrXxS0Gp3aeXaeePyc5qSwU4i9sJ0KxY
MO6eNLT6wThF+b4d8/SxM9Jx2XKEyT7ofFJusY4RH3w9L2M+pDtpgU7/ydmQL1AYW5st75GQJIMo
z7xv8OzDzJy1L7xlCDFo1K5xPhu0oFnavrhwskQ8LtGAVYCet+1dX0xk2neejT1VskRbHR68IJ5A
uQ9M9GUKsetx6h8GLjkYJoDiD3cEJozWLSG/dXS/RMaIQ3XXR95vu3A0bddPja/f45qGOY9CYmJ/
nQq3K7BFH7zuXu9tLJmEwSy9Nd0kw5ticTErSG3F3pe6bj/vMGy23c/KzEmyIKikb/emLOBUpWpx
slutMGfjCY8Gx9xreZTg5l5oNT41C0ZZOyNJR2cXZSoeSRcpxm+y6cb+fs5666lZIlyng6lMbP+i
LqbB2EZexFSlInaqL306WL/fvkT+UaThVbtadUDa4z/+kEVZORZw3J/QMcxjvU1MEktzO87vPXeM
H94eaoW2/omGcltdmytr0QLxn87D69sqKRjwRqzFDjxYppxLrrtxpcVct5GO76Qb9VdprMxL1eDe
q1R/znv55KNCWgDgW4mQxxwC0oCSPCkVZUy6iF3bOdZLG1nTxi9ku3/7Uf8oM3hUuvGU9HgtoRo9
KjOSvKpNJLO4xUU0gDXDnvdt003vhCh4odjlojYH2UKQfcxh0QhYiryRk8tUdb7F/gMTvt7uIE0h
Y337gU58O/icK14AjYluwxEasuh+sXQL9N1izWQwSwtyrJOmc+AnrnXHRpbusqVJbvvMa65GJ/J/
vD3+qRd6aOZAeSDr9Hj8NtO8iisclHI/avfzHDXb0aGN+vYop2YIshdQC6RDUJCOwNmmLxcqqdEO
NFk3W3vSsJ70uFiQuyTePUMA52lm0IGASvVHiShx2COezofakYpsu9AVuHWV4/96+4H+fG3rKKv5
zkq+hBf0eskZnsENBsSJ/CB41ebgT5txyrozr+1QZ75e2askBDI8/0YCe+wBQdYd7IOYYTRVjPfU
394WR5EhhAHdaKQ8Ehc8qTWEEW/OO2xjNTKt8cYizjAbL301DADNcUp7VVRnmiHrnnL8y0DZIUXQ
jGOFHO055dwSVM0FOrCxe/sWD4620zmAd33EFd1Ho9YFbk/45PtfuwE9aKUKgdTaR/U/8SU9sbG8
D87hirwYTBbHKbG2/2IUNHe05Oj1E63y+uNOeT927Jx20BNjvVPl+EnXp3MNiz8hBrSpADNoqFEd
8TivB+FAS/3Y5XyAv0/AQGf0n6ta6YGhcu+xLo3p74f6HwX8f60ijjcU8F3CfTz99koCzz/xHwm8
R44zXBhaQCDsyKL41v+RwJt/wfo0aDysStO16/zfEnj8vFamDqQSVPAkU7I7/MfG2vqLo5iGCLs5
CCKQ/btsrAH7j5bZ2n8+bGSrEpJjiR/+T9VgVsyT3mGzi2Er7MaroZTOg9k4rca8MWN5JRGJ9pAF
q9otg1y3Et3b4ACmfVFSUuzKzDbl5zaRtgwrgelfElLOm/IagXL2xRrFkFwlk4Xto8dlHRgZs5N8
aySN6192bVakV7KvI2JNysyw9xAToy+e00QPgB459oN5bjQbzZnbAUyMSMauqfKveZkbXqhyJeN9
Rln7ASCinTepBGgO8ypvho3rN14XEsOXPlqt1T1EcZGwaZHiMe11bEjrkD/EwTeoHZt8TUWX16Yg
b+sqm7npEWCoS2ffVlj3vqg0G5tLjjGOzGImCI7Hx/byUtadiDaDLeN4N5V6TNmgt0K/r+xZk0Ti
em28y6MqmUCRKTZC15OVyAJ6g0go2VTY9O+zmg4ptYGvk2anonYeCQfIYIEG7A9SbRt30YlgrDzK
p61TS0z/AgSLa1k4ZU6Dv3GfxwumjnWsnocc1Hm5JJ4tUf53U0+nqb+ucDTQ+8fBUwnmGC3t0kzc
9aPuqvHJ1Mq1lioVFJLychomR4Fopb2N3O1pcckIwXKahwJjylUlKf4HpO8iVH0dG8gUpPB2eV2q
fusadb7KZ1uruW6crOyu077Iv0IyqrN+5Rzj3DnOiVGg+Ugw8NeFrIYPccF62ZKc1XMjmUzCVuq2
tfJbzDpUvveKYRxDq8iktgFdWxIERT2llo8s3cUUaYHVY1GDmpdL54N6hFE+Nl5Yj61IL2bH7C9V
1U9q03eRWIKsqtNhIzPHxB6OHru3w1UADBUdnW5dmXOi17f1PFKKTWlaPYuqVMRdGnn3EA8D/6Rh
MecCsnDsjdIKT+27ePEfEqUmY6OAqMzA5Y+64QuRR+DkVXMhetBHYOR0+ux5ZEKRtueP67x1oyHd
uTreYJfASBH2l25vZJBdVItRJDbk5n5yiArjzaQW9VvhU+hhMDyZX2lTtvnGJ9eIvCFr6Fv8TMwh
C2YfwmkcGBE+7I+GkN6TMJoxvZgGHc53+3dpMkhdEgAjMRPdm4dKhuKaqiY/VDhxsVY7EYEgRQ/u
txZDzuwRIRqkh4pJhzdcxaF1KKuyzvaTzzRUKLrmQwHWHYqxbokJLwycQ62Wdjh8E5z1dyl3KOuc
Q4mXtGUchfXfpd+hDGzxVn7AzrsSobXWif1A9GgIU1DeGWsdqbUGgZMw5f1HtMYUmsWh6LRrpV0n
h1J0PJSlab6WqO2hXMWTW380D0WsriWzs8GZjOIWOIFC1wOv+9Cv1a84FML9oShGfpQ8xpOV7xmV
olkdCuj+UEzbh8La7e0h2elrve0dSu88p79IROZakpNR1Hx3DoV6Gq2F64Jtf45dlSau/ENZj2hv
eHTXWh8/osQFWGLhgyOohMTBmrw0uup0ZLflATLwiMJ+yVYcQcFQz7c+XqJLMKYKR+L2ADvIPC1+
cQ0FjMhXXGI6QBT1ila4B+ACk1X/0j7AGeOKbEQHkAP2H4DHcAA/unlqewzjEt/c1geApDiAJdTP
+hX9LyAUVkj529Nwt5MryEJiN3iLvpRks33KRTt+cA+YzGyI4RdXc5Ca1FLYdsfZCuAks33XHFAd
94Dw0Mzol820Aj8uRmr51sRNuWb6u4pMggNORPNUPi4opjFSTzqQJHlAlTjJQJhy9ryH6oA7WUvF
gorNFY+yC2F8Qcg9sU/Y/fwonSbWtrQXIjsL48bs/ftZYyWTTltEmEYQBhoTIOYq0a2hp/rkTBvs
bfkEEol2s12VfJx0vjuKTw1Ov+T+dGxegWdqEylanQ+OmUE+moawHQX2wXYiMcWbNdd9TEkV7qyd
7a5G77nuLLhTqUz/JDXYUZjAZgQWuWa32hwL7P1DUdnGT1OXGFrQ5FfVVUOvAE0SOqlmU1SS0D+7
gxuEAtEyflZKX3BXlqLHyHZquh6df55G3c6aCokHh0YIXJNjRk7Epd+nmyrPrdvWrBIcyVVj18NW
a90IGksqrf5lFHb/IVrgddEdKdoHlgDPCkkayFJIjdTTNOKxibSpPy0mcwPcl7wVbpElyYCZGYv+
mnTcnNA8BzVt/rtKUs+/ZG40S4AproV791QM64+cJa404OykF0JVKz56uZpVMPRJHz9riaM1d3ra
2e33TOkZb9esa9zTcdPG3XPbLTIng6H3MVLYwCPK9B3J87G5VX4zlaHKGpIiVMY2jQ2/Aa6Gjy9k
Vr1ZwwlqLr8kAerF/JDz8sjZqjXcxbWoM6LQGUSSb3NU1d/4++aP3tCJpznTFuYIcafPoz54d6Mq
fNLdx7b97BijCZY4TZ51tYymT2akHMVvTWVLvCF1orpDbZN+ELPdPZgiavygisXySXSR/ZWfOnzJ
NLncghTXILEybR4LN5HP1tBgcxVblAa70uZ4DPoU4fU6xeo8qCgC+dUJjvPBhGuqRQdQETuoKFK5
ylhE76GojWsVFASYJdgNT8tNpNYWlFGV8QUnajeGizvkO8z443KP3WF3VfEoaB/zXD5pzoTzfmrp
9Y2gFQSc5Dv1R+WP8g6nPxPLD8DKJz9r1E/CFJynPKc9hAVbY+AXT/BiG7gRhNGwS7RoX0CS7cKh
GivCqsfRu6TQcrASHRvDJejQKasdtuj1i0Om7JUmMcXYmGpsfnYEJtAQTSb5mRsana5KJNYPNtiJ
o5j0yhwmVd7NwMiRxJy+qZIQ5JhcU+ZJgV2ZiLQmZDaNFx1KkzIcqXRuZqsxuXCS/vzDbRMq1wGz
fRFIR5AOAHymZwGRW9Uz7X6rup7KmMjerPS581RV3ZFu7kpX7UXizxqF1OB+0Y2cDtpM0Ft1k7BA
cQcUMmOz13qZBGVn2M120XOj2kALi/2N8uifYflK94Ms1uxzZhktf2yZzGx65JTloc4FRgGp9iXO
3CgeurD3Fu2n7P0Ua1h7bexBnnAL/PVRqmzKSkHyImfCf1nHH7dqitBNYnLXdjp60Cqi/9FgiSc4
MdrewgkfvJo9zmqNizoesSTNwUXR3NPX2HQmURVBkk05EeR1qd32Xi2NvcZtMN27YuFu3tAnV5s4
6fUL4pEXRaBk6W/rglTcXVlq49MYYRa8n9F+Yybq077DHJz+B5mxVdY7v2oeSf8wToq0V9qw1cc1
3qAQQWTbqdjTFaaOwPhp0Z9Wzpn3LBWRmhucYNRNVBeDFpZd1zxqnSFKHm+Un0RboP/ep8KP1W5e
NMmOnHq15ojAHZt0um1HsynqYKwiLoBzzpLv8ARPF2eX+614lIvw72Nyhks05P30FLmqqblQNcaE
YS/YYKBzjaT3bUI4ZWfXbUlUJY2eC9Ha5bDBEFn0u3ho5o9+XKTNNRE7RrIlrrsqArd01RxkdNu/
pRVpCOx7OPliqxgVexOxh7vJK6PPaEzK+D9wzv+U4P+F7ddbNfhzHdf/rL8Pf/vfBbhBVhTRQtTf
B7orovP/V4Br+l80tvCaW/8FNciEHv3fJbjxF0gwFB1E0N6BCPz/S3D3L6x8cBvmXytO7IDN/Z//
/WP6X/Gv+uFvBEsd/fd/GsTBqHpdgkPPhgoEQrPaUqA1XH/gP0vwRl9mx8t+e2luu/tqLLQbL6OK
vO372lWh9IRcvjUeprVWRafyJlFYaodjKpI7jZr4t5eYUx5YhRs9kOgQfcyALr8mhMG8YEOc6FvT
7Ikq1QkCrQJ8BMxq64qh+1ZrJvuQhjKYHdVMuBIJg2jqIHeG/r7ptGgJlUg6D2cHD5oJi7V+sBBE
9RdEjerNdtZa6wsHiD3/qKJZGp+Y1FGyl4rzdB9zvZ0QauXppVjaUt+MmeG2L3jt1CIOyYpxXyyN
6n679t529pyTATQUdT5tKSncNgurujGsrTc2MxHMdaL1l+5sDM0+a0Vt7KBbGNmTshtphx33EcI1
yM+80eO4vI0bcjV3mYeVyYY8enrEEw7537VsWtqd73YUpHFe5/ekmFv7URHb/DBgbklaxxwZstiK
brJKtL4pUSH3sldzQh6359KvbpdBbJYeX04CenInuoFugoMqgTj9c2E4pCgKs/LFbmlnOsPcX8pB
4cpcanFoaG7z4qjJuUurKe2dnSK/HpqHZcb9I4wx46eISaMJdXusfttkNV3DBppUkElSuNqu8YuQ
pIyx3jWD4ZS0GGOiqQArAyR6Kt+KwdZxzCgLw9/Ndd13bH2Z/ODnIOZ7B/7JvJE4hK5UiZy4L80U
S3IpImchoDzL2puOeE4udpivdkGr54QkO3MU/+4jBRGCvjCzgCSvSIauw8EARCHo5taUYj/V4Ktk
P2JQRgpJl6UAp3ri9ZQ+ip6/atfA3YJspaGeVwJGVs6clFk8uhtIvdFnVTRDGppFZn9Da3idiqki
AA193hBUROh8aAeC5wOV2zmpxVaBLVOO8cYd+kn9E1cvVV/n+Dck4eCoYgpMa/ReXKsf83CcPW4t
nIQJWVAyLn+6rauGjbmQL7lRRA41oQlfoNh2buPeLWmb/gIuzSjPq7R+NNMyJdBYLfX3wo/Ha5yn
aVaTHk1yu1WibiairKg+T47Zfc9iHNnDOim9X+aQpupyXkT2PRZZ8jDnVZmGqTdmWkiUB9loZBJp
ZjA07iyxql2TI4gzSmEdEzB7OeQxYSIAK1l2Paa4mwSGIxeNxmul3RN5ZvcbMWXjvMkgv1xmizns
kAtwUy51nLGDXpugODXpbIWN1XESd73iq7adW3y1hJZ/geNcd+GU5qAosA7l92K2IPnYJdFzGcbL
Jl7upRdd+ASSE+pMiJJLvLQptA03an5qp5nuByuzIz0kO6f7LhdftFvPHmBMkuIk92IayBvnGTyS
dEfovuEsdANzi6hLCBPoOu2la4ngCMchjX6hPxbtbrayWN4sC1wuzl4L5idsnPJx6bHAtzGopbhe
iuzXlBAkk5DaTKuZeS+Drvm/7J1Jc53I1q7/yo0z/nDQN4M7AXajxrJkS7bsCWG5oYfMBJLm19+H
Kp97LFWdcnj+RdSoZG20Iclca71d277N4WiQ0iVW/7RVtm4SZhzN52kq5CdWzGIeANDDHtc6WUV8
5UxcBgNm6ITB5f4Dkk85x1sfLj5MQvJ1aFc648rVmfdtpsYeGDJp/7q3plLGboP6D5C46PKDoCUb
zsEWYOvbB1oz/4qUe6JabXTq6KU4NV7j1xd+z1j4T8Dmf0/4f0Er+qcT/nW/fW6fSrk7inyDJjeu
F1//75+/9GPQbr7CzmOH5fZxO/mgTLp/DNrNVzbnK6ohTnLMBSN+8sNr1rDMV5BWOfyhVHvo4Xco
5sekndX8CtX/XnPuPjWMx73fOed3uOU/eBYfs9sbewimcUdAa/zS3NAMKs/IvRqPa1gTpKH13nU7
hdUd+xIyup9uzY8a4+ea4jn08+e1QLFAPKlNQ2rm5xUFc7lIs7XOuBZAg0oyFWqivBnDf2HgqK8c
SNC/Ylg/xyv/uCQSZsSCoYsbFPZhzy/p1WFbVTYvlOHPY6qd1Th0qigvfvuLAWbvvp9oXKA8vACz
Gxzu4L2vM4VM1BUXSCz8hLRtbzoWHL14dRAA1SX/fM2/eXDAM1hnAKehLn0pLi148wNvDGaKDIqR
3F3xCoIhU+l4DKZfqS7/5slxMRSzPuUqRjEvnlyV0aTZNTbseugEBV/kfQUFlWdpaHE5lSr6saE8
K0d/Xir7c/l5WeIKSHmMMwOuc4CeL4FzFqSp+xrKnZ6LK3NYn5YiE1e4274fKi+6bjv/qpDD4Z9v
6cvFsl8Ug0+uCOl/19s8XyykCSy4eBNetFQW1WfrLySn9M0vFstfr4Li2KS4RnrIi//SqhIX+NZg
6ENEkiX0TRmI8rUcgqd//iovVwfWUoj3aTAwkESQ+xIwXlagCbFPSYVnqYdorpkx2ZAXB/zMzr99
KVwXeKFRu4Hovvw+AxywAosHmsuclhan8x7fmBLa8KMzF9P2i2e0r7TnC4ORK/sVdiS7A8NLY4K5
7GWLAxQU5yrMzlW0Zh8KPNM+KFnlr1trLXaoajF/8bK9XP/cTmBPeqDdFhzTnf3nP5n05RT/UoQF
AxPLH+/KbFuuqjDqrh14fclKkt6viCN/s0hwGsWlg20SOsVf7LKrUJJFRKZjmcnwQIgc9U+wLqd/
fnR/fxW04ZCLdt+aF6916bnGQoA0qlibMmKsrDxdfq0O/5ubRz3lWJxiqC1Yjc9vHoYjQUHhDUag
bHnqYWHeEAQQXNplIL8XUyd/QQv7696BSsJGy8bRCkXlpS/mqga/7QWxBp6znbnLZPRtkNfh4j+K
1npThWpMR2X9FncKQwkmVzaMIezfd5nSSysXOGJEunXAKyFRqwc1eSS/oHU9Z/j1PfzmY9v3KBtW
JQ7JcMFeqsGlL4ypcVaamtAZXs+EN59IFP6VhuwviwP3DSYJuHIE0DTQWz1/bBu5tpVrtXQBa7lC
bW+N3T1rtN795pfZdykcRVnlnNBRtO9kP71alQwZmI1ITlafaRe4RsgJTZP0m1dBN2MzrSMPI4Ao
+JKqxwxmDGqXRR4Bmae2zgiB7bsg/eer/GXX5Y1FcESKCDuhw917/l1W5ik6hGgbM1QxLlW9bbfI
HBcCbofq+M+X+svT+eNSBLLhGgSD7aUbgbnguAB/HatNDwpkvLaT6V6sArXKLzbcfczzbMNFhEnB
AucIPRyEuBeHotLh1DM1DeJJ+JnFnr6OwRkXywHP12Cdt2S013pNfBk0sMldkII4nKtw+e3vi50/
bxYyKGyRmWw8v7W8r3RkZcAUHEZAfglfLzJPttOKH5n3/7Xy+OszRIPO8M3nevsE5UXFaGRVi1NH
FIBZ9N2xiCT4+rRN55yJ/f3vPkPsR3CA2REzqpyXjov+ZnnQ/5cwHvQm3gSG2537Oix+cXb9daVA
53RpMgKuwl7/4gVbu9xnRrGT6slFPfQ1HWQ3zcWvlskLIXoIa4z3aifGUdlS2bwUentlVW06wMuk
yotxOYBMtcPBnAv5lailTH00oKzggxqg4ZzSsRSZT3aeytAv5UNddO98RcLt0V6kZPs0COlD2LUY
Vmpn+Jdcl3W7fQ2Y5YsO9KlW37Ks6avEZcbfokwYTPUudwYdHDNOY3XYKib6gC+5VaPaWbItc8nr
dCTMniFimEemsgXSHMRzX9RuRCb7lK/hhbTBSEnKXFx9nAd4ak7KeSb1nbdkKy6c/Ng9oIKaLJK2
SoKRsbGYAMxEHUEgr6AmnJgcEM40VYN47xW9eXJ6DWVI8u3Em8yFe/CxUDgRvjYH8jBid+f9w2Dx
mV6Yaz9G57qEKX67RV6/XizDutV3RuaW8mgNDFJIzBUrGThdMMFV7eZKgFR04GpdjGlExplKgHxw
GBe79N72OwJzLIYxdBNn8wz3rm49RYahncm7ysLnOHbLjT3RE8OMYexAccVYLRTecfIGu3u08Xsw
L/vRq50Hm1jjLU8EdKnmc1O4fnEQIXIMqCrQ5FG+eROCM9RE41m5GrGgJDcsiBWs7091NROLWkIV
IfF7scoHsyiN7SKMCPpJSfKFVKFA98rbgBzuB3KYmvXcb2EzX2gVON+3QS9m2jhii4g0BQfiqekV
eG4oWwLklmyCHjHVQZ+0aNGtHaJpOupQPv2uAFwvObt8GCOMyJqNYA6feZQ/tc14UxeYelyS70oy
LJCUf7+64bBeYNzReRmbGWLI9qB0Xrl5SuJ1Pk6wXYfCeAorNblOsjnmMtxANmsVozGycUktQqb2
tWSeeKGcNcwSRzQDIyS/pTFz2avBZcnZ3gNBmG+pd2KUU/mENE44DrIDExrRwXPE6AzkXkWGnROy
2jMcj7tW5oE+5AhU5iC1ZW7qr5HTmyNpwrIZvk2yUmSHE9gVbTmja8e6MduwKy4HgYTwoBVisTN/
xPClJqTaO2VRUN6GrSmBiH1IRVFfjsZVPmM2SlTG0LX9LXwMa8Q1fXAc/WWryP1u40kZkXERLYC2
T+bc2t0pR0U5pnYkazsmeZAIjK6vxjmNKmhNsTK3PExU5xvLhdJlEyRbAdR7tzROUMJXiHT0ehkL
MZyKvO2/hrxU+gTe3Zlf2sEp3CQ0ZHe1E3hWkgEzoznOodDhhVPUlnlYeXnmtCk8fYN9QZ5fLbCb
mrdh0/vuUbUV0eaFIaV9QMqRL+lWqF33FmXhCimp1uJAKDw5FrC7WkgeVdaKhJ2UE2yZBLfBWCNG
u35PYvdSz9Z7EDNTnwI+0j24g8GyH4IClD50F92fR7t08mR0zKlP3IExchJWmtjBbAjqb9sY4Hkx
o9nE7L4FaTx709zNH6HVSMSUdDzRuYSD51yJoc3d2yliGP2BmflUvp3NqBMXPgG828nuZ4KiNjtv
vGPUjdEH6Y3la1MAGx+YV/ffTGsa8teFkCuvJrbp5aHOBNzzOXfD5p1U0O5jw+yt/QFN82dXR8Cy
bd0X9/1cNVHSAexUCVHa3U29dIgZJyss13OQ906VWCgYyZfxafjPc11YXtoxy213uxv1SC79sN+z
pr0bJtWZSb00xk291vIdG39ALKsTGvnJsTW7RtcNI8huK+p7UUthJXYeLgpzY2wLjlsIpP9mzWyz
4PmN/nAcSuWBijpGGB5g8gn4W92igGgsIVXSL5XKHlG1rbTuZF5b1040GpC05qi86Nkv3HNveRWO
ioFddh9hjsJb7KYt+ug3HJwJBm6z/11K6HYxrO9uvIKXqFAyr8Vsp3IKW+Pal4RxpGHXND78Cgv+
Wj6bU8TI2VoBZsdOTgfXnsb1aGptbWnBkF8nYnDIw7Ei0I+Y/Oxxuyx4W9DzGpU5JOGEk/Gl1Lkq
48UXXnsIV3ICLqRpZrjgNU1lP0C4VEW6BG4eXZoc5Wh5ZviRMA848OPGXxlWOx2Dm0Nti+CJbU2a
r1Fr58cp91yZ8LIISCll5tVJEfRu8ElXjY6SxWjN+nKdcrSxPMmeeUeBLipGKsM3mfOp71PhrmWV
eLr3tgOj5PwRKIpR2gpcTJinpecy3kQAnm7Mc6+Y5Nk+fBaw/w1Y31ffekNl6uCWazMnLChsTNbI
maH/DTv0gpmRjPu59vLjyBnwqVzV/K5CgThCFvJ5FVEeGm+EkREOZ4tKE1CLW4dIifGJqksy7bCz
WSNjl1b1rqqOQaElgfWQMXaEDeTSJoa9TcbIItVimNr1KRRy0ElFaGd4wJQPG3Xl5yEB9KABYRoJ
C86obTZ2cyYGeMIr39b0q2gvsRizZ+TWbLqQa4m99j+EY1d0F2XbGdNhKCyobn03Z34S9OV6x9Rv
7RLgexN2hG2I8NiT0nM1QkAMkVYP7nt0akgkYXPSmA55YyLj1dNqolwkmTwNRD/eFRu8Tv6ewrNi
ssm9MpY4PtZwRutoTYJma4Gg5pqO08SC6tHm6OOV7zbwVC0VsMkMtvq1gN/LATg7jLUG3Q11TO6Z
tOO61SAeCh0Oosmw6pqk3Oru86oQTsTC6a17HUZQrPvGlpdQNKsCtLCaMQvqquBAxOYQ3ECn28Ij
s4UlpEBqiHqXIs+ieMIKD5GbDOrqaK8ik7d5Zsr8zVrgcA4yGrYwWFSlceaUXbU5B4P9HQ9Ws+uL
13VNAmzcyLla3tnkunhJjy9tdeNW7qZPtTtWC17ELmsHropvXWVjHdVXglpivO+qyIa0l5duVl6C
uOUi2AW+bgAv1csWczsSHhu6F2CE/Zhf285ael/UTKnA+WpLYi6RH0poWmSt+26dCLTp4hNli92n
ahsGGYPNZFnqGu10LjkQh5P2c987l7mxIp1v2myE+AdVHAnFNBAe33d6QUJYb4/SwI7vUjVQB7mY
spgKY5FwBxVO4suCM2oTA+SV9VFh4rimG8YmfcrgR4mUosvB7xN7WG6/5BaAgk3e5Tg4w3Ca3LG5
M41eb7GvvO1DX3jwyKtcTjKFw+S+VZhQXQLHOiCa7FDXeebs3MNV+SMuH77BCdXDmj/MMJL145Tb
zuNKb8tys6PJOprZiLtoZLb1eNTlOuaHnblsJ4ELXCdz/yuzft+PUddPQ4JFnbwtsL/JGL4oIdgA
ORpjY+qMG1OZu0p66LI/IrIZkWtmCqg7rbJ6zPBXR+9tZOSZTg5FYuwMJTEKrVVNnxWH+pxM0gDN
1XY71olqsvmDrEKXLKjZnnexrPDv4bo1zaGzgMYgydUjdLu+Lc2EwlXpwwqyqs9razUVZpmyu/cM
20HBrg1vPFL2Bbe+iZcTlIVmgVFcFtWjbZM4moSeXnbXv6Y741yRrVwdcCaW0xK+tQBRW5g3RG6n
cLXaKiaZV39DugnxOV8Fr2Elq0GlUzUFO5MuGN8P01p86WvFyHRDiGGm9Gzz9y5cxQe/rPwzEDq1
FFwtuiV6gX4gvg7S0Roo3lVPGct+3ox4ELQVQ1CYioFoIbo1/efZGIOrrXMXAiLyqoE1Dm/yFiZt
Kx6iUkk/WYpgYClNax2kMsJZAkWAaRxV4df+kXzytsMK2ZvhWvedDVvOho5J6Hm13U1dBTEIErd7
HRg6zy+LqjMepJ8H5oMI7WyOlar1m026zi2cKtNJoFwZbyGdFsbBNzVOw8U0XUtTuyh80U6gTq9F
/+R2eX8L23JcKLHrhmbY9uWWuFOBbhXok0QNjoMsO9nuBDe98mk08Jlw5m+57LrvIPVEVrXGwOkJ
w91WaWQt3edlT3jgyHXVMiRdpommSOrcg50WB2u3eexxCr/xjuXTV8MVWPgSfTTIfVV3tWnkG38i
wuL1GJRIkB9guHSIpYVNZC01tqPs8U3RGQ1vpSHMQUrMLRQ/CfAgft+qZXuYA16vQ9N0nj5OwmmG
dB497zEfKn3v0gqqBK3Y6KTW1vUhS6lax6QfIR4fV4TsV8tG0Z4E20YbwttasujMyS9WXCrcsfim
pIHqVPTh9pk4xelrhReSTvqIU4d1akDPF4bEAc5p83qI2TK6K8/PiuLYRmE4JlnX+tkBDxQq4K21
HTK0HfO9rti92WwbiPhR0Eznquuc+iCbxbxBKtm0PAfhQzWmUv+aT1kfnfbQkUfhkWObYpvQQOCD
NZCQGhc9estkiFu79mcMVrFh9cTThJB8uSfdMo8+cW9XC3rrLNdDsVB6wxme/IdCKFxteg0IGhsy
GMs0c1qtMSfYNveqDSbvHtnStJwwP6cWY5+WY3RnMM6orrrACIMUGw7DPdh6ME8MZOUXa/Vc9jbE
K2UcINnGpd+qF31g2ERBDhuHBCElBZ2Chgdz9uatwdiZenPARGXZ7nHxnT7lfjSQcoGS5RFyvv+6
W/mQRJYjR0U5+/o9tBwTwz1lEtzDiqN2YHzqcdZOwu5jQkDQkjAeFmMqVZU3JzIwg5pEXt19aSO9
sfOB0sJg8arZSqYxGC6drp+Ww4qMAPIoFHsr3sn8n425UOX17PXWTsINsdEB/swyyAbm9FYNbdlz
TIfLTWcNbXSwe2lEHPL4D28jwV6nrdM1BGxtGOWJsZ/DV53CQLAMZ/8cBLO3q2kYPCOkRNV4g48X
5MaSqPLgWrdW/tipsM/S0hdijAOvte8N9FcdeyjFLm4Z/l67IY25Kls8StNgM6r3lHz4OQqckfpE
ZbBFYjkH2C4rt4Oejs9Da8Z1CGs80ZOrvgRQQaE4OBFOAVVg1ZjIclaLlHXJdtgvUW4djLyN8hQP
CbNO6qlsPsmZbSYeVpcyezO35gEb4e1NBj/+m0I1xFu+lGq8nIXWX1mXuXMgAjYov29QYeTJpDY2
LjOrRBgzwfYFn9bKas6hIo79RHQGJycer5NzpOs1TTw6XMja2IDU8qDMcXtaZMm+A3fWum0yUjgv
MCtSHx3XVxRNulShih0i7I3sNWqIxW7JVZtc3i85rdVpFpQk040pwtVO8Qu2rbTf6FS/MDio2k9m
5WNHkitrGE/QnhhTxRJ/tfG+pozD71HMtm88NhCtineAioFbxZnYat7TwjOb4W3jNB4Gq/4C4CLr
uRSvw8yfv88Lyoxk7ZaafdrO6JaDmn6lDPzyut7C7Jsndfud4nbCciQq7A86E1PzvVqovo9kiDhz
bPm9bV2sg6j6d0UBbwqPoXAs7v0RsJopgKw+jPn4tqvXUNFEjJg+eCwNpxMUu5WBWiHyijQTnn3m
Pn8aWutadupN17vf6XfrtBDBV3Jylo9VFA6HNsyjkx/Ml8NechrCOoUtPPLaQov7JQ/dtbj6H8Gr
lNVdBKFQGTCd9VAatwamIZin2NXEIYnOoEoqYxg/MpbwaGWwbebvHmbvzf+E/ZIpRftHg97lCy4p
lakBiqrpTTQ51rs9wa3kjS4oT9c5HG5F1KOVpdCqH/55LvxyBB0GmFIzrMWoYidymi9guS7SHivT
x8qIu51kjCiTBXpROpjG8pvDYRpDcBcwpF3qiYPfC587XFWWcRNzFltGWb/OOQZTF+3Nb0LeXAVI
BN34TmaBUfNieD/4HtFCBcKHyQ3UJU1Qdw2xxfnFVf6gWfwMVXAZGLOM0kHGyBR8GVUx5OiA7HEw
UEQYTXZUeDSjj9FuBx1sqNcbZBzhzRyY9BR1Lo2HkAPvO/YulD6//wCJlGDgvgOe7ktbP+1lrmUY
PEAK5SmZxyBKDBONcyeNH3DF/zKv/mXvjOP/rm9+97ntn4mb//j3f5KuDCuwXrkW6mbY0wEo6W55
+ifrih/Zr0iYNUE1XUhBO3j6/1lXzisXaTMYCVmRf/Cu/sO6stxXULgCtM+kTxEaQt7ZCzb1P7Gr
/0DN/rNU+YuAlsA8IZzwR+Bn/gJl4vjZ0Jouzr0opTQ+ojOK3pQLCxipRqYvoI/SK21Z95kDG1hU
ttI7qk7BsMa9RXxlnsNojIqSVOOCsUFoStUkocVvJGtp18FFp005H1GIE6fZBtFwyGcyZRFT+f4t
opUtSDrTGeokr1c7SCt77d9Vm/FJUThVCHvm/snczyyGuc4wH3A0M95SxmxwmtEdtrRXehWHyfSK
r60vdopT13lNXBWwL4/t2Ijb0nFbPFFmDUXW1sv0C7zpOaq130DXNvEqgPoEbQ3D6Od4oOLBlpts
rPvGLDOmS5NKOJd1+tOS+iVj7c+r7PvwHjW4k8leUBcaPHgmKUrrvu3c4dDRox4XhyQTwy6Kg6Nb
4xcbx9+sC74KABo4KzYvEJ+ef63JZrbn0Bne+6ZYr3Ii2T8ujE0JhrT89XsNC6FObKuKTgAABU/Z
CsjLGBwhE7307gHkgHK7cjv3S9uZ47cMp2e8Q6O6DxK4YvQw+dq771w4xU1iM997mILVyxJk32t/
gDcOtLTOSLynNiIQ1kWt2qcbI04/xhxiGxMO5c6Hm+tWbwZriGTqOmKlWc2yGyPaJsAXV4grkCj5
tt7m5bPhV5y4DIadz17pq+9uW1eSEZwAS4DSypn8mw/sDw9O3IesnYvBTXx+/0BnrHFa/OV+zLvv
5OVekfwuk82OzvgmlX8+rf/de/+1n9D/feu9L779n9NOe322/+6/8+/t10HdAhTMf2DbkFX50b+3
X9irWKLz/3fLZZ4QO9+P/ddyXoUw1TyCQyFPBK5PMfKD9MqPGA6ZaFLgIhCp8nu7L2uBZfDz9utQ
jOBj42IfBSkJau7zZcJUylpxtruzlxJvA2Z34Sdmct6dg9kpgy+vyjrxxqUjiO4DHQ28IIOM7nFf
mL9uokEempthdbmJsN3dO8PmAz0OVjiGqKKLZugdyuXSBvuVpptGRbm9Jd4DFNgU7lxcSmUExrUk
kq46z+tUPkzYK31S1hzq04YWazx6Khvk69IoTEwy2yaXiYKgxtzQ1Hd+nU12CkoeforKsGfYW+b4
TMIjdHAhIF/Piiu9+W3ilnOLv0MLEw+jnnnImfNnLqRw9F9JqAzlJOuky12mHzUZnmQ4FB75SASf
QjomRm0yxNqqN7Mvw9aQ7DhzrkTIJNwiP+SdRSNYOdOedYAZJS6dLsMHf5WtPg7+iL9gls/M4bx6
4AQwyCkWyah1hTk97fe9MEf3ZkRQiDuvROYb95N2o2RzI8ajylPoc1tLLmtqjdKoLhy3WA+GuRsW
OmPUfqirMcB5qHXlB5wyGBExRzfKg78sHaCLqkrrALDddCnQpSQxOFTBDZAzqjkb6auIzTkzl/Ma
VDVigBnj9iQPVb2cjQZr3STTuC5rd7O/elbh5sfIRSuc5qUCX5JOj3oaN9HKTFYxY+jkAUXQMrZm
kCOnoB0lrdvY7sE0VtN6P+BpgK5S1Jrf2rx6PFsUqRvAOPoEQvym5rqh6h6PATQH8lpxYG4PTUvH
rkszv8TF0Wow3kTQzbw72sLDABunSOrKKqYY2zM7/3MH/d9N7V+7ycx/39ROn5/67mcS//7P/9zP
qP2w7tr59t4+FKGm/Pd2Fr4KTJudjD2JrQmbL7asH7uZ/YrUA+pMTnOTo8ihzvw3g995RQVJV7An
yNMZEYHyO7Xk825xlxSQlmbudjk2PFw+7fle5jZhIOGS0PPK6o4JyJAKBjTYldvOLxK0nl8JIrGD
8wlxyzvVnTI64jb8TNUbBX6QLbhyaAHABrLD5FhvAD0FKN9Pt/5v6q7n+/OPK3EGQAHnRmEr9PxK
YYkZx4Lq2i5kBuAH1KCWdflFcfc3X4eKfmeIBkz7OI6eXyT3QgVOFmEQEMgzqW75m2FlCwztAhvk
f/4+6Cn4sP+cOHwjQBACaHafXCJpOMaeXyxzBH4CXn1wMoKUeHFRHL2O8CdnwIqVikjxE4hwO9oG
/9Dk2pmuaBwyXHvLjSHzlDFlSza9jHYquhwcKsxH2SR4vwIDwPnot3fRVJrOIUM7BcTJ8N4mCHeo
39SzY6vTaDr5F1w3ovyA5h0nBaMP+g+Rl62kK85LZ+FlMvNDO5f+97LbYG4MBGfoI+wl73u5lUaQ
8BFudbe2kgtbpWF93cnD2ME4NlYAIMBYz9aiicJLcDGfoaVNgvqNWXc+55vmsx30zsioLOa5QAVj
8CUgVhhtlJ1hM7PUEeSDug7Wj8tg6scdtKtI8MsQr6tGVxxtHWA52ganvUTORW+TBebwravnllG2
uaxPOsuWD4Dj7Xe8S73XsmfahSFzMb1dlnCrjnVu58zre7cwkmgovccQHoZIGMAbT8Mkg4eM4vQh
Gz2lYgBEC8/eCYk4xu5tNT2GVQXqk1pFOz62IfaaGOByp7uwFp8gN3RvbWR7eWyPc3XdGlaI1s8N
SMoZcfJ4VJwRT91Qlk+8NdPnYo08qvStx1k2622hY9Oxh8+BxTkLfs6TAYJA3dXkWKukoYMOlQ+W
88c9Y9E7tfgDDMkWOOFHzAGcG9sZEI+rXFfcTGfkj5C6/rDY4Spjp17eMN8p+mSbxvpdN0HBTrq6
dd9bejGM2JpW+VRG0fhhyZr5vayNLIxLfy2/YJExvBtI/m7AcMf5tapnDLSXxW+Y1275ch1Gi5+n
lm7aIS7EYn4z57n6oqFhVHjk0EDHplY5Xje2nNLJ7ZjLUMXo+pR1lXUpy77D3XYsjWsAd9hvddlB
A1kwpOg52L3ubjSjaUqaTTlZOim61Njq824nc2/tdrds2Il2raU/1XNQPOGdlAdvQ1Xmj5OPrS/6
wt3QgxIGPuUKQICCdDJnULvR7reDljX4nB7hJ+xiD/EFSaiDp14ZTI8W/JwptoMZk4d+7Ga4ewWk
GT9bZMH664MqNiujhjIIlAWC4OO70Cxb+7ZzwuI6wyLIxrbbc/vYCfEUhnZZr5AuSleDapMAFC80
cQ16wYa3rOGKzYGQDvHVKgZkBIbCrRaCpjG7aYGl1YOimnuo2fajVJl+8XVymxnfvKEIPraO9O9s
RZOc9E1A48cfU2MCoiJ1ZwJ12FekgOA2OdZWLQ7gOKx/UzDiSMXmQIKL3Nb7OBDX9iWEMn+7iqnq
07UXrJtoyJk1lpUJTEFeemtjsZQVCl3ioh+xz+jR8vL+fVlYQG+dyn7EpIenVY/TfIMR0PotREsZ
xpPE/ioh4bRv0qjOoF1g1zSlUFIAb7DlnoxUZov7XrFlflIZgYmxNzmortlwVHsR+UxAINPlRjz4
DtiNCWxdHXEUAeJ2MgdmQ1GIirx0AXGBStxZX/etHPmarjG/4fdaBN0V/8Ayq4VG2SyWNoXyAqnQ
Yqks0eJU0Ef8QaZLmRnwktByDoeyWekNNg802Ubn9DbnC9RHnMy2JBQ+Pm4gwHXqYtgTUOy6jE/z
sK+Wo+OVnki6FffKkx68akl0ZTMq97EOunJ8a/5oYd62JFZb8jdR0s/4aYvRZjNDZX7rZZbhnm0T
79WoFGaIe9CSYx7vqfYSR3GzJ6DHgg+ACBeK2u46AqeK/TmAkqAdebFOoXIO2go6upJ5MaPYWqV3
q3Tbl3G2qfKLy2oFB7MnnCyaImzatKonB+iQWr0FFo6Kj42AWX65dF7+jQRBD3Nor9K3bgN3MAVT
FjbDpnF5N/kuVhY04gB4e2KQe2bwHi2xs/QR4mJnHSlSLeiGGV1+kRQmqH7qNILNdzBG6xx1uR0B
nnWlTEWg3A8dQDCpAUGgU9ih5jcARknSC8MZuEKBf3ZCyKEIy23wIncbnbOx2fKidpG2g874xbVW
BRnmTuZerZPX3IMlR0+AcOqTFS6kRLjGkIPCqjF/7bXhcDM6pnBOEf5h+tCHpXRIAy1KXHxUUz4Y
gTCf5r5c3rrWDImI092oT/0wlrctJi4Q/FYbhAZS4Ie80LQF4wxxnMZBVhX4jFZ1MvmBfNrJRIdm
Cp0uneysf8JGYb7rlelAGVDWLcdCcAMYbGLcvNhHGxTwC+4gWPrhvaWJsfXHSZ3R3eESBYTJOs8V
hwxE407w/nXDfTa0xduo9Zb1qBgnfa0x4PITSzS+lQbK3jh2A/YvQE+hLo0SBVySQ+PGVWBm8J0o
ewyXBGhGXYwsvifJ3RgTwrywzddOsJ0hzPllDCMew6Zo8N4sFkL0QzENJq70Fm+khiH/juyB4DOD
zCEg+0DPrwXQ186ftUePPLyqveDsHU4tfXiHR3q1fWBtWp97bEsMrPcsDpAKRsJ4cizNcjIBBkUc
igqUZq3zOl1X+DUxzgc4mHSRu7yBe+K21/3qbZwpNuSxRMhIfvRYfPUx2PrmbiXK9HthOuJm4qBg
HfH25Umk8/KTPe7vByywyU8tM1dBEvhO94EhcvnJrwbsKzbtGWdX5N6xdNpsSGmV8Xlbyt1+x4w0
pwMZfP4DQCV4pwkXGxfj1d15lAri6DFYGePFFYmNA//QLqIY/qq6XiHxIIo3SExhJ/JNi3tKvNdY
H/S4RQVK2Jn2vsOXvb6zpNvoqwGEj/gJCZHvzg7kTLqAPfDsMBwb6Du9vAHCI2HlCYl+3BgbVMMw
VEgXl63ReFTpolyS2bTD+qrTzuxfKPinxHEEPSYW41zq2yq37f40kWppXC0rjlOwCwOD8YDMNxC+
IFAMqKk7oYMwSNkJG+PtCP+wOIRtqM6iw+PjsGAtg6UxBEtmBmC42R8Q+1NnAE2mKwKmywoSbgX7
ldCfxK2nwnnjVLxxHCRQtO3BHvNjr/GUAkIOKvsW8gw10QAfE3P+zQ7/H3tn0uS20W3b/3LncKBN
AFMS7MnqVVWqCaLUoQcy0SSaX/8W5ev4JPldOTz/JgoPLJFEk3nynL3Xhl9o+nqb9UAoozwBX32T
+rRhonnqKOyGyRLlDbik6R19L9o2j32xjArD8dMozwP9pbXdmAoSjUmwcnsHrnqKZAdZoX/9zsOc
BIoHS4sUwDBpA+7UdF+uuXq0L1BwQbFLDKtac3Bnw0m6thvXbWhqSV8TMd966lmDCUswD2NZIkqs
Rh8ZCy19qe6Xaeq6S6+dPNzQR3JCQghMvS91lQaMaA2pi6jUmMdWFk2zTz7KUjR/SwttLy5DG9Nc
63W5c5v1pb0dEIQvh2rWBS8Gip3IXbK+PjphPhntphjMvtpmBOFZLDm2dvexSPpYRh2m5GHtA0av
ooaaQrxbKeX/Cv6BitmXzaQWnxAkAGojVDpgO0C2HLoX2j8G3ysu5avFLN3awA/JzWfmkZN8z5i4
q7vC7ZR/J20XXbspE/Zg6jpRfP1+evpvS+J/vlN3/u+exNvfmqzf/8KfXQmHJqtJ1myA8zb83kv9
qyth23/gMP7upjPRNnrX9utfM67gD5vzNOf46//gkSpIu+CvvoQVXLus2NdNZqecib1/RRDCW3Q9
Qf/n0EtflYbJlQZ8JRUx0PZ/OWH3ksrbgEu+aou4D6O0qursiESTo43dZZSAFkA3+o0WOtxvXWtN
L6qPq9ClELeS0Yiy0R+/UKLN/e5qXlLHsDLNyaKRmAVfvZpcBaLRq6RKb8oUk9DaEH7TPGcI/MkH
KpJwOix5Lqw3O5yK8q7yjL7dWrllMDDLZpNIiMJJDqFRF2i94yWtL0lmOG3kqmIZNtUwvrqyruct
EqA52MLUQkuC044QKzbO3EIhXkPluTJjQhNSb1kJKmvYQ1SaFVFV6j5G7cjSnOFmqjYmWrlgg656
QGqT+nWxA6PrIXVRyVuDKYRRnggv+B/SJ1ZyfUK/0T0icu/XLvCwVwU54TiHdcAX64bHtlskL3vz
0ZXVlSJWfyn9sojs2RpPIxd31bMjRYPhq3cfDwZqHXOBo1qVe2KJ2p03NfnFNIdbI3PJ8rGHeeVX
aK6ta/lb4H/a13ocTl1X1BF9hY9zn6FEoCY9gaD17yjC4k3ump9qUQ5RbKphX0++h17JebmCT0+E
fOsjQtD6Wzp5/TFW1FpFq02E4aMTIX+CUQIlHFGr379Sj8Ur2RPHnTcxMMN16faStoc3Nm5/2wMt
oW7Ie6mYXxlB7hQfUMvreVsw1V+GVSvJJbo3oASHH8c0KLpTWHRX8iMBYjZKv3bwwani+6ha11/b
vQP+7Urf0be5zmiF5MnJNYU97tuiUuWNNzd3tTJjwrrFIONNLcjXYdMvSMYLURiiW3G9hUAfcqY+
2MThsGtd5TiCmgXFyAoPj4G8HkUKIEXSXyv6xXGrNmwwCtFW4vI3GNBpY4MeNQgfMsg0YiuMcLh0
uaGjKbbH+8Wta38960A5iGtam6OUN+iPGridu2fKl8XHJU+d/NIloCeP3PDCP1ukOKVmihHUcMAU
HT0Jpnk1Ou1bV/LIgAb0/G2CfD/ZlUlgyz2BxXJfBjVnnVat2lT2Xxev9w4F7ctn+EHUZXK27mqP
s/Ew13toJWh6w9qqTlWAlB04qN9FXuPUKirHbMZzQPQs/Kip7j53gYOI2CnSLgd5He+Q4efL2tD+
ggKthLrJ9o3H6RDEs7TvRCoZcGQYaK/vwXJ2dfLg2PJGDUu5c/P+q9Nx9NBMTiFYKefF4J9rXrtg
UQ2WmSL3CcXA0GCQ5FB/ShSD6NVQunKM/NktRTQVZFGdSl8gxYUBbkxAmLxru6IsihBtpX9jNI2B
sHjUHoq9AXPO2q11qtZoV97IVQIV3sz+56yxD4Xu5JkFyqLgWzruaRooAckwUWCWaJ56Lwhwj3R/
VL0d2ZU/6bl2BEWjboFN9bMzfWEtQJreAjoOImxgM8ClEsXqFlJaxoxWE/OMKN7R3TELM5XzTHRY
SsY6bT/pktnSirOvoTZax7kdhcYCwZQawmsidoyYWafSOFza1lBAnahOExTG5x5h9D0v77Tx5qq5
+MIfdpz18I4n5fJxdts52/ViNCCld2ZEt++LezUEDQ7n+k655gHcWUXTZFw+4IW7NRokkpmDc8su
rGU7D+VXYv3mE+0DY2vHhn8K8t459STPHF2VGZ9RunssnAln0c4TyjxYAHHVtrUW19nSwva2fjh8
pd4PI6vI5jfV1y+doSnCK38+lqpptqoL/RM5Oqt5afjdhdcTAeh9GScju+ieomsZ0frwaLgvowmm
tJ6z5SiyFAFopemU6mZKagS1ujjTeSbcKR66fVmbX8OsSR9Yb+NzCDdjTU/CwkYwM0VrA9Pb4bsQ
B6+i6dHDPn+DPd9sDdNf3mjNM+/J4zg/58AfDyigivuAOvFIu+GW4Jpvk0I4zwAqDo4iiJtzBa/t
OE5Dv21o0DAkD4ZXJZpxx0obHLJCJ8dAy/gDxRi9WpZBtVKpOx6suRtvM7aYdiNHC5hWbXvvhfbC
j85cU1va2Xh3PX3ez67a0Tqutj5Az/1UZvW+MJVxlkYB8zYlx4uTABcRqlvHN/HFedKA0bHm3fhj
91QDhoNgrsIOj9vifQvS6YFwK/eQS7xvbR6f01lHQ6y5Fk2zb6T9Lq1hbYnuDlMEwlH2y0rV5qPd
1hs6fffVpE5J4Kx9v5vgcc3jCZ/css2lJLvJ6fc4KdXWw1dA7wVBn0kMIy26BNBs2m5bd34AjTaA
EhZR64KETk3/4FpLxzTQd59Dd+SfGnvJedYNdzB+k8sUB+aWXZ/VArj8UUwVngyXvHLXGobjsiz2
ziMsJEoZ4l2s0tr7DRlFVUi3uPTmz4lOxnuyrQ5tlj61aEpXtWHfgm3ez7IZn0hMAoaWgROa10m6
7GJn+Nbo5r6AuBp3Jrpx5w03Ba0SrJcANglK5vQ0BdG0pC+JGiM9mLcZ9AnfztmkBWLGLEsueenQ
m2zzh9RX5zAfjykt643ZJtbKGZpne/T2KUxdrzOwPHgqP6JzPkEdxCNcIF4GAVbPmAOXD3kmOQU2
c7VF2H8nxoDfMm3DxjEjbxbsvG37UTh4pvHRi8gjpAkXwuylm0ykBeuSaz6kRRw+QdD2mDhk82tp
qOQ5UHVmrB0XQ/LWktfWTa1zl1HT5LfONpRZnx6WTBuKlIIUR1jbifLddpZbScNrI9JqihzROiSk
dCALh4XXEBRg+tkek5KQNAsj68UqHMTBw4AjWWPCWKfVXGxxQ4M/jQvzBIG9eqEVMnNiWfBvt0sF
0I8xeiZ2vEHkYJEGd2BETGoMYs/bDiYiOEBXDkc7bJaPbW2bW68lKyFqs87fuk1o3BvQVv1VZ5Gi
xskwr8SOgKTpnUh1TH9MvMmfiZbcommezzWTZCInnUuCh9F/0YkghM/qrzPtTHfJnWn3/e2CfWH/
PRFv+N7JVcnMdHyEzCjokuv8ANmaBi/B08B4HGu5C/MriTxVEwEOyO2XCaYg56+rB5Wbble4tDmf
zbjOCGrj0G7eSri1Fzt1nRVNOSLdXT2g4K/L+3Eu7ltpG7dFQqdydnh2kRObO22jJSLhrb3M3vCQ
GdNHRe/xPqAEv/LdbykBp7M7KHCOTlJ40VT29baU1SN2BR7o3pJYWdtnU0xtBNH0bJtLupvctGIY
7ZpRPfokpOLWXDl+DZPaHG8TXuh105h7EvG4+vHyFaPRe+lbxG74OtmkPmEIrXHo0OW/e0GuIgxK
4WaEOXyYGlIzYlIeTOIoxvqJ26o/VrSczkYSfp5ceJlayWLfdN6LNLr2hiOQcxgBrgD5qh8tkwfV
J6o13RSyw37YsLquDdkj7FjcrNrw1qbnwGM/gc8oycQkYPYOmPnyOJIIenRSx4nwCl1Kup87hNMQ
EB32EkJ956dqSusXK5bxbhQ+EgtGB5GWWbid8tmDd2mwuYb9l3Fw7jNOya94LFHsVeab01s4/0az
uo/BQW+sako+h7kdnvFwmK9e2uN/bqj9hGpeM7CD66ROgodlqh/NrK5e+2z4gu/nUAb48OA6zx/N
Tm/xRGZ7hkTuJ6DEDbpaOTz0g9UCUImTT7L3/U+N4w23beq6H8KiJZ7BihmrYdLzHmlFlvQCm/5x
QDF/Ai6AFAQ78PDNm4156xkVbjvL7HZ4itjT7M7YCSxyb7OdDbfY8xDVC3OkjM+UsXHc8oluHOeq
spkeTT0eymywd6Z0rc+lGWgstrbxkXY2Ou9CpZsGzcgGx0d+qyXpKJ3tVrek7pofs6qyt6YoYW8H
9Yt2JgurBwNDI2h2zZj6V7XLvMHa1B4GNxzW0rdxLoJ3WDe4ZY7AG5vdgqNsp3Q2wR4d7GtuStjG
pwnD6k72mIfCoY+CNhgAfLb4NkVjLneFwAE7u0NGk9QoPpBvjxgeZ9+OF/UhlUV3nE2PJpeM79Fb
OvRReiuacvwGTJ+800Qhj22FwVJmqANDk00+5PIVV4h137fNk2NW6jQ5ySWBRLAqxJAywc2MvdMH
IF8Nx9sA65rWhpOE714H1CAIho/YytM7XBfiJBfLfrTww59dtg7y9Bw7ElnSbpp4/oAR51jQV97n
Teo85JRI28Sg959biFZE3UqyOvA6EQZJ038GivuEDCd16RdZWMEGvCxby+XAR6By84VAErDkiZXd
MUdJHzimc7qM0Y/eiEJ9zovJXg+5Iwc6/2lyUo0Rnmtyko+ZogXIEQYv+OJy5pgNyQriLneZnvXJ
8MbsPFjqQaMLW/cjeV1B4tEGMCrvplBlcglyWFfQ1Qv2Rytdx6RY0LPNwr3CYLAG+J5Emd1327yQ
3kN9rX+ycWpWri0/YzbkDYWLnRUh8QExKKoVobX+YRzZU22pzK3Tds/5pODSpgnn0H6UnL1ls59L
N2MjyiYcEpP7VSX1a26m9gfsFwNibbwqBTqxT9wv72hgpuegnL12HPpfeZwPMRFjeLTKdJtXIJIN
rSWDM6RXB1fm5aaiUdBGEMqSieNgnEclTcNs7ZjMC0kzAOkbT87RxdlLGU3ogynyc6KDYBd713Ri
88G2c2AqppHdDGkANZm4F+ScBxkGF2fWw3pSwbweC4LzqADv4eaGa2vQ8WZR2Tt9kopdv+x3Yi7c
k6XTPQY+AmfUcjCTklRvFyKG6rvuVpvhs1FmNpPn1Cc3hUANEAkkVmPuLcfyMy65ZJ96/XAJOuYw
Ns2Ct9hfxnVGQks0VcsOTsJJDq18RO2ZfdLX3bl3pg0GsOKxSwA3CF+eGS8U15DZ6glf8BONow4j
ZDjeDuwDEUI05wvng3fyQ28aq/4MV6B+R83Znsu5YBjhEFUDJV4y2zBrpqQYIiPHXoKjL+XGgJTx
kppttrvqbd5zS3iv0+iaO8NW51LjpGORAeRqLwAaSGhs92OvrT2H8DeMzsio3P5VuNMXHpGY18Jp
bmVnG7spHuHO1M0ZuwvgHKfJtx7Znt9gzoxPgqbOKsx1sB7gyawaYl3hBKHYSDJ0ZL3hfNZY8Sd0
YV0GrsMElWDp6sOksdHmOm3v8k72B45sImLjNSJmr+1KSttbu+SIHku6KBsDbsA69Mp+KyrPWpuN
aUR4+klqBZqykqGlPihNa8SYkNGV9bjcg4osj7KwOQGb3xYSjrYhI45tY/I+EARudI/4+78QI96u
ghl1Xwcr51IbFXtloCrgCWC4W1IXVkiBul1jKpAHROydcPSZu0QtN5g7zkCMXyiPKMqhQN0Al6gO
fdm65zJwGvJzSvSGAHb8N0Z7NaVh+g1rsLm6ypSiThNPgINbbnwAJOeGH8dElZFP6j2XKXkNQ4vE
XFYLU9kBBpPHAGZHytP0DjVhuumIc97jfasiVS2vw6KWrTMP/jlb8oqPtt2vRhIba7OCdVMORDDk
JuIBRBzVhca3AJLc+UcorvZjVpvNtrNNLK7m9VznIFbGZ8eZUElyshQucc7VrPE+54yNG/j3ChVF
xOjOZnwaVPuZENWDwv5/sCAMEMRuA1K5Jqp4+SMxrpACR48EaGXHKz+tp3tdtFZEd/MbwUjhdRwj
9pXt93vE3CaFv0o2VdjeCTsHtDXbJqO/zGMP7KrjSP10AyINkeHc5UADBO2Ow0ijMXLpaK7NsVdr
3h9v3U31cE9mdkMcfVjTrrsmSlR4T8uJ3AwWReAFizOTH4Mre+175Qc26GZt4HvdfI9ncGPZMf2D
3dGmxhs7nrGx5WieAvAfh8QenW2Ve7dzXR1kGuQni/yZXYtiku4pSh7kDj5n+z7Ioxlg+IYpeLbP
JzpLLuJ6xLDdBHtIWhjIQXdWXvehSabnOaGzSHvRfktK2M+NuLWrmCHK4o3PfR9212erO9hWNuxo
gt9OS2tGhXC/gtgs1riKSGtuRbGVhg9rGgLIGuSQOtpxn51jR7Cxwiu4K8qczmuisdBN4wH1yrzW
/UwH0U3fJ4RDzpEzex+fSNzC+aUV2WO7AtiCPtuk0D2qtPYIaRiKYSGzDVUz1uvYrCNf24mz6hDl
zLeds+RnfLRcWWJszBmJpupwZrI8pM/KR2dQxDG86Tlk5vQ6dYXgBG3iv1pJUQWv49I10Dpo4r6U
1khAkeZ5W6laAs5hdMy70yaSyWMeTpwJg9SCPITwv9NslqWRcK4Mxllv/Uqy5HVmySllnPNH3MmJ
9dXoadfd+2IcjWPeNjbmO9BN2EGu9i/7vtcmB+5cOSQgEVcyyAvCMts+KkvhTqegtdKTnD1Hb4CJ
Yghg0bSWo5ELW0djQmj60R15l1ZLKqrpTII56R6LEdu3xJrP37QQYDBG/Ch1NHU93c+M1vIdnf9w
73ewZUSdPFXLkG/JKKdMqy7x4H8orSvpv6QBl4xl+1An3lG51qcYssaqKK1+o6uC6eDkf8FZuDzz
IIwf6N/mO4EWjNgzxhQvVjejMslpdVQGgcDdtNhYg4FgrWQdyAu0eEZf6yZb6mtZDroqMpCaPU+x
avt7m7xgngcy2fZhRSN5bca6fsCjU+ebhLCp6rFuR3lCT7NccTnMK9sEYfIAmH1VjXK4jHJhLJFa
e9uw1LpLC70u7cUg5GtsnietX4ATPFXKj+EbFO7DAD/qQVpwQ3D0nCebEhE4PLQaN6e26L3HKZEc
C1gkUxYlu9qpQdZ3FeykQwFVjHYnLfPnpYv9g4MhZ6vyrH21l3T+5sSYXBnk5/PKkaJee038Wub9
vEmIpVo5OsHF6aXeYWTK9w0ABsbQlBUjYGbQdNYFLo/sViTxWF8mUIQsIYv05vdKzJW9rzJd2htK
cWLqHSLJEqzNcZg/Q5wPq1XWN1N3yNLKap0VDtHWOWEg9RBqe1asUKirlgOEzeCHI7JoaOLWrs3X
XUF4QQLDgrCqJ9LoyPPzQSs0OKDrp8L1WqQvqyJjV503c4HXeI56NS8LMs6UHBrKosQfx3OgxndG
QTF2Je7N9jplh3ISLxuAfi/ERRGUlx+T2ZzRmTr+yp+bdm8tdGpR5geHmpESR3aUFss4m0dmFBnh
k0juV2DZx52ohbd1EtrYHqvdyh6LZT0kwSXUZg7flBqY48pHCBy3cOdJf9MT+XYjavKi7MTebCbj
tvUGIDs0JZEJBWRcsLpb3loggjjEUgbdSnaVfarNRb6RhOC/Jjr2z8pys421OONbqoL0ONEixR+W
0pUFu02Xt1qabTKEwT5QcBKZtVfDdpR9K7k/hK+u0CaAbkuTwohKHpl10bpOtfFT00a2V5uwZuLi
Abvo25LEFgSW9lxZ1oGYRDlsvSkdvy1tO+2slrLcjMtiTQleb7QtoE93PQKQKpttrPGBvNUer+5q
CQxQBXSqtkRYOfTjgQrRw6fl87J0IQbNBP7GeqK8/ShU97Vr6DGXbS/O0pF47DsKZ6qUhIah3Vz6
aek/aRnc9igwonzI+i0VenjIzWk6ohpGoJFUUN8a5wb4vbFr+3mHEu1GFd2+lSI8WYSCt+xHuboN
A51cXKYD67ELmegXYWshuUSE2OiOsU/P+N9gi34y/PiGaQebIofpeziXLcpGu3wAzHARKtsi6z9m
jPNaXOsozdL6IzZPBAWz/+5J+tTkCRFlFObJA3hisacLkN6XhGNuQu3aOzHZdG9TvnQYNkBKwuKT
XPIDlML3WibX/YIOJQAFMgGIOeqT+0qa02fW2+oFOt7I26jiLblotwicvCjx+6Bak6ZItAZR7MPK
Ma1xP8jWe3QEvA+cWlV+sEfL2UMEGiP4gvYTXdmvo0g+YDZg/MV7d/aqedr7CSiiOVigflThjYj9
5C6R3EOYxGhdSm9oDzqtgCZOzJrajk27VP2C4RaGS9M7xs1geW1kWbI6TQYhkmQl8BLXU2A8lkGj
HrUuHjJcHpxgwS0GzDZXqVWQbyRROQA4axGgVM2hHvyXOneAnswBkgtsjBdkIxwCiXYobbdD+4mG
xhqSG/96UVur9Ym/bvPIxPqCkLDdycp4bWHu7ZGiUb7lzTNKlG5dBAiPc2t8JwUGYR+SW0ZSKUQV
wRJyqoF+XJJeishNxOfa9xjSIMZ/qgP2AqfQF+GlnLWsajkQ4bDlB9KOFvn3VtlNbRb0jut5A2vQ
ePPdmnwIFq3jpL0qImiwqiNVpOmTRnLcnYpR6/Zm7iiTkpXXxeJU0e2P39qW0IdNX14TU1FqEHlI
JAz7rkN2xTgm086YnJM5ortYhZJqV7mjOIq4srMPDD5SMG4hB+F9MSPXjDgRpuoTomlxgjBEVqka
7E7+CUH+r1LjfyyBeOH/Vmpc3oc2owvX/egg+f53/hRrCOcPzzTR/Ts4+32L4+ZfYg1P/OEFnm2b
Di+gdR00/0esQQyE4+AVuAZB8Sf2t/+INWwTU4qHLwVeFwhZYAn/xkTynRf8H6lGYF9J+/hdLdu1
+SC0HD/7E+ClliQy+hPicN86wl6ZPgiQkmlEWm21Xvpx2HadQn6leqbwGA7y99Ecfah56fwPPv6r
YeWXrwLl9/qrLAc6gX31bfxAhK7DuYPkks1rxkDdHusNQDQjG/ZIvrBYESTY3xdBEn9W9IL/wadx
dbD8+NEuCymuHPt6I3xLfLfn/vDRQiXGSCEPeMtInwMKy1VcT18Z32zbRDn/8GG/mFwwqJKE4XHj
rnHoDqKcn38nkmXhGeBWoxKxACvP8O4wpNv98Bje/fndfwxS+P9/CJhwrC48Y999KT/8olTX+BLo
DEd2lVkHo0HFi3PAefz9p1yfjp+uG2ohfOxUGPwUGEK/PD2y031DfFyP5rC59wx8D1OinuhhfE2s
5WOxyEOgqzsaYP/kE+Ll+PWD4VI7JJUDyxDhr2z55rrLQ+cfImSToG4GlTF/LMZAvcQU1f02thfC
ALLGfHfiZblMRhM+pS66nxUZTnEFlqvK8d6ojBaTGoMP82yEBBVV4fSSOYRf0mE0qMyMyjLIDVWo
6qB14YMOOrz7fRfwrxEnAptHL+BtCsyZB1XPy808eURA24gX7JWNwpEyt6WYWGlKxPAQdi3sX6d1
B28dVpnxzP72jINBkYnZDgKsMNZIa+PlV3EUI3aGtrPw+unfPoDcaAtRET0gnGPWrwzxhurEYOA8
XLMbi4thxsOmzei6/P7Z+Ns75ZOb4GHpJYeF6dCv71SfTaBdequPRrNXUdi3NoyeGCoeMdDUTvSv
fv95VyfVz88iWt7Qg72B2MHHsPfzayWMSnpDCuMfqj13bsBmMgrlotK6dloK8rlRxQf//kcKzMys
3l6AQdD7RekWhikYEEEMpl8Md13LeKoHvIz2JrxDhFD+w0/820t93UbgwrgW5AO2jl+MeAsPh24h
EkXkEg/rqh2taAjRN/z+QlrXBeinKxkK8mVYn4iYYdP6nhD4w9rB3A9VAQsXMd9F/UZChk0XM4B1
vUJzFDyhUziTLooJiCh53M0zs9htnbn0znEq+k9i1t5t1jlB8OfP/2+VQZXBrfxNlfF1yj7/lCj5
/S/8r+s+EH+QJ+MIwWrvsI9f+Td/ue6RdjocMwOTkzXueZeX4n8VoY79x3WnMykzPPyo30ML/nLd
43sFosCyiu3ToTDw/02J8fO2ztPqsAQI08QG6fLM/hrL0Trayuo6VZcULC/0wQat4i3448L+DCfW
BtaIYNs99SxVBn4Ywmuff7hWd3/fCn+pcfgG/G54PFhKyepgp//ltcnGrEyLXupzA7LPJgWiFeGj
mzjWQAMkTOVxmh3bu4MCxakaAT88s2NZOX2DSdJqExTxoquIp/137xnf65oQRqQNCxYhM3/7Xmzb
Xm+NpXW2x55ubdAw26OjHIyaJmKBaSvNl1bcsOW43baopjDFFFhxPC07/Pt3CjXLuHbxNfpHOjaD
9Q+brHUtuP6zDuD2DT0KTRtvmodshofl5xW1IF/TlrCUznhBliFiDuHMJ2qV4I6ZdCW/IUFZ+hPy
DdjN2m4zwsRcvw4+zYhfUMKEXvsQFnagT4lNe2JbejrM7sZaZ97dP9zh6zL7wze1IESgz+ChRRUi
+POXOwzG2MKValunxZzK6aDrXrIhA84G56VodW7oUNZfmyYd7smXLsgsHBGe7ZU79dnp99/l+lE/
fRVs3eQUkc9xffD4j58vWp2l8YQLB7lTTONjrXC5lJdxXBzGNwXD4Y+ZwKOY/MO9+rkQIxuDuBZ+
toBY4wmG6r/sQ/XSoIFAL31qSNJAp4WuE4OzKEzQwv3iqafFa9kGjdrNpl2DjBeKARBR/fD7H//L
E8PXuFa1AbeAxxnR2y9PDLScmqSwUZ3MKbeNo3K0GA5YLoAVK9lkzfn3H/fzfnj91dx2z+LppPwk
6+2X8tOZJY1WRZ+BFIGCMJJBNq5COEcY2z9FJv1cXfAZrIe8A2T9cGOvS+PPt1XFiQgS156ORW7M
JEf/eQmtVDjgKTv8hm0NHvAw9wS57n//K//20S5MbwgpXE+br0Hu30/nIgPHncPZSB2FQfDlLhDV
GNmov8QtLWx+qJHPGPFVMmAG+f0n/3o7qQAEpBTQmhwNBebdXz7ZnHG9AO47oja2zDU6bN70P5ej
VIw8Sb//OHSQP5cenP6CgHoU1IANgB8M3vVa/FB6dJmc4gZ3zK5rDMhEidHN33pnmfUeiYRLU0TG
DZrwsFqw4uQCRYiGD4oJ1tvEUs23cHaRe5LsQSbOXEa+ckEPZ01wipnUbUYbW2/bT4KuDH6f0q2c
FxWKca9MQzyMocjWU1tbG2fobyYvTh9pvI6SGWsYq9DYKqQlhXs0jWXqja+6LLt116rhG97l9pMc
UObgFyoP5PJ4NzwOn6pBGjvPLJC4TTJYS89syeSNrX25BAwjbGUHp7aw+h05VcGTMXnBbQbMdV0l
jbuaZONv0XFX5xZlFP0sxFcwwMuCi0LtzKb6gXq4RTiItWtmKrJtBg99YN0kO8ScH+CjLPd6tKeN
WJo20tYQ7xiriX3SNem7HPpvfr+APR5dhGcExXHkHY0lqkRf7DB00rn2Wh3uuAy4Y1NX3vQBVwIW
ODxHKa197+TouT1TPscWqmVbTEWAJL9u39sCCVBMyMqWNI3mKVFdsKHyrxlbBtanYGTYRmJxSwu/
SeaL6xV3HVaSey/oEZ2J3ronvqJ40I2pv+ncm9CgeWF9JKQoIJLKG+t7TjdELfFNNEEvmJPWxKVy
WBuCwHnDS4tHmPpWnW2MgsdJ9gsOz7jfIYMMd4OQj3lVO8cmFdOG1YKZdUNkA4m1yxp0d682KPJx
xdlJt5xxEA9PHCjTjzmTHybKQZjfFv0sHq0gdm4NPKDPFarUVZNq4iSGwjgpgbcRy+AckjbrWi0I
N2agmnbJxigrIlrbwnRFFOo5/1xM3sm20OiLiHjCJA+3voHHs3qkHcHDdTO5kzcc0fp89izprSfR
0ajO5+5gwKk86dD1X/V4BeGnZF7syfIFEtpnDJcbs322E7P84hBNdWCiMO5yRzHVgDx7o2iqgA/N
twxSM8Az6jLMEzJcKb36w4y1LKIvDLTGXfwtuhd7XXmy2IKxLq4nWo1Ufl4ubtxUEWuy3nBOYdAi
vfTRb60zxouSuIXmC4I2fPUyOVgE1zxaXvoyWwzuCsThW6SjzLStyfxoZRimvcoBDj/IM6B0k+HQ
cBs3eryqWqeNUxb5foKCs8nI515bRoxJfXSDcasto1uPOl9urpzFHaIZiWpS4uFw5u5RIBq9IUY5
uctilCh54sBspWF9AmVsoGv3tUeMy9gOasUYn/dS2hp9ouczg2YgBF0a93o6fXVkhjQDfRKeZXRV
Fyvt8+IUpIjoXtHLlsZHhE4VupcwGOHgEUySpxeg9HX+hama9U1x5+znpXYYZc61JyKE6n1/Qy9Z
CBwzbRY/t5LtnJnZkuXZUQPDKr4FjUbnY9hzJx7hHJpfiO9Ascahr13utBvQArazALW+k3RWuf2z
MKsNMWCtEkGv3QMBxXyrbs6dzTSaBfojA2VMRv8CMwKsacDb1JgpVV03DFO5DXOAgoexK+NgjYiY
f0E7Bl4KYwYPmlrodwDNySE4J4yl3KviIMNnMnMJGKQWU9P+P/bOZEdyY83Sr9LoPQUaaZyAro3P
7uExj5kbIkbOg5FG4/D09bl0Ubd00dXoWvSuJUiCpMwID3fS+A/nfOc8iVIaRvGgfuVWge29GEk7
zpWXIS1IhK9iSKGQrIZoWQOVTvqt5Bz10e81ozx7bekV16Spq+VO2oonrGONS/y9zNwf18SFyHen
o3A8tXO/PDMqhBe8xopFeez7CU+lQBF18TYptAn7HniVwW5e6tPiNK2bbNzYty/r34u1okHvMi/l
Eu9coQPzUJGwU7Aw89vljnSR0H/CsNwAZ3CjEaUhV6fxVsyI2hDpTQvGhVtaLvV3jQIMQYojveYK
H06XHvEIt0nO0jnMRn+32HxC6Taos6jrdhB262tfjyQA1b1yH1yaoTwDi44Oz19bJUbZClV6XxbJ
lTdUMHLWagSzs8Zmx6M3nN2RbTqfMNoaRGJRvc9s9lXc+wa/zbYOAR0QglEULfzIFDVyjZvCDr6A
mIRptWoE0CtCr1E/sInOCcwiiF2VuyZLkyDfSIM9F9ErCRkXdErYnL1SFMkpmgjjfIkmhHjfVQ20
bMM+rDUoS9I052k58rcJ2wF7U7VNGp3lZ6eui+G3HnH4c/g1dhleHk+ser5lZeNrQHITexDQc7qi
5Ifqo2vvF2rT5cghKfuHJObAJBKJsv3QpBhVnlvt9P6NQYLOO5Xiboh/1d1cc2TBEcziB4XWGclz
76tSEhFFU3VR7M3kJvxklC0d66WyNqReVBd5od40/exQJQJBHvInS0Xpa5Dk0KWzeEKtFCmzR6Wh
jlju457JYgywzPWm317dx89iNtGprVN/jVWx3YTkgrL98V9Vn2RHfjycPzU90Iq8E7IRyuLKl/FY
7mCQzFjdUBzdRcP0roxOWXbKbB+HeXiNTCMGG8PYBNlif/TJO3q0m7iGCsckEtgwSfeSmCsqLvu+
5VzZRKg9b7PAuOsoi7CzD6m3SZUSqy4AcIrlLRi2ajEs0C0vOs0OYSVtlCww2icOFojHxWYxNpFJ
Hu7GTUgKGiFOtKLTRkV5iQkhLIEVoZW+DnCbF0fEnfbRWUx8yKpCHFx0hRjcxniXpeMLQu0sWPlR
goao9hUButK7wnYzn2SO+cqpMLDzmZRXpuaq9ogb3aZt44f49Frvw0nacu/mIAXKaQBUiqXxqMkT
u28WDABIy+Zjt2RAOPv8W8Lpf8AWX6PcJ0yuWWIcKBMWnibny/UiCZ69ckBxXcuwPXc2IPvVDLry
Nh87pJ54hi6ktUUgpdbCrD1rMM/L2HZECKBY4JlnXDBwJFQZe9shV/2JQJOcEeq7Lw4yfOJJAJqs
+5aIzFVk59mOzTrQEXorfH5pGnsvhXDmi6EpqcJfsouS/MYgx+mJRpQZXSeebkrAPmW94oUEwaBH
AXQ0OyyZVgvlAUEjLOcfMx7WpyTJnA83aeKrwh2ZKU9lg0M7QsyEzgN3QOg586HQGE43HbRPJEKm
G06wZMfXBu3xnfY6Cip++vBBqwaEdYt35Kmu8obEhcQ4r5njhs9ZkE+ntOubB7yF7jG9NPYbicH+
aKuJUUPX9dl2KcxUrLPMk2i029bfzobUkPUgi/hLD3P04olMoXMfWm2v0JHw+xjwsNcltAJWOXoF
UDlDrg98YVadyti4p3ot0bJOAbFIQzeAvIvcaNUiT4pXMAGQbBDCkcEiHdrhPGdd99uEWfEosBTG
pHmi5HDdBNy43ZZkAAGId29CDW15JdBcj+uyw+jqFdz2p5B0pWdNw3/PgV5eMuvK/LaDe3SAWtNu
psku510/IqrfJoih8hVqoBLSh+0Pu4iFOL4Pn4UUnK5x5P2dLcTOE2m25EQR7kM2hLUV6TK9V9Aw
tlOXiUcz9NHauEu9Ti8xR303eXuk+SgP4yp7KuryXTQFxBfSrWCw0GK98tYqj61822+cJhPBxl4i
/4KbnffgvOoreEYo6fwh2SgAw2o1dWVqbiLqwzuV2eMz7COci2Mej8+TW+sT1orijHCtuobtem2p
WX+OqBCv/VKFt45J9Q65lHeQZJxVGMOCbg9r4xRG+Aw2LFAgGRV5d17snEusd3p6KltbBxRr3a3X
LNZ7SKMyrWFPLJ/crE6FbxDNUpnN7bsnUcnIIfxyagpMfpwhHC6mRjlQrow0V1mUHyTu123VhZba
AOT5VmHun8g4SDekFol93pfLfjaio7+q+2sHKeBWeCRJaFY8O0SNxcbyjHj06YI3pqrSAz15u61n
79ubrHQj+uoqIQ19R2pPdG9jUXnS9AAnmyp27XTRSGxcItegvJxVzFoHH08evLGB72/I8ePUsXS6
bySe30C2wdGD+bCvZO/h38hIJAwRXlpSnYnGdKh+egKQprFHlOjwWwu/PDUkQm1nVYtfqK0JQZAJ
Fo5a2mudldnahP0hjn3SBZikR+7O9aioLrSSXZhVyKzs4rMDYbHOSyvC6mlVFDp6PtREvWxm/wId
sYqLbDTRaj8Jd/zEA/fcEjZ0Kno/OXn5xUUXLQ8+WXs/9FjNo6GPvMnpPPrtjC683o6hNT5c4iWz
TdgP7S14kTq4vmTkTGhfkvAK45adQQzqQo9sN7zB7spqZv8uqz3ryaO9CtHXxFlOWEhAwiEe3vg3
tY/A1UoOIVur6gEOgfM2dwo9cdYiegxxePKeieIlJAVwoz3MHkUdew92AZF/AQR3xGX7axhN+zCm
E3WUis1d3arxNJMAyZkdkPrkYzCKqRMe44u9JG9QVGSQZFZQA8NX0jbDde+W1m2WOy+5Fs6B8BSG
gHaZ+oBsymvI1bzNHXE5uCt5EaatPjnKkG+n1vTaDHA51hKOx3GpOa9nTRW0rn3fItbUTDdTF8xn
7m2WhlBLz4DB/FMeFx+0xvl9QRuC4F8597UkMBIswnCYagdzr41+nRSRPmUAoYpjRW4dgp8ye8wj
kuABB9rtwdjIp9hrVb+lstq3Vil1gy4EwmlbqUOJ2QYkOJ9Iu5Q12UxOUBzwIiw7RtYLsjc3Fj/d
CJZmCYJy20qZbC/ys20fdbASCEN1oajhm6fL42TEHIU4UiPQW/dF85rqriCyBbklkc3ExbmGVtGa
QcHWVnEdZdRmdj32h7Y1X5ksOsTTqvebfV+j6GoDSHhLkCN69jIa1JrnNtffNGBTbpN3kGdwlLI5
A09rizvRN80pvjxrkUj3V65U4fVkHHnDWNG9740Dl2WpAudg0viKOAaS7BogtGu6mhSCWi7cvc6s
8eJlrvUjop36dnBF9k66Hjdgttg/KQMNKvuYdnWc2oT9tx0/SlvbN41vHAecjxJn5IZ612UtYAIh
av/Uxqi9+yUa9zhGj8bGS5mUlr1LWvKFkDbjVV7RouvvgVn5pZs0GwSKzb5skCIsKDWxN9nO+8Is
pl8FA+cY9T5vGMroXUfJuuUN+C5l9Nqiv1uD4Yse5CLwg40op4FrlgcxKrEW6NX2I3bQYyI7FLDJ
BHqv68V8tkpHCOpoz3u1HaXvJxMYRiKex0sIrmhpvWcLTO07RJ56xwS4ktvJ7Ra6qKD9VSEJvgvV
7OGnwnlDcB7MBG/DuBEtvy7K3+VSjv2vGakv3B0RmZ2ooQCs6q6Rn1FFmgoPS3xRfLDn3ljEeDRg
08E0zPIRFgfEBnItmnNpBeNFJT9AyHGRw24yInCzK0ZGcXKOcUFvetyy4sMekzaA60VYzIa2y3tl
rTo+l4XbjdCQlhQwx8XF5Gt1HriwBxiFaCNHReaONI6rCIEUoW4rF3Zbn04TpeE0Xs8iFa+5waGK
uP0VWVp1bXdF9c2shJKjTSwj7wot1AS/2AmbomnXvstrO5k/exiE761/UxeKXjLFUy73TGA04LFl
ing0IDGbrhTpuv3Oadu2vlYFFFEctDH/Ze7TGNw+i7hFcYfZQWfI/2vs6IaNbbZsamWkeUoiLa9L
bdX+dTt2tv+bDbVTXC/jOMfb2McnsQkym+SZugwt7sAFDo95mlXJEDHNVBGdI8UH/jA74K6qdW1D
ZgP/HOT0CFlLZuqeYBLaZw7uePq0UvCgWLjQOMQIpP3e3QkWAf0uHJOw+s6iXi8PwWJj1uJMAU6/
LnyUKftlqIgxBga95FekL5ngzrW0A2TfJaNuZjbgpPxDCjXTQtkAlDgMpwoGMg7cbMgPJNcHNyUk
puUOmmic/V6aymWkGS80j8Ps9jAaG6cPwpPOLWe6BWJJ418EtutcqVbAayGILbUqslb6hvFEqxJc
EWFEHtTduJC6tWsC2TMFKailjwrlf3WFhI/Rtx2NBH4OnDTsNkycTK9ektehXAtT982WNUEs96HQ
jt5TmjIsSIrJRgKdhTQMbIU0KcMSRAJxmxGvVQaRLK7HGmDKj5Wx2T9GIC/1sRW1ErtlsH0LL85c
6hmmYNgRGBskS+j/QAu+oO+noed6EiK9rMyahjfeBfHY78ja8w3IgRKfPNPOhc2eT5Z1di5TW+VX
ZDnyvWugTf4bh3Hu4BciWIkKWah7pynFe5EiLyIEkW4NnEvidtMWa+SCxHPBIRbFl1rG9uctKVUA
uKMRsTFZYpFF0GkPXuZpxC3HR1ea0OYfAflgXCxImT1/pT3RUDxVAaCJpY0TyIAxJeZTL+KE8fCE
DnOFij0HO4LsgcDCnENKdHpx74dkuXAa4tYhO50rOt/KybkYthJ/qe/yHM84idRNwWBxcfK0PpVZ
It4gxmogen0ykghk6BOXtc+lceAROEbnhVIXiymLL3ldL71UKx78C4JZSQYvqKCOBWlc+TSDkMx3
iF4rvVP2wk/NsAPJb0dQH4Zrc5mcFQkfJhw6AZxAUxFAePPHiuVYXsebsRdFuh5VS23FwTepU41A
E7lwYIKQmo+d26kfQ1xngCPq9EjFY/B8/rUVlX9+rJ07daimy4HcLAW2ECV359nkwxWWWc64yX34
JlWrDcCMKkT5u5jx4plW+MzzabCuuLis6GYghvOItjToHvAYF+171AsLm1zgF3hYl7w90Wo68xU7
uCHY5V3o1wd8edXFvN/M9YaD0FsQsdkmv1ELMjTGCqKvrydZR1itqzbeLRT71LB15EdnGiNFtJFd
EBwIoZHD0NNOxnBXRt2rwf4QrwBHcdUyptFgeonk6j9lXshyI6RRHwAXzV1S8REdZgdp+FcUubKg
KG34uIekq+YN6iDnNSAg03tr2pZmCjZh++XyUb8zIyrcg46mZt75UxQ2GydrYkzYHAwobLnDOKJh
zAegOi6Xhs7L+eOvm1N3gms0tLtIHWy9BADsOtKcFuhFAj5c6jsMBquhWfqTk1feuMNzUfs73TFJ
ZCkEv44I6B4nk0nqARumq+tNCmx9PvkznoFb14ZCeUVYFdBbStGB3HisQTl9pc5EaATed0LRc78J
sm3OhRvsAh0VwzpprPzKkM2bHANbtD8Bpvj0x208sTB5dmI/542TTHbItHSDE0uRqnpDOMM9nzmK
LV7RVeRn4IgtWc1dcsb1cuc4ho+gDWRZ7ElGTfaj010CwkujQ8RpCUbavQegdj7RsbMeJnEO1NFP
zmynIHcYcdq1ZzDazhvP5jLdsf5lsm55eEJ2BBfML2qu57MzFyzFWUR0nJ+RKzi9gOdQd+fdqBIk
xYFfnbwlt9VOy8zC7KcRuccvQHc9tY8sL7RQ0A9U2pzTVTzelpKZ2G00ZWmzC/OIK8LROnP3E4xC
tUkJCiQ4tOzJTFtVKLWLCmdHU5anHs9SgGgszA+LE2XeQaSlzhESxtGzlGCcQfiw3Nsk8Ei5X/MG
seqFx/NhG8wna91nwtuRBZq+dSqMMcsVEJwvMm+eEX+tSqcqxRfWZLl4JJykITYbpExz30gYQquO
Zap+aedU+zd/nZiBgnTzbDobI+gEZsDDtiZgXAC6dE26J+SEDw7oO4tfmUpxOYHtOj2gQETP7/BR
HluTEr06D67uv/wOjxrMh+Cymsfw7u9n6rDnQnZYD8Hj9r9aEdhma1DgX/B9TTsSyJmSkkilzIcM
amSGc2Qd6kBzWQiymd29JYamvRtx2cZMPvVk7e2Lu/nWYvIZQ49NhvB3iRy5vJawlz4ZM6j5DI9V
yk3OY9E8URF55iGh8sXp5hjXPAXJAI+BUsMcZW755lzW0CUeOqSm5slHWnTxfHMlZcfYAjTwmQOr
sMUus3lIXrnLMqtvnidlwQPFzip0lsyvF+sG1rFo90SO25BEZX8ZCFuDI71oQwsdT+M6NYnyP+Oq
S4hRlEnanEMywJv0ckyRr00YRLNgyJwcKwbLHbFQGK9q1cyQI72wgWqiKlDoW9/wpP/dkSM8bhDD
X0Q8LAciVgRZhA5lJRibUw93mDTNY9+Vpr2nmQCFxD7WC8/kYIL+zHOnqg4t1olfRTcLQKz4vLrL
DHtiy3GoKxWKG+ZPldrS6Wn3lLA0Zdje5aw9/lEjebjiqLrmBFQutK6aRxeqjEBzF1fVcpPYhfkS
MCYYrfuC1PN1SFHZ/u48R0tmAaMpr5PcaqfHsG0z3PDJwHVWh4DEnuw88pojo4u2PYCaS7p16U3F
8LjY1DQHm3BAfTBLYL2waOoP42jP7RrYSZ2fY+MZPMaJD8MW6Y6VfIPp0eqdntWq3xIUxR94zXL1
ac+EHdR0UqmPz3JU6UQNwM4ytYuVrpzkIzL9mL6NERbqd2+OuTZixpvRDwuWSR2gAZNq1c15tnEX
q0ArC5JcUBHVME9gmFHIb0nV7u3HmXkWnqDLG3sgAtjS57pignITo8Vod0ulneLVY89/YQqWBler
SFO/L3cu8mTJ+pCi6wuOr2+IfI6b0IfGjFHuXOY9HVUv0oT3tbqDbwSufg6WyOxnXjLsn8EtSLlt
Y9bSVw2o0f6jqoduRliVjBmaHbZQwxV0FbABHRo7cVmyZMt56TSofeywYb2yAlKx8L6MtGcxDshG
z2+NVypcsKRjjdeQqWv5YMiZkIeqE5zNig69uM6j0V9OxpQ1eiCSUUJk+FYx99kx66E73OUx4tIb
jDixw6qFisVnKNKKy12PzWa+omcYhi366Fm/Bp6VgYMCgDP02zJv7B5iw+h1zAohhcRqM2hGLxhG
VOMnQArQVFjtrWvhooyureYSe7zC2J91w3bh24JH+D9rO/5FBXhp3z2H2p8YNZTHKFr+LuzwqKmJ
PsFBZprKdx+1nKMee49si/eJ5OrpQmSmrF9KPqE3MgF4/Pz5Av4fiEf3383Ne/Xd/6/L1/6EWwY9
PtV/pr7989+eMGk21b/+kr/9DoLh/vHqNu/6/W//goss0/P98N3ND9/9UP711ZPv5vIr/2//5//4
/vOrPM3t97/9z08skPry1YgH/3ucCaKo/1pZuk/f67+nOfHL/5F+8oeIIgKbbESboEY9G8nTP2Sl
7h/IFtkx0BnJyA9s+c/4EyH+EAHIOps/WEzyof+HdUX+wbKQYRaqHr6aRCr235GV/uUH+U9KO+jM
wuYvnoaYKZh1/IvSDiixKdPonV1SSPx2a0s4H43vMC11M+u5U451rvrIDlZTOrXxuu5tstKpzUBD
ztDuj1Xq8nDQKsjB07W2+8spYMYfurSS6iTYSVrrPEVPswJXV+iNhv/t3sWV8syptxbYV7jBhwlQ
F2vP+qrPp6lAwjBTUdfsYc1VjFkw27Q+9ghqoAaXAroA0gHqPGcc7AeRObmsrtcM7HON2zAQ95xp
rmYzYn877FmSszXrQTDvJCl5H01aEYDkwlSQkQj0FXkl6M1pCnrvvZyX2b4BjOC0hxAeEenPScsm
h/nwQOy6I8xP2NmB4oSgOjk2OfrswxDzxmyCxiUMpfLAbR47rLz7JkpLswmijolCgBBhGy4BwhWM
QjxFAGXX6CRKgPCrlsB1tXISA0sOwThmYXxr37WorSvQcT4rRcD8/hpO8UVmYy/eM1wDtmhLL9pT
g82IJVZroubgFWqyt2gS1O/Fz6p3O3fYwISh8vdwHSKoM8lcPUScxUR0QOonvR1T4TPBrOwEE+RS
G6tps+vWDqv7IGiHljGWDfgjI6cQZcKSWGqX1HP8zTaXPTCCG+vZilFh8tVC9EMR1ECuG4eR6T5t
FBWeHeEy5IFciF0NFQVVkJb6Q+aSxIoWw/KjjRQvWdkZxMMNs4baX0eNY6rtEtA+H2gBSIB3q1AD
7uhruZIM9D505Tqazpo+cO1EVvELnGH1uw2s1JAvpW0LijKEG2hShDTUNpokqvuO3VkNQ3RXs6A9
xlM+UpXVHtuUSzFx63jdAnaUaACQzVxZV2PB3hBeeZqlx+KSy73yzcBLBQLCu0eFYTkrRVwYYgJN
8b1eiho6d0K+7R0g1fzDZcrcM38UwTdwIwlPjErkw4/n+q1jAQWAD49URX2exiDAUzVetf3SfFQk
YwEXhxJ/T/WRB2tr9rJv5Fb+jRtiRdoWsK/atVPJCXOpCTuzkZizv6BMsXI1c+BAlSwr1owu66jn
IJYF2/jS9HAOilA3V16jxWvpBeVNI3FqrbSQE0Ef9G/EQ0M9fWy7noIuA5fX7t0hvvLpmj7ckdgu
wi5l/GbnyYjQSvsz/IOcWmo96s79sYFbk55OqiLUH0BhKO8iUoNXhZ8P6X60s+4riwxjXWQcrIZA
C8RgYZmtoYiJSWZeUQknP51dWGC1mF9Do8C0zQuxe3Vm/LYAUHGjBXFNVsTFGpQJgjo/QQC2QRwd
efumM90j05PhQirvnXBHci0AVaVR4m1lscSAD6Lsq6TArladLMZm1+kWZlvRyRFRE1b71Whi6ySA
b/zESRYbqoja+YoDoqofszQYf4IgG39SZffERRVWMwJ3kDHirzok2bxAR+axdrkYmUT40jFY8UCy
BeVvyS7pzm86xvXLKJBTpLmT7WLasvfZ17ClApDwAznnMrr2kzj5dnvZTg9MgXhf4G/aJWgrrzpV
jGWW7ZBM7Ewhe4L1YDV57KquJdht9CLr92J51j1CKLrRpJLhWzeXhDAvKPXXiIqxtPZL7K+DBG8y
YjFNtt6+jKapogZv/e5Bu44//4KQWqgTcpiAniRiQOA1gfHhHjRIB5ulCV4D5DvljRsMdrAjKjj8
KfoLC6EetDdDIl5cYISZZfZhkUUfwhnDepewQUpXUTd2twINBRvxKK93MWywasXrIx5euilnWs03
Q8R16U8xk+m7cIkT6Jfe0hcguDRrqwJeQb2xvSKcDn1nYNSCvfefPPKnQdJpldxmJh7DtUse9UNt
lXOwQsbtgRLGV44XsyzlfZvXII0RQrHJQLKInwlNQR1sstAmaA+GExlxlLIVO0Ni/Z7yMABzG0KO
IQoBfQSTWWrey+fenGko+4xLqVJfPAwC9mjCSyrerZz4Vw/AQb92OGiWnSfkjH6EXoFEgzZINNSj
jn1aZDUxd7SbiX5Vip4NqsM+l1MykJZmmViMKSIa1YxHsM+MS8amyuEOqABIfw9l60XFlkOYbD46
xdVF/vIaOJML6tMgGsLfT9+/Ku02/0RqnDRiFTvcbmcTk/X5MmEpZ5dDwIm30pAnqeAZR9poe3h4
b8rM6Nclh3i8r0BAjgnqFA/2b2CNcYs1PjFnpiYcy0gI0t85kEH0CQj17hFPzD9TCMBrDeZQ+UgR
FlX9Jv/EOQiCG4abWliieJt4We5TiTmw4KqwPRc9xzTM2yYJ3W/VTt4qGD1/n/lTfu8vl7RD5IED
Fo9CnqvXWruw0gKMk099AGYJWHI4ZeeOM7fdRCXUGUYc8HxRbS3TT1y6vHSZjwuSCBdzwWqgzIKf
3OekLYo6Tl8b0F4fPRU80xds5+Fc33W6C9qDysvuMU5hG52JTr8ceXFYv6lkZJLHkDwh434j4n4Y
f3JnmX8xGfa+4Ko3NVso6Z9Bx+G/r2qiI/mmXSz+v6GLsv749W+EWNPg/NdlN/1F9i8xqn/+jr8q
b8f7g2A6oAIQxW1KuYv9+6/Km+oa5gPtN2YXBoUU0f/h57KE/0eEnwsvjEvsTiD9f8aoWk7I/8OC
iQWMKDrM1f+t0vvvtgDsLe7lT5/UeBII2En/i+2iRX4oZsI7qCw6cQ8F/XcvvGbrF6Gz+0/vyv/G
uuX/aVz5Z5HP9/IxwHuM01yf3kH+q6OkV52Yu0soml12aBOHUe1Gm2+dUytYa13H3Gse20sgCIN/
Y9MRcFJN4yOTsPq9hfl+AwQNydGQVkdE98XBSDbDzHVmgLXON3sRyV4b128Tuad+6K07AJZ6w9TB
gR4VSzDLSfjYhM1NKiwsNZMXbakzvucO/MpYJ+4nkXhiHcbJWxwtZb7y0ZsC5SbUEy32Ra0skYP6
RAT55hao4p1hffsduzG9OE7Wj5Cgrn3GdBSUL1W7nPITw4RLPhxGZbb5VbTu2AqAVAb1D32NjaRr
u+vKMIa6BOSox04Fc75hoBCl22GO2fH7lU6+l6RYgO9OSbZLnZ5UGHSRQMyyymUQqh8hI1mF2AYV
UnP7MaLvSEV4aPBKxPDSmDGV6mRfckf0joTpORhPAQCP8Q3dQke3NebY01i4ud5th26LdZwYPkmt
ooiCFo7QuLRr971n5DZtE3uQR3yBIEwloxGkEL22fkXx7N8zKG6+Br/JHsgTi7BIxBlOawOgUq8p
dL3fPOJ8onXbyiNwNnV4z8XYRIhcUjd4m5s6Qmyv84VEhtGeTjhg/GQnOj8+LLHpn/tmFMgAOj/z
T1DtVbERCknTShJX3tIK6hDJNuPJV6fpc32y+mImeLc0XG6JqoLo1NBV+my3IxjaXTkM3japCpmt
Ir5xs6k7jxUaVb3X7NhTpqcAwweo+xkZFrVkV78QIzPrHT8Dj2LbI79NYuSxqQ0H/yecwDVvFrRm
fDc9FsSDhanL0S+rERXbgq14JRnj8JSabeZXyDfc1x6GIGxAgWxvNUCh+6YGZeLYZaXzhUPXWvZR
0Eevms0Zub9OxKPEzdmoIxxkqYxPoYtOy0iK/KoKZAwmhlKCKbx1uXIbEh0/czRAt9IGhbXJ+3BS
u2AMAHZ24wWY6FKlfC0Fc8qVYRTXbK06gA0xFiV+PwdOt9mZLoLpfd/zIOVc4FCa2/67YLadbmyd
jrBgca+s6sqaTgT1FsvW9UmSWhFEh6kltUq0EjXebdKSvblrDgHUiXef6AeURGlHIq4ryMydheHN
QTBoK2hz5NysQkjRIxzgbIo3HcSae9fLw0+uiUwe2z62eXNLU3CKBDlqAK8kN5KNPzRU5ookHZKc
3mUgIENOEy6fCnSBbT0C5StCOMuhvF2ogTJuUbcMof8CFNtHJK6SbTQn431lMp/aL/MryN5lZxOt
LF39kjfD8NzXtRMcdVNoBK6oqYC3BdZsyFvyMiRdI4PtZroEWvqCgcKcZcOWbm+YD7oyaGmJrfTU
1oU7lN/ZZhq/Ahc14TpFWUH+QFMzD6Wjs+4SobI3e4qH5I3IIfdrEt7wKUoUvl2copRoRrnk68Ay
2bJCoBCLVWEqFGfKcxE+oVkh6tCp8q2a/f4ubsfFX/Ut/TiyuypbDg3LvAdMeAxaWgbCDh1Jm/wU
bpWw/4K62J6oVNsJPnxuim2nSzfd2tXUDLdMZaBCRNUEOsjUMYyD0M2GFFVMhg7JYaJsr5kRB86J
Qs1rj8oVXBQkWLlkxWmPTZFgCv82lKHjrkEimn1C4jSRL4p5zipzpJ2cZ3WRFwXROPvbpbbhJSyO
rawnx+2ST11QD+OKCFMAP1Nkroqs0jGVmju+hZlykN4QUBKuJgp2NK7MwmGSVVUfvvYFaoC17Yf+
GWAX50DKi2UAYZfm5ULXcNaJLWZ9XUZeRZTLRJX/HTLerX6UqZfpo4nZPUI+VMpDOSzEiB02n2R4
3zegMry149UlY+OLgJ8ElbK1x8fIGpPsZkYDabi2ghgpHbkrl6YSN1qNriaEYwJRXGGPc/eMqfPx
lvdZWEeWZmj5V7ZvCJhw+frxIYVoPFwl6Sz5kSZJMx1QQyex+0OMZVvh4PL9YkDdZKAsr5rAm4Md
ERsWiGeg53WGkWEQi9ok2oo5kZge9c9jZDOfZmhgV+FLMCNt5nBGNfvQAiEC8z47DkvY2WvkPqap
KLejqwxHCSNsDj9FENgpydgtHjwQTsGdxU4XrunoQBZc86Ad3irBJpvtlSPdfTzkhVgn8Ne4o1QA
MBpW3EAWF1YEJR+KnrvjUBfkvBzxVkVEN0COFznbZQCGr5hnNMaIjrTbctM2pCR/Lgb1x1M7IASj
Pwmm6trzWkEGZCXnjkTQsQnSc9vzge5jlIHxs10geoc7L9nzAbBrKl59T7hLYVXjLTIH19+Sppil
15y/4/itF0Q57PaSyrsfC9s9Tynn69W4qNEgfkrBN4ezP9UPRQRk9IRi3P9shUxm5leM7rdZX9LL
6aVPhzu0Ms6HJ8Zk+OlmFafvUopquJZDqZJz4+dgRgoS8zD1IjQidHHkGGXWySqXqRmXypQb4NKy
m701WeYLtsVl/pq8ivnG1BYr5oDVjW9ZlAtUKZWz6eY2yjlTF+8wENc4rHOMy5Lwkww+nNuX6D9y
Ko7YS9jbTU8YmOpfY6Fg48cVqP9sKZFPx2l5Q80w/XgYP7az5thacXX2O4ltiDs5nFdk5dW3CLPS
nTMop123LE2wFbYSqeuojsQpl/vJdkn8i1FEow9pj8Y0y8u/s3cmy3Fj2xX9FYcnHqECwEU7sAdA
NkySyV4UqQlCokj0wMVFj+/yH/jHvJAlP0ssWYqa2RF+NXlSFYlMNBfnnrP32hV2JSPoDVgU6G/Z
CrUdxhK7Y2sSw0M9Vsbk7ZU5EUaf+uPG9+wrz8NwJF20ZlKMKE9bXGOt+1XO+XCWdB39BJ2VJI8j
iUGjATXXTV+XXoOdDOyY8OWcDehY9x+bbKpukHyPYeYmxplyrOypGpPomV2oIie11tkNDx5NOoby
pq/I3DR5yZkzRaZWIG6NXbfZORl66yI2twBDOrj+ZW9yQ9N31kkqip0NogusXO6ivfiR84XbpL2Z
LANZWediC4AZc1SiH0MGn7TKJg9JdAK482bGZbJh5ZPnjdPYe8PutJfYsi69ZOo2DWN1huNCu44c
OgOoSvNz2JzqHl82BqqUcR9sSV1le69N3vqKriLVHBA7vbIyHPypfdVNxBqZVvGY44dhEKh5wdiO
+p2kk7Oh4e8eGkVYKZqe8l6iETqSoNwcuy5TBzINKX5KHXrUHOu7BIUWyynlU0fj4HxuuWOEbtFC
IVs4vWReez8hwtoiQpJIxRM7BJlfbYmuaIJ8quInHl61YS7dPesQC0MCDczjpGz5VtVzdBvNdLek
oL9sG+Im8asPEAqRb2SadlYA4LVmuzzDdTUEVMbA5lZ/kqfqfo/qbn4soomAgcS3PtmUuPB6nOmA
fSReIbZFN25QxJX2ptM853PvR6jiJl7r8NHto8OLcy+N8dGdVPmMRJP3R96L82JC/h6UTf218c0h
FG1Xn5s0cQBMFvd+Y0DbHPngzBXw2S0l4NxMlBhk2tTSxtAkZIoIoC4NLJnUr0ZdOdlWZI56gyqU
HmoLIKdJ9oG/QWnJhLbNka9Nlkg3vtSQHzOHyXMeOxKUlhJiTEUO87YZKE/hij1lue2yxynsDekw
9sFGhJMFnRj1rdnN/VvWMIX//73+t72+oeOL/5/3+vs+rV5/mLGdfuAbvMX9w2FErROtisIOioXH
jv7blM2w11g+GAcCcApyECZp39gthvkHtk82y7rLu0e3TRoELQ3i5F//2V2ndvwt/8NFz78Rf2fI
ZnCM72kWNG75RQ46c4PPJhz9HXuAFTEmwDc5avQ/P6PcqVg0PG94zboFQiLCDuvGNsBcbXK1YqTa
0h3qi5Q5xBfb68v5kHftWG2+O30/aQq8GyWfPtNKiDOhCZmu47yDfRAm2Oi4oY7LPMv7stDsZznO
hb/Bapd/8v14/OCPhf9k2z1Fxa8P/Q7u8eehfZyfNJEttufvTkdBMAy1anasYKrviNe0L8eSPrNm
pvpNhwL5y98/HPNSV3dMk0aIoKPzPQ1BlBPSuiI7elYBHzxJVPmSQTr7FIHR3AxMmr7++ng/Nnbs
09f7/njr3fAdfUGg81E9xzPgB7Ox0uXBaVp972X88ddHWsf9/93W+XYkkxPo6Qx2GeT+eCSKf1nD
ID1qRdUdKUfLQ0a+1PWvD/KzGwUfNapX0Ow29MUfD6K1md+Te32svb7GToQdWzUpgbxIag+IsJov
feOMG1U45m++3doA+8u383h2bY7KpPzdeSSdEOthnBxBhuPgkBVBZyIf4ztvsb07bKfDxVT40Klz
R7uLiK79HXrtp2cX2zq36Kq3MN89Ich9ZuJmOX5e6xSBKbYGXAV//1kwaCTSUMRIYnvOu/F7Dq8h
A799TL3UfsHfqu0NfclupzxPjiZ8jZtfX8z3FKf15jSstSnqcDgT6cGPV9OkLW8T63iELF9fqElq
T3VqklcC6v8WK8z07BO8jJgOA5/eY3XauTw2Lph8yIC//ig/eUx4HNd/eCzBmL27vEM1sGpG8bHr
CzJJJVUyeXJ0yH0Mmn/7SDRzVzqXgMjGmvPjd+4Vg7wS+PNAt/VJkNRzUASN7EYC385+faTTw/Du
noXSh8oD3osBzvHd6cUzyYEycZnqqfHQcSo/uTL3vkifqE3i4mLn0Y0SMLc0UvPPkQZ3LpwzOX76
9cf4yZMDCpVvS1MFhYh4d2onOyXi3IGIJfu5gInrziF7Eesol1xuS6aI+Dzi8nGZi/JQojD9e/Cm
9R6DiIZwhfcKsba0yX9YAEvguZiqxWUd596ZSYMQanfibpiIqV1kVPHh19/2Zyedoc4KgEVLQ1Of
l//3C27vWwkvXvPSMhxGeWwm7DIktRT8C2Oy/mkcxHSpEq//mGoo+rSoEh9Vhqv31x/jZyf9+0/x
7i5joY/oXJqAZjqsgPMcX/lZJEKNPd6tbrf6LWQp9HK1L/cdGeS/ufN+slhZBhgnB34iq8hpAvDd
S8ep8iQlhu2yI1LmPO9MBL9DTCzur7/jT55Z60/pETqaPxVL35/pblSRLqVxiWq020b2YO67BP1/
a2CW/fWR3mPTTjcRuicBMMnUV2nSjxcVG8iwulMv/WrJHMIIZxekCGKOnSYGjxZMEhPIprfjITVn
E/J9m1/aJKWzVy3t5sEd6xo3XCOupmIkMQ6BB7vmX3/E9Vl+96wjHzeFIVxPoPB6d9t5pOxolj1d
GlLNl6Mi8tHAHHkD9RE1ckzy4+Kq+DWqXfm7G379zT8eGc2WBRxM58XoGif05HcX2086DUu2c7Fy
Ra6jImWTmVo9al2n3evMccLEBeXAU4j2CgfmLZ+hPCAlqneuo5AyI/EZf1Ml/OQhNMgh4ToB8gTI
937lEwTu1Z4HskDVxS6a8560rtS/T0vMxY6bxHfKxcrJyAtBgjEiccb18PjrC/KTl5sBZo+WF/Ws
QPr/7opkSbP4deVeaCJtj4x93UsaddGV3RKSpGy3uqPHau0nWqHnkzVgxwJTjjJjbMLffJC/Pien
M+GD9cWawTzxx5sXQRu8xt66IMI6+xo5ttzE9nQw8oq8ooEmZTjTyt3HnWrORKOnb1JEAgcDoBSs
TsshAQNJRKSlrjzcgb97sn5y95i8oNadEpxL+/2TZaRmyQkUF7aZxlror9SLfp6tg9lP/bEpP0ck
2qFWs0FNTQRizay4YdxH9UVUd0nDgGOY2aj9Yyt38+ed+z1m+ScbJMPU8fI6vDRtFy3kj+crthDb
MzW6IGRh9VmRw3IDrUJtZEftEeO2vUPoqsK+bz8n5lQHnkeUVzTU822i4kT8pjL52b3Mx7HZGXIZ
qT/f8dPk2GYIfsRFPOfxXrmRAxJkgpbVT6rbLnUnHyxrru+mQSPuXFZXmuBd8+tT8tfFhTMC+BCW
+LoCWu8KCaQ0ltuO5oU+dO6OfFlkTUav5wgtRf7czyT4jUb7nNM6+s2L5LR4vFtcTLZKEK+pfdf9
6o/XIqV9pZM1eZFVbXOGBiXdDzEQNQKP9FsY1MYnWoTq1SdSQ6HBT6PDhOecgZAVmJyeTVn63W/W
lr+eC4SunAdU5bjyrPdLS1FpaHlwUqZ1vXzWlcGtusx0yxz8aC2dPQdpkUuJd+ZEqt/8+jr89b0K
INFYVxNOBVC9d7eCthqhkV5eeIbM7roRkgTqoPzLrw9i/PQoCAsM1lDO+/uKyU47aTZLcrGQonLF
8Ai1P16ecADWtHYuLaiflrvPiijdRPlEgJJN9sjsJmLaFL1YnuvOorsP7+V3RMyfnHpeNToCBd9G
QfGesl5EsnAUH4yzY55NZIdd4bpGvDaZWAEqdwpmCDshD+1vlvL1tP54EyINoH7lTtRBbIt3pz3v
hEcrFOoIcohiM9Uednk5DlW1RWUkU/LSo5gbjhiH3+36Ttu694f2VrkINTwv2PdfuQPfYS1TcqEI
8LkUjYZ0Z0y70M6MR6yXGP4dpqt4v27joXEuRqyhO1ubWzIsMuZ6GhAA1aAFRSPW3bsWSSlGtdwu
hq1wMAwDvsb4Ren9Qz9m4pwZd7YFzoA8QdFZdPjjb2oF5y8nkokO7Em4uJQoLK8/Ps2w0QrWVPfc
bNbno1DK2yxJJPYM3QlMIQQwvv31vfzXW3k9IFh5Fk52Xc67K8ftUpogps4n8D1bHFMNntLmd5Ty
n3wrnkqdBAcdixAYrx+/lZ5i19Yy+7zUjOhmcFdKW1MBDZsNjIsBGi/t/tff6q8vdJdCz18pYd66
Hr/b0lT5qKg61HmHMB1uFCS9IjFAy9iV+ZvagVLl3SWjR0XJS7uQ68YXFO8W4KYq+omM1q25rAx+
QE1mHbaxXn3UMYdVoZcONrrQqFw+mpKVCym0psytO4qhOjjknxxNVKZJYGuI03XQceYZqC6VhFiJ
kn7bO3N2bYxtWm7wdTv7wvWn6FC2MxKSesHpzxy9uZ8tUvhWahDaxLYpxOOoivxyEJ3/gtt2JkTL
SORnA1IxOWwmRLat5SX2uEUZV7wo2bvADKOkHwMEVtmV5HL17Hm71mdeZZZ5qKaSxF9r0VBktEXx
0sXmQlRSM7Yw0kEu4LZrdeLfJpCqABCL/AblOww0dEEoZMZIvRE5PF2QbDUgEq5HdEB90RdvrawY
2GAXd15rN8vu2KHqbyQgmrciHYsYg4NyxzA2DeNL1RlFTOeeQC4ILQXJl9gehmCA5P/JKkkuDUhj
BLESjXp2gaE5v+2BGZDrhTDzgSaAmewjBPwyyFLQCRdLZpGUrCyy9si0m0rmVRGa+4nsUk5eTX5y
J/v6kPWgSfGEaa9408SHDqVrhDnW8bmDJYqMrVsR1rjHT5M5uyJRH82+rxieGqCXdlkSN822saJk
CUwUCgPgicxNQ9Mhbj0o+8h+EwzXzxFwOU+qypm4ILyqPdQ1FT9Sw+awyIgHUUFGQiwBE3pivKhJ
RU83Pd1e4B+M5ZcQCXBDaohDUi3j9WQMkgqUFHmXvAo3rfDGs7bFHxgwQUy0DbYn8iPtxo6uSwX7
C5mAkzabXEvNGysqtYTg+2GEVKBwjhjzjA/WMVNQY7lUfB701EUMuiG2ibSHvDft7AjF7SYVDtKQ
HqfEPiHo48VGNW2BtOu4t1qRTiinANI98jBodTDpNqGevq3abksyxHwQrSifKatMQuTzJvrS28l6
YapYI6AsnfNDb7rqkaVxmsJ4Jo6irIzkKWmbCfswcN6vDqhStM8JI3JVCNPdRF2dEvawzNBEuDmX
tV9V2Tn36Gzfj7qlPSM84vB9DjMvlE4xXhReU9j7IWXXHIDKbfKzGGVPep4mfp2iIc/QH2F8XcAC
dK7mIg7I5xfppC305bKAbAaF1dinKINIQHIxLSN+iVN/E9eLhLmiEawYMBCz+gsrS+t0HzNZJUTX
rBukp/UkyLZV9liEkcLdwWvMz8pQwrYrwqIs+34D0Aqvbi5r8BNVnA9fnGxwiYqy3OSTu9ii43KJ
Qt+h2Y8vLfLFsc84eBZru4ueI7+EVUvSdnENccIjHK4uDSeIvcS6FIWPC3qsoCMejNoWZ3DsHDI0
bVwNWzxzZUn4YKUusN4ssGm4yKBJPT36YjlxJrci1718E8NTszdjU2oEfdaye448uKfXbhePd/Zk
El3dIHQjfZQTGdMW8KLHSubpGBJT0VhBN+rS25BRzHITjT2yNQX0kNJhQTMG68PTy02XDicJvV6L
YGgdlyg3MjxeJB5cawvc0nO3vnRL7zKfpQYFDxn2jGjSoORfwBcERH56pMVaCYUQrfGXxc3N81Jv
vAeRWdBOscoqpAU5Soc9kYymwmngDIRn5bHphkYv23sH6BjZX4o2AW4MLxM0y7ADbIsG/VbgyrXM
BvPVf0j73IbdOtYV/kX42TDijGq+Wkpt+UB4KItPPJjlWUwWtMeubtTe3BQSB+wCB12PA9LrNosm
tlfOvNo3gcMBp8nNdoBcu6rJQIvXtw7CKIBVkz9+1KHFPNuY5I+cKbQ3DqGlH7gAGJwjV7838TmK
0CurYQa1TCDsti5rK9t6ToYSLRJT6+MBIc9tZ8apizZSR9211MwSwhYix6UDsOvZx0KAHN4vTiI6
HwJVjslfZ6Is9XhTpyuuZhjwnG5mizdLOI6R+Gp7Y3oUGHDxoPIN5Rk6neQeqYv82KaL+WUgHvBl
csve2TowUD64fcRClCn/EZnqeAUMxyNPEdmfA/NGJ7AwQ9mBLK0coPEVc2PLXZeO+i2xuiTidYQJ
S8wZk+2ESoJ0CNK4BVZMWa7d1B5u/KDryA9PfZF9NK3BeKUhG90UDNNw0umTc1cTSZ2FzbK4TNeo
tLHTcuUw7iypu6e4B4k6jAvvSsezI+JAdL15G3VqxDPW3lUfaxp9tsWrQlBPituoDAZuSrIPe+JE
z1vbHp/8sSWsdUgHmFs6/aAnXGE5AHskMB3pDIajLmYv0R5mzbW3WtOLZF+MJR6EArOSH0AbLT7k
BiYy1FmRc61rDfH2fSnjMsgmvTNCp3SJfC89aDmB1c/GJaULbftMm6QKx1lj7bZxiWEj0CLEHBYi
oNeJwc2al8l7NwStorDhK9sfDhIiwvmSUU4YLHjX6cho5dXGX3Vm8MYhOlzXKxCMuFGgaKWCYFfL
qL1roB7433URs6SLXIpPllbmzYaSCBV+A6843+SZM+Axd9LDaLbVagcTVRVOg6HdETmKyAZhVf7V
Y1o2h9gZ/X7nATsFuA1iGmujKPs79txLtuHghRbK3i5fWgfB4M6CRtQe0dLOgnA93zmrmqLFtIhI
XLCgFfZLglPlCha4fIGpgkZywFJ1a5Wu9qUW4CZpqFRWuWk1iUSq6316QIZVgBqDsNqw4PjZvXC6
6apklWemRdXOS6Hv4FqCPCRPY2kK/VxnT7KcExc8ah/LGpf6Xo8Svz9Eo6yITKwUCLbRjjTraLD+
UBmix2pvkDxB6BJaUaOmxpKXjBgae7BHWLYKsc3lqmg2CYPigcXzbARJT/d8m/hL/+jUEZXF0KSS
VhpDqW3h2OqpbYwsIi0R4utOuU7yMdWV89XBFFOF1UDxgzoqNb9avTvekg6F5DwxC3hmlq2cW2jw
BisgxA0JJqIEgSUqzmAYeVTTgb2MvM5x70sddWxsUBZ5wn5KtDTBFup498sSz/czjdcHYSSWDcV7
VVyx+SJ6CUiZTLdeNw02Wa+DvOj0TKUbV9Dxt+Z8frXV2El4dcJ+mIBePfheLFKA3B7r37JGTWCw
lNF1wvRmhFoJseSusRWZtLmNRoo6yyZ4dRRLmwZx64G3htvnG7u1vD5q1AoynDI8OUhz1HDrEvv5
qcTLs4HmZx090263EjVpsqeiZ00ZxxYlqAXg70rzx2HZgcfPUVLxN5/MGr/YBo6oN20zlt+j3Q8D
8RNQOQ+ZbrWYUsa5vCW3y92zyKTVPpultaAdQ1aFPjEB3gvlI3qNEr28I/oNQb9VNaDhYy8fN/q4
8J4ULJ8jShmtdJDjzg0B94DO/JUToCU7qxgNY7sKYBYK3d5/M9oG/v4UtWW+KZHOrtrvsjOOPqTL
eCd9kh7Dyuvgsuv9UiErA1F8X6HM/iATfmqX88q38GW23fOAnggyUOs2cKdAi5ND0KWzEdIctb9m
c519JviqTGkcc002juHhQcxYOqG+jnG1wwdG42eQeIZZsL0avVWH/a7WUpoCmrOUD3pT4kXDn1m0
W/y0c77VnSj+KNPRODI+Xj5N3pQ/Wh0Me68g7yqU5jjf+bA0QYkObb93ptwFvS2XhvJnHua9Q9s0
OoN8/TDUmb+HQ1UaYZpTbO2FMrVtRekljqR1sU9wM5iOMoWAwfvWOtkYXUrspO16aiFQN7jlGG7U
d3JRw0MF2NIJ2E4vWJvGvPtSWvXwPBfVfFdyUxUgF8FNBNrU19XGb6rOOWN5BfXborrPwwXx5wVj
mEhDINzSg4hmSRYrGtnpqyoIQA5APU3HJebLbGXbDs8iHmISeozY/DrNWLjCcRIS7f2MLdcXXXSP
6xRCb9zO+RUT6eLNBViDGBAH1lNt2lCLtdTAOBajpyK8Fcv2iBIMn9iZQuqN1tQkAjyoG+Wr0JNN
DjCvmBqaif7UYYuQk7JCWHsYMZNEny8x6PTcUbie811UrWrdpSBczm6y+JWWljuEvHudbgP1bXpy
VNZbe3fUo7fCGMyDLeaIzhfr0fM6lLhKCCZPD1yFccv6jsk6Mc3pEeolEdNFW15Dau6JB1qsZLwU
nlbcRzE74DO38aZkI8CKHVHl4qGg9mvHcGhmi01JH38B7qvHoQWsB8tegqAjaK0Y0b9vFKCgxwpy
sGOW2g0UlqULmphdDSAmh8DfXGn9Ts0GzlYEIeNEp8J3V/a2cZzB6d61Q2HcIJzraPmbQA0DDHP+
U9uzSOxk27lGgHWkLAAPJyVG47jXntArYYlJGgbeu1Ho5VvuVtpDk3nAyVdYHoRTiyy5oLGLdC1C
DS8PfThuE7ZgKIUhIa5lvYUU1g87UIYVPCwmtDtl91TMuAHnlj2SS9Sck1iU2W2V2MNRSTsbt049
LeCB+sT/ZAFfgz9fRghhMbnU17GKfeyvjUeGUaYreYV7RmIt6VP2lEQ2z89YhRsRFh2mjd1YZ96D
6hKw7kZixh9ODZtvKIhvMwXYEN/DJd798d+O6Yuq2/qtew+Y+P6H/u1avlb3nXp97Y6f5fv/8n8h
ioKRxHe9qxV18Q1hseI2/vWfw//49+71n77+y2GoU/X6Q6Dq+oPfBHPmH5Zv0WlGMUc4GU1O/tU3
wZz3h8Puhrc9rBFEWvS7/lsxpwOf0BmL0Jh1sZHp/NQ3xZz1B5Nagb7OsLAuoLLy/o5izvbfN55p
sSFPIZoVwAVWPftdEywr8O8WzUwRGsXdwxTBfcRxu9QObs/O1fGIzNLR1LOjM+H81LPJM+/auCdy
/qDHxEURmAjaN/O+To2WR9EukdKuv45EAvT9cVr9m0ukMni4J1tnWk3qvjmZPQEVVDeDObCv48mE
lIYz1EtcTKLDyTDap1T2AY8CRlJy1mIczwZSbVxQWE35yHiF2pMF1TrZUXN8SPCMV5fq0JMTi5TV
6O3NMpa08X189be6SNRBrpbXJdaHeZsw4BAbToqRX88nh2x9csuaJ+dsXK+J1rZVfrL/tNZi48Zn
m3RYbpPKoM9VLPhwF0gEn6xGW6EJq1EX0xmeXccHdB5EeU7jPMiBhg6XI3xJ3CEO8oXN1Kb2cjv/
aQdu49wM3c7rjUezT6n/oGOuxSHICmwpBhNlb+ecnMbIscePfcqG92LOybjZ6jhzH4tmdSjXRpwL
9k0n53Jsy/GwnBzNaNtwN7MA43QuT65ncXJAywaCaChPzmi7pmPIarg6phF+4p6mnMdJ7Zxc1YYU
OXvxk9t6rSKrzSCMBrt+3EOUF4W8LE8ubTAZKDFO3m1R0JcINUN0D9rJ3S0Wp8lD6t96udKogB5c
a+LNEwEzt16wUUO3FuzAPDpNRhxfJH6Ck96mv51vepXhb3PNBuNhhm4J0igy4Tlwuz7jnNtAaEOs
Wv01F51gnxqrR7Si/0biHPS+o99iVQbJS0ZfPZNLgm3LXaSHS6412Q+2eu4/VgSWp4FhRNFhjP1F
I+vdpb7px96LQuIa6KCt73dwdgY3RYgFErea42reV1p53HSFXyg3TGkmEGdOLU7iXdJF7gXQpCpm
R7P4N1EMQVDCDGvDWY98Wq01RUpQ48Jisy6t6ZOnmdOdoXT3cysnjSmkE8NPHnIzincjHOgqmIXI
7XCIh+hzZvjQMRxeDo+IrkUTejgJbBhQ/I5GDu1TppXVLZtUrDR+3eavGc6hZlMzYPkSYzK7n0eP
mIMRwtEZ0ArNClSL2SfwbHwsbYom5IyzI9/GTFV8M1v4H7QkKx/5L90bCWSCoJCh7+7RwojLEsIA
7yEDrgANV8BiAY3sku0gWGeIqHRPnzNsc3OwGEpOnFYyA4Ixkeab0Zj1XSV4uENUHeYY6HSpnGDO
x+5jPDsZcSJtZ2c7sNYF1wO47JWGnA7ETda1L/ni6tdFGzvuZm5oo4dDsThX4wQ4Y6caqGVUJ8BM
QmyWQLiZLn9mmJRpWwobBXcNtBhxRiX7QxxlEc5KdsdcC4TKUWjGGWxFt5qf9bHtvojJZSMiEBpc
LVY3KAaACwJFPacTz/5TLz8sRgaZtsUi5R3iWHWXuabpXwq/GsBA9/gpNrpel7ccFLJeoSq2XnZt
uNcmW4qPZuTZ3HRG11y00nW+1HNDGdo3/FzQ5cn82PZ+ctWCK71n47IqA2a3+gD9rrsDPCIuCNzC
AKKB/dtBeERv5YIIeEpLGKB0G+eqIQIkbdpd2bb2c5F1bnaIGo1s21iLyluo+9rENy5nYD+N16Ba
aUhZcn1H4hnVC+2qwcRVY68o+/uSfjBxbrwR7/tKrvtNuysv+N5kdqVaQkOMQ9HkZHytZURhNQrT
klsySVde9dho8MTCsh1GfQNMTB+3Q1w049Y2yJaBZ0EDEYtX0kF6qwVk3VovMXIJuG2aoFfHPiZx
wQ5D8HvJyZCaL93e1UZoF1nxCiURVDRBStEVfUHW0iWdAQ73/XgjYlq9QV/zqQMTTxZAlSRJXkwX
0xHmh4EMtkTO0AudvjFkQOXnELtJ68fdiiry9mYLYzGYx6yht6sIPDKl0z8jP46xGdntkoO+JsEr
rB1bPFgCw0wArKd3A00O5pEGfjOEBe5ZM8DraH/A4ifuuFPoetNVEF/9qB4V+78qeYrjggb5pI9T
GFl1+0hCQX6Ag07XzgT/mwbZ2mIvx4bWjLk23scCG9zesGqa8v2fDfrU6R/VqW2fYcpldsD42uJS
09nvTj3+U7vfOrX+49MYAEckbSW4GGW8zU6jAv6/DTHbc2VM82IdJ1RtOZ7XxE4n+2ydN6CwZfQQ
WcTvYJRjIlGdhhPtaVChTkOLXNPHs+40yvAFSzoOYJ0dvkZCH4gkydtwslUPKPU0EBk9iMwbOoYQ
ehy29bQmVntrdRqltKexSjcVWMbowyODXtbJi9sqdV6s0xgab7RPKqOI2A+exjaCzC/stqdxTqmP
5bDJnW4hj/A09gFeZ7VHbJIMhSpfig/GOilqkcA9jI7ACLP4mEKZuK3zJZYmRhr8QuL4DDz64oKB
Fqk5lP7MplarykOJwx1T5lzanKrTNGuUCZMtDEvRJ80smXeBz7Y/R6cpGJt5JmL1nJtfGA4xJ0PK
xsyMc27eEvpjvNHtyO6MLnVfiahjzla2Uf6WnKZv2WkSJ9ehnDR69eaugzrvNLMbpZPdDKdJHkXN
AttvyZjwARomAilpSYiLWzN/YerONHAQa0DEaUYYZaXydzgR5j5kMJtddZg3QDoZZDcGwzpotFxN
jNv+NH80T7NIbx1Lti2kxc24DivhheSX3TrA5N3nZhfc/7jK43LpjkksOwn43fbLC7/3rH6v8mq6
HT1/+eqD4X0YpE8LIq0K51qYkoqpBt1VhYwlmO+4dmu9SuheTqBEMl0blmynjc3qx7RtXhunTlaV
SZAYMyOD3sn0+6737JqILAA4+1rruotU12MA8nOhrhnMzzIgP8chXSiPjauMPtpRpgtg5p5oTOpG
x1gADwyewTshGZsmTACKPZuweC5IaRk+pNIFe6O5VbavymXsSVwQOcXo4MoblVNAbFj2IGzx5/Gi
7c3+mV6k17BqxsSsUlm41FoV/W1nhCIcIhPLqn2MTONjOc48Gr3fa5fZRFxCaEF++6x8vtS5qgx5
mHBpfnY7pe7iaooIE4Fty32jt949BnRoPwmwcgXjRyPyCREp7Kh4ktZudDWb8D4qwg+Gsvw3f64U
qU8pgrqtmNAQ7i2rx0NV0QX6ZGc97filI2GK2XJnnruGNz7H86wgfumyegBfmt3bXUenBbCnR58O
g/q2GGV2RgrB1sVmD/XV0ZyD3pkFoXRx9tDnkaaf5aLTPk7MYz9GjelfoL+hq01qhcZwt2tBY+mx
M+qMApbxPO5xuQdYucsLY8oIq9BiT3vNpEOFIKG7+RuY9gAs8YInyS62UrVPnHyGLoZeNN75o8HM
kLZdf1fGCRANxhDLJclgMcFjS0QaXZINZFH6/aIPQeFEUblry0btRNJ0zs5ua0kCW2bmN4pJegzI
ocKQjJSPot8nWrPDkh47pHQ1Hm+Ov7+n/j+3W7Z/uVs+1qp+eRcKvv7Et22y8Qd7XTTsPrhNE/3Z
6h36L18ZHjEgMZD48VEYq9D+H9tkYf/hY+rAMLNukQks+Mcu2WQDzR7ZZgON4cHDZvt3dsl/clu+
1yqZq+MNMJJjG66LVoRP/r0em8TTWKvm+LPqiQG8wLdtlleSjUyOtLVvSF/DRIZTNO5Ki7b3JCDS
BBKxQQu+biERtAAAlprkfoa9gAE334xTp2R0maNPQZSk45VdrZuleitJ+4MlR0fNg8IxCt64gazR
PUYHfABEhATgst3eCmiN+c3H2MzrQjAiJ7NyUuT7pVMOBLvW9Kn1NmY5oAx6sDQiWsHPMxvsqqMP
6x6ye78QPnavSGksboiy7O2nddRkbuU6z75x3JSczFX/7n9OS2L5zi0bsTPMrn5ytgASajfM3Tgv
dmkZ6/p5bLZatAb2wbiYZku9RYnWqn1vmeDibKF8eceoVO+uCWUqnrWm1vCjMjxSZ3rJHBExihN/
zkrGxysQjPUHUj4mMjf2Jp1ZBbMu/l6ZG6vTmnZjA+Ta0VSEOWb3XgVtkJZkfY2bT8d8O8jM3fnM
IbSzTpWiuIX1V9EhHZre2SSqs+U+RUVx1qJaoMVmNZ0MeF85Q5AXOXlMa2LTU+vl85GcGpqRY6em
N+kAnnphR5NXVxiHdePCSNv4Ae2PU4e5J6IXQxdttsf2IscPkgE8ShNWvrnNt6nuLennUk+EdS5K
VXivSFCS7Inc2kVdU2T5LfpTftO2b2vUYsmAreMcoLB1O4yF9HaWp6YvJZy0GGZhBEsjE5Z+p9U2
4waGTpiISY+EQp8uhFiFEk08ABjbSaYwbZi4BQuoJRIB0+p+KdtYbNQUDw8dj1q+Y9DIcCRXsXvj
mhG9ElpWLWG3Xj4JXOKAi8C71+bbYHodUDh9GMh7Y98aLG5lM0RJdHVNCeMx8kr7auyyrZsXrcRA
XhWJhIYo2GwxegPShULe28GvKfzzzmzmk6rVbLct28XlSC4XxPNF52EO5kkz7G2SVn5+xQiXPNeV
k/9B9ro8JqCSsnN0mRNTFMxc8TV7M/jysVelLdIfx/gEZ5h3xKIby5s+SE/s9dbigYGxIZxjYaFr
38zob+5KORreYRx5N+6HwuRK67E1x3s83yRgMt21VxJqcVe4/8nemXTHiXTd+r98c2pB0E8TspFS
vWQ1nrAkS6Yngr759ffBdr1lqXzLbw3vXd+qmriRSUgg4pyz97NHd2EjpPliE6eNJneOY6ElmZia
gGhlP8+41CeXDQcQa/Ne2otXB5WtXG3fq1l6oEuV8ZQ2OtRvpoMrplIw4DJPWrT6NOBFPvC1CR9W
XNj3fRZt9RHJM+m5EGMhGVg1g1bJ2HfHLHv8RLGblORoixwCq1Qabm+6/gHzdLQ6Vu+UTCLI74zD
EkI5zQhMp2eFMOlIwSid6Ivk8HhAscUAA3JCFZg1TWqhXy5dA8G1F99aVe9Om8ijatuKKBqtu7wA
TLXHSzAWF4Q790kYR3lJmtAY9ZT9pYGDLdMSO3kcBubAnAAKEe5Hyo5wmUrjmas8jleTdKzrrOv0
iamc0DSc5cNw4MS1bV9V3jO5QqBurbFkuzcAr81D9M45LYimwlsPKnQyd0Nl0jQZIWtAxlLwV4Ay
kvDaHNKJidKORGFCZgV7URoxwL90EWIpF+qzABR31C0GyVfsMlvi7YiCtBmhdwT41JOWPi+NbYPH
gSeNxNrp3T3yn9EEZhfXZCNY4jCsCOiHsh8NDKdriOA+rWlBneUdcimC6Qwj3veAEh7niChpK265
WtmoqenMYkO+bB1UdC40rMpjnjvZlH3wBtjapEMWk8/iO/2cXJAoZolz4tTcWQNr44j7nlL02cN5
0z+0CAu6ncmlUbTPkHHd2hFhgkQX6mZ6GFGg2CfWRG7mzo5tTV4QCKPfgmJijmJXmZOdJlan67vU
c9FvJCRMbvx8dOXWaPLcBM6SEHmnawoCV2NCvQitGbI6r6VlEUwbmfkEcKkm660GaVsimSgNqJLE
e+ekUYBh9D01A3PN6/kqyawesCrODAQ1gbOkuA433TK7E0PwNJK92DRJrw3MBd04OYIOTVH/gmvq
XAxGpda8eDGQTjJDo6YpeCkUzYjLC3iNehUMNph76i2JTw6u0U+tB1wGFZY9IL0JfI343nYLpqd2
L5u4n60D4ohy3rl53enhmAFIOQCNaWOiJXmhB9lAdPbVQME779NqZn1ENTL0THkKQ3yLAhcZ8hth
0vwmbrdHIy3GBaDsNBlGGJOFvlyAGjYmwgdSY97MrtXHe9mzngWuaYpry0tdOoU5vYCYvrm2GHub
YUxO/EHW2mcmKux+v8TMjB9zOZA5s8li0MciKHxooAKlQOK1KkBXlnRvuElmeWxz/BTuFjbFRMZa
ZGte94yAh0jgTcwTRqDukFoedUk9i+o+K7IJnktJ5k8CoosvV50U9OzgnqhoHqNp63ddMp9TVrjR
1k6Scjhabd96wKNnfFaWKFO+uCVpdGsO3HLqp63FKtfSLIsiz9rixheoIqRuKIaMqa/3pDvjEZ9I
5Jv6ysCRh+t1ph3eFyS0cesCrN8IyMPJeVGamvO57uy5PUerovrLsWpGeFImNUjzQCNc2WdotoQ4
F5hMnWOiZV1+5XX5t0Ht6LrggRu5DFeEhGjzHdEk+vAExUpf8o3W1AsA45R40JNZxDWqxjgtKaHs
yHVUu6nc2PwqGyuLjkU7atUW8USxqu6gOW3LxHPvDAF0ngvnLuHiWtWLQuhUk4FY0z/6PNoAeIic
Z7h+9FXuWKcpu4H8bk6aZHimuVS+MEmO1IE81GI4mxwe45NIz4jvJNTGGq/yUqGiAF7sOoecyXNy
nGPTKk/Jch2rA3aLpXssudMRMulp3DxMZWbfNuTOPjEnMsQnpzSyAj3A3ADAXnSVHmJIUAOzZlKE
eaWIQg/FMDb9CWVcqt0VRSHHm9GXdqnx/KIaOYA7o91Gyq/Bh+rq8SbReelv/31R8//poFD8Y+lz
fKtWn9Z3/P1K2zTWv/+98LGMP9YhnuWvkzemVavA/nvdY5r8CaYgHzuB8a0k+k/ZA2gDywajPIuf
w/+7Fks/poPaSq3Hssjv6wZYTd/y/03h88GjRFSVja/Y9mxTMLv2uAff1z1s4tMZwe6LPVWRIR4n
MOK0Uk1wRGjhpkLZN37UjdoJCe3Zmz/Ppks7rZq0s0hC4Qp7y1s0f6+7dj8TyhMZ3fz008z1F442
Sryf/CvfP6BH4cjThxFat7gUPxdmIiZxJsr71ylxDGwWGjhCBkfolQNjYtnc//PR3nsucA1hIhAO
b2PT+MYnXYepP/lBh2VqGPDkZE/ERhwS7FbcI7JT1//+KIyDqV6pP0yMp++PkiRzziylyjbQ+blq
5Uotq9zhe8IEI3eCGX5x5d4Pfr+fi7la5wUmRJ/1/v1RiED0SU6pV0Reme0GNeoE9CY9lD87PuYJ
Ya7EsL6RijT/5vTef2U/DmxiMcPgQdXvfXDK1PUawmJJIGljXOxn+nYneHJysoHIZ/vnK/ne4fHj
UNAeLNxshi30D1dyqSbazEQjwFjKqqDv2ComS81elMrALI3fWAn/dmIeM3mxGnOBzTLR/3B30MQs
jEyHNpnP8QNlpb5lz/Y200/8zWmtH/uvbgSnBU6CQ7Bn9Ikyw/j6/qvLkIpBr0zSTWQYWihgo20r
a7S2tBXHwAYhcfSbaP6NOfBv9z4JGnRUVqcklmhuzPcHJXYJAVJB4YdFB/32Mqr+K+pGssz++Tv7
5XEcDuQaWFSNlVb07hnDiELDcy0wrUQ+2hHi+jhV2e+cgH+7NTgdTDvf/lv91B8OY2fZLDrhMb1Y
CQVMIwumM4O1T+P8DhDdeUFMQ5FZ+xbBal03B26XQ+4MJ4suz2efNCmjkRems1z9+7MnpkTYxJhA
WnI/3EPw9yoJADXZZPiCTwybSXc+RL+7gX5xp+L6w2jInQQe6KOvHfBJ6Q2EWm/KsRm9jW5ICn+7
BXwekIEBZfGfT+pX11rQ2XNo0bGcfDRaWX6Ua14GxVWjzNlBKP1MntWx9exTvCjxb97Rvz7YaqV0
TbFCn9/fP3R8DdyAHGy0yupQLnp3baQrDzPXTLGN4Fv+7lb6++O4OhhBUrBQrrb4D0eM7InQOYPH
ccCMcZEl3mNreABCxzHITYdwj73WPab+vJlaatFILSGKisAdqNmR2kFRBkQICTG7TzTmXv986f/+
NGGoxWHN6BGpB4Tu91cDhxCACY9RVo9mh8ynUaeKgXT1z0f5+/3EUZiCQQJg1UIN9/4opBuSLAV8
YAN/yZmPk0rWLjs2WlA+xG77vzmpD/yB9QXI8RzkqP669+bCvz+eOUZ6jeeF+l5n1kgmFRhGkpeT
/KvVSGvc2GYcP2YI8bJAa9rY29YoYB50SlIP3u4oz//59H91kU1hrBsu3USKvt6SP20LurVZW5LN
tilzvye6bFj66TDNKOh/c+K/O9CH9QycKIqDhANVoPIPkm3CFs7/794O6/36fnmBX+45dHroPgvz
Y/iV6EYkaQNXt6qGxCDj3qRd00Wmc4+4ok8PHePK+QT9REOPqJZEavzz5fzV3YR3wwSAgrLE+Pjt
SqNw5xRl9CZ3NdJXeB/uytjtQAUO2uGfD4XG++PJrqsA35khLI7JL95/d3pralVmJkhb4xEfPlpX
hu0QItqSlyMZgmGfev6dsCZY5pFsEcmKCagPqxMslVcDfOSnFHg7nEmTCVGHqB8N1upp1AZPvrC/
r6svzaoGuPCxa35zuuEm37DfilVAllsdPXVq7o1TrWhRfSk9H6MAc8SUX2ujUQDYaYqZwNQpZeEB
JLvys+NuIZRTRyhK5zdGyqyFxmwvXRhJfblI1Kqn6jM+U6DRnel2vujrbjtMTjeEYzOZ+9LztdV2
kaWvsYbiL2SGHTsk//pLHHqI+hI+Qpfn+5bZOL6bspLkdJqzOeBqlFET0sDryn3je01NInVhf2ZD
ZJZnQDcbsS8ZHkDfRhnuAi83aWE7GB5cIK3JUFJS4A6lkzdG5w1yl7i4TrRhbvyjLmOryZ4yVRGi
uhmLJCf4cKAR4VuH2TcmLQkSbNWzF5KOSTnryqh7hjzTXamySK9dT7ldgF9SDmHWIOMJ6tQieDMv
jOU29/M63uuZ0t2gV1X+mbq8fG0aFBp4XHJDhe3sYtobxsi/QlgUPaVlZrD69zIiHp6nLT0ViXK8
EwMsdr71piZ1wnQiZjq0Rn9ITp3ITJ8GzdGbI+EqjMeJ3ZxNWmPsA5tHfbTowGWktD+tUO7FDT0u
2zpeJ+mDC5yQ4RWhuEeJhbzFuoJlWrmnNbGSWIfQNGZhDyIXMqkXFXtMHJKBKeYaDDqGGT8DKm6R
G+IBLfDAaTQn/bhI1RFnxnxv2QA1sTxYSCD6KbIOMSV/RHYhSdfFxgDKwiOe08DdKBN/4ab3HBRW
WdJPN0lTpSU6vtm7zLzav4b3Odk7dNsLI4jRimlXN+uwhjDpUaXTeeZKzfaRHWhQc9lOeTEJ0oxq
C+44d2we4t4gcLjqOnWtyWLQAojEzVnbQjoI2Q8Z7l1lLpN+M5ZZgzLaRN+2V5ax0GBBUDlU99PU
oigz4o6epjc5zRY/iWZgliSfLD4lblWrvGMFnUdLTzKWqpQ+U185B7qJ9EjGpC/K/ZR5+pWr6dkL
7u0uOZdEbDZhNRSYnkhFQtlutAUBYBQJMaMPpBgBr/4adXa8VGpj0yzTNii3kzcEBczI8qSd/G1R
UWPhxrEZLGciQztg29ZCJoo/mNGG94MThQymEOn5otP7HQQdZgpOVU0p8Ure+k8aqwKOMG4uHTok
MnyFibUgVChY84PjdYwtROstZ3jBWvLNoKORQm1hfAzV4reX1HLS3yq3XqN+JdlIm9pF3oY6IC7O
nLJCD9JVMeNJUBPECreVicoIwjVkV2DdswicKfU09Ojd8oy80H4oZoPEJpjQxUkamwK1ARxJMglo
Dz8l4zj6YOfrpX1ASlQkIeOn/Etd0BV/GpbGEXsnJsX5yFjYxvpBuou7ZbRaNrsGiWiGoLI0Pw8R
s/9drRbWGpNMTrLJkBl/STy/GPblnOgHfH5ptVVZE2ecTu7gp7bE5G/aJqvrHbsA1wmYqhnoOXmg
8WACYiN7NUOAhDM4rS9aQ1qPhd9nX2XnRGgVcAETfFzXrrlJSqN8zH19KemDCZUETFZ5S5i4i8mm
GAeg5iiayfjSOll2e5nk9k1MW9MJChQfNj1tlVkMMjJJChogquKItqiebzuC2AQhG2VXW3shkkqh
MUR/b+xauKPNth9wfzH/mNJLbXGNGKVLlS75/ej4NIAPbPrZxJKI3hPjDhDHNfuue3OzyG6eykTZ
Xb0xhsZAUEnmAE9Yz16+v5qgkJ0QmiY/j3GG72uK6PeHrk2232kibavijbPKNIg801MVNI7vIvtr
zHJ0QFRb7hhbe1/Mel5/3xv+r0HgfxAj/LTb+JtB4Cx9+dD3W//+974fmTnMUdfS64d8gb7V976f
/we/ycyHWAIiZHyx5kT+4OjSEjQcB+IHfSGafmga/mz7GT42Ax8cr73269Y//Tddv/cVlMvW2luB
tUBZaJxQIH+oGdrZLFsiR3LG+SUd5K6dCFWstPSKe7W5dRtn+k3R+37D5wp8EDCY6OFxCiYS4w/b
eab5NqU1c4kYX2TYGJYWtkJ7GfBZ7n76Bn7R9BL2h5Oj46XzToQ3Q3XtoBn5sIVGL1JkTLJpLyim
Aca2YLCf6LfKNzWT/AS0mjhZEyxOePJihrrAZEOv1NnZGLuycdAd4mBOujwl6NLI4gPJcqYXuMbY
vpqtNQUSm3h8IIdTd894TagLV4sEaHCSEkJs9vlt36H23RXeRHSm1juFeUboeFGfJGjJiwDRWu9v
pVYa8stkNBWQBjm6zKTdxeEbQS8s6wOTbjveVTzmRVjmOQHdheUh3mvxDVsXkduX7ZXE7y62HXYx
kntVPH3pVdoem3RR7nOZTRKf5MLMP7bT6FzNbvqlgJecMrU2UDzaosVmFkYufkqHXWqMDBtJJEPg
yyLTo3O5TBAqNqmbw+mgGcy1DGFC2aAqRoOB95ldug3DOvY6Y0iIowPaYpmcmgvD7f0ljpnnP5Et
3WFZGLUyq4/T3CNQn0hQBcJC2E5pHL2knpgm2kCJWkJEidN2ik0snNaeQz2LrAVDsIEAbUJbiE8f
V39KEF4WEqQsx8c6ycb63Ea2U915o2SGtamkbbOlzGp90O8Zx+UtuE4W2RajVhpBGtkSezYSIUQP
QzJ+dyaNVLrNHCFyNXetrEcfF69OooJ1yoAyUe5l19VO2V7j7KxdYhtQDmF608eo9KAZWdZMdKZM
bHe5crvaqJiLdRnQtUu8Y71+E6FiKR/izM+WdjsrvFms5NrYPgPikvW65/Hm+ZoToDmPjh6nWsWC
bbW0SW0o6/jhaqzzuImFYc/1DetEW16VqWZdRh1QGubb6VCGq8bkoY5nbqJ6aOdypxohNXpbulOF
Ztr7NjoKZlWhkxZmHi6dk5WHIW9mZAGGu7oPWLW/rLmtyxaySjbsGTKZ8X3flBIfOv8ampDNPHR9
fAnThtS2QUQlNkqutQxpYyPcrjG1Y+WQPtkA9CiJZ0WS5Pl7hmzpwRxbuAN6jVkSpqRnXrr50PJt
Qh7Iw8pJe/MVLd+oTse2tOWFQY60eVYMU10ckXgn5kDRhN8+0K0lmW4zs2vbQ0SKCX+1mMDrCp4K
QXhETqQmym/WOxg6NurJ3MlznTmwwvufxgwD33RZWPkBP8wcH1u2lJh2hdG8tKij2Bza6XQCQMzS
T5VG9qHaFLSc4+W0qYlMhiZOBiF+UOxJC3Y/fIaaU+4kEVxIMYmvGfZ0xN14BegrY9+2+lzhT0fe
yzhlVuBbW4fUQ4egxjBKEXNi5U6YnfZKI4VXt+sWrc7Q68HYZHZ1WDvE+i7uKjzgmG19dJxal1O7
+MpvD4rJ812O7zQ+j3iQvb1di964jSeL23erEc2Y3UsZTc7B7CY1JYFpVdhAn6ZK01Y/vm8M3bnj
VTg+9WnR0sPcZrbGOAe79EZ3Up2Y3AwD0dkaDpycEOhW1PtmjJLXiub4gmIW8w45CXmNl9tP4os5
hu0CXkxfblOijZKd7SiU+2gn62O+4BGGJTXaw3Yoe3tgm1vZRNEYQGNuuStHDB4oS6xPIx4ZpuhG
V8RoP6wJ8Uj1JCj8ynzf4IvOlqfZF5ZxEyXG4oUUwNMsPyeQM4R4MrQKCwPh8FT7JpP/UqUVzksL
8aF0trLDyTW+xjVy7tqjakPA0b4MKNtTM8bAPWjW+DqJBInop29L0v/uj/5HsKn5D53yb9ujzRvf
Ul/+PBhdf+D7/sj5w6L97TCdBiaNRfHP3ZH4AwwZszd2Rx7dIRqO/9kd2cYf0AsdSC9sItZuI52e
Pz2T6/YI8yXdSUictIatf7M9et/uZbDKJN4nIf5bNiEE1g/bI51AraIuKUUYs+vbiMCAUvYPfQGF
dG22iKXd/3RdfrVp4TL81JD7cUS6nWCUAD5b9ocjpjKWIzoom7pQfLKM/Dll859p2R3GkFvh99ee
wlIVjeaD39tfdLO5yVL1Mpe0HBrN3DW9/ZbY9qpSClCNPkpzLrbt4MRbq/V+N1X018HJX91Dl60c
Il5wrIDPbb7Ej9NLXp0UcVGEugfPW2CWBSnEuP8ukhRXHyGCRrVziMg9dFS0dwQEL9d5yuObNOM+
W5ZPpOQ5myJG+k3hnAbWQCfAnAjOA7LaXmDKeLJTyvDMjJAiYXL+7PX+dYORk1kMBqY+EaeLdxmn
Xretc1btkclG07nmdujj4VNVEfuEIWkO4W0cELcSO4Ry4wXFz8U0oMzXSqp+VzOa0CQYPBDMDuNW
m25Eo+ipNWa9p9amfMWzeIbg3UUU5TRB48rPSGt6lOU0EDcogYAJOAhwE2iG1zWRVddImRwacVW6
8ytlHvqFYDd6AFZQ9PqWeKULF5/hDl0XKzH+RvONmUn+hsAp2/UIjKivUejZvbbV8XIGnpveonkq
dklZPSSd5Z+4nvu4WOrWXvX/sUEnbCryU9L/MmyTer6nL7CcgcLzT7IxujcQgPJq9xH9TVwg3Y8B
rHoCvWKTqp0u63YbD9qpP9SfYkyfNwv9ym25DNXW0AbtPB8L8eKj79pHs7nn+/MPtSQ+LdaJOiJ2
wz4naoPE+uwVxUl5VZBufGZXem+AWACJk6bUv6jL8j3B1vthHtl3dLVOsosfeeRT+JF19OaCkLoC
4FAtKoHMCSwte7ptl9EjI8c8CTpi0HgCrU9pXkLlyP0TfxHPGCvK0IBJHMwV0PdFVOXWKMwre0mp
vLulotfZ9GzhGd/ZGnLqAYjVViqFwjO3QdrhTjwviLlFUhN9zZwkfo0n+7mdO4zJQ1FmQeok3QEZ
s7xeIvKzytiYAs3hDs08Q4b1uvGNDfKImgEbApKyLxVMimfChu/HpDAvzTbNzxaaTHuhNPOYGPGz
u8jisXZaulrzGpenY0kmhTlqQzZa1nnTm9pWsBfHz5AlY1C5qjptInXhg2H5XKPYOmTGOhTwYsA3
pZufaKmqQm02SOTG1Ygt2LlMEHvd4SjKuDg2NPrV2KlqmV1EUadAYfn2i0sqFtAiIrh0ALw7a0qu
pF10W9eueN2Uvn/g3Rd/qvXphoU84wGNi13TzUibokOakBepnIaECqNrw6hRxTaOk0PTlNPWq8fo
psCjeWH3yt6LypIXmu6zXAt3fOqXyLqm29RsxyZZDedDEu1FqsqN61+3VdsfGwe1MKCR8ZxESqsH
Sg5wTLjRvuuRyiAT61+Kyb50KJgCRdQUhmAgaGI+x9L5yZrNV4vaDML56O5b6fVbmxZmuxHI5K7p
SJswe9TOJPVxrzuMQ8fRJSiTAhxtcmqlIUnY9eswaT6NGst5iqL2vpw7NkVJlQIEV7SjbEVoajxG
8h7p7PMiSnVh5J51oFh+yEyRfapjp71uCXq/kPikz3kFpSv/xNjmCJe3LeKFy6pboQ7YBAnjnrzP
M3OJfcq9eq1qpc7YrYA8z+CiujJBJO/Y81akOa7XtDLQ4Kln7M/tXmayQ3tfG7Qo3fjStsD7WARn
BaPo5GOtks8QsbmWfXfTAV/bJ61tHUsbawtWtUuIb3easB4mW7+38x5cDW72+DzHbX/IrUY4GHwH
46ZlIHSKV8A4sWm1hQUvyDdjggcOZDk6KCPq6Z8qo0EMpEq/2qBuNU5Kt+ZOHPr06HZJNIeu0RQH
01U8123JMBqhIhhNs5r3daYZYlNHeWpjda3VpaqJB2EVQPMqa9U/4YAy0h0sM8BqGA6Rl+Lg1u/k
LCeubFN9tdgAH5ZOmFvdICbiDL4RALAo9KK0eBUdHHu0u/JoqVEeJt+C9OUDwHmxwQDuVs1hOPjE
tzK0QBBXdmbDnLoxAjp/64glts89M1PXEaTOS3IK5wP7au2EpEId3FkvviBkractiULRXev2wGv6
ZDCw+6nxIqqn5JTEvOo6Rti+5bZGledneZC3ymSX38w7DZN82CeT2MWOOUAPIZYmJOhO23YUe1ey
ibAet2Vx2mdjCJPJ3uB8deifSm83JCI7z5Uffa0xfFw1ERaznQHfcOGp2ek94yDuepzfAncEPjvM
thhJ6a+f9VHyddRa/17iBN9qrPHP3eDKo+itUW1qbemPIklydaF6R+3HgqhIF0pxgbZ6KC8V5fgL
bF4dHt24HGC+34q6ik4JEyDSEeXbVqUZUBy/f0vKuLhoiUJHDA2dnlb7aePikSA0tbtqheXvWrt8
aBpJ+8mBzslqIJPDnJKgFkMBDdG3ZucFhr5wptHPa2ImANIufP1aaqLb5pM2oTH1vA7+Tb1+h0St
IDKgVtOXoC/wOZb1ZdIu6UU+jt3JkEdnHivQOTsDpFAkDlabYmCR7DN63UVTjLcKSvoOPPeY00Jd
2ovIz2/w+UwBD0R0pnW++WCy7wjUUlWXtlczrertQ0kJnQQZuIiELoyeoEB2vTMMksZJbhnR196d
RvT4hjxqNNsO2BqbgxTZ17T1zJOUJN5jbRTY+1tuUl7Z2jQmYYsFHuhopobpBhJYYQderHennml5
h7mbaD1EZgJzsmqt3UI4SLi0znRu1Vq9Ec5XUYBfwyG4+DvSqK/m1USDvrklwlGPzxs6Txv4CHBH
nWGl1aA8sfKeVY0pI0uSY1+MsIzBYGvqcSG49lAvUuKhGaMj1KnmLB6m7CHW0mXXKuwPOcvfsRkm
Yg9rv592Xt1kpygD1YtVpNFxzJ32Ddw4AxT4eESrlnI8HzH97018DjeWM153Iy4Dgolux9aoTvCf
jMECNGXvm6j7ZASk0x5tHS2F6CiHp2rbxx00VSYoR0Ae5qU3ek7gdaZ1hl6rPa1I+t0vtnuVRoYf
FJMMUAPkbzZakZ1Nc+DgJtUB6S5Qi15brVwgLIAH8QDS0Qp7c2S6MNTVYUDhfWFMxUM+2OlZYkU3
S9W4d2MJpIjXS3VqDeK1kiPEQKvbOHZp3qth6KBYL4ci4bBSb16Z64VyoVsQDWO+yXUYX8TVXJN4
a21TNfTXvde3LGyL512wkmb3Q8/i2Zqx5O1Yg6ECaAoqKj6r/Mwhn7tV5+3UiPs0jf0Hr4sidgqz
D8Ro9JggZZVzhaBwvBoR9yBTiXHtLo6Ls0xCJtpUaaaOtp+h3oZo6DYRm0cxFqHp1Si0wTNcGHPM
hlArMt7d8ioyyjuL+G/mYiQWTnVm783ePhWkZNzmyjmH2FcEAC23nasVaNvnR7TxeOId+PVwOIad
bPBM+ToeBeXe8qYju9VN/S3BEQYBJNlXhS2cSEzzNe+d5zLq7maprhfURecFLnblmM+085I76ePe
pslxnnvlnWKTfVqmyWOBocMJ+GSI0I081EcvxRBQsJssufkgcMS7vB7GkywFMWcbzGaKwu4PKT2z
XTnPZSgx1gQuvcfLpVxuG1l5uzjpsk3RTg4OIYPrZV3xTSIYm5tzVejqRjHlCeaSFdTqARVbMnol
3Bl5SjstwcB2c/YaDjsnQNJ08NkQcACHdXMRAsnUoP626s6x8uQsdyJtbzv5LmakBdR1ONGZaJ8X
NgFCsZIt1KmajOy2hO82eOIKM5UFVjPB4tsNK/eqO8SGO+4yNXq7ggzIm3FSrybmYmhlHRNo0w1g
9RHobPtdgNX9dCg6/QLdEH7vko6qG7skKWktINl0urQIwM3GotvFmbccK2Whe6u0BkIgWYwVIk4+
SmMHYHNDGozGNeTD0MPiE7qWZp0ppktXSYqDzOhw0GZZ0Z22k9t7O41O8kPXkubJ4Ossnybv1e/k
w1JUL3q9AFOuKXDWeAr6QrQXX4jAZO/rmsUtyVIYcIlX5kYFH3BYIRT9yYyTP5CV6MO56IZ501km
eEs77g997R/wUx/mChMl0MG+AkucjYpbjxJzibqvMT6KLWHRvI5T6RAWjD9wIwYNlkurP9XtV9j3
08lQeh5osHR6GsfBv5wS4X9ZkdZh1wCEleyQNn5b6BscQNNuymWJxdC6aUung2VmXje5/1I1+i1Q
QubUkqchXSgjYTPcpkkGdhdH7ONEs3NfU5KjNfnU4Q2HMZl+LqEzXejrm871i4KwmWjao33rt2Vp
eWWAFJzcVrb68swvjRNvVkWQCReAnZCvDDvLWxC4+YaOmr634vyy4OELWVmgVDd2fjICsyaPnU9W
92Stt9mTM98XczzvKkNeUqwL8mSm/egU1bLBm3rDaLLceZnbPkmRUyV7sbNfs2f3OomCiCnXUnOy
OTUfkUyzUC/x+YadPq6XyeOBVarJILZ1JQ8eJ7BltHtKA6/ccQPBkc1yxvlsgfXpbBRFtmupwwM3
uvHnPD8fSdkFt4OTDZn2J+kWBysmPXSOsHanC5XrQrjwxuO9SKiRdWvKRLtnz90DVHfmk5Jwsi8u
soHAgUV4ij4gXFTePjR5f+rmiJmUTNDl4bgJJfV5iGNNneKZUiKwTIXJKB0UhEZdO4cyIk66wSC1
jfn2pqCWfVvMWX1ZzAZnV1b/iED6V03CO1ny/0dw2jvE2n/nr9i/yRVh1n78p9ZP84UtVZPyPoPx
9uPTrZ27d7/AA0KW6HX/1sw3by297W90OFTn69/8b//whx/iblaw1L7IvurWfy1OZfVzRxAB2E+9
sr/1EM+fZ8ns+28/8cNcYf+BGts2CUejlcjgj1ng9yGrhYVi1RDqFuapVblIr/DHkJXS4g9mnjY/
Sa8Q54P9Vx9x/TNGlI6FV1231m7cv7KVvx9FfpMwuqSI6cSp6QZn+mEUqdXGgKMMv5Y0V6wK3c6z
3knynZ2bX6LOK3+jdfsgHuQ8MUqg0FzTT3yPDdt7pZs1pSBre6rVrmUimTNqgF6T/i5n8UOmz3pW
HIbMQ8wsBCs41ofDJIW21LiRwSHWvgMmqo5P80iHiMhpHecszolap6jHl0VqGurj4QLxsQh/ug1+
0TL9dpS/upDfP8Uq+nfwznC6H4Ohmqmmh6FoSZSqkS9ZocfXS75fyP34KqW0eTMOEExl0Z6Wzsqk
NZIB/2rVNESw5wr7ey4+2ynkYQP+vthnANDfmqEsrnu7Ge6wwWYB+UT5Wdpq4I51WeAH17DkBNQy
Gy+hj7Wjh2KdxNhhGXJqkkUfVxV1jg4aqzaz7gszJTvZQiXn+KPT7mQseoYV1fh5aeYry1fRhaNg
P3tFIne+x0QHK2YVGGiZwnLwyiVgpafG+Hbl/tWb5r97jfy/R6jgAfy/zyPOn4vnMX3/KuEHvr9K
vpEmPFiADipqd/Vc/fkqMddwY0GIE5oC7nl7Vez/+SpBy+Fg4QEAuQr6fbHap/40ahlgLcQ6q3D4
IR5LNM5/vkZ/3N/fKZu/NvMAnVufq7/ueMCs3O14v0wL67/uffscP4uQccVn2bI2if3JQ7MWkYu+
nLU4cHZRTl8qqXTqfs5h3Cae1eymwrNPiP5pr1JQ8fAXBBwv0RR3DmN0djBac1qTkBpWsTLOWt+o
N7bDPDRe2gnF+lB3p4g15IlShMM7fhYgTaVNNx6hzYo34c9PEJFgsUc3tFy3fDgVSDl4ocOiTuNZ
/R/2zmRJciVLrr9C4R4UAwzj1gH47DF6TLkxiSED8zzj6/v46xJhVy9I4Z61qEXJq5cZHnCDXb2q
R0ECCxCM7sxo2pjHnD+9Rirpp+lekowOFkDbB80jQxqxW91oiBrbaRlPAqsikELtF4nibai4KK9s
XrVYPyy4ITYQ9tiYmlo4U6pxrAGvcmFKqnD1WpReBPkla9W1aT6JqtHSnlj7wUhn6DE2f37DhrTI
tp6s7nrur1wmiuts57sIMTWe132tmj0lsoHXLvtKtzMfXd0LR0aKmwp1X7LQBAy+BrHBqiCxL6aW
vSgNvkGxMYvcu9fz5C0GJNzI2Z9ok68yM4js+o+yl35T9DahD2n85cIff8DBKQNBIHYPVF5jV4me
PSAe4MQDoz4rz589N8S0VeyXIpMb4IPZU9nGJ9jttB7J4pR5rhZqgOl9ONkAwAfxLXsTn571g4/1
GAvtsS6u6MmBVWxHWgS5gAdFPk2frTUN7KrN6MnV27sm6451/1ZmR7V4xPE78CJsfVirT9Vh6vV3
nqjSX9zxZHj9U2mU53pSy0aOhrHLB/thLZe/reOlgezKgzfOI+v1+QvW1D7roco7Kjsy58OlXouf
JBm+I9O6hxZ5wumbwRlngZwmmvKLZfq1eLYY2ssDwMktxrUFb+Mqt9RypPs5zwOi8Sl0v/kWmSH2
v+GGn96nIsJPGY35MQeAZZSOuSunKQHnq55aO992JajNVNKkoJJsL+rurptwL5t5860G/buszIDS
voPkjpgCVdgoDwNQi+ueKpGalo8ofRgyFjWJ9YgT/xdbM/y9qJ/DSk/+mq1k5zMTAWEYt2oiIGWX
vLhm/5Kl3V1Ui2cAaihSLlI31+fAMJo8wBkUUl57qNbmGNsl7oNkDZ01sj9Hs/0yx/F99PAsQ0DX
79spYaXSXm93VsnqBPgxFklAjKnqfyKAHYaj8aW3nxMcuQ9NlKQb2J5k79jF7NPI+M5iaRxjjbaq
cgbvXlf0pKdafmwy69OYZNjCeGgHHQGR7Qqw/eRhjU4kL3jP0SCUuEwee0UBB8C/H3tBBFDRrh6O
DPkrXuJxtqJgwB7Al5+INvw9u6Ags91JGjOLtQ1QM7fL3P7RWedtJldv+EVjLc7HYJbiXOZvsnuu
ZieAAc6YWwAO4O/OV97PSPFhz6Y9wanfRtf+iREHKUwZHcE/BP2jps0gQpD1BhDwf6Z+0j2+nmWl
6Zg6VwNGawaWlmmisgYybAsmjCcXH8lyHNs1x1gNtN36tlIctsnW5NRJbwipxDUP0CpE/Accrj0V
vruQ0H4UdmeW945eF80HrWlExeLEVMnRayHkVpsOBdHZq4WyWn/opcpOa75k9gabfwRWgasm8J8x
Rou1+0h+tXXh3guP1vFA17TxEbqpySoSLf8wpxWwConoavl9OsfRhlprN97FjSnf8iwnoj/Bsm13
iOn2dyQikfhtmTLYd+k4cjoTOOglYfkI6hAXCdPGuZw3nW9HMh2Dbly0IuwHlJ7tyvvGwoc3MBc1
NR1Lm7KXApi8zKuH1bCckJWcu4tzM/qA8YC+kPOFd1ke6THYUdscy4tqia7yLbeApLznAIc+u1W/
K9P83nRT7VJhQr5WCoNFXakUL4a9PEsdkKZlOv1HBTIyQCF8leCH/GQafjzTrPd9PRf3ej/y1UFb
bK3ad715XxrtUSti79is22WiX2nOTr3FviihvghPUmHX4B05RMcOBS8NKeHhg69QxLoNYv8uQwlp
Nd3XalWEnLSI+usR5hfkUJx2jlZcRm9OAzocrkmS3EQ0hZM/CT1VO+dp5H8Yur+rme8dzIJc5+I9
YO89qftNg8UzmNOkb30n2xK5oC3DJGenTX2IXVkdNcjziu23HEbrj0NRAvARyhLwDfWouDAl7Gh4
tWN2QyN4bzM5dmsdTIAg8WfylTSa+MnGxOfW0RZ34rMiobWpadK9RktcnOeF+6ch2J9HM/qMVhxY
WZzobu43CRBen6YFurgmxa0cXFOFj6Beur8Ubv26WapDitCTfTwudaBj/9sDkcEID3YC8XneYM8L
oVz9xOtEkamKi4cJyIY+Fr8tCDtG852yuwDP850bf0iT7r6oSk5FVz/0GOGljMnHoY2xosY7xnYF
/4/rkYKbz6xjn2zWiqgFZFbYIfLSsakErLNdXq97R7S/YukfHOwF94Cj/3G57TodXA05kfNoDXdO
26c+ssuCa8KukivUq0813cNkprEtJZQOumQbE2/w1nNrF8Gt/GvkusSr1B1/KF56NdM08WuHw7+f
iVRohdFvY/gz6MRY0pfmpXfm4xqP653SqPwTbXS25bK1oGP2VsQ61ivA/cxY8iySNKOZXtf4k4hQ
WCTDdlyng6MmPVgE68y6Pqo5/SCsSCSC1A4ARJJVg3fQgdS6lbmEDp9A7SRPoFY5j7GDci7Poth3
bhX5SW17Jy2Lfx25hrmpfdFytHfRu4xaD6cZY2K1+L3XFDDjeQCGZchY2i+vtdFslwp2ktD3kVN8
RAo9k21LQ1liBGqTFeTfFCzgVBQhW/2ca8ytMC57k1a/tykEotXqPsuZeFoRuVsXSsBBWvNONhWO
sXk7xd5XnzmBmTx06hwnPFssVrUl46jnMPau3VyfCXxwv3nBcRUqYe/66a2R3V4sdg73RvAWvPdQ
dXZFXx0ape0NA9A9q1g8yr7l2G+i+RwL7RsuLq/+c6VG8ZeWtJMBVNvskMGhZ+bK2w2J9oLdX4VU
dxm7EsX4lenwTZ9E/sx3EmYKmzqME+OlQiiLcvvXTtke9lxpGm/i9AUvyqsSVwDbiYT6siXoLJbM
Vv2mNW7rW0oPXVZROwtSG3foklYtjkIX9pXI1KbT7ooUSo/3B9eNkZ265LFIrDAdAfDQpRT7VbJG
D1NdvVlucjegogVWT/1CXDqbKDaEDz3nNPa8MkT1OZv1qe7dOy/TtQONMe2GAOo+o29s9SOC1YRJ
OcHCvAX5m3br+5SMJW/aPzUwmSBq9CikBSUEbxR1vMhHcQdUDY3NkO6eeKx6wSCy95I91sT3tbAf
WRHNgVaZH17zNWLSHYx4TyNwHy7KeXQwHwZCCk6GDkcJ6FWQxQMsKFs5ASkR4NELnSc8P+Bv7cq+
Q6fZwcjsgsQSNx9r0b5UEFPpZIOp9V3TN1xyei3jWc4jqadmXrcYhViBGVp26UrWEk1tXtuWV4xe
Ww9Vscwfq9Gtv0nCv5PFMxj++JLyDIXt8OD108u6NNysvaOzNgfKQptNauDY0TN/oWIyXSJK1Bz4
B/a2LafAIihnmXnvazQKPa64uyn7iEeopuu1MG7mlOXU9FMXllTg4u2lTifR3zRln1qH1pJiPLQ9
LWOw6TaF450puzinVEPEXnpHNultKObvukvv4vIRq9aXSpLby+W9mfUgLtxQDUNIuURKvWNrX1Ff
tf1qW6zGzfxA5m0PGPekp+vFYKHO6T/xcyDlwF0LR0s867ZxDxt4O0MsYlPGnMDgimWc9HrNonHT
Md/50S16whasdrVdbJoBW7HvsagoWmpjUn997Td2tO86mvVuPYsjS1TsDXTKRWO27HV3fpFiYJgr
XGxDfXb1eMnGN/+loQ5yGl64CB4HWi+2qqMRpWmWI2xb7gRvDUYtH78yRofO/LYS7Thxfqmy+PKo
dAmHXBFsS8LeeuS1coUz5oPamMJMGv0G6gZqjQWtmXTmsZ6Ht0xqvp0Md2utpz7L+V/Krf5Gs8As
lb5CUD0PsShB2CbvZscKdBn5bnt7OlYo9Nz3Ocbv6o+i8LllJmArulYprWOjCHtcDX7KcBfmefnW
VIP3mi5DTw2Xu6dkavabfNiaurhfQcP5iYPSW6fMhJGc3my6ssrc1BHqkzuS3Z/NmoRtWbzEzbz4
GGhgveo/Q8/2UTbOsRvvG4PwldPum7YRPmVgwVSbD64T05FgltuU7TNtSdxOa6d+zBt3O60OxpRk
+o3Wlh9R0YnjxKxGwOk1mLg4sbxhDJvZ+ERqYtGB80XFNoYwK7b8di72WjaXW3T/QKoeQl9F+tFl
+JDOeKOs4ndJzU/TKTlHPJcJ31qe3VV+RW11ZbzXTXpRHJxRytv2w7BlM0GOLHO2ZhU9TQM7FWU8
TWkUjoYTopCFFdZt3FZ7d8LHq+r3WzlpTjRu6JiRSmoF3ZOXm1iI8hdVnUFMPzqe1Twpi1JKsHAt
+1OuOJs6/hrWnHrGt2FQzqXF2w1IzE7/ZBBgQ5bpFJVrcfMUUW3GpPAwsNn8juJEkNVN8vhvJIf1
kgJ4ugl1pX7gidIqjGQDv2AuJKzEJ3mIR+WFS+Ia10436gehr+JMfwO9CDfWUy6S4a2gMNa3UIUP
uWOzHloYntW6UuXOFdeE3O53VlVtuc/HTNQ8wHAJdaqVpm63rsDPrFpscWp/0VRESA0LA1aAgl10
YzXzvqFNZteON1p0XL4g8mm33YqBrylv3jqYBru4LcYtzJZkV6ra3RAs6g5s6KsHRlj9UUlt2its
QXjf2aFSEtjIbRy78kXGpTX5WiwaYFjRYjyB00wt/vyKMUdDaLoqXmUw4mkIXCmygIkbGRzzlJNy
q8fkyksDyNqZV0vW7Jx0zYPpJnN0WT9c4jrW70sayY5F6SYFe55s+YGd4/jt0swHTqDqEHXxQotK
pB3XvmT26NnVdW2EYJAY20V4A6QZZ37LvLU4WJkxv3e1g4ljpf8pGPhrPtkUH/0q7lOsdC1nV8pR
7UUyzfeUSCw/meUx9IoCaCVFstToksb3qN5hCsI1aFVn8iu3Io163bF9m32njVzoiWb6GQ2dvfOs
JfviID+OVPOEzTqKvSuoNqMK1pz/Apep3/txtDzfyGwJHfxWaTeUVG/KWdSbitTtnqR3shdgGYOC
UR1gOsWp1iipjCpr5t+muLq8D2lhSlK1HfjwL0UJ4BoOXO0PtM0jIjkjzY83fbHmKLHlMyKMwhW0
Wne20Tv4U4v0Kuhe2S4kZNKdJ2ptC9xQXccprk5VWstzkYy0O+niRCEsvXirLUpCASb/mklU/aOD
FexPZMXDB+kmwZlKbOfRSRoGEncq8i8Qtlw2iJZClOF2u3ea3gawuMh9Q/gd8r2VWD/0AbBeTRo5
Ucqi+uzQsEE4EXzIjtAG0zNhj/a9z8ADpIO0Thp+hHbjKA9QcmUY6ij5UwHiEozcsoi0uK5XjXxj
fqpo9OYlo4RzSEh89mrFDGo/6hbPQNl6T3RyfRqq3TWtOk5ZG+1iHaa67eoO6WlSSMWhV31fbJZu
QAGonMp16V61llOdUO6MzYK3/4a4Np0Scent3GSi61fN49WmoSRoXQlc32GuLwO7dyxmj1JtPXw7
ILhFvTNve5Ughff5VE0lu04+lQXIWlDzHdgRwIryYMCs0AXRpKkdeSG2gG6tA26P827jOtOny357
HD39QROzyT2gPOVyutRgxEH7532QeV76CCPSudCx8VSZxbZwy8dl7sZdL9d+2FcNjeaELAbnMpMm
KoI274bnqKz/ZCUADuzfcX8okrQzfWks9a19oE1OjTCsPOwzjlRi5+2uns0vCtMXKtcQXy+RhUkW
tGJhn7kh62G5aKithTToWUnGvjnqddVQndCrnd16RGFlXdY/OR53rAiOHfEbndntDGX7OIEEQMBi
luIyMowfcV2QcFmHfOX0U4NLQcXcqCDRxQ2dV7YvWtdg73L49x5V1KZhojn5GUf0uE+N6NB7tF80
kRguE1UkoWRXdpXmert6rO54mEydqKB01HLsESp4vWZ1R9+QSR4WrtDZqJXBfn/UvS1cBm6l1J3q
iCp9f0CUCakxYkDDeQ0fWexaZxy+9GYgoTcxDac2q7G+qULPxggVy93QTGd4ldOTQciYOlgp5m8H
ICq+M+4hDMwZ2H9S3Pi9eInjRsiavyyP4u3qdiko9TFq/Tyx4gslFRRY2x1yCY6RsfHroYqO9lI9
WK5Fo2JfRO1j7knjT8QMBpUUt8etkM7k25ZGJ6lzYqc4q+4NJ3o1h+YlqzqExT561Ecs36VGaRq2
LF9WDPTIHdAE7HTaVPqta1Y+98ZuBX/y4SmtOgP6gS3g5Ees7LfRJvkjKTreTzldT0X6oM/9dVT6
L8cI3tEWczOO5la7G4lyc7GoUGvMKWhE944Exj+yqPde6XlIOos+gzTlWarcQFS2r1GRaHFls/KI
qk2ycefG+TAq8xklSd+plhpHyhYephlaBDaBHYZHv8sqbc++8rVryJZHq9k/ojM9UB+1TdBWU3GV
q+6cyVN+zZx/QBnQezW8XOeh1JpHjcQhR7CWhOvCL/KWs9qOfJNcTdvoDnpdvEzbGKT/HwVeBCwR
KcdpHZ2XpLVDt9P8bBCYjjJzM7vuPfUweM284hsH850wK8onVTkEg1v5JjarbW2J6tviWak5lQM5
5PeCBFtIw2voFjKYnOk5t03MZ6Ksn4hwuSE4kXOTGW/lKr+73v7s05dOkWBTFcjcUdIV/1blbCDg
NaA59QUdgRkRS936XD2bDzFxXibhXZaZrKaGANDCe0RFxA0rdMQUnFw1leQV2pgVVQ8jKt9Ik+Vc
1yE/6tbiRFBsX4qeysUsfp0Xh/d6YY6+atKjN5XFBtQXjbSm+eRg40Q2ba/TMNzTsx4DF0XwWuUu
EcwLCdjkMFnyv3E3UtnRO0+jaFI4lso5ozfsKzdKLpnOJc91JdbaUj2Q0E03utf+lTYXUjyE5QMC
8RMIYlwd2DF5RKxn27KO+GWToEloSO2FzpQ87dnpmO9DNTIV1K+5HW+Zi5qATfnfKUmnHbxpXJ9T
nIr7BPrJC5vq8jB5yi520tY+UA5OQ3kri3anV9cY/NWZ570Yu8dmqX7qYcD7oyauaFXx29Hhh77y
O5f6m9uA36iIjPHE45xKiMzuWpc9PYrKy5SgmlOE9hiJOjsiP68X/MPNtphI5ps5JhfHdigA7+S5
WuY/dp4fvEjnk0MNw/lYXVHjofwW4qjspN+1s2n6HVHAi8ky42CRSK7MrnE2hrKqSzXYMvAyG1+n
uxNSiUDoDZ+cwkpugMvRcWVFYn5frCyCaOGds2E1LlonABlAE32cB13D/sUUG3vLdlkrM2QygEs1
9Bk/4eryzl3PlCs8Uu/qhvQKX6FKuBs9TY0/gxVPezEJ+06WEcAGz1vSe5sUEjkAmyZpNmv+3P+4
bWcdwD53z8s6Zh+8yOdTVcVfq6aSD3ON3DvVqX058LhEms140tzWIxTERXVzZCpSTQbHnBiIrw90
oshM8p1wu+Vse5m2BRoUmHl1VkO5G9Y6xDz9OTcIdsgeGpIUizFPLpfeomFrnv4anMtNnr3H7GEg
zoNZBaWxouJwolFBbVQixD5uXQyb72k962FnZj9GGm/LhZ+aa97GmdSWWOxL0/b2Iddr36SQc6Nn
Mpw0jV8S1iqNOU7Jl0TTgKdgrEGP7n/TrnlfMy8+eyQulsjRaQ7ipcINYyOjNcW3rONSwxHbUFOl
W6jaHNG0P4IBWangaGChj6qbIIe4L+skv0cnOWlpetRTwh45HqmMe1XWIal0+3gqNlammnOiRc3d
hOXdzzyAGbXBUU1GZA1YaSy4DKMKfI/HoZbyQ94aqOpzM6wHqCLkwVJMy7p3Lk2r2Jv1LTukNFA9
tQnoos6uiyreNDn/ssXix13vcU1UHO23G0L87iEwDUM+B7JouepP4jlJk5eZ8Bl9UPHBbNbDMquT
KvWL1do7+MuM8kN8SszpyIuxQwOGnHjba257S9ZBajKKOGw30kyiOArvBIc5wqluvXUrdU3RREyD
eiD9yDrkqgGVGYe68zE6fxANMYORXqxLxk+yrciZ+nVhp3SbcW+Tr1X60U2/TceyQ+PRJyhK19aa
WH/7yP7T9vOmdaBFF1JngVUi+EKNegFhUhwtWMHsa+7kuF7h339Wov0QM2sFejkBZOMOju4aKka5
OdgLzap4MtPIdQOPCZM2LIy0mKkV1zOuDXAHKv5Yq9MfxyaFNMXnkCbTVkUDRnWAg0Kc+sgs9nXP
6bC6SA1QrhkgyD6ZpaAwawse2e/Sde8Rfd8A7hN4tAEBMPbfFXOhB7mls+lK5uMspbmL8Qq+OBn6
8oTVJdDolLo3bfk9sO2g/213W3GOWgynm2RV0MTUpnf1ShVM9Zim5ymbwwJ2UrDmJgNMXl0bPoXz
mukc4Lp9xXyInyjllbeKltwumXk+aJ47axS/tvhOx3b6opu52VpOxh/+IGzN2XSV8u4cx31sLSin
jrxPa3SgqS5eKb2Dun4r0rHHZ1jXxn4VtK54w2fL84UT15teJYJsik0U/r79KIyIuIcD87/aoamy
1KDyaiY4wKPO8aI/kVkmiMyXFRjoC4QcAt+T/LXXbdnxE9NghXG1jKN38n7bKScI1BkYhgqWjRC+
j020PimuIKaI2TuzIomK3wjiHIo29B6xTjtr4NrKq+a+4ZAnnrWjcAEQAcQ9b6ZWB7Z0NBUnkFiM
nyv18k5W7NNSHjxi/di/u/ybFwrJec+st6VGjCdBXe/opsbG2aDPsMYThOrv+WrdcvTrE7OQb9Nf
C5NsNTGhmlVQ5TnpDme6ogAjdw31XsUsg/UfLv77ItYu+HcZ6Jz8J+qmi523b4AZ+epJD9P1Axsh
n0x7mOkcyFUnMfQ2Zxo/ZfGWT7CjFYsU6aKp2UPyWkDYl+sSwTPQ1ZOb0cUu86eOBAW+M3Ew7R7x
MbnxsAPaj9/huCm/1uvfosKOsGjRDhJR5FMFcVuV4flnX7LguU0uRax/DZld3TjfeLs78ySiYQhy
AnAadcgkuJY/tijat2Ttx92kIf45iEIBd8Z9v2gfBNzDMm6Q6KwpwAdC4oi6t87Jjmbxk6fqric7
4C3kCsb5GpvAzsT0XEEObo3+F62TfabAFt6p5WVyU/pOx/KBGo4tyNONqMcwG8lSDG5zAiFyMurh
oVw/IoIlNW49UeMWy51HZDsYQiau2CS8OWMMnkUl2x00hYbJdOF07tytzKdD3nMmyaXDzpXc3eKM
xUhTV+H2d13Nq5msPXaFe9YDhzrVt3Mlv7WGcz9q+0s5ivMNiuQ1GnLa42h03DOxdJTRcC/Lho7O
12KAX8XizzOfS6c6Evc6UgPNVYDIhs87mwlQUODEG9HV3rWmYK+sj6cO9/icLTtdglnSu3NaqS1v
WaIvQ3fQDcPXxr1wCy6RPHuJu+uX+HuBPtaDJBMVzFQ+PkLMRHida4eWn1UQywbT2po1r3SiM0bX
vMVLAxOBzujU3YxW3FBxr8e/MuKUhUvmzzatdxh22sIO1xVLU9RHBzKAF4gWfLPAZDVZ9CboDsh0
pBU6DNXN886WeKY2AX/3p0W9VWRq177oQjFGMO5Z7a7MDfjfu1ZnbWCcBux5tQ01b4X8sqkLeiv5
axYG+dGqE7Fvjcm+XHECEJB1u3WnK8yCECXVCgkwLz6t3HwbneUezS2nM+ZtsMvT2EJngcixWk38
qHXlzdwvljl0BIAtYhbLX0MxOqnF/J3j0s9XPiirfhJe9rxaR6/sMbAbz0k53k0sTTjYWyaqugtn
L+nDNMuwRVQ7Vo0x07nGHO3yZC+8H8OShLXMm/Wl43rKARkjuCKnmJF5tJYydAes46u+fndcnJI2
e/by9dntpn0yuOzJC++S0llybsSQ3mFJWu+rcT7NxspVR/38F1fdv6xr/6MciocqKfsO2vm/B8T/
MaoZQB3RSW/mV/efRuL/QsusPeq3MijhHF2Odb9kym52pCazn9Jp87dmnhBSKWFwzvNYgwTBmNEb
4ZSz6g3/L3+Tf8/V4+a7Oe/AqFsuoX5MuP/NqppAcbPp4qPJz7C6T49ucOpv0ATzDf2l2VNTaNoP
sr17zYeqeyZKNG1ZXHZwe1Y7+/vPX+b/+y7/5z8A8/+j7/K/uS5xSf7LwP2/DNt2oODDPJCmp9/4
EP9p4NZwYhuEvf4TAmGDsP3ftkvYWoL/gLa1wdcLx+X/9S/XpS7Abjkghjy6Iviv/zf/Nibyf/Nc
IgNjAwewI2D0w6oGbfLvlmpX14ijZAx63SysfZWmXRnks0j6d0lgw2k3Cc6qErXJoxk18WZ94vYT
kd/yPG3wCPpQ1vskZy7qlyK99bKKSPXjb0wvbndi9Bhp2nLq4dDlRtYdDDTVchs1dk7PiBvV8YYl
RazQH2jlenUyBDV/luukE81rKz1ggIm9dxYLFfqXIkI5PbsNrXg/7GNgMXGwObEdiLIouh843sl9
QZqnDiALTcnP3Bk3A4XdtoQhF+ji9/iR0FPijDzGIFLTeUzideaGVa4ocWwQdHUVzuT94yKZg2Th
9J2878qbLlzHi0C2GeWW2pluUqlIXOcQm+gb7t0dYWSd/BTLdiQ8FsDuqxDtn8ED9HiYTWK1vmEj
162CLHcSv9HXRVKl8TpcGBZFz4HG2VXwuh3cxV9rSftQGTkYzGNbuq/UqCrMFBIRbZvjJolOk5c1
R8dlif9qaqm27uwu7nwijeP0umaYvwB+VkNbHjLeuPeMjeo8uI6DQTvT5gMWGm6PlDEWh86w886P
m1a/dp0JbCCOxzLzyf266rBWBFcRVEz9SRZmddv9AbKidqmK56/UnZN5WwEXFDva0mT0sGrMkH5O
E9iX0enqTiraWx9bys+jgtg5p3eRLcaH0QzLJ9cH5FbKGzeAFy+Tsmx2MRICbeI29pOnjS9r2RsH
Zir5N+/0eN2lOHSIG+HVoSqxnGH+fpvzwLXbjIEx7ixzmYdLnc6MIuRZx/fEdl1e50tX7LKYEOyf
NJmbZacanREj7VtuJ0s/NeopLlL0sV4XqaRvJsqcvwm2dv0vCFV7fs4Q36bDQqK4vcvnQhBEHuuc
Pl/2waha/U6ujmwk1019zeS+c9hjrHR9p5k41DQjG98o7g4dCNoiWCeKoS/it7q3VueDF6pIuLSS
aPjL5J1ijXAl0LrN2I5VOe46l1pdoLV943I1NnIZXdBC2LVuRcuXMlyAaqUh8mlXfXlqGqKDBVHK
ea7p5UteMDN0gjxYCpgNnORaMYn3RtN3D53wkvyup7MI5SkWIsf+iO1IDx1u/HJjJSBOR92XDrOf
xr1aFo5xsEmDnrLUdneZNbY7Y+rKO3iqhY8sdGHoX7kmDeny3ENk+1NDqj2pVCf/7Vgj4r7d+eS9
si8MrzOrl8yNNv1tBc+ygEhVR8J7zYiuatkNg+Ep9qpCODYX+1ubjJ9qxJfUNK8nY3RhsThLmV1d
1nIOu52BxzcbhtdlGNoTZ1yKw2C1j2XKOKS86TdNzehurtU1b3X3qcrW6Cio1Xooqgi2TDbA78E7
xvehBeVzX9SzvBIhdtAPyxaYAifhcaJMDwOuSqftAueXYONsvxB0Xx89jGbHXOv7c7u0o790BNNY
O2u7HsrLjIoixzezMLl1j430UEY8DlNW4K3YNcaUEGOR7km4A5rk2CzlLs3ccb/St/ZhlDXDjJGY
oTsyUDlIAhSjJTiHaqncQGf9gZWMeVoYnXYw8kS7DGP3oPdcydKhg6tVThVLihXBSGU29OLWdn0D
1fbKgm4IvLQfTnN7w75OGSt6vRC+PS7osdr8ZY0sYi2raZ/6bk72mkhcH6aR4OJszFvDzBSyiaaf
TBA1RwpmaX1eaDjTyIcHGKDarTMP6pAUzXNGFJeqOYynJJmj3WrN3P1zbmgJHDQwsC1OJK1ODmNi
Y7dvGf83ttS0axPXX4bl0WE3T8N75DoDCBribUOEJUxvlpxPZNoZmRmfRJkaiNTAkvGwjQc7zT+j
dUwqrkH8Vnnk9Uu0FvwjLuKyZXdJMM+DsS1q9A5Q61mowdTex4Y9HQZ2vZcZheLdSA37ZLpjfRih
yRx7lZ9Go+2IHLP845VlhVU7lHuz87qgscbpMuA+Pc6jpS5RBfpDapaBWF21nwtEpVAH83OwQQxg
Ri2Gvbf2Xw6/whCjnfHUTOO2KHKSs1Fa7nV7kSdzVe5HLhCtWAp7uBPYh5KTVD2ZYy6BD3WZp+xx
DfPDSBJSvLkL9LWneOFQOb18AKyKsBUp1vx4MTGFLdFUvpq5BWCA2z9Fa8aTZroyILdPy6FAl6fg
OX8cHfE8tsyhskhRkkh8+QUiwzYRHVajTLrHySwhNC3gHHAgLQBe5m8tHzhaEvkf7J3JctxItm3/
peZIA9wBh2MaHRlsgmInUZzAREpC3/f4+regzHpFhnjJqzuuGpSlpaWEQOPdOXuvXQv+vtaP0WN6
pBQSC0Y1vvRjeWsmFFcFILOa/ze7m5aRuw2HukbOU2jEvVa3rfyg4gMqjcs20ChOa2TxnBKLFpbx
sorbppOHayP203pHy8G9hkZSXZAoHv8c5kA2Fx1o/MghYtOQXQTAyC069sY1StrSCulwUlNPJbpc
RYKUCh46HdQW3RiakT1wiKbxlbENSbAjc28F0i+psUf1ae2nwJR06Lp+N1M8iENpLi+8hrdpCvAq
5rgfOuV36z4xw+6gldFkP3C5KP+bUN2UUFUOnPaxBeK7r+YKd22VezhXCoIos/YRCtdi1xziUzLU
ok/0bUJqImF6lzh5Sos/mqW5M12JmMfr8V8viAd46jorblqKwZucQKLL2FPttq6dklRh/K07p23m
04S2JbnWi/TRLac1Gm+0j30D5KHVEmRH1PV7A7s7HB8n+0wkakaSW+kWz4Pw2Vg5BQX+MeI07NNT
38kqvc8dBS/TNtwzGRXoMJ0kvjTcIP5WVpm8N7pygO/ROt2uTob2LCVczlsjggVGo73pS9N4xWlW
YJIdh9n5EU+TvVYiMk6C2f0GooVdHCfoa90TranxHN+4XcG0wV/IZxMDm9x7cRQaK1u71M0LYa+a
RN2WDeVJglBgYjqToZ/FSIImijn3vnKyBx/D+C1SLS9YYVF2rxvRy121TFqmIaphhXQ53aXt4LTn
GNNrbzMGtbgdgJBXLDop8JqZqPTLrprDx3H0bi2y1D6V7H53KuwoLRCA+gnSy+Cg8Wn8krDKEhO1
zGm2KJrIj+C4sssoVhT/aGRdSpL6CAOvCNIN8f0WYS/EysX8facjNV7gi2nXoYEuHQ+E0+913GFn
cSrFgjE/EaKLZKiHKuPkdv7Qki+Ap7j3ONwnxQjaVBTYv3PCE6fTtolIhanowl6rWZsPHUhYSkhW
CSkBH4n6MoD4eCa3sblnZexzpOYztG+avqj6QubwEcRHrGLrLpy0uHQgv37OkLc/JfVEKkbQFeN9
jyjv1B2zZSnPhnBpu4vLKUiby1CN5uUiVD1L+Cu8tW2U5gUcAnWXW211DssITLnXJCj3LDDr7ICn
8J6cl+DSbiK0kjMYyNveGgQ1NeqqK+CKo16z1/CbR/RRUbVJaL0OP0bkOjf80i+1QZ2AIs+QYFMs
I0s86apqHVRWTT1dTb45Bl+qhPPYFcCaXlPXU5qKDBkgQ3eHuSEqLw2jAPdmk5pFzDyampwZjRMM
NXx4AHF/BnGF9byrR8O5tHrIS9sgk/igspSWy5kdDG6+c3svoRYkyJE91U5P1QOJEeokDB5jE/mn
tZXttaxYkDkXrOmufOG+ym0w9A0/mxGFh8X0AYZV5T6TQ3VhDCg1BzSWiZ+Ml9PsgJKq7Pg8Sxpy
OjKPOv0wYLjoHMAQLjQXhGnsKSwj2Dgl+fXAppZocTTOiMT3sEDV3nGyr4iErjvRw0GxWfTRqX71
BTv0klG9GeEgIBUJvL1CI/udASpvA6butd0O4ms7jOE9ntiEDqvlnyAdVJdMpmQAGGgTdgY13m+A
8tLz0e/lN7PEAkEvpxifxwb476ldG1PIUWkcrD08y6TBxK/q+MAuXj1S6zfns6G3EOjZYBYqDBJd
nH7Jomn8AYyMpS8aTZ2eZpbqF9Swzy/LS1ecQsJwHzsCEdEK2b7n70A+dObelCmMkMmznf1QBjwP
I0J2sZ4zq4SuhREvXqdJbKCF8BVAYlPqUm61W0QdZ6+QT9jN2JntO1AaNgIDZ2iuJo0g7BsFKV9s
Q2q2z5GqyZYYq2LAyAUGQ6506WaaDv7kht/gudvGJd0cN7s23J5HRxxou/aSTjKdO2Qbn82eR3dE
WeaIfrqMEBzbY4mTy5Fd4F6nPnKEdTw0JeoIJ3X9S1iCJY6W3sduls2oC7YGN/WjV2QuHTRHP3Ax
iTE7uw7Mj3+axDQCKA4avG3DDe2LsODxrTAcuxxWG4GstrKixbqHoP7UiLvPaD7SM9+2va2cOn9H
8I15Bag32uGDtE+FH9fP5tyGVJUJ5HHnVH0x2gWLRKfpxDf88iQGd4NaCJzqqhIuJbIwG9Onqfep
9OZSgjswU3Gux9zbVqZ6SGun58s33ewsrBvjLCA2BLYZIv2EDs8mzvljQV4VTz3R0Vid2BY8oxJT
mEZE6m2zKSO6gfzw+tRw6vb7lM7FGaQJ/6mkgsIc6JTS24BKs3eThe5nRWWlmshvmMN5G9gcAmNT
licG7rYdHpXEoBFeWCd4mtrrzLf888kK+hPX8MSnyczn7VDM1s4N2s9uMZHFmiqiZv2kPu8L9DDY
RMUFTWRxGSSxu7S0av3gRdRvZ9RqT7IwuvOUwuduFGQlZ4kW342yrc9DajQ3qBqtJeBZ00IjxyOn
65EReeR0KSXhMB/XAgDcrmDA75ylFxjMqKMr4V/LqeZkPUqARPZEvkLVJXsXPGy79RPbu2jbKd74
ju/cFlOQ3LdBkOxzTIf2JmNPs0dMPtFogYM2TVW8SZFrnIeALpBBWclpa8XIjoK23JZ91F6aqdY+
Cs2q/IoZKEmIJurzzrui+ZO3Z61BCjUbSScYzwxaoC7Qs9BzThKrphG2Qm3ktX8Huv234vgvZJIv
KsG/USMOUfCjjr69snovf+LvoqNlY+h2IdVJ0wPI/Cs08O+i4+L0RgjoeZbLGPYc6z/UCEv+BXxf
ge6nGMhRf8kA+6fmaP8lXAqVwBCWuDXX5E/9gdFbLWiKFz5vELaSg6YDsko7lkl79Iga4aaNsGOg
LSkgqnI8mUx6Hiuo6aa3n1Nz0gcydXLsY32UhJdd67ZoYlq8IPs4IDSZxVLlaj0KVd+5RGiDmEyG
YLgiDpZ2u+GwcMO+6ipT4/q1cjRotmCyoCcjEpMaD11hJobMNKJdItw6PnUnO3bWpRkXaFbyZsDB
FBQGFYHI7EDTtVAoV4XqSBTqx2VcE+1e0EREBQQXlv1BS/sqkZe2ExqPkKbB6lYdphziU9yJPY0X
PCZxJGP8PgKRU66wQq+KzPaHlT0kS2SLDtzyFC9giMs6GaAixD6JiGs5xMS6TGokLoPt64BMNAqR
RMseF8pWkYHBKa9K1HRq53b6QIFFHOzQLqwtYs7gqp5b71toaeehCFr9HTWhB3VvcjpUGnXTYxjt
Oks9+IJLfgksdkzIpYYxu5yYWTOW4oRmbF5Qcdp0YIs1rrt8Km7lHMMQnMt5ENvEBSWLfdXVMz2q
kBpt7HQaLjfIm1uOEIjWnRiZv0duCcqK1kjLfBWB9DlL0aQ3Vxy7zHQpCut2VSpMRSSXji3FtGF8
yDm/drvK0yGG+J7w1s9FiJUV+bkRYhrzEcSsOANiGKiipnqqp7zABEE7/RnHMWxVU0z2Z5Bm7VeK
2QZ8pDRpT+h74qoNy1w/NxTX6g0hxmjbSYpAX26yF7RBkDoIJDXnw/MYRQ4qU85xDkQc5U5rYLRY
9HF2QZukgUQrbqQaSvkRSl2/qiui05A7GN/D3ogGrPxRdE7PLbyBvdf8JEjjvo0CDvVhA7Kb5DwN
aYssh+i2GwpAnBI7+S5NLeyOxoxScaVmIb+wsSdDJbGRh1P6cpwbGvUIeHqYuPjmwpT+Xp8u8Faf
qpxAoJONC4eJmvNYdfkzTgEIKVq2Voag2pmvq1Q5/DbLQusuZEG+NlmzM7pYz6x/hALAkD/Qp6dX
YD1F6JowmAfL2aJDSAdiv/fxXrANHx41Ix/PBvzS+sQ34bIA7IQ8sOqop3+zDae86qVDB7eq6pH1
vC90uzFrn66rDqtihg4PRPdMtLVsEMiIIloHTiOxP/kYgLFA0+x7SJPAf84GWiInZVaI/NzRXVDy
6VK/uc0DAQ4AbTacsr4VyScrdsSNP5XJhWXMrb8J68T8juhYzLuAIxaa9j7WS6qeum5V6z0UxG7D
9iwtN9oXqcSfFxKyflUhjMW5nwrfZsghw197rQ5+iGYyORnXlSYZgfOtIEheTwiX0KrCLRzH9H4I
g5AmtAjn7j4u0uArW1jej5fGEWR88r/NjZoGpj7yMgSufTViKg+h1DFJWUF16dEKvjcFV9sC/Zw+
z9Mgw6s+o7DId6i65AZ5Xe1vpGko6pvkX5zaIqyGE2BSTrsNajWmWycealza8DODDU0KusJFpWpz
gb5xPvDADi6FTxegmuF1SJXs3MqyTdnHobmL2Pt2ZEYly915kVFsDLvoK+4XaUNjUHZHiouOjSKY
LqGR1tJXYK+M/qthusXXzIbSD312CSUzKhEMm3aM0D/hql5EL+ANx5VyG3WVcsR6ajS7H6LeOHwG
npO3q2QqR3LMCHa54YNFzIZki+SswLbDAY0mbaNN5NCRJaaiAWQgUZUPa9+mp7SelI6HreuWZXjl
hxD966RLZo7FbnATVVnPNt2fu10uKubkyuYVgGc20C1RBs4uaYjnxTkqVdoHFYSfbosZBiUT7oUY
VpiftR7HuSx/pD/BR9FFwcipufLcm4ZdL3XFUtGHQgxBBllIEeJrFGG3WddNbiKfYqjd2ShKEJyT
BXvmZ8JqFmquE6/Zg1LzZDY10ZGYaVevpko4etUaWUvUg5XiqCLHlaoGTL8MlmaIM85t4bgglHUQ
jVOhLj/DFPCMdd0lfHx9ZFIpS/PM+Rq2iyIHD3K0qRUpMNsKpVuJfNi1v9OON6sVa338lSQJjBZ7
e2icYfiM1pQBvVKEPX0fiM07dPNMVIGwZnfvNAkhEH4kkp/xKNKDMyrnXlCl+pp2on4m/DOM1xNN
i+9W0xn+aipM8/NYxFAj6MsVP23MGyfjDJSVRLv5kaM60A7fQt4c+hCk8NbGNfzpKo2SdVQV1s3U
ztYX5eB+4YRbIHylC+A++Jg3yN/wxHyTRAQhJ0bbnwFziiAFRKiUYbti0wp717uyBQdIOJOQ+Fd9
jdGcLXaIZ6yFZ7t3OpdvpgPkydTIoMGBQGaWZKD06i4JDA74sFbcfpUinap2kKOpnNtjjVixh798
GdJaeW5Gg2P/WJXSXjugdPV1gLAbi3mkpDw0dARp/gR6wDI8xvlyareTPpLfSO1qQ/7g3FrdOao8
eKbznDkj5D41dPoi8Kw+uVCB0aPYZQL18zuVsuveoOohCstNXACmnFhqujxekJns4A0nNa8xLWlr
7dp1SiIJMQA5ISGypClZadK92sVL586x9YxNfxi+W9MUVBdF6sM/ZAbOmJmIGos205D4cvmT07xO
p1A+kfsXD2tpThmWZEtRi0YcFvn+Zh5b0983HCDDL0hRDHsLVzOP79qpzxctTWzGp340BISuk7qB
NRFLCw/Ga8XEa585yz52tt3gVB5yYhKLruAQDtAg7W2wYhSxqsXuhwzvR5Uwja0MLYV5MiHbHVCF
knLQDitHIw68QGDiTz9bEo/gjDJB1LtWZrq+jJKgqC99M4m9fYjjeHag+WjKEBvk7CYA+qHs3HPO
bFAckPcWwYXo7TR4KmqDmmCI4pXXFDtZu4aIwQ8VYecPpyPsZlIwszGQ9vdubLv0LEj6Kfm0BAgD
g2E7bZyQxNGiiy4njBKIaGb3NEXhqXYV+YNQbuO5gNw9q8j6zJFMRCdB5bIV5kN2xnvdx7le5Y4z
RIvhl7y3r5RdrIfRN0YSKunR/jQ7LRVW8BgvXxrQXV1lvok+Ssx8zJu2py0NtbZ329M8rRMoAIKO
2noy+whcBoy/9ipm4knPw1h0Pwy20ZcaFPujm0+mu7M4ykY7q8Zzi2Kp96btkEe5QHNukeZcwFIC
Pji7S28In9uhpHgtt8SAmvhblBMEF0hMIuAmhrSmlWarjTC1dKsn5gToAU7f0J8VCOjsNc7TXl+1
bscwt3SKXNpm21GxW+sCyfrOmXarlDZ/VtTc2MGTLMn+m+g+uaVMVSFRhB3kb8BU0QshUKclk73L
7Jrj/8h4I6KHWa9k3byHhELFlKFa3RU2u+ldN7ktvtJhsBtUsDT2tiAK4puynsKfuaBxRRaAAhnq
jfZ03kLWqKijaiD7pCra4Kdr4jVXTaXAtNVepvQZ5BAece2a4RfDwvS6pjOUmGsI3BTuc6dbuBsV
vYJPsquDbp87RbRAZsB/nttDSpb9BFmczt1g0AzyhqJ01wn0E3vVd12SX1b08WDe0vAR8JEKUBaB
rI1w23cu0VdxYQ3GxjB5C1T+VOJsbcpDMCr4y9KN2VWhv24hwUBRLaecEMGBzNDNAJEf30rjDc+9
QfrDam7C4kdQRhRYKp+c3ifiFu2p3lSBweFiaiLyn2dlNcW8rgq3191aBq2qF3ZNC2ge6ZhbWjBy
g9ZDV+Y6gXD8VT5Kw98CrWoh9yW5615p5nz/jEZ/XMO6yGAvu85A5xBmsYzRqdds/u07tp4xKZ9B
jbztn5jg/9YP/kXA/Hv1A2AR+Y9vJHI2zbfuVRVh+XN/VxEMKgIKoyYxiiYpUCaxNP/RLqm/8OuS
eocvgn9wXWBy/yDjkDUpTTosBDc2NhYOlf9fR0C75AnhQl73BHWEPyJPLjWCF6w4Wl6akoQU+BNQ
SZEr81q3hA9v6i0/Jq/DUNNaNS0utlrk5onPH9qWo1Hfm7T8jdWLx/S/kP79uq6mSiIQZ7Gbs3gm
rxh1eV9UfRldhUTPWMVlj/I/zPAE18OFimj9pWLbwNBewbd6+PNLC+oySlBBMT11TL+EVVGlQ1Vf
sXuozxGzV/029vJ5R2MM55xd4TYgES8qdnPQIZo1lVrgFTRmg90Hv4S3e/zwabhSWwLqi19lefsv
H8JgNYGyp/BqOS0IJnEl0k2Toi0nAyuwukVrSvxMqnLraWCKRKeRcd5HO5smJROWDs9FjGpipVRT
Vh+8oTc+DJtSKd+rRMBL7/71b8vx2Khx9g4hzR4qLKnOyYXp6+x+GlvCQy1pmQXN/DYvPwB2vlbS
oZ1TGhEEJEXopAIaIt/9y4fiTNrOwiK4MvkGnkByFU9j4amNz3HgLLUy60uPxPuT4VXFZ1PhFnr/
nSzf3dF4sG13yZUiAxxV6CJZfSFJzUy7UU7jHeKgDj9z1m2fBMfQXQC2+uT9Ky0j67craa05IKp/
iJAvryTDcKywQh18euH32iJx3Mo664OLvHU7DqVIh9xWVLbHeVF9geuPOIpD4BP3i29yvB8DE7ZF
1bb3f347iwaTLCxNpdReipUvHlzaC6eNZHJFLay7q2hfXYH6+ydBFtrw23DLt25HezbTFYVdRXH2
9UW6BChAk0ZXueVN1apywmxvcgq9IepkOv/z+yHYyyW2SjIFH49NOgT0LSJiPWqwkj24gHqdYUAY
P/je3voKSBGjeAvJjHs6GmatN7BzQnDpesl8F2dlcNEsu7L37wWC6G/fmsPsISWjmfwzfaROhSYU
lJMOrwpODsamcknL2+U+hmEKQvVDLrP2dhAzYPF8bAUzb6wzBCWlgDWh2M3JD37PGzft2JLhJdDm
mvbxTdPuIniIfO2mzet9QgvmtAdHsn3/ppd7OhpfTK0WUbiCIr1rL8/kxQdJErwkIMU6CIEyhTI5
AYoFCVkpPmGvPnv/Wm/ckBIsnmCmTLCw5tGcxd6XTCRnPEBqCPZuR6aNKQPno+Vi+VuO7kgtwAxu
RykLBMTrO4KoQCBwKg7e1IuzbKncZHUZghXBflzZJq43X9hbUaCnwCUaOw+OIiumtmN5MVNG2INA
WYinbXwLNagPQXURMSWRMt04nZd/MPMsP+b4x7qCDxoCs0mqwNHjtztRVvQLgFbUxtVc9OUTBx3o
oxNigGwKzMVA6ty8/xreWDpYN/5zzaM5qA3NsYtb+xALftM6GmKEuOMIz1Wj2wgl+b4rcrndfk0X
GBtpo4zr93/AW9+BK4VDvYf+EMXC128I5yEHI0ccXB9rem/UcAjCMPrgY7Pe2DYwbDREa2UKF237
66s0hUWCLFkN7Cuk3HZjQdqBCC0yGMSMZNcBNfHVKJvmtvMmdjSIbzSlD0I8t0D5UTVkMlV4hYzM
SD4Y2NZbD4BBRwNMqWXjejQQZkvEpVfZB75jDcqwCG+sNkqBqiAupK0efabklNM7aqhvs44vFXbH
2oZRH/FPnkciy2j9pNQ6fDDN/tpPHn+OHhsZk4WQAaSPPo0e1cfQeOahi2LrzA3J10G20PeglxqK
Jc5I76Buiq8qHwuAs0MEbrR10TtVDV2rlD38ViFq2o8l+Nuc+JC7P/9wiDGRyGSX7Y88+nmqRGvK
MeFg1E5+0sBxxe+qu8v3L/LGjEhatclOwKarhlD99XcT0ISnhtMfaJzBh6lgAN9nZrwEUPitTYj0
mO3fv+Bb647rCPFrQ0cYuV7W85dz8NzTcrCaw4hg+9xqIfEhMrcfoUOLT0MNZ5bSbAj+FFG3BaDT
Gk9tx+xv/Vla/4c1hyGJy4jmAHHr7tHGLiEOTYYa9Tle8+0cdT9NMaYf7BnevF/UyPC9pXQ4Ox7d
b5sLkK5hc8hq4awpMGIMrX/BNEN5E00k4nG4wJqRBT5W4G4CK7MGS4Hqq67ND579G4uFu2xbFDRy
JFjHy1/d1u4ibz8MIWcFKuVfQW79GDTMKRwIap5PGld+tEC9MfrBctG8YOibnB6O5vyk1ERyF+VB
YllboDOglGNM47bl0Tuxrb2dl/S/JnExpvMXpL0HV3bXEGG3rVU8Bsue4/3v783fs0xEfPIOu43j
2YiGUO+1+cGbg3rP500UyuS4H9z17xcB/2Sz7vzaAdiLfODlN06WcD3URYXXWoT3tCuaOyuEdfKn
d0J6Ba4nj9lBY1NbloQXA6mwAPNUznDIOrt+loNKzmYnKT+4k+WXvp4juQh5rYxYSPVMEK8vkmNT
MRw1HFpzELdlO7d7mGZ5sI57J8s+Wil+n4w4lJDES30D1x0yi9cXm5QZD3ZIxSrF4Ycc1Q6uw9GJ
PstmHBEIjYjlRBnLe8zOHd6fYPw2YQ06g4hzGTQ4JRFi9R7khnZsqtXQkgmzbWRDQtr7D9468iiy
VLCY4Txb6iPM0L/NG45DsKkvDkU8YkVvh86aN6bXR+eOo6J8rdEbZ/R8vQyW8kDpdgUWDGRwQ17m
H34Dyy/hnMAIw64mfvMoJhJQf0gCkEIusGYbSkL7Ypt+/36PvwEuopEIOpbNHEbF6ug8MtGwX5xs
h4HwC+q5MfZwc1zZUx5/EA+8SGRefW2/rrQkIbCDUZwDjq7U1YgzWz6ADJ/N9WwotCPaNl0gkR5S
+SYCpjIp96Qewus6x5YOus74AWjFO6P6Pd+9f9u/7amOfs2vLOMXAyxyg0AJZPKR3TSXLCIg0sXQ
fTLN4bIyoOZUIJTvU9gBaTfNZ2VQ9LtJj9Yp5CuRQjQzkumD173c/8vRePyLjgbIOM1RXPv1gRI2
HUYm2+8+aWrXw4Chx0/Qz7SW7WyBGCOtKKs/ndWWqwvHkppKo4XA8GhDgh5Id5HTHNzMGta6otgc
NUA03n/qx2eEXxdhqvHYGSCjWlJ5Xs5qPhZ6kjP5BMpW3BSt8ncDbWVRjyd83kh2hny8eP+Kv63Q
yyUJpGa6dpcigj7aBqREqc5eWx2aRkO+GwchLrJmmm+1VxANKRDL5mthFgHbAx3dxGSfWRsOzSRu
S6uwvA9G25uDwEFhtnTb8a4eB//IOKfXnTacWALvfO4zinkRkKYSyJcB3N+3gEpY7t7LbWQo3gKn
jrS542CQY1wvq28fPJ3jSXl5OuxbJIo2HLH87/ULodNFZptsIRBMxtLIDJuvVtS4yH3ZVcbA3bBw
FtXUVNuRUhB9XrdUP8oAc98Z9iNcjjNmH2dlQK89iaOJvp6RmlZ/ZmfVPy7p/7EU9OabZGJmSmQy
ZJtzNH+waiCJLrJD7+bBvJWJrcK1NmfN+xoIgCeKqzUoYoCcrNZeY7af0Ee7P+Q8cPLlTWbqg5Xi
eB+wPLvlWKZ5m6b+TY1Xo/lEVk/arwHsFZybiZrESrv+//LJICDUFssS2w51NGhSLfNYRMt9A4zC
CWRBvkg8mbKpSnK99pOs2KP0RS1Cx22u1otPF1lKJdNDhDsoW/s5JscPJqs3lg2SlTj5YcW2lzPp
6w8HAUogZu1dNnryLgJkdNc9aKvHaC6H2/e/0TceM6nypNNQNOW0dDxRu6GPby4lMWBy8T5ncCHG
pDI+mCbeGAdUGaVUSBrpvdjy9e24bMr9TuhL4idthLpjt8kpF18nSQlvAcRRevr+Tb2xy0AVipyU
7C/KVfhDX18wn/0+q4f+solE82DWJWDUOR8QWg+6A5rX4K82d83sWXA+4h4PsLSG6Xve+230wZtk
3uFarxYe9mT0m8gjYvOD9vVoiuT0FI5dh88mtMGRJwO5XVtJn+FhrGfvwZHtcK88h25ECK1yfLZt
UDQIKBdP7EjpCjlhYIfOZZwRj73Cdke27OyHXrfPvIDkLWEVswGyo3Hns6lKzTOjkw1skq7l2Xa1
g0EsnbMAYq9qx4M1l8ktuaLVM/0Au107qAsBu84a25s753aGkMQI+60DpPuJSMfkugdqgdCTNfG5
bczgUAzjBJOvCeCokEcKDixK3dNxQj6xJ+RnbC5b1Y/Druqc7HlqZQoYjWLoAnrLupvGtuCDwSYm
bMfqhE92MoIm3OVCJN9dZFABJGrLuKno3ec4TZsc9jmbl30SF8PXMpdTssFuComxSIiG3Li9lGSc
BMSO9GhsacjOs76KIllUay5O3ih9/bw7G2Ov62iXy+60JVCpJq43DsHyIt7CQ86xmSntxCs9q9wO
GqkQMoU60tFzm5iI3KG59zayPZv1RAzTlO9koo1pXXg1/visXyRApICEiYM6V7v43HNOzSCdcf3p
09pWwrn0tQrn1eQt/nS/M7zxk5f3+kT6Df+5Z9eASPFqWD/zODLRp8lhJFdpTgiHbP1gqBaqMDRm
XRLqu/J1PR8yWSUsrq2CPtwWltCoqfCCb2wiQJ2VD180vW/JGO2AftnJneidGoNtjwAIti48340/
LCjzCvVltZVtgBKO2HRUfLMHK9PIJMsmPnxxrQZEgQe7GV3mQL8nKohEXoCUc4O5+RRH1PyV0J1A
r1sR4oVHB5v7JGW2tB9xYYbNCgmU9aOBz8AByBgf0fWn81luFhM2O9uvnwuVNPOhiqY8w3vttuk6
CdritkVh1mwmG2HRqqX1bsElt5xPE5LKm2Cu+ILMiYSVVVeVqEV9b3S9dVF7xC7QCuWrJkGkMdey
0aiyBkeSRlVMuRVQ5ZW9WJHVBLQdiQPiw26wJm8boEGst2Fm2PJC4AbuSHeIg292G4JzDGTu3hZq
Gu/kBNRuZ0cxwXY0vBZQQzwmd+aI6W9dm0mEyDdq+k+9P/TXVkFjbtWx9GfbaPTEd5WMpbWre09s
ccr0566D0YPgF0YpjqvTIpCh3PsOfw3eMl+tcFbE92h8kcn6XR3eRVVuXSCCNc6hyYdg9HD4o0LT
Zaf2hZG3d23nRYAD/AZJcxhVEH0oFn2GTZiTVjKGXrrt5sFmDkFhGGxKux+7v5fU/8oX/oXu58VC
9Jv94fZH/iP4lr4ULvz6E/8WLlh/ATKhR06gkM1mcFnV/w1dcf9yWCFY7BV7LxqLnA/+LVxQfymq
PxhIFbwWGNRUXf4xQKBpQM3PmY+F23JoE8o/MUAcnx5YnRXoFOzZNudU+9fe+sWRrfDzaJwy/1qB
K37AQZbeI70e2rU1dpFcgxMZnwiM8k9ePKFPf6+DL6FFx/uP5apUT2ks8QBMkqZfr9TI/SY+ae+6
pyaE9jWLbqspiD4oJL55EXZTy/5Wcwjj6b48GOFHqjRmg+sksO2Hya0bZJQkB3ywlTxe6JdbceHj
8Fi4DA6S11fptF+xv9HXWRemYqVFYF/bOuqZVwbaM7n7+P6TO94j/rqcRSmSbhBNEnG0YSdDaHDn
zr22AMudmyO+w8FyLpqOAJj3L/TW03P/cyF5tIFRuSfYfbvXAIwJ0yAMZWXWRvLBPumtr49pC2gU
expsQEevSAVNn4Whwt6mvRv+I/hUOLJxZMzw2Ccvxq5qM+Ft3r8168135lIIZEQCrTGPLovUMZrC
VF83maw3g13jZqaQb28A/MndXEAP62rP3+Yu4GBHN2oHsDJ4igLwKSvpdyNzf5mdu7VXnQ1havkb
FM54hN7/lW8+G85B+HzpUkrz+MOq667yMIoXXdWw80hme82a6K5xgkY/hZy9TyU15A/20G+8deBd
6KKWdj1HsKMng242RN4urse4tc5EPXibGf/Knw9MZBQMfrRZTDveUVEGJWsfTp15TaBTshY+9vCo
7vT2/cfHYZuR93ILLtl6u1yCqZeDJKeq1yOzDIO4xoJ9MUKidrbIdocHL9Zpccb2TRebSHtkX6YQ
YLtNL6wu3lo5+0/gldLqTifTrH5CEfeDzZzl/bBqXLsEH5DzSrDoEEG3ievQv1AVJ7bNUIwGmWrQ
pG+SYUqBL3rS/wQKtTVWFaJdUm+8qLx3sVvd13amBlSWVf0z7Ju2w9OozX7lGJJtdTAv/hphlPLL
CHonX40AJ+6Aq/DyM4r/SLEk1gqzI2/HJKJHbOiFkZHQskFYMWLHi8AY5HU5al9s8iJKvjkWsKG1
vcis14WrrBNdSXnPLhA97wRu5KYGGTSS21hKcqesOrtexMzzScK/EKtpqDlQNIMzPCqrXGwTVY47
wKnKjDjSBk7jupgi/pOKvIAfdphXwL6t1ngOOjH+rAHe7HUOiWvjDMim1xp56C3P0duLEfn53poz
D6W6boJzVRVFtqft3t6ZMhEx0JjW3+emS1pU2UDHXcHE4hDlJ8UQnuCv6pccjSb5CVUEM1KApT7Y
RlU7FxfQbCQuHqYwOIoh6YqroKmNH/WIInpTMyecegpT7Bmi6YFsVu2IxxxcNPppb5yLjV0tyJAa
gije5zb3bmXkVJ8CzBmHIuMKsPHd9C6PlYcRQhv6nkUlADXdIznTpRq+amPoLsi3B2pSyaT+NPeN
Q3KAF3wLSZePV3Ec5taJqsfkAcdgHu8iOEakncCQuoDN3Cdb1BY1bS8O/v4JwSYJOAfAHMkm9AZo
vqEJf6dUyjB2rq4ra4P8Of8GaITGkDQizoHWPJRP/4+9M1uOG0mz9KuM1T1kWN0Bs+kxGyD24CqS
IsUbGElJ2DfHjqefD5KqJ6msymrd9YxVXlRWmkSFIgKAu5//nO9gjicuQMiuusIjD7eEcmxiR70X
k2taUs5d/rxk0ZszTGSWGCsRBI5KNb/pI11pftHKZGtNYNVBpiGaLTFAK5/T7mq4bkar2QBFC6+q
jI39ZTNCHaDTYk3rupk73nVJ1l00VmV907lC55vMMcazGWUjMwCrMQisEYnbZGVBjwSe/mUk9m3k
hV8uHtG4EmovGgHuIW2XOktOh4rNuSUYO0UwYoCXPwVL1+sfG6MoucV00CmBMYALwYVfDZTgEc5c
wHXG8tvolnTCNZRa7kB3c9+0jQP/1RYJuI680amHCq1+eksmw36gO6J9HrsmuZOjLKAe4WYXgcnp
+gVVNX+wZeHcAlFOXr2pcIdNYnstwT2vyo7VxNV8pN1qumombr19UtrVsS8qjSHMbNeviTnyBS1E
+l51PYw+8zdoH0sM8SIQ5SJPpMopAKJZynsG4B86/jwoTmO11xW4Bpd+/hyuWfGtyWcL6CLy4FdK
Tdcv8wy+W2JDqgvKqUi/znwNKWfBcrjHSlC9iUwLP7slcUO/ItzxXLeG/WmyIIj6mZeW1wTbB52+
owy+K407HEKIsjlW0PKN37iMGDVfK2XyOdTi+NJsKdTB8BI6wpfw1MQOZK6C5EhBToQT3aLdV4uk
81DZw3Cv5+s1yOT609SmWgSVijmrb2Da5h3AQNNpQLbHT3jdw9tmBpO9J0DZJTCgMKfv8QNZbVAi
Nl7qVoJkLzXXmcGJEokIspBimgBdxUh3mZOslVU9XW0xj+VpAyQt8jYsYElHBsocb0i+IPsTlAey
72jGhWCrXvvOQAfntncIYpGk9SKPDG0Jgqoah/w247onbOHWebmlZMe5accCAjfw1OXBiIi5noZ0
zI64IqR7OfEkr5+LXlXIPbaZhNrOKzUcdn5T4cmQwerWSi5QXAi8YSTGae7Xo1Mg1PRSjdadUyhX
oVu05lWH5BDxcLYoYtSocDRPGqmB9rJdGRGbsiu5c53arGnl4f+H2/WugETmufCBJVjodbGLFI9N
VIuNOy5Jjo1GmmfDSuS3kg4ue5tPKT0iFjAKGjCbqvVzu6kD6sCG/OAkg35G4jdBPVuR+KxWn49d
6/hf9EVAaOnB/38Z4CN+otPIc3YtY5YOAreePPdFAY66zIevWuwYX9l/2wtIQ0jqAapfDNYqjOJ0
o1VtPm1p+rNvazOOgWUA0dGNT27S6vcN4X86Fmf0l0PjTlG3XWAg6UFtVWALtVjNE+f4Ys7J8+VO
BPkgtb441PdCjpIqmw7CoUcimGSKVWIZQa4cLMpsta1wlbzK2ykCbuzmVGrMNCvS9AD0N9kOdZZb
wUBo8JECMjltzM4rHkMqBzt/kCnWi5CIAy/BfJPqWnu9smzRUGTUFLWQ8FriUGyqCZHBKkvxQjIr
K7fEYIld2FlL5saLRuLOSgDwCpyZGOBustdOl6lr0ScskdXaFhDkaubue/BGrT6JiXhqHr5ZE4Vt
3ZjDi45Dxb1DA0lDnakLZHU7wxiHFA3C3gLfBEUWZokTh74sLKArTjJS7ZgNCwoO5b2DAR7LpIdr
TNCXgjHhqt/KDKEWt52T2RjIc+hXqQaMzxf0bzeXujmN3a41Rpe4XVuxUlFKMqeHJCyFdqHn1RCf
JpYCj/aDLJ2ORVtZjwws3aOI22LYdJpQTzpbhdGnpDwKA4duxXgzRElLvEILlXdfWDbrz/VikLaD
JqMcYOGGfIaLhO0w9JqZ/QlxrsA1wM+wCAGvZcdEaSsJSWyyBfasNdraGrN2jXpFFNFtrZQWYEuw
cSDRA425DQcbRacnexywGvVpQCKZNJOSNnIbWV+kNzCDMEXJkRrfpt7qeyAjq1A3obPtzZms0w3z
GCQljuzIelo11dphNNLiTvzQ/Gag0QFQp1UMhDFlDifl6Hr8EM5rqbPtLF6xp9EvojiXRaSE96T6
jq84Hu1NrXesau13AXL4oUbGY2giTX6XKWkratAsvQY7ABa1rp5ov4VokF3PaXZBLLs8DZAChuO0
2FQpMkun4nSMTOKoa1YQJS4kFAMXQDkwNoj6BIk21YpHPYDJwOpn46KvBfE+wU6FEI1BID/o8NIS
R9QaDmL0W4nr1GB9Jdi15A/Z4oEzoMhd47mMCZ4wJRSw7eTG2v2EkZZYgBiGDta2RznwkifpU58M
Mj9+3+f/W3dCd+Lc+s9Bv3dV8ZK/x258/4kfupNjfLDX0IHLVNRDQ7I4Hf2QnWyCL5gKMfCBEcJn
a3Iu+rvqZPBLjE48yyaibXCA+k/VSTM+CMGYg/EKY1+mrRhbfoO78f6cKTn8SWIRwoDwwcQPKfz9
2UyAsW0xmYEci2f1CtePFFivA5n5wyfyD3Sm9wf9ny/DBMokN0T68tfjLJn+NgwXm6rUPG0vNM4Z
RzV2xmbQo3oby1ne/fXrsSi9O3QyJ5Qs5rh/DNyxjgmk6/0bC7OOFYdTjt94LIgUSDAXn9hclQUd
1HFBH5jmS73pI/w2BVWXxFPquDklSAvQROzOqxqY/jDnbpVdFu7JNibb2zEemitwp26M0yDovDJb
ULE7LdSGIKGrp3PW42zUJSTkSUKEmwkuPtJvFuWc4f2x1npAqR2tIHbOpr+3jSFQVi8lPVa1k8jx
rKgjHd8Mox4GYreoXWiA5DikNwSDTnesuaHtdsYzA0CvENZnejhnqmqbRLcjwBO6rpFid9rcEw1n
BCmVEdBH6BbeYSrziINDnJVW+AQGrFs+yYaGKQsSmUHTLSMXfl+g1jnTniCCsHBlDIv0OAzQVkMV
2zCWM63GjtTYjFHckFKU5leVzCA5OA57AN9FqcqO+YLNd6MrHvowsaZcjpTBAfeESMffxTMDF5E/
TH0cUz1nj6xZC2htN9fUrQtfJT4V/aBBWct446FfJJUqzgXOgkebak5xjHiQJVuQukbFecyRRvTc
RnrRHrEazSarkirM6tucdureIIVlHrVUcLCictfEhtFYMaceTkFeUDaFa95j6axB8ZdRSUmtFEn6
pYpSQQ2Frkl9z2eu0Ulr2K7a1WFNA+eYEUH7WlaLje2Ry8zgWEHnRXHuECy0zcIwEiCCVdqD+5oh
9Ga7GppWvCN1PtNyQMmciEHo4gotMOiMkqkV6354nuxpKD7WgLmqk5ClxipR6EONntBEjZZTHFz2
/V0dKV1c5nVfNh/ndOYFM41zx1U+6qN1rgyqCAJcXNqEuSczQdQuCyLGtmAdpmFrNseBmWbBwavC
lsSI4yy6qBHXUxTXrDNtUdYVhTyVZxKadRxq5Qx4lVQ+DzkclC3gVQEpzWYiV1Dpkpo1O54cPGa1
i9TULp+9wUI08VVmcyiESSeyoFOunV02BV/bDYNB07tSUVdzlKncrLjTEou6Wwfp3bi3FVsIlCi3
1I4AFIoDvjrXdwQb7Bi/bbQtBzuB3yrGMC+vksEtksshmSOKo6zZqY/NRJ14czlE9tiT0VVsKCmn
HxM937suBN1jUziWOIGqWearebFJ2vd4PozN2PZDzymE8SWl9UvTjKlBnUBL1X1t1EJREd224y2n
szC3mNBh4bpjg2vnkAO0pkp7P+7z7LmCC9GdtYH+1gc4yfDUmO+Blg43VOs1NXe8ABwHhKDHQrJ8
HIfJaRe2PHgtquEOJrCm6jt8tFZCZItdCLNaxTkx729DzSun/tzUclbu60LiyVmOpcke9L6vK1ub
75pqspnCJpY1bUQFDWlkJgqIc9sIYOr1hmFp024lAMdVQkuHkWl8DJ8iGIx6tAq/Wi3A1+j3CRvn
mYvPY5bIvLvF5KxHSDKaVUe7RTWUVUrc5Po1DVBaeqJZVdO2+MvdcKOQ6bTDBGgITSLVEvLDmt7X
R8GDw3jQMq1xUBQSSVOuS5PRKetqdS4jHSpzZvN1cKw0QMXmtm3O7mYO2WnGwbLU3xEAFikPKCpq
PTbQaxzZKv0MB2FW3nmYvYFTpVe6aoS1OxRhTMPTmMu4/xc6+fvlklUFz6TJIs6Ihp0T0Kz3qwro
w75Dx6bsCv+N2hZFX80AW5bk8a/Xr3/4Oq7hmIK1koHVL9Yl1n29o3EZb09WM5Qnaj3cpUxXf2tZ
/rlIovhb7E2wLv4p6UNBfCNDXkZrNE8cl2JCHmuOrXLUBdCowdz99dt6rwSvHx9mDLagjNkcLKi/
VmRQjBFNizD5+BbmnksCLYlcODzZUhp0jBYRFacUk75kYf2vMhPv5zXfX5o9wTrrItGCZe6Xb67S
50HAvqPG3QnzLXpBvqNBEY4uktXmr9/ln7883qRFBhkTFQu0ab2/SFisnWJweCmjU+H1HJsZvW7u
vzIp/fmzXN+IaRGhYifo/upuo9kqx/TO9Nkel5b44EQLM/Zi58m2O5y8FSaLkibnw2DlP52O/97q
/+37PvKfb/UfopfyCzbEr2WXdPPxy3/8+IEfO33rez+HyV3E/cQIcvXw/QTseR/IXbIHFbaNr2wd
kPzc6Nsf1nwBihDxQSyjuBH+uNEn2MNwhieNzvFgDT38xkafcesvO+J1kIR2Q1YR0yg22F+mPWM+
pzQ7eB9hhizlUSWdSxycQdPo0x6tgelVd43ApQVxO6daoq4d89IBwKPRo1uRwRol4hYjE1AiymBD
te/MPneCeDYkMBvpoXGg5YwcuItoETD3qrbaUEw8PiFNOPORBMksIV+TavE7L6HiueuGaWs2Lm1J
hh4XL7MoWGkwXC1U9tgweWCmxzo8Wx8+yxDeesuC7RR6yFi2xo4kc1nXQYaRhCK4sK5NBiswYue7
cY7i/Lxyw4IGwwxEPodhEBmWOikExVppcqfsSKi9rmCfBMM4DKk/tthEsN8tU7SPko7dvz4UsPQT
qMVPY69JrGADCnYQmQZWTFpWU1Arpv3UiKS5yshjIEmaIQ3oQxKVc9C1vSkQCHJXBBRIqWaH15CM
0KwI8fse5F1yjdQ/lNuirfWDNzPd2ofARd5SOdGSrpBmE38Mu9zYDaNuPVup2TzUfRsFsQu7Zucu
YSO3VYTpzx/tOt3nus3n0XCQ8c6k/6W5Vznr+WeMXtmbE1KqscmB/7ePyTiO3mdT10B24rOkzCxC
itrM8ZAfi9mwx+3UFc5jmXTLi5wSrhMtLil6yotkhUvBA5wCjTUJ7JADR3RkNLaRBbY/Pyus7EJJ
owBgWCkmaKRzlyhwzaYCGwIX8Hq0PUdtFFd9zM6VWm6/sOflQrqdaW+asaC2iy2MPW2GxuhIOMbG
BNaFiB3Y4sildwpM5bQ2D5bMFbi6jH6XFVnlBOxDRLip2YCGPsLjwl4BWZs9F5ssfVOU5CF8mk9G
j/GiRWl5Orfx13VqASIiotAcEyKqV0A5jUgDd9QQ97zIQYNux9G9UiZ5Ux/MIPDFyUi7+LK00uwV
fKxxM7H5K/b5pCVf3Ba3nT94ZYyQ2YrhPimk+XHsZDhaGysjSUUTXcIdQJtmH1qrtS/PmvDznEVe
/i0qmtyhUXEUS3+Mkoirw4/diRbCpXdoaqi4w7NLtvvuGzz8Ufq9PtntPuZy65Dkhvk6txZLbKNl
Vs6l1vE4COKqH54U8c5LD8xvvdeZZYGMN8rE2cpCG2hXlraiHTaZk5NZuNMXNqlkBZu+c8xPEdwb
Y+/JOs4PpWEbVKBSira36rR7DbtY3sfwhgllthQFEMBgPKuJHCwa47g2O3dS6xPoP9p0MGuTxV3h
jkpZ8acrimJEtiuyOj3YmOZH0EXRcj+OrU3zYW163/Q6yq68sFnmS4YNTYsYaIq7zkzGz0AlwSDq
jdfPW4Vq/YnyQAnXz6TrF8ZVs+3bplKBEad42Wo2vxdVmTbNx2q0cMVbIhXONnXL+rMDhGYF9QzW
57gU6WNTQCkNinyyEmg0AuKUG+riZqRKUWPUqugan2on2rSekz3gV7PDq7ROGzgfnspPqkrcer/A
sZp2uSuVHeQU1s8BeLUi2xtdN3+rK6uc2gsQY/0gdhJIO3t2HMzFRwZkSKA9tKWXkCLKa5k7oqQ+
Ll5kwKxpTjZu1xeXaW+DQ5rilkcedXjzddRROIM3TR8pofTKFTcWKuTc0HFTnT86UTUaeZy2t4A4
aDMAhTaz83KRQ/zUANSw0ca2SA+GbvPnFF2mhueJQQMa7uBOPOptMF2vEAjtbie6eHpreM4/sZ+U
r0gpxkdRxnT+tbmebz0cte0NTHu7BClqqegALzUsEakT780B5OVsKrlk48ntxmqdDDLi4fJPwapb
4VBznGychapWRhlbh6Jeeu2nlLY8/kpCUBLXL8+dLLglpBebCLdRXpUbhu4tqDOcB/12mi0t2pkt
yv0mzPsGZcfxGJKW1Fmdlz7DwthW+viJQd6Ee9Fp3ZO1fgRoF0yLfOEZDP6/bwX/vVP6G/ndP+yK
/2TG27bjS5eUybu90vojP/dK5oeV3WASKuW5a37XPn/slSz9A0YUcCnketc83Ypq+blZghINYMjF
cAdlR5ooo2xxfprxNFPixiOeq/MUIkWCof53dks/sip/MK3gxSMlJ9jFY2PHGverM9+KEDJqqGrM
rqN9U9f3OLMHIOFDqc175XBsh3cktx7xAL/vGd7WbZmcx7TJnnI9854n053fmJG1GQqkyfroInMd
wblfD71GRhh6IwwvRimAth5dkWyAab8CT7V2TmqfCMQn3BXuthiYanfOPa/l7HmMHc1Z7dZukQ3x
lTOEtqdeNTcQ0UQAEiPGPw4q3RyKe6sPcd9Oyv5UaKLZUpDJnC7qukLfhto89Lhe3S4G0mGGX4gF
TS0cuy6v7sCK5yZyi0AGwMvson7n8dbJFxJsGnWmQTHqzVVUyoImENXdaJx1AEFS2W7uXTy3rT8N
ThN9MnnUUaSgtWMOtVHNybYbY2P4YjdNT4dZy0RioxI8tIywPdbgYQqpcPNrw4hxHXckqKvYaC6I
UWm811xkw2NvW/iEWZ3EPsnMIWeLGunl1lTTynauezKXtjNeUv0V575waYJStTWGG9Oa3WJba2F0
vxhe01+tStp+Lc3SmPO60aWNq/6TSW/GFjZPcTnmxp7Xvu0dngqSoLUfzboFiVNrD+YICZBLZwsK
kW+Rpz86lvKO6BwEKk3w+g0V3+BWfJzklGLEBzuZ7V0s181SI+0z+54tE06sEum5U9k9G6SINUDd
eVpX75JhWW6lkWEq0pJHYv7M+WNQwiqhWS9IC9qpN91sQ9NrZlicj/h4vOIh1gvTVVRuQBrayMjr
mI6WNgb1H+rHbz3Nruuv5V2nvn7tLl/q/7n+6FtVz+s31X0/nfzf/7pM3hRb/G/dr7/r3Q+1/+v7
L0PMWZ8h7/5j+/2Uddt/VfPHr22f/3iBn7/zv/qLP89q93P99T/+9sZArVv/tCipyvePJg7x//zc
95wUry+v49c//cjPp5n1gcjn+qyweFB8dwL//eTncMCTnPnAFq0BlLWK8+9PM8P5ILCJsTbxIBQS
c8IfnmbmB5tEn45pjuGFp3Mu/I2zn/t92vHHpxmJ5DX+ahCiF2T9fiVZNJhO0MhGHB9QGDHVVX3Y
lXdRXVJRczktS6rtY8VW7zINcVk2hlWdWQ7VPf6ZdWALgdDCsrZLmrSCiJiM1RGgpjondU/dECPQ
Pkh04+Ms3UfyZGfZmtO+rZNx37gcdagUKGBnN2lQaGo500dNpzSFeFHvOW/YN6qNrNt7WeEBA0n0
iZSqDFSox9qtm5JBQKNtJnxWxHbfLL3Pj1z/xkEJquLsmJNsyl//UPNb7mraI/stuzz3bFaa4Ba3
EUEopg3KyEE2ZkNNWQQ94Wy7nmyje8WncrZEcctXqsNS5B7K3YyRRl8XB9cOhzMvetPTUezN5a1U
7lVjUZVFRXd/lnOUys08Z2WzXzgMJt+sScdEUESwHtcOcGNvV5N+rPSl7U4EE8RF0hvOSzNALk8n
IDeTbt+VjaEdocCOe6qiTdCLLpW3RQl+NNcPQKbJHdD2IHfKIPWiRkkbskXHvEbD1w475VvBXgrn
xlxT0A2ZWC9S70rYo8D7BeiJ1EHsZ234wF0BDq+u05qsCn4hkLzIrHF7Q3q0PnaaNR05gLfXBqYf
f2oHRgCaI4KeMFpgEE45EpjqN00ZGfeDGzLJr4eye1Mj/S5j0hpPSzHY51nE1nOuPG1fpKo4xHx+
x3XTyheYdPpWJCZP0npFrHU2z062z1gdpHPRd2jRMe0eE6ddtcsMchO+Po7zofZ0ykC7tLYVoUCd
vFRNSf2YYHl0u6o9zal0bgvm3AdZgzadEGW3sIyzs4u9ydc7x94jnvMZCpP1jaGYfKvcqXqCp10c
MuzuwVJP5tGerPQesXzaFUvV+JlADSBLVZ3iyFRnZiTG0fKKym9411cubjU/oT8wZJqHM2U7GZm2
62PDvhgrXTuLlG3kBpr2uLadOcY+VHn1Mo/jsJ8djYq/ng7TlcUqDlaD3zSwMLlwsFyPC14YXViq
W44rvZvr2s3OFbZBhvvJQucxUU9LG6y3eNBeSczsIbKGoZ+2o/bJy2m2r6Dc7sO+8l4qELMPTCDt
Oy6chSuFeH3rZNMtdEJnx6EbILXs2jc8X9pJR1j/qLJFCxyVPJYFVHUHJqnP0tgGOuM7+H1DfDE2
DLrasLB2tbYYWxxhaudEuradnMroCEi1NBVkFka/ZmyavUfK9wyt/BZVlyhyWSa3pTPth0m7VtS3
7lVRHVo2D1ewS081zroLTquHbmzKO7mYNQUh8RWEsTtghi+VqbCR0kszCpQGhUGSD2x4nk1Pu2QS
8NEe7NfFiRy/T221hypArwOoxTtD8zjDWYlx5SrjSU62+MRYPd1ZyDgHVKPDIAu0ZlPfYWs1rqYc
4xHFqW/AU4dXnGfXWejdU1e+rwkAbVD3Nm4YXcfL8lB4LRacjLDB/MKE5mke5APxpU1bapDBu9Jh
36C2rWi3ZBb2jlDfcLtG50p3nox8eJNmSEitGcPtBFIYlO01WV8Cpo4kHbZQNreQFfoaivqjF8ur
tiqaM/LCY5UYu6XVq6BEymlFci6mBG+P9qQNo7wxGQNtk6R5HLDjCdDytdWuBULxTSybk1VLjaa4
NaBY1swicd65zn6AGES6q95pyToqmi0eF1KuhmL7TnRmu89TDNi+NJbkfmoc51ttN/mOgrc7WpXI
dYn5TDGmDi05LH3mNFf4zNALS0DocnGYN0raiBidC2p+vGm74C53iy+2Be3Damgg4Jlx6YK59Rlw
5adZVKDAbJhgUSz9WnNDf6i95aBy54KZM1m8JX9Lvelrsmh7RzNnX9jxJWC+U5JSjjPZTB6lE79F
HXOpJrp3h/IgGEP7sT1tEze8ZPyoNjTZ8J6V/BqGoqPmQNzG43gPUv48rXKUHEzzqde4n6ArXReD
bA8TdYOBjM3b0YRI7Y03OcjFb1nEINnJOrGLO9j3gKGv0oTVMxXw1ZlklbulKaZA0GwuE8yWEVDv
LTa8GvNPMmCELfWNuchzOg2YAOLlQacT2Vdp3bPalgWLVtfe0cILm9lanvvWGLYhtvmvLuAE2nD5
0sAHTyRLq5LKkbTr9gbG1TdXedSpKiq/Q4SVL7C0l03FO917ptbsK8QUuYkGmg/Po2w677aXggt8
WTq0ImwP4w5bCm5i3BKUKw+JYwQARvPXvhuSu7rhfzcKX2EfuHE/jId+rtJdI8VtD6x9S/lzTal9
7AS91ziAvPXyZObIER4iC2cZrPk205CC/gSfOktm156dBCQgyx1ftnOVus3e1LjhtLJZAsNssp2Y
ldwa3TS9NHrBMSldjaK6Uljgo7ahOUQgF02ntvOktgFhPUz3hWAZPCVVlDVbEwcHTgMx9Vp9M6UJ
4ly2bIENYLIcjWLH4L7fJmFyiDjFJH314vQQ8VW0Mb1qw8pCj0n2WW8ocorxqtB3aT9OeBDpJnVu
9NYJZEOqs0IVjolxjkm2DfvoilD3hnYHxXObFSCocaTj7jTOej6/1gOsNsfDkDLpt3UK1Zko5A1l
AHTe6qysa9w0WIaG99gkREWz4purz7DbyRDQCVZOiCgw6Hkme9Omn8dpgyfsBXc0x9AQjdCmO4LN
0HaFPfh9ad6rcr03KVBdp6b5zhm1V1zb6bWoYDkVnvWE3Z8nJ400genAx9EsSPZzJR4S6BV4HrsD
VrfKZ3RHawDscz/Ui3qLvoI2hGrpj9m80CU1D8fMTaxDkeiDDHQ4M8x0o/Ey06L4bLhjdsg9le2H
eeZX2/IzrA6kGTkKytbgRyXbeuzCiwpX+xWU+nzjOlr6aWyK5TxAPbobpPMs46bZNaWrXUDz/tYU
2a7B8rkFXL7RinE4sg0Tz2lrcCpHrqJXQdHiUsXezlAVgKiFy8jd2GJ6zOaQSpURQ4GK0PlxZ5w9
TTw5Nq1cOknc+6LghlcV/h03rlYHAm6dkY7G174Jk9NcNEwNhGw5hSFOvdBPsOkgKrG56bItC1td
zlsRm5R1Mgswa2ooJV+q1i3ogENV9eKQRXwf21TTtGJrjlOGj7yMZq25NRp204XPzI7VxrbrRZ2r
brLExpqNSVEWTMicxpmO2B7Vo5Q80hw8YWfamRGVuHMy91st1khT0UqpFZeuVmaDj3GIynGZzPqt
nhqaHhS2oAW10HEk32jRbBnPrUVpKSZapDyO5XNRfUIzTFEQuiKLr4waPDt1wfYsv9ZlNE4YFWMr
rE8e3p5u32Tt+KXqIjloG6i/qUdnGX6FR12J6NtkUH2AdTNRGlOBeODEnEOZSU4oFK23Ub3Z1iea
VtkS4rcRZ2ItcfNadwjcm4nKMOOwJEQegqbSluShZnN7qkU/gS/neeZPVhMnBwplaTrXW/tEN+vs
9zltvudW0UpDBWU7hs+CFzgnujvRTEnSd4AkZuNOOassju9Bl7f0nXTJtrXHsj/P85BMpz4Bej4r
y1UHM2aYRbzeK3jHvZ2w7Fcl1rKFl3hx5Zw1Q1DMPYN60YhsvCDmn7bskQtIS46YB04mpqaGI4aw
4t7LHOfVS5l1s/oZbr2pF5H2W2tuMFXnyOslbE97wXgu7GUxb9KBoosjEyqusnGqXdauuGyfqdYU
CKrCTdAFptqwD3Of1ObTGLWUsZYMmXgelfgVNowY8T0z30pVfYgm6io/ZjSKj0ExMSv6WCai8R4N
SRqDQ96cMEXO0SL23GM6AQDRj32OlbbqcvIyIsMtb0YJ7vdBNVQZVFVZsgXoInHJ1CexTlh043wb
GUmXb+AIUTKd8+RQX6yhG1l9YsaILEyTc5FZ4cK6F3rRJwbWxkvn8vgF2h+qBzfJ52LD0lCMh1CF
H/XO0PH4zDKZLkdnaQ9Uzi/GF9ca3HavT7NOoW1nGBxZ/Gbu5/MypNUV7Upq2nOLifFUdaH09cnV
0j2eM3f4pLWdToAnnabyRm9GqsSx0XE8tqiw8/OubmVgI135c2s4234In6rCFR8TPSuOSV44Qbeu
OfiDCk6zIPbVMFF/RKvYNk3n6UCB91osZvZHd7H0G9no2Y2p0wWejx7fq6IxQGLBNhu6G0LjhhoB
+3MYwy9MFden0euISvFaV2Vy8wU9eJenkanUNd4cqnp1GrPYYqluIKMiKIqJMeW9eLmwAbViSPDb
WnbeoWEv/siJr2OUiDGqPdUMJfRNvMz4iKiC8iOzbXZeOEFDEo0RVgQ5VOedBs+FTlCLIbsXU/QC
5pA+T9xDuyakt7V37avFHPptzhdQRv2lSQeZn8bpLUgKBpNpnZ4K2U9UEIxGfq2i9BspghZVCkrD
biYLGIwWBYlNw1R2GEjF+KgZ/Ytm2z+9Or+lVv1TDeqdbvWXmtZ/Q7UKk9pfqVXs7v7H/Qvgjz/K
Vd9/5qdcZX9YLQcrpgwH8R+NCpb1AWsMPClvpa3+kOV/ylWm+UHnH3oAcTK8D8Kbxgf+HH4RxjnW
Hmn+liP5FxQSFggHGR/4MJxH+DH4o9/bZ2wXLLbLGM3PwWUYryG/B8mE4mj1LaytGOREGnsKz4GR
Zp1RB05kTxwxuemF8IIW+120S4kuOB9/f5bz/9qVwpSExD08AVd6AssHHpC/unL+9+v89d3I5h/+
/I+raE28/7S3yA8YSjB2m2tgWXdWG9nPq4Zyh+8XFHAFLjR8LOifPyc2HjgGpjy6AfaI7Ddm9t+R
OH9xt+AwJ7dOPx6DR7yieKJ+8XdNkRNSMNY9c/asxdam/A7vZ6siHXTUlKGPsjMWZX2MMaL7in7U
E+lHqs+CrKiV+7HNnCgnVK6GvFbPyNqqQuCh8V1uVC5Jy2waPbbl2///lxQ69l9dQpcv+QtlL+9M
Ut9/5MdVg//4A1BgplUY83XJxvPvV5HnfcDsiPsDRtPaILBy1H9eRYz2QGzgUHS/m/f4Lf95Fekf
VhYquD0PsCWXucuv/YZS/t4lSDodGgYSPtY9/o2pbvVQ/YHCgQt1EOVQt3u7X+qD6yRRsFBSFVC6
nB7+8LH8g0jEP3opPgEHDz4mcG6A9y9VNnYpWidt950FlkuWyZMxUWYwm9PvsRd/vCmeqjxO2S17
1q+mVcBW1eRlEVslXDGbVuvmvTsk9VZqkvJgYzA/akvfXOTUSD/lvZ09/PUb/fWB/v1DBVDokvzn
JgUD8P6dLkXrmPWot3vZaNPd4vXtbpiR4SRbwAcnKdM9Tqb0bSBsfpK0puJB5elvmkTA/w9nZ9oj
J5Bt21+ERADB8DUhp5rLLo9fkF1lM88QDL/+Laqv9JxZvpXXLXW3LLVUkUAQRJyz99oXfgkL0R8k
gv+5E+DymHao8OAenP6SRg31oBk8XoD0NGb7pe4fcZDNfh3bxVHrqP+i0a7j6zgU7Z03lsUt27D4
Qzjqw+ArBFJBjb/+KbPLEmlbXweo06rPM0a6gxor758Q168/lxAdekd8FEH/i7MbB8cboylZcHtv
RgpuGgrZRO/2vW+nk3OF72J+ev8G/WVOEtvAWkrP20HydXZ/6Kp6qLcZcFiITC8NEifJ2rCvQw2v
zvtDGTTYzp8FL9iK3SEjBR3/2VizV9J2H1pmhR5OoNV6mtvQwmgL92ZVfMU2VdLrdWEv410i+ht1
ifsxN8lM3RRA4O/ZJMDB50zW0xyI7OjLUjYEwQl2qVuJks3a0LmwrhDU9TsgGAuVu3kaSgojCTvr
OCXMcqNMvCIXLuztPWQzBMuHJYSL88559ujbFefwsNtnXcIHRTMVvj8t8cOFjLz37+G6E/r/Xb11
fjAU0B74RNjFLHmm6GSr48VDVjE/EqXdDdYkafCRU7gJO9e5j21c2EOp5H+6wOyI/y+xJa+jSrA3
PDeiEHCnGacvUTz3iWSj3++NhYDYNLeHwHG6zrfEkOzev8A3cwQJBusWK7GgewlC6HSosk0WpjuO
KU4441U3SS8gGMC88MT+NorN5wXV9hp1IM82nHXZWaTTUnosOUA/eUinDuHIZV54WuIv43AhoI6x
28FQZpt88nFpxVikaaM3e7dzw/RIlyF7mb0O3WzMvuM7JbT6Jczm3qLJp2NAMonwUxTtOLZi3LHc
DPkXMELiiwjQ3TYd8ZKXfuKbybt+RtkMEf/BjJLnCTtkcVBxq0S5H7Sm3iI6KY/12Fk/6cPKw7Io
aojxRDHKXoMXlDOjvNIdWmnGGNjDIK4KXHKEt1XNdV9F7gVczboi/DndXV3nZEIPne3dekhYf/wf
H2dRQCbX4rHca9ai+2nbfSCI48YdedX7xdAuTPM3n611OJcNiQk9Gg+Gy6bjz+FAOIqi1UkwGKtk
64gaD5Q5fLJU8ZnUxJ3rEWKMvQv6m9Hu2kVcI5t7fH/6nz+N11/gQINl284O+3UJ/eOCbUlgbNPY
5V71VbHtkAjvs3ixA9bAS9FKf7m3fGR4x0jBQZLgnW2fu7xJ0HuDUySp3LctVKixkdd+otprA8H4
hXt7/h122fWjVXW5rdLkQZ6t/RVAHSc15nwvnJT+sKVR8uwHYawcl6J56N3ZPeidTR4IDjP1XwzO
2ZInKg2HDI2zwV13UgMh2/netDLig5J6NoKUrg/qV7SzHKc6CNiD+IEK19MvLDXnKzYXvgrXsBkw
twzGP51T0UwXV0dmvF9QRtwKO852ytXUfR3hslyqZP6cpEZ7YRq9GRTD4RqbZfChNW3dXNelP6ZR
KZQbNeZi7NNRqANoVp3OVGPz5pS/wqwjvTKa5Lx9f+6+ecQMihVihfrSuGUOnw4aogIWWawb+6lP
3Zu2dZNDKwfjMEsnPcyFK/YphI/nkYbpBdzt+TLL0oXpZvVV421G8nI2lccm9Za6c419NsXgJnmD
b2TfGvfvX99fRrFQA/Pn0e648hXB/sdNNQo6GVjszb0bdcrn8yG2yCiaC3fxjOTuYALnULOWZF79
WewFT29j5y7pZIvU3GuocHZYKKAdlKJe62l561tI26+GnJIjVNSarCZNXHfAM32ddt6+wEN256C+
yS98JtZBTxZiRDyGzXECniJw3HNqoDZr6ObBCdHEbzqWR1Rn9YQuPsM79o93ed37stjz7UfTCT7s
9PLb2R4wa8bGHnE3+dAGEd5mOqvd+6O8WfzIuWLTC/QY17YNtvh0lKTg1NckjGI2JXHwXuLsYXqB
khoM69Arp70w3pu5Y8ORe83t4cOiv3H3sd9pkmWx8n2N1O9giwYhUb2U/7rOMcrq98FghASN0/Hp
VaWK8qz07HwPimt6oWBu3zRdgfQjRW56BUK4vbIw4yTBKrwM3r+j698+mSGMzWLDmQ8qjs5+4nRs
ttVqHImd30uinNG10x5Lg1REbE0rczxmBc4Kdj0d8Asjj/qNE9bFw/s/4e1DXb9k68LHki2BG5z+
hN7qFhYdke8zdiKPbo/PnVR1/O0o0TbjMBoXgqzerLJcMiwFrhZdMhNqfeh/LAhJbdNwc6t8XyRq
3IWAoTeNiO2PbibyXZ5mGPDbuD+8f5Fv3sTXQR2bMxSzBnPZ6aDk3VEo1dZoY6I7AMfUSvJFW21Z
ZqU1F+7oGdebxehstLPtOOVafgbEoH0Dgqfxp6UTL4MgWqPX6vpzZROvcNXF0/yNDXA7+yMSPdDR
ZpxduOq3j5YQJgp+LD/8A6zG6VWruDA0tgzjHnnepshcD4yPbW6U6OKtllXb9+/x27d1fY1Y7wgg
IgzNOh/N1GdgCfVIxD1KvJKM9f1QCPfCG/PmdEAFdCVvIjbH6ycopZ5eVGmkBDJbmkIJaNoKBbYA
N0FG+M/JZTNONrODc1zJtD7kQ+kmweiO8Y8MKuS11VnaJ0MgF8TFvZCoXaA2bC+sJm/vAodZPqv0
DDwWk/Pp3Q452CgwQnsj51aT5eruoG5dStJ98xJxlqXvwMYXET8bJPP0JliNO+R6zSi9a0dEHCL/
SxdjDmg8N4AE7M9CG/7Ho/G/nmffXJnDik+JHF+y5FjxWln+48WdGpDkZZ0Me5ed/NcklOVd5xCn
8Y+zaB0FTzB7EswLvKqnV5Z1OocXYx72YT14R+mE4c4uLfvC3uft/cPkzBETLAxaMaAUp6OwEsT6
BHJ6b2s5igNzzUvXZuOuJd7nit1Ff780WfGvU4P1ne4P6x7/IM1g/VF/3MCQ70utVVSNekH1psjL
GUkMwUL/fAM5NZMBKAVZgZwaTkchrUbT+E+/r3V7AQipO/UuBBr64f1h3qyo7BpJC7KZh7yHCH9P
hxkV8qW2UiV7AVcL5pS2ZOPJISiqqNm9P9TbiUd8HXgargVjBwfu06HciTYpLoRmP3ey2+WxtLd2
pT3/F4OsvRkmhc534ux6VIsBNSrtZj8qE/EdQfI3XoSy+d9HYXlgy0/+DZuKszVylGUcL9rYIChK
vUPsUuydOG9eOMi8fTY0jOR6cgPxLHmLTm9YnErVjB0FgBw//TVF9cwfOLndwdRpLkyDt88GlzRn
Q9oQa+7qeWlNaOYcR25Z7RPRztc5sI+nWVsuxdqtt+Vkm7R2LjiWcb4nnMI7/7TEocT83DtqD5mn
OFCV0Z6zoQivQhGNHxK3nC8sD+uMOh2P14K1FUY2TXYOFac30IlCZzBwfPMOKQBoYet8kFVotRu7
Et0VVB+P5j321zEuhgvbo7fP7mToN6cyY5bgCPJxH3d1vJ1xmAcYWUjL7Kb8wkrx9q5KGp1sfA1B
2fzNZLRlVsqC4C+21zYQ2q4Q35GBT7/ACluH0VsZm+/P/rerrhSYNOB86YJ19/yArY2VgSwLAWZi
L/aV3QoM7SueamtiJMeKrRc3OdDJ7fujvi5FJ0+TMo21gsXoERBwd77YQ2IJgUAU7cFMEJPiUy7y
r6TmKFRNymv9NMrir0tCjM5Gt1nXALMAnt3RiZmeBsyjMRlM0fJBarIZwL3qpb0NE7eKDmahFcXD
3Gizu7Pyqu38tFLyRxnPKNDfv4a3u561QIjTDveMC+vsHKNemUpLQUY2h16T7UdrrqN4a+ZgeFlw
C+MK7D42+cyLaQCMgC5TtLZq+ixThXjUVhre42rg7171SwrTsSlS9JgXfuLZdPLoKpNrz9aPzR+b
zvNsv0kba9sKPROMDbKuvZHm81PYRtUvezCjFzOC1LOJoXSKDU1ybF6r0xTa6ASlGVVSOjbkQ1Sa
2NI8Dx/xpiboaq1OLwDryNm4cEMhx719x22TViiBhDZHsPONWhJapW6URrknC8i2NtAoMb+huu1f
GstD8KzVVZ35SViRt5Zqk/G1SaLpl1Wbyc+i7E21cXBQWdtSh0yNgTgtm63VpKjVkPWxNBAJM99R
VFHwIefO6bd6HgN0CW1L89D8yDzzpT2E10CrU1xsPbpXvy1FUyEdyqpjNslsmw3CAmpTaM7ndEjj
jRHJL3rYOTM64Vztis7VdkkbRbiGrJxiB+hMjBJtpmu4jOFXPWVuveQb7HmkFUbhCpwCZFsh10tt
Y2BGOOXKAFhG62bGYCUOIJpqx0conDxw54cPOAnHztf0pXzukOEfPUVVyofr1KXX2BeH4rGJSn3a
lvY4TpuSTfFDxYl+CCoi6B8shG4FWmd9MK/7uV32SYaAcwv2GZ3WTG1/00IkEihSVEvqSVrFdzlY
Lm/DZZvFLsyTEOF9hgCeYJ+p0ADrJjmKOjKBusDG/ZDerAVSjJ+mmOND3s1xfdsqK0RuDAAgYVfS
uD+GuoVOUTh5n7cbFdX4Cq2uAX8Wtb1r+aMV5d9IW+qvG3ekDGcBKl0O0eK00D1dt9sNozSjnWcs
1hPS9g7xH6SBz2Y6aD/ATJq/TMpbxV5wZj/OYd9H+yU3p2Hb0ildUQxl/SlXBXm7ViPLfGuAEwEF
4Th5vjPBSn3VwmkufjsKS3roG8ky6KjgI+nLvhqbHzqyflRu5qC5z3Yq6DsjYTR3g0Mw6B53dq7f
oJt0nSMLudf7MxUMMHit8ug1pSoTvO+J5x5iJIPtSzgvzew3Zq/h95lKq9+0ow2nK5r6/r4tEM6v
iAjjdslMVNJZaoI36AQi7wOmiyK8QZmYq6BKaj0LRD+kyOfpigMpEcMMkBfpq9xM9mx+1FOZYFyv
TPGoRzamFyMtoJUrsnO+AhLRq03kQZ22sN5+nEUeL9vE6NBnwuhTHyO+HvEGvtkU4tfv+3FnZzkW
CKNO1pubsIXylYtrZkMEXPsShZ72vdYr7SXOS8fYhOEnTo54+Sc39VvqkVvbUmh7uzFeHge3ZHo1
MnXB5uuVfVO2QE1ty8nGwCiqwTyEuWw+iXZcyhVd1YE1mRP7A4Y0z6bgJcI9gqxp2Wn66BGmFLsc
rNmJwGsBl5DBOhOtyz2b65vFhL63HcnAnjE/h0jLpzJ082BMhg7Jvp5Px4xdrY2+MZprHzlmBNHC
qDBMo7XOr7sUsxUzLX3IIujDPp83oqFqVVGIqjha/sjaNCwDs2NW+ZMrxHeYHZBWW1JjH0BSoKfH
3JXavgDsxtIUYeGrQlfNuyjJMf5bWQv0YxIItzdyiQz4HTgP651HPNQnCNS9Gei10L52EF2fu8Wo
Bt/RW+toRcUAhldWhHCFKOJZr/h+UplqrXDvuCEstxyGFEQ325jv+8lIk73GcXIKhO5kh6Yps/Ij
JLCxDRojsZgmCjL4duUd2ntlt3a7FUUxAzIg3qr8aI9FAY/EMaMlcMqh0RD0t+JTBQVi2JAcUEOb
sQpvm5fSUDtPZVASFuQxXYA/h4Wj16dF5xiOmyyYokndMn0NJ8hMfQTdYOShvOJ9ncfriQb5F9yQ
/bPJ180hfE06P50k86AmTPbyMdcL4L3EsLVfQLBJDJJNlw0bMU0TpmzbLH7pIb+BVyJKW3yQkab5
uVz6IKvNtKDTLtvnhKtAX7ukcOMH6D9qA51K5tsMoHOGdjiFTzWZWPfmJIGCZzD1ykDFerMEnVm0
hZ/GA3LclvcEDyPNva95r0bzLhFTFgXaPEbEfznKRjGvKKwF09DxQ+GW1XgLSzN/qGOFX0ZNVXLX
gzu0A/iUae8nLaJxunamfQ18nq1ZGZLM6htu2ti3UyJQcW+itDd2Mfh0LsBNGvPQRnEY3sPxLbCW
j6WDUhd5OYL3eqT47hQdvA+TbLMrr8byaovZeV5yz+z9ntCtbKOzecl2Yxf3MyEVyKo/YUcx5ycT
CO+8dU181HwHOvd3YaJ8ZmU3dV9vcY34SzKpDx31F7ZufRdiQ+lCUwUpPATTp7QlbqzORUQ8FjhM
fUzvXeJHkcsHN4sm1rgi6Y3fVtTg9zFh0h/ZXjjpttZrAEKeWLp2k3hKK+ArdYW1zSZ61b5nx9UL
vshs2Ha1Zohrqw/5Uk6AD1Z2YWz9rGVKCJzIWOke9F7Xv9AQKZ2dl+ea8EHTFEAnEcqkB0fIcthB
agcyPCj8BLfoekMF8EkbrJsYQOZyQL6nGxdaBIZxuuF53Z9RmAR4RVYKPb31KPdH+WGYga/r4WId
CTAbblndCodWXgvXqm4sEfpZQ0UWKBVmJ16btsEfw5J4NEpcX11POQNowkpXxlbIvg1mNPJkp3fd
27lOYNcTZmcJPzNz52eruXa5w1w03ZdzXRdwPz2+Yu/vN89Onv+5nLXbQyoLiSnW2RnNw6RUkXhp
HQHVDat1cLrS+vFSuvnZLvF1FBqwbL3R3OFNOSu0yRIOgdXU9lHP2SJY41j5jsrio+sR8/H+Bf1l
KM5jxHBbnKTRFp+d2pU2jUCkIvsYjrQ9NitiMWVRdtndW2zo/4vBKEcBFuE49kZVpxolmjor7COn
Z8NPh1HsNaLqN6FML/U4/npdXBXqG5vI3/Ou0azTy52r3j66xtSy34KMm0v07Cwv8YVb+JcjiDQE
5XemOSXvcwUdcaetsTSOBbXfyT4tYScOghzGNW0lindabKYXDj1nhYJ1ekgE4LT4CEfk6s6eGZ/B
zNGotxynfP7K5mnbZ90njUZu16e/AbQT3DlDcnr/2f19UITf7Do4S5zXXMbWc3NkefII7D++BlSm
tnFv4qmIR3s7RBp72wQ4wGEIrUuapr+8dJJJSkVEUiSDU3m6hniL6OZS1vI4ZswTu8cal0sCF9+/
wLczZq1e2qtKFYEy9e3TURThDw7yUsit4brbwRfyba3G+DHfjwvvwdsLWqnX1qqYXYX+xvpT/lgU
I6smPgMKMKJGDk0WvmhsyerLP1+PjaqbVibEMspxZ9dDpndeg1vqj31Wl3dx7RlUMWvvvuvN5oIU
8rwRzow0gVcg9aMHsdaYz2ZkqFtZPdfucFTA167CqBJXZd5Y39uq166mjkQAiAyObziq2kLg9g65
5Q1PXpENx36y+wOtP/nPLwn31kXCi6TDoIJ7VlolI3hRYg7bY0Gwi1+YBPcRxDDc1pIAunwhEZbm
dX4Nrk3+80SiI0WdH3YSP8A8x8NGoozMfq7VkY3ltFnmZrhik4RhddHr/fvP+O1EQrPLIK/dRWSo
69L0x0SqS7IkhDtYR30y2PfDawrYZl9aS1+ZqH/Usni8UGhpmqK7XnUj57WszuvDrG54970cYUwU
1diCbY1IhrQnsHWejSMFe/Kga8d4tjH2bb2wb/EQD9UVKQmZP4o22nNwF7A1Yi2I5Zh8mkZz8W2S
ZnbS7ML9UgtYaMAafZxz2lboWhn9+3MB7gpbkz0ZXSz7bBmhGJ3EuplYEHRt/VMtBo6iferFm9LL
Ly0m64T/446tEvpVwMTaTPNXUjw6fTDCbAwhJ4VherErorsi8bHpevbvdLn3lrXkFXC1cbz7p+lA
TRxFymueAfVGNAVnc34qKg5mmge1T83OdqAb7sNYsy7cx7NJt47y6hBg+aLnip/j9Nrw8E/kXeG8
18tRoHnmVHVAHGKUF8Y5Lz++TjvUhB4SE51V/zwaeyRC2fFSaR5jhPrJXjahjpEU1GB/FRoq/qGS
Qfs+A6vON6FZ5fcmZxycJAuEiU3pKLJLZoqTFFj5PP+mQxRe+hCf3Yn1B1KoX/uFFLM53J495Sly
03ShdHC0hrQJahNCRTlb5eGfnurrKHjBuAO0010UTaf3uy6oUrrr5y+LSaWlOG8GJCJd0hi+vRaS
H1gvWcORcNKjPB0Fl6rbIhI2j61yv6MgoMNblmTdXHiob7+ybP3AwKEapnKLBuV0mKX1hLKXyDxW
aac/cX4x4XRJIoyGytj+631jKJpDfNTZsNMsOh3K0vKJ4idHGvQB6ihJPtohVjKC90f52wVJ5MLA
7WwaG+c86bZW5JgWyjhCooWRIMLpQc5dzum8GR7eH2q9N38sKkwENF3smxHt0c5guNML6hOjGGcv
FCh0xphIayBqO2syp4Nlxf1dVocznNShBq3Yd2X/79eJQYW5jn6eXdi5IwCdDhHWFSefpPeam1JB
kYePNV/Zg7y03/vLLWW/gj0WCR+bpPMNtZ51FkYXchyzhXKaSe72RsUW5c6sEv8+R9jSuoy2/pfG
5ektdRpjbJc6Mo5I0OFsqpYELi36L+YI6GODRA/0TihVztblPGxI1JgsQuDLId9xcaEPdUIFRlL9
WyAtfx8B+7r3wJFiIzE47/WSwec6A9u142wA+mRZxiRehdOFDexfnhBfF9SyVCnpbplnt80qorr1
QBEeCzwOd1SjoL+M9fCBtfxSv/DsS/p6QajyMSIiAMHIeva1KWNS4busN46DPaaPCQXjbDPrcjSP
E0DqA+nw06ekUnAT3n/Z/jruKgpZ9XkOo5/ODD1fMjpDrXEs6/hbS3V8o6l0703eT8ua242u3Kf3
B/zrPQWTy24BsaN1bk2ZpDUAY0sNPibwiyhN0qZCyw56I/v3kZiN61lqnffWuXZewQzo0jwxIVkN
4hGuRAMSzRnuqQr+ozzL47APio4OIpIhsoXEepf/2KA6Y+iiSuELaYwRfv986W47b9EuLIxvntU6
CkJf3i3GeTVT/zkKnMWmn3MmfVwaE8k6c1M/gDfWttIqCSnNaXZITuNx/u39R3buQmCvxUtA8X09
/HMk1s8KNcLIIWuruDr2Sjlqk6EZf3JlqcB71e2wzaDYUm5VIj30uiQJpdArs792YxVRuCxbfAPv
/6B1Up58IShA4JLEKcOxg8rR2XtZscjp3jKUR9Xka/5omTyNk6lfUAusH87zURCtYAVFJUIP8+yh
ahOpltEMZjA3yX/WKG0e5qkKdyJKP+XppF9YbP5yUXwG8KQS5s2h6lx7584T4ZEWqaF9H+OQrM1h
l4M7+Nf3HYkmGzkUCRZlANM8fZTvPwbxHy3X2T3CTcSUgJJLTfL8ROzaBWEpQxgfml6anyGz0SWJ
dX34Nais+UUxfamQLtlYGumUdD2cdfz0QD+84qGLRu3ryM7m04gb9LecbLL49HTKWr9Mxinc8qly
AIubmgzqsrQKGtyWAGokFX2gOhbDCiDSzdturuYyyJKy++ApGlV+M+YgXZdQnymFN2V9ZVY2LrG6
tijtZ/FswF9JYqKNxgmwKaTFjBo8uK9C30d2VYXbdiEvngCaaf4BtIKyOjG6qb6tyiFs/HbMSc2j
f1f+qPt6Dq+dcAnNrScsomatAiyA72mheJFkSWfbbojrz1GOtcUn/1iXG0V6z9cKDolKYOFsytbs
3V2Su1MZgBuUH2oEmLBOOuj3eMZ1iR5BaHnQFEWxHVNzmT9MqDzQYrpuDG5pziE9GkNEA0M5lvqI
qdaNd3riQFJBcViYPix9iOkWFYs9uNb4QzkgWQjY6MV3k51U+TYfO/ZSBk2M5yKTQPOVy/89YIeJ
si5GLZ2HGBt7CtP+ks3Nx0XgFgYrVWdlQNveoUU9NOZt42gQuwXavmajp4QIdV2JhUcT6fRliav+
Ucaa5Wy1NDUQQEczSMHasmuCrqzlEXDX5JL1A55yWzgTfZNWEpsbUHFBXkHzkdr4Mi+443uyyQ5a
LEa1iXvL82FWAveNtenWJMk9CtKBHw2UZDBbjkvS+eaBBKI5jctnuspIGW/p4aIlCNha5DdaNhfx
rq5D5+PkaMYnk2RKGWRdP3zxRjmnW9iWxrfMSvNfYY/SIegSGX0H9pDbNPdTmBARDF4mqAIzj+Oh
4tcqzMaMzYoJOX/snSM2NqFxW+Psc6RAlhjkZHU+IjXX2iL1UPecVECy5DZT2q/7lN0npuDqpQKR
FQckqRLEGHLSO2hz6j5LcxmuoUypOgA2uRDvwHHK843YIzNB6TCBSR0SQ7G3WzefNhkAaWq0nhZR
lvD0hVllASckPr41fnKMnhJ47LUOm4fYCu7kLJSghVc3V324rGldknT7yWwBmFbCdH+4S9c8wpxM
HiqVJyPFjCmTFDzwKW+7Gfl5UJpl/EWPvOVGGCW9D3KQ+kcge80X9ASoGMc8QawRDcPELyon6PPR
IuZfTrp48fVcV51F7zzKjjTFFJGlVIZoqylz8ny9GKNvcaLL58qLXJqOZFf8FlVcFEFHEAANFi9u
gOfbgP99XKfxV83zlp9GGjYvZZe0j4mRKriJjjvuyI0qv2VV1t9ODbbnjZc0U+NHyeR88fCE20Gs
EByttLFX0mec/nIyUkH2lQXo+LoOl+VLlMdaQm/JQmRSTSVKiKj33OdiGSFq2UtN5mlFm/iwTPry
nOQtzWS9mapsY1KeeZgXe3oZSXAAOUoq1fOQ9VTxCP8kmFOQ5lGVcsm2ltnq9zMg9HhLU3T5KJNG
J3fAoJ20FWMrgDgTHPHS4W2IfUdqWb2XY0TfuewRCfm1TdkRYVhbbPR2jCXQa/RJRyd38SpWkd2a
Acx9h18ezj1xn8qrCdyzuppW4pCsoeCwGGn3Yfec+Pfs3hvMaBC1iexAW7huvyBNseb7uRTVwQTl
mq8W9VwGEx7ZR5q7ArYZ4gS5WzSu5zpyEvfZINm439Ceo5wwW25hbmw9Z6YYsnGKrYqGptguagHw
O87VEmRa1ohDZVtcxbI08UtEJisJqiGuXF9I9hw+1Xpoem4RY6g2zNL4bNQNfzzspfsovcpiCR/a
qCUbMOT9JmR42aF9YamWzRT/AK2nP49uVhubxUuiWy/SZbqfNW19Nto4rzo2qyPAfYm8ya+6rlkD
dVPSlmsUnCRU1FnH6mUt9pdmRKBwoC3T6BtPV/YXzeXV2HjUkOg/L275u+3ycNpKPmmAMYdWJrt5
ESgT6GSX31zsW9dNIVQeDJVkM0AuSbaCwexlCDRB+vShBQvynBsOaYKcjcxv1Uimom8PHZLCVHi9
3DtFLuQGdcdyB5PP+UF0OAnkahJEPefekARKLmviDm1vmJip1v1okZzAveqk/FRnUvueYh1MNvBM
7IMdIRbz5zFNf/W6xktItyAqA0vPGueAMif6NQ1J85XcPYCjUGGBMztAFMwNmiNaoVmWt5o/66Ui
vIeVK+gRrEE2tFBVwGQ3NHUN9Fby4YhVVz/lTWwbB+qtphZYtUZgcDfzAwldH0mdJdShdfbapLD6
oglZEN65VnNP3QxMWuHZnbeJxlnpx7adUDj5lbIy48jpp/dA5TWu6VczZKsne4RideiyhdiZzIrc
l0mg5t0kZcyD1SOT1EvyNLUvaZF25l7PFbiDFDYaVVu3o+WM4if8kEjkC/PUO78sVU6/QhkBAOoa
Cau2zJ2OgEmawuFmQbRD3DPPi6A/lIVfKGoYj0btTF/5EfNXjBPzh8xqst8ICrxfasyZaD2N+mul
NfwQEgqr7WBPIytmTgISgonfpC8v5Cd3a095TBLNCbQpDX+N0GA/ZYToPaJedB8XIv3Y3aSV3l/l
MOsODpj+YkMZkkqD18K2CCptjdhLYlMmAYpLxHa91hKNRHXE/N6Uw5zcJlnXfmSV0on5UTDvULnR
qN02ydTD81XD8tJTT+v26KVVhfO/Lb1N0ZWocSBQNuF+sFMLccUY18NONF5p7605M+54hcMxoL+Q
pluavvOLp0o73pOfbGn+gq/mk95HKXgMd1HCTy2nfmhknnxPQ8LWN7kwQ4R6sDnJiKLxMmAXHoED
znz8P2seMsDAnSi82UPmlf4UmcXo96CrvR2LS/4h7YrxBjj98Nz2iAG5jNkj5qhouZ9t0gFMBRQL
ejQpyF7hO1+7gDqNxfRDQp9S9oHr20Ijj61iSZm43sxJV3YboKjRY9NIUgGMPrcfXOY+7OsWcICP
JpGtpq7QmAVsCRO1MwbTU8FMEtSKeFtVPav65mM/jhk2IlvCfERFlPweODLoR7au47XbxM10cFX3
rE/R8wqATjZsUjj7DUQr7Ds2nE9dYceAPSWiHeLqZXWXmQnaRKaZc9tIEqcQKBqJE1B704fAcnu7
AfFGYJFPiGhyByvCpIA4DOASx8WpB/Lrm3D8jPcx/q63uX676Gn1U2mautPYtr4ILwePSHLC0gV5
hUSI/CsokfRmF3BuNq9t6sN75KkmRZG3gZlqjX3ocgB+6JNr68UOF+MpQisO3c2q1RX0OvtO8Z2b
t87SuHdTOAh0jFk6QyMcTHLlGpQ64W6AgF6gAUm9r4sgFeqqzSqelunyBQ3It1BNQB1KjNckdulG
0Bodi+wImPJljsbIh+GUod4scvOq4eCrgiYt6/GTZkfLR3OIIA3WlgEYNhaL5W5GHsgzmwUHv2TU
1YKPl8EznOyou090Uz2Diq/qjVt7Hf2dpa9vrZ4IR99SjWP7fSMRaw4j0jh/alr2en2aguQEFZ02
2zqHso3Ew4sPkwjTG6SLBsI/0haAZDp6+pxJQ/tmIahiy8u+jlkJXFt8JHzD8fPZuNby/ltjjocm
JfjLavmfqJ4CUJ5M9zgkWsZpH2q57KTlbm3k9nOv7WYcTp/CxsR3vgwzAapm0/JNBrP7A1PKbeuN
w7dsaFtCOwgYnSX/yjvvo2QncJ/qqfENiWpBsGtE33c3pJX7qCFQ2lRN5N5BCpDbVnXbzKmCJesf
zZFPIEJUiVRKpWJLtQLFGsjkenQ+JlZuB3IqdqNnNYD9eed8lOAcojR5g/DnCojsVi97hMBhcWc6
OJ3bMMt9iSjXQhruizEBCOtY90bXIAIFnf5dhMaydaYyeiq0GJD/6IxXxBDpD2nkeQ9icHqxcQ0o
ql51lTp9t9USy3kYtAFSJTHDwO0K74troYeqwyeTQkCQNOFy43lh9mGOyyrQmx9aEiT9NMJjtklg
6lAqJQfF+rj6zemBQkHRf4wsiTIa7scl+xEaiEIxwGxRt/qNDdW3abcIEUl8t49abByGYrx3nIXk
1OGDHt2iIQUOGf0k92OTZUddDA1uzvEp151ALYRxbqAm+Yvz1LJN1AgjYu/nD2ASRurj0Vz6sWlu
UGpQUg5SO/m6LNeOgh2kHDjRWh7tNHQNULVVQGz7No9vBh0yE7mv5Zb2KDhdD49qzSOgNqrYC0z9
g+tMVCVF5OzmwiA/s8yuNRNeLQS8F2fmaKHRPIKSLcIv/4+981iS3FiT7rv8+xgDEJCLWfwAUpau
6pKbsGpBaK3j6eck5y4um21su/vZ0Uh2Z1UmMsTn7sfZ8fkmYMi2ur2Zt9ybXTPdDk65xtp1gT/B
9K1THVNf+06LPJtAV97nRfu1l8XOV1MWBfNo32edc12l23eAlzrehDfvXKJdh2DsHinryr4YbWZd
zdNgQMXdxhMmOT92dTpGxRLE9Wo2u4xWt8hZnAfwy2tcCdIlefmYulJc9XlL80sl300OrCCQaXBp
KckLuQTcEC4f7oyuD755XvMpGebFpls6O82dPHL6ki7h+eCzz0alqaG99tkHekJ/lXRrFVXwWl2j
ebJk/rixMmBWXMKV1mhQQl83K/siu5fK7L77k96P0jy3voGlc4yDjcKGzH/siLWXRvJsUK+HjY8c
xOxyi2FVoN+Ky6YIjtXAf2rxBdCmsPkfRSrfA9v+SEv5Kpl6Wvj9L8hpai6ideL+iCnzeVuJ4yEM
O1X7bNnJN29okx9Jvi9Zei23YP8qVFwu2/uqy/oBYRHre/OWiHa7xa69Ptl16l2ZhXPpwjMjvr8H
+skYTRcc1p3h1Jstx7iKUi+atLpH2WBLtrxqPLdefWSBxoFASbS+sBIFF0b/B1c61hfHin1ZJXGT
j3uHg09ot+l+pIemScePPAsAHGOac7g5qmtOys13O3OD77Py8ye++ZSOGrhVSf29Ka7g+zWQN6VM
ngoL8JGgNPhWuY3TIZcWBjxQke6yHPM/x/yrVXi3q2VHEivh6jUftT1k+zGt6AjpfH3PtraXlX9r
Z8sRaK0xYdrLBrohnZo6by9duzjwV/OPNdBUAS4BiZcOBv1yx7MC3fq5r5mDdOJLSxMx4Cj7efTl
XSKUh3eqXQ1+uPbKXk9rblN0GRgIDJM5uWdqT+Q5sD94znWMbV7W1MexPRFdcU6kJx66Mq+KsGfQ
EoPwNs9WN7hB3GZ5EClfYo7qQCGoKtnmOKjkdAjKJpFoMHm37q2hPoKlrD12GjPgBAzVdlcZzBwi
u5yYjiUzR6g9W2158gDjuVHXCcM4+Yo1GNRVmj8GxlpWN8aQW+LJLntSYiFWWNd4Z1mDWGv2nhQn
6ibK4S4tu/G1wYrLG7q2g3vLuDAX+6WqreHLVqcN8xHddqeJCUa5IzBEorhRuP8PyHMJXlz+RUOK
1EuXbz3iyYW2bvBglgH9d3bdtkDkWlX69fPCJ9F/lX67USTPGxTb05J9ta12E3v+OAs54zJFB4Vf
CVrcMGbsQEvjG/frecGjOa1LehhS2db7ouibH8RjxRrik7KOeHlMpih47H/Ui8uWN45gHA5z3Y4v
oO6zrxTeZa+yzicvzLuZ0qWF6fSbThbvkW2AvMQy280ncxVLRoxUVjcsGO9/Ab2bV9FSd8l8zRvV
sl+UsrQjOhrq+yWVfGbYquztVFrEq2JjanJqH6RQJWtb0T+lqT/CNUnTHTf/pTxZQzBxv+1oF8AN
T/F7BESugKTP2vNNQVbmr9arINxhro7Jl2xon6ylym4nlyrCxGhZxKp8ve0YZ+wDo+3eLYJM7dFe
CDvs04F25hBXP3N9MXLODGfNNzCSzqaveoDal9Gunpf7ZkozKj1odYzAONNcmfqUabHjQ8WPt2mq
38WQcGrX9uU7sGm/feNzdIt4HCeQ3Z7MKNgetey+etTvSPJJvlfw0VScYYOupHeiGwS+WMQGxk48
/+yShTm1L2wJ5Q/Q0XiGe6vD9W6WVnGjPSB/cTqWcvhh0/LB4MyRIkotIiwk5ab1WzkWqRkWW8ko
JXGr9j7VKm0gO9W0Abp2HbCDB736Uvbl8k4DjqLLa3at75XNmCLKFczsaGvKpYppcaATKDNGfyGj
UxaPg/ZuEkaun/lUL9OdpPj0HDiuWtkn/Y2Va/AK5tQZo1RWvwy2/qKk+EH/Qfkui01em6lcxc5Y
Dc5nfl+05g5sszuQh3D1Y1Zt4mnus6CKJqpXmbCbQEPC1svMV3fS3lOgajoNLLo+HkqF9zmscnN4
t1K3fW57XT05ygU0zZyewxn9OtQYcES+uCpVScTCIMF1aLpsKX8jq/xd5/BtjNKXoJ2FrvKzdAvP
yBm6Qo1U3ghFeVE93WlQ8L95lb9rVtyK8OnBSrggA0AYou78myRXZhDUE6M3TptozfnA0d19CPLm
rce6sCMiZ+621VVHyPjyCa9feV6YxNHK4qjf6Dp/EzzJiuMekmhoONfQ0f76g+S133AyLrHo9mnh
hnNOR2tYi3a51k7q/ebX/rtm5V48pKBG0Pst/2cZeU1Letug751axnmHkWvc88IWsttch29+67hf
fiMBXTT9vwpAfJp8mHjmLmDPn/2y5sTzxXUWyngRqOGbOdjuJ8A87G91W46MISGHN3GV2cDUGYg7
yyHgmxNC4k7cwz//LH97sNCzYPRd/GjQNRFc//pGT90ye12unJM12y0vs1K8YMEY/49fBcw0E2ED
MzRC2uUT+Lfnyuwzp9kcU/MOD/MhqIvyOqiRpf75Vf4m9eLnwQLFFQ98lQuK46+vsvglLV+Z0ifV
ueatx7Xv2LlyfnaxE3HdSqa9VE72G23wF08qSUQMu/AV4eb8DL7A2OUQ3PT0acgChDJ2NMQjgB9Y
R/RvvhS/+KwuPiwJj5V46N+i7UUm+l5Ovj6tVqV/mGMrbxOfGuH//F0E9grgja/exVf213fRVwzL
em3ok2sX8o5MpduG5Tyn+2nsm30luUoaCemcf37VP+2of/lO8AtdCCL4+eCRIx7/9WUdyp960bua
nmLSK/GiNk6YLhD770xjF25QQDDov6Xd5tmRy/a6MTWlWgBjeMHobJArksRyOUYbhX1t9YlgmNsZ
aJSDeYld/fNP+4snDQMNZgyIkFwXfnZJrL7XG8G64Aenw4MgJUxZahbiXosxNug4CNMWC+w/v+bf
VilE7gsVDe8oH7/xc/AjK0kC0nKpTykK22BlRVzJHF0uzd9q5N9/frFf/YIclC7oZlYo1//JTtb5
HQhtPFGnWm4A7ppkhsjWiWzcLV5qPNYk777oLTM///llf/FlwsQPvpIUNBiAn12dqR2spIk9Jndj
WVwpB/dEXXE7aJzfBth/8VIYXSDOAe65WBsv78C/LUnuVmLa7Kz1ZAd1v+uCmVy0TLzpVNV18Rsv
yK9ei+8sxbgEvPG7XP77v72Wn27SJ+irT8Fot++WA5TclAyTwrLcgt/4fH/xmAAAhvODwR/QUvDT
IsgZPrUHZ2IRbFyX4h8OyDvDr4pzwsfpc4hjjPfPH9ovliUi1HAZ2dAuaNmfXnFgm16NywpYqKbb
13ZpMGqp5OM/v8qvFghwWVgpLVY+/CU/uUNn0WAzN/nFCkCL3zRP7x0pKaT2MW2sV+HOxk1FY2uI
I7Z+CNhMrxB33c+1woUYWjJbr5XK1t2UKcwUjAyTA7rz9ptP+lfvBdw7Tv+kcLC//PRDDlndtL0t
9MnGmBYPemjicRqn3ywFv3qVC1iXN+Fik/0ZDbMkW7DOfbCdlPatQ5WhknRm8jtv8a+e2gDoEY5B
FyaR/5O7Lq3MUc2q16fN0+JoVfay31BkuPZjLvnzw/2/xo//h5Pu357zv7Vt//96/Oy/jdk3Fsof
f7bmnr7/9//+oX9h930Oj//b1iDMyz//i6wvXOO/LuwrsL8XQyebEa/zr4IG4Tv/hSsS8xwBF9bv
Cyn1P0DrY1Uz/npiBarOPQhoGzFADq0Xvs5fV7B2MwqrzQm5M0zfyqG3qnNRcHXyzeqcyJ5s7+pj
QWgJR1dUfLXeQHPoPXEvUzy4ossLrwsbAsP9Eik4Vra14ywrB3EjU8buW1RC5WW07W25ttUtW6i9
jgyBFSHlEKvSKA99OWt7fRrwtuVip0U3rfOZmXhdpZyC6HlYQpTODf3HniCk9Pij7DsauMz1plW5
aSNSG6l5zNN+67+jpM/VbsNYtX0b7dkn4p6MW0VKWfftbqqS3jq0a6mrhkImJLWWIcQgVBGq1vcN
UKg2vORwAy5S5NgFWHLaaE3lyMq3VWaxnwJHX5fJ3BW37TgN2XkgcOXXoSDE0nwbVkm0GzKCeuTD
C+JmKScPz4q5WOmNGkjlvhYDXFfTR/S10yXAMc5Xni5wD1zfA8yL9plXqD+DoGtvV5FSf9vnMq0i
l/x+c3SUt50HU0ts+oFrpTSZjvN3omrdeIVzx71nDIqIg4DWoJzYWmSHAgLt/DYGZXe6BAB2enDt
T7wVlP5kuFCwNMjMjQQexeCwJhhqJ9rXX2bkCZorofDRDdcXrEtH3izmyOso26g2yiWNirkXoWKc
M5wvfK5XQtAba+ImiljpyiPmPq1OJAhdDZeprYpbjGV71QzK2Jl0g2zH3BlGfVgFXlzrqU95fl5Q
pUT+xzD5SbpGdLFJwAFJ5t2JMl0vhR8C6FzPIRPvdgaohE+aYPVV76N9fjUm7OL+aNJhi7h23Erq
PWcLFSVZ3eBpnijRgqOwAWRIayQ/esHE3bSg9Q5QlqNhI1fuoxKFabAU93pbyKgaRVp9+B1n5LWx
cjsyk9RgWNMkLW3gDvCIPzMxMaXuOiyVUPvC2/Aol1P/ivzSMM6gLHEMFU0lz5U/LPf0ruSolC3l
nbqHehyJth/XP+DHtuPOkc0y08nqFREUhGWgQVjycSJnbB3iqqQ2MN3V6bAdhy2xfNQJpuuIv6N5
bfaM8lKNZnszV6XLA5NDxLyqC/6Kq6z3ekBmOI8Y46l0CGjBKwRl8+0Oixk/JUpv8+I2eLQ+K44V
eyM1NMD1zUnPE+YyHdXWoqwffIOrXVKvCtHAGcQ1NjV7OOLJmG2eiUH5IQyG/gUDjZver2lBEWKP
F3Dw5LAfylG3u6615x9EWeUrY+KK8Pko3uZpKjC7KE29yzw35c1o6fIJLVRHivJwE+llSvcNXXI8
nBMXgNgL9HBXpMxJGbbV9oIJg5sajoB2ZJjUeU6OeZDo8y6gKa2LPVUnmtIQkElhnQ1yxxzAP+pl
aXfzmjHpV5Ms/Bu7NRPa+AxmpeHoUJH2zZWyfy1lXrZXftP56zERQGL2CC+i2DHZkyndXak+Lpeu
2oiAvqWuVzsrb2bfzx7NZW1euzlpnsfNWl6xCwVxUc2OgbdgTCLyw4VLC3aTmkSWaFmsdgT7QFIU
hjrrebUPmtbS+7kkJHRImClfprYghqEFkQefcuFfN+2a31xCb7js8qC/GeZgfvWB/zb0wLZjMcZe
Ohexh6hD6i7fvFuPkmREfeUCwZlm72ZIQXHEdnXBqs2WRDogu68ifAx9F/pT70e1KpNbn5a1Mi4a
29qPraitj57pJp0OWyfandmwdkTzINq7edajDY+IYkdRrZjximQpWO7ZS2MKEXLvZulm50X5LN8U
EOt5iHOChCZqkDXc1MK8SGurWp13q2/yezIa0GVU4eK1dJoVF4+EQqGuAdlUT427Ddd5r9anxguK
fUneFI5I6ZiPaZfad7VI1Eutqk78oavRL2J600EtbV2VuDXr7aZ3KbhzFTuKuuGo0puDyN0w2J4S
RjONVi9DBcUrsjeAAvcd7HBGlHk/NHvMD+PygA8hd48gC+bDkGXOh6ZJr414jQV6BF3VwZ7xfoeq
h8WBcCgfn6zpOfedGWNJVNgCuTGz5n7dQr7x2aM7ruJKM3MvKJ6rs7OgvJjOZNV4K5KHah4wXlCP
zbVnjGdjMx4a4LB+VE6O/RCQDLeQ27fk3XPq5blTkvMcdcal/jEMpvOWsi7h97dWg4+5LA/G5cuU
FIFf7Qe+nsUu9y8quzPykIT5OOR3JGZbY6ewXN4kkz1RcO7OS7CbLY+KlcXRtaSEtGyMIyECIo5+
xjjv8ifH5mvnDpeXGCt2X6vIk6NV9K15xJG1Up8qJ6sMA/5ba8LNprYiJDWZs70PsAcwLuXJmlXB
l6CbqAtBsKOcr/cQtjGRQFCtoYjXET9ar6rDIo1Gnz3PWe6QRvw6VqWgSXllusdPNLHGUy81poBf
cCMCHEhlmsZmOso95yTN2IMlgqmTufcqu6su1Jm8Mfd2Yc5nfxhWi/cKA8QpmXAzhKM1VsbXpTGx
esV1xQYdqTJV25493rxfK0hY7LuJt9xxZtpY/vLysGiUuzgpcQeFRBqdz7lqbf+QNhOitDarQDSo
E7l5lPRq1NEcFLw3BRthHWX1KsrnoKzoaEZ0moZoXBS6VM6Idu/wkd0K4HLUgbdbh30grfFl9gq0
3MlMQYMhNfImHNhyFwy3tLdEmE7sHXsSH1NQJnSlX9yANAxa6dCfO1cF4wlXhGnBLFrtb7WpgTEl
XtC3TP+Znj5O5M/KG2aBxX0dsOyBVqvb9VgbsnHoCChxcaUtjQwOwgXUodrOXy2+52Y02Oy0z7Ro
GOjTOCQuPo/g2eg1Ty9sqvoxTTP/g25v8Z5LBM4bNc9Of4dMpaLSxgAEHCQH3zfSbZLtmKLP992i
KzbjYpFehCDiZa80PydfK0hrbqTGiRDUVmCNuqZaaKIMUwvIUHPfO+xTneFO2NuF/M7fFISaSp/6
0UcUXeFj4vs8wje235qlNwx0YmPs8rg1MBXuuMDqNfZHuZ1GAcJ+lw2a0tn0gmCG47K0cOADjdVP
sst9tBN1ClGPQorEh1OwepxRFUpoUzggn7TVL981lve3zaxZIet5Had9YWKpDHGjekbYt4H7gOdt
cZB7zHZ93nI4MLvB0YAJZKvzYK9k4pb7HEjDNR8xd9FFFO6x50v1AHHH+lxdnNy7bKaDLiqgco0R
hSUdP5+YijJ2Fmp7w36y8eJ7hscSntn2TNtCStyRc27utefeXUHuEIkKmqve6CRt1VJr7fbhRE1m
c4A1sFAkmbvLl43wHr7bYcDJsYJOG4ZhBktUp76OfKRHjuDL6D/N1ijABKw2zLTCMOpmP9c58DsG
Ooa8xSTF0aQcUuZ6AWSdm6bErs5Zd1bDDeJW8zn1hcsZhF8fF6ZpJV/nok/G+wvsVJ1HpzUOWzmq
x56nxzk0cGfaz26sMk03CkSunSBp0j2uCELdQ4mfm0USCwMextnyCWaEqpDOc6eX4dK83KdXg5N4
fjS7lJ8eLiY4ipH7CpU9xTP9VdUYPM4rNFFE6a7eMujIc/BMXiUQ+9msrWs8/okMdZ7UmAS0wNdh
LnM6xCLv8Jkt45L4ocuWVOyTxME4gDUuO24ouuu5zCbw1tJpPWRAVaGMdSRiHsd1WHP0Eu2futo0
1pBDfcmB0jVoiaW/rCsvNDbnWpW56fBYWAuVzDSL/UFvFXXTC8rHFxqsXRzeQZvc5tMks3dXaJN2
L5sc1Y7McWrdF6327H3iL1169iid+lqNZYNu7yh1BgiX26TUxjbZsStTxWaLPP2Qdb2IK7Zd2bLt
995w72MF+0G4oKhDDs/TTYc+25+8DsH0ytAi+VyBSdMM27sPCOEi29eNzdTH95fshmtnF7X87WPY
NIPF12JruAicSiBzTIFhR5lXW161Mp4GgGwtoTZ59qfEKL4iw9fzdyNRCPh52+PVD5ts4cSJXv11
y5ftkHZzeTX3EuR+SZWYuSTJV69wiH1gInVe5eqP9i43RPoiPE3fT9421YM7Z94Lv7MBmrVlPcD5
GXQba9MwdwRdCs8MO9WMz7MxWuqmdEZgo6xK2YTNoq/kjRkIZ9vTl1t2L4t0h+xLMck5jV3qIovH
1diq/lzhM27iFq6XTHF94Zg8rcliGDfLyvOww9uZTGGlOs53LpvZm8ybITmQKty+2JjEjB3JimUM
iTrk862FoPcxWbzJO4b81piH1aS3C9fOctZYNCRAfizG2DrPq1tYw6HSq0mXuzMfaLROHtFMjRdU
BOu5wuh6qoxMty92J3Tcu9b4Ltmf/Ad0YT2Fs+8sPNMgK+KJEi8O1CaAt8gfm6xnFmcm/inxJIp5
7bc2PlW7usMqWBy9vvYPmSPmnbJT74D7VN2Yq8oiQxXmizAqrPDWoJw29OqOEMkExCrM6UNKYser
EGVcrm/3AF7NmtSGlrApUCL0oUM81ruC4SV5ADDfyc7NveCGs+70zjGUgffkls3R6Lbtmn7wwCf0
Xjm0rTuT5e05PQPI7Pze9SKogCl2ZRZjsYfP1JSvKc9CDU/E5EqxDlx5j0GlOVz45F++YNcbtj3u
YouL8AIyHnhpflD1sJ4q4RffSJZyOVZJ9cRcVRm3+eoOOw8c3d2KIf7GNseaC8RaeVzIN2qDXc+o
1KdvltxcrBpzZYNXO0onP6vPYPHW28Vs1um9kVtyhjTYna1y89IrWJLz1VQO+ruGkeXtxs2sbsvE
ng9rkLR5VOZzDuavZu4Ta6/Qj/S++TN2yizYIjdYx6dizTFkWlQH08hGas2KsFYM35Fo+2cl4b6d
h75J7ailX2Th+ugFz66ykqcJFz0lWdxeiCbYRhIq0U/JAejl9umIzXwSi22+ZJtIogRNBaMdtqZD
41vM6DGdLBxtO4tDmZXr22Gt+URpG9uiwSpoastH1+a8Viacgnt3mUKrW/P5IOp0udt80z8EF/0/
9jIMnbzg4J/GdCWKppkdXE/W5CjwczZd3ggxlDhzicC7nvezjCYzI4zSDoMBjE+J4s3JBR+c4dND
SpSOs/+D2XGKvedS7asfKLfJG2BV7pwrT+mZdGHzmFuKenQwO20dcw4c67vGTDDp5msZWDsLTtuZ
2bnRY9iv2m8giWzvbRSz65LR8l37WiQlHTKqtm4Kbq3rIzua84Hsid1om2UW2mNWveG/8Ldzj+wa
WTjuH3zL7utoKvriyddW5+4KMpnOkcLxxcNKsUxXzqYoeE4W8iInhYnpTYNLwcnYZ+o+wRPvhRk+
7bgG/8TmlrLjH3Uw+89rwJdrNyz2Vl4VqTfOp3qjnRL2nZg/ndWRNzSOqYPZdPLiCZu/adumwKlh
prQj95McPEr3XpNWkQOarGWziPQn63Uym84RubHREQFd56larD7OvGQdQqIY7XDLkRiU3awC8wCN
gjbBgrDbPlOVQqZyMK08YHJcOmy6vcieSkh4WWiOYsFSuHXpnw4415nolK3Hu3RimjC51F08ZSbO
OZNHTH6C++uvMoKBVujkIAnOZr35T5J0CphjLz9YDmkrO/HUg4O15h5JM6H2vpkq9ygMIhKjYwYY
V/BHMziwmv26NcWzAFt6rKqJdgSdcOndT4snN/Zlr/uogHGaL6PrLSSlBsbALBZ2k4WJXMbTxFJV
RVl5GUdELSE4XqoP1MXLFDyluRakzvMSYkAxlfpBjWn+IZTDensZN9z0quTyH9hNOWJgDXL+Z1eQ
jCvKnLdr8cU7R6q6OiGm1t9bNjNsOcQuwtnqua0L0Z9T21qhlm1MITk5BI06dzUJ4IhxonmT5mp2
dp3TtEtJDKus+2dvLNvprtBi1X80zbLe++xK222utwtKtWY8t1SyvtXQCufXPMdIRZPnYuPsN0S3
6wktFHmsK3fB60iDxXDr5RKBlcxRedOOmKifZZrZXehCtq3J9NStu3EkJksXtZlwmflabv+jrSvj
g2wp4c4Lc3fdI42Zw4yjkr7MB0pQcHsKBWbmvmntkQYEeLn7pOCSC6AodV7AXXq3Ej1Khr0zo9dR
ZVDXZFSG+hrXk59io57o92RK+T1nylLE+BLokFkm/P6ESILgmkN+e3StpN72GVPqO77K23NFjONx
VAmTgD5Dr+NO7s1xZqRbuTfbxj5sNTlVRnFFVrE2zskuh8b7tnpucV1k02UVdIdpjcyNB2S3QEj1
j2270Gu3ModaT1bGVy3OcLi9dQlV9OEs/PFeWtv4DFnIKKJA+3Zx8uXWBlFnq+xLlc79EK7bNAeo
2Oa2wvSs3Pk6S+sxbGfD+CiHIrN3Y41n73hJXizPG3Spj5ns59tCWgYhWg4JFYckYUjIbWdhrA7z
pG6ZnqlkZM2cjM7YdrLz/WOGt6DGtkgz3oHltG4eVCECcqFb6hUPdhkwfhMJdvpwDSAm5ynjFkTo
kahq5pXtnVXQ6lK5bf2huzq5Fm61xXkqpl2AKSIqXJS/aJjdhUyIsTnHLDXXJNqYheMBbb3iO1k5
a88wLT2UeSewJI/iup7G9TjXk3OCA+/czU1gfBT9gtFQDi0mQksc51Q7V3lTW96hTik0ObibcH7g
VSpJ18zjdpywDx42qZIf2eDbz0Wn6/SmXpv1gvvdFNkoPMJJLXKoZiOoawW4+mwOUhVRQlqLfEyg
yWw3w0JcsBYZAwVZWuMQ9mvqf8MLZ3/tgKmfJOPZU+d6HLbBAed7jG/5S9bZGnRisMxjvjeJj3+A
YB/5GnmN+dAjpmdnRpqNfc5gk8NmrydSyEGd0YhTjflwHH0QjNhz4SFfgrFa7kertcpDac/NwBzA
ImNVitRm828ahNbOtNPgSm3Sfa1dJexotfXC6M/KxfWUy877waCxGthB/SCLhGUoUKfFxOi5ZzUL
02YJDsvKmVeKtb1NutKxQ8axybLvNndkniCkRjqw3Q6pRXR85SY3eZjzaSSLDo1v2WnduhnXiNFi
3O5b5X2DWfJNkVX/kpGJy1i2sKdGTr/4pCXMzZru7XTKY3/m0LeSUwDUy8aWZtn9bC4eYWv2i1u7
rUBC9MC7jT9Y99SbxgPTnF0vx0GZd9Y9E3Y+AqJfIGcbu4sBQLlkxpQNGDNr8/bdS0sw345X3qiy
8XZOUXRvQUveEVK5zwlVi9k/mrJa8rjn4Fnt5+UytjQGIh9HFhpxTYIU1ywBO2C0pHSLO1f75QPQ
oq0+i86v7DBzW/9T8vU2d6UjFbtMa6xx1qqCyApTf4QmzQY+EB+P5qw2h1CPnYsptyhAl4CjbnyC
fQtlygP/+/o0eklxqMBlnmlEGD41ThvyYYXE3my5wo+DVMijEwjiV74rsqtyBbYco2EMH+nox01H
jnrbkv08WD1ZaHvMQZJqMPms4du+9fFoTnJjnDLXLKQ66xnKcM2eurCuxqoJOe9vX30OOdeZMQhm
vaJd74h02t8Sa2qOuhPTI+vKGhOmqdRezUJdE/HJy52HeIMROe/sMtQ1gwJyovC9inJr80cN4dbb
zXIZrH3XG4wJdLnm0eob5XM/qSGuBhn8YeSj8Zg0TvNaJjrd5zmR3tcMfzwzKzoVCuyklfMA3d5q
WEBM44/edrcbRueyOcvZ4tzt1tu4shqWdnPsgoSqHi46uo2CjcnbA6MR0l1Onib3XpsWwxW+j2G9
Soc5TU+cZcY7GQjL/1JjKujuCemQgUz4V+49SMrgwLhD+oct8zqu9o2zXI34JOYwAW6dUGM412T9
MIfhKXdqJ+6RXSauVb1KDqPPl4VFWCF3uYXj7I158uU74JzO25VWZWaXmiZS8Y0pJIj10szNmIkn
gVNwZZl71dOBoSMmfAOJJgaZI0dMoFz2zcIZ+Rv+gy67LXsqtE92CwKV4L3wG8DYPIgseUX6Sj5p
QIAR8/Qk23w2yXkKN+ZCya0rs0XD870hDLlzkT+lRbqYMehpkzNv7s+xK/t5x51wxP7jMJPTsV81
DjNpIXPHCoepVHYWg3jPCTuIYMkwcMM3riOC88th4dv/pA3/UvPA68+QvcnCRt4oEp7kwvoayMzM
wz7tvDf+7PSYEuE/rVBxQPOV06e2RuvVCIbti59fZCpbddZIKCQZp8hqpcaSOa9rfc7dTpcv5QKB
95ri3bR7IDKI6mllk+Ui1LnNF2JG7oN7qSc6F0Q761jrwbve5o6WIs6QTftQB77wjq2yBnFQVUuI
dclab3pX8M6bDzsZdPVDD6uGquV5XP+Ju+f1vivaonyQweIvkU4Dk3hVWozL974OqF/VaiK9tpBl
cQm0NDVqpoPUEW0qUN+YUzEu48CygOSA5ndseDtD0/aWG+UUY3q7LeStFrYaplJTOrHDy6E2d765
OeW7O3TupzVSrbMLVroQG6H6r82GhhLa+YRPPhybQucnAPRzQmtWJc9TbpFQAlqLyFFbfU7t5Ojd
lG69plG1Tc7AbXpu7tAbDPMgW6YiX9hovJ4pj+uRyidlxRGFqcb0jPNA6TPZ2epA+fLq3iZjGyBT
5ni6KjJWYzvfWBaRl5PJhHHY/w9HZ7Ykp45F0S8iAsT8mvNUc5Vd5RfCt2wjRgESCPj6XtkvHdF3
cmVlptDZZ++1kwo0CAKN53xQlc6ndM2n8d/ciVVc9NQqeeFNDa4sG7yJLpLBGXe6MmuwS6l/8d7n
aFLzxaqemEDrLOorYzOPTvp/wf3+k66YAMRoDrO1o31rKUDZ49lYPrsGj/x1KXwtLzWnxXSeMYd7
Zyys8hzR0xKxrUOn8JPGVv8hrjv7Me3ETA1XJ4JjNCrc+CHeJYajzu6q0cT3d4FZfkC0JcOYeq9L
VDvb5J5lkkkcTicBXHU/uu58Lrh1qo2eGRGyro/1O+VlS7If67ZwHgbHIwDhRc68BUbp7cFfuFc2
st3PxVQx396ZfO+y86AIPNyZCcStI2JvivGBezCU+GjnyFnv3CGw1IXMbf1hZpdmDtpwif7VbIcq
HjZh/gm8ob9yFWdxNgdDudRcd6P6QyTL+tsd5cr3B8fCD557mSTzj0ukuM0QI1ZyAcQhLGHiAC36
M68bWRzInvbR08p0xWQfa7UcSjWMxRuTKmULXczV75TlaDrNJgJcsv7SeiVwsWNd1BW3HELLSDI8
L9NoD6qdKe7WjCKx5T4YusnRh5U0dpQeSxWl2VccT7bdAYjQJvhvHpTjb7iwoMEY1M7pBfdZ2q27
/I7OP4NUL2SMWmm69RIMXqA5/fMghDsy1YY8usqxhLdnyTfTflZhkYtnpaa4+IyKbIHAs2pGUNDk
Qxm1W7UK13kUgsl6p6N+MseFBhNKE0liucfVc3sEb/Y06ZfQY6rMFqMDI+92EW5n9w6YMBwshb73
L2QI0wcbAP9jJJkH/dazgKGAgq+mLN89v6IMggFao9lfFMbVClpDSPx/2U2dVfTHEJwkIbITA/e9
/pgiShNuVaFnT+HicMN7bEs/Vv+1fGq45S/zSoCQKwLhU7bSaEl8XILQ3iA4UHDrOSzLGBHQsPvn
ZiYJ/gy+vGz6bd/DzNlJiy0nhoThBqCBfF3nZbmZO2S2Ex1yBEu8xa3H6khphMcleUac97ZJs5jx
JJGs5+1Iu0ZxrYTq5RMnh+E+zWqXdWBjKgpLtlWjlQ23/Br1HfxFwY3YCAtBgKqJ1lhVXTLy5hic
i8JM8V8VxEP84SVUJdwYZIFsWDL3+a4q4zjYFkjY67WnqZfHowvQDHBIjb78QzllY/aJ9ut2z7Kf
w60NsY6cuz73qkeENH8+pKTr7Xklk5QdVZ2l6V8CakRDCWIxTKsTPCrl74IlXFKSljOkWAJ/uWSs
37O8svElouuAWFJmHTRB1sQ0rjz5ck6Y1OelLkv/JOHa6isGMiPugjTxknyDf6T4M5Tsxu6X9VZr
xeU5a0R4rAnNhPZVV13urW+pO/jhESsNu3huSiZwjxI1xuc2jsWExGfa+8Qa4xW3y1bFbTltTRKY
kYxgL8u9zLBvxWe2F0ad4jSfl6OJlOuTWasnyiWGvEKOwja9JEd3KKIhO3I2APk5DS5foh3hKdbB
dbU49i8rmHrID/QSOPmB1xcOZ7niJXmxtpjdf2WSOWjbfCu6//ocfI3zjyg8ofc6INTFEovL8krJ
kQ9UsQTm0Lk5TyI35AnqbGf0DefvMPd4NRNiH9URt7sagLMvrkUSRgpmKYeut+nypR4fMfzzE0sx
yPkyJUvkPJZ6qcior16VPqd+CscR/3flhN1WUz2h3vq4VOk/R0fFcpID1TC3umi4oYYUMM5sjCkw
/l1GdH8Wuwg1y7uCkHIEq9RwiP/pJobIxTkIKkggLmMrrVYhRlLnczU+TCpo313BsLylaCWt/ytn
16jDQr41rDSpesSTlvWxrHJPndcZJ8I7PIAmM/tKOmH5WCHWi8PUsyjYj3FTuEdHqS7d4w0b809V
cwk6B5CinF/3HUF01jyw4y+OR2g3ia276kfmxMvwqPsupqMCBiPp2aTu8vV6T5MQk6LTSnWQBzjr
eFrQ0kPGUjqJOCRrXnRqn4lErodU526wIzC2ODwqVzn/Tmg6Fl8GMTTE0N9xed6kLo+AtzqgJPPY
Mjw489HzOr2G22jV5VpzYsUsktkKpilbVIgybU0oY3Q7aA/RHaWAmcBNTHuIV4+I6X7k2pte0HKU
Oa/cj9fPLmCuvfRONjouXqqhJyY6Ld18xqcj+odpDMLkH/+7MGi5gVXmMYnZQkGga1uGs1lRHLZv
xMInktGHuN/ZwqihFgstLDtgTqzqV1e5+bYZW6YEzkQnUkh9AFqYKvzaJgwxGb+ax5b1VfozalW/
pNsxmhZ9sTFUjovGupAdBS0qzvMc8X9OWIX9oNyULuAXvQl6lXDHSiUOgmcSfqBU1gCQD6LOIobs
HEEcbw61BQDx1rVd679yfmCqOLJnX5vXsmpkvVumwnCc65rum1vuJJPL3XsiP7f1mrgdfwS1cdTf
qZFu/jfq+rF65URWbKK6QGe7gbNG3AbH9MEBobIyPxjBkvy05ihMv0kpclU5VAJt6okPue0/1rlL
6wPkQJidr6OUJrjVnjVmzxWT/dkSrQVwT5JiS/O5FIot6qJI3K6XdezgJAVGVN6/IJ47+vRcA7+I
TUDUsWN5ivOJiB5bipAf8qlcGjrcttxZ+7k9N5CgZ1Imxh3aPXJgP/2eOs9gMeMOM2Z8nkavq1ic
wiIvr8ggcqI9GXZZ+rSsCe/TZsVpUsjvKinWaXqaRjXX31SDMhQiQxXKRNsa1LsilphU4cztBdUK
hE8/AmCtXCgmcBUiZ1+BWGEXJbzKc/ZklQPzGsh67cTR3tfzb6JSSXeSI09SvDhzXQMDa9OhLb8i
MqVdt08Ki1tzg09jWucDCLwymUGUsMh/yENvDB6Zohoy1Z7EuPGs8PV52D6wblUn7Cd0+zQ8w/PP
TIjFVvvONEvOSn/SEZdV+JXJfNDByB+aYqh7KadRRpu4EHThsdWwxIf75gPo2OJthlX7f6SVw9dU
6OAFlERkN750zG2ktSTYgTHW7bYd3DJ9dHzpY9htAMTTnZSatTlmSZis+yFpfEbtBgXQ7CN3cFXP
+mKSr5nwB0pxMlM1f82E7PeEl0vYL0EteMrzhyDuvSMsZs7bpGsWAQbuOuqwgPB5XsFI6wbLDdJK
8AgQvTgMWb9YNkbUO2yKCsOc62UTcyV9tSjDXjA8tzpLT1nSs0MfTC9Pa7sOj/P/uQ2tdycc9Q4W
fwvlbFOXdn0NgF49weLG6RlgCvkaqjI6FpMfXUI/KgL0zMEHruQ4X1EU8K9nYBxZ+mf5D+LT8a6I
pPub62Zw1FXo0ZS62K07deGynXkSHUbF0i9qw+AyuGG9c9aS8nn8xf5zC2f6SUrHuRcYjG66cUDs
sVhcwsd8Htqd8Ff/gRIol8UxGvRZJVPz5s6z2EZzG78KISmNWlNVb5FqRc/QvWDw44T4QcfduIcz
N37G2Ii3qihaYFldvuv6pNjazNI/SpjHYGcbujeGJhg6DBeSpWzaZrfG6+kX7ATlRAiO9WcJvW7n
xO38z43zaHlitXPHFA51cJJVJv9oDVNvG/IZv5+WUnzXwUolOdnC/NhHi4G6kDMxxbmM+VaExWMy
+uWvJr+nLLxBhx8YZvFlBEvE7WC6M8ujNoGQQn0uZTpIjE6OMUXYouEdHgJvy/naYbZUIxaazOQD
pslB72RHR9YY1nC1/u/NRVZPEf7p/d3wUHAf/ZmxEwZdFj9LUbBGU5Ud3l0T4tvlB5YPNHZaASCP
D2I+EP4nIg9DzsNNsk38rKXTvorXbiPolrbbZBjWXeosy2NkJpwScUhddw6+zmsNVhweKoKPRj/7
G0mx4xajTxKcWttHR+hy4BtFjJ071eiJbIWRusuavTwsk6pgUp+xw4dyAsgzI5och0gGX0hZ1QHm
xXz0EwrB2ZIhFo5QA7ezLYvzjCfjaYnbFtgLbbps06MVfRIXq7lRntGgtlXNW+2wtEcxSNZwBzqz
vpqlYNrt6S2VkpFxa1nuIlTKBo9XVI0UPK4Vy1k5rMRMm8QBKAfghU9GmAu9Z1MYto8okv7VClBp
22rpk50jOuqcGebrHW5C/1z4lT5NbjVINhciO2ecPWeiid0phppzlj2qZE2f1LXgL35inm3fipHh
NFkDfzcZVOE7UU6eisa3T72tiluWyPTBXTOL7YuWxkdvsmjQbhTFr5JW5GTjh05wUpNyLlk8B/+5
KDyE8dMo7qiuEqp0Dz4Ghw+VOfW7Wxn1IdolvYh5EPuadNSVVtE1P3FrZauRTTKUNzMmP+Lacslc
y02QG2+9dUgnN2hHWrG+8bybLWT3UGBn+Uz6Phb7oan8fdsQ1dveAw7JKTApNFYgLNWF+ADfQvCV
zdNQGwxFCQ8ZSRgt3DSzJ28DdhYoHbWnd/OUjOMlwPGy5eJXAHMYZvjwbPQ+Wx8z/xyH6sRg3B4G
uhtZoMILgyRpwD7OtroWmc6XbcltYz84afXQ1QBENqwPokfDwwlvJ3tOnhLspE5RQlYDYdRk70jR
643kFbtsujIvbLWHvcJMmm98hTqYC9zEMqun57RL1l1d+uFWI9MeQr+MH8G99zdqOMyOboy13BYe
F+dnbU0/ECHoyzcVJ/Y55n3Y8tQW+cHjzPm74GXt9mJltuqxypGvdtLlRL2qCzYgd15bgh0nyO8M
t5sm0pSI9nPxs+Q5+1XUC/S+sXI67k0u2zaAx5ahmpwbGEBrJlb5UfjdDVn2JjtqBgkfgDzegDhM
xcln61FTWaqneY8UErS7mN3WM4OTZR4Imw+NV/jqd376PibChASHs/U4xqtVT5RJIn3DdJo/8qx1
H3NiLiwouvTFQ0M6u/Ngz4pFAvA0qxPvACeH5kz05r8YMMPweZ61eUOB1A6liv2Y7kburpbvaI58
udKJDuSEotbd0DftX/LY01nSqHLh+V8O70PZ0BEzFW6vzqXGqLvv4i55j/Fhio2q4QJt5kJK/tQp
FOK+zoseaxFoqIXC0/9NRDo/7o6IhGDMKs8qk82+yKu2Obp9CsYoF5m7fjamo9zOzjP//olfPHWf
6GfB+CefpWCtVhfsAdns4/ahuIZkSBm7xdkseKX3TpDW2rLvoNiNj36qy/aJjj+ApxFOxOolc9k9
3Cd8L4viTTgujJEZUFWa7pLJUqlbxA1Gg2wZLZcjB7+Kxtxd34m5ncCG3MDCHUG23nvWuTHOBs3M
X8LilvDDYUVgT2hZGPNP/8RI3nBbqcZ+vHIDSzN4KJH/HAJeUy9OWgcuDJVkSM4KiStggOQsvPAU
nLdzOOIAyWJiBDvAXym3J8fO+JfHHGXbyeEk/ZDQoCTGOuzzB8Ohs24qsAR39luo8SKmqf4KiphB
MVF+eHDKojN/JobCbZ22vblwdjm/Xa4akEJDum6Vo7j8aIyffLl6DpFN1U80B/IFXKiJKINYnjLi
zBfE/uIlb+6BkbV0TfDVmb7vfyaSotwdhFawGXJwBOKok7CQ5TnFFThGpC2uI/7McpOVwd15OIus
769FbnX8LgN+DcdQrGn/r5mmysE6wO+fu2rPsX9Kje7jX2i1lq7XENNrE8cgbc3S1dUPvdQYbkF7
gCU1eRsecjy+/TeZms7wtF4i77UbEAlvLF/GFpVh1rG3a2YVq/NiJKGmvTsa2AzbcBnC8IwKObwz
lApJ6KNqL0QfK4k33fX0s5xbk3qbLrMKS1XP8/+HKZvY33Uk0dfv0BuQK6u44Q2Bi50uKGh5YLrN
IIr0xB3E6bhBaU6onWtVgVIciwxMrxOjR7bkKzLybh3tjb7NntiOOnCbhup78CExt9p1m9/5OjGz
rgUaykZWYTaQo2pfKeKdt4sp62hrq1anJ+kV6jCObjXfHMRXOosldbR7wmbafqchKM1tVmbNtZuD
Mn7JsN/8xYBsy3Nkmn5mY8cD+h6PI3yh8vy70YHmxQFMfWxnNzoReS//Qg+1F5ZrUXQyqbvccP/+
dTVlquuxjAu//VrngQwd8lfYUIeLT7XbQqSO+Zljtl4cfL0j3UcsVkrCCFva/Ltfg1AfRwc0ODTj
ks0sLsKl0Sd/kVkEvFuFDv5zRrrUPY0Bo+w2ItvgHpomyIB/5GKamYOJUGHNqpK0Lp5by7752KSr
aT4dqOJs4WCPrdVhmuNi+VW4FChuKq7t3bZpxERaS/Q9n7tYmb9rnPZ6IxpqeUn9WQw5aOcrhh25
OBw/PsDXaA61ZtoDyP5NY6icr/iiY/IdaW5C54OsRyoaLjN2Sv90LB/Xh64y2H0G6tt64CFJVj3I
Vhbtzp1y2umO+Wq0OroQhcTe5W9H3EV1nbKHxnk/n+78vHtlMj1N//UrHbTmYmc8mdnORqLRl9Bp
0mzd6tJVMY3F/loFTfhW5wudrdcodgZUFK5d4yp2fYbyjTnF1u38KDVpLbVlQRj0MRYeEwQEeNDB
23FLBJ6YSVG49S4q1uVnpHWn7yjHutwTMPf4GHN7iQr4jM401OeqMsH3ym+q5o9yIYXtwz5xhq8W
9uFEbS8r+gHLPzjMzRAnC8YlGfvdcNC2a81e0mJKy63TBEv75KnA8seOgvadBzN2s/PiUk4cBR+I
VWVEaH2Q6bEIENeZkAIz4I5eQjX0WxqCA30DWhsZ0GskSJt/dx6R+PZSyR5z3/YYft0J3pWPn/2l
r5vcvzD4eiGlJwg7L0J3+FGV8F17pUGk8d4GxPB5H+B8HSEmVuDeKixQsJvu+lRv6S3wBgRS3PEQ
3jmVOnV2yFxdOZPybTKxm7rg08dF2OXTd8VWERz6AvkcoJom02TLSywz6x4GaqIPfh97N4Wtffo9
dIYzaK/9MhsOoaT1Mj3MAdzRBKObDe/CxyLtuetk6GwFP19FLsKJ/qylIo6zhkP5K3aMOU4WGsNR
+E0cIhUhZPAhXditw1IFXYV9AnBwviTTpigtXa+1GWbUHt6AfRiM5mGoiT1yKKj2BQtsdhFdqN4W
rLEZ0+QwP0Lq6T+NZjWwU0IFmwl2vt2yqO3sk+8ALjstQwTPBZSnM57xW6zXyvcJleDFrWnHHnlM
IhGjEEybqUlVeezdYeAvVauBeybLpyrVDGFmFsUz6n6kroEifL6zri1ewEXIDiCnuzyIHk8KQzRr
U5+V6LRF/NPuEyz9YLyvPnGsg4x1XqEXJYRd68HfrnjyxCavkxKiNME89+wDDEj2DcEYcAUR+/lt
nMluR0Nd8dP3AIDbdARuLmXFJq3GbO48Rmutj/WIi20fFJlyd+mMAx4LTAr9PUFroRdV5x30A0+O
D6sOmOKIuukVu0LFKoog0czL5e6Wfs3S6WhuB8W4HUnncA72mV7PjR9O3pGHif29KLIGZHBw6XT1
JD9EusDwco3T4iojgzRcJxxcBEFhT/bVVACorOfgjNjry0NGIebWd8B3bUrW4D8iW7gJ4eJx+StD
ErvXHjTlK8x06INxuE7vnqWfOXKdsTyGHRivg5syTx6a2AQnXZRiZnz2muBJo6Q8t1XRX/rA9uFj
H5vhUtYkBUPJrdo0w3x2aVSmU0tH5xDw4zfYDYs+IZHHA2ogn5mOebu2RTY2wz4i2fEdj3l5akhj
nviqyD3TiuUCphHdLsXCbHeGJyQIalbDmj50AybBU+/giDm4/sL9rZEOe1IHZyt2mQxI3o7WIWDe
vRz2bsE9lYfm1P81+cxoywwfofytdt15fdFdS3R5vs2dcb5SydrmzWvwOu2ySSN4BETayG9I1sY8
pwVDQ2uOnYkLu7OTZtUL/Itb0wS2ey+g19CpF6bjWY1eSN0G14G3IS1RdXxAwBu+lyPXy67pubkL
N31SVsNBZ4OEhaDwoxeAa8T45nlpKQ7P3YV+DWd8zuh9OKyV01wWQAx7G0z4jkazvDSEH7fOkOMy
bKfBPC5AKC+Gr13PxFnHMKKncthRitdO7Ivj/rCEonnq+cxtfQTOXSLcoroM1L3vPHy9Dj5/WOEs
TKHzszA2/sfIwaRRUuPgKBMHe1NRTEDU5j4fUYD9GlcRQo+CGp6Y0tlFTp9iKxiz7riy/ro4WHO4
e48EgA+4YTA4r3HJ17eolIL0mUREl0qBKVC6hn2yGKNwORUYxMlb2zHhliGCdOexQTgZ13pw5yt0
Mullzh+C4hI+YyR/hQOe3A2VJf5ZjBpDTKtjFW8EaiIai5/9gr2Z/AiqBnYsNUDJhYSZOshw7Pcu
jLryy0AfewtFWKw4BNhS/Ogdbz7rPvD8A0WdpOyaQqRmw6cDLEBYyPoPtNvoGaytU58aIsDutvUd
zMBAA7+bntxgQOjxhY5p6Dy4meHJ6hlfQ+c0EDnZ0J7hTvYgW5fh2Ri/BojOVvSpG9m/YGeImKUo
5gb06ba+3IhJ5+G+ZfwDruthn9WuYgCkNML/jmy7ZL/bVmU3tgl8yyjki32GkDwijI3EdTIlrrUG
JHLiPo2NMiWhd6wQznInGXIalO+yd6n/HjM32nvshLj8jGLHMnlGLsMcDb08ewtCjwHYEM3CCNbM
xT8L8RgOp0Tr38AM5VAlvOLskpGQIT0Si3sQ+AbelmzBXIug5h4HPSQ5xyZQy81A0OI7ccBex7Rk
bXuvBxhbekW0z6Gx8JsqnRYVhCvHAwnjDvI1i5bHmbvLD9u7vMDIhGAN+aob7NIoXDSZbfzBgKK1
UTW9MvTK5CE2Jj83avBviRjm8pKSpUgPvWJ3v4mmjnSSGzSi/8mapOSCypZuOM/+MLcHgkMNNl7W
qwkERLZoUMnH0H3I+Hz0J5wH4298BPVVx0t4z4NMI9nuNIx3IqP54hD1RYxOUAaPeD3qfCODHjUt
n5U+WVO2v5XfQHdENl/O/G3/0VctnlneRUdcYgRo76EjrvZoU09eHF83J7CR3Seza2tuS5/Oy9l2
U4jC3fEUJU0SA5oEndnnqOTwHS7mPqw2qifrRYnGVJ71bA3Ks1v9A7bOdNHN4fBvxaEabHDKwAQn
4EVSa+PUk7hkHteKdxsbl4tCkOYq2jddVpALqNhsNRPMw7t1sjzVcBWfnUAF+bFp7mlL61liVB7J
uv5DS+qFoVRCpcVd1ixe2P0hNNVfIXzoZUsME8uk1i41KTWW1XqPh5vbiCsm0x9JsHXxBuRAxWWw
GfWJ/V1KpgZYCIgtYZ+4vA7DJ5kRkucY1Hx1Trg7Jac1mPLLujjzr0gjFy+d2+ASSrPPeiHx83IX
ke0nWPGFNBpbXrUdM1F9lQv6xYbxdf3wcNTwiWbHi3sxYx57FBBw3B112sT/ysgvTkMTi+QQKDNd
eYnQF5gQhn8JkNQPsXoaPbnH8VfS1BKw6PFgEmDCrNYtfQomPsbsRGgjxRmXk9PAOpMTQ8RfNGV3
u5q06xeHY8EOh6ncz1lNkJ5l4c7G85TPJKaPaZhZufPbCfMdkFRoE7oOfB3s+pEgxHEVxfCfiMbu
xeBJoIOmDhAd+Siw+a8xmb5UiRe9trXOtgQF6ZRoF2/vdFO353wpd4tI8OqC0Uzm93DCjhGupTni
pUv716R1c3mVsZTd0ecBUKK6Vst6tiEIj32+kPndsV4SN92wpXLIxpyVL10Cb7FaEH0t25sU+dfX
vDDoEuNThtXukiOMfzsgZD4HCYiAh9aUEVROcNlAu00P7uTej00Jy4GBI1BsfArnEOlQRycIwNOe
tBSnjnXE0MDEXImTgIAhH6PdYsT3O/K7U8QlFv67fO9DXrRivbAb8zFp6IVNZjpcZh40iUN2nhvT
Eb/G8jvONPDifgIqwHUWvk1wz0FRl2Upmvh/AUmUm0fGSuFvxiSoX1N8kX8shFg+TwitGzprpuOq
JvOAo4XlrrbZuicR0D2taDDncBHTsQcXjTF3VAh8uWB5uef34rwZQ8sIgF/cqmXCxh9px6j9RItS
d6qZBPYu6YRPN+e7+W9xO+3+chYsk8KsGL29peBWTi652dE41z8ROkrO2nMRkarJpExRVLSw6MpT
jTt2ndFsaB4weLnfBmaak+4pn2O6astjgSKMmT9cMIV2w+A4pzr2uFf0IXn9g0MMzuzWHk2ceHXE
OxvqJOT6VK18yvjLpFu05ddXp83jMLX6IeMNv+EbImBWZ17I524gUCyXhnBanxM1ATjeXBg3gz2R
kOSPHkMSqYMO/C0unCHbW+2yJQW4kZIC1BYDJ0mD97AJ/e5H2QEMRG2LLfxFv69PYdwRxKUSt+Zc
SAjKsyxuo6G8k3LzQ+cFAAQYa6AKQhYs6ndvMGHCQpV3j1U8W4bT5Mc62Xtx69Xb0fgSdjhSstrX
4FmwvsRs1cnCTlHae9i5rSQfJCCpsGwO6/zYOb3rPZMzHaeHkTzJUyMr5t7EIvI/u7HGwY9JMsDV
wF7t6Dl5gdjHO+9sEuKrPfwPM9N8Vq5P+Ww1/4mIIA+B6p8zy7J37pmYGYNARs0VW3Nhb+64VBj0
7CjKY9OZJDmoJHT0rfC61LsBc4wCCocEpvvMqP4UIt78xKxa/prTaurwFiaYY3kWdR+Dwxzl8uwu
8PHhy9NH2zoS8oEXHsnIIj6GbEjJvnYzxkRRXqsxq77g3cZ//CSIXuo8DcXD6jW2uDIPYGTk6T43
O4mWgPCK9vzYwpr5BgJf0DYf4l3l4UXIO65LmmawPi7TNhoDLzuDfhH+S4wX2d/7wgzwGdDEDZQZ
QgzbyOJ5YXlRsxZymcj6zcTVW8RUOGVUiYBAcc/zkDlc1lN6yPkP/oWmTrNAi4U938d5MTILDB5R
xlKaNDksBTc+Ui9YTH7EM3Z1aPsYXvaUJqbnZSyTox/I7kmNfQGGsgQusuOnMUSKMOeddXsvPLLL
Ov601dr9ixI6q3b1EhFlhnCsXEoFxuUpV5gKtrO7gkuAOZ3f4gjZ6XHOV8tvx1c4TmM1sFFOZIyQ
ndHaWz6sSV6/OHFXxw/O6uNkCfnQ0uhjpb6I1Vn29PNEl9pPsm8aTqb7KRzp+BoqLGsPMK/uJQCu
28c77Lu1usjauE910Q47VpbZC31p+r3CUkzlRYbl66q4XyQQk9aAFV2F1S9aB/JS27RxRrorqgbd
LEfTtr8oI1NdfQ9yZljcw95tTmzh7VNeZhQDYdNX+yWvulM4tuWDonfsBHVpEZ8s6xN81RU3B1ni
S+ZSZ3rz6jDRB1um/iQ5L2W4nthq0aYKVyl4W4IxS58wRzDRdYqY70NK/mJF6nf8XTORR9Bzyi5c
eDjrLtZxA7rKBKaqrZMlIvqiXcUv34dWtzN70RYAEXGsVHA/VrxetuUeLbxbv5feO2keDgYsDkJc
vTFNHqtsmne60GODRh+xBSGWF71h8U/HF9z5MUO6JzkGElQ8NhXwz/qXNAjX/kpetJoCZhzCAbwr
Q/XP5WoXfPhN56T48aLQwu2e3ORqbQ7fR0mFo4JIvtGctEnGiFgAYPhDS6I+xEnthg+0meJSIQul
QzICY7OyxtqgEbkUBUCSomgd5KVbbPp4XB74ovT7MNQwiuo53dUixf5euON4XB0UxU3TB1CEWj+t
sgNujfBSLtzHRSqiW0Owg1DF4ucv5HY7/AUelwQw3OFDnYnot03Kvg24L5BTeRYOoZITwCgSA6AP
CAKrzYitvyZM2ah6eqjitBX7mBzUsJvQ2UE+eIstbiMThDw2vkHyLifkr42ieWc6+sohD1yaPr5B
lnftL2Iyof/Rk7/63Yf8oHJo2vLQjRyChKA1hDU6xO4PnDja43Yf4wM6LgzbAL2I8g1Tm4sXuaQd
LUy6G21a2CsB7VCytLbzEv4aZxt5p9zEDNx4ndhwSB3x3HBL+pz+LLScvQ0suBbwUVZjJty2dYVw
v7RVFf+rTavKnywg3PyEs+FOqGdviFekj+YAo35YDoek85l2q7ALgp2mNSBhvR7354AbBRtp0elm
PQwYuvjqByRbEtc26ZUheJ14rcn6O2KUvamxGH5mbKWK59iG8SPi0FpB/B+SAR4P2y/a3PrC+dvY
YfDw58TDhSUmJxm7QedWx+u8x+JZExiNcTh7pTkNuoooCq0U7A8M7BDpCxWID2ds8H5NQRP/BlBw
H9wsrSrll069maXkgrdtnGcu1BFfjTxT7HHgy3CECEGO+QeeWpxfYLo4mg9wn3CJ9si38T517Tqe
5lDAkaoRln/6VYusgrBYIRCFNsPi1Ky3CuUHrFePi2rHi1fkcLMUXWYsWX4PA18+IhevtHAVRz3l
TQeAzSJLdJ511HnSvM5NSEVACgeHSOrT2C7CvDhenGGSjKLifySd2XKrSBZFv4iIZIZXzZLlQbav
pxfC9q0LyZwMmcDX9yL6taO6SpYg8wx7r41qtOcfCaS9Cl+G/sarPN1gMdmXXFflk29MuGwaYgh+
mfBH92jFh105RQshQT6VJeg25N0ryqsPPhw1rhMRue5BswXL2oW5sPx02ziEQDzb7kPrsy9ndDIR
FPrDgh+RVMJubZM3XvHoVg1RgbQh0xcUkvg+LdBP7hfsJoT5LGI+Th5Vw3GqrMQD0tIqf1/OuXjr
0dMzUPQ8iH0pOuDhxIsWAodrM1lVmxrRRHVZfNNfVV7q1y5CPoyjJDXlEQaOKXZ+XlUEbk55/bzQ
L299k5UPHYvvaRND6N0mCEPARaBNCxENHgfEOnuLVv8/Xn9cUVbvUH3ZuEEBVo1Rcm5JiolOY6HY
smP8Wv60izbTMag8y3suupzdXYp4tdyS5AuzADVXwDg+AqPwib184YXt0yC+9TlTLBLqgvY94oNP
wC4EJ1xFSXEJgizBG5tZDEC9qbf1Vkf98omofvimSVhza4cZOlwyQZAiqUpeUuRqh4UG8MXOioV5
AYsFcRgwmOX7ijXqSjZCTp4cXFsgjsttRKUsVjI041yc/mHggGpvbRpKlGciyA91VKv7yeb6u2Fh
0s59bJfexau8StCNsys7I3Xv3DvLDuAtxW7kEL5W2JGNX7tusSRYftUeMmL1socSnXT+EZOze1Y+
wk8IVmMfQmCQtnnWg139iRpqvjJOxz17naK9K+pmyXdhAMdmBi7liXeTNdNPUjXWaeobJ9suZp6f
S8sPCZBx+uafv8put4Tvds4TxgK3PFCUWmgCyxDCk5fJbN6nidVeS2qZe8gJ7Axi1+sVc0Ikkueo
GpM9yePYWA70oJRcQ2Sq9tgNNJMI8hePaa0VixuBPqs7d3bLFh2VmbwTEHR5qVDZ7+CXtZLmY1rO
OiF98ZCgSEQmVfGso9GNx+ac1lN8cptYPvk+2iOwXHb92iDJ/o3dJNo6aJ+usu27/ya/cG20thrG
RirEPRepZn2p4neB1ZIgKYUciafLM/ca4fqlYWK5BTnSY+BsmDg/savBIWgbdnKXOGM++Tp7tUTd
5MA9qb7mxRKHZMIRSYlOQObWESCV9pnTst6gH0LQSdHetNcpFXBLpcHfo5hxOPsoiJf3shirv8Vs
rAtRECw4lPJ8FGYdJSlhsrPLJsbEL5LlxLVt2uKP1CMCYr58KGc+L4QOEtHtKlhM4WveWyxBWxO4
+BV9pIyr/wLhwDCE55pttLop1PLoZMOu/AsbAbtE5k0MQ0mzXg/Kme0YtLr2Z4m75rbIefnJdOj9
sQgJC6+wGmvrnrGJ5GVhG+gy9qhds/dJt8//GOlFXE7MVlYsmp7uWNyHLYYeLsVzJUN9TpkABoc5
V4Q8lTgyjlysWcoJn4+PXMXk/pD7WR2isrLnDSkc+TEcyzE/5CoXV18X3A/EYLUgHXmiLBCLcf3D
iBjiaIzxAiFEv87AsqE/LUvMKFFo6BH4LcszL+aAbsxV5w61p7cp4zlx9kmNIAl0VcdVCN8Mq0xK
lEKw6yFtZOxl3PxXCJPtkdyHdy46AOpoj0AT9vcperhuCHZNpTDH8TCELMuSGFM3UVL+pSUyDpwN
sKMawy2mGgo3dmmsiWycUgfcItO29iKml2aS+iWvVYaLrcWdcyuzgdI8mef8IEZc7sEoRucRDMPi
HO2u6rPzsvKX4WgRDt8yjQaNY3cqu6fWSO91hqkFHClFBMf9IjZeG8f1EyvjpXuEr4jyCiJeH12n
LmS/V8+Vci8kQs08u6AXkXBZKYGA3qAbdbfMcyXR41g13jY3xjCfsOuat2ng4qQeFOBb/FQoC3do
hwd3CzIDhWQsUqf+p5aofgi4vr7cvI+eJ8vTJ88ynEtFhpDZFs5Us/xtWNN7CPsf8qZU7QGxTPQ4
+Hb9tvh5YfatVuaFeWKYPcd4WUK5rWop9Ge6kHYBXCyK2T0EtmKyQVSkfdMec4d/kUwr78uj1fhn
yhlbapdP4WfYOHKbIiCJsKR3IeulcnRvbu13Pn+1mZZX6mR3vbGY2JS7NCBW5lTSYLV/Ap003d9S
R6n8ocOQ2BtIcCku0dJhOmcxxM0bsu9bEMqWkXcoo5RQKhVW0b/W+PGbn2YANNh0c+2jtuC5YMva
61eGgbyZ+wEXxINvaTt5RHKIEHFTiZml8UyU13sQld5tsuyiOWlVzmfXqxFAOHPz4kmNsEp4wPbd
3kCPUnHSDhshu/mSt3701SoAVL81ToyfuuMYZZkZ1N2v8au4fUjQWbhnWIZ+jbKMnBMANdxMmG3R
mLdftHVq/ouFqilItYuc/5Tt+NVTuFI+iFAaXfSQdTLUxw61EBbxiIZy44ZJdMk5ee99M/cBHJDQ
+daODk5u7CIyCds62pP5zFPej2TCiTA0NsoNt9sDGKABa6YY0wwQjOVM3D1CRjV6gfqEt+Hk1Dlz
qr96RxnDrSyDd7QGpn/mSbG7NyCCCnbEFA9DtJ2YAmLgboonzggAMCQyI/3oGdmroEv3fRjHd4o6
fACAZgPEwu42eqeqmKrsnOVO+g9Je0joOuuYJwrX8RI3S7jOvePhp1AVUUrkcCNxTVN1wuExPPeA
Ao5t1LXfGujTg0I30b9EIpWoVywnvg8GZ1IbPoVg2YweElgVVU/+wyze2ERs5ghVMNK6Uc2/Rs7+
nu2oT+hpg+SPX82tfPM3WaQLtLhBJjju4hy89icnN//JhYIpYfaTeA8qo3OaqZycS+exVEH8tAi2
LkbYUux8eNNvBYyPguFbDroCs0kYbvka7U+KvRASS1YSbnkIsRTzRE/WmO1CkMKkeKfoVD4wMeSI
AC3t6ZuoOp7+jYOzpr2OmADbXd3PMGn8IeuPcR5qBmYNmqEd9kMpoXX1GLG8SNf2ky91SUE+MBFs
Op+2YSHh1MJj23fE5+R96zRnQeyhj/a1nf4ONeX4Nc8iBsC6y9PrhA/iW8bs2tN9yuoOjZpw2KG6
4Ewn4BMJ4LS+XLIbfTpKqL4r2Ib103RLXODZZouvSZwYoLJBqbECfDdRRxqprL0K7iu6jqOrWD2x
w+PggeSWiJ1x1KxOGZcuwmWe6Gr4qos6uM+xotQsDRvp/6dVXgku1KSgbUNUyjOzQiFVcsOE1ZR/
KgnFcd9RpeVQ8Yt0XzrwiQ9p0pLOUXd5XIOgKJLqV2Des9/dYLGRMHgQCv+M+BaK9wgNwhrOCoEy
u8CsdF5Y+uVMWyT8xkKQ8rppOLr2npewl7DbrDnWLodtS09fXUMzYbGWKF1vld2H/TY0lv/E9DuR
+8KGYfs7ONnIAwJJNBiOlDb4TSAu0vRq55xQ2Dg71k4o9siAI3fIjUdsCqiNMF76BGIJXJ7Huqzb
M1WltZwWJ7Ks13oA432MyLKW687eTq+La4HYc6vJU3e9Yb5/P/D0kHHY9zF1oMd4dpemcrjy/C5v
gLb6kjuoRYysBhQnDeFfrERIbv/Jpo6ANEUmXIGNI8t5LSLP1UfhA6/az6NtYKDlM+YKl04dclE9
n5tJ5BOcMqfck2HfMDzD1HG2XR9iehiN7FIqBwvlhpj0Zt+5TXplKZK/VH6LIiR3veotLoGY0OE0
2TfbrPQHqqeAQmI00mw0nPy2sEi2qCJdIFOWn1YVGrbFL/uvop0Dfconuv0iYPa5D8HtHFJ2Fnhg
yxC6QeyD93tbMWc5tTNv876j1ok3rssulGeqcbo9slBNeiSX+BmfBdwlBkzrMh5iJJCvpl42tg6i
+pFBPAZ/WdaMoyOUX+iCfCGZoji4s2pmBT7GT9iaG7dYFB6HXjNRSYJZ9PvFYW7Jc9XNdrKL8sVE
ny0HEtjWllnGC0RBSz4HkuHFC4tEKoLYBs9+ouqYsz8L52C6d9IMYxRN07linwh9JtFHslnYpRfe
fEGKD/gNyuhpxvPbbhT5vCPfuQ4xzqxvshDQ6o9chtIXhCW2tmLw3sFkQTgymZ+I73C+MoRdQLbZ
No421PZ1z5Z14Gl4WXhsi/OAHgEX3IBbFr1sEP2JSmm+4aO47buFoQIzQ83HSBnqXOogDK85E5p/
dJYJKkXS49nHD7X7lidO4p6YbufXjFaZ/rRwu/QJcYqDUmI2LKdTk94zL2Jflqcsdn18YBvG1x4D
Pu15t6G2QEX69oTbyGMuvufE8j9QzFjPTeGgDPVI89rZYEfupxHySQbOlR25aZvvBkTXXV93/YG2
C7eSJyrnpNE3vGYZaPz7CH/zDnSEtQabetLbonEpHzPVkVOrOUBZntqG1T+7L3fPlncm43wK9ctM
c/uKED4QxwDLI1+TKVrG4lMB+t8Pi0vvq9A6NG0SPgZ6CFlqzikaROQFzvCWxVXza2wm0HiMO/KY
LREkdzKcwamwfnD+uCzS6/NULaZbKT69PEE8SO7TnssPN9w6P9sMMS6i9W3r7Y8mhGz4TRXqxY8D
ktHuZUrHIryL4FUur1Hcyf6zAxl6qNsYKG1sN4W3cxbqqseFie8usrv5w3Hwdq7Lr38wDhEmCQWY
tg6QWCVj13551Uyd0dZj729lmxdXKMnBeHMnl4lJQ3ED8soXaCqF350w1qYO8faUGmO0BtCrhn9w
U1pz99Vay/RhWRjPQVop3EgkwAEV8QOeBlWfteXUjPN8PiJbuDlSD2Gk0dss5GXe2xEUmmdIGE6C
EixwyJIG8pgieEXDsmfgEHwKkBY3/JoFsJMmZpS09A79IhLrHXkqIdwcS45HcAX09eCei/+y2JpY
KesifTBDXU3fKo8Q2U1BMIeQbsb+SHB8qQ+6BAm8HRHlu1vq3epTBQ6MVaJ43Z0p/cjdMKvzHrkh
wpeS7hXhiZvh+aij4gdArboH6D31uLd79wmKcb6rJOf0nkpiefHCuNjNXWjVRxc3/772EkyliT0X
eEwgsXAwiaOg2P6TGezqJEBq73OY8X/TCPMzTfT1O9ui36N3tOSbIJngBWdD+4Qb5htNqvmBZk9w
N7QZhvdFeSGQuz6RbItGizjznOGx8c9hGAL6kauFeROJQXRbeOvmzu5l7O4HqwgZ9VSpuHleFHz3
isMa5U/WncqqDoFfjM67wzCBIdGoHI6HIQlOgUOqrU++MkvZjExmquEx+7dIr3jFpTr/gJm0oFv4
icuOD/OKI5BTo5mU8eNkRP3S87E/Ydd2T1SolGIeuCBcaULeSm387zx3WgwCoY7vY6GD+S51syA8
YrTFtjJZU3A0kt4PhRKcrBBXzoNn1zRfVAp7L0NLvyX7NkSPkKMc1fNy7yC5p9KE+MwqHYmZjrOK
tZVIyYAWrg52aIrke5Op7K2k6+eQ7+OHrC37l7aVYLOoZ4r3MRw+ZEdM3UYXCBrISqvv7STxPonk
K/9k7oQDMhxyeQomdvqLN/9ts8gc83Txb2Xb5cUp4sXbu9x6w6bznfBR1R2ymwDT3XUUNOJ7MwQj
zq1AnWfl8q2G7fBB/THvO5wxB6dJ4+nH7yoRHCyYK4cGZgC5tEqyHkX2jUrWQiTX82sRZBLr5GRN
dezsrEG8RLFnHsTaZKEb4fnNDBhKBMbxnVPlybNgkrDhkip3HlsvdhskmFz61pVnpvT72SPLtcpC
6iws5l3Oqq+NLlqrEaSJd9NTBgDOm5uLNcr0bdbBC1Yr6+DA57sXqJ5PdW1HTyFm8uNSNrM+2w2Q
AM6iln4BqXS9s13XuUh+HwhGbA+IiHWNxyZmtCkzvLJ+mzmGL+Du+G3ZNGXseDoZvTfsMZeTh0zj
5nFZnfIsEe/IH4iuQPTMUjUE+0EK31jsjOtFHt3j8I00s38ljRMpUBnk7wgxnXPtwyAuR0e7qPBB
QyLxzn7ZFJHYXA/dRoLJ3AQ9n6ueYFnlo41umqZq17guFKwiNAEAXsM42PFF8YixYdzpLIqfM5ZN
tPRapsjCrICNfU7oODk90LsQVFTihCbL/NVTO327uV1Rzg5f6A2nvVOaCa1qlcRvVpSgVkut27L+
pYggm5koDN6RlQCD7aIKAxYLILgB9dLBjugBhk6fCiJ2tuDqnDvkFDSiUTiN684zF5tyauQlxGjD
R12g5VYSGYdwKHXAnm57zUTbA0y9sUnQeGJBBSyauU8+UTB1DmmG0k47EhH69gz6oCfnZRz6pzhd
TnzX8b5VC3LA0GL9h6X220EasOtsbV0maS5YqplWtsGQ/1vDeTfW4HD59XyrC3Tl4mWZ4yjajYEh
9wTiQY+ViaRbJy250AByfaT0u2vBNnbduhKiPEQl9USORkS4r3+f+UrfgQtInUuc2hyqNgjrBzEi
4x+gPm1xx0MwRVVzT7FU3vvTaj4PkFr8JK3N9+2XOJDiIgpIALc7G/oGT7RlW//lCjyYQ7Drscdn
cGDuQmLaajQhLDOst2sYMlPtsHopmrCAc1mUzjli2vwZhaq5m8IRCzrl8A+Ve/1bVc1juToseXWT
kP8zYUcbYVv2l2nLx6ZX6UcEx3wzsBF9TKKgOkBGt7ONScG6bnM/1gKDTcOlLr2f2rLLGxfWdPGp
tNqNActDJjzZPiflUj9T3EKSc0NwIcTurFdoyY315qYCgC6zXL7BeDgxpRAMIPmYi2J2oWY5X1D2
oLbOctwLiELULitDpgfUthtK+vhdTSlWgrEJT8iAAHDkJRbbvFSvfdnTbBII1CM+8ldk6kLodRP4
kkPm/29Epcu/LKfieu/Nqf2g9JI6GBqYGQ3pAG1eubC5jKx/IK4M7obHbxW8qiH7UySJ80COS/7s
sTbflf0UQR6n/p+2CnVIuHd7osJ3ZTVmtKxpy3oWZsOGDX+3VhbZ75Q4wwu9/mebuMmxz8Ee46in
QmBFSgRBpb5YxBtJ4deqO93nkbfN2GLDBmBA9zVD2cm2gd/W+k70tPxq7P4yHU52feQaYFbT2D7L
QERQp2K5Cs8rFEBhvqJFR5DvuMOdV981hOz4XVt+qdzOjgvq+23eeQy2YZs1xxmS2VPa6faZLoWz
JNCt/kuih96044KUQJPmGG1a38+2nAshcTsAfvb9EmTDYZUrbOkqzVZbwIKaWSU7q7LQd0wpVkSn
oPdBy1qzzQjExSHecNdh1tohJu73jZYKQ0OFVVXkutsG00giRN5EatjLpaWUbVBXkcjV7kaAlRwn
8xuwOfSPrrGGbU8SvUzMe5ulPnv8FdSB2gn2TfqhDb5SKHoxJl+Uytk0aXjm7NkDjjM8Fbb16sys
bVxXF1cRus4HM5rsU4eiJe4xDvTRLosjhMhVflTw+2APd7KnpGYYdggd+IudwrmzJW0MaUzSkcNj
MGDnUp3BullnyeKxOVoD40FPh8FLiSv7JXT9bBfjf1tjUWGghb3zXqpefFjg2qxjKUX+M2oPyQ23
VvVb+L25l6ixYuDuxHRtHeb9q1+cYp8EjoqTY5QP9RCUd56Juq3SEaN+uA8YOoDvJENAu9xgF1qz
E71Vxw6pVI7tSeYRRgHJqqsKUw+l3/RfOiGMwi15yQXG8obqGEVV/sHghf/YGN+qgc1pXFQXTALx
po1M/55Do8ejMs2M1pci7f/oYn5Nk7VGyHnTjgYtN0Jgz9/NMIX2wRCVZ4xn6ZNi5fBJmviaulGF
jLXXXYMzZRyfeJwouYCuH1kyMNWIREW+jmgfugjyZz4X6tXAp9gWhXa7LcIEe9UpZq+r1u8Ny8Nc
XRKGHlRTadYQCATi9bqAUd8ThNL/YMCONcustOaAiyVKMD90Z3o3x3L37TBNv43K2V2O/BW/vpE8
WbJKtoRqA/q38ep8tbowdxXTGfdICRSB52YTjheNBxzBrawsJrroSuBy/0KfmN6Zn4hjVMa+Iuiq
d29j1HTZubBZZx/6xfMw8mCE0xsbm9Y/x/a4iibEpLsxE8NfHl+7PlZs7P84uTT1l9C6fly6pX0K
YT48GWQn9HYqtnH2R6ZYMf0gbM6o2TxSpWIBrDeHxWlItAQUMJIz1wXVM42j1zHtaLnBEbnmzil0
65Wil1TmTk9mir9G+rwQoVSPewPVkvWyILud/yrJK7CEIaRZpk3IRMYlA2y46Ly+k3PEzcsPmOfV
LTSjBsKxtMVFOmEGM6+RP7OT2dyqaKv9A0Aav3zCA+CYvQEn9k4aHbWWxgB3yIK6PtEdopEmTD58
tA3ovWjwchrbcolesrTwAcppxH4vgtGv5NiAZ0M1Mbp63CN7qPfJYFvxFQWME2yHsvL3MvfF3ij6
bvSC8AsLSeTfgcY1Y1SHRMaNWyibfkCEmsd1iAq/ia9LVtfiOOjJ+4+9aXMp3EHSARLsYaOgdsyV
t3BFHhNCcIBa0v9K5JqPTHHI8qliz0MvnLhoMyE6sICMMBbpne40EyABq4CxDjb/7egxVD/4Ubh8
ornx9Sb0luCP7su53qWiDtSjGTCPElLXocYdNuXggwv0O5mvZDiHTi/bYXVVpBXOeFDvXcB49SuL
LGtGnbO6f78ETWzzkXmoC5AYtCxT8FXQ9/OPtw62U3+yKkouEpz6rdMzlVIoedN+PtMr8DExR+Uv
0EyYR23Zddh8OvahuLwyrwjgSIFa3eL3qZObmxZZmu8QV2WTorRlAC1PHA1WajMhdVP3OUZTgWUY
fWT2B45inrwl1ajjT4NJfrhog5wf/0pjaYTaGhpdY7iNyCl0jqgDBnPKeFfzih1Ppi3gHE0i5L2T
JK4ATg3XCZpbRAZEcS5SGU4kWi2LGMhYUt1UEZk1yJISjv8pR3Ue2NjZKTfSBBsYbYiW/9hGiuA/
U8JBMYAWZO616DnKwKjnrExUgr6C/rjwweHBfukOjJbBgHPxLM/IQuLVv0IS5nOcC6s/qQR0ECEq
XCcbmjAby10r4l0VKFKRUnQOG4yyzMWyKWWAjEi6/yzSad1LlY6+p8NNQKpDvqACw2HibYbOV8Vp
rMwyHHTsVZ+EaYjqbBUkFdj4gcadk4siP9FNk50YzGbJH+Dc5eFxVqEbnSc4awmSzpqaE6CMc9Hu
SI8CpYfFk0/3+gKaB/LjxvLaYbirhoQJDtr8poaxFcnpGV8TyuFaB7TQDjf7+FAMU+ifqq6OzSGy
5KIw2DX603FG+LwbCqbJu9K9mFOPOxI5ftmF3Uu30joae41qRPNq0zivSmCCFxOJSR5VQ7/F55EO
BxuW11cjR8QhHnhr7prKd57CzJ9XZtaAvKkPSE45Iw6L5nPXukF2sB1TVlf+k4EiUlQhyOU4CIg0
tYa3zprDGwIobV7JKOofg1B7/FHE0AAqcV11rPvKBWoXM5GxHUXD7yMvo6AtheFsz5o/FAv1+DvC
/PkloA43lMNyPMJOhoH/HolC996WWQvalmH7rbbG4V/s4Q854XlF0loiKX1gjujmj55yKHzcaNrz
2GXfuCvC/mwxXd0EbZo/5hwH5VGbMisONdF3P0FATs5O4kEk5oLRZXoq4Lpl2EAlnxP+cHUHMCwg
qspypLdbitaZ/zGPH5+7VDXjMZ676AdinMBTTYIiY0Z3oIYOgGuIXZYGzbnx8uZvD1yEuZKwyKbr
FyPuBFu2L/yk0/M8tdYbry3pT6iFSDiLxnwMz72f2A+GrsU71LYu7rIB9i/VWctRzy+fewdPFWyI
OwYGWDaw/bPAUHl8X0Jis3YptgxaRU4g+86US/OGQydg6E+jhKradiSOlim06ducwKVJIqGteyAJ
IQ+JcGoRjpSBo74TQjiuvh8kl9HHSs6FbQq4N3aDnTDo2VvuwtoKXpcUWwf/DlwgRIWmDXil0Q6v
5CnglQosyIGrQyfTjPDKoNqhbvOLtwouujlV41j9WOWEOG1kNsszKycb+xCAoh8vx6OKj95OwlcY
5sULv2jNTqAr+wuxH+GH7dPDnRgCOmiQeo34WNbReOjq1rcOET1wc1xchuw7nCl0n67wvOnQIYHT
+FwFBr8ez/enXEzS3pU+dOALItgs/dt1WZXvrcEM6d4ySpXnBDijhBRLCBtWi8l+AXQOeztg17fm
eVKojZgAb2E3KgYidmIX27KkJNwYvkxQoS2YcW45M9xy9Ft3AuKmPNrcit9EKNIzs78NnqlKAJrq
cv3EwyiYV9RWTRyOn5e44s0Ys72IBJWDW+YT2mICqc1JL60THvG5QG7mpMRd3HPy3nASVB9245N5
y9OLoSDVMJJ2JIVBYuNKJB5CcRCddSpl+trNjJ73I/isccv4wH2SgMOaneJveE01dK7d5HrpFnSs
fW8NUuBNSZfi2gw1pVfP0LX67Hyr6/4wTq2v1rCYFP+WaeWFts/bK5waw5HJGs8e67B6AgEKJ9JD
jn9lIicudsqpYWeJ/rarqMRIUy7MPm08dGyDZviX6zOX1mfFvhD1DPFmNhJK3L35rjZO9wdgWDD/
dZKKQJBNZTPC+85djUyB0tMNThSEOtj0nbDRTMNizp6HoubbKGbbkH7kBVMMjSdmkjRNTdzvZ4Oj
f2NDPTXb0qr0fBTGSvKjllHkHgeLcZijeHY2rVHDT2Sz3z4EZWuuNqKc9rtlnlwgaEi74cx03Eqv
LYGiwdHVeRBQQZVAZAzDhedyciPUTR0lN9bSHCpfgGuIYBO2brBOmMnafNWBTo04sRYY5Bcb3lHd
ewF+85PjeI3/nDNsFhvRje1yKpuejDG3MbV/mkWXR2duC8NAXK5Q0yGlH4ZF47AvdQVI9a1o2/C1
xhZJ3hRQqPR70GPdXlJu/38EtbCn4cfuXqwO9eauhxKyPHhpLf6hTJ4ex9QAlW4lZBeMD7Z4mhU0
g91koMZcusYJ/6FjYEsXeEKG2xDZY3QhbWQJvxT00N0YIYEaoBhSPVSlfAg7T4u95ia26Isww9nI
erdzmYWXJYrJQqa0YgKXdxlQP5jvu4p4SQ4DIpLtQy7Yd764ANfOJUgcygdT/04houiN7gY0JNqH
57wnE57RwOCNABLrUg2PHdwQKspKUxJLJf1X/qbkZfIFWDju7FiAmUsIc8qjqBlvEqngOV/Y8q8Q
NfGA/T27Nsr+EIpV726A3/i4mAnuCll4auMDcdmrRizY8S33EgEZTDmoA5TudZTY7/hRh/w2j8IH
UMUcfOtw7rIGsZzHELqQwPlcBQzCGuvJRoN+zZmnFtuKQd+htXICCdfch65GtLUvGZOfkUtkkEam
Kj4iG2Ov78Z59bFUGn9r5RIZdTR6soprN7sIlbQNMWxQMd+FTpLF3kNLUy17rmQpC5SxC3akJnf+
KxSeqKyauJGapl6rqehzZcU88BnUA4g2dqkum9YWqVNZOBtpGlhmdTV/BW7VAd5dcKoIzCkXz3Ff
U0bd+6SKVmqVti8op6A2NFX8AT/mL6wjDwyrNk/oDXn/83HhJWBu6z9ONFHPYIMnDjwmqgdEj+nb
YA3esYh4DAszZ+RcVNKGoZ/RBvitW95DMUDrNMfDf60/FJe6FQFr1wKp5j6WRXWNnaQ49WUevDVR
yR3IIhvfUQcpeGMUjnHUglGWb7gTwr30kSUDHkrijRpiB2gaBqJjNpJIjRIc39ywdMSAF6YJ76WN
xxmkBuI1jVmGTQqUEtdb9n7icZMCM3iQRRY8ZgjfrpFN1BDTaehFISNTtJat+hmpNsYdddv8qhcX
DBKVeOx9N4xXXUpe/rDt5DqMphouCwZl7bHkERAHlOtJw7enuDvmXkHgqdti6vaDM8rpzDpXJDtd
VgPgWSoLfDC8Gy+81sQtMlou2oMOs1HsQk+1xXcxa/YIvjVx5OaAtwAKVEQUvkqUUehtWg2bDG10
kAHvIPANBAHqsTOQXp8h9SQaTx1sm9dvR/NRzR+9aLN6ay991D1OVjqYK7MWjB0Bjj2PZz9G2bBJ
Eyypx9RaOZecBFCrWgYp7rZ0DIoAhj4xMkrhxUev1eXKsCXlh+sl9R+gU6xrtCH7L05xlMEOaOc1
AIgThBRERPNgP5yENJID63OCbtFLVIDKYnLQ6LlHjmS3Fpq0PIZmpNn1FRoZPQchf7xN97nOkZEr
bWVWqZnbqLJHxlcQz1CYI5je1U4avkDTYpPGfz5/V3XDcTZHcfvlJqz5tnCPYm4QPLztc4/Plp93
IppzP6Hdxe+FHRlbKn5Z0CFR2I8H5JbeCzSymNUcyo0UnV/eymNWUPLsObNZUeZDFkcQcxOU9SH3
Ea85ecxQPTNtYDFmoIN2Xu148wlvkNHbrp4G94hH1YmPLoijcxMDeEHYkWnN6ESp/Io7QqnjULBj
2dt9SxpFHPQtmJTI6h+9cc3HiEiff6usFiXfgG3kWXkFbFmQgsiCcx3JmZOkFeJIjAyTRJ4kMmcl
icTuXUe2ooOVq+6yX1AdYJjraE6+BBgz5CaDkmqXx2XJ9slNuldBKOHvMvcAtMl14r5HsNvQ4Iee
vX42HYVvSzrg/aHqLHHUdVBwL2ruJSmCBPC5h2ZeyAuiFfHomBwqN15X8ugOgCaHZYcilhYReTJl
IOm+etnB7Xbg87m5mU4tYIt/Dj/sV83YN7qv59ya7jg0sUeTCudhuKPBuvF642cNpy5iZxUT90JF
EEuLoJpg5QOgXLjFaJ2hzyXsdXieRHE2ChzWVvdz/GkljuVsw3z1DKFkrX3YpnPnsGro20/kpYDa
qBDEYaSlIAjHQY1AtHUXDwfvfxyd2XKryBZEv4gICqgCXiWh0YMsz34hbPcx8wzF8PV3cZ+6oyO6
20cW1K7cmSvxOGH4tL25woExdB56E/eZoK8ceE1WDipqM3g5DA3dWHF26RBHJMJ3JZMjGzfDPElL
4eDTYV0ANdTa84Kp7vkKwSNRw5YVV2Wztym6m0yxyK/p0dEElsfLj3eKjam4TEuut4IZ39uxzuKN
kwtBiU5EzlHBn6YPN+BzqDLINGHtnDCv2NGz42Gte2TV3lGwISs5fUphV80e2Kc1HLLcs/wt5hEl
2ctix6J8y+u+Yw6SbgcqwF0lV4r2tjG+4+cpySmGJMPXy0OkjFEGDOGt/ZqA5zdfBFcuA0K0m/iE
F/h+7jCi5NndgA0QHBKD8DlTRvs72f2KMi+m8sAgGD0PLoGRoK4EuXLINJN3ZyqReAVMap3DaZC6
nAM1VfBmXfyALOf71aXKRKr+YA6zzGNykN55Lqzwb5JDSidVbie/cyzqu4LyaqQUKC/83hcnD+kP
xU6JJcjHC9SyVWXJAmfsExte1SHjWjCPiLpiV4sjw4CU4SbfaAZao9TW+JTCRp2LCGsWgYp6fuaf
uU8+xts6WGycdPsYIdraEqrvfljETsaOUaWRu8GIu+ER2TaL2aT3JRBWMUpukx2upHsr8gr5YYSE
eE5zliLwOK2m4B0a5JBtpzAd7vRIwn83YzspAySmutlGJP1ueCK4/aYthD4jls5bPsv50uLR78DI
1u4VUjPVNHRvNP1pZjblRduybAGlha0Q6uQQH2kr6P7MoUp/jC5hFh47bJQni4CxOEpO65cZdOUf
mKKwuZYWQdlNbRXLw8AQ89h2qXwoo5p1RMjLFJjNWBlP0VxXxl3RNfl3TDP8P6ePKABrasyxCAM1
tQz0fzo7+P0KS57uKJT0WwOqmjbtn9U8yONqJOmDYqH4H1wj8YtHvbx60Yw5LSXsd8DtBLXWjGwa
xFhYQYJr6Roh+5esYC3fVQNrNDtjXnOEYJglBWq/U9zSp1tGZ+cpbwCcB1mpcKzVhsNqs61BfD3D
zrTqXYvZ8Kc2uZdTRGHWb4LSMXdLOUbS7VuvY5mTtqhAq+fMv5HDpq1LijQiKk5eFQpJgreOsLA2
3Z07xzFrVdIIfV3432GTtGgocJUWe2aka/gJG1Y1+6RW6kEZnfMKI/OWVfMLIMZrnqTT1Zhmyhva
SdzhLYP108bRI3nZ+aHlK5WAtp6yU44R96QsjeUCt3J86nSn9pwy2REzdvNMw898Y5u/BNzwqKmc
XOMLA6N5oaSX97M1qKDu6OxKAU/thdfN75HqX8bSGfEtpOnWjm33MhEduldlh+8584xz6U3mzuzk
58IXJQhl/9wArNmVgPfwJtBsh5OnZDmL8sg+tiFE47ux/iCo8M7C3vvNiTo9GT2kAub75BjjpKT3
Ofe/agUqKRKaxVmNeLsJqzznrTp0+9l31JcEqvRuxOVKrxqs4loK17y3xzjcYuf6Cj3KacBFujWW
1RoCBFJIc0fc6WXhxN/0pAOgaxntjrBGSqvhlPxWJnS5eR6Mc0ZdylORQmgw83a+Yh6kHaM1aBTy
vPaCD7u4ZNmQ/tR1BPwjLdJjSyfgo6GH5V3xUO64xrokhOTyxZV9PnF+Em2IwY6+TwnJRXR9+c+t
zf4CU2mFXbbhb8okv4u8pb34jdfcWaSRCMx35RET1/A2YBFjsds1j37jcrtuoUUaptu/tFTFgdEg
cQJaZ+bPVf6ksetv+7awXk1Mk1tPKusEg9s+Orq338I0Uv8GMm6H1qIdCAuCuFqiy16lTJsPW3rc
762K9LHFErtujfyZnrDmsDQmgQZS0oEBEkXVTXoQRf2P8pUyACOBiJcjSVy0hgseVjijpbYd1F4s
XIcQbgLxF6ejnod6o8OcY45lVMEbZmND2+ksE/d5o5M3mEA5ZmkGRzwlw34Qqj9KVY73IF1h+g4K
AYAuIoREH3WRdB+7C2STE/SDGeNLOnqseCZvw7jsXzlZVAHXenYfRsd7HkiW3Gfx0ijeyt14skwj
/8aPeyM/Un/aAzkcPx6wyVbTiX6m8K3K/L2BiPYpuQ5d5q6wDhWGCAKmqLXk57ojX6AraeGPpONw
Frkx/BEDJLPKnTF3pu7KO+7TLZfkPZPOuANOixRlwYAqqViE0tyhrqNxvU0J5Pq4JP3D9C8PltPw
XoAwSFrV7lx7G9KedMvBSGlAGkUgKj8/gg5urnSPkQQtRve0kA3a56I/EbYzcY3Ufrqj9ZtLW9/J
1xlPyCe/ipHGBeO5Jpr3aWRcGTBPlHcUw9FS4+CpAeI3ECYqqXo+1lbsHCUoNuq9IRWyZC6RbaJx
+S1EPGP97/V+EQ0xqnF4F4aJa5w2WcU2NoKMEI4DOiUXAY63MZmfFdXgVOAa0btqm3A7U9n3kumY
QtBFNu4PFJTxMbPZQm7KdiGiQCYORR6fqPUTdZ3cKXhOYiPrPoX2H9n111IXT3EtwQp06q4BNorV
pqAhg/9GRmasMbcUtPbvaVzqZ34nasN57R4EqXcEZqn/Mx3T/3BHjJDxBO2+aWThBEuEmT+CIgb3
F9PMrlwi8WLPDSEOaRHytEpqTynCvom0woWdwpBbMHK66St3kPrgWcW0y5ccNh5G8/qkIoDleY1b
walQYBUuhgY45mMuTdahXbV8mhM9IFOIIZ9loXVhPdsHzkgrobAwXLjQ1k9N6H+MEqh/z+3plkRe
8ofoiX+iTrj/m1mV7t1EuTsSBmQ9mAlDNNe6/7FcRGsmXvptUOZp8GlcUH+VjdWoY1AlHCAIitIv
hAmiXuD3Ns3Zi/HdZMrn7ofyvW1DvzlGY/H/CymZDO5E78lg6g9ifszuLKyqM2/j+CuPlHVpW/3P
1LgT4KN9JY6wL41FNfZIMcA+BDq3Fb2lIXyU0QMrLKKgNjvzHW4tcv25Oe/Nvi8fyKqAn8haFild
TF60SlXZEJVmNQder/nu09S5Tz0dPgo5pVgEjXhrDvINFGz0hgDDChrH26Nh5MnniLTwNImWJGEB
I76BRXlP7cAjrQX2NdeuOLTzlFxtQ+h3K8eM22eiX7GkK+rVqL1L46XtwfeB9jII2uS9QEo8ECwh
+asGvUXjqV4qx8QNm41NUPmhtYXrpPfobeqa8EwwLcfUIGLZJj23uN1fFgIBw+Yz2je2MyFBci2O
DcLgzsr78LbkHqiGiHY8fIrhvXapF+Y6TTsSRi/7mwwYsZpp6hgTnYG3FenMC5QVqDe4NKY3UGpV
tFM+N86NNFm19ZHt3M1zUt+TXmSXLyJrtyC6PxhRLe6gTHaXafKaM1mK5t1tuUAq4TYBSvD81Ubx
E5BInLSRdwWP+2U6ssaHili3KSwiOiourVsI9mLfy7m72FbN6cMxuFdqsE9izm9rODigyApCfWYZ
7E768TD7fCCjmw/Nth4jbmae7PyNxgH2mBCnPGv8Dc+u7MVr37cKarwJ4jAISXv2m1JxAb6oVKqj
15XmidFdHKe5bejJ4Hp/4s5kMnZU1qda7PCUkfQ/NwtXH581w64NlQ4GDB0Cm3LbPs1V0R/LZJre
SeyXR68vgbrxwboQBlmIPk9Nvdz7LSt1czLiS+tX9ktqefy0Xpf6yEr8glegxvBotJmxzYz4ZUpg
HVIbABhUwUtytqNJQYTWMGYnAlvYXr2Ipb6DFAma1Ym/my6sdmIMww9t9g/gw+STlawcs8INw4vd
qfgxr4bildQaNtgcmKk/0D/LynaovsoUkYZto/mbWZSrlH017Fq3ySFCV/RcGEN4o9KDjSLU4x9q
t51viC6HkYsrKR54G3dCFPOhhFPCRRGLdIn2ONi7bqbG7Zx27KlW5P4uCRM73rE/oroRqyYGRqOa
sWGHlpOwhS6WwMz76BBOCKF8c9JtmQp7xnfJqRI2zAX2oqrfONb9QU69+9ZPOvnFHoy/AqTXThIk
/5tLgQ2Ad0a76akLPiSu/d6PhFs3/izHcUfaPL8hk2TwwqVpPFskUT6HUmscEtII96qS4UMyqhif
N9eEgHLjt7hveiozlHPF3wR5jDd4xsQ3lbQEOGQxUio2iOWwofkIKVJ44UqKF87uox3uRG/fFtI4
RIUQf346gvlYges0AcTM5qF8cah3JwRkNc/Yl1voguEM0IJG7qSYetqA6ehhbZgPTK5jeyMsszwB
UzO43c8uyl6e61MCeYiJbnbpcqi9Hc2CIQ7OaPiWdmHuK7sub1Wi/IQTxIx3kRAsfiOPuoMqrBgP
2iSGyuyrEzXX/kOT9u13z1F0N+au+0oEa9jNUc9SgIu3pOHJ5ovQtEvmbxCTq22Iev2d1bTHs4qa
7gRi8jEhX3JLYzoSd7Ztlp8pa9VfUpXxngJM1myZ2V+7GgyDlcXJb23ZuKCMYS3PCp0Ldr30YfEn
Sitnw3kr8b7uqr4Y9pEv3NX+V3vvGDraV1aT4cm2i/BtboaHqlr6c58C8S8pvfmJuDgHJD14bcyd
tYmBZqygFAFqx6MFWmRGf8Ya2f1zOz3s+ffCF8MzuQ43ktq5Abb+Gcay3Fvc9Ul3ufOdCsV0KiPO
7bFgbYMEafUPCXNRTXnsSuPSxX/jXA4PJQS/eylJj2H2hKpuTkQM8yL9ZePP2z2JjZWjq5vvYaJE
FkHvPAHL2oB8jv6hZGWPXAPqz3nSNNM0WpSvi7beCNOhXnR0D27rnmHbr93h0Yd2nK3J8BJxyJHv
2sBnRyjfHalakOrcLmibOuScLYciulm1bh7SptcA6qem2NC/Nj6BUNR7HlGT4gXDO6Os+/3BRWnC
zPD/PFtjLd1t8iJ97kGOdGdaEocj/TLFfQsHdKNGrlkbwLg9FLK8NHjvJtFnJgcKkQmiqU0eTfk+
GSNumEjCb7JrSwK0KXtaKK23DHTngcoxDzKUSf8ooZAJ8yncI03cgszIxgI99//uCZIctqYHF2sr
eTImBy7l+IeKOAyPuAz96UbfyaDusBBlO1olwmcoG4JJH2JSBYZ/7SVrtzlQ6X2r7JZaCG8tZPFS
+qCF1f0HhDN5pCdLJl969vi6TdwTeP5fOyvhR2rt/oN1SLbL+bDyrbN4Kkglx2KEzPzuATalIHSK
qs1oKEbdHls3stLo1GgKwj5OqqwPky+6n5hD/f+7E+8Lj6BDgTrwSF4hQ7AQcilOi9G0CWqtz9KK
/Qz1j8w3dRa07BufQpJGv2ELCzVrQgUTr3D+Ijm0CDJI4ne8dXxjI3lySKx0zcklY6/27eR+gS2F
NF/NNmVDIGWONvV6fKNixjZ2DYTj6tk0FtCqkCYVMOR/wFNqcZ/WhCe2AIDay0JXzvPYg4UgbxZf
/GRq/sVt291Cv8yI5DbtZ8Jb6UyaVu8iilqfqf9ITz6h3jtWqP3BUMxDSSExYs6OUQae1SfH3Gzb
IvCdur0JQy1vRhGpy5wZ0sOYh3MQc0OBOw8pRfEr6cw9nPh4108yOdtWgb9smvobrlDz5KNEf2RN
agWE6TKU7bKTD3lq9Bg7mczUtbaN5iNhUclLCwmlDp2ZOMlSJ8cJ6+VnF0Xzj7Ly5dp4ffY414vk
nUCvhdeY4lF0ip5oXZTvDnWquz50/oNv1dFLAdK0Kzrj2xgpv5lsnRxdWGKrab/87CYL/X7tqAiL
WCFdyfgnw/jBJqC0LopCx82o7YQsPokzeB2RC9IMfMU1jHFMbcBGqlOklQ3Op0yfVgDXRsfUSqmR
b3YqavAaxKw6Zk0r967kp/sX4srtfckdjz7PbF+P2HgH+wgWxj4seB0QjZz5ngZK/b10qQE7YkHt
T31N5AK/aVl2jFKIjBFB88krTyaHGXl/P4zt+6HGEmUi/mPjzNWb5tbkb8CpvROKIE1tkDb5DMNa
P5BXHp+WOOpPJUdbSRqW0hBHkSq3YWng8AXrwNJl9AL6GZb9UKj8kPjh+ApEpb9Qel3cxNo/AorD
wfLKcpdNIiApNLVO+DdD4u6A24w1MSUlcJMFaWUqZrh5E7fWab+n8lR+MUiN074ceroC8SOLi8Lv
LfaWwbodvgGjdMsi7zDUUJI5s50PpNqUAHSiR5Cg3kzphGN5d/M4uYA0pkSivnfJ8AtAQ1hYw1TM
544XL2irBBePPykKMNYMyd7BJfVerrT7JwRnoQLwcNYZvxk7IGToQlL7J6XpBwkj0gu7RpSnvnDZ
/iUpZW0/hBbHJxTwSOzjamzq7Yj7ZLrYcYenl8q6KL3ivLFoUOJ+82srYdrbImeRco/nv6sAD8fp
J0oknifKSONlQ9wHQ7PIJllsi5oPA8FN5VedtEQu5rSwCa1lIzxEhHEs+DzH+JKpGMKn7HM57JfJ
uNf5ipfBJYvBrOVko4fJzZ4z3+lRs0RSsJvJdBrTyRPjYyj8NnoacSPdYChhkIgzgyg0fJYAciBD
v2vb5bHG2sGEkpdehz9PtKz3fDBJp8IQKz/T9Zd/BBfIDXlLP55bvYjlDMuyfgHEDBCuZVkNPKFa
J7HUFaF3BfLK5pcUFaelE8MaAlKWGfy25Uh+0ud2hfZVkmW8WARdeRiSvqDCyIv6/KiBgoG/n4CC
kQCtwb5BaDcPo+oIqKRl9jFiUmUsJDSnVk8ynXC6qv3LkrT8VhLTWoD0wf3dQuKzkM7Y3uOg5Qrs
Fj47T+3EkD4aA7ZFMM2e+S/rDKpQyEqZlwQkAHfNqgZOyR+SpE2XzAI+XiHleRwH130gqVPz3NeC
ImXTcI3LLHQRBpYSZbFrQaPUl0L47pFKNrM5jVkOBc+dEvG90k2ZfnVb/dlydPeFogpjk7JfeGH1
2i1U0UBN2DdUqI2XRJjOn6kHri557NX3QCCcRzpa3PeIlzlXWHTQly7kkhQIrMfU+gIrO8iiAmbj
c7pC7jQ+gZ2aJ/i0GqHVKipvj+lSeIFbsFDdIXvhyKDn6DA2+fhsobf+Gn32Sk0w+JbIR0sly06i
wYGcoudv0MJnTLd4ssPMmrHVNtMzpBXvwpWGwSPiav6OeZ4CB+pRUdXAzIeZDnxgnJvcst+5OSIw
6MI4MGn7b0k7/c12muzpTuGypwa0dafwjw02e0YJYg6o3338hO+C6lUcCPE/e8DXwcMAuFr9zLyu
34E6nSUx0s1E1XZlj1caHbalJCEOHO5KSPLmrXFFnyGS3O276iTexWls6TSHixsU+Kx2YlDE9mAe
UrcYWXscVIRcVZ0era7LsYR4w8GiFBEspWoeyLS417pHgt+GtHKBLpjHPTmTDwyO4z26tXlJo9o9
mdITH07fh2c4eTRceYZffS51499nevVKhc5LPmBsH0w/+W/mYn8wyViTqwU1UmGwyX0W0o7eWJl3
503WdC8gDm7zylSQQ0mw4WmIXxoWZnLj9PhDYSDekJfFG4Kgd49eV/1GodBXr1qHlPAe7BAASxwc
3sXNRf3IBOC16yi1HPvVqZ8xlU6W8J5i6K9gouAmFMLFutLWBbH6xYFWkQO7AhL9Xnjtn89efQ/Y
JvyawSj9C+ni5masnasEarjPwnra2J5xZBuG7F14HNgm4Zy7QQkiZ6rj4EnK6jUy5NPAiHkSsFX2
LT2RD0AdMtapvKLYcx2jjFRJ54fGvrTiepMiWLe7Caj8fallceEyiwbn3dgRJngrGnWBEhwSho3N
mLlwfBZLPjsbr4VfnI8UmZa8cQIUZXYOOPUOGEy4LrK7Qu8YcCTO8rMlFbHpB/vNY7cUsNYpNsTX
H93aDx+MybpPCc1tBjLXe0BJfFRd3u/mxdX7efLrHUpwGSwGHNFBdvUPCL9+j52133eO8x7PxCEp
Zd8yxwOWBF/MBMtiwTdd7w5vqTpLjf24FVRotSF+O92Sera0/5JHMOOoEYYIo34W4o9AHXVpX1yM
1KcyjtU7K/GLXDCKizZJaEiWaKqD+Jxn/Z/VZPcdDISu0ZaNhGo2Fzss0oPtqhNuVWenPFmh6YTx
EWtyHkRtjIpYyXlf9a11RfL3LjKZL0D10JrD8QWgjsMstAQ6duYLPsuvWAwusZsWODZu5T2ep28g
kCzYIvoksXGCi6Dka7UXRgRDFysar4OJlpJT+c5bwjzTxoGrZ6rdXTs5goydPTvNxo3L5lPgOd6P
TQUduBlxDV+o6XTVVrucDTwZQFmF2EweFl4WPPIAE8l6alZvA+Mr4+ycO0GnAU+MKyeP1xMu6rZS
Dw3eT/zoIt6Z9OEiq9FTzrS6E6SgccNb/ZGwGNa0UehNrPN/hc3Xp/cW49YyBZ49s+2OwFzGbesl
1V1o968+u8fnqLWRmlIsjpre0S60D7VrTz/ClFwnHO/ORQHjDgYyCMRFu4e5BlSLsN4R6lH20EGN
OdS98aOBF2+o1eoxCZO18JTqaMrgVXR0k9b9oV4Ql0iWjxVV9MReTc3+KfeFfsBAdk9gmZ5xabLF
8eayCmxnDk+5a3DbZXJOznE5IG8ACDiMrilYYRBiKCgBgByZNvTX0lTgkLOlOjsV1B0a6pNUd99j
TMslPA1XDFzGsWNuYHv1BEhF8tBAHNoDlmp2jV8nr7EwfoC1D+PZSwzQmaSj/7Abm+Bk4FYf8PxX
+KYTSr6NcpL7paW8FuF0nE7M1ZyDlT1coNkYx9Qd6itdLOknF3r8UUnj8FmityX1XF2pgnDvLFvv
/fnXqRIHjaglH7sCxgBRLGQPK2KKSlnqpH10i9QcsquX23Lje5Zx47jBuDJ+Nxhv0sOEQPjp2L36
Tw8e3hkRzfNWp1FnnVj/cq1PPofOCR8Vp9IFXXGPmcC7J+VwJ22XrtW0dKJhx87gvdQY8TlhwVP1
XBMSOn+KKceGXQ1ESPnusyT7L+lcHOV+k+34G/9sxks9X8RSRu+JQW+1F1ruFoHOoxdIfc/2/K8Z
tX5qYmrMHWAkSAb5j+mF+D7i5c6jweCxqfF6mVFx1xRNy1bUyjAvZ2ZQUNezXXB+5BspvXo/j4P3
ylqYNEc+cKUcaDA5pFbLqdS4/p23LtmHBPWRdiWgHFFkiks9tRyAtSxe2K/QOctjPTlmBbcjzl65
XvFCYuNGlI3Xv1MhB6SSHRPYUVW4j+zwH6N1bAQPl99ny9Cc7bK39pjyq2equUOKrqll2lkm5e0q
ImBZMK594aeirXzoX1sDU1xReopuvwpeUu0yS5lsmRt/pY2wfb5NQp/NYXr3mmjv91isSsI1y2RP
cNfLmi20VfwX2XNd0+1hQFxxGQlRse/7JHXfsoXilmlOH02pOLKaVp7LMdznbfbTGTmIGyj/PihB
NfPLJGVGsCn6rzOW4UKiB+7SyPsarot+cHzfRqZP2sMc9+vP0EWPyorXw0/Z8s7wou4QiaR74Sid
A3OsAIE4RZ9/uEqpX3MS6S/+MogqcVIFdNRVf6EbXpOEMEwwDP1HZy+PWqWICxNbrG1PMUC8qO6m
rPow9HBL3PYnwou8ZVWVEpiazOMoS33HcmwtkF6BLhnrmjHWgcTKuOUI+WGCO4MknU7VwovGIZZ9
stqZzMjUR8mmaylhG3RdBEiw5UEOpkeObFj3HfUrW6Bn1WYhiZCou2Rmmb12C3uYwdUUeKKSajaH
VfZa2bxXXSMi6gr59zh4/gEc+z+07gWUdRfkMMcuSYa/MgHufeIxce4rIz5MM+mv0S7DdNchgu/a
0oJonQyjwRqYvYasX1u8OBv25mBVBEPvZBZAOiW9PZmzdqnni3wgYTeaXJuhQofdp1/rIxiOgu1K
UYGa8a9ZShzLDXFgEOahl8udkxPNeemF8Ss6TJgm7nT5gZUHG/bwYlBVpqCL1KSOsCigoi+wTQ6R
W3kM3mWnaWqDMGpA3DsMI3bDcsyOZteIfeM6xZMmLxhUyaoVpgUNUF3OMFyox8hJj4IAH9HSqfvG
v98cbMeY97T9MXxbLqy+Yajv9RLfPOg0jCQQnQt4zvUqg1tCVj9klJPfLuueeYAErZ359FI6GN7Z
sspfruk0NNjEqm9Znbf3FllEWkaRji1v+GqlJOyy0SK5xaOFi1r50apuMkRlADehayPUqKS+83v9
iIfwqRaYnmdaCzcwS358XVYXMDRV0M8x06JeW8czFseX1qibU68SfzdFJBDdkrktiX7mouVwdCZn
j1HjJRblY123HKVIoxMQjsg9joxDt4FtJjmhCRcye6h8TLxDp13jmbjjKt6yp7Yw6K7PvnizVzxd
6jPmYNHMj4aMnxbWOzhxsmoX4Z1+MsL+mmdQdhkqzACtxgxqr0n/M/ER8Jrhwe2lnx0mBKyAN0gL
sQmLUkDNpaSB3hiekmHQ1PyQ2thg+k0jnERraV+iko9aklmhwmst9W4u0cwqEwzAXvNz1rXj7gmU
cNOLwPByAQa+vWsTpzy2aQzBKYQxo7y/sIvvHLzUkE/Zz2TeN9cBdVqgjxys0Zb3Lq/2g5GSAJ74
XpQhhyMEExHg2eVKi1jaj/s69MYXT0bVLpFe+kL3wblhm3Nvu439j1wNq7ohDT9sororag8GXD14
ATu1t8gzB1K2XIo8sjfzhFunWlDU/XEeWX/hBt6Z69CxM0KmVoL5VGlHfnQGQfzgG86Iyg4LJrOp
Sjgv5KLvc/j5Z3cBncg3t3a//MLtbq1hP9TQDFhxIc2fcPzjT4z9PrnEHkR+i4Fjg6c9fVwy9ibD
QKtAytPxGrZFsp1q0X0srOiQPyjghkqTnJMhitSpkLhUK/QQZnk0MfDRgPpg93DdtPLYPpCsync8
a9UB0EFLogWun0PVHHhmF7MycyeNSUBI+VCmyXiEYccnI3PjgykUGD7RsS02yYeVGskm1irONZ5I
0iUzR+PFcqfi2Zmi/lU3snmossjcd/EyvgjaANDvkIvOnUKnkMV8yTWFOpVVMBvSD/wHxNpnnBzX
TJVLsdMOWyAArCJKhnxPz1L90NSdvR868Z355Vl6/firucNdCAAK3r2EXya2XXb3F/NB54escBS+
wqaBC5CkS9gfaHcY2a6G4RX79nCJdKTSW45Y4+xHiRp0UqLjtV9zZSbgiQqxieuuE6xmKvetIT0R
ONRFX90EQdpYepzeGB5LhzMg655c1/sVQxKjVbX2IYenFUxqxpOcWb6Ey6ymwOHqtV8YJA6Vx3NT
DC4EpYkQUUT3D/71Zt3XmRMwHFK3GNadbPlP90nzPRfuf3PZqUOu2yxg/x1n+AgLnmXUtuMCOuYp
lYXx5dVVSIXUml/HPkzE1LPo44V23HAxzYcNcNn/YPeSr7Q4bVa62jajgfPAxanfNj1lMvzw0DDi
9V7PXb46d1VUk60nWO5EdLRhoe6t7eKnJ1kmmOWaVmOJnZs7XpmwCHCLY8U2h/m9G6wKwBApKl6W
1FzmL4PNqvLsjmOKbaMt+ZpCt8Ks2MfsBBEY6IdJ+ET2GHaUe4Ac0J3yEovQVmEgO+Bca1lrJkX7
RisM0V6YMo48F5APqvHBxZ7FztcYdLzOYxgnNJHXKsGIZw53C/ZlwCvKlcFShJ9M28vNIUdtbgip
W0ckKn0awCu8EFp2gYtgCnxrXA2nHyticTP1OB6y2Mdy2fOvm2YX/cGfHAKfKswzkfgvkhvlccHA
vprpaIQt1l52Y4Ymuoeg0pSB7VbOjem9v2QT5DHMVwh4vhbRY6haFSQ+30us7hg06hGt1ko/6Inp
zrFmgc8FtwVb6rIOI2Q/nE14oyzT0SFZ/LNeYFMeY0Okjo+2DFbYP2TIyMrasWdtQE1Rl0V3o0eK
BXENxWSD5pAdWDzYaZALjBuY+WPxamX6LZ1LZMh5hnFD7N/GtCebvy4uwHwCKUV1t4LRnR8zenY3
Q4zNiOdnN5WD94DXRt23OHWBGANpbBwWv7OkU4nz4L/EHsQ+LOaYDdj4Flk2KFc4c5BkuMOdmmUZ
sIDUWYgqp93xTDf9skkWna+0HyEugxm79x2D8JFoiE03D2RScPVU6TQAwDCvjedJJOS0WAYFOcXs
i10tqAhHs2ELUPpxfOy9hrR1AuHbyTt/16LDYDPlzfvFdIWZPeyd1zC23vlUVwUcb+4mMtK7JXSX
99KBX1h1I5a21qJOc0nKq8hMHXh6xk+dNjd6SFnah2Cd18YL8Rehf8ACXNc56HuCYDwkCv4n64IB
0ZyTCqgnTBaXty/fnrndeS0WntqsmJRS+spofPNp52vKCy0kA6WUocdiqcuCdJ1EQ2iFVGNMHkoL
NvsdydhNZadMkf5IaxSk8Mc6df/mxfvXE+QnUAOZpDfovMKhlOO27B1MoAv17EEvXYu7k8T7CZ8Q
FmeSVnvLK1fnzFLyH1zkKxk0atyVq5JPDpInQp70KwhC7MDKGfgp9VrYY9A+Hd5mmCAkFuZ+euD8
bZ4mkpnzici5TZSKv8x4DGbeGmiAPZUxzjW1xLnH+XpEVC2OadpTEWJR0scGz9+xH6hYcwqsulaU
XibsGTfPn3YxXOGDa9qsv3PzZ4mMg25aWixzKIvNmKNvxZb/NI/0KrgTpSP5XJ+8mi4qTGDGR0SZ
L8jH1gx5mtQCObARX2U3xPWedlGwISOk0FLJ/sAQ2p6LBasX1Zj1o9fO1rFNxpXiQFmcb2liBLbP
jidNL2yn/GvqG7fRtqqdAwUXf6yBhpuP1kQBUIPNvR078DE9jZreiludv2p610DuU2B/6QtoK2sk
wvuqbC3nYErnpbiYMM+fXaTa6oxZAL1Ct91JF9UIzLT1wgfd89g+stCt8mCqMkgP8VwM4/8oO49l
yXE0S79KWa2b1gQJEOTY9Cxcq6v8yogNLcQNahLU4unn811FZlmU9SazrDIzXJEgcP5zvrNT3kIs
dsPcr2yJ3RTOeWpui3c91M9TNl1Tx1Ybpx6+EyqazHoecFuiD7HzMws9kEDPCcU2EcwdPFIRRjYF
emAzcTI8FEnADzjZ6ufUBeYUotNha0T6a/z81bJIHkYzOrqNHSwGnb5qCLxHRHInJtrTFKFN5ph7
MjvDbmHnsIlC4sCoNY3Iz/5Cv6ua8/GSyRzqm9BRvc6NX/C0TUfbWWNWoIx7Hp03lvXqk13A8m44
XE7bZtHTM1rr8CwX6OMpMeyDQJE85Zb9diNkb6mXaLeR7QQv2J87oj7xiDnc7VpGlLY5eXbtH9lM
gLzIJr3Fbo5g51DS8ghRYc7JJNcpeegovCieStmD5Q5iPDMDnk+QVTysW77pDtgsxoBRBwamlHPq
QQ9jeCfEAlW609nHXOTeN0OZ0FUuuftGsytTgboY/JUDGpq7aKA6aM2wKiIjEtKDXSAJBAAOgE0a
2bym/MHvdV6ZXT/ILWoFbYkLQd0db9FhWzYoQtCs4uFy8nSYXBNgbHejD8QMTQySFojIdNol80Rg
pRhVtp710P70K6byra6Rn1ipdr7HIbvi2rWKZI634CYAv9fk0Q4g7GquQY549NbiaKZWNk02wKOw
Qif+vLGJiRySItD31ZJ9gS4ebRfixETjdH2Kvea+aJeXClSVMzAyAspEPY21NJ9dhHoY6AovtjdC
+/akZr5Y5NbK84oaJESs+ttrvYRlkv8osIJsg7qv8WElwUKI1cp2fRPKgw3fGc9mXr0vXrqXSfHo
xcmvzGMRIIBPGrtLCScwhuD5Zcb6VouhNBXhiZWuoxhmUtqD3Y3ggW7LFgGNgF9bvA2dlzErA7+N
DssC2+Bl2lkc+4/24GZ3y0DavkV9RrlhUGTC4NBiITtknBI0Cbf5uaft/ZHa5IqLZkYF7uthlwSd
OiPfcHTWRb+vSDNfIgBDnwlMAWDCQJ+QkwOOH7lTPeh5Dg5MpR0cWITQl6nWu1b7n5rC7zMlQGw5
IKzvWXIgtKqUL4HbeKcn9gg4WhdSYF71YZgk+NSQLtTPdINaq6YXh8p3XkUw5RWZlrz+MmHPIb8L
SSre5Yl2nnCWP1Hi4J7aGy4hdPx731jqHo8g00wGy/TUigxofRw+xUwpNxRbOnqDk76jCaR3gy0s
yPm17jvxPfIwATs++ag+rcSD6QX7mxqqs30og8bbqKYqHoognTYuyaYrQEMV7Gb+cblqXXeAk43J
6cyQ07y5StfNbhji8Tkbcud+SUMuVzdJDyQj8xN7QSYknkNAHHjlba7O5pbREf3Oo4UnwavzbriO
WplvXRPJL+xjulMWzdbeDCI9B3HXeegdltwD2RI/EPHjT3sWGN4RyfO5Le/0lN+NcnioGCQRpQ+I
jI95kl+Xss929HnculYIPa2D0XNh8VqUV1NWdSw48fIXWYKdpkmaqQLFHFX9mSTggJyGZR0hlgce
cXmmhCVyzmopSyCxo7g29cQfwj1Le3v+IdK23o2cVtK1bdN1r6QOd+NUUiNGgwdsjoBmQyafx7iG
BYp6VS0zLCMG0odyElFIpKNzraPFak4GrKrHa+vU1oQGI8JLXZdOf0g7fovnBXARWM7M42QsAU5T
2ENp5gBrY0P3KA6VUDNxl9Bk9gp45F60IbbdRbEu1CP8MkUpGar4QDKU1mBP/IiZWj4ASKDs2/BV
/Ir1kh/7fNQWsx2Wu9KmH2Q7koR78HGRnaFVBTuuwPxxLtTPgdTfNhSwkGMFxpBUQbMaudvSkfD0
7A00qoOfyD8DRZiMzAhj+A4N6VdqIgTxTuTjvlXWwVFFTnyvfHI5W+CEJ9KAoENhQ2RiPC+gwhgJ
CIYgwrOcvWtqvhSSU8+g1sns0hmEOmomUFQMNndY9gBpTCUOb2/wpruFvC5aUK1CBFwkP0yJKKau
H0DKKr3qEFWMD/BNu8Hyoro29rZNo9uvg7GLnK6GYk424YQJdk0ijpsOc0Q/vAFTwmwjq96+aFq0
T0GaWcEzbWzeVosaHGsJPmVLX7TzSxAGfvJkFA6rCevSZsBY8BG3MPdWWSzduzqcO5rXMH3v0iBZ
wj0O97JBAyqGW+cgU/ps6tBPJqftkmcOgJO7BYuJnF3WfrFprSn9ULGT7VxOEd5XzuNjf7QGM6Y7
abdUkcLTwqHmsWqfnTmpn6oGPBX041B/hX+vi8cYAVM+t0oyVwLyUMVPAw+DahuEgSkfgG0rjn30
SPfmNBD+nHaDSi11E9HiS5tQ5WjGJHWfmWsSbXHtyG9XkFDoIFxzDol2SUhgGZmGImmEMYeCaLPk
F3KiLmXWpeWzx5/UPIyIGRT8MqlCwDgWUmcoHrgisfdWAxSthE5m38iBSHbOGWylzTI159lzRP48
gW6x9l2iRztciaGu0ENwadGTtXxrCtrpzhJ40Tciqs4uL1W0POC7TJttE7bR/MpWjQA/OntS/vBl
q57Y9BV6n0s/JNrYIyC1hWrvrdzOBE3v2eh9kGuuzINrhFr2jANwt6wWgTa4nmNYK2aF2NRDPsxA
f4ZWSBgscSRPvIoWMLO2JplP3H4dUjXHLZu9F4bdgHbzyj0SVVTfpEypNcfGpjY8Iuh9DVPR3ycM
EvNLBK4WJw3GsOOSNoW8FxU43ju6Esorh79MHTgAjSy72URuOBRgRldxzHtfZT7cKsgxPezHkcfF
jJzA0zIIipy7VTrUDPS6MmLDqpN8sD10qVS0TfE6N1lfvwO40ym/IPZ4sATDvglTBu815bPhiQ4x
WxyLuIumC4P2WdH3y3FrDVw/fq+KptKbMeyJsAx88ZciUXI84TkrW0hyrn/AAtY6b8R76TSVVIfu
PfbGP1IaOt4YhtTqRzLJ5DKqjh2qYoa6Bd6SnWDYdA/5KMqDfQuTVDZtVCvLILEjaHg3az+QnDcU
tYwiylJH4deKHev45OE+Zg2jXdotLEmVS9WWt+Nu0ZNh8towGX9NBJ6rTaliXe8w4Ezd99waguh7
Ssv5eLKd0ckueaf74+ChmNIk1OS3LPrY4Em2ovBkcBzZV6zZ05VAIjDAph3ox/aKBag9RTgxp597
zEsO9reE5WJyE+xfi5J9cinJwKX3duHQ3xjNTnpysYwb6DSxZErGWXnIERDpcDiUdorRV9RRhkvG
ja7RENBMoPKGvH1f5LREdul8sTBxdwycVfJuLSVKuyxpR36o3dDCAOsC0fJo+9Z36bT4732Pd3hl
TZTGh0jwb7UxalNOoX31K1MeVeJ13yIn8DR8E0cJzJXkws7BAmU2SeDbQr2bh7Kn0RXFA704rZI9
ohj1fOMQ2fHecQk4sLATN2DFodmla0I82/iZq6+uF/UuO4V0IPQ3Mas/msgef1AQ1X8sGYpmTOQt
76ct5HD00CaCe3OzXYjQHMO2drB05e2CI9yu7eqUguUAsJpFPWIbRS/FxNgFpjTIIKLy7uIs30Wv
uvGN9omo3aVTld5sHnFCh0c9JX66b0Zb3jUcxZerK7DBZRCOdLkid6PI/dPLQ7XRYOrHeKaLAR8Z
pX0r0Vs0/5QlItB2YFaLBou2351bq+slgmak/XsbKn8IWCJxvlQcZiAtwrMT+5hmrVONpj3hMXWs
V6BqsAgo6+h9eK83nnK8bgTjao5xrQNE9uRnmPRrJKSUQu08jbAV2GF1K7cWJRw8F2YwNgUe3VPX
1C9ZDV9B3Qy+b6Zv3ODXQDi4fyBvWsGTVwNhF4vhJlaYezG3NnJmZetcnXy6XHdViGty3fTQqy7J
2DsDnQpuGR+Nzw7h0DPn3+JY7F7dJgGMZqKKw+vNaHPUEmIDjl0APxRZ6R9s/9st3W+YiiLgmo+B
w+jybATWvWvn3RyG3Vw5cEkbRpt4+2gCuu9F7pO5TkiA05ZF1RQdAlPhuBXpuyHAvZyX9XEQN2Og
fXPS7FITxL9oyBD+PXKlV9xjt5S4QAPh14SBBco7UmSqNGGudOTRo2O7EzuXmad+cIMoZrLCuGLj
LrBWN2xSs/kydTxgH+2qQfXCaFSfdTFWb+Q7JrZKpdW+57ZTb7OkMOKDfVtxTNidMHlWkQf0BbN2
+2qIlscMXlxvYzdMJPdOFELh8mL/mBZN+FOD6kdD780ZTHZ4orR5vOhEFJByeAeSRuPWbbB3dsQ+
UuZ7kEIVdoKWgxjDLv4GFM+Nc3gBesAez9Ex3mGmb6eNjBVgQDxUEvuYKxnAklaMt5EgKHwuiyC+
NV50/eKfPenA4Bp7sisd1wLht0r1+b6FPsCQqNT2q1/ewM1AsJAWnSUpthlTymId1DO4fBKXnONy
VpV1OtQ6p62ucdcxe+e3pNfBAx+TuR7O3f5mM53jB81wy1k5vdvFezbeLSZiSjfUQ4NP92j5DGYJ
mk94DkGe4nWLamUzsnDnN1dI782JB/GU9Rlj8/HWSHDnN27T3dl0nZR3HRJM+KNgwsfK4WjWU3h0
FFsdOGKiOKI10dIU6SS3kk1AjDLKeUxw/R6sMXF55GBKeYmmQl+07kYrXVFeY+V3s82ZBzpVDBh+
Yt03q7aw9Ac7U2E92TZj0g8bougeq1P+1hOoG39gyoV8xvPcjT90x/Zkj4/djNcynWPqXyaNl8eb
zbxpDGUgtN5qSUZHV08uoNqZZDVn141Hgw4/W0W84rwU6YD/68Zsfe+tJt1yKDZXrolwuJDUc17o
HqGB3ObQcEyYrmpm2ir6IDbVzRsccgG3Fj95eA7hSJLkNPUWDEhPMdJo6bXbTqVkyuSo2LtXAwek
ExjGQi0rcCozfqg6Sm4ACZfs/yvCRoRd20WPn8OAAKwdFz894fPHOpggt8yzRhfPF1voQzg7wRH0
fceIn9tka899HZ3difP0OsNnXzyktQf7ASmLvW8+1h64w85hjOfYGZyPSnuthcNLKU2mznfI4OoW
Ty70y8Db0uPgTV8D8KT3luDXczYox+NbX3aWW25ovmo/YGXTGV4bNiIumYr2HHW1PiEQxOkaJ8RN
LPAkF5xMZUMiUcCc9FfCl05yVNITwbFME52tHYsnxgoNFjtirL1xS7xruSABLx9RK+xm38+1h/TS
zJQB9QtVVmTTxjXmPXkpAebB+VNxmW4yekMXArxha73h9gyPvm40iyHYKvdaOWU9PSXkPat0nUMn
IieW1ZGvdqITpnkq4nlkdAEJlRCBwoLKRVAPYEjc4YgeO1wwZDlUJs+wRSylLhr+S7DBqqwgVKRV
K77WoOW9Td+wa16nsElm7CoiCXIQVLocTyK4zaiq2FGm3lTQRQKO0XpUc79JR65Jpl/0Tue0cHM7
cP7aEQqMNtHUq+8pqfs7n6v0QDG37ij2W6rpKi0bPbgeQ0DoHQkUgMJ5KonXNwjynhtMzUbNcOXy
psZTi6t6/M6QKI5/+Ia+4TtS0jnBU4d2wJ2DkBniwkzbrHuKZc8w3e38Mt/D/hHqikYOvX7UbrmP
69BCE6jDgmgcFXZmICx/8GzSpdu0SqszBoJ8O9S2PkQTttNNUaE/9ZOCOaXLWN+YkxFf89LcUUTM
XjpSY9tuMda5O6T0Ec8Vk8AaLk7aFy/d5GfZJbP9scLgvtg/g7gWPxFqIPpWlhsI/nPgg19rbhi1
WRpANtHUgQtfJV7BaLnL5StJTrkhMtGDEyuts03gmU0d2mBlbUzuixImXJ5DAglBLuDjccrw2zK1
43aA0tFLcGTRArmzKy3nVEfSvuUUmW/3xNFevdwy3je7jZs7DOEL0CVT7bEn0H7CGCl18f3M/Q7K
2MSwv+rRbaAFypjvI3X6LYjBhlONabudqrGoo1r645UdXFq9wm7DdcBTdtBkBzt2NUbNPAXqwff8
dSnxbs7VhK8c4n+0rmjPxMNsrDl7ojh68fdDz1bt2HYyVAe/ioR5yW/JIqR3EDLfpmGeYAKWkKbS
m3PamNMCoow4uLadnjPBEiVPuMIb+QRAayQPJgefw3gQW7BqKLQ243iCqxg3tPOVbHteYMdxjto4
3g2EWQWW2iov6Zm1LjwdW441Jo0f/Y4SwlU/4CXMsFhnFbk5mxEUVSFUUrZbo8fuU+a3OXiKPHNq
tA/nhiMptVdOV79WSRTsEyXcehc5IvYxcin5Ukxt8Nz1WfcimiD+nIAq2F8VcIYb6t0XP7EdjrjM
MzU8smmPQZLEE4aETNUjD/IYvE/Dn9IGFcKp1UXxi9XP1hdEovkaRKkMKZrw4duC7YP8dQnhyT2F
HNY/aztALGIt8F7AYdOGlGdjPz/kgNHvTNDx4YEmuDSuyqGIttLU0qELtab/qffiqtkWgmDoWop8
Plsp40VaSMXwMsVN/C3AgSV2eNzj4tE3NoGSMCCVtUU7ZlWzJ/YREe7jF/CUljrN0u8n9j05YG64
VqoqQX1nFKQw+WBWZ/dBcEfWxRiKXWtKgwoPqexcYMHNqValZpPUSSzFtqe34+wYBtAA3OjYZpbH
c2+LHTCcHgkFBR8kQfJXRtLjsG2YXh914cH4Bwh0XRxGLyeOpF5xiph8fo/tZnjz7cG/I9FgzUgY
/kwXtgMkNIjE2H2l1bIezXmp0YQqTFQ8q+6TgckfbcGWGb5QcoNBBRPPwsgMzGBI5DKwMY+BuV0Q
yFjWIZz7GGJkZdXnifbcas1gnlFQ3Lcjc0GKqqjzVb7XQBvGnzfdDyIYHoa60/dOUhXPHizD8MGa
MvppnXCYaE02ugvEphSmZd8XmqDaOlAvY1D7dXJIeqPeYklX3ZEhvW5fWnYvhM5zJxabgA4ZzVHa
QM9dkYMcQcxYoPoF1YKHsJHJdxWL+lXJBsBNOtg/8jQPTthg6l9dYneXNPHl2eRRlO+dYKAgKSAc
gVw3FsnPYm5v2FZ3iQYKdyzvXocMt+7bOIwDzoZsic+zshvngue5rQ/uwCfGsQXZKIhLQlrV5Cc1
NGTHc7/KobOOhOzb8Y1MWmAju3MgBeLekDr+rHwe/g+FLNB6mUosVfBTyVamd/nYpyhMDngvigR4
pGC0C92J54vg2b8pqQ8WqwDw2GEYlmS449iBm5p8PEeEKU1BGFJkahaKgxd2mkfPS/HEjrMJ6Dmf
h+jaEDTrt/0sMlDiS+y6D5hdrB5LKlv+00RlBq8xp4RlQtcf7wceD0+OXuYH6oM980jfUP6lLCMk
1TGIPIgPiUkIoN1+OwC1OJVKksyblviLdZUOwIvyICKKQ0C7z01gniwZgEG2UgU4bzWw5jjVrRY4
BT+v4gCkhw5VhStVj5wSVgxORwt6h1ETbC/e7ymEdEp9gzJ9MbxbTARjd606QzwMOSqZogNaM7ho
x11uk19JyenFrll9sDAiyCEjzfFbBFTOkC6vlmbDXJ0MOFLKpF8llWgQwbGOpBcZtLpL4AUCnTEr
HllBc1GMnN69cALl0cGIyFFKqohDfjFTk5rCdAAbMcmKjDMAeE6WSmW0hXTEMcV7UTQd2JZ5iCP7
jmNkh3UvJ63JEN2tZEZGguAIVjlfLhZqPMlY5lZoQ0f2uxNfXlt5h0KUJDWiZrIoxPPV0fV01oIP
YVcCDRbwifd8ix2bT1C5xT4aldm7NUfuT61uF0lPQcdRBw6TycEkxY8pdZ2Uw71YNgNV53pDjzdX
49jXCK1xT/3a92UkwXrIK44f94mlTfXgOFZf7xqsYdFaDKXMj1Y72R7xa1mquyzKMEzSxkfwhM6e
w8T1DxbTHT37U2LJz/ck2Vg2U472Z2+MoOgmWV4/gK3mUR5mZrqrmBjYwarpotp7yQlcymfSC0Ue
rTA/WVusbdgIDSQrDH/B+M4kEBZDEtjY5FGMIrwcxnLucrber4I9SPG0pGXy7KHYcnZDN/5BUQdb
O19GzZNom7Ta0K3gn0vu6y/EHReYyeR3txzIEIuYZYopWymOHhMk9arwzkkV8Q+g3MMWpHXBB9TZ
Wo25Z7yWwD6NF7f23jyh5wNoAklatqSkEDHPXfU6hfBbZvWxdU1mPbScgbBwCFdNDxXrKRNRRgrF
splaHXm4XgL3JQEFiCMqCcr8lDA7XwcYk3uzGYvUae5w0ybFlzLGPftVet7QU2KI6X3thW03rrPE
tsLH2CIgxGRdskMgD1s53kcF0kNbqwj+mPNOCIghGaauIDtiPjJ3ziSB2jBrUN8CGuJCIkk0H1Py
w2rk7a0F8aLglIN4f2eJMAs/gwrdClYZizJY3a+GX9Q7cFs1Hc0FhS3qO7elCfltUAjgu7R3jCCE
aWu9ZRxFci7qxmVLCoHuYc0cCtxLJxd98WfIB+ApFn1X0rGiGQPNSB/BNkfPYX4D2PIFvSvGv8Yc
lE2ITySfJJTLIaoiBKGz/pT6WIaOLGiLd6XOu46Ao1hhy57ZMEfMqe1zH/LFLdcmFFga2TDGpf/a
olJxUjeFnn4in2Nj5eQ541pAbjQZMiSVWNPw6QZ8wrWQCRpFMPXtS5bHpVwXqEEfM2sx41DLiwt2
YPP00rK5fsyXweLOiut3ODryUBvRL5daDRxLE3CvOw/sQvQqhT0hZiwi835yxpCE1xhvOc95XPvv
CxURUbRznAWIx8TqD/ZDiwwulgzTl7KqovChJ6O/ozIDYHqbLc+9gL5362geov5VTrmIt8Eww06l
sqwuuyceOymG56Ioq3enjrg9ScHEX1hi/I92HjWCS75QRUsPuXwUlgpswgj1MKCo5QuGiULKp5nz
gX3sqMb4Wvm9n7xjMIJgNqkmo0HaD93rUIUOOaE640gUj/LDoaj+RA6ZTC37VRW9dPC6/CfKSTlt
cecE3+ZhGvaBKwgpT6Y4N+JmuUckzd/ZwM4H5F9SlL7rdVvKmkElAvbvIIFhG5jvCjU37wQlkuk5
8/NxblbV4PBv3hRSREe2tj86Ztk3575H6xWMGshJvSFYVxaN3i6cmAm8RJwF10sXuMlnCHDyMs00
NZ5EGlTM6rLOM3unX9iAQuUz+zjpU4YyTQ3fxWHTSoyWqRc9vpMn1+XY+vfUQ7PlJgHCZDerCv8L
I2fz1EtngLChiqEdtnz9ln0pAz02XwR8H+t1JCRurRcSX2vDIi2PQosG/lelrYE+BneIf2r2p/mx
GeBFOPRh6Ati9tAcXALKwwbIXIE3Kmgz8+AH/kgajpOWpX6hPymC3RakBXPN8UxXW6E1eUSwmBCy
iRePjFeVlUePrgXdzU4muh621tLW/jVKGyKl7GHCNSNOwB+gu8BWJWTmrC3vT5s7M9oV/mOflZk+
BeiEVcixfhMuyv+xMFKiqpm74DUCu4HPIoO7TJ7CojiTXaGTr9ulGIMNZyLH/R6UBHjXsJOZEsP9
sWc2w3jzmTVBMAAuRBIQuYAR2bPbWdRU1ExB4T56jClHp9gqMF09MyXNOQAYF54TJ74xarXdEUVB
2Y12o0tIewBg6q5dpnEveOTtbJeyO7lNyO3Z/1YCnAVrFTt1uWMoHRJgpQr2NI1V+Vp0TcPAI+3n
CGflDdvJ6RZH3y5mg0rCtweqAlIvyr/2rGDTg58FTnYWaZ907c6ejbbeDdgt/cX0AVzGLuK5c4K6
hTuvFvxvRDzk0xcIBzkbYzbPD87U29myki42rk/b9lK+NxaWACAxXLblgJ2/8wGx8BN/GADYyztp
AS+CpJMWcf9c0Rr4zOx2iqhQ8KNfALb77KmufQneG6fCPrf4DtkVa/xOlHmq4Ct9T4IOAjeZv80d
/cZxHjFlJRbqrvw5woOt7YgjBAOKGzcpitI700fVZx76AQKAUPyVuIG38/wBrek2/p5P2LtV894k
U/jJCM+vvo08KCiNxNfN9sgKm+alBM0AOR4N8BqqGmkgAxDE88Pxl2+ZFRtCcWzsCPbRSU5njWHR
UT221DtvssdDvtjm3MRj2L1g9pnc6w0S0Ow7pwNZsDF9PdMm0oesIzImMf9MXVERPzNicnhNOyNz
6lq01ewpq/A+aSbiIJr6XcxoKe13deDrh1oO2dHRWb2tRWp/18T6yNLjzMeORq9NffEWh54qZDEM
Wgu35I6cgm1jokqWvahKDkE994Y/uRbyjgyRVBCcAGrYanlqLGxWG1mo8aOMiinYZxRXzrCbwoDO
BDdFjViDZC+pImTxAM8AxT90puWjZAiGUVSUSzoTg+DZvmYm5d3gl+wwVoOjfPPCgM5fjhEB0IxD
z+yDXGNdrA+xGhpGR7O5YxxZNkRyVOn+6GPPvPpWLyTgnnlUC8Ybi/+wK+fh0Sub/oKJRx9ozLHI
7mQOhotyBEUwBzq4Sf4liNegHJZ3tzMJECt7Gt9t8tAKhYl4qD0UXMIJ36s8sFmKKCUsg2cGTHzH
heWnFgtZoIh30sulyOQWqaieo8AUFO6xxGGV7Cv21yFslBMOVNTFCEJ2vmW7teDDCKRx1xku3HJf
9UxBIzzIEj46/sJD4U0q474fGvUFd2WVdqgNaY0usCwYJ92DJG7AK6SzHftPOGCTu6Ut8gqwgT9Y
j8PijxSa1YFnP0y16OwTaxkhQk5hzdeG7pvHzLZM+KZNb6kbcsJpjnHoOLuaIMaJit35XsqZmayV
eHczR6v2Y/CYwa5R4pyfqCxV8kobw/JaW5pdG2dBva58vtYn2hGT15YpzhofrFE/mT0s5kR3ZnAu
enp11jBPA+ZQKUVERIlpNjiD3M8eeS4QTeJI4FrbRNcB0+u0INe4awu9EGEZE27R6VSDzAMCLFF+
ab6jE5UmaeFR7gAKNRjTtcjZPTgYXQYSlIessz2dbiLuT7a6her1czpysty0/TJyundn69H4s0XO
uLgJ2pcFO3m0H1OSOtQoBWr4KsAuZi9zO2URCDq7RZZQY0BMhqAVanIEa2raWQNdm/bapc6gsFa9
NMxhap8uEGD2xgnn4UoYIFrqX9pu+oHY4mBmYpTEoroJ3bLCt1bOm6GOy85+hpeb0v8dWoz225fE
BZX31vnVMN1h1LFM9DNgs52GO+Zn3GB4vifs8nu/x29Mw1pBpPees95CDYfUdhDlgCwAQRzoEyH6
oGZOn/do+v6y6Sun+po0ohr2qbRqBkiidmW/T3mQ9cT1JgJC5VoXWDjdA+OiOP4SD5IV6zDTHTqb
nSjxx6nu1z//8d//7//+mP5P9Fk9VvlMldE/wF89YgLp2v/5pxD//AfL+u3/Pv78n39yDIFSqTRE
F3ZtgULh4p//+HZN6Hjj3/4vN4uKjvSV+RZ6XV1vOPmM+9zOxbvncJ4g7UdOm+A8pdytHcycXhqf
yf2UMddKsCf9+d3o39+MoxG56YoIyHR6wW2C+vubYXo3eyPP/S+ZwO6xEdIEH4JMS7d1hmIu9hSp
EAeus5gtxf/ylQnlK+XY2vVcqP2u/P2VHckMyIqt8Z29YrZviplaFg9znNZedCEc+UOEAK7+/Joi
+P3jugDnXF9INHMYcJpy999fFNsUUpLG700ByNje+W7vAY7spCpWzGMZPa1GbhuWZtMq8agccqeA
8FWQ83R2NbKQYZq6ofW1sg8eMm2KiNX0bAoo2Lz5Ey3qrrMpNcPzKPrQP0UFB5vLnz/EX34y1w5c
kMK+CqQjcVoF/u+fweELWlQ02NdZiwF7kpm+Qs8btq1jg+py2dR8zI4THf/8qrc/9V+uWlc4tqBg
BRWTC0UJebuq/+WqrZY2i1XoVc+gHimxMKVfXIaMZCEx4qVbIwdr5ss0zh5jn3aO/3CZqn/z6q7U
kqvV4W+28/ur93hlm7a1q+ewGrtrVrjqOWpvNl34iP/hpW5X/F8/qOsrx8WY5wVS3i6hf/mgreNa
DARk9dx2nCxLjB9rwkTNrs+Caddo23/98xf7159TOJILEr+hr7guHfsvP6cC2FNPxB+utE6SW4iD
25gFHQOwXFIeEPyZG3lsj//8qn//QnlVhYAvhcMmXNm/f0o0Dj4ow7drlbFFXy2W9z1uUbCZmlnL
j//1a3GZooz5SsA9/esaw7VZ20hs4ZXRufvKRhFuCXG05KZGkab784v9m69TulJo3xGSQav+y5Ui
CYF7SNe3YqBbnB963bf5lsYBBeSQX+OwTq1knoh5++fXFX+/biQv7Hv8iqyjgXt7Y/9y3SgL86gT
5OEV99XJWG6T7xoXFm+E1kLFdguiPhmX5lvhiXd56+hZZ21Hz0AIsaJhtfUIPoyc5wL4L48gS16C
YJD/4Sb+N+/R48CJCu0hOtr2X95jHZtobIFXXGdJM8kqLjxkOfLS8ly29D4meVW///lr+euCy9Wt
HdYprjO+EpaQ37+VmNPy4seWvDrc2xgDyQ90iAL4oz0Izi4UqYP0LKb3xE+6XUJB7vrPb+DfXOis
l4L3gbolPPcvF3o2CGIifaSvXj85x1y2KEkmDzHjDv1/eKm/PtlZI+XNEsQ6i6ENXIb7+4eN0ins
/cJ4V4B2wcaQq91hv+dMyDh/X6bmbNj5rci/uhshQigbVYU5oFmKw58/89/XahWIQPFmbD65rf7y
lOsoc8HHP6mrNQYOvNvJF0eT5x+k6dnpV6BYh9yeN2Rkk//wyn//uXks+byo7/NI52v4/RsIlrEJ
lJHyiuWDCailJr2Z0J92/pKpC0Ophxyv0S7svZs5xDfnP3/wv//YiscTj0Yh2FLgtvj95XlC+WQG
WnF1UnayIh2rCehTvGzcpB2+//m1/n4veVrbFNVJh9ueUdvvr0XhNL0brR9ebeyMO7sNbge6WO2x
SHfr0p7S/f/n7Dya5EauLfyLEAGfwLY80OymJ4fcIDgkB957/Pr3Jd+GhaooREtiSAtqlIU01557
zuP1tJtTFWArDYGRYSJZhUrqesEcxMXgqDldvlDRqifEDRPjMtDxpDQcB1ZzsrtR9XJkbiCRmkNk
7sRiG96MqN3yroVy8t8SsL2xK8zWeGMt6fhPbOHFoTRqGDyvqih5cSPLffv4Z6+2ybYBtfMghK3y
n4bmru7i0M49rLFa8aQvxXKBNKy5lEquHejIZR/CSN16hLfrGapucy5w97qUbVfrqeCO0ERPa1qU
LjK1xcj0OkyiAWT/dC2gGHdOjz/wjwn7K2DgCwEtqY6A0svBBLgrozoAmihBMdVPNJO7z66p5GfT
1Iu9HamTFxuL8Y8ymilicBOYkCrv0vNC+/qgksQcLV2fNjz72gr9/+8RhA3cSsgN3dUb1DJIVXod
TiVAM0UeIezZGL/GpAqi/4KKPpzXRJMk+lGz5FyAmoFpGHrUjyYqRY5vIHn6eWODVgnPnx8EDskx
DGwirZXVq6Rfp4GZ7DiSMM+GPazQIBVMxJq4oVaivkVDEiQx1VkYjZBrnI2T1Svqf1mlx9FhyE3a
jY9/0Z07ognXdS1H1R15Xa5fkqsqI5H/1IEIsLOTm2jzRwim5jPFB+O3qlE1erze6uXKDcApaK5t
A3fWVX11J9MeDZyeWsdTDW003MFQOY3PemrT4a4NgPkXp27s6aWhvP0Jic2h2biiujQNqytKMIvr
Z/81ArFV8N72GbIxbdQ+RVM2ex06dbCDqtMXN25eiPhNuLSit1K89lcuGzbkwAbOqaZmbqOeekEv
CYZxmjvTTgCEghlYc/4LB1iWQntMdkFkxx9nQ4hLbGTAQXLKjOBmfzzexPWhOeTNHBiMkCY+hvrq
9aG1JoSGpO6ZV/HTkbyxLRhsRPwWHyj2GpoFHx6vt/IltuPYpmsxH63qdMRdbfWsI72JBITgiuc4
7qAy6UkFeqLZWIcMvO2yfMaDb9xL+X/59zE5DikpftvgOzVVs1cv12ZAgYK/0/lmp1YXQdkb3Y8Z
0qLObPe2VU9HCBfLjcuxctl8pyMskgHN1i1J57i6nEjmzTmYT0QJHOHQPswZUbPe2hk9k0utVs18
gvVLUbyp1aqOrj3ghn3S0/7Z+Hjj9oe4KrwjOg7VcggdVgdcqOB7Gga/fOR91PENzbao+5CDKc9x
33bf/mP2ms1sb0/V72CEMPXkkK110/xJDLHVvunouqpfKO9aVEmgElbjb6MhJXNA9EK7+ZKA9Es/
1NByBAeV5pr7szVh3zxq4PYxPFHfqB8qmFsj0tgavBysFjDZg43uIsK0ao5Ri47HSlO9Fn4g1H1y
c6JxOielIhPRWI39sc/7ARHHGIj9nmEpJfxkjLAzf04A2GfviK/hJJzGaer1HSIScHM/vrM3b4QE
3bUMA74acjrdllv8Vw6ig9lDEwGckt0WdEjTYLR3tBihxNGX6heFFWfj0OTluL6xLMgL0fjjcHLS
8Py1YNoyv40eWe6r49S9hzC3+ogwarixyo1L44mxDLm1zqPA066+q4LCJQF0nvsANtBypnLoNaaB
Wos5GEg+V7qn5BAtIgIeMfuEZklW5e1eRHO6EWCuLTk/hLzSAiOjUYJxzZVRmFID0kskAvzQNcfP
Zp3FpwJtar9AjW+AZV7yQMZl5ZPy1hubcOd56JSmbMoFguRivdUa7HxlFWvohjBeuLeLIn6bw2V0
HOUtnBjs8MD8CMQiESHOKMm8e3y17pw0SY3BvSKsN40/Luavk47yVl/mHDRlWGjAXsGE5r+UOI9f
f4N1gG0qbhIcr2qvYoVhLHuBGjknvTCeCL3pZD8bTjBbpzAZw6/A+VEAePxldx4NJyrgSiRmgjxm
dbmSNpqqKI8ivzWRxTGH9okJQmD1PegyS0cT4/Fy9y4zHMyaCgqcP1zn6zfTqOnc0RKL/NHOcKNT
2mDfAozHNKUnqB6QSskqeDbmpHoTBrQIZqfT3qpN/fPxD7mJCrjMlMipOwlbloHXYclgTiAImjD3
oVHV0VefxOT4DOtM6T8mgqXLrka3yvg+tSD39mRQenywSyrGu8WxlPBXKia1ehv0OpSr0LU0i63s
aG9YxqHR3FA3diWxZOIn8TJWLwuwpOFtrQnG/V0VoqN2nwe9a1zKwmxA4QCrhaDz8QfeeHCcqUGp
ndCTUNgwV6k/TJGISOtUYxwQ678lY+y5GwYoXgEPIQD4eLF1/Qc/ym7yxwJHTGVlnXiAbCicGCcB
c15mFKcIbqGfzHlClZ06s33BqAlSUkQ4l5MOdqCW6lzDpwpJnuwN/2jxUQcQE+yF08bPqGZr1Qkh
X/1nQgyrbVzBOzeenIy6u+CF2ZQBVzdwLlUGe9vYhw9zMQBro1drhqL9bC26Uz53dDb+e7w7d+ym
za6wLaSAhr6+85Od6NTbldQfZ3c4oC1kAYsVsZ9gxk6VobdvWiNE67AKk8+PV765BIiCG3CpYrZx
UHRerr+1zTSUmeqYe2gjNcsojx7moD/7+CkH6v38eLE7RpIA3yL5YszPoLx6vZhhMRGgVTVSeoYz
eR1DlnttTv8HJ4Sdon0kTN0msVpF8yMqD0PM1LPfLiklTVDOAEhVTUHIE2Il2BR6VIdmwHBBlh8f
f+C9cyQ0U20Veykr1tcfuADOcTuzTHwUhTJqeHp57uAdPkQOy+ctk6vMSJn7UF/G8+OVb2Nj+g7S
TnNh8Q/a6jEDZDfG3k1Tv3PMUryNFGpAR5RRoo96qNPZnZBrRN+inILXX10ZS0l/T5bP8M71JzeV
acyNEiR+hcbLMR0rZTcDaX8zTYn9e0KHDjmMsGSwhYJrteHzby6vrJZToVfpFlJVM+Rx/OV0wY+H
sdMvum8zSbcv+V+9X/QAPsBEzTfSq5v9JcOhJanRC+QjeaLXS1kAOwqKRLqPprPOGB7CTgLc+S60
2+k4w79H31fNX2uI2FS5Kl4IkD9x6/WiTQZmf1YN4WcQeDyRZkFlhTDQrli6+NzRANnYz1vfi0sg
0bEdimiqjWu4XlAXOQI6aW7h8pgfYDwSBfEk+a+20SJAwmTeFXHO11cFDO4R4x6MO+qncoK45pW3
WbomTVB7oFPAtVpdKtNOUjMIA9Nvu9o9tx3wTrgpioPZCGMHXFf9VDCktvH1N49XLoqfku+HJd3V
bscBvJiTGhh+1iZ2BIK3X0DMjMTrO5fQ3YflEEpqYeXi0oBffW1kx+r0K4k0dMIfbPH11puq1mDd
EwvaJbrxXxuBggAUIGX5AjArhSgjbBk4eP020wSysZF08qjPXa+5KOg45uFAMId0GFMpdXIMlNJ9
66B4cg4l3xuo2DzZuNV3Xq0rI0naXaaucbqrVTW6HGPYmf6s5oYKJVXbwu4UBlRktQgw7eNvlFfl
KgWT+wonJE8IZ477uV4tz0SfKEph+maFZegiUezp3GunOJp/GDAa+o+Xu/dx5AGEiwQeOPTVze0Z
Z4thgDJgjZjzfafHiOWpgFoKKAo2Uo5791XWVg2dcJlIeRWY11o9LiZdFj/rkYpQjd69KFB2nwpR
GF4H7v1zF2vagfIl7IiPv1K7+5kO1omci4Rz3cho4D+ARDZyfQP29dwB4rxU5R56nKnZ1cyWBEc3
Bot2RG9DRWAXAV8TqYjQnV3qX51hQ9QfMLa/459NIMqEa29WT0sB8cRnIBaBvoEJuHcJBGQKWDdq
rJjx60sQdEEQNjETwYsDEnEAAQpdhsgvRUJKM0epsrE/N4EOl07CJ7hwpE2uWOUwC0j8qp5DGMbz
rvuFqGNzZio1f3l8CvcOwbFVzbHBKnITVlfb7JypVtXG9Luy7j6ispQ/dR0UT3G7mBu28XYpqhea
QZGSEJ4AZ/VByBNYCtQUggB1UPdB1OnHvjYhfI4HY8MQymt7/WBloURl9NjR7FvgSxpabcNIoAC/
74C5CuFCFnrcfQElPpwCIvAjcPrgMBsVQzIqzCyPN/XW0bO8oEEO9gho8p+b/1dMYcC4BPFE4fpz
5Cxvssp8TivYbimxBcjRgz3UI2gEHq95+5JZE3iR4I4SGTursBFGRkQBZ0laQanug7pMcJmJ0UCk
URQvVonWcjsOTGGXys/HC9/eUxk7cXNkR1KCja7fReuMVV0DCfLtJLfN58psYUmHM7lOvzxe6N79
kdm8TKooI6zxFINiDfVsYC8iSCJ89LurN7EdfW5UtvbxSveuD9toyqotB7jOM9OoU+NZDx2/ihoF
GJvdIUkZN8mTNo7wxqVFPbxPM5F/G3s1+W3hG98//gH39lQGERRobJ0kYOUByF0rRcln24c+ankb
wBGImhH5/uttDPka4aHDS6Fbs0YcDYkwFQFxgm9FSTJAb9rVzjmlvPhqK8M6+E8weRSdaZJc3xHK
t4uzVAJ1S7Cm34W5FE/MEzXkcOqvxzt35xkQ7Dq2DvpP/kteor+enjAjExC1a/lTNSvHQNXyEzXu
aT8MNQrbANCIsZFetmiVbpzZvZUJ/TA5tjA4PPn3f61Mn0dixLE5zI3n3+BNSg5u0THqgT+FtzYR
+Rluv/4AsGyr+XTnZVCbpP1FQxIExvpllPHAUGnUCz9yC2axFLpbc5elh3504vPj/b31goRbLpOe
GBuVgsrKX0SJMvwZvvQZIKaNFczxeMlNiirUiSFcUZALfLzgHVvKZzk0iPC7/Hu9rQrMVFWVYF60
EELlwfJ6y4XgJDaQURzL5iDg/ni85L1vFBgZjavKLbKM65MkbxhryNkM3x0g2g5B0T6ZOgMMqihN
iGZSd8Pc3Ds+cA6UKW1yUDA01+tBi72os1EbvmHqQAz4RTCRLaiSjM7rbTVdWZJdg4rUbVkj7uap
rtTB8JfScr9qQzQcHGsqN177vZcA34dFUQiTItY9Nr3VYAKEgsWvaiiUazdXviAIUBzCoQThbrV6
u4eO8XssglfiNjEs1CEM4TiA/UzgfqsYDQ77FJU+AnUN8G+xYxbW/tKW7lddA2htTgxHNDIte/V1
0QkH4cyUSYJhS2P+98MvOxFVQ0oNlILVuQvT8GC6ZfCph5nkUDOgGW9Ehnfupw4lIpV7l4MEfHS9
IBQFTHGPJJlD15qIXMeDpxd64KFORKvdaj8//r4b9IXcVdheSShhAwbyt3oPatLMVuz2hg+zT7e3
wgSeG/CGh3gcmU2YiA12Q2zAujGYglRhaJ5LOekz0vuF3yFqx40Nv+OedQoMNIlwXjzP1SlPqC3O
pT0aPrq2LV1zB4H3HZgU5lRtxCEvzehWp5ZhhksNHOuDYyfZ6fGW3Hmx5JwSiQJ5Dqg6eUJ/HbkZ
LE4Q942OHs4YnGO66f5UN+0xqstw42Pv2D9DA71Ky9EB+KKvXCccggYspb3uJ7mjPjFpAi1q39tf
ymSJf88imZ87Y1A3rPydHQY5DgCAjEBa3ZXR7VxLDGKyTL9QYfOFVtztF8QhIHLZZTWysrsBXsGX
sIP7Zg9Bu3gS5hj1G18u380qiMefguOx6IfxllfHDP9kAnMfCdCM5OK3uB2D98sQ6cvrXxO4GYty
q2zTwzRzfZZlNkLDV2qGrwWCvksPqWlZtTrj+YzlGQWd3tffHRfrC1KF08RUXa+HTPGIgizdr0bR
8l+TYto+IvLKS8n8wYbvvHNNZaNfl9k9oeQaGQqFX6g0Zmb6KpXbPYyvE+qVHSTKoR5BYP74u+5Y
JYIPIDgyBQFBL4/zrzfhpskyGBVeMwet/skdyOp2DAEitWQg5IDWq+sEG0ve+T4uJzkWjxCftr6m
jMUkuDNH9xngUt80pVVR7Guh8LPhOH38dXdeBKVMi+r0/7ceVrekjVF2C5IArSdNYnQs6DfGXYg0
+IHxOea8jWH6phijfRohNiDFnK0Pj3/AHTvAoJxDs43XAARzZYTnOBNFHFTMV0bjojAjb0joG8w3
cG/okwZJEciddM90llNvvJA7JV2sLXNOIK9Jishor4+WQea6rcsoIwyyxMysYADbnGojwbQgoI2C
l+JA0hdH6cuoa8l+cNDzdpbI+W12wj4+3oc7VoFWKikuUGcu9p/xk7+uWTopKlm1mj4tSqr95mbk
+ypLrNcH83+vsq6kDtAR9VDkp0+WmgQH3Z1MtD+ghu6cvPwiLPfDEleN38fFFpj73jHjWAQviQ4X
syDXW20WADldJtefRubCzKe5gcvhkxta2kealtn3blLhAhRaJqaNoO3OW5LNH8olJPIQbq38TNIp
ug07ZfIED0RzcYpWPyeJhnBFGG/57z+NpJVld5w/ka4jmBFaBzDdyN8ZyF08iSYzUVQB1Yp0T5zn
iFz0Vd9VHhJ+fXAK0YpE3HcqwHpf6pqp4wX9aMaKNtz5rekCN0n3R9bsdczkyp0T9KRLMOf5U0Lc
X6MT2szxXiXmez9X1vi274qtUZ/b3ZbQbYwl0xoSz74yJ4xGhZaqJOjSRlN+LjI1PtZW3h6Ebm7F
Krc3yrBcyjNyGAsctbs6WHRaO6SGmG1L7Lr9EWlxAZ0nTxRan6Jj8DzS84M6u1AnPn6odz5RAgnx
4OB5GJ9ZGY3BrvoEMdnAn2Cla/CkTf7cx1FR7qs0pWX/eLXbnINKDe1g7q7GdO16NYPBVbRHQNfC
buu8ZPChHYOqRzAGpW8odOe+7/Z6JcHqlLuDn48Xv70/tPPkRALfK6gurGxzyXiHGBGh9K04p8KX
9fOusaqBQXvb3WVhXG+EELc2UGY3dPopMeINbsYbjRwOO5R5/C6oKaJamX4eQbEcH3/V7QHiWm0K
wzIOZIJp9SpGocPji5C5PxNUvytbZ3lRGCT3s65wt1Kae2vh1lTKNpS6ieyvzZ6IRVaBd5p9iIYk
sCOHixoKcIaV063i7J2lSJwkZJ7HBNZrFX8lyNl3I6Ti/tyL+AeCW9m7IlGyg7IsycalvL8UlHp0
AsGdru0cshyVCuPVwBxGOb2DVqS46KVZHOEW38I/37mCzElIyAlBrGx6Xm+g0w4I9rn56A9Qfp2d
BgrtPB7BfJSwBC5j12982p9RiGsbbtE2l4AcQdMe6sfrBRknVqPRDgYfUcEcxU3Hir05moKPpVlb
39Qm0M5hNA/JrskpndghfuxQ5fp40TMUZzDlFXq0KO8+vrO3xs7C4JC5AEaiBreuhOUNAnF6guwV
hAdQa+hzeBR9kPoRhDKwcUxnCEJfOfFF0YEBQtDLFIqlOV8H9H1ujkUGO6dvwOL7jwKi+ctUR9Bn
Qglx0loU6x5/451bJUMDAATMetmYndXOuxP8Onnc+y1k0X4BKbJHjX+5CNFq5/9hKQZiAC6Qa9Ol
u14q1vppiDKt8yHryki3w8AzlNA8RSRmG+21e1+FmTFlGUXWFlf3CRnuHvarpPOnIW7fOYrmngl4
tU8UOpyNDbxzSQSFaAon5ETCWjc9Y5g2KrUWna/WE7TzSuNeRoGsqoiS8bmpZwirlvL1KTUFN06L
GBqUCxnn9VaGbts4IlcbvxwX4CYHOE8CoGgZ2o05GtURjMuooE3RmdY9hFila2TBL9hZqnaj5XvH
UhB74Zc1QIlUJlbxQN9naB03JRhwWH7n9x2aB5FXNDWMdCQ5CkSovRlk+1dfJMfAMElQE+uu3bNo
ZwoNi9n6wsin84z21imGCeZiKrAnPV7q3vfJLSYNdYku3ZXbQpprShGPIjqXrDuB6v4qljg4grub
4TFQhtPj5W4DD4uuF96RphQd9DWaVu8H0sbIanyXlw8lP2PuM6IZl6oo3yMyFF9aqdcFx0+78Tbv
fidhAAkwRYQb4AWMhcWsoNDrT60Vf4LeI/tntK3wAAWD5FasmuPjD72TBVKhlq+GyBdIwNrFJIQZ
Vd1Vg28xhQUALUlRK8+QFNvPYwfXTNsgUxLOsQO/ZL5MJEx5+G/aKOn3SUtb7/GvuTUXvCVGi2S9
FaTa2lxEM6zmcNIs1N3qMTygxLa8uENaz2e11cqtO3V7yPLlwuIgx2vl3bp+vEPUJLOZ1aqv1SV6
ZkkKGfwBuTrj8wyR+CfXhncb6akkPTR9Wm0gHm/NFW2BP91s7CL+dvVggRppM/xKqk+PpN6LNqm+
a2MT/y4LBWoZV+oFW13i/Hj1BgNFJ6CmtMI81RpnmUDYaloj0ryhBrOcmXTO2yLX24MTtvnGTb5z
lhQ4AS5RqiICXEOInNaqI9OiODWWqfG9ENPswZwCA6EKA9/jr5J7dR21MK8uZ7RM6ucqh3l9kCE+
UhLrz34IYvpEW9WCv7mwLhnovwvCtwADWgUMTFJNUE1UxcYbuvOlAvg7x4kvIFtYOQEHTt5cTpb6
hEzluSUV2Y2Ik+ygltsK0O4sBXqIbggAKcbw1k2lVlUMYs+09ivA8EfNnbOPORpJyKA28YYJvHNB
KQrRF6Q4Rcqw7pc1lH+Qh574KuhRgfdPSuuDec+RsIcq+mte8ZCfGp5L+WpXRr8VagWN/JLhdkfu
wV+1IPCx8RxFKEAaaIQAXwrFLAiuxbIcOgjzflZuM2avHLYF6wxexjZMQno5SLVas0OYUEUWu/Bz
d6zy81Krbn6qoxRqx9zuUUIpqfpuGLt7Gww+SzZdJb/DGsNJXbAaGOrO/SVFMzWorR8xnNE7p2ce
ULerX4XibkEgbr0LnwmbBPAH6UnXnTRtkhJEbpD7TW20z/bSVqdu0nOGsOr8PCrtFofAej3gxrKq
J6eqKOo566hE6+HUtSfH9GYtK0Mo6g2kLBG5jcL+JenUrC92skWlbtygtT2Qy9JakG1zSRi0znHV
siwi5qUND7GrdrhUM2y1+9xobBixe7hji1BjEC63nENEA/84OtN4fGyRbtwqlx+yRwpQYE0wCWtU
cFMjxbvkoe4hINRRzK2nYvzUWOCXTu4S1+q7CdlO+xQobhCcKrhD0M/KqjR8Hitq7McIhvp4Ixa/
KdDxmyjYGBI+yywU45LXDysK7RAQazV7WVVbuzIMm6eJzureYmwGKEWE2g0TrnsHXSlqeGl4rtBZ
e21KK38ErlaGcEwqgVG5/hEaHl6JmSbxRmA6R+GwIIriky9E91NF0XgjRF37eLkchXVSDzlPT5h6
vVxkzogc5frgRfY4Ne/S3M2YTopm5MBPLdckETsYbFPUm5F+i2dankgjbFxH+Ul/uyd+A7AxShM8
chXk38o9QVsfo6RhDh46efp/9jJnX7Imyl6aNho2PnddQ2IpCpDcPFAOFDjXM6kLcn9qO1o9THmF
QHGibo82CdiGa7h91pRa6B/KOAIDto4Z3dwq6MSPgzcM1fzcZIz1wleBNE02qTsHirvd49d05xAl
9wpOVqbi1D2vD9FNmM8stKX3DE5v/DSkJfF4nxvzlCN5mNuZz4ibHiCTiHrxLsw6U93oHKxtNS15
oiVCGQabAcOpq2tkV6mAejxsPS5ZglBBYhZzdmK8jmGStBbQXxVK3KNDmRsIeW8xK90MnMnl+XRc
FOUZAh25QX+5xL5wB4Ey++KhxhXq7mVoSOzTnYMIVHaCU7txnhx6f+rnwoQvj3K601XuuG8WdXC+
9citaC/j4jjGObP1WPmmwLJXnYwBDvSjokJfcG4ZMAubfThRLvgZBU2SvdP6RCDQUcpBqO+Oixzz
hxb9csg04wgqzteeMKgS3IRGf4Znsg6hzNiNwfuG9L7i+lMR9ehBdyjbtErGNMUwFE+90LuTocXK
RpR6+2AM8LgSjoeFkFn89c6mBsrVkz0HnqqCJE3IvfaRPedfXv15rEJn2CSp4/aszq9BOrjUzT7w
EK7Tk13Y9pIwyhxGqoa9VTlnxwYcfhRTqptgSfPw42vXB1DC/AZhBrhZNFCuvzISZTExYuV6iwiY
DcVSNbt+oOe0RGnwA43A8JCGWe9C2GV3W/Ppt9YCWhvSGUp3jBISTl4vDi1fBb3N4nrToCESpFr5
m6R28neDButj7bDq44+9sx6FGEj55NwP0wvy7/96LC5Mt0OUTMJr0xph49IwBhRPG4bL2kohAWjD
eiN6vONZIc0h4CANkZiGtVOz7YAAvC6EFy6dHAVB8nwpST/UmR65qAMDCss6KmlkAKaJY4LnOWZa
ddSi/Dlt3azYeE73tgBsOQVqXqfkVrregiaDD4AmPVuADoWvhNMnKMPrYzCo6XNeKfFGtHNnOTok
NoNjAFvlyMH1cmORiA4JKMsLpwRanI7BkDKc7aMWatNuVukuPD7h2/gOoBtFC9J3XVYXV/5gMtlL
pGlCvy/RM9gtlY4mKWPw2g+7DIo39WDZCH3N5vAZGnikiVw0S4rL499w6xHwBqzPwCIsFzeGI7dp
JAdGCz5r0spL3yLZnsZRhlIDRZIihOYww9y9sp1LDZV2LuyP/LdMN6U1++tq5zS5KBKMoQ+lnnvI
6Zme3VIUJwb7t9gtboMWlpLpicxP6IGtztRQqTsjHBP6KIor+gkmyrA8Wipzmscha93Xgl35MuqW
MoGHcUT2ca6/TKvSCkEjHYFmobQegpfKrsjt9BvaxluFiXuvFVAQ5SXqXdxYa/U6qsBARFTr0W2z
rOVkpKh4FjZ6ZZUGh3gzjuY+maBHhVMOUXMmkZDhdaPT4+tzZ3vxOKTVJAgSBrv63iBTQrUaXNfr
+r48jaP13pmX5E0AAuX1toCIgeAFw8/urks+ceZaiwWNjTewH2cnL9Rq1xgIJOyLIWv2WZjHrySd
xOrA24NTpfpLEk+2eX2Y8WJC0D8qcKdNmv4M4sFiMl+rL0yUdRu8EncOUxbwKDPRA5ePcXVP9XDM
tRAxBW+pWuoEdd2qv4Oq1v6xhxR9lJq5ad+cuwmh57lXnxdTSb4iB2humKRbE/hnhIxLDDSL9Eaa
rL9eZlUuncHYcu1NleJQqO3gzWrS9Nkpm8bTyPDPj+/PH5bX66SCkTVCFhIpWsVk2dcLlh1Kh+iY
VJ6LfA2UJXaWK6UPMbmwPy1oUvDBRpDDUi65ac6da9bKhwlVlPqNNapp/V9QK7Pl2/Gs2B9GFFIR
sGna3Pghkt4OkecZjSjem0Ef596kz1V/crWxgKU5bhAz2iW6jpgn6oOo++4m2rlqvJvD0DW+Rq5A
weesNXUbnSwzHcDrM0uhf1ORjfsJxxY6iw5c4eKYjUmYvnOKMu93cdAUyvHxFt1aaGiMuRW4CgYu
CC+vd6gwSp2N4PfHbRWc3Wn5QMd0utAYyU/tDJ5XnYJpI/a4fdaE6pLDj5qn7EKt1lQUE7VrO4XL
FTXHQ9yg4awWlo3GFUXI134ecCnCKgYvyPRofq8+L5nzIlLyzJvqWf9iImERHrrUaad9IPR+OlfD
BEZ5abCnGyvfpmP09BnYoVPJ2wa/er1y7oZ506Cc4dkwAE3MrIcq6BMlRMWFYkh6cswY8ch6QMB1
wcZtWM7bYyUDZFSBwg6FM6qg16sz9VU3uK3Js4bcgJ6bWUIqCdNxoLLzXGTO8r6Qg9iPN/vOubq0
JOisUXxlYnTlMnqg0vTcEaMW+hTVl6FgbPCi6mUEQ3b7el8IxZowYN+UXW/6XddfGIdIQMxaO3hq
rVpHu0U0nADH3S2JsVWnutnMP6AwHW4AQVpAs+t6KQFz8zyVUedVYC2R08zqI2J/48sUqppfJFmK
pGq6hSm92UyJPaH2Q3cLlBht/dWi5JXmWMat1wUh3PeUw6wXUc9uBX9aFX5+fHLyOlzZSRiWiMhB
KwEo5fhWXxjPCbqbqLN4fTu6x4n+1ks+Vu4uhKLsODO5eJhTokenL6RSd21ueN9b/yQTL4mkkCV7
1ANW/imNgUWheVR7pcHAOrT47tksxgzW6aWJ3sJqnO1n+k4mvwBV8QOCxLWOtsirwe0E5+D/qObT
P+AmrzlrUrdERtnRGi9fDFgout5C/gA18F0Gpe2nx3t+4wzlWpI9xKAzTM1tZQV7S4djEyZez5oN
kKwFypnJruhgMj1hUayTGdWBtvFC760JppxIh6Ya5NNrs2DCsNHYQe3VrVVFlyrXoumz3SioWpeU
hT4IxuZf2/iRe2rSqsQSyVbxmjU1ENmkpL1VU9jry982M1R7ewntz3MPx8fjLb0tKLMWwQUXmdiK
yHu1p1USB7aV942ncMJJT3e2KrJwnzVdS8lWCWbtQkDg5kenqtzPBOqVdYzSWG8/KKiYBsmuNeqy
27DFdzadwBLIFah3WWVd/ShYRboOaevcSxB3+wokcfhOfh8pO2B7w5m6VNi+/pgpYpNoSl4i+a6v
bUdVLJZQSiP3+iyvW7rTkxYfIhTalu+BmZpfjA7pyI0YU5dv9NqGMO1C+ZGhCYMrvU5O1HQ0Yosy
mbcA7MjFbuHhxNXeQrVwhsRElsn0KKvmyDcM9Ire23aRjKcalTbrZa51yGw6ax7LnxpKO8a+srQu
/KO2mKDw09tUQdw4VN3+OEauC+ccOmCjtYsqZMs+qWKamku92FV3fnyj7pydJMQlhnBsQEfrDkVU
Gq0opjoDlVvGl0Kx9EuqNNNRr6zPlRMlG90HmZqu9pByMSmr5PomoVzZwSrPS62Kk9ZT6e/56dS1
T4WYt+qIfyhRV8sw3gd4ApeGp17X2pvIhWFrqUcP6ZVBeGS4BVQsKhIjp9oRNLkDBSy/fZgUlBI+
1fClan5IrAadtJEV6bd0QW7kHUrRY/CF8owbvU1MNODmg+UWhn5EUDBE7y8lUpa6rVOFMBvimbZn
jRM2nXlQB2b4uc6MoxWnQXcGZR8rF0ZGqbgVTVEzCQjkQL/ElTloiEFXwtqlSzaL99DaqjDkBJm7
fO9KlGpRwkTa699C0dTomAe6Wb1ErhbHxwzCjnEftygDHTKnXqYvmWlC+RLr+vAfGhT5/LIUWtc/
ZXOkGNDUGtGiEZ9HRaH4jVtDN7TTdGg10h24Dst9gfIwcKhHzkgRPb5kt66exgexouReZmB6DegA
y8JvIAnwOsh0p0tb6RNK3WEUZ3tGZtrfj1e7CUwBCQM5IBaGHY5rsAosmCAPZ5emtTfZmaijA5zi
Zv0OvXohzsU8xenvrg6TXjs4CJeJYzwhsPLh8U+488HAshn4ZFKZysLaPiljkwFHnmtqC1Px1WCk
4muD8AzSp8ir/A9LyZdEx4dJjrXHc4tczHZcNF4HLbT2dWFgYvympESo/03wdJnvHy93Gyqytcwm
UlL8wy+4qmGPfZ1UAAFsD0m49jlvUIRjwtXLtKZ/Rng124EetDYs7501ZeGYtB67yzDXymiYCRhV
lKmQhm3moj/ofac3e1sx889D2Cp7yGn6j5GL9M3jT705RDk6BvZBjuQgHbNO5glrbBrHwgbIVpjP
AtFrP6Zbjahlt+XXb6zwn6XgEWSwVs7mra5sk0RBC4GGfWkjpf5htu7SHNHaTN/pkKF4ubEMGy/y
7oIYfUn0TjF+DZM0yqilTq/YF9tc/g1gu34ekew6aM7yK9fV+PPjnbwNf6EQxOAzEcIZAgWQbuGv
ugjqNAsak8K8lKqSvtd6S/1m9gQTxyQt7Aj65KJELDkZu8DTFdFpOzWANOqA/qx+fPxTbhIBg/YO
pTbgoQzh4Mqvf4nqBG3otEK/jANqu7+VOZpbccwdZ0y6N9VkJaHkI8vUlyUB5LK3a0B/pyQ18vHr
4x9ye7tckmZYNWSvSzD3c/1D3L6lgRmjuToubbgLjUg961ZbnAewNN6rlyJ9lMo9XGcVdOz1Uujf
omVfIQeK6q1TUraJMsP+qDehPX0lTHPcT4/XuzHAsChJ6h8QmvRfuGPX6yX0jOdJVfqzndjjsc3t
6N+5Q1GK0k9zjsyKcW2nC59Ms4oPj1e+bZHyhNATAGoBk4h20/LIisVpoLjpzpFoEW+DVORDjOTv
k2IE1ZEtqg7MuMLwo4kOoLMmoEwslzdtq8ae3ZeoyZnwhwJMyA/w00HmlVell8HsTGLm1kieDr31
3qrG0FNHlA6zoNFfTC0RGwbv5nXKr0DeigFwpt1phV5vYAxcJTQRPTyzT/ZTVNe1l5Vqsk+QgTgh
a7bFGnsD+CcAAhMCqSq5ONCEtakjGLCLsUoAdZlmVJ1gc49ooRtBn0E3uSy1Hn6cYBrt/UYEafi2
B2mfESkA53njINOhfnKnyFHOiGtSatspkCmZW5ndn0j0KqbjN2I+oFIgzQJqvLKRChzBVjf1zblF
o8HX2lnfNU3U7Nr6/yg7r+W4sSVdv0pH32MPvJmYmYgDlC8WRVFeNwh1S4L3Hk9/vkX1ma1CMYjD
fdG7FWwxgYVlcmX+Jiq8cJCiv8xM1bbyPGiXsfC5ZKLzsGmrGH/bMo73SifbG0UPcKQKw/gtNtz6
rjGMatPMRXJEzT+5w4MQK1C0kj84banunDoyvJTN8ViGjekamKvugIxIB0yDp5WZe7Mvibfj+LbB
LCG4tpQhQ+gPAaFCqvdZYOUb6FXp3ZNreFHW6sZPuvYyohm1kduuvaMZFr52ixDhKTchviMa8MsD
KKkVZInHsNlnxQTktIrsfVhXs9eb2to96nZ3AFxKV0AjZeEqsCScKnD8xtLU4mOVyU7db5Qktvzd
YNRjvNPmwi/ubdWMta9+EObzt7mm/CevDPZNQgELidWl0fshkQGjtVhfRjLIaZ3zCEk6nsOgaDzc
Q5uLMWTVqTFZ6FI7z4eX96Zng/LCkLrEhr8UFx8QcK1tM0iOTq22feTVLUrjKIubhXWQ8RiZ/05U
NYsTL0/0ullTGr85bhACYnaJ9gioX3LF61eehrpUC0X2D9KAFlhnWOC7eyvZUmdKVkb3NhSVRHp4
FHFMNpSlREjIZcaMssk5FI2ZHighqm9R0LC8GTveldP8ZqPkkKHwzUVP1PepRV+/VTDhgixbvnMY
kyjYyRkicXavmmf4AB/rRE1e294hHLVmemgkR6Ifeh0uGQvMlvDhPaQQ5bcyaupeipjaQQqxypJK
BIpfnjLaYijpoYMoION9al9wP1lk29QxZV/XBulOByaSgQ4tquEuw3Am2YVdb1eUDzMLQV7KaUHt
1pZc5p/x/B3kfYJLpHm2B11GXRZ/EoRmYSzKO/Lobv5Scin9yZUSq9Z4NsAsz1xf461uJua0N4AG
zM0G46nkbhwS2dwpY5mEroPyf+X57ThOuF7N/ijdO7CXH1Al0btDPMFX9BDipuOh+yAbDlZcGuNm
Lis/2Eetb2VcwTNl1taQHosNBYYt+A5heSCQO+K6f/1VegPreSo/wZ2cav6+ruuPfWuY7zV/tDxL
78xN3FvgeaZ+re61WNEE5oJJ/gYtlUxD1xeBFW6xT3VlpMoChDRk5RscG2lbJa16VEJ9OAgxj93L
U+KZmAhyskdrYuIj3nL9shgmR6Ux29XdGNjmIYjQK8i70j7XsT4hMh4kG+B3azTjp6z4t7MXCXCE
VgkpAJuIVy4v8EHP8W7UxnymgKPL2763ZxVbnjYt6KEpU/i9qP3hc5VIGqbKRZPqno0e+WOAxTEC
DjE8e6+qzKZxJ/RC7/Wqyuudn4WWdQnKwP5ozLUafCriTEpbdmLAfMh7p6GGTXkWThV2bgxF6ToB
9sr36GS18aafWst+L1eKnW8quWjLt5pdzsrHeij67M7CNiyhpOJPSeHlKRjqDFFcp2MmCsH4AHnA
GtcKjB0GUKePVPbQ6/DkyiyB6FilM1YbJWjyetPhN3RuGrhrO86R5FNfIlPn0jcfjsjQz/I24th8
M0Kl+55gbvfDgaBouw2W2K/b6fgC9GaeZNxoubHVLY6swgkHZ0bS+pw5So3OmPJtmvzoXoedc5ii
WFvJQG+mGeFICkkGUCLiSroIV4OD80cgjQhGGvG58Xud5iy+4D5lq93cGd9zJ3gl11K8InAMlhKY
d0ADS2U+h35QM8K1PZddPT0a5Vx8btWuPpsa/VpHiPW9vJRuNlc0AIVRAjhx/Fu4jV0vJQPh0Sgg
NbyvQmPaI6wW381zWOwBPc/7V4bivGejwNwQUxzBhrkONSd+lUMO9u8q7tvv5HqcXOyL2i/pOK4R
Np70iX5fq8BZ+GqoiTwJ/AC2u46VZHalcLVszuyVBXcwTW+zk6EO0ldNivXSBeIJDn6INecRfNXQ
eRJiPM6+xpP10cb4V7D38EE5tDaVbBhQiH5UU6d8aqdWWcNlL85vsa8IlSU2b4GHJDm5ftY5KChs
V712rgp9+pJDzfmbxEJ7nNT8mxTX5UqtTLz670ND/QgqCYmuAcmN2vBi88yTxsyGXJ/PwHH684BP
8WVozWpli759KXFNYdUIL0uYQGJt/VbsKLoSn8qkHM5AKxKsGSY5uldKo30YowkzcI6UlYn8bEAS
E5rEFI84j64DxlMPOmRW+7M+zBMKIqXieH1iG3sEc4NdXhfmmr7v7fbASEKa4yLGFgHU5TriOOVz
IeXkzlZYybJXaiidR74WZd6YtdMbOcB0qJ+cZGVkb1YsNscigWZTEm3q5a4kKUjVQ1FTzo0x9xsp
MU2XK9XPdnbWVKGfiUQ7RCxVWvCQ5BaLqIV2meRp154NH+kjd+oh4Rg6d0RXMcN6ZXd4gkos5qXY
/WhX8hFpiS+GU4ZgZbZp0J79WPI3ncr57kk16LTPnWa1tavicdm69jCFX/pW7wu3dTrdQZRV9TVX
ZArK+4BGWH+ouravNnpnJJh2qNInzkGn2Gat0Z1mp8W2zFSiAEG1ulb0OwvrdFpWNATirZX13V96
bsqJhwRP8RYBVDXZyfo0lSghdzUdE6sZ19bj7SjD4udOgi8jgH4YPtfTCA7faChVLZ8NvNv2GUKi
bm/5/T29i2Ellb5dI2xmVMjR70GzAUGY61B10yvGRPX/XFj9z7zisu8PnGCCXB+7RikXf79yx+cy
D0IEDSOhO8PWdh3PB9Y3mOGApmSq6j9HvIe2fatW426ygmlN6nVRPBBzhwNM2IYCwGSTW+w41qT5
UV04+tlA6XlT5jqqASz7s1EEFhr8/RTv8PaswRqr6bzXynBNtOR2dClZ0HF+Ut3gkBMf+rctL6Mr
XUyY9p71wB5Pddfppeck6vzdNmvjjZ7Xkb/yPW+nDucGjRXAoigXwoe4jugkWZxi726e/aqbtyFm
OMegG+xtMEbzyq5zu9nhV4W8rUrebcko916HCoze1gOF25TmJ8pWRjP00Okjp2KJ7IWMGc5XW8KS
9uX58+SP9/ueII5x6qiQAlkcpA9iyH8b0rgu/MB2/PJMxpzGIBitIfN6dJ7nba1Jc3mH4pv1GYaY
L4P+9at5X8qBqntIfWfFJpr0MnHrubC1+zgcrF0pw8Z3KedZ6i6u8kjep75a99uXn3o5D8RDQy3D
rhQshIB/Xj+0mqFAYE4wyiLyw/ht3iW2smmgj/1VhmFZPgzBYLyydyIsXSkIwu/jUi7w54tNZLZH
o+/NqTpHSZ/+Rc5jZxupbsuLE8dds3P8fvr62rfkDBIADGrpsDmWYCILDmw6jX5zrvuquKjNLB8o
gtef4kDuEHDU1uQzlhdc3hDYB3sWUrkg+ZeK0XzPXi0y/DYDcO4BN3AlajeBrWX+sahxwnJNFEI/
mHMpeYPazZ9e/bYADFEhQKWRksdSDMY2cqpTg1Kd02E09W2vl4btOV3phJdxKORtnBo8yKtjCoYT
sDdaNdRSFhuaML3OfMvASmxKi4/RqFZocre27BpKk72NbKl5fDngcjvhjBQ9GFGCJSG+uVY3usmx
qErTWVBiDynd913tAKXs0mbtLnC7RrgIAIdiJ6FmcIPrK31HbdAKGc9DqWjbStcLr5gceR/kwd8z
VcmVm9xzb0YKQzRAdoL2e70kBb5j0OCmn3NEL0OvhhLfbYZQb78aZfRawU1c0UW6IYDYosOGE+d1
tN6ZIt0GeL1Px3nYWmr2aYBZtumR1LtL+k5faWM+qbf9vksSD04TCQ59U0G7WWRONunCAOS02hfK
EEIj5laT3bed7bQu6KsUGpUalfuxxFHSDfJce4KhBRHA5tb82YUy2uuoUIDTGpqxeLCVxP5USXWj
uj6ip+/kxpFyL8+kkX4zrEbbwy463QYx8p7gpKVuG+TwxSkw1XnoTQGael5oldmHlyfn8nh/eklR
KRfgCdh/ix2OlA7P1r6q90Mn1fdBE4fAl+VqRwMspyeE7c5oUtlVcj3dW44/rRy11+FRkxG6kChm
U1qjAcPGfv1NcyVtVZv+024azeTgq5l6mqQh3mrUWtrNIEklGmxRDrbCKL8EibymEr4Avf16AEAj
kDXY6qE/LqawZVROkID322kNdqq5Clk5Vmb5MQTxu8EGeb6Mqm28adWsP9ZKE2wrUJ6b2JTKlUP5
eiP+9SCY71AHExQ6nuZ6JLIq7CRntmWswn0wABSskI4MEM7tqqY7+RClH6rOCnawOvT9y3NA/Op/
T3S2ClHcJP0QPFuhobYYgxn3bYAWobpPLDN4n/izf9eQv6986uvN4ikKjUAON+r2FH+W1cU0Kma5
02dtb+tcyjGqVB6VSa03Tuyv1Smut8F/QtGAJymnT8xV63osfYBUhRXq2j6yOvVNJLUcXrUyfvGD
0d7Ns7+WUN28GhV7LhqoXdFcQ2NrMYC21LdOTQFqH+U9BBgZugv+o9JuoGTgvfytFrsS74bKJ4cl
6QFfC4b9YsUYAac4BoHqvjba9mHuOn+jSLbtwjBV9nIbf0+ysDxyPx4/4Hs4u4ER2hfZjpL3Zo7R
Etlds2ceAozQCnszkW6dJhO7c9WKo/sozKTH2UxALg2oONewC/d9YGewn4W3JDIG29zsqrcvv9Oi
RfzPOwllDDYicSlevJNiNBM15k7dV+ikvuN0jpEIsOaDlmg11WfA07Ke9we1ryUvTGfrkOZmTQ9W
qre2NqFlYCOq+vIz3UwhhlmAF+loiTvAcpjlMlS0nvbS3tYS4w3Cy2/bqZkOdY6ia1HMP1+Otlz8
4qOSH3CoURFlEBaLvzDnkc6ppu1h4zjvEwf9MuYAhWq5kfflrCtuBWnsS1yyNb46Mn0nEkCE6KgB
L6/JSUh+Bp9E25cszVOogJWJtdB3Lauc3slaJJ3DZlaPvtSsNaBu3xmuA4UQKI7sd3Q7rhepZvg1
NdIpOKSUiTdK2/U7LcbBr9BTLpZ2XWzTNMOut9PWNJlvvy25Na8rVLQNLhWL0e5LI68BtiWH2YHW
VBZWsS0MLbwkNvkZmlxrNKFFPDppwjZB5C1cI9j9FvHSUUdsJighBmkltPndkEjkZBkXO9tB73ic
UTmlstofXv60t2EpaEFc41xnUkECvB7g2ooQVTZr5ZD5moT5I0ZdeKZ/16th3EVzsAb7WhzlvKWo
dNt8VAO+KtXC63BwHLpAR1H6gAtZvWkcq9smRa990vIo/GpITntIRtvcMNKym/G1V9L6xXR6Co9U
nP3Lp5x/uQ5v4g3VTWg0HFLO81MHSNFtI2nYV2X8JspaeZtGyRfYi9ru5VG+vsFT7aFIALaFzJQT
gN15ETfI5chpAl05pJUffbJxhfT0ZAgekDxT97NGdkfXN1vJTZ8NSmkUzJVw+VnuTmqEEJ7tZOph
rA1tJ2WmjRIDG6behJDvuchtqlZZMxh95gOjOMNy4X4KCeJGAwuorzlnunoIQZXtcSX03VhRqr0W
I0dhcq3yHL9rDn5RGBuIOerPlwf6djpTWFc0rsZQwlCoWhwSA1KvajRbxgHt53GbdkbmqdYQ7+3Q
iN1ZDl9nFSg+LA8JbZDEn+rhDXp9ilQtGarEPMR0LjyzsO37EAwHLM8KvcmVY/25l0O8iFMdr0Bx
Eb+evche5NLcd+YhYQ4fsHOu79VBgCYHffiYsXBWUr4F4eDX28Hsg1vBzkvBe7Faq2IekUKJrMMM
qcCtYm2+K4che6cWvqgJK9q+Ds18r6Y6xm5gJfcTZ6Abc2fd91k738W+2j82Mabq3BGKB63Ms4fW
giJSKkroAQXKQKHIpESDHwzZ61JJ8Wm4mXEl4//BZizxjRRXe63wY5yblSF7MLrM8DQFPd6q7tbk
bm63FbZtYV4io3VAlq5ef5i595W8sXrzUBV2fHBUCDEKKJSHoTFBHsCI9Yo0sndRhVjjy/N9kVQ+
vSQcNo4ogI7CofY6stlwQoY2AB6MU4zPs8MDuJVWobmTK8r7l2M9M/3032Mt1laJWCtu4611sAIF
p3ALlvpkdebJhELg1XpvHV6Ot7CGYfoJZjpQMJBhrC9KFdcvF81lZ/p03g8cTd2jVPYPudIlG7UJ
2/dD7YTfKyc+q11pHHtEQ1yU2cYdiYrgn0rV5uWHuRlo8OZgwMnbOS1RJFisPavHEFqGU30YLcn0
EHY2TtA0L6HTaO9eG4kkVyjHAsPGj26pwAvyTLckslvSc+QNpHiWtkNpqccoUc1Xbig0zggBtYLB
pfWzfKnObueiyh3lqJpVds7b8Jtkl9+jdMwelUyetq97MdGmI4UVJESqpTfaCvj7VFaQajqcI1P3
6saJ75wcs8a0z9aMxJZHH6G4JHDkCRAYXcLFedvXU43FDBMjkpvJLafWFHNi9rLWV7bhpP1VZ7q1
ckFZLo+nmNyEhHkghDB5MUOMKaYjqTfGMUR/f6c2hbLBUzT3IrOOtu1Mle3l4VxuOiKeYDJREwEA
xGZ5vTqaFIn/nFvJETh5temUUvPkEezgZqJM+ncvoUYvj5kzw83rWaovBxe//LdqAFoHIjixwTpz
BCxbzLKfW10/GgYYykr+opWlvOn8Glesl8M89x2pOnDpgNzH/xZbTpGVRufYg3HEqE3amdP0QZNg
7sQWstRoqgSXKrCqlVPvue9I34NiDypQt9QZE+Xbsk0i8xhrdnBGPL5/G5tOwhY+FZ6aDfJfL7/j
cmcRQ/lbvGUdQs9L1UyoJB2Lsfgg10N/h0rh9KOPLHsN7fBcKK4ZvJzYwZg211OGmhJEu3qAx1JR
qUrbIru3OKg2goyxsos9N4pQ1cGJgVYUCi7XoWJ5yH0bCMDR9vskdn0zsL0qShPyBsSt3N7M85V0
97mX46yHbEehSoijXUfMgkbXUjk0j5hB1Hs2GunSqb5xTMClvjoUek6i72KzSSvciq9DTZPWGXEd
Wkclyr6nqTbdyzHWWaVfjivDePtS9AREXkEjjuvSE6/ltyZc1w92U1iddaR7EL6BJq9hVTIIYcbq
dZAK7rgQZ+ntgCkUlU5u3NcvlXRxMfmBZh01tTuZqXBLtocWgJoNWM2Clq+F5vzh5bl/O0vo60CR
hAYjcBxLv52pmzEltGf/2Aa16prQWU9yrQjyf6PvAW++Tmbt6R2FCA0FOMgNGJ4tzoXM78exIUM4
cZaamymvgwdLT7SVstCTas717uiI3hGpM91TSjaLMJoSpMakjwFOgU62t9K08Zo57R8jaZrcIc76
+7KiZWDFfvhY6VHskaIOoYd6ebSN+YfbNL16gIjT0btUe2tlV33C6t08H7kj/UrUeG4MYvR+RJkr
VaRjbPaB2wAQ+I79U39Xd8PHtED4SEpNbQepWttobWl5RpY7e8PIm83kh+qpH8b2kI+JflDjRhOy
Mg/VOIMIrdIAcX1b8+hN1p8N3Ao9TPTYuFNE9CTJDLamEZvfk3gwL4hlJdtS14eLpA/WMR+z8dCX
jbMxakDUQ2wFK+flM0uJZj1AZFFRYtkuFm1hZg2JeicdQYqOpzRELHGKc+PUcktcGeDnQwmUO00B
Wl+Lo7lI6kY3ikk6GhzQ9/DPkZsGy3MK+rxeCXVzQpoC9UCTko4AwHBnMdVShN4SNFCik9U34SaK
JfXohI3sWmEjHTUbGp+uox/18rK9eT+CAkqi2UZAYTV0vVXAC2Qb0cb4hPJYs486o9lrdtTvcz1e
O42fC0XJU2gF09SjpH0dypLgu4SmH5+ktsCIZjTHy6COrTc2Wb5CDb/ZjHir30MtTscu7Y3JGO0Y
VTO7c+tQybdTqIUbxv+vIKCB+fIgLnCSbEYini0QVxwj5IuLCelM0GWtCj3AvisML5eKYhMkYblV
xxmLHysP7gYDlIeRW9ZukrQO0L80gxtGPkGNlfyNg9bO+ynoS3RguJgUZRq8NqXlCS2s74CdMLv4
CNeD71t5qcQa6its/9mbuDM+jaoSfEmJuXP0tHidfuGvEaFbATySpioTTLuOh8FLMCCFn2Cw0ue7
OJ/r+zjv0CjJLclFv6CS3EENK28mdcvdUW/is4kT3EoCuCCLPj0G5BxAWlBVwPstUX6qXcl53sjJ
ydFmhBslGX3csRxn/X5WkwjTpbR2vplNH7VUfLL570b1abA4cO+r1+5ZAmb4JARO9RuKyWJKAqdH
57W0k1MngzecA+StIO9nO4PVvRJqWbhjNtJoJo2A0sHtc4myqNuijwts+E5lkqr3QZZargHsfBsq
1nAZ/cr0bNwQHkIzlM9+gM/Xy6vhmcX3RMYygOE9WVxff/oRQcGiRULslCv9uLMbOTwVsdxsy6mY
3hk0NVfiPfuRKRBxJIA0Fyr2i4DD7M9l1qen3hw1JngygF2Z28odHDOkHe+EhjfDAQi8Oe1UrxiR
zWFRrtkfPjfs4KBFj4MUyFim5H5ZOz1ahOnJGq3x3QgIbBfgmnbS0+4jPxk+aZKTeubURJ7ZYsyz
cnw8s72KrBLsAhdm7jvis/yWX7ZzFUx+OacnvUt9ikaNfd+YZXQCPLFmzHf7hZnC3PyplIKipY5y
HarsIe73o5OdpCqc3GKwBsrDjvQNrc73ahcla2rNN+UjgT8HZA0ukWQMzuZi94JsBmpWcZrTWFi2
J8eILDaICENZCgtXynMEVDJYgHLnpNte07o90jT2W9qPxier19d6sjcTjtSDeiRTTsjkAVxeDHWV
t2Y6SeN4SKy0ddwKiMghpanuMdVKtEHm7D5iHI5T2etfaPNX+yiS/n7dKqMUKuqUaEIwHPCV1Otv
YNexUQwFhLFOc0Yw4X3qGlYRnpHiGM+jVa2Vx5fZCaVxDg8qBBweXMuWiQJGxiRbuaGcHD03Njro
942m1p2LL5GKFoeaekmQmyv7t0h5fstugagIyUdAoGRfHCRLOSS98tsC4Lt0Z0+FdspHK3yQWrlH
4r+jLdv2xmEsMOnI8nytQP9sZKGDIXjCKP0ttutxDCgPTbDllMSQT0Xg2HscAptjXyAdXSOT6Lay
EnKxwbnv5Q+7qMfwzggyUcCjiid20GWxO0ZPJOzp5lwacFGbpFf8XTzUr+xRiigsKnCAXEe5Ji5l
3Y3Galonn7PLOCrdIZRbzQ3aMbzUjTx7iTJLx5ffarE7PcWjXqFxPRQA2GVym4H3GQJjyi6pbcUb
06iDQz222IDP6lq795lQqJFRE4HLBxBviTGCfx71WWpnF265fKey8C3LzQb0Sp0qttcuiCJrvZ6i
zlW0xToEID1LTYZnJY0QzfKiGg5sN5gpbfziHYm89sAJXb0v9dq5ICimuTg5Kyv552I/FoMr6goc
LmxM4JoW2+OAYUuShlZ2KWo9CzYZglUePE3tXa3pZ13KkMN8+WsuN+RfEQWQg9qsKGcs7ipTyytb
E2NsBPN0Tozpgs+U8zPvpOrU4Z/31lbIcsvY+dQ6li97gUGlAyHcnIcr17iTC3wzO5N4f67o3AfR
O+GIuN4Lu7BpGiyP80syGxKd3zo1vb5qdPjXCYC2NuZrZGqwVwcr8yQ/bQNXgWJ6AVLcbI1QR1xa
o0oYlLb5sSsQmbQQB9A2fjYp25WBe266KNSZWHUsBj7a9aO2g0LbXJLzS99jYJlApEX5PzA9y9fl
u0giU2nBx32t7Eb/0BSxtg3s3u5XPt9iL38aL3HFRJVdlLzkRcKUimzZjs38gl/WDCJiMHqa52a5
N6o+cf24lVxLTV7ZT/4VFRa3JaS0uCotZqkvZVZvZ3ylINGse4Crn/NRLQC5TPO2B0nqFXr4o6hk
+8Nc9/PKOn1uU+Co/N/giyN78KsRdYkmv5Q08u5bBPw2UPPMU6SWX17+xM8tRtIvlcUBQQzJkusv
bJeSHxbllF+mys+/AkhOtlbSDdSAOKjdjJvQ7uWAt0cVIgAg7ehpIfFx062ozbjsKPzklzqqyjd1
iM2ZH5ndfpjaB3TKI8RM7fF9z5de2dOfm0ZgXejpyVyu6NBcv6msDVMjx05+kbCW2UdyFW2MAZKs
klnhWbZQyp8DUCEvv+2zQQEgWwgz0stekldRQKYHMgXFJYy6+V1sWuWdFuBDaNWZsfP1oH4bleaa
NvISNvo0d7lfCJlEwGGcm9evWqSyHyRjyfQJU/3bhA7/gZNr2jZV3Dw2ivETV1Xz3m6kTxUU9gvG
HTVFZFNbY08/9/boekBQIDESPbjr5/BHJUbGpcovWeooO30yu+9y6NCZHtLo6+gY/t3UdcPKd376
kIszTpSkgHJSJEKJePGhASXYyTRR5ldr5NvxU5feVZ0Br9+Oxw/aJMutF1Ty/C3TU2MH8CjcW5Ez
8UmK4uj7Rbmj2Rve8eHW6jzPDAda1ZR/Oei5iSwT8dKksdqZWXihl4PAUmdPG8uota1Vo4o4Kba/
n6Z02L9yBopDhnSU5QZS5Kb56UtlkCU48FyaPgwwugJS7cpdgUkDyUB23w8d8jFGba58hZt3JSxp
N/8AeUTOv/gIZaBLBoTw8JK2ivIzxUH6CFwlOaX58DkSm5o2Tmu56CImMATIv1RPmGy0VpCquJ5u
5dgk2pBW+ZsSa5doX/v2YKcuqNrCKDzaeVb7IPttl+4ctZ3M15WsCC5quyiMgHuCqbt0W4/nMKNg
ZXVvimouztzjPlLhgr00NoqLtsm4cigu9m2gkFwuaQKB+xBcMG1RnuzK3jQK3WhhMrf7uoMfORgJ
cu8Y3BzALmoPL88ih6H7bU0RDig+QEzBwyHRdxanYV1Yeu5og/4oY5fmjSo3mCxGBMBEoY1EcRq3
g1zjuB6m+V1SDNK7l8MvDo1/wjOluMmLY2oxm8AQwOXWIv2x0eZ46/Rjf5SyWgYOOTmbeFTfG4Nt
elC4683LgcUvvn3vfwdevLfWBFobBqX+aMdJsWmQvnobq6r9/uUoy4n7a3ThxLBQEG9clh8DTB70
qmz0x9hJpM91D5VR4qa5m2wrOBRV6pyzWutXXu12BvFJ0T2iQoH4ESjb69VSO00SyMGsP85tMeyw
izM3ZguiGQs0w80cfw3zsTyVnj7ik643Ohqs1KWGTBpZUW7Opv5Y9WXn5YpZebifIUOvFdMGulCw
M+M63qWIerwvULT11FCu31botqyU4BbZlXiQJ2cGjYxS2CaIj/5b7Slp7ElJoth4DM0g3xpdFZ3U
Bh73XBRrCi3PDDLGWfBXYD0BHV+KW5lBWoEGG4zHse8eKqtXTlpgGF/TPgEpZY3VGtn3mZlE44cy
KrdWEK9L3EKuNo4/153xOMGqPuRZ5/zkAJA2A8IcW1+fHGwA9TXuxDOrU0OCBvqj8Hhj77seT0zr
tDhRO/MR+zwApU7cHp2xg3BUtPpl9uFTJEXxqMvjtObnuDzrxaekWk8aKYpKAm13HdofsP7qcsV4
LCcosKlZ0cLV0VT3QUzuJl/GuDIJoq1hYTdEq7zbFWCA3BBp2jd+G5vbMC/lQxPUa8D16+8AboSD
ntRLQNa54XExuX4uJU7CkFqN+V0QJZwzxc5UPfuRXFfOxtc0AL993sb9x6wrAuN1Yv1PwQkLKxrc
EzSTJXwtHDSqq7iXfR9LK9oluDCcGMRwk5jWGv35+lz4FYo+BeRTPBUtMHPX76nHZCy2NtrfJ2Bq
+9RS6t2gptPBMTukFyQLZr+TyPIHGwcwN8a39FWnLiVRggNXE8U2sCUwpK7jG6kydpS34x/FCGHk
4KCuKD80Vdibn5IqVAbflVANmFe2zkVBQYSluIgyHVVbTn1EpK/DqlGVT61eqT/mJpNgyDmhmWwR
ojKro5XWZd9sABDJ3TsNuqH9AAxUju+nJgsbV1d9IO8ISPjb1ucGvZJ2Xe83PJHwNUalm3I3HT70
oa4fjIwLyJ4ZyT9ASUKv0ZNE2cV+3vYbo8mqz3Ze9msU/OvdlDo23HfIo1TzBe76BixpS6j39ZYR
/qTc0eCUPQ4fcCMcXSXLwu+vOSf/CSUSEWF5QzK72LjDtmPB4WT/E7JepN3FTgfWDXqTnb5X1Nh6
mPoQC0LWmmWsfPHluDLTAdFDkqBAhwjHUmeA2jZeU84YB27SW905snNtP6Hqr7mRZUoHJAfyNaX3
m3EF1osWEHUPrB/ZWRefsvdxg8qcENtYyaLNLgWt4ZUBu3onF8H+5YG93sEZWMRoxNZNrYOuH4vq
etpI7GGW1FZ14MaG6R+KPKOvnxaDO5VK9GaYLf0NkmmJG1pzdng59M1rArEVZTkmrVDCWIau5546
IbqQOI3r9nQfOJO/zbizvFErmoCvjCXg+Q5ELthTIHGWje8mkjpALbnPa3Z+/BW5w9J0QYt1d9nc
OM1Kin7zZugeUS2FGEW5j38u9sZEiSmaz8kQ0jAGZgjKKMncJk4dxx04pFai3XxCbj/0dnCdYmtC
YXIRTZ71YA7U1AxdOdDlgWiohbq1Efo6/Y/USASYF1aCY0zFRZt0+/PLY7toMzGHGNlfyg1UC+np
LhbnQOU21XrND126IKqMmLAWT5tyyOz0VIwOvl51EcSYdsu1/T20Efl3k9aRP7dt077O84tnET6/
QtufFqNwQl48S0i2PFvOYIVuZ2nRvlPT9twWZc8nt3IcieY1KYab0ae7SDUL4zaIW+wPiwWk9l0w
UpiErJAPbfNIJ7XbIS4luXqa+scwKbq3gakNG4MkZGUBLVMN9I2FMQ+rl9emPiqO6N+yWWxNrNrO
ekKPWpx9mbLyEfNl7UORy3SPLXU6JsjNr2wYTzJA/74Y0Wki5yLbQ0aU8ii4vcUJ2PsRh1ChyaGr
k8M37+QKHvmmHrMp9/iz/l4zw7E4jOmofjHbLHqrZWqXfzNTpb9r0GMcXKNIpg+GnEeKO1rZVN5F
ca5/BrRnXBSrGR/qLoS0HgXGIO0bCJfjV3bD4a6VoRx7Lclb/WCpQdL9uhz8x9/jfwY/iodf79D8
z3/x578pbNZRELaLP/7PJfq7LpriZ/tf4q/97392/Zf+503/o267+scfl29l88euy79/a6MiX/6d
q19BpH+eZPOt/Xb1h23eRu30tvuBxNuPpkvbp3A8s/gv/39/+MePp9/yfip//Peffxdd3orfFvBY
f/7zo+P3//6T2fkfv//2f350/y3jb/2f+Uf917co/rb8Kz++NS1/V/4XhQBMBsi5SPVJN/78Y/gh
fqLr/6K4Sg5Oix3lH64hf/6RF3Ub8iPlXxQpaBLiioMCBHeFP/9oik78SLP/RXMPKIRAXyCgQrnu
/z3a1cf698f7I++yhyLK24ZfzGT/97QUdGp44mzvWB6R/dzko3MI02pC3WBrzZh6SJUvzH4pc/02
IP9E/T3KooXzFAb4hqATwhRjp1nMfuyIFQWyl7JNwKMfJ0svt2ZOn8ZUp+HTpOnfB3UAHVWr2bZs
8unBjIMSpVYl+WaOaYvxfB/EmzaPzENvJMJPpe1dOtZr2fn1rvT0mBwEPAf1P8715e0oovfWqEmu
bg1Nb/b4XOWNm81OcO7a8UcQpv4lsvt+04ITWzmNFqTpf0IDiaYwIyrQy4Qp/7/snceS3Ui2Zf+l
5yiDFlMAV4UWDDmBRZBBaOlwh/j6txBV3Y+Myse06lmb9Swtk0mI63A/Z58tCmPKF780dyTsVndT
JcanEdhzl1ty2K/Sg0vVjslbnaRFWDHQxQMzE0+2LIhWcIedUanlb0rjv1ga6IjhnYJIsty+0jCL
DMxQp1fcLYMJ8XLW9HKP2Vf9/c9r468uQ0g2cRSsv23N/74d98IYa1uM867N6uFUQC2KHGf6uynK
X16F7wXsj2Mfc9Lfr9K6XdPbfj/v8moNIhKGtb2vJ+9/fpTfT5bP33BzUgTDZQnR6XyZDSV9OflB
mS+IU/ELRKK1xItq2jsT/BaT3ATHUsh4uz9fdHs/v33B7CCcpAAKOAjyGW9P/stxZhIpS7uSmLup
ml47ggJuVt/MQgY36avZNmi/l5L8wtrCZ0u1zuOfr/5v73W7OjsI7PBt5Pg1O3ldtWwWfWDuXAR7
DtmyN26i5N2fL/JPJPq3h6Rf3cpe/KK2mk3/sn+knTHxNYpi17faEk9ONl0WbgoBdLWqdQuSLF6S
YCl3ttkMl8NkpYfVrG32mLWKKyk+Apior52+lGXU6ykJPxvI9JpKwzlWiTOdZ+VUnUk/x/0Mbyg8
XXgiL1nnPiz9BXcqA4AgTFbpviS9mnBwLnVBNKpwOHALle+U4wKiEMat3FClunyQw5LvhtEyz8Xg
VLez1U9RkQ3uC8He66EoAi/CILX46fW29g2uz7JXclLxws+8RCWb8q7oXQW5zGsuq6FwIwstw97B
Ryy0+upjSUX3gbThEjvF5EwW+CYAKCftjtYguarnVpQhtF/vXJ+q4MzqKSPCUVnrjxW62hkKjO4s
S6biQfD99yE+ZYugV3LzkOiSuSYnvjNepFtMHLPNk/LAFls0kfwZKvOLot5s9N1RUiymak+UmCAL
NzWTfSpEF/trM+6DalFPkDgWmM51EGtrZV/p6J+GuBJqfUsNnO3sQYhN34waJOrsHLeySbZ30IjV
s7Aq0Kk+74j68Bwnzt356LsyDeu2Kkmg6/qTKQrrSIx0cfJsrcSU1IGcALm5iNx8fs5aHMtca7AP
Tjenx45NPOSUNk6D1iIYKlw0X5OvTtKW3YFT2gMQ01+pO9cbWj5cRawgbl1tvMEZjOw/PIB2o96q
Y2uXemxOU5io5H6R2l0qx+WEs+W+hDER9mTzrrloLiS2u7YqsijRaz10k84+DpoyI+aM8mKc7TzK
mMbvyso5jks5nxXYOe60vhWvnhyPlkvcXSdZQV3CTFleZPRMkZzyJ9JzYlHq5zI332VtjGFqOzd5
Ke4Kt1gZyObku0JnunEpcU+tZpunpq3Os7a8MprC2dECqCOEl1fUr23Rfh+t6gJzoscmxTsyXcaz
RG+eHcZBJz/ljVUu7glG7ajYTIMpnLJkiRxq6jwsEeiG6eDIXT5sA/5ZzDvD7ENn7cJ2nAt8H8z7
FnjgqOH4cQxkQGK8DZ7oEvaWLCPpxU4S2sjw4jKzrnW/uMrXyYzx8K9RjTUF6UBbzKI5FOLKTgwz
FEZwEn5uxbIx1zuhzeYp61VykwzlO04EsNsXqS7NLFO7pkxnfMqlFuKCVMWqwQClrpdL1S1VWKQo
GZ1OqCMBnedLPx17e34Rut5iddA8o3NMw3Z2rou1udVQBTwEbatuTCwEX5Ts11OhV9dQBIObpnaW
KMcVGseWAceVQf1w4D0vZG6HptPduOl8aMr8RyLXJMT7b4izpBOx0pwhGtf0oTXti9aZq/Ok5KUF
xqvKOwUzY3mrSkIjtMZ/X/3uaAhDqZBqJfBDMzfH+3Ge9NBuEQwof+LTsu36O9yrQ2V552nf6RHR
jVi7r92Tls8/MJOBGT1la1xV2tGevPVKzNp3LbOSqGoCCLRWYS3XC0UfTJHFilhVRbjoLK1xTLT9
7Ip3sgL58tzsAAHylYCw67Ydnvw86y9dGJIYFgg+0G0TXJyT6aAlwa6mQGKOgV9PfGVpJG7YudrO
npdbY61ORr86+1aDVKjwmeBzqm5mvfUjs7Ac9oMu8rOADVx4BzGMZ1NfvBfFciY9aZ05KUqksF7e
VK+h3bcxC+j4icnwehoyjO1LsbzIwLuSsm52/RTksT44yc62GpvQD11wH6hocz17aETxDAPw7xpb
asWvB/KnOSvl7qYOZorx5ayq0HuWfe51u0DT1oXxDMGLe31WdrJ3Kk/78FcnrUQ4DYz3yZtTiE67
su7XWLVmn+zncczu8rxmLSQzAqW4qtv2fRIyeEswyyGsROjNblLj9E3CEP2Z2jgiR4amaQDzVc/E
ohdyeV3yIHvHnV9PI4H/OEVVQ4DbPpXOZnc41m/w6XElmxvX+d5gd3qTd1WdhlOtGTjxe37906u0
8k3anQvS1PojFy7Wro91vWhxZ0895EIqn+t3lpx5PWr6cEO0QMeOzdzc2WMvkd+0rWzR8qZYpatE
l4Tm1BCDznKhJida1qwToe8jEIk1mZRXqT37d3o3rrhACFN1pxlY9C3DPD60kK+vb5Os5pRDx8nX
20wnc2an9wOC1hZCiR8H9tR7CN2nYeMrlBNhj/WmyEAW135Paq9HCqE0k9nO0LCZ2clYX/t2gXCj
amvnAby3GkKsL4mYthOLE8VRgpep4RcRppUZXGhlJkClzHkeQvRQ2MCLRMfVoR8ZpoYQsdSdRUQH
Mc7VYENPNz2MNem7yAqs9SypY8gt9WVuFtjyau5A0N6INmc8w9STpNnBmtw5qvW8KPZd11hNODVF
+YSK3UQuJFVQxihrNgqEyew8TNLaLPbMckivDDzY2nscpJIjll+OEaHY8lAWSXt2o7LogwX+sqxg
M5gb0suYvFsi10vSH47XqIxworR3okktLaIuzck/wL/Y3uHcN7HZzVUX+lXVUBxkiLEPJmks827Q
p67m2Fb2Eo5FWpMwULvqVS4I9s7zGgXCTkJrNq/cVavLC3gbfgI/ym6EcVb5qmnyqNHnIYHVXbRl
rMS84NOcmvmpUKZaHwNfaVMc0JE+aaLNrSjJgEN3zETts8Lt7SGeK8OaI1nAHIwg3drWbqxn+TA0
Olty6yXz/aRgUMQZp0EX9s6Eq6nHOrjtmZNWKHjSGrpmmY1j1DllaUXrIoxdN6xmygtM9TkCxh/Y
0BlGGeFS+2nH6iqHe7fNx2eclrRb11jnZ/7KVEZlVpTfMTca3vqlmt/MpXduWPJDHyktd+RxMb25
jfW0UNeL1TdmKNcam1ZDkq/IpmR7L2kPph1isD6UoZo89H5snLkeFQTMFPwY7niey2nm5yrF9F3k
DpublsiRo9HKJhIfHWMgRVtTzl2eeoMbVlpLAZUrwOo9W7jnxk6XFk+a5qMgIJdd5vSUqyKXaSre
NKFEEs+uyRFmG/iP8w0J7RFfGF4EqPasdpXRKz9s64zUNS1tkT4YzlheewaqiznVTHy9KK0vmtLr
LM6zKWmjfhqzNaz9QIyhBpHrcgj0xdl3ZBEQJJwK/3WyGkxY+FZEH45E7l63aTkNIQyj0jmIsUbP
vYXKV2RoWsHzqntFdW640IrPikzanPCrmxE44reFGZZSn08UJv6bYw/zAwIsk0QSo4I8lE84Ou7Z
JpzHeil0tVdI1svDgmsDG5gc69AcmbWHjVi8HxVuUrtZG3CKxY5Zu5oWPXlag8p0zzBPZzxq8INN
HPLQN85muwjWcJ1TSbOQ4/wYL6zD6dgYQ4BzzjpM4w7m0HI9T6YQhIuUyW3vjXDaoLrDTVUN30yI
09xaR8tQDfpewwBhZRic4/Aw49ATdh1tYzwakCcJjMjte4uAqWy3eJa4WSdjza8J78O6p2QWcaWc
2fYjqDW5HiIL0vVQb6g/Q6vMG3ScIBvfAie3v1UkWeQR1AmfPFx/LjsEBv107fbL8B5MaT6zx7t9
FeqEV9zSZRTPxCx1WBkqx7q27QSvP2M10neXJUJGdEHz0PtFj20QPGDmdoEYmkhsmxUZpb7RR4Y5
DI9e63kpH+Pmt0ASTzmc9/qkF6FeZdM7xEqtDrNBs53Y60wRB26TYkakzcFd064WUbguAWPhCq57
MVVdf+sHWva9s7XuXi00LlHiN+ItsTX9VJe+XbKdIpSJ5sZRYzTwZC8kV61m5I1FT26HqLqHxczH
bKeMqsqBorkNZB2TF1AVScc5GGJMvuPFbX9ASWe8Y1mauhn9VvsgNlZWdHzM+GLGXNPBb1NOzqaz
nFe9Tttx15MO+FSz8zMG0nvV7oZhM+Bs/GRtL2pjcF9XmXZ3chrzIaww4KZPWPzeDl2Sx9CZeME6
hXjwcDR5Te7g12dQOVZLwj42WUhkDwiXy4eKpmGKs5wk9JMHOHYNaFrcDnrWcw44rTtEJNuKMupK
aWShMmRjhyn01vVU2qp6s1Ix79NJz/kCUp+DCeOMKay9PHsY0QVTWrn46e7YQ9qKb8Qy6hOSNuXG
JbSTLipXf6yitQM+CkFW1l2/ZNM3M9dSL0S+0t5N7GMsrK2XYVD5zUym6W50pYUVql/XN9MYTNQb
HKxeiJvKSF3k0jbFeV5V75nC0S1qGQbjRy4G8VgK17+2isK2osGD5Bv6TabyMA+mTf2F7c2tOZSe
CMt5Hu0wcFqGgRVRMGylc7a8dwqzD55tLZ9GNdLLzN7Iia5pymZoqFTVH0ix6LNvbl3ZVPtF9kJS
qksYUaGp89qTlXM+6X5/VQJW3A1zw8DNNBM0qBA3ZBZV0q6SPWFZTheNc9X2URok/j3HhT1EpZ8K
K9K2lJF97k7jzHUlKcKEUiWk63bF2zxPoiKjpxL+E41RLuLEn9f1QSSW2ZycXKRn3mQkL1g8k/2F
x1w6R4SAJssOtHK87woHezIpi9F98n1pE2Rerg3eun6hlhDr6QkIgtmH2I+GmSD6hnZ8DgdvukVX
XfqwKh1a+qQexzY2+1GxpCniDpYKem2Xk1H8YnkqD/YLHIbgspvEquEWBa8mrDVEITS5nnkpII46
cbpmaONrxIHV3uJfHDAasy38WOf+fijg84Z9PmUfWNpxEE7k1ARhm2WrE7rUczJKtEGmu0DY1UdW
9mwgZtmn7la9FGdZWo/dtU0WsAzLBqpG/Ges6dNx5neoCXKchyZJx4sNG8UN5PsVT3OZD5lpOu5Q
hjffTDslECgn42EJPYS78GFs41vn1MYFMUpdZHTjsJN1J/vIbBSfSxUI/9TDuDvhn4z/oWM25RTy
JnBwLrTZ+FHk/vzPe/7X4OM3VP//zFb+L0cw3UdzPw4fHyMzmP8HBi+8/D8MXob6o8nffh3U8Of/
OXWx3X9AF2LYhpLPZVy+zVb+NXWx/gHnAh03amkoH/ynX6cuG8+NAQViRAdNN6Oa/5660ERA/fN1
xjjQJYL/ZOpiYDj3e5dI3h3OoDDdsLbAvpLh0O/LbHDFuMBTKHb+0OQAZ10W006qXbdmXgTOmkZO
bzEhyb3xwWImfDBr95VBUlzk5WVGoAmb1yPH7ilduidrcc9EhgcOxMASi8hxsFCZ98dpwrt2sWZ7
P9tJOKRN/VhqIjsvi+5UkiUroC1G1gCT0Qjy6tWqyZzWU7H3qvU2cbskNskwP2MOc6nP6RscQCYj
A2cEJKIwcwBpkMK+p1DAQ5uCMNK2w9nK6vveV8e8wA5zleIRx2fSs7ppOvVOYd5kgyE4Kta7cXQO
KXOdy9xu/Du3qOXtVKxFpPdjtZuVMLBD7CkbmW6IRGuvZXsvEox3YAJYnPC3ZplCmesL9iw5q3BO
aOpEXp/Gsmjh8NBANYMbPAi9u8ax3dkHdXnVSWs8Lirt9li0Vu9CYdDsGsUJjsoaZrUUkdEklA1a
fpqK5aVnRhQZFsDnWs8XyuQAlYbYF0YZ7Kt8Gg+znxSUoKk8H8oAWxn/Qdi4gHlksJSieIDANxxr
Sxm3ppDuLrDIglc9jcWi3YnkpVWLCoeZo1cVeQjvzSO1czmNq/fUaeIDexeF20BgwkHAvrrvmhgt
bggV/eBM1nNTc7Qa2fqaeF0a1VXFQLvrSI135L2ZN9QOjUjbcG6HB093mtDRqiD0vVF/1lxrDIER
HgIf5C27WqA7uaV4bjpONZci10im4+CmF+4ousgWNtggp2hYwGIeF32I7Cnvw5XG/JFiO7giFBeE
Y+1eASSnd7s1xbHRqgc1eHfaGGRr5BTrTV1Aem7hd2xIUhYac0E7qJkXJp1fDPuE90i0/bgm3gU+
fEOII2GLabp2YyTFRxNUh3KZqWJq98xq6ah92qKwH8qrRK8ic2qoJ0r5XuiP7VA8Dn7ZgBxL9Z5B
LwiTvBzDeZjc0O6n5JokeyIt9Vrbl9okjt6cqUcFvH4GmWnZ9SzJPTqUu27ytaj3cUqxmjrbogEd
hgelE0l3Sj7yihVD8tkDLDtrlxeDdWUBxkdMLxjVVZpLZvxqHtNpyHadnSx3uOiBtOs11Rb4nhFh
tGSHJnj1edDPPYmeXnkJtWdnr7kVSlVEKjnB3QouK+HmfKTVwwp9I2L/iqrRJrU4HW/XWXbIrPw5
qmy9evAU2YtZa7A4jaKIYBqyUKCwNFZa09jLOzX4PZo+gm0Xr69vHXN5D7A3vfTttj4Dw21i3Sjy
ndaNfRc51Qi4N7hr5YaLnKpYb7z+Mnf6JawTUzzI3M4iLFqzM1g9zVOJS+ANbgCUnQuDjv0EmSAs
hCO/A03VxyVDXxMha66I3FXrLTtmEefGmMuIWrR4MLTEuC6b3lNx/Vni1qs0twXjErqXFfP12LgT
wRJec+d91sfoE6mVy6AfCFumX4lkQt5SOBdyPajVdHagQdND0Gz2MQL93Sulf34mOyoMOGkNH5JM
V/COZiA5PLAG6y1P/fRp8LrK2huL3e4Erns7Yynoy6CnHk2tZNXb/lyfhDsHig5ND3bGLDJYqTzM
6ntGqHRdu0A+vrhkIvPq8yJ3Lgu/n25mUI3vwvJmvHtneVqdfHwv+hYovRmTab/IJjgZLR+x1Pry
3ZaeEY3esF4ZsybJ7UihpYbd6tJCW3W2X7FbW0CrXPUIMTy9EM7Am0zXpIw9e/VwIF7tvdG1Brc5
rWtsWYNxPkigNsXznvQ+m2+tdXbv5l4fzu3MmT76AEwqDDyghGWA56UHzfLg5Z12mj57K29s+ar8
AocHsNcfi8j6o8604mKwdKpeYzIjm4TwvZYV/TkZwV5MImJxZTqa/5wmWbXTmnFCytSk6aZJpLHT
ihqjtqpO3iDgENKMwEi9FhM1PuFd47EvDXEL8jbtM0dVh4QtLjL7NI2Y23V7/C2qByg32k6uhjy5
mHqcraSV7kvOVcC7zw5zMWgPFlKtPuqgMC5kVjav42dPWht5HteV0z9o1PwRQz/gdfA8/vIgzLJm
CUlIdS9G4MnLRGjg5HWwOOzSjemfltpdowAIPsxMKQ5ONq6HjAYR6J0caKY7zHxAZbNYgmjtMBgX
F20JEIIzp3uuYxP25GdgmKmjl7d5kr6NSWbs00URuVf5NGwkaO9nWdix6DRjN4+tR2JmJt4XLS++
pRaaeEua5jliQf52YM8yhEXa7aXrdKfMkCnfPjYNx153ur3ouupGS6W/B+uZrpx+eiB0d8T81IEf
6SVOuLh2TSam58VjMU2H2bPHuK3Z7apO9RelZGhCnJEXZ/Aaj3DBaMZqXzv62WaBUbbW67K2rL10
7feaNfp7S0ueej9dfsJ0qi+kWXc7awhutblWD2R9AksIsZ+taWe040uicWx3S5DxY+wT1cwnkOIT
fLT7NLd2QGXZPgGvCV3/fWjGHShMXCZeXBrNezt7ZzNSoTAHHbFHYYLpGnHXeW0U1IWIbcxPwro3
q1AbYLeDjB7gOT+nyprD1lUJStU28h35LJY2TuxZxqjNmDN2ZvWhxFrekZVTPI7z0oaSbuw5cT1e
mNZc14urbSG51iX+vgTlejZW0bMK7pZidEKYYM6udacgsvNso20V+hk1xJ0NlFVO1Fu5gzP83OwM
T1NgB951bWf7evAj5s16XE65STfk7itXu3PrIQnn3r7LNPtl0bXxGfvYF1JGjAuH8egROsqxk0cr
MWPfEXt7TOWpwgauw1Aqapap2o/1Evog7SfVpz+1vo4zGq2ob7wyRKpshU2WjHEtmsi1i6M9KqgC
LvOlluTVyO2dfOfX/TcoD93RIwEtdMpkV0JZm+oO/9ql//D5buFs3M31vfSmIw6KL0He7BhYXumK
qfOMl5jHGKTunYMMfsztcjcMiI+ZzdDRsenHSi85yKcrbP+vJEWXzP2aYba6EZykZaGqfQqexNl6
GHt3h6hi3rnS9OIcFck5nr37Ul8k327wAGwG5uEtP3UB/qLcij5T2XOMzS8Tf1SsMdz/F7TLB1+5
u4Yq+gwgLcYb8Gefbql90z1GG/Tgntn1V3CM9zjb/Zzd5UGipI6hFK7URmDJaXoAJxfEq9dJnKuu
ixol5NF03YEW1sSCLYeCwdmnPetEMB3slImxFLAS8NDA8iJeg8UK7bQkEFpfnTs/J8pUyCkSdnLb
mhU4zGjp+mGEIRlKW93CHmyvU8dvzhzsjsKmy9uQ4K7zfgC9rjM2dD8DW5hiEk+Mdmf01bdVaxkw
JJjyLCZsqdaVFG9ZelF5IpqAPQ+Bnv8c55Ju3VTuiUE6UHfFFM6bGtsNZ2Pi6HDXpzTAL5uOWV52
4DASKxb3FUum80Ar/OMYpN65o3DogCihtU84WTCSnuvpBN4Po8JW63Fibkf6FFaPw9BoEWs3edAT
o41UFXjXMstGkmnK9mwgXzAOzBlUIYd03/XY3Dtda+MQObZsp9m1p7f60SVj5sYINHUJURrGoZT9
XdI42bPN8bY3R309Z5C1Mu53/foCTyjOtGZeviV+1WPZpVKmFkEfRCD5K3iih2OUldgU0vOWkav8
M7GUdmQPFKPCWGAbuF6hPqbGl4dCwhwhP+2mX3vmlqAyxlUbjEAnXVecMWcyzlsrSaKuR+4+Trr5
REBjeWFWbnHTUGPFRjOOV13ndLtRK/Sww4r21msLLzStSntmC/BfZVk65/NCRR94tjz3R17PZFoy
WpbyLbEogd1aa46212vHtJ/K0Bl/1GkDOyKRkeyMR79rDkWGLNw8LGv+1Obumb/+TKBVbSbupp5P
4dj1RijNbufJ+mJgamQW6WVishGXMxhRmxx8CL+l5n8jTOiDalucWiMzQs+eXgabfJehGK+z8mYx
1qPhUk+pdjkQebN9pktZxENSqMMwqQY8dvVPScBgTQycq2oC4HdlTfm/qsgc+xuIfCMuCMFa7dwh
nY4bW+MZD27GvjWWXjhdwQOZnZshzzOuDwqj6xnFeNZq31RSFQkHg5v+0POy20kxrmh2VNtShZcd
HUzt7ax8rW5zmbkEx6hvDmwIKxw08pDCwbT6F2nawLr1OHdRUvX9OxMcsQsavYbwIvpnQbTDHOJO
3hw6MeeHSshhh3vL9GHWGv1z0yWsg2USF3BQSOrtnORS64p5X5Rp+9hhIHRh9u1DqRfjPSDWHPcG
6H7YpLO44EzksEhb/4wMIvo/IkUKN1wT8gfCxfYWYEe4SuCXtv6WC6kb7NXWeOiNzo9rX2/3bj/5
P2ffhsomcRPisdwcz6JaYH/FQNHpygJNbzVcNDkQ1Ox08pARanvyxqx9JJZpCY2i9e7nLhmBB5U6
lmpUhzEg06IgwvnYN5X3ri1jek4swnBHRDDAs4m9CUBpNpwpp64O7kbAMTYqTrmRcvrJfbYUMSs6
8wNo38LDM4D5IfQHf4cJ+PSsWrcFAG5XULON+GMNGwloMiBrlBszaP0kCYHiWlfZxhyCKbmwM5fq
SbBT7Enc6ihTVLJPPmlH2M8p4FSAS43wOyqW3L9oqb/o2KduiLysepJuoLYv1HjR/I3c1G48J4wT
oDwN/6Q/bUyomiPubNnYUZlf6z+8BB5EqI8yODM3HlW9OlCqQJK1K7XxrCCf2ssOYlZyVs/Vpbt4
3YcJMcveGFrrQIxD+cna2vhb+cbkYhpS7OZPehfRbSrON85XYw7aN2Y7xc98Y4TpXroecON1XphI
cxhoY3VLtKx5buoi38mNV1Z8UszkJ90s25hn/NyQ0JKNjxZ8UtOCjaVWfxLWfCbIt6QBQWMLILSB
HEFtqycfvGnju5Ub8w3hqHNEhgB38JMY136S5HhR42tmdh/EgJg3/UaoQ2XcXwYbyW7e6HbFJ/Ou
gbfFQoCOh7pviYNleTPT9UU5yQ0TJDZLrT0fK9xIa/kvb9T/D3r+r03O/D+jnuFbk1ZvPz5E9ivw
uf0//0Q+A/MfhC5Bl+QQhoRKC/C/kU/f/wcqTiowPIQ2yYmDaOtffHMTuBQdNZUpgnwW4YZ6/wv5
NI1/oHNCrAE5fNPxgWT+B3zz33VhwOoB6DqXtgmJ404+hYK/oOt1ai4wwIL8uBatvQf6KQ5phrGS
uzbVgbRxe//Lu/kL5vmG1v+C5tvoOjeHMdzBPRwOCOP4HWZtLINdpWnSIzPIObINkXyzVVafllUV
l4uf6ZzO1X+WOEtsDBcFdsbcAD8RZKVfGECm8CepWjs9jr2jXYiqzDj5XSskDPTvcq6/sH+3S4Ei
Q+NHQrAxtTdG+y/vs8FAf+1cMz8ussalf7W1GJ6EjZ63LPcDNhNhPnocCNs/Zb4+Pfz59X65vM9D
+vTYECcxYf93FNuB0jdVjj8cy5HScKpqaz+2q3ZjMiOEDdkOa0gFY18x9OjfIdOJw5+v/8XA2eMG
8K5wDJuXjmMbC/v35y8nthrpGv0xkduPXM7mgxRa/loqcsWzBU4hm3Zmn3dmH6Mtl4e+bhz4QbMJ
qKZGYdx7rpwPviGn52mxqvRvxklf1vvn/WELinuliZaOOcDv95e3DiKWSu+PvZ/BeKgbFQtndo9+
pebduMGbf/NCNo75Lwt+uyAWvJuHDF4u+FR+WfDE2fqUVAT3QLnVgasgZxghT+b6O84tGsm2L+6K
oYwhGSMc9M0xgTfhLRdzW5bj33DTP/Ntf70bLGJ1ErLYcdCYkCf15W7Y9dth43Ydmbwio++GNGhD
5ZnirMf7mxJhyIoL1UFYzGX3w0XDchCTu+5IzbUBhBM/u4M3r7+CKQ85jOYhBR3B1+IxHWV3GjZQ
MUwZPlPEjwZd0+TzwbXsLxd102unOvMnMCMwJKCFNrn0CMt4/fML/1Qlfn1E2EUGv/L2HX79Artx
NNDe5DWl6+STqtf0worHsZsfqsEljMDr5scWazodENUIrvSqK/c9HQoe3mhMOIPHU1sn4l0Zjnaz
Mja+rxyp4/azuEwqiuq+KI3uBUsW4GAhix8WIZtRu47mm1w1OLozqJoe9aayHm2AeCrtZhWXU63U
rk+D6v7Pj7uNpf7tadHgb+G3KGW+5mNpakpo9LLquG48TBczuEgszt9Z3H79alg2BAJx4uAQCev/
qybEh8YgZ+7rSJOWPmsbcpaMuDMOq/Phl1Tkf36oTfzx5aEYU+OEzUYGhv7VBMKbmfmvA5ez6ja9
REJxxo3NNL3z33mIfDmO/M8H4+AjrA6tj2dud/LLdl1jBJNaQlRHaBHpZUVj+lC4enW/ar04k1Ze
3ddGlt/9+fG+btLbRTc5Cm4pAVvQ1xAEZFmBXo1NfRzBh97B+Hw61rLnS0R4YFg4kLvW4xLM3Us5
btDD4Gh/94P+1RtmoIpiDcr3pn3//bm1aWui9a0naz2N2ldvWTeygWVmAqH8TejDX6wefknEScxV
oUV/2nn/8pKVVcDpK9Ph2GledW/nEzttPnmHlmrjv4g7rx25kW3bflFs0JtXMl2lKaNyUr0QVZKK
nowgg/br78jeG+ce6QjdOA8XF2gI3ZBaWUkTsWKtOceMskrr739/fX+XDFzvKhhRC1sRM2Iu8G+b
cItJNVdh3R4MpdY1dpgU6W3mt6hZHGjNdbyKcr03feYumSgSAG5tkJ+ZDdI2GbM8KG5ahieXJsn7
j8Hrho/akiP79ZTYuyn3xDlx9D9x7P54R6AJQ2XgXWNO/usdYZpcehYttwPTWZezPpVJ4lfNKURP
/PT31+dPDz2n8BCPo8n38H77qCbIFcHulqQc6pKLafXmZejn6SgsFRwdu2xOmU0k199/6B++Hzai
q2sI4a2HrfzX77dOjiqthk7JjPR759tNcuGY7h0aNxH/gKP/w/sFHw8PGx/2F8vq149qswXmziLb
Q6JJlt7VXlGcwTwF29FR/cOgzeXGsrVmog8+/jwRKvgPD/yfviufDmHjyukhN+PXHwDkuD8JrDCH
2kkHmhl8Q3OR4d2Qt+E/ODmvj/JvSyXsCoyssPlAIf1e2lKge9fFsj447FnHubF7KJwre3NgrPZL
ima/2ATMO45C/eMt/cN1RpJhgk7hw3lyf3uOVFBWqzt58pArY9zbNKK+ZIoJAUoInJnFurB25ZM1
V9HS4WGmc0K19fdP1Z8eZVzyrg/4wSVj7Lc3fe0JyRkDVx6czEDxTMP3ZtKJsaVZ9FCnAhBUZVX/
VNP94fayYrokR+AGBp7yWxF1tdMaqmfxTAsnvE2wEdGKQ4WNSo68hd3ff8PrRfztBmPFBE1D+ej5
nNJ+fZYkJ6QAGyPDI2q127zunsf+H6vUP3wIhnieVQp4/MC/U3Bqxq3uSrDxQacISyNTirBAUkyH
5e+/zB+unGWw7+D1x+wf/n7lKrpaaLBwFs8oxl/KnMETYloEzWNpN/+7yG8ShtjV2Us5SflwDf5H
AEbX0txEd9gdqNCtfZ2FubUJDSralUb0CaGeuE+GdszpvnuImv6rA3D/79vz3/3Vf7qeMCxCMlNQ
LbEC/HrTRMHPpuemO1SlJzbd6HyIgl3v7z/kD88+TOmQh58Usf+5h4fCUP5s+PVBCZfHcKVoWOlj
HlM95bu+VNgi8zD9p+LlD5s57zq+YL4ZW9XvB6jVyVBuVkl9ELpxXhqGu/dk7KqnwG6LQ+HV//SG
Xxsnv78ANidZeBzsHpDBf3sBUqzKdbV67aGwbVwN2BISFRWQhz55GfxnFoYQ1XkYTs+rDJL7sJkA
oWR5i0krdQv1KR2zepwKi1NA1yz+HjGFjSZ8yj5cJ6f2L1092TFlAdOZQIX21sbGBrTO6p8oXOTr
39+0P7wBmNaRtV/3Xvo3vy1Ytmf02mnwtlkSmWskiQva+Lj8Xxlfjv+QCvKHz7oujGwMFveKs+ev
T6FvBZJpYElx6wmiHc1p3a2doC957UX8r7+WCwSB9YmxNJX7bzvegkasWaylOvzV8egNVBVGEoiN
k2TFPxQS19bXbw8EzXOLNsPV1G1Txfz6teo8FZMxJ7xcc8qJWoMloV8ATtnsKuOt0RaCV6dz2/VO
Vwubz7AEHtjWsnrsxdSUccVzdr8E43rWvqyfnXVG5sctwQLaivbj7y+Mdd0Mfl2/gbheK23adSx6
3m83QTlLD1WFhgid/vQkJ1u+Vzi5zowvoGlNeZ5+DEbWPWlXpcx7zITI085Ci+BnCs+jk8aZaeiH
rtXI4HzOIm01jBvcvv0R8HrwMAXNvGeIhAgg8erT5OX/SB9nPfzlS9AvoJTCzw6u86pCMH8//xV9
B/7MqiQWTeGi7uqGbwmogvqqycB15HQkB0Rj79UfE/UAlxxmHefrVU0jtrKxJrRhDoI8DqStCOrC
tTzHXRBmQZwFwnnJghzz4ORY4Avb1vPrfe7bctsuK4XL7FREP4SogJKddgCEoSUs0mXrLWX3njmB
zLelIXHkcHDDAeCgtnGioD2VpfAfjDJrjooZ9WVxZgQGY6ey2HVT665IqZripffVSrjzVQmDN6b9
cLOqEJs28fKNBsATBQtS9GEt/GMSlv6zyUT+6uNCbee0IQbh+ZBYZr+dlQlNgO569ZhXqfgRyAQf
NyT08affr1/Wsvk0zNba4GZZt9lsMiwuw4FxZ4qbBEPqO9YrQq8Kg6CDsvVvK0usfP9RPmFY+REm
fn6xZYihsDf6Ggab7TxntosQzK7I7bPCfryoQKzDvjKvA76mqO7STFVopBZuB4mC4km1S/51sTA1
oVgE3JG5s/gkZExuydNwxsgAlKDPbl6FT7myk7uGwTvPq9NgYg86rAVSI9rUsnfXrVjRwhSDRCmZ
+KO+IJMKkeIMyfgeKrs0diMzCJJ/prce6+4HD0KLK82tl28dYpybvlBYHTmFlPshsZHyBJ3nbpup
L75QNVdoXqvxG2tn/d2c9XxDj81Gg1jJlzAdyR5zBwgkTQgFq7RKyT2aMljIyWPvjy9hXdVTREpA
6OzAWsJKLFDH3vVT7UfFXIVdtC7rQKRF2GMUqfKq3WUGfqQZgc7GWi0nDlqjvReq6c85O/hrDtMe
z2qSHwOG9zfCboxdUzvBZQlrnBsgIoNvniO6GwBc6EmIauOcOH71pcekuhbZEQ/tj4LU212iySCs
GSoiDQkenbl997WuDw07waMey+7JLXz70K8cQgcLHGDUdvV4Ww+GU6JTtLNtb3qjijplfXBk6R8y
u1TRMjrlkVaedZMq76raM8V25SR7NpIMuG3xBL6y2AxoY4/0a3EAeQLlYFNYa4RZbtq2MGK2eZ+s
WdyWM37NwgvzbNch/NglpvKQERRBitOQdjaRFeMwbLUxSwZYPlz/OFgMnUDM7KuYTWxvahF8zCov
Oeo4KHwapC3lnKBrajIM9GuA53Kt0vOwIqzx/Wy8ZAhTdLTm1bhJr05gFCMLplGcVSdirkTc5BjT
zNEN3kbi/55RJg94egaEwTzj5k3dFVdN/2iLF8wRF9Sq62vHtH4/z7n5M2cE/pmkbvosDK/9WNVD
gt+DfZ6Vc2+GQ7qDA1DczWsiz1h6Mqzatc79mBNPG7ue4r/9CZEK4pp9kE/y9kpJ/ZBdPh+aDEv7
tArjC66I9G0whbUdK4a5C3FXR2f0/CjsXLbBSZrjF6VH6ydzdsyDdF83vTHrndtYr71h0yUXjWIY
0c16ZSKfGQQ8MNjPsHtJLleLlTr2pPKfk0kMr07JMY/kF3fc4u5uaqypxniYtbV8D/wZht86U82U
k6EqZqxIbmA3g2lAzmffLWS+1JFbO/NDk4TrK8wC8+CSCrCZ/WGU97mNSjga1Cw+zGJhuG5YGUPK
sX6RWRacZqNsYtXxrG2QkWCtsrH6x7hY7D4em1LvsyYvtsks8oNDMXN0w6R/Em7mdvjLACLyEFvy
nmC/TKBIxfgUlXXi7FJDl+bW7NermmlSY76jHgrPBPDWO2NA3Jan0n5yZZjQnLFFecPNs9SuHeS4
T8u6/uFxWHkcaQl99M3nPJWMGKBq/KQ3CZkcIU8Jc4sFchMWjvvQ2yy+s5/4cYYgJ64qw39UZh2e
tB6CyE+9BgXHNLKYZ7ZK3j0sx3daFs1xakd11FjbALi4xvDVm+r5Ytbai90xOxGwUh3quTDAAtvl
zu7MKl6Qbsam6tSe13bY4Rsetuvq8F1dQljmahQ7s/YIdV70dQehhnibPM+AiEJ77hGFQVh+rQTu
49K39MF0JlhMwyDrSOnlpyvkcCHR17lZoG98cz2foUk2FA+WdDtwY758rCx32ta+yH4sTrO+yKmo
tko1e21Z1cPgOy99lzWRIcirWqd5NtBOzgurV5uYfTyUADBACybjN6dynMsQuOmxtgcvXplVy2hG
HHTjLraBWJAebhGL1dYn6XT5U1M3Zhl1vSjP9ehMd2rxuvY4aNe10A8aLuyKeeQmZKTurU5x1VKj
xa9Fy84GJRfvIZbnJ2vyjR2pqvNT14pgT1b7uA1chkhowW5homJRQmZPp7vJdfC4+q23bGhqJiKq
PPjLmT/XDwCapIqlJbJ8P2mT6rT37Z9AmdOdU9m9sWkWlWMadvHw1gilI3mlVSZLKG9cF1w2V786
O4Y4LIwbPshHCG/QTBZ0Mhx33HvJFMKQGLvqPC5r/yNLVJZhvSOjZVM5SjIDmTiebVIfm8aMDADj
fdV8VmIwb6WXuc9j2LiI9cwxPY9VbldRjtKRxbQdSS8dPOlt28YbHnBHWIc1AO5voaPCP5BbpwUY
PHwQL7uVC2DtEJH1qav5mnizOR7N0jOj3jNR7Tv2e885IA5E1cSL6PF6BbZRbsjMQdai3PqLgfdq
67iZZB4r1XpiwfqZ2WGzXalWTn2TKtAkY/M+zikPvJ9uZCvGG63BQEJwGs9pztABaAUYDu2nW/rA
SxzMbbGRjv1RjFP3CvJhjoAXm5DzEarqxH8xpbnGQamsiC4SLP/M8O2bfCayY2nrEotkWBy8tc22
6TjpDXoyccgnWOmm2dhnImVurWlq8WlwdIxTVr8I9csUCSY3SG1V9sgYrd4XaZddVo32h98mFxEx
u31Xwjf5YpfTeitgLrN+hZpG4NU/KJP+sWMep+PSwsCCz5ERqrEENzz77Wtmd2Kjpy55mQvVP4ip
Lbo4b/12V18vUe+Xy8HF47Dxc687+N2Ubu3yK7sfq3hjpeaTY5YrZT+UiYgGMAcTM23yS9p76HWa
9Gj063uQWV1k92h2LaAyB7NpxxilGCJ00aH4ocD59ETdvo1r053GrHsdkrn75nfhRy8XSm2fNdBk
/Z1KFzF1Z77BQ2jvbdaFbZPW6xe/1AiNEiKuLJE/ZMOKyVZSTO9TVeP+sJoVA7w3bQZEaBQhHKy7
UNcXw+vDreNptU1U3Z2CEJ5E1lbhLk2muO6L7sbx8/zCIQQDN1E2UWIvJgrTNX3FYpsiz86+OHb9
VC1EZo+9lse1Ebg9naQ5hzZxSbwDoP8T54M0u2ttN+PNsfiFYnPb1DL/BnjdO2YUjxuzg+9aBGu7
UQRYbkUB9gIrSYWwtQ5ZDOZ+a9XNtdDsLksxYL/p9AsoiDkqbXc4QoXEBmHgkY5NM0erbHp5aOzw
fKJfFd5zsdRrE0mhCuRtpnR43cwQYkcabklb8i5FpbPYXNtxP9ZCEFIGxgu9pY+nYK7v5sKV32WD
qNRv5sehTf6CdBi7bMjr12FKx/3E0WdrtdOTCmeLIY90X6ocB1mXptO2L6fykoow3BhIiZ1mOVaG
NG6sajJuuwEtWAbA42CqNIh0jU1cCdkf1zq1v085tH3tFT2UAJ/ibAjmZ+dKS+f6y9iXDqYQLE9o
bO23vIIfhNtq3VZ64gk3k46WQHvoCESICxeWVGVWM1WSyJvbcNJyW3ZwhaxJOXdBa5PdnVXfzT7X
LzpRzoEVfTwmnaZtiA9r6wxu+jEtcGDITcmYg9rlS+8NwztquPYhhEvz1Rrh5Si32Q91YJ/0lPQb
lCId/v1wPIrRbMJD3tBLaJ1Zbhdp99y76upTysbmEwNfjsIPUgmS2WygzZwbB8PqslvSJ1XspGy6
hkjEVmSDOnbEqETZmIw732yNDbesijMpOkpwoAnhFOxtrmnE5hAg0cC/pXodi7x0t8SUR0UZWBSf
+KHEUnU7Qs2K2O5D+WUuwRjLnLWQMLBuK5mOIw9l7fE4w2wKCDEXD88zB9NAizjMy2ZnaoUcH4EB
krnUBrVEYZ8TaV2OlwXl+L3vjd6JHk23Wzx75Tn1jh2WmmYT2lN7Z+aueddQAR4EVd0NxF8EqJoT
cY/2+UvFmSniA6aNDgIUz3mDBwdMyqESPd14Q5osKsqIcLqfqzb/MBbDu60A+z9gWLwdGwr8Uaw/
HKUJ1K7LC9ylMLImy/psszGLB2DhD5Buqp1FSvxXO1/EqcJEYeFyGLBgGN7wnIxWc0YTvGzwId7q
cXxjJoANsTdemxKRqRjaajNkFmm00tNxb6AtrTD8c5bV5YMcW/ZtmuAo/OB0VdKeIgR9w9EcrZyD
uUr2hpVnvO1zuc2cJHyZTLzeVZF/L91pPauefmXcFqsf+znDD2fUy94l0eTHSG2106gabkws3fcT
Sa0by2LN9Q2KlajrGD/GqlbOG2HPBt7nSmyhW9XPou+TU9B7wa5MQMCBHMGtphOE7XO63CEZ+YA/
smyGNceESKL9R6kIfufcZB7CzHGeBvSEUVN7cmMObQgp+BpGl3uVz/ZRrFDFuFuYlVeAYTnsqTAk
+nDA7OBP7X7qZ31bwW17ruG9saG0yWaUdnkk7inf9t6C5Bz4xROeif3STv1N6GTo2MOxe9cDTmmj
m2/bCl+jaHi4cSbJBy+t3e9GpV4sZ2rO2K1knC/Y09dgzo9hnXi7wkccWno59h4YU8O5S9r+cSn1
FA8158d4quagiuSclyc7WUr8JdnnajBhGVDewrv0DIAtY300Evqq0djIeaftzNrhsFs3RQ3fzGyw
0wb0sSxhw3AbeieuiqE8WK6zfs5UpGeR+OaWfNmLyG39aHtltmPEhCwGOdymN/32h53ga7WV6KkO
ePNoIbl15DMguS+QB6DoYXV89fN52ruOPA5lpm51OllIZOe3sOx+Znnh7/zObA+T2y2YJENjDyCj
Ps4IYZ2okt74UyCvamIMtONzES7ZaxUUHSixz6IjTNl10bxbSdPhxfXq2LfW+lvaksUFnGY4duPk
HNEVj/fEVbGFTFBVtxYS4kNSmAG2MZ16e6M2nXi+nuVllrY7+nbJl3Ri8UrStTrkKHgf2V1xpcom
2RRwcWLS9uYW6JLT7qpW8yaVkKwwjKiegrEt5VtST/NhUDqhE1VmWz3k+ONcE1+SH350GCWO3RQm
+xJJ9Qudaf9uaUAURVlhnF07TM9TW8Hpc4w23HU5WnpO6F2Gz4sThglMAQAANlbZ4tpYuhKQn2oZ
srnO4lSxmXYGLDmh5LTprUVRHTOC6zfttCLpdqendpqbXUun+sYvy/vM9e1tm1KCZ2tQxc5SVnFR
YlUy2rW8QTMEuEAF8mWtWxTXFLNzGnPAAweEa2TZeaS2z5FrDiZuO5Co2yHPv9CzYiKA3lvLhXLQ
90uQZeHsbWwPA0pqNNWOj5luk6BP9hgqh9s5qQziWVZnW9V+bKLEwlxTXuDUv48Yqugi4shq6Jjt
cDZs1eqpyEygFa4qHE6THSaHanLuu6nt6NJglODsJJ+N0YGwQ8AQovEhF9t2SuZXhiN5XLucpFvD
U58Tg653HCfFQyHGJQ6pvlC2y2yPadC+gEO2vjaeT/JBSqVtRzVQqZ8yTc391TEZSokTJ7zCilCO
3phGWd34wjylrfsKVwUleY0aO1fDc2ua5alygAuGuAU2rnLWbU24xLeRXItgv5A7ggsWrBTqJMfd
T9jOHpH1l5vKHtTeltVwmRGlHSWy7F1mOdmbTdO1jHDPBhvVj/JiVUm/9cM+/7SCPL8Vowr2nLQw
LlPxHQee0hOVQYvt3Q8PvZOKuNOec6zr1aCG1fYzLYXw3Q9a69RlXn9xx9m/D8OUgc0U8hS2AXX4
sDRy5/W8shynMLdVMx5b0vbu58UuozWjo0NoxXCtxdxTD9KNoq20h3f8pNjidTg7QTRzDR8NwpcE
6JzU+5Ez1UXc3+fdPfwLNoxu4TRD3XBMhrS/sFkj/A4S/6Q0ec7R1Th5GIhnvLk6v63IV/R3lNsn
X1c/a28KfzRurqiZF5Me065cyzGkksgGltZx5YiM0uWtS1AYFjlJnODpQN76SOMRn05O1DZ+8QoK
vns0O0fdptCn2AiLaU3jmZWsjcJVQI4K0zLMoJ5AX0jbhb+780aSRxeIIxcsaT4w22r+rjMsQ2QC
XK3ZJjCWpF2nu1WI7qFNSutUJY18Ksy0pJpoSCwVIx4NlXnjqfRA/sRpoQfcqiuRS9FamuaPCW7a
GZRO/WHUHq35zJuL+3HJmibGXJ5751pjqY4C1RZnvLlM+0s1BNnGn3Pr1clH9dkPJfA3TJ/NySoC
Nmak+4EgQtpK7pspH9h6OXGfDeCA6kJGuLBic3K9g1KG/2PJUdCurIuf6dKmwYk6zDuQjMi+Ogsz
S0hEM6/oyLJrTtLDZb/Je6GeRJo5L2FV6+9GIyXdQgjNULI0M9KJpept6A0C4euRH3coRH5OB/Re
JfjAlyos1Se0CeONm+wDa8rDbjtZwomGrJASoF2QYr3ydIWD2RbIgBAXBrueIx39+9I6JJltPcqq
628XcHg1O2O+NMB9WueS9TWzqsnQPfUSyn17kw1XWXCYzs/NGiCYVG2NTtf56+eyk9GNe1kYxY4C
U33rl9kNI+wC/Co1Kx7+er6J6Yd3NvKSiztk4FUZqCSHZfbn5zaBj7mf6iU8Ft26qsjyhlJd0sbH
fYXWJ+8fCzkhmEgMrHN+zZg0H8esfxwLSeCKUxfOri5Ek8FAtKtH22jS8gYfY5bHegw6e2OUXQet
rG5sYFKhQ2fD4q1PhsIGh9ozFGJDyBBNEumK3YuohJMPS+cRIJXey6Ge3a32By5Iv/RcUhO5UUr5
L01nx1NamDsGZlQWdc/otuyZeIGzpbsRJ/5aPdLSSL/ShucEHQrp7AZzMt5aEpaP9M8LsBJF9WLM
BdGqIabjGOqa3ifE3Xzvp0Hfmsu8HD23GPJTyLj3loYsfz3wDZx014lloEOeU070Cb54HswYgT5C
vHCQ36AXJ5ewwJvlo83dQR4uDkHiMcZt/CX9MEVanHGQoWkY0QQTwOvReIIyzAFpW9K0HGNphMB8
DMB+j34tIR3msCDrDaZ7nsY0cZlT9gH/2tlJjjnatl/oCIBc6nLZsVhU/fzehq56KqZGf8d0Y/m0
6GzxLixkmaQZqCe6moLD3dJ6mzwobR9a7Tg9d4bdEZVJwwKfbvDCmcG79e10XqOqDIkx9qgPwAl7
bPKN8CK/Z71ibEo9noA43YSVTIddkRWoxXrSnoxZUFdqFtJb3gNNnh7N2TIuyCSmSjGBIYMpTBge
DERqpnt8qMZXCQAtgJSAApAOFk9WNxbOS0CHvsHCZ3MjFDnzkdcZFTcTIMppzJHn2kvXJ19QWLDv
0gyu73LUrRs1EswYVmF1H+omqXZmQl81wtCsv4N6aGmAXhP9UDAs2dEFLfNiq5qHoPfkt8rS3g/P
zopzBiKZNuQysTwYGtWjFo5fRxUnc0imS14szBgMXp6qvepUCgnBduOS5vuU4f5lGBvyBAqpuAnN
wORo1wMJgB9XuDa0OKA2L+kYmvWBHtX0LABLHAwEDnc2AwO81MYQVxMPLttCcsl8r3pcwHI9lWGQ
9cfc7f0fHHametOOmncj10iQKQhWgUhVEHeXaeR0e+po4Bgt8Lc2Xukjfq2ISaXOaqXV3+BIyb6w
FSnQF12ZFDceqamHLvDT7pzyftTxxIjjLSOv7lvJ9Oq2KXk7F2ItdoCVWHXLJf3KdIrL6ZvW0txN
5M5RdGTpujWYGBW7vwbXAwK0T7xKLdb3ZGS59zA74w8tru+3lhx0boOrzLtZ+nJ3FbO4HLIbmP5m
ObHe8yH8pSGxA5VNKkE0hVb3qLHwMYoiGnlXXFfmhg1gF67zfDbcBCdm08ovTd7MTI5MSPUU9exA
pcdv03E29lbRLBfPCDquAbrfe3ATrftWElQNS6PIPJqo9NWvHSpu0lxXet+CpWBXrWsviBer8Kq7
TM/jXmnV3hhCtkCchXHUK4F7101OejE3mCY39C4o4DO/brK1ZG0H3JbcVS7khk2+2qxzbtKyiBhK
2C8cKY19VcBsdVORfel4vu/UXCaXCXvKVmfueBCpybBspqaO63blIoHDqzVpnG0PaLRp6LQ2IkjE
camNaonalgfOAgDoQO7F42lZzFw3Takotg26pPuMcc2ZgekaRAXAQRifAPkLJqYV8mY9qKdZmryL
VzDP3SiJUuA6eIdEhSIu7bpTm6lrwV+6vXtsmSdAEwqQFVmmdJ8cnu592Ys6pS5r3feKDYUqGaPb
QabTpai7fjwzCmXL0h4i48ZB/UfxUByIobIPQzG7uyJ1eVRGJrSxDJh84HRmvzCyZXp2DO1RN3Zs
UmRDoG+0l+qRQksAQw5SHl5dhMwoMwlcP578ig2T6tA6cYwf7hY1Yo2UmTNHWd8j4y9mEzC1vhtM
8I1Bg3fTa9gbhJiRQMtZHIdh6o+0Jvg2LijmPqY1Lkh/UZSABGmzxoum71mqtOuk/xYx/j9wzu1/
tteMk/53UtgvIS9Pbc0/v/+R60/z32Fl//np/n+muFyTfv5LVXf9QX6JcdkP7/pn/V79whO7/i//
ttXByf4XMkJUkT5iaXSY17ym6a8cF+rwf1mkYwGM49cAHR6/9R9jnen/Cy0QSnREiK7DH0Dq8h9j
nWn/y7expQFv+jelzP3fGOvcv8SM/1f5c1XJ+Mjdr2kxCH+umW+/6pRKKjcI/025d9Scbxtpqgj3
Ubmhp3NvXJkK2gRIUxbpZ1CYzZPhd2KnR/EwJ/4BvjYNhkyCkJiblP2FFKTELdMbi4m0D77O3yYl
/O9G2UxxKNHj1rQ/rHWGJORIieZpems5EjOyz7DAuMM5yOnKuAKKCBahhzIY4VUx0g+T6d2UACbS
ckw//Zkpm1qWDI2P+nRhg2/TgkQubTP3g568H2X12PjC3aG/hpcM2BrycADEccgGq6Eq1skKMwUl
adMzXscJ85TSFo5sBD2bitCsVx0qQ28wUTcMmDts1rZvlt8XLfV5MYlU4Le9i0Wt/yALybjLJnDs
kOQ26ddl7XgxFNs14tB/60vzduZaXoKpb3ZI+Y6j8vO9HShrUyRkGgqVsV5Nsj8NrsjZpDPV7pni
uG8qGRADGtq4FGZ3Kwvzyj8A6VuWHkQIkX6GrugQ54XhbZtCshwWyUsfFtY3hlX9xmz7gtk1hFZ6
9IJhC4nUZTp9Tev84vTdSv3suM9LvTy7GEAOajLSS4OA4qZvAuu97RpcbQx9nU0+u9kb3ZKWqfFq
cTwox/4Igf6bMXkLLGiFBsWpvBuEH8vXlqbXh9Wqd2NdEJ6U9PThJ9vKNYDys1eV6zJg4EK0tNLG
nIhnnTuoaa4I78Iqs5nBt+rotwxIPU5bT5oJEPqjXiAShQvL5PHr6iQ1rWVzoIZpGfPg/PqREk/K
CMUrf1z5xEWk1ThYD5nX2OKiIcHrg56v/FNdzvWZroIotq6blcd1dAvY8TMVQTx3VQXk2uDENqeq
OdDsTeRrElRlQZVpNV+ytKoKGqt6igyA+DHNIn1eU9c+D83whXE5tRzHE6aCPnw2xj4xEWyv3lTd
hgEDQ2EvcS2rV0tPLbAq+dLTcNvY3fIolOM8lpVdQuIjKTUyVVkbm6FfYDMYmb8srwyvHfV1FFV7
ge8HQKMb9dZthv51FshoczP3vwd0bDnQhGJ99PoSgzkSrw0l9PJqJBPknKnWj8Wkm3Ndu8mT0dbh
voDNgp19doOThRSRk2bACMJV1pey7aq7GS7eV2Zk9kc1tMbZN9YCZtmwFO0dAUzoEprazncNwLPX
tvbm+4EoRWDXFgNWgE8j4hCkRcV+FIxtpNs/dN38aSQchpepNaHphmDRg6HarKZJrgaRRcccAgAY
pfquSpKvOLY2YvSNg2A6D/1oM2Pov/E6cAUKxuMwT3NMBhEDU3h8nAVDThHVsEEeAuqEbOSYnIj5
yaQAaZICpnBnMaVLd0ORii9Jnt5aRf8jMWz9U2cdFKQ8ZGJES61EKn9yTKrn55LGepafse9XVX8r
nTJ3l20KwpR8vZ6CHayp50LAuEZWy+GFDslpTTz7uw0I7gesZo/TTuPdJ33mHBWDe93pe7JvYMGl
OohCDSNWwMygkeDUhI10MIdw6/oP0L++a71Qzc8Mjq1E7gHWhtvKMVcI7tn40meJfdsA+lGc6mHC
+XLjsD5eUMW0UdVQZ4ZBmX0rQp3c2WodL0mOfWQYmkptLUwtu4w5F6KtnmFpL6gN2/U8T/mZmfcp
GGhKzXPzYS32DUlj0H8phKMBgY+Vz/lNknSPc1qZmz40Htx1PiWy8TcTQ4LYdhUGrWKegVGr8tiq
b2rO4tx2ETlLsgERMgT3XZX8H+rOa0dyJM3ST8QGtbil03VoHXFDZKSgFkajMnv6+dg73Ts1mAa2
LxbYRd1VZVaEu9PNfnHOd6AS5P18H5VNFRuNU741AUvsvga7HJvoE+LeKk0jHsfBO5jEeSEFZF6A
iA/NpWV1bBeYJCd60D9rz31ce4mKzXSW+dw3vZ0gkXL+YKbaG/Xkx8Y0q8ftzNzhT7zVbjCfPG1d
+byY1fpmd8aFyahWCICQa969+JU4sBu37sMaGxADjPWX7VX1YZHSf4hYsFzWsXiWbqS2mVz3QugK
w21wzLTNnpkoIBr7nkb31MwsHHh+ob2iYDLjdjSfa3Jknmb61rhYxYcJUv06ijLYB1n2i3PqsBJU
tBMm37huhQgRTFFD75EL/Txa0Rv7/eDQtvmB6qBK9Fy/Zz1cFvLpyYnyR1bVphoeMhtivFxXYqOQ
zw1DiloyU1+jbookzFjKOkyVD75ejg3OrQSSwzG1lnqfN9FyD6QEvEX1ClItO4oWDNogxHoAir1N
kKbsJRiz19QVAx+zDEl9Dp7nRX9oEC3PM4JJgFjLfEOZSyk8S9R665TTgKUkAtjsp6hK0dGUR0Z7
3V22TncyIrvNEjZgoLJHqVGsgCztVl1z5v8nQjAGAo+4x5Bp80IxJMdtFJT7QhXQ+UwMrASvxIUw
HkOg+RwpMKacMr2vUusOonOw7yY5HyoX4EsYzMPV9lPCEtga+wPhKWqs0pdp1Ydycj80OlsHgpAQ
T7D/yDCNfWl7pXtx5hzvP4BSL4T1pqw+x6SXmsGbUWcVvW0424ld5eH4Yxsp3auou28t+2BTYlR1
+8bR7cVoV7aZ1AiVDQ3xftv0HWiHT2M7u+/WCFpqkflpjaJbOxCPXVsiyZrVrdNBgHaynBvQv+2g
h/qFogvKktJkK2IU52xoGe0Tk7sLrfbAvCXOineu1R/znO3LTR4SRRUcRh6LEEbPoARMTkKJ0EPe
SfSEnIz51Y/UuQX9syJDlfPwc+qzHA1ytD4bS/5AKfpUzFZ+yHH9nIyK/TSqD5ciitvOT+oVrSvP
PCdXmFY/2a1az/1YwYLd6rQczKq9pN6rR5uTeKlQSdZN0fNiN7yXS/Tbi6b2Fjgqh8zq/lylbg7w
2YZHUM4zl0gKtBkezY0fhSawFsBQC7EW8EKQ8E01hTdas9CDZNJ1kPFuhyFDswZ8j+AiVzqOd1vB
LsQq5HiMdM8G4cILpotUGWdX5eX8XkVLEf1USipiCP7eBvxb7dL/3OP81xbn/zAD8191VP8PtksO
Xcy/bpfifBr/mni5/fl/IkgsG78xHhBsURbWxH+0SjRR2DVMG/CHY7o+Jrp/dko2uZY2Uyp8C/iU
ATbzl/6zU9roJJiU+eefSJN/A0Hi/N3C8787JYOnCeeeg1Trrx1SlrZQ/kbPPnmoki8dY4ykcKLK
3hWA8U64AoaLvW0ChpY2HzKgw8jFxQuv4sIBbfta1GH1Zpjee+56JFsXUT9CvR9XBk2BzMMSNUuQ
P+K0nmsIhMHMd8k3rMcQWUcPlqOOPlcOna/FHvyn0MAoC/PexUnDQHqyUBF0PcrCRXoQutgCZTeo
jb2LRAf3tDEOekIS1AgFykAVWZUmhQeCLhfCkrX2gOzs7E2EdqpOTuuh+Zr8Lcm4tMVwsNxePfmD
p4oHw24Le2eQIUfWzRBEPdp6VVKQ+2r0EtDzFSIzN2xfKmKgHkFI6QcU+cvFiWp2yk497EyXUAhH
++1tbq31F5N0dfFoz24QcBQnf4Vix2jG2EEDGzpuTITQ6UTHBB6KpcPAbVVZeXcr82a9Zk3N8tiy
jwRcuFhQvPxWBI0zIC5Be0gJhcPAE6t9WpgCTW3FTsTw3gbo2LEI13RXgVw4Kc9TjFH9wv+sC6M7
VVnm3lBliGsjGvk4Bt6zEHgA05SYFhez7DHyFcO3MJq29LRbyCzrT/QkbONtpe7cSs5keY+kOFaG
+9KHQXuvPbF1OXDpjg7yX/Bbs3gH6+FdRM3aMraWkVTTziCAqu+DlvAJ6tWumak92sx+xZ6FCECD
QPK7Sj9qJ/IQ69Pa7V2kp2uizFI+9bq349ma0YgJGXUy2aIqjgiQqeGM2uX5McV1a4CQP7CiFgi1
+jKE1DlX7jXPTPcdIpCTMI98NzJzviqrcjcMRPaezhNgXz1GG/hWEJ3QCwQmjEp3SPryk7uhacjB
wRzT+O8lwDiESrl7ClBRlTyUwIaw0wTcnNAfqI68xgAeaXhAoZikh+mSUBpXCLl15/4a89ZmKgmU
/IxisdirIrSO0eAC8e99V92mJWIeZ6rcOtbTNBDVoIYtPoymFVgyzhsuPkjgD1jI0qdCe+xjtWcR
1QCzGRWDzoVzzxAgG/ZbHGt3HlHxhIgkSqdIkEUt1zZvrFtEWfotYPoQoktp5v40sdK+qQfPfCki
39DHog2XvT/2rLa9wHStJ1hsqDVpeSIbyJgoLWRZcrYN/qbILj5V56YH87rL0lMUtxmOiMSxXOPR
JmqHksgOjpQH29duEeatMrwRcGLZk/aEApUX2REQ4Fnov4LQH48OcPWtT6iAgC5ueWtMS74LzKW9
1jPbuqQzwPci/+m5OVsXBCosvBBbjcqJJRjpZygsyYWcp2Frhc0n1+tsDiWB8j5v3WmJHRKuzoj2
vbOT9tafQEXpY2alzZCofrRfRjSfxPlBUrSS3GLxsk89g4ZD0RLcC/x2GUoICy6An/c2pRE0jp8T
MIWzHyJ1j+Vo1A95OarLVJd6RgvByCFepQwoEki5vte2ZTx2mLwORgsqMfbyTB5N0h3PTDx9JDzl
QtBLX9ZsfJgPrwvncGZ9jWHZsaKNlvai1IIozQmHOh6R6U4x1Ar3gYdLAdRDsE9muu5L9EODIWJz
KKNEcLu0cV3M+UnORX51Osd+GOuSZ86HAUvYXedYoOJn+0YhvYKuHFbIVPswXI6RbIJzilKVamip
6jsvtYIbcxaq2dUEgJxlpNykybxuH605U2lbTA06aTmOcWSOxtky5gFJCKSDK5pxeQMel/0XE33F
93GeW0Dh6qmT9mtAftWzHzXrZx/64jucF3buvPf2aU7X5ff/lcLl/6OSZOML/euS5Fb9aJsfw1+w
aPyF/1WTwJP5G27IreQg495hXPqPmoTprRVsbCZM4ttGbHMb/gOLFv7No4QB6sHWFaf6ljv7nzVJ
9LeIsa0XhR5afIBrvv/vTG//W0mycayoeAIgEpRHuHrC/8aJyr2pDVy3g09BW6cZpFCTxHDDbL5S
/+U9+R+84ra/FWZ/9YgG2F88Lh0b64gPWuCvdZCL+hUje2sf10wjqJf40PTBsGcwuo0emvtowhd9
oCwnVgLw15jtazYXiFhzvVy55U13FyDFplh3e/tJ5cHw7hK6pnYlOoKf5uIOH6w5e4j1hOeS0TBE
fJGYh7HVHGYU0QdSpBsnEb1bF3S/E/FqgZsHjCUsRDWxxfYZsa6iW4+dqs+tRPh5RqRrQBxEp/kM
IUHNHSL+xrWOTTdDTxcK19rgjWS0rYhP2lON/hwId8v1laCr6QDUVnV64/LL/GhyByehMfRMsGhF
jd/8xlQs5FCKZ0A5y2+kMyBww7IPzyqvx/TIT7Vu1po8OJLUXKIwxppeWlV+Q16jNzpHqVU+JRo7
SQC8mVzE7UY1adRIzC6Tzp3cn8C/IxIlgDvFlUsNuKtNyihk75l3P6y9ax/RvHps0PnMhx0RvNln
njkkjaNidWGrZ9v0WpaQgHcl3fJ7X6R0762d+y+Dibsyxmjc4MFPs+FVmrZ8sxX6knyt0RcM2iFB
HIZy2zGC8fiVckZQT3k6+7CLyR3VcRCsHkMEs1+/DXhgZBY6KQdmZ7vQtZep6e67YhnQJwdDgzR1
tqh76mYwWoYviL8ArlZst70KoX3em80v4bjrEBdDoK3YDGX/4aMFeGEoPDlgZkOR7fywLG+1D4Dm
fg5QsnItpMYUh5np/SK7jcAJVQbTtxyE+eGZvXhQSldcW0g9852sJSYndtbTn4A4d4uIxiXCCCNV
cSZ+US6XkEAA76xSx1h/e8LCe4Twxf6zzqV1rilLcRfbVm3sRqa/uJkXW/3Wi6rneJ4EbbE3rhvc
cx78a+rMuqN1L7cwdJw1sL4qg9AyUpaYYxTzGva4auHm0pL65lmpUf6UQFEp/1HxsdBLozw6jKwG
IXeRCtzDuuhnYwfbIGSg1lTOvcgsgYPFMKcnJqnlxziUdnMZTKN891e/CvfpXLhO7DUyJL6sz8sS
MWdTprsM0Dt5sxaw651Kqyk/2hlQyAc4uJWM6dbLeuejX+xvddCs3cmjNjxQU8xMrsaQVqMq+vVJ
SdTEGBA2JSMPdfuIl9XnyxbVwc+ghNO1x8rCF3di0sWrrE3k8TjUEH9XjLfMXV+SwRMPUgsKqqXD
zFOuzYqn2WmWb2euiVJZGwPLhzXmza5RQ8hX3qYiwJG+sCtB6Wb+4sLOb4MQ0YmqG6wXPtpxwMyb
Aj3ppgzLbj2QrciVazHz4RgYjTsD6fCdnwdQknWIAjwhIgab8uK7HBu9hcJ/h8EiPdqOoz6zoVMB
gouAdQ0JMhKpRUQoSOdjcUllt5w76ZJZqwCfXVGche8VXhASuQLUZkgRPesmM1z30kO5f4kadwwZ
UaeFZrAljDIxMA29jsvmVhNZiYwUmjtKd2yW850ZYj/bq9GWv+SKrPKsON5A11Wm/kiriuo4UAgM
kmhdjFdR+2t6jHIcUofMx2rAIA9g7oGTcx1PA0/kmvg4WN/5sbynsLy7PjEggB8nPkw0qwgOmWTa
E1mnVDfDY8ZxY7zOOTO0uBMZfOEeC1CzZy0f3EdWhA9j6AQyVL9pSA1jKDY9egSLYm/oMffGxD+6
MIcZPc/b4o1846Blgh8rc2brQNUb0F8oknUTQhuL17AjFxyJUz9+R7mJ9NDsDR++yyBdoo2mXna7
VXo9Xtyg/8ZtzHM9+mSCMrjs8DE2QjJDVkvEhmoaJddMVvYWtWdO1bjLkR986SpNrf3oTOVtE6DN
jE3PL4/l0rvmQRRzVJ9ZrWOIC0JL/wxn2T20qiGR18gdDBkDLYGfzJxp+hA6eOIPxabSOJRQB1g9
ZATNn7ENb+0aAL0ulsLundgZSWxAqbFgvLSX9d3VQB9iC3jdZ0BKEktAnNfsYJBeMKZKVw5uGWoP
zjSVx4qtgycDs+PctQnvafMU+k2fJQ3Hro1ooCRdr2d1SY7stqSr1kh+FE1LSuKY+56InW6d7zNy
SGh6zdT+oQsEapz43ugfozFCE1SW+fzH9RhE0KiuHrnsIytASKy1cymyoo+uLZ8dvcVqyWbvAbO4
GTuHXWlkZ9gCfFpw9JJD7QasQrwtJLDL8PSSkNnHqJ3IuAynEN++q6ULTlH79I++0aNkTjtnDBJp
aBcnbNmgmKtyq9gDrIqcHSpuT+NcjvjN9WSbT51RMQD0O7SnBF2Y1c3ac3Im/bRCUyDMjg2Py7EP
SXFs/Ueni2ymE5hRP7PAHX90rbDna7tkcjotvQgn6qRatHuw4RxroH7QA62cuXv8i+WbqVITOAsJ
o7CuVz8z7l2iUtWFHrfFdl2nqDpJJTW+MyiKOW67tEEztmBu2/soeqc9V8NAGopNFDcHdLXXaBTv
PSoj8+zg4DYZGRSDvw/syeedkWX6x/cLx0YJqJeTWw2sOlFvimekfNm8IxtutrHbRhQ8RJl742VZ
SEY86m6ZQadrtLboYRei2B1pTwqQvmJPyVg03MvMDmckwlb4PTND416O6uFYSqe5pK0bXNg5Flfl
GqWBorXESySFVr8RvqpXxs3t3uz6b39kUGAMtyPjcAyMiLGGnerC4RPLm/EpMQPt2cvgzh8uuQt/
uvfK/Ixb0txNxXBolbMe3C6gu4cAgn8qIimjPhOzOV4mHw9kjHua/zo2lvnb80kCI3sgwGhpyy2Y
g41HXGF5cDEuZNUf7fV6N2EPSBZvwaGBjC6pWyQHpLmwD0HRaPHSHWPybqxee/UpHzouZb8kX2en
Scjacdj7r44KTs0UPVQzcqqarm0/mZ2TIL+7N/qAwVo2HurMdx4a02P1bE6UQAySJqWpPvLs0A/g
w8J8NBDdjH6ESgeNdZOvKTpsi3OOoF7/ydVW9dYH6P0pVgYkw/6CaIodKImV2GI1Xqb9Wi48wyHZ
5XZUWN8wtLwdGt7V2QN0B7JHKAuo+sD/DJuWQx3TT+NyUWC5EIy81YGHS8SeLyzeHnh1ECzIH1gC
SyTOiss3i+z3xgBxIEmU92JivdOPxSaqaQ2C84STbD01JgViXHmm+xvlWnMniD850ZjOm+T87x8t
923SrGBJgoUpnzMRTiILl4Sg1HCmW018uo6jVdY//CyLvkY1XkRgODEJHD7uqOJOwFCNiWZP7zwd
pjsTiSPOs2BHPguTTBsh1Aliq3Gs8m5IooXtaF+MmtFo3z7qajROXQYoaiCNptFf0ViKZwYW1XWa
sachKCektxBPpR6Z/0341FAhB1UCMJI4rqEWSZ62YHTxFgYEJ+juvYMMECOhTjrgGXgoZWO/oYYY
bWoiiB0TkJdbktirF0c7N6KfNH8waC7TBPuFM5SUjEm8pUt9nmAFP2q6PWwArd+dGccZR3bEyYpB
Jpk67HvOaAAN89i3SH0HUIkHSlObrDMHr6Mloi547rFuvD/lRFgN5kn1tEjriwK+yLB/2nh1R+yY
0sD5tGQtb307NSPxwLOZUG5Pr6vZ1I+AcKnuqj46TCy/TqPBITBZov/jjYa6dQc7O3Ts3VlSTx3h
SzAVObHxiPkiHPZzN2M9yxp8wAbyHo7gCgFzm5cx7cFy6hqxL8OGFB3J+ZIZ+Ll750j6CPFZA8Wo
CbF5h7uRhIGW4wGvC548zydqQd+HU9HvcjARV0aZT8jUHy0oHbtmdLb1ESkYvmqM45xiG5msdycq
Lm02/JJFvdfbZKjGVrEvLN89GjPrMjXVF5WrF/bBb2Bo5NUCUISrT+G7Kj8jYZ87R//wXPtbWdLv
4rzaxAggmGJHYDEHr8TmqMd3mQvvj7MsSCiJQNs3HkT/kSeQ8Rs/OXSXhd0dXieABTQfQS1jZmFo
kMdQ90kXLGuMYyKAybDg55mNqb2hurMZUan2sNSdxV6rOsxu8wYKZjnPfs6UeVKsKrUD+n8YESfP
rDEzTabs6Dp0Ak7mHouZGHfD0N8uGtPCyRkJQ7Fled985cH84k/WuO6yHNl2oorWYVmNxPQ2aisM
WBLHcEM5GiNT6CEZuXpnBnh32+p56oOHsbAe24GAFJM2Re4n0aR3ReA/EFKHlMsuKbU4C3jeHPu3
9tSA6j00o2MQtV+ykdfAlLzXFV+vqDDfHUT++5Xl5i4AeXQ1mGF/MQj5VQTRcJwY+uNcbUmeyIob
vjtpTGLXZ2gQOhLND52PDobxF1nf3GSed0DPMl8HmzA1popbM8bYOXAn/ewG2QduEronkTqn0C4X
NC5G9GNyKvALhN1PWFxI3j3XEhcd/YHNa6j8gNfVju+NjG7YFtECO+EBpeVvzWXCpDQfZOJ3xnnq
3cuMkoltS/hAwZclbcBkv++mXRCMNF4WSWCIm5PBcW/9qNqiAN1zDVDg4pnwWoK+xOXAv/Ia3yTN
ISSkeeo+dAXDE9RObS4Y+VPr07byjfwWXsTSnVcn8Pf1ZLB/cKiTrhWL94NGp504LOT3BnwRKAIp
zVdbI1ZJ/SNqkXXnRejnch8kwQLMhoS03r92UfOZritMg8D/ORrGhTDsX5EfqKvox/vQJkIlHrEn
XQ3WSJmvy1uh0CVBLD/QLxwGNzxZXYMwA5kexGtV3NmZcxygysUCnzY+0TC8p94mZjigtC1H48Nu
eVFImYZ9WADhqcz6SQWZy1VUuR8OxRnFHgI4Zb6EQfGoFbk8g8E7CaAO3cYg3F0H2wQ37J9MLzeg
qbOjDZNHcZVti+FF0Y5n66lQ9cIwdqDZ890VG00DY8IllJBV2HKDG9xJWm29q3HK99RrFvWrkZIk
A09JnrCQXeFhkBNKmsDyZQduz4JqMhNS5lF4dNN8zp1Sprt5yHQRM00Kkwir3H2D8OSmyZfmAy1f
9oXARiUNS+5PnqbpY5KBQLRfPISts5taSUhn1kR3Ggrx7PZW4sqMYbZmBHanSvVBQk8zH9TYlY8V
vQuAnFCYj3U+/7IaL2kiU8dd5Yz7AQMq72jOBDojA3L8JqVvOi6WcdsT95NgVOk++tx7nBas6TzA
NzCWSf1oSe3rfQxhXVTpj6Kr9W9bOzwSxKG4TBMe3dyII6k4mshdJNKsgjh0KFfH/F1NYFyWGg2C
Pd47K21oqIkAn6zwU5tVcAps9CJ5SaxdGoiDVejxA+/A6tFF+OLSRfBbrO4Y4t+/im4GBjLeVjp7
HsuSl582X8vULzEUlaPMmu90aB9W4HVlBQ2otboHbHzeh79u6XZm827V4sUxkSSs8BESLPN/BEy4
Wy9nUpbapF75aKGaYvqdp+Z4MZi3gC5C6NRfFsv9qIzxyObNO3qOYkzSSVgAHk+r7DZWGglFZbVW
98sUGq+Rzu8MBPPoMokWaGi+DmKxN73BGAIAaTrnCa0YrfGasZW1DQItPTPbVqsDTWNFGkCRflJz
V/GYF4/OFppnT/m7aU01Za0ZxsNYATVTFxSIJ8PaqHI96acz2C+MbuNdOi1fjTB+M6WdYlMOxFQt
lGvoLorEaGbFGxYW3HJz+53leO9xQN3W+NONyGjpnXumDeAAx71bQ9+TITiRZPQXMjDppOI5Df9U
C6aKqJUpOIhi85FAsVDBguqe6QwjPGI94TeIG/rQH1ybAcYq44v7rt15kh/Nq3HtG5OfTd5Vj2DG
Mu9HlG1x2s7NRr8pnFj3DHXCFOtFJDCsA3HRUWPRpePN5St/wujQHVL8lxwHQ5Zf4QNxqxlyT7pk
QoH1UgV4X5MlC+bsSlivfspq50zqaE7+7hQVO89Zfwe+WA5GyEuDCX2XDh0YE3c82x4SvnRM7W3w
GiSWN++qpjs1mndNOx5zZKXb49wStAbMZIyLXDws9uQYMbsVLO9b4FWAY2YPiCvdbTEjVVK6lX2A
s80dO2bbr99Cu+ucPfYwN5mt1Hthq5od13y0dm5UOCcUzjoJi8yEsUFq4a3ZFzfCm5/J8UuAtx47
xKid46vfRPUigBsZX8QseMN9xqg7HprV3F4Uv77HfDleWSvsORCIPcw8KqyFSVeyMF5nHNgqxl/z
3JVfSlhtux8azXW18pyVyyBO7PBpkGyWqq4tp0SYXs18sjEvvpNd+iygLc/1H7PFq2IzNJzco4rG
d8mY7hZZtvGqF6K3luGN9dJPAHL7KOUk3dpGTiXVMNazLQI5Qj4TsDrpy+CFT2w3QlxklsDG0oGf
j91oIcCyn77mEOtzxKYZqknuMnrPomu4RLRKo8v8I+0ChrXlhJdZ0ptAu9hJJyfCyPZ/EA6nr127
/MEVfmi7zWENZv08RSE4o3r83Vo9sLuleom6+jiv3buO8m9wTGzTR1bytIw/lE051eAVG3qrAhRF
QD0UQX0JzeC1EeV5KNWl6rWDwaK1d7O0kqViWGnkG2GCiMcXIm7bXU096PYuk/nqg8OBeV1mffBJ
qr0dWPcNFzDb4Wq3OuSOdqQrx0y6XEYA5dEe5XWdGBwIZLcS7TnzKSJ6zR0c65nGrNXXyM6dSwU+
5CLa4U8ajZg/bNP+qLO/H3rZPNwUM3iHShVfdGnmflb2DHNR3TSL/CB+gmikOQeFhCQdCSP6zpZb
ZViWIBYMZggWxYPXI83SwJcoO/17zdjguRsUWvLAuoPJTOZZbU330H2eAYXxLRbEnG0siGziLm8j
9WRypmK+emBMeF/InC4RoOBxAxa/pYH5ZyrbU+mt5MiZSNuYuREc8yY629xxANs7b5renT7Clhs1
70E4B+dhBk7FEWqyouiO5SBLvODVh3I5a0Y6JkQCxX7OxnPm83E4Ube8BnPPqIr1G4Zen00+HAJg
Iy++qG26bFhD4AKrp0gAaqOREJD1tHWyMiUPg3AeyWoMEa0u4j7orcskyvq18dzulxwcAp9tXKNo
6qtDEYmO3rDyGJH6P7ieW/iCRFzuzE4hOuvJNxSyvGcNPh46YRLG4XEKNn03sh4m0mJkiu6JeyOl
oDrYVfQrBP9Il2qcvDXM7hZzsBibRtG+YX9CrnaBxxMCDwGv2toLiz1Fim1qr8cOxmG5iiPDybcA
HSskCaERnkdFEoXLL9Wt0Y2/2pPHSBPp31qPX00PtmBnRWFzGMYJEb1M5yNjAhLSVHoJgvq349fY
z5ZTFA3fa8WcW/hSvgnIXtXOCOli9l5vE4/oylBg+0sdc48mAj0GVUe644GsEBSOlXqnhQBJ7De8
YyKj1mTBb2gyIo2QVGL2+lhtYVMLrvRvZZrQwEqiIlcoCrtlEuoZ7ypRBpbnuVcGLIzmMGW2H65P
z532pvip/SV7LW2T2pDRuQlpjfJvobXCQq6X80Czy1Ok+kNKwuVW6Ves7Qg6Xp64/6ZdvwzVsbCa
5y5so13Z5j9U5agsgeQL2cd11wWtD6uiYuePcu+TmI09VhB3Inpu5iEnBlabWcFz1uobl1szUZJi
c/CG+o+tw4/SspxdlzphTFDJr3Eu+Fqtzs7JZbXT/ti8kMbcJw25aqe8BAKSaTle3DzKkjlQJCrq
0jsOOWM+8MMj8is9JoAyl7vVxZ5Nuznt1xG/TRyk2WEgy/i9pQuRVvEdZeGA10MeM8vaE4HNCndF
oQ3exzqJiYd2NtL2bDWhjK1Q06Kp1pJMWP3cO8x+lz73lXQ/raH+nS/FD9Vmj9VkRfuxQCtDnvtp
MDfhKytSnGe2dV2D4o9uMIr26fLTT7tvuDXlwczCZ7ybXdKDpXvJZJp9pVb+wnrwnvzYx7qs/dcK
/0ZSVxr7QSneWBLyQRr6jErifl6hc2QzWAxCte33rnXeGbzJhPnmT72JTSMtj76gbUSxG/7IS8zM
AnQhFxgEK28VJSJQNFmrByCgIYvx1lrY+pFVzxRHTF8At8QeAeB3g/njt9n3nthNZFCf28X6ERZp
xZcXPLKHRjZHuXX0/ZbWKcpvshAojWxKYi1h8MuyfBrYAiZwBW36cHvjYxFKHdguJE2HL2hMKKZC
r+sbdy0+C+Qm7VXBgATvcqgmJqGNeXCn6mGCbfQQrBPDxEIj5ludC5Cher+aC0EGzO8k79GZwu88
S/8eJlm1G0k6FSRcFevbAv4EGdESHduI4A8ShzFUhLgEOoWBqBp6ohm50g9eOlwFsPMYeN2ftcyf
DMtmGSBc4hZdqrYsfKKT9+JwpmBzpJ8fVp6Tq9UZxzUiQjWYroJYyXRnpLBmQGEM5W7q55epAthm
joiI82lCplQTnFmv7mPR5Ncg16eyL8UJxhKrGiyiF/wjzp69TrCvpoo5V8ouL8Iv+gQz2YJ5uSzq
q2YhfQeThP/tFjGaben2a/XdUFKzXVjeKvYpEFQK59eCSjKjoZV4Y6c+vJiBcNDLtIBX5rNPSOyl
9Dv7A65LCVbPbMmdCjd3aG+WLbQ3BgooLwaYk37+6WR9fssYcXlq+4HuL6VGY5hro6rGzTs88btO
v3y2maDZhHdw8gAxNnaw9jscCyOMCYCjkPHZFbb7DCM5W3Q1RrQpPWWJCNCu+SlWTWJuNRHSQpvD
b9Oq2oU+cuvhC4P5ZF6lbNL7kMabdMYj39AVMVJX3xk222puY8Zy0oWk0LkS+BMJI7GW0v3j9Zxe
DB1+4ETfgu1d8w6DLhz0vjKClxG5nsFhYTnHas2Cx1V2mJtSX7rfzlCAfA5U0PyMZDefWLMxwWn4
AhLDCxiTwJwdadoBKjv3pndX4zoW7c9Re7tFOvOumBB7K9+j5gyLRjxru3yPPJslfB3kezvyTiwC
uT2djILVbEhpbrAcsP4p4X7Q/Kdl279Ca10/Dby1H4O7furF1ZvilcTVaLK9S9toijjMrZz9c6mQ
EPglSk2E911P3YXsIHZDDZe3qg0MPHYdpJ/dKjG3KPCpaxoNH+D+cMiKDoYZNKZMsPJw3SejsxnS
2CymgyTKcVyx0inDr6AqGha5da9feFc4btaZabrKB8paqyfSbdfNfvuJ14ax4ZyWPn1qrsAJdcNP
ZJ/oCPR6LEpYl9Lkf2cKd19p9oU29KOTBqf1Urk8Pwm9hlEnyHKLX7m5FiHHGgnfWbreeXIy9qNn
WbvGkf3FrlL3nZ0TnAap3ttBNveauHN+x6XgRHScm7nMAPwYHUYK2GhObI+19+G1JmA3S0o2Lqt+
6bM1BwlpigTrNZvvlJuMrOxKPqbllD1M/vCWpi1HycASGAiQXxW3LkFf5t6uFu9kWvl0xCTNgykg
ovj2bJEYFGVbuptcB4asZn42OfSp5Dt9XP0lvTr/Qd15LEmOZFn2V0Z6PUhRKBRs0RszGCfOSfgG
4iQcnHN8/RxEVUuSqcme2s2I1CKlMjLc3dwMqu++e8+dNG4ww4xDkTnsgol1m5JoWjd0yRyUw7sv
hvRGhi1JzlprVwiwBCmwkdATl0zhfIitqrpgL1ZYINn+NApUXs89iod1tJcJuPhVoHdPdlrq7N+B
LJucbpSfax9xp+/rQXzHgU+SSwvuwl7UCHows0IBXNWbQMq+1eNiYZysRZvIbGbNtAseoCbFHjeU
dAXCVTwkOqHRFe0FzY9EA8aS5s2pjCZ5lXxCf+LyDl656zsAQ2Te8AqE2U40kt7FvIfYOzjcRs0s
IgrvW0PxBMar9QiWhQeZa8BsB43+awKldutALwTliJI0Bdd6xlkkWZiZbXbWNNZiimfxsHFwuf40
2k5bs0LvyXtRbqunqJMEI7sT43m/1uFEcDFj12214baRyfSU6FRAr3iw1p4/ppNXztGwrcEc3Ti2
M3zGkjWWGbIZql1/Gdh9fxUA3P2oIMCBHTKGFye2jG+tasY17IXwNYAv9oIqH391UpC2jStijA2G
7EfcMeYxTiiqWTDy4bPP82w/2ouruBidHZ1xxRPZ3Dn2TJC5a/w7CT+7K7CnhlnlkneNoEHRmxvd
dgl13W6GtRdqFEaGGtQHa/k3BuR64hE3ifux0hN8CdF3nih+XzlVYpvYIDBjgCReG2SuWMbQWd1p
RvpNJLl776c03Cfc9VZEB4xrPMDy9SfcS6p91LLWvsDzpLsdNQIOXcydwpmN0seuNE4s1Ccc+VHT
xptZBzMHjcHUrh3uhEcX586TppZsqTaNQH3hTHMWzDq+JV+117Ebw4wlsy+fQz+KsWBJ0SiWVjK5
0fRo4nOPAYLQXzkLrnYj689onjmusiKno34ICQwINZg/rNld1lV1ajA7EDwd/TlaRyGPDwzD9IZA
1O5hKlnTzH6QDoPw1GZt+VA3BSOXQwoQ1JaIsVQDBtE8y85nrw0qaCL6CFWCRSipMJM53SJPfMSb
EIm10RjcXq3mIy3H4SYs9PEJoy4bpDZwzxo9KBsLqgy80cH51OO+P1FPM4+roUtZsQ6AVkMlYXlJ
hOgqRyuWwYsYpvZS+6gRQefc4qHAYQv/HspKrWEcX+ldrvh5ZncTQF8/JxSXEhxslxVqXFTr2JIF
7pFxOMgigPyRNa+MbDWmXGzyk4o4umvrWHaK9SFaJFCg6Sb0k3sS4tVRogxhGbOIOmXqBhMRUTuI
uVAmLIWhl5gs76PiXgjUO2lRkAjGcKy4Y8zOsNeqYuL8gVqzQvszVn7POKWj5a7rvKPz2iTmbKBx
rOkofGsgJGLXkthbGNmeWUE0O1/MzrfvuJRDqwJz3srR6OLgHZ4E7yGTDyKKkyr4UuFjrFoINS4b
lXXiY2NY9B7ggCRaEfsml/1IX5on1qwZwC6FG5k71ehFYSe23D2XUC0mK3TdKFubAOxeoA1zvxpG
A0u/gQPtUfOb8Qi4AutAuziFqji6FTiXdvXUZe8U9EUvllVpLzoOCUVCdnZ/sO+NryRrouVZIdxn
NFzGIVn317ANdDSLdEHr6y2xVzQyfB2RPxjHxkn1l3CU4T0F6GqlKTEQZkQ//ELirE+Bnlg36eh+
5aJ5iiLMD7S9/0zgnewHXHDgb3Js2AIwWKw3zzbd3VCrpGfhKiu3OhstbB9G8jGwxqxYNqH5GvfM
o6e2i88Tpo/nZuGOrdypYVC1Mvq8neYrUO5DiWx+mOHo9nUUXolin5CavqAR9W8g978MvXVvo7bk
dAMX1XkC7x5LsnzTh/FGESXYAbB75XJm3899pb25od5x8GVeX9OF5lBqiv1cbJ3YfyyBlGyU9ANA
AVjrTaNxSJxRVUApHG9SA7bXtIbKlaxiM/5IfJEeh177MWfGd8bBdYBwT/y+JCqK4DQZbrek2YpT
OZhHZ8T0BkjyMDRUhkfSCDHKhjjNzSvcs+rFnsyTRgtD1I3Hop8QMSZYXSCBMMlhOwbiCtwMmxDL
SOZAWcozw+hETCOZUEyQkhECRgXfftDZe/LY2psuiwm3TM5TTJX5OGb30xg+UH4wem3h7ih7BLtA
mxYfZJ/6Q2PNNSF/H9Uw3ybACCGf3HCm519Jo/s/eLDgn6EiIL4fkEwPcVCWS/CH71jifS/Q26lx
cB3oqlI3WoSkBLrCLY6OONuhqctTnaQcO+hqGp79JPcFIwifipWwzfy5Mw2oCnWqhU/cFtKjX9Tf
TWGGW8vPNNiLIjViOBUSibey5XQT2URfqFMLXzHt5DfWGOpqJYaa/vgO+XNhMciCU1Bj6OVDLsxL
W4FNk9z0roORJ4+VjBquR5bJ85cAEDbhajTGDa7LFkVBq05RSN4Ef6pWvBolOJjKLDU6UphMSmaI
eC5v23K4UriwmasOUkGHJbA0xulSisw8BoNdlxfMzWRzK1evhzUp3RAhAiRysw2c5TwLNX9qEQBi
ADhNm4LK56HK+ipI/f4z0kYGLqdIjeijRJ+fOT36kif8DHM4+y61NMoOEdMFM10/i/7WDO229hLf
KJ8qtxrvYh6e5ptRZsUDocf2qR3LqPGCPpyNbZZIfg/9ZFPxCeStrjaQNvO7pled5umln+dfALbD
dHnkWtEpIm0SwfiIRH+IEnwQW9Hqs3/I4TOIjVtMTBXMYIAjVTzS1kJJKsikOh5tF1By2Waehbcz
32qRJQ2wPK5bXPJG6UDZ2sSSh37MADSFMw3cFwOwSLhO+xbNcqz10HnGGGZ9ofVrHPWVKviVVPX0
iGWQlUbYztBO3TBpgLZwMnFeaqzdkMOo2CFM1c86Iqcls601FdLx6qiHfQCTHQiq1jt2/zY3HN+X
MknTh1Y63UOU1Kz5nZpjlrOGJb+nmLr1k5USzthgb5fGY1iPtNhjjnBm9llJ666ngI3Rvg9i3b1D
omiZKVDpIX2GLdY5+EB8LDQ847QMOHphbnOZl9E+coJEfkUGYTWsmCmHYL54JAkzi2JtgxMYvRoN
UAD5TKaJpZ5iajECmrbXY9C5PyysPdElCRhp+I5V9mUMYXWxGz0UmF01NWy7oEB472hu/U5jfJG4
KpzkthCIo3xMZ8PaJ0Mb8ZabJ+IEJXpRenTr+pdiACMeS+dkMvEmHcMmvR5y2k4RHqV9JMqgJbXI
fL7Pwtqetg5iEkwNPRHVzVhl+ospckAv8xjT5l0ArUf26MAY78AoT+maNxHAJ54UjUOhRwvtlPsb
plIj0kuA2MMkG9hMEeUvaxfQL46kyAosrxzmNvou6xqJyG4NbFtZCA/kMS7iCplUN6JzWnbSAimj
Z/LQFCVhbDZNM35wY8pD3P1z1p2iWRESLJncrJucBYJ2k0bz1Oxdmc7lZmBfWvKwKWCHVoNKzD2G
15GegioE+7IfDOmAZWcNibiY0wW2iqvKfWmN3gaV6VhGcYqqoOJkxn2oKEsgG3DCODrAFSRWwrWb
C+8rlI0MhS7WyTal7LUkikCaqJ0RRXV7IMRtBjtl0162ms1e07/czLRhnkC/itUlbmi4fjEop59+
tKXofZxHdXD2kwBeA/bGeXzgAlBwG499p1tIfn3Gzc3GD+4FKrNMSHTChNrAmSl3PS9ZfKUBqOPN
q+mtdeh9Qm/nwp6cj3LodH3bYnZS3hDVGsSRAkscsTXKqS9WwYqH4xUj2prbKRGQEkRQ6iFTBz9C
FyczBki24k+8zYY730/L1OtL4qJQbvH1XuM4VtPZYkAdeJwmwRvCSQ4ZonDhvRttYX/3jj6qF6eu
bcLrbpUWd2EVJvkhEbVYNG0smUDRFL8FyEsmhVqcRrw1IyxVsHjpQsTlW8SqWoArotV2IOzgsuRV
CXYeZjL8ACIiAethQj/Bhn1eFt6kIc8GROLC7F7KlPJSD7FFjsc6tdLpvjRw8nHCsn3kcjji3kXa
YQ3xOlmUAD6VWN+GfTz2TXoBSIJbxQSTGW07XJiAAWz8r7sxsyTwT4q3oUw6QfNlWm4/eo2o2JAT
wu+pg4ucxiDvX6rBQ64e7jBHj/UmDiP32geqGa+I1F2AY5hqY1CPOK1+9kMwFied8oFHrNwLOwRi
DGUEwqLvOwwi370b+nlMd/Zs4ra0TK4ia0JwdbhDTkqmTQshlqYKo2KUwoLfvo8doGBe2cWEGtHA
geUH/5RzrAMfU5lbteZzySUp2I9Cay2Eclu4m7CpbbXpSWyA3iiJL3IR1zmkJR7+Ye2nBQiYhiPX
WsdtPf0I8bhWRDZFYmB9jPt2hxl57GCU1GBUwAUFakvzTcrtQzOJeEoyB0gcLIt/Mp/igsq7sS3X
5Fb1bGOIYP60MO6GnNMUa3mqHZ0nV3O7SyF1rJRpWunVdeocQx54HyfRtm0K612ZmZFu9DhtWu56
qd7vS0bpT16msWI/mjgfxWREnwoOOnZh8rhErITis8zXmm/cqGl2gzsYwyY1oyi9iVJQjxuk766D
rBCkNibBkRkEt6Q07rmR81T9jyXD9m/hBy7RZ100xXf7V8ranwgEN+XP/KGtf/5sL+/lX//k/4uA
gb9N82GSzH9GfwzzGb+H+XTztwWzZliCaI9pSRJs/2Cx6br6jXulQ9crHYj0eMJb+2eYz/yN35sS
2KdcpUtHLTXe/wzz8d8IQ+AZ0B0DRzzKw78V5vtLhairGzjsSJQYygVo4Kglf/eHAvKZGA/xqiE7
zNGI2h88adzlN+AHEKfd6XngPrNy43MC5kZkycHmzNzPc3md3Pjt15uHX3vws/gXYb+FaPA76YAg
4fKdAE6QFifN8nP/+TvpmpDOK3IbhzIZDnzEWEFLFf0w+Uj9N7FC/V/90LyG0lD4sYA7/CVUyMrV
EGFG5KAVPlnkfCNHeR59y9gbdahvSx9dHWoZQvpCm5yjgjGzTuPtLMEGMIu6m7//0dXyJvjrD6/4
NYCakCYeooVC8cdfQ6Q30LBNlwKgSuOImzAX+3vH1fOHntXdJgnnU9K1Mds6nSo9SVhSeYUjxMnl
SN/pKspO04jjbwU0+N4NzfegAfxVHfq02aLqbpuo3/hu/M5HX09JEYVQqNjm4FDKaDIup7Nqd1QB
t/uuAkoyMZdWmvXSzZm1mRfvb5cdI83Gt/XU8WDFa66NV59IHUAyeVHxwcXH+q3LgWFLOd3HEm9u
RXztoOMjxWrS64L5LEaBEo7gTvdeN55C9xqAgt5gZThoTvwADzBcyQBx20/na9F3B8tu/Y9iJubU
p/2Dro/tSRVadetkTO4ttRO3YVXHl8kKKVvrkSXCuaw8KkOnj3Ce05cisuHF4C0xJ1B/0LHPWpVd
Kmu+5DRP4Q9H2p2y1wGcFhkbB+IP5RqNbV2s0CVHCfwqzNBuqQHkodzd+nb5NBih2uBX5foY24Qm
KYNLwnUmQ4JGTVN4eUatSD2E9cYkMbdG6PFPdo1znucA++cSAx340spaOz1ApD6d32Ja+MAiV36+
HwaM6Now4BWXzTHvxERPl/5SyAJ6Vy2OtSq1i1bPXyhRwdVG6AEt4DKXBBD/SUquuFLE61HySY4n
fdxlXF6pcOCstNJQeZVfIGTVLHqyIAGhEGXWuvzlYV52OYVR3zQpsTSCqDsyJp+xW16NjA/GDLFv
1o+5UAdDRslmyrI3wxbPNJe/ov2qNYnSiTpQC0nbGqJ9njHHB4JtZ0Gh12lmuw/+gt9r2ORiP4mM
O9GYQSoqUAyT2qkuSUt/nt81j1jCSL2ZWnj25RzfFwZIijbV3Y8hDLRbN8OjggQ8T6tGG5yjrerw
s/Flc0O20sYhxfZvZfEgfmuC2D0F2DKO/IOF+ca3w0Oo8baPZy140Svl3xv41+CjFub0wcpOXo1Y
hDeuqE3PZ7qhOYEu4FVmabxodiLdB2wxaP8pShG7Jp2NBvf6DzeD27opR5kf0rzsb1lljwfXws3S
mml5bPXGObQ2Hp4h0Ib7VgEb8kgoVfu5iZL3PJ7mbxalPtskAq2TkX/KTrdehFD1O9md/LZ3g+HQ
Ade9H8ZguGT0WV4iQTAhS7T+0tF6FqwGKLwn0zTdc1PaxW6aW8cg9AFo++pMdbsvJzE9lVVk3GK8
6i9mPLGpCIZPSHNVtpJ2NvxMpXGxujx8mEudPUxFTIxg917Huh3itxprpa0Ms2w/K1N8Qcct33PR
vptjeUOYD5JAuQkxC+ziSkPDyPqoJTyHVbl5yweeXXiwNqUbghHPxmdQlf6+1rvxxR71I+2P9u2c
v1jLny9n4LVdBzKEetV0AbWVzZNBOfMR4jbEWYzzmrromvlKaUISraaIDDJJPeyR/VB5jnqb7Ens
WlV98ZJA1eyYlkGpALGDkVHCX8Glt4qGBA5wW2/liEu+PfawxjB4U3R74/fznsY+j1ge9Bjek+y0
Vp326IvyJLOdybjIk1aHy6s+Umxs61anlreJPH2kDYPIYRTLo0Nyg5KAlxLOsZFjKMVfroWUlfWH
biAeGhinCP5XiV1lCG1vLrZD+VL1JwxgLKZYDtISxroYOy7aldl9dkNur3pKJOeKqloeJcxCg9wn
NqsLyo26vgPgpd3E8ZFCKS+IbUwG9boy30PcXUUX7mn5oPLEKoEGs+lngIR/CZlcQZo+hA3X97mD
k1OV+8Do9rPxgFKJRK3B5frWYNVvJoLXQdWCDaQMSXSngCjbQL2JH/m3nap3Zo2SF+KiJdvq9TM7
YNppVrT62EzPlI7kFOr01GW6ICrsgtU30ohmrzW47ZG4CwiYuEapb6zlpJnnXTo92jzQuvgmLtUJ
cs0q7R/TMPownJ9WAYOdeqZ0V+KT8ajQvtbjBQ3rQRsre8MSP13bunYbysaby9m5jOwBxoAlS+ED
D86Q28CauQR/jWud6yceIOu/P8sJKf3vZzmcOBPrhgOyAKron89ySu/Dniqc5BCxQOyLiKsTVi3l
p17Fo6Oszec8J9VrFtomSI6QmOWmVc6rnBpGoHHHjXHb9Ja7cfUiOFC+nLbI3FmWJ9ewIBKicumV
QeVBmim8QcD2gwKq33Z51fBUVB8k4W6gL4arItZffXcxlQnccVLfY33FSqOqbWM1T7RFR2uUaj5T
FCTgcXX4NWA7Fkr1d5juGVttZx3DrPZG6VxRsOVmMPziuW4V4Oeuz3/IRmOIiYvjZISPgu6NrRn3
L1qv1oQljiC1TbaU8gF+60TRAXw3XGYXikcY/FEC/BBrNF5UtknJUe+0rQNzZo8Zih4HZtM1493E
nrB74uxaGCqY1qgw1B94r7DIyLFas7GuDQoBp+VHt6HRq3rsOT2IxPTuPXHFZlXp4wSjKOWZ0LMJ
41HUaeGPlpJx0mSrkJJK+mdySPfutUZ5daLySWDJDzuy1tKo2H/tiubTkoO2mrWIdr06KQ5dQeNF
IIhSjQ0FLoXcc1F97af2JkrkzySmOrE2LVzrwH+WZOF6qBQ+bAtsE7PYvsw5CuPBeAo4omvRfGg+
9vmmKpaU4RthUDZdFQidFusBay0v6+jlzYAKrWqqqs5mF7ySYhC7vqE+Fic4oamGAKJy1ENdL9Ct
qLpSHUGZJWzIDQ+OYGHS30rqsll48QcK69nWeYO4rG42Isqc57az6Aac4jdZCIm5HZs3thnSOCWX
XtpLPV55MtS9jbeukPJIYthaV0P+apb9ewmV9IlC5o9R6NUWR2/qxfTe5n23cVxSIRi7eKoAcWVd
MAm5GzRWNJUYN3lFR0z1qTSsI8l0l+pio4Vc4pCI8LGHhqeF7RGIOuWjVXQKdWjPMBA9dmv3vibv
iF63OAG1I97sq8BnqgpsThgtPNG3NDMwiSPU3c+xTugqGljJ0HKaymc5R/ejAUkZNLzWc2CN8YtD
aWSjP0g3PwTjVxDKcyoBryNTpBRzdabHUgCXDRHw2TP7+uD4Nc3e06bEeh1JVMgwpFrgAXQz1UZq
k7M6NTXsUWxvR/vVAGqFzLGRFZSGTqybrllb2bloN87SiKQftHS8Syr32SG/Sp7BDYpbtmak1XbK
/GkTHzBGwhkXx6Q6sNsZKrlyNziXmL2pOV0cj129m/qB8YX+gdkTiEJifANk1CEiVkl37qqbpOy3
BYuGuXozneldhe9l96WRQ+vwUZIDt+OvVhObVL8N9Ke6rTyNRbyQtyzavJECVApF9igaQ/AV5xig
w+9xJpcXbcv2KxpGRgOaYzD8yH7rlEf2PL8kK1ffDFAqSt48OOToybxmGc8fvfUW1KgGz245N6Rh
bTSXT91bOnq2wRQj6+NSlMWr6zbj/aj4iHJViYZrWbAoSnmFQcrVhfQodrlq5CqlOCnOTSwEKELq
GAnX07h/xVzok4B3bZ8tGgvFbjx0rDuj+jSzGSPokkzYaTN/DwKPg+wm+x6Lp7OhtbCQFtY5FLrW
98jdeUsySsIMzxDDKzbkstkrAt9uRUYz3nJTvjcrwBLBA5ewTe84sFzK3SCokDYw01T9dukhbaiW
zf3XTJ9JD29mF6My78CURG43DvvJxWpJq0hSczOX08mS731Q47nTVp0rzv3sHAN6tepdJernhQHr
5Ooi4+RG6P1mNM2VKc5TVrPDqU8ASPhYQWWttf3cq80MflqREKZxT5n1GXnqiJnes6wTfs7l6XHJ
8R5b6iaWb/R/rrNM94gX3rFvvLj1+5DfBDmh+eDTLCj+Gy7R2Hg0pXmmIDww+OwKrhjBdxJRd9XM
+GYzXjxa/0hXV2bq7tBQwN4YeF3LurxiNdxgrRC7LIkICjp3GIEfI58A/4SWtw065ggKeCz+FiRU
I5y2Sd9fBgJPa8pfWF9zCRqz4jmrg28KTC5DEM7HKB0eRkUiwNcxNhVpkh3LftnAPE6EVgzZ3+KX
Bpi/01TgeJFWnwqsbmPr7ATeBoL6eLS09CfdRYjWfJNthFPWih31rDeUhvtmtvufjcUezE7s5FD5
dX2dWctdUlm5r1WFDyegAodZLNPYi6k05UtXwZbidPeALcG4NZwxektoWD0llQmRNrXa099fP3S5
SAW/6yhoOBjl4FmCbFaclaD2/3z9KKtRyyZadQ8lqnzmDXY13jMbtvgGdIf/syuP/jKfzA6JjbIW
/W2qY/Plp4p4eC0zjb9MN9ky5/i/Rh5nmX7yX4NQ/Gso0pb5yF8mJbXMTIR+5HVc5ij1a6Qqq0S7
16A74AYYmy9Hi/F76iNLBtYz6bGpG/dEgZV6a2xuqpjwlX1x9LC9wUUYfiaO6RwNjTuDGSEOr4q6
1m5NaBIfAYHppw6O+n0J7OSMN4+Pr949JoIRLSmz+uJY9Mhby2w5L1PmHKpm60sTRhx+Bmb8kTIW
hINZu4Om0n22SdE/5Ib7ojLaN0Eacz1TrwTYXVKywW3SAlIyWYnlaf8+WyzRFMVTpxFM8trufYx1
jDlZvMH5iXCBX1p0dMyFNeNupAecYTLkKUpLZdvYL2Nacy4Z/WuC14s3Z0CN8wFZtnsNp6anHnNM
7c2McTxY4XFzj+wydRuIPVn1jaMJMANL+mYTyiUWNrmV29xlvJ0emmWko2TRuC2WMc9eBr7i1+w3
/poDCTAVnCIMh0M4Fzh8lokRXGR/oew7vU2XgRJs53BZGlzuu2XcVMvgOS8jqL4Mo3gA8s+e+ZTd
iL/PlpF1WoZXYxlj//7di6z5h/fuLw3QRgJE4LSUENJa/v0f1EgbO+DkCpEe/GLAz2O6r4OTRZu6
VAd2VzYOJzhjrbCe/v7L/gv17U9f9i8fGc1K2NNUU3oYqgLSh8m9Sk8ag7WIc/f3X+lfiJx//Er2
X9hpVDOGaVJDiAnD4QMP787HBIX7zf7CZPPf/FT6nweR5UkgF1rbr9cSmVP85cf6/UkV0jh0Spcn
Dh9156SWp1C7PI/y5cnUW0NAlxBPK6wx2UGLlkcYRVX6Llmea2Kg+/ofCuy/tSgAKsr//qr9/2lL
8H+3S/j/CAqo+H3/n6GA6/fso/iK/tTqsvwX/0UFtH+zUIilCQ7PNRYc8T/3CEL+hoDvSMXQaYM3
4n3wX5UuChqxQE/SXRsmoMlZ8TsTUDdcG3ixQPtXNrjCf4NTrC/v298PHUCg7iKl0xxjWxbrjF+H
0h8+uG7VZJinxm7Ph4eIWkUlgmsT9opGbA+sH+orj7qChauJf96ijn5y0vD5Dy/W7T++2v9gP39L
B1rb/Od/6H8++X59E4YNLBlyEN4i01j+/R++idyB4QFlrd1jS1lW7SJda4T1WH+HE8Q++FiCqbDs
P3hDp7gI2gHjQI+VkP7NPHrKEtwzf/8twd34ywtjCyVMVjgOlGmOZfMvWw3XDEYiVAmJy9JOBQAs
h8mSFBUjXRtW2es4LH7qHFYNohccA6ho8MYiSCyDNypZg98CtFWte13awzbRtCaiyQKk1ftgVsG3
qTscq+AUmA7xWNrlzgYzGq7ZOM40nhV0Fcug+xzKqMaqqACqEho0cso8AocpSBYy3ett0VQXw0/G
fq21hvs6NZpzTu36p4Jy9m1An8mhBFFZeqeywQ82UcqNdsk0DeNmchzNOuZJQYiQeH8V7yO9cq7C
7QGFuYOuE61JnDE46cFgZbvCHHs8OPTIYkSgqb7HUk9P3DGBq/5lO0B10N9Dlx+p5ozZSGpXmk2b
1UbluSDioVL55PK2/ejmwHBMpOEVy8iKyqspGb7SatloY4H4ERhFR7A0hQax1cNsDgEwmhg+25ph
KPOz4lUrqYj23MbFBGU2Mw9E/lK4P4jStM3UMnZX1GXy/ZhB17s7/IOZsVKZKA+SBQJ+LSUx7dqV
M74jveP1jYu8WZym7Or5GXDBMYhrcHoDpheGBj7T9AEVXf0xY3HCQqW3dbRPoFOU59jQs3KDeMs9
gj27OqAXzNVtA942Wrt+DYdOpoO8AXY2/aTwp2V7P43Uh9cRFiqwxpryfAorDyR9iuw8TIH6MdRz
T8qzJ++pVJ1QeZhbOAwsqT8vl7SWbmUtpjG2Nz5x7ajrpBG1QrAcsicV4hZeNy7LJohpgUi8abS1
a+SKjHLmGL2dXwyc6W1OTd+miPSY13+U1kkqFmoMvkWWnnqfKkv0067CA8skpEA6ZMRc6lGfP7pq
QaGQfaBoR3V80eWi0+GhsofHsrX4MLjCxydh9VO9k70UjjdYTc77eo7zR55mUFZcHzkMmzIm7HXL
2y+IN1quWvU4l2kgz9SLgj2sOeVg19XWRBC4B/qLVJ0P7M6GeOImqJW1j3NmZJ7Osho+CFdMnJ5j
OKzd1AqZTlNn+kbjnM+kRCu8aA42oY0ge14cLLPtkW8JqRgEjQusse7YmT3a5lSf28kMzLuR29u0
UnQxRWu9nJya77cwX5wQugMZiOcyY0SIh588xMktA97bdIjs71g/HuJOLhumA3ujDwxQ/cHA430Z
CvnZ+vgw62PnK3lJ8KThUYNs6WAxCKbx28aMjfFUwKqg/hbnLcVBcNyoNaa+wuQzFSWWR3D2S5Tj
BQvsKuAFmszoOLfNNq/tS4m7FMJi6lnZeGe3/Tm28V34+mMBR2DSGF+JrPF9rNpYJVsWNCu9iBj0
xLYMywh0waNwm/suASVKwmxkq3u26QUuysHiI4GpByCnFXg6dTzfbaTGVwdYuKRVnJqwcA+2uujo
3qjJlQW6hnqAe8Ie+Xuol7GGY23jATKgJ0BqMNWjE6D7uCbWOpcAjEsALMltEsqFzassOhL4ygUH
NBXrpKpPei9Sz6xDAh7avSjqbqVVgdfO7l1BU9Ymjya0CpphqcAZ3+oM6krslHd6wfwQTuZLk0Fd
EOkNQR9ChEOb7LCRkNNuSn9d5Ml8ypW6yeWrOYCcjvT9DCyrTnTxNTOjSj1YT8xH67Qgmo3NEysR
Ma0TLNnmQi5aXyVDFj3rbvnkl+bVbdKtNmNsRV/tvE6VFYSNmYo0PLDgqMMRuHY2HEyDjB3yH3yC
proDVP/k18ad2eRHWN/v/dgecfCX34R1ko0O//GHL0a0JxXJDfBxgtVDN6+w/KQ7w8zcTR0Y91kH
b9uwGmBh00MTQJRKfedRGyXSHhSmAHrUAwnqlSwASYphM+k45LaIYGthlN8BmCzPVtM9lJKtO2Gd
K3ViUUi0JBBLozu443TTaKOxIqjida57R0rqZYDmsVwXHB4rZ8OQz7qVPfgLG4BFPSIZiXpKnc21
3iTt+zxHV6uMbyQNY9tw+nTqLx1madXUFxdq6ZCX046aq+Ls+EaBLTzGG9m4TfWqDfopLvAMobnv
3dK/gVyH19uI5v6Ddg8a6+vIWFuNeNKycNf0+bXDV/pGEQKyWCmMM12m5NdFT/qJXY/qLjoroCDF
k1/oFLQKoZg5YTRt3RxdARDOSx9UP1zwhbZzx1RprzCJnUsjOKe4cZClFYbTaFOI+phIVE5b/TDE
SF0nleQzQXGsujmG8hmWipsjQEaUlGqh9lQl6Xmwg5upC+LjrNxXfTSqXYQbjLhTAF1QQLSETOBW
dyLChdOWCFWrOKKHK/aLLZD6dM0jbDcW9pNPNOTCHuMsjQI+jSif4NXM6xbf94zmTCYGr1gZ9dGO
AL7npPF4Xyks1HznWr1ug+YxL1sTW9zCtiwcP33UiPqRwnmdNfeAw/QHy/FD3xNDDqzewu+mY/us
zWxl+iYIQMvq5N0omlsHpwOgEqGVxp4Hq4Gjz0Wyf3atmNhEBIR1TsJNrVM9KvNsVUdUibUEyEVw
EDGW7MF/niwBz6Fq9gbelVOvNU9ugWs6+1/snUlz3Dizrv/KibNnBwkSHBZ3U5Mml0q2LLvdG4ZH
zvPMX38fuvv2J8GS6pi7E3F76bZBFogEEpnvQBG9GTXM2qjegc0t72pM3WnIzTca/1tGkIBAES8y
BJz3uj0eY18vkpsMR4JNJeR7w4lTmibRdVBbFmbgTvQNIaIbPKsgv+ISoc9Lgddygx0EksJJLOzj
QmyjoAuGEFaRK0P7MRdHgTUpdB/UaPFTnYd9FfgR8Ajb+MoPPNl1ll14ppg5y+VDbuIrDPT4R6Vh
jTWZkKe2AZRYJHQvIIZFF6gW3Eylfm3EDdxqWzuRjjkfoXB9F0N9U1doYOS9dvQDx70bi268hFL3
hu03v4tkWX31XJQXx9THcgqoMiyEgyOdrdvUH4BrHOZwhDseeGhaBewN5KEQGbtLDq9623tyKxwf
UMkEM1zmP5om3VHl1q3+jYGCEpEMmaUwydIwHkhA/XXl+ygfrozY3lhJzsEips+xViR3MsjuQITH
YleXA2tNot0V698mNACt4CuctDdOHO6HrLu2i/pDzvG1Na3+EheQb5PMpovWsIC8mQFBP0O2Nk5l
7YV/5lDxa51sxinh3+ml0LbZ1G6aLAw+d9A/2fblld5KpKvgpl43iXsz6dhm4U8y40z54ISuvJ9g
ypKGFk35IR0ruG2iGtG7gTsff9eagt5QrKV+fGizKH471FNYbpENBlCQBXHLGZ2Y5oXVULXFI7lC
MUT2jjMhYaKhMVFk7qfYGQE3FUmAn6reuKe6HbQfcYUYx6XeEPFoMyLZ35ndQBVIaIm1zRs0Ma4y
MkbSHqCZ5UWiOxH5FpQn5JuLZv7TzcvsT9ceuQaY2vApEC4Ee/Ra0dPU0+95Oo8PlU+vqCyxT9kM
II3fmIOZoT471Rb4CdOxFqRGibsSKpFsjT2a3cylGyY7r3Wsz4GnkbnD3KE3bs+2eYVWIgp8ER7J
pJgJHaWLyRxKqPke3V0LEVtw9O2AFZZWt+HeYWrLY+7keIANTrgIb9YLwQz5ouo+yVo0yx28cIND
5Y/VZ1i8+tcYwCx5ZO5EH43AAp1tu7WHORtV+Ks81pLT1Hv1KfZq1F07I02128xD7PMABsIVF3PX
jvdlqXsPfYvY0jbCQ2uL8FgibpDISmCeoYcUbnu8S9AmmuGILN1iCOxoaYzbJGjRLnLAStBWTALd
gVPp0ocYdbe985KpJEvWRCC2TaK5b6POH0mhKF3RZ/M9nC81fWLPIEXKd1JqrLsijFnLrRnOH63C
Ry4Ac03tuwGFXG4TfDDfTjHo9V1DEkhPCdVWiFq4y6BHUI5jup1jraNuHY7aPaS+L35oZm/0woM2
PlhXo5tp9r50tO4ulVX4jUjvOiRjndrfZnoVoM9Xu/GXDos4VEcye7hopyD7Prv4ZGycYey6W+4k
NjsVivf+HkOTBEqlMSRiZyXgeS8r5ObpwcDwxdhwsSEH1GVNt2bnY0Y25MPE/TSpLQOQRlF/qTxJ
lyupp1g7lbGJUojw8Y0zqh7xnzxDXGlvtw3WRKbdleEGhS8vu/QN2/+UDZoHmnmI8g3ineDHE4sU
eztEMx1mRBOiL0kYCXzlCh+cQ5onpr3RB4tLQ+G78s+hg5e392OvkPtEdP0RUFOe78IgBAeEA0mm
HRrfQMkJrHk3/ykhPt/biNTriLoG3Eeq3qQ/6YVu1l5qYEOqXUa69F6PyvC+QlT5SzbCrQzhEIa0
D3HOuQrMRclwqLvqexW5MBk0/L/+qs2e5toEgvAHgj/wSWRU9H9BsyrtnYOG0id2qLjd61xvPOjo
usVZBu+NvVi61dc+LfzvAcgneujmwL6HxjbyXhU2Avmu1mp0cntRoeeVDQGgpyCMqs/BlMBJAc6M
O11coZMlg0Tmd3YQcwmesX7aaN0cva3dvl2UswcoP2DWmn47tXb1QcZ2PRxc6Lefg1om3paWlXcj
w3kat6jOgC3sZlv/xPNnfKYh25VniiVKFZYSCZbF0hW2bQCQtN2ldvqofGMKTadZ3cEZS4V/VaAu
BSXMQBNywnzu9brM08oojKLlUeC+bANPDCC0oHUfPwoqkotQkN1cxvyVnUSIaesI+h2/+xRpoKnt
UJRyBNVs5SlQXQwBRBJcTW1qBw5RmptIhpx5yjLK49IbokiUlsgeqXw5OqCup79FMxNZ1i7NWTDI
oKG8Dlo+9J7uboY09BBxfXiPHP54+u3fZi7QZZ4pPDLyBWL76GOlJAtZS3f/cra51tEKCmA7x/lS
3Py3APpMTe/XDyVxggIILSlumo6plLBhdXndmOj5ZRTSB3BEvuhajMmb15/yzBRaPwvlrmU7Es+V
pz+GNnQIDYt+bueGwyEH0/fe9o3+agICeVf7obFBSCy5fv2hvy53aeG3jQInHiY6hldPH+qhisXB
CuFHYIiLdjAs+LCxgIANVrt//VFKW4XlDvoPJUUPOJJpAIB8+igMJSG96MtdKNWK73YSU3+yrAYC
MSoJ2tve7tCLNfOwOcBcccffDzZpScqyju2ChvqJxn60VIyo61uNo/FSn9PoOvZGaiHR1J3BXf26
UkDMu7prEtCWxcp8+huredRFVTWoeNWxcQCM+inwUFJ8fSKfeYjNf8JC/NvFTkZZ9QH3pC5GnQZq
Tc7VnVLqR7eJf39lsGtQlgdYbEGcUb3/2masJsesMbGzLaoeWStPXRZjktVFyZmG2y81c3ZCx9Rd
Bzq4xB5Q/UURCs56XoUN4qx6PWyqCG6jHg+ovrt22d5rFgI+QEQL+yGcTG5uI7Wob2Y8xRnOqCNG
LYlDa/XMlvbreuUb0sowbUFceIbyLee4beHtRs0lR94XdwK/2dOHt92vkx18N0zusplWndlpFkqF
so/yUJe1w5kiDcdRHiq6zCglkn6XJeF6sNDROlpIwVwL4YfXY9yIt3XjJntRtB54fGi0XpnON2UY
ipNpps61a3EFiJxquAXkSMVeZKAbSLGGQ4UU1JmIVvqIPyPaFrpJ24XfDZDr6WqHCBhNsiGiPWH1
O9sP8lM2YEWO9YNfHj3PQir79aX/63YFpEAIAbQAjoH+s9HxKIolmY7AALC/zJEyucirwjsYUkcu
nr/9dyj/Vnfwf9b6+99GI7LEo0nffW4//9d3WqztdPs5+/5//vu+jv7rzec8edoA5J/83QB0jT+W
OKXHpnMc/m3+9XcH0PH+kMJkt3AsDFN+tgb/aQB6f7Ah0logO+Bf6eyN/3YA5R80yZb0xNZdj2iT
1u90AJXlAdSVnj2dSTZHeEkkJE8XZElhV/gLmtSoe/kWAHx109oGtf8mzobDo1l5JilQFv/fz3Lh
RlFQo6mp7o/RiMIHKsnj3kFNjJaFlh/nEpNCvy8BbcTCOHO0PPfbHGSpDDYHcAnq0ndG5Lhzp6Tk
WjSI7g1k6lnG2bLodJ15lLIJ/fxpjmMbgrQHDpRQkgIrgioggJvuLc/37gytqb90/tS9dwZhAN1G
z+O4SH8DMULk0tm/Pq/PPRwPXCyV6Z9CRFK+Ic0Yr5kqbdxza8gvTayEUG2EmQ4iLEJ/VhrNnS5i
9wpR2/jr649WDtafvxvKlw5S2RA6P/zp8hGBAQHdEeOeplR2FHaWXJplF505vo2l2/ooV14eQ58U
VVF4uACZf9KwHm1iTjqlciraEZQjoOOib7s37lDEFyVCePf1sqQQaUUhFIptcmc34EvBlk13c9x3
/Zn99JlfTFuY9eQtTnqumnP6rdXGYwYKFp2HZKehQ7UdwqI4vj6vP4dRf/FyvuOyacCs85TUL0CA
giYG31S4wzwfMiMx3sxVCpU+trTpL8BwGbYgA721AzIGtb0hWw3eG27aGmcmfzk/1TexeA92HSBq
GCQ//cR4wnnwQngTr2vsS6q9wQerHawbrRuDr9HQhwjiC+/d67//uVkmwWFT4pMvHMunD3XdCnIM
zf697sd8XI/0YfKCi99/CB/QlAuJ8teHeC2uCVRR+z1tdn+TLGw09qMVCwY4j83ur7O/stE//Sk1
PaBwSJYFY3rhDcyfeNv6dnrmVvLMhHGfIxsk8VxgC2oWhBSb3aO7vB+TxN8hLVRuURrzzuzgz6wF
k1wCvUWudA75lvJbnLTnwucP+7Zxzb1hBP1iMhIVDxOXwZ0c4cjbWCidWYHP7OOm4KAzwC0Y7DXK
b0MvDnHVumEGByQhLVxWUQ5lz9FxtTuzj//Mm5XVzkqAuEvQ8a3sZSd6tNOkGEZCBZz7fRdRV954
eWR+dt3CQml8rpF5M+Bh5Bej0VPJ1yhQYYLmTPF39FWbU2jEPoLDCboCV25hJOGZ9frMPAARBRTE
8c+CUoNijmGRU+TEDkC2xnU2ePnBKDrverBEeOZDP7P/8CG5+RkeOBi2IeVLt72Opdk4THvXRnTQ
LC84X95HWn9t6MEbpAXDjYydfVaGN4nmV7+7x1JJckh2BTusqZsLwfrxR+g735gMF034wZHBdhZ+
ti9c61wx6Zd0BA0bcxF2oBhiSSRAlaeMXo2BR9niuGXG2wLH6g3ICer+czBcmK62f323gRzOgE/W
Fjd42PkUlWy40kTq0wdiqDPPeDoWMDYcs92mY4pjM8Y9YA+asPXNbeiG4ltJFZYeTjJiXGqkTgSe
unQA3duDjhhZ0LAaD4KGWXAt9A5R2rGyuzdYCAsqSW1ffPUDOsS7zqUzekhTupGbLGmQR4hRurD2
rQSLskVPQENYN4JuuXGwYY4Ofg624cKKESlAzBowMhXozHwbwkyItw46Mh+c2KVBn7p++GfWpYbY
iojDeIdiOSZXbQq1atsYZmfsY6S3xAPo39FDj1e68c7JkXHd2b2Iwzsc1ovpZs4L272rsL809xPa
5P1msOLwK1gLhA3dCYAJTdOpuMytnqYQcPXuvhmN+D5xfVwPBYxi1Nc1x8vu8z6OGiS0KdmV2G5Z
MthVbs8WUVKoCbA0xUd10zZ2kG87Gvwnt47waJnRkochYVI3dju7+pz6mHyj7h3lGE06PKgIK3pC
vnTiz35LJXpxp5q+Y1YRY42qp813dHYEXAA2Xf1SCyx4JLQOojdx56EXk/Gt5V5beoKIwVKU3SRu
YgFmAB5k3YoOG7abCrx88UY65YwDk+1OeAfAH0LE8LagXanvul7WuBZ6veihF8YlJLyOg2PnyNJA
qJ7IT67gbjb6lfC1/C/bbGfk0KME7kWJA+2XoEDL58rAXBujhjmLDmieYY9BfQRqtEnLsW3h4oFb
cvx4D2cydt/1XtXH104rtLeullBhLfyCXApZJcQ0Xfp0wDRqco5tYrR6shndpusPbV1FdEjcwPtc
2nBaLuqxhYekpS51id5GNfe6TyqkKmF1du02bw0fbZN+8m/gJWGSUOHLdo3cPEYYoHsslNBRpCxu
EErR6cuy7XS7EUHluyQIzPpaExVtT5PZfI/E7lhcu3nXTntzTuoWZTerO2Xcoa1dgH51QHdTKz8m
6EqhDZ8Gob7Pg1Gcot6PcNql6ARTqct/kANMH9nswvwikmHzKZhyZKfRMQHt04rOtBfF3iq4qDOX
8okZFtHXlno7DJV8aj+jSSRRJl2S640/Z3QN2AFoXCNXc4+qIGOMZRWD28DlKr7ERbQ6SJAb9v1o
apqJ7q4bTzuqE769rxfIzN08zshtY9pQIMbWmp118FBCQQ20lE3LitCbpttid6vJnY51FBgzOvwd
EAU9da8KF7z1VmdTwC5FpJV2205I9Hx1ggqQCcagCEd6dlc+lHZhj3+GQd68HXsUCQBVmctegW8x
67f0AeBpkpVO8IWhh34mGxe+rVK/MrtOYokDdb5FFr31PyIeiRI/iU3qHgCii79L1v+/rPDfy237
36r6L2UFiPz505ICf/0fTLFp/eHgqi3Ijym1WSYn5D8lBfMPyZ0ByRKLG+8Tp3HJ/0LQxFjOILHA
jckh/0EVo3VC9QzHAUvqlLQxY/idmsLTXFRj7KUKSF3h6fnWwgJ3bdcL7vQcXzSE8hz8Strpt5KD
/4yuZCSGg7Y5CWZw53vAwgbU/w51XKdnEp+X3n3580d5X9KjbOD3hntKavhXThfj4ehb5eWjD/hM
BeSl0c2nowdgHW2J++mp9KHJtlp0rLraOZO7vjS4eDp4mMFecfRRnmTjPVBVeiCzdVZOupIOgzXB
dtMS1ikLw4sRdbIhOXe/fOm1lfRrpj2ayNi0UCLQ30uf3TPJoKa9PuFKHvv/Vgs2sE8nZShsL3Z6
zTpNMA8/honXXdd6m/9FR805FBTf9mkB1CXLG3EZVRM5SmHHZy7xz/8y7sxPn43SLBU06VgnBJci
rCslPD7xW4WX//wu5S6EzXfZ+CMfRKLTC85n2BS6c65m/NKLKwGsA1MvbTmYp1bPgYXMwSlfRHlf
/yQvDa7ErwMzzB2NVJzkZH8tqxl+uPl93dDLIx8Fb2vUtAX8XMDs4kvOcjiWgxCrdgYu2U8HL0jW
pgjDqlOLrMGhMDT9EnjOOfmBl2ZFCV76UmlARUmcPKQhjAEN89pdOeFK7JZTUSNt4mZ3WQYYFKNR
C+WMzjtzKX3pxZXwlWZq6y1W13conpGzC1k0eFxIkHervqmrBLA0q753+jq8i6c25K6Bzy86+Q+v
D65c9/8NI/WGqWFpJp06De5yGb8XULh30ZBhnFKgk74xtLw/DFpjgO+GjdDHgOc8gC57umfjfevG
PRr0pZArf6kS0rTTkKzD6ePkGzGGMBguIvCZXb3+S1/4TCo4o+snHdprWJ3a1L/3e+4g9uyvOzR/
gTAEAl/SuC3dk6zAy8mq/IKU7hli7Esvvvz5o5jO27rFy8EtTxGF4QcrQQF9TPwz3/+lwZWYBk2D
qns2lid0TtCjsaDt7JDsA7i6btbF05evzIHicZaVJwf1U+S3Oww1+9B8v250JbC5ZtplN/rFKacd
AMHcGo5yNKc/Xx992Y//U634T2gogW0OODG6XuOchr4cFtUb3Li7XF7LOgt3rz/ihelXlVZMv8Kp
DIejEy7Xe5+7M0IyKz+toxy+qNji8YlC2qmzcUM1vQRfT2wYVuVaFCWffliUnkRlGtwhEZI+QuR/
UwXJGT29lyZFOXzzpbkzc8k6ibgC8abJbvpY+2W1br92ls/9KJ7gN6VVXRnOyUSA29Xej+25NtQL
C8ZZftCjkZH/zmFXTM4pstBY8xPP/iD6FG34qDPOxOvPPtozi9JRAtbW3NIHWeGeMofmVuoZzXUV
QPlpnXZrulFk70YtyD9EBUY7c/VjjgPzohrl/DCZiJXqU2lctEHJ3Tfuc/vaWPS5Rx9EKMi95G3Q
NF+QXMGkvCze4Qp15UajB+8HR8m6yoR3PUbiw6qVr5ayUQ5G2bzVjdPgcEWSmGQdoqKO96tGd5Rt
R3cQnahwRzm1YkZGMEGLCjsk/wzq6qUFqmw7A4pIZSVm6idd/LUfcObtxdt1L67sOf1gpujE4a7r
aMNH06YGMuffVg2tyiqkeY5p8Vx4p04XiKbp5cl3vHV30l947+g1WGE8MnggnRv7ZjCyM6ffsls9
s95VCKLfucJtGfSEX59+K8u0wSUDUV6+L6pTQ1F9psMjt65mWGcAgi9Esa1sP2aLVHaQlM7JglP/
BrR5cg1vCY3/dpS7dZ9iefSjjQK51F5WcD5OBWG1Kb306PTpujuXrWxC2HPIJExr70RHI36PHEP1
Z+fX/bo7gK1sP5nwSdFNzkQ3qa7xXvsL1smZL/3SvCsxa051ZmH0CpHASKNbaWo4WIaauEF7uz9z
aBkvPUOJ3AQDVjefTffUJ6nzKZkknCUb5YyQDsB7hOWLt45bIyWZ4Wy/D41yvkgiHw5fkUOGi0vj
DhoGcOoCU/KxjPOv65aDEvSS6nsWlLo8wUrWwTUmF4Zdflw1tlRuD0lk27WknnkCAnLp6tCeyjiq
12V3UkkxctNyTd/Bpa9LanHA2Dk+YMhzJv16YZeVShzOxhBOg94bXDehU6Lz4n1ENNRft9GqUBGz
N0oNPL84dYsKWzIF/UYr8PNdN+tKEObA4B38PexTkKTtFfp0DykGm+uOH6nEIAaQVlJLBse65R1U
pGAT1XLlclGCEPxVPECjFicEs24AD+P2ek4iRVH1+DefVpUEejrmXhFU9im2hvSmdofgi9U54b3t
W/U27mKHprLtte+sFJ6Ai/TtfTE7X3FTyd7nEfqXhj26H8NqquyVX0mJOzfpxtFE7e0E9h0GRw+e
9S3Wwva676SirvRg8rysSLNTJe0LDt0vWNWfA5q+EByWEnlGlbg0rO0USSsnPgxNjbe1jof0quW7
YO4en08+zHRNcx0U2DW0hF1Y3wVi+esOKEuJawNbIzvgpn/KcusecN9FGPweyvnfFaZi+DS7pIeH
jfaJRPgNnpb0vX8LXfKfkZWATqzKDmbbSJHXTb/M0YwC3DkM/0ufUgnnbM6ypnWm+aRp+pe8Fhj4
ALrdrfuSSjwnbh3r9STSExoO9EpjgcK+W1kr14lynDapm6Touvgnf8TrQFvcytLJmFa+uxKeTmcD
fogwBjBKx0M8N7E2AXT2y9dnZlnLzySWKjFDh0yFmqHu4linf5/hc+2HtMjfVY5VXMJZNLcNnnTr
ak9Lk+pxPA14Plij47jwnfPgphBBth/NtFk5uhKtuL9jPy2zBOY++bzmt+/1uDkzSy8sTpXj0QWA
RvKGAkUXl84VTpbhoRudft1WYCp5cNh3OMkMWBBrftpgAQnvOzD0M9Py0gdeftKjJBv+nWHHmBCe
HCljgXBi2h1lN6TWpkA3h/Y1gt5LooVW5+sr6qW5UgJZlzPGy/7Er7G5FG46gUhkOJXoCqwbX4ll
b6r8EkhofMIRM9qVyOBOgWbs1w2uhLKGp+dgmR1s1KBE673F47Vv5XhmGb3UhTKVWMaiAcuCQqPo
AkZiD/Y52s6zkVxkje4v7kPtNVy9iZQbvemi9qzvbWGQ9a36bSrcqPaRCICIF5/QMdxgQ3JpevXt
uqGVyE6qSq/0sU1OyNXuutD6PvrNx3VDK2GdadjyDEYznyzAC4sTG8LioCHWDa4cwkgfjJaRNfEJ
ghcEbAzltoM4E3gvxIFQolrw6QRCy/4t6P1vWsrtragQpFv34kpUj87Yl5xl48kZevxKh+AWtUR3
XYSpnEA2/HzUizim9x1m9YbmvvyEDs45jPyzE2ND9VJ2pBk7WbMsvGNqWQcJCOEWwIx5pmzxfCeH
0ZX1YqZDnvRx7GOV08W7MepQ4RYziDAO52t8bFFW7+v08wyARWzS2vavBgczPhR00gvKbwkCJTI6
s5sonKR/8iVeRllfPijgzi5N/+iUenNdukl+7Q1FVkG0R6ggw/Wz2mBlX3+oh9rPtoYO2Rhdib7J
d8AJo+sBK6VdYjpVt+mMeLpG9LE9DOCpcDoMIy7IcLjPrKhlWf6SCFBbVuYNGJzRYXHuHvPWzPe+
aM03LAP7vRlqzvsVi3ZBcT/98JmVII44mO4xCqyvgSg/V5V9Dhv8/KJCD+/p2H6czXoKIOs4hfiW
ogkkN/1on9m3Xxp8+fNHZyhO2rP0kJc4BoV4kI0ot51eflo3KcpxaeOY2pTgt49u3dj7MJ1xrKrP
wR6ef/Ff6WVIJyM/4npH3dJuvKa7MGT6bs17uz/V8x/NSeC5GhtD7R2rWTzk5OrYDNSrsAHEjTIp
AFb1ek4b7wja7V1SDlcZwbruvcXTb9nb8LcRGPeOge/e+RnCzN6qHZ+3VpIHm2uF2eAfe2zEdI1Z
3g8tdtYcJgytJA4j9u2GvoSOKfNkKx3groiXrDm9iUvv6ZQgOdAUfeq6R4S5kp3fdVcSJ8oze+Dz
SxDR1KeDWyb6cQXaNcfRReNOT7J5G5TOqkVIQ+zp4N4QDCbNHPeIg2h34c92gr+ddf/6Slm2ped2
ROVzWlAKRjQ73KM22v3FkKEBbzn+jIb4zA6DO+eZiu+ywz73HOXbZqUuRGN17hE0Rl1uBnTOF0do
o0TTW08ukWDMt4BM/2FnvujT9cIHUYEUo+ZV80Rh/1iV+l9eHlMhNy5en7GXhla+tetwbw+12jnm
MeBraXcnxEfu1o2tnE+25+LsCbXvWEuUYJrgs5c1a6oaNtycp6vIBoOLtobgXGoK/xOyI9HD3Ehz
1Yaz+Lw9OTzgAHnzmPDi7uT3u6oWH8GCrSqA8erLl3i0C0NoE7icMXhSze7mjWcB2X19vpdv9syq
dJUteDCtUISxzTIBk3djAsS+xiy+vzDHpsJktIoOyWL2ketBeSbeXogDtW8MqwenraFyjhHogiGq
Ijx6gh/OaB4dAwqhwD3m9Z/20jJVdo008txu8jGaQvhH3pYAe7ap5rgrV5OybZguxh6h3TvHGUzs
bqzwBPFHbdU5gCq08r2Tqst8N7aPjpmmuwD1p33TZ+9WzYsKw4iLsK5tp7SPnYf17Zhc5LX/bd3Q
ys4g8ZvGQzmzjzTnvd0ce3c4Ma9qM9i/MP6TDo9uq7PlMQEYfaxy7K9qNM7P1K+fv7QzvLI9SL0T
AoV5lgvcqGKTh7L5GKKje+uNzSdU8KZ9kcwteH4bNcmxb29IttLtunlTNo/O1ZtxmE15xA4Fhcvc
TA6WwDZj3ehKjHc9NbhpduTRmHyTQ1+3TrNemOeuFC8coCr8IBVhrVs+pXOvDuUbpDxA1bYGNxa/
1se3s1WTEKz7IUrMYd89C0n6e4RI1ryTdjNuEfwvzxzQL+wXqth7RDEuw1vYPsrQc1Eu3GSjfo5g
98LYKhzBaQNj6umrH/u8vg5K8xttrferJkWlB6Z6FFRGK+RRb5DekGIyrxo5lLt1oyvnMRXLttPj
aZnysdsWVmbtpDes2+ZU8EGvmXaFvxyzMiAF68W6dmVmzqo6tI0iwNNNNKjRaYOmJTlXihRl19G4
wBn967p5WT70oxMZgU1LaLHHZqThN1eIY2Gsw8Dy4mq8enMaJCEbXWMn+gai2AEM3spdVLUuras2
LPtilkfsU/Sdn/qCSombrFwuSoTKaiwm2E/M+RD9cHrYSGUw6SsHV07Fwk/QYLMz1iL8xmart4Km
l2/JVawHlKWUCxKa5h6bY8q899M7PdcwLbWslfmhih6Y8r6GG5xL7CA1H+Xv8ttc9ueUo5ZV90wW
p+LLghlpF1TmxdFrp+bK7+GKwpzOL1etdRWbAIslaoUvBHdp4y/sC96MVfPp9aGXWHzuxZUYjRs4
g4Y7Y0qbJOIt9cgcjxu/vgzGJF63raOb8iRSSRGGCoNm6zgGsOlwOdxoJkZFr7//SxOvhKqlJ7oh
F5dL05DYz0nUejHlWHfcSSWBhYMLARczuiPcPGSzJ3Ft5/O6e5YKT9AEdRdNhstaxzAMb7gcm/N+
XYnEkUqkYg/vGxgbyiNCbReIcyK63a57cRVn0EnJkrELefR17Xsdx58SIe9XfUwVZuCHyJrUKW9t
Ju5pHuOL3mg+rBtaOUbb2Q/zEhnMo5kWcodDBD5vBbqZ60ZXUtfUDwd01ktxLFv/kxFpu0a3fqwb
WglQMeIQUiEnz2UBT1DPc+hYBbjqrRtdic2+F3My1oV1bI38oyexR/VMYOHrBldis+wSKXuut0fa
ARiEx0iTRii8rIt8VQJHum05SMwzj5NTlMhU+1/mMftz3Zsrp+hcOQGmW4N1LDLnh6j1H24lH9YN
rURmHRWuF/W2cQRilhbIcVtIvVpuv67GqHbDJr0u+kCvxLEJClzqCv0m8dp14aliGGr092ryIsEJ
qu/sPNG3Kbpu6z6nClqgSR7pyLKZR+mn3xZMYpquiyBTCf0AQQ3DKk3jqM/WnQFdHQnBVWwpG+Gc
p2cbNsrYkVeDcWwt9MmB1VLXDVx/3bmvAhbyyou8yaqNY5KmW2vKHrB+P9O/e+HcNJXAh4OO04dR
MTSOmV4QvssK67BqhZtK2Oe42pdVWMPT6KdFulL7XnYrK5+mciK7dd3jfjKJoxG3+j7DWbH3wrWD
K1GvZV4QYy5uHsM8fzDnDPfmuP24blKUsC/N2taQEeaa0ozpZqztu5Iy9LrYUREHUzGi8e2m4giZ
Nv9iJnp4Hxjh91VvLpSSEuJXCO0UnTjW2jReQh5+iyDYyq4FrlpPckPfxw4q6LFPREdtOphNpe3c
oV2D98FmSwlOy5zMKq7YC9syf4/L0a01tMGaKUcqVl2IgWjKCZI2sMLwovS67Yxt4IoJZ2hlGSK/
hZKRa0UnHXN23IVNpHpwOdVWDq+sRGfu03TKUIuIRpTb5ta772gcrTnyHe5rT7+nUcdJGMyoJ1Px
/dDaabLNF0fpVRPzs/v/6MpfhtoMPD4YT3PjLvbLg4c/jrWq0MKrK0sxRKh1mA3DOKWkct9GByOG
Ku3dD+veXVmLHqr/VtXo8ykN6++GqE7edA4UtGSCv1zheHE1Q7RyfHq4yp4wxozu/HroNqWM0ofa
GZr3695eOS3wdupcy6nak4MY8ltMgOxtmGXWx3WjKwdGPRYim6SDkBcw7Ms6o88IZNs9U+NaZvi5
6VEiNeT81xy9ak5OmFufkfzDbnuIy4spoJVZYb9zTkVrWSjPPUiJW3uIpN/WRX2qcNzcJGXtfHay
ovwwulPwrrWqMtgUnRWsyQ346koYe9i6B9XUuLcI8xwiT9tq6O6s+h6qD6YZ2/YcImVz0js8sJAJ
G7eV7FcBA9B5V86TOBncGJUg9zYpqjeFcW9U8ZqOECMrEWwXFkT+ynJvZ5wKts0wXsw476zbfFSI
UZTjzT6HOa9tWjhTJU62SSe/vlg35UoMW7mPq4xpareUBLZF02DgsU7vAxDc0y0Zu95Rw1Vbu42d
4hL3wLtBn9cdgip8BAOPYCygE93a2Yilk4ERe7xyQpSo1VzhDF09M3SX3+vcacCLdft1k60Eqh7D
CS9CXbsNNYn4W+homzYrzm0Dy7w+sw2oEJJUmJFdJxL/vwJLiTjRsKfsxjNNsucHN1QIiezQUHSa
TrtFX2zYREV14Vvxqhs1KpNKZPa9FwXFZGm3hTY8aHq0DZJgTQ2QoZXQFFhq9BMw0NvKLfa6Ja/i
LD9TwXxpSpST1e4aw85d3rrJk4PRfmjQzlqzTn5R3eyNzpO9O2m3up7hJV8fymZVaYT5UIKyd2U9
zT6RI1rrbV/bO5cO1aqdylCFUwy9S7q+4bXHoDqOSEynpf1j3YwoUbmIYE6F12owY91gm8nuk2yM
Vbs3aptP9ynpVVPW54xdIBqJxO54Z4nuYd17K4dlOuLWOTQsP5ra77rMhtDbO+26+VaBPrY0g8TW
RxZghb+61C+j6Zw86gtrW5VLsf26TnBW9W7HfhKbaeKu0Vn9fFg1K6p2bZKZVdVFAwulGC9tqe0g
jK0LHRXq0yS1iY6r7t+2Tr6vkYFAMmNNhcvBkObpOuEEEw0dUHZvDAfJH7SxPJMpvjTbSlAOyRB0
td9rt9x35WY5hZFTT1auEiXJzXrUA7XG8W6tanowamtG/aQrV063EpdVYA1ekcXVaRadtjE688HQ
7HOqIcvE/nqg4eLxdMK9NsgpzM/1KZmLD1Es08PkzO+QtDun1PrSvCvR2dRt45VjxgPKaMQwi0ZO
aJNfrVrlKtrm/3L2ZTty40yzTySA2kjpVlW9lq1u2+1l5kb4bM9IpLhoo7an/6MGOICb7nLh8NoG
i00xk7lERoC1E5FJQkFo0zRg8dZhoTFB4bm482SmfAn3mbPuSWQ2Puh6kMUmF79H0yU9abMzu0y8
Y+eplTdNPmQPUHS5Nr34dl4EIfLXn1WSKF52KFA/hWK1f6e5jKA+3Nn7qG1TaPCBVvvK5bxwf1wG
lM6wFYNEPUh54hYqtQJjUjcgvcxfoBwDG/vzV770I47tVrPcNzJv3dMI0ZHnBJiwU8bFdw1ZtisR
6fmTvmEGLhWK6toAM5kpeCwgBVRsEXS+j3udiFJ0e/ixH2Rw7EFCfLtqApbOP/9VFyzDRfbwDFSt
wRCc38T4BXOyoOQNhh9+aztmzZnol6zq9VMEbYN729P2dgKwy+81d7E8TKQBBJgrZB31mp8gCP3Q
i81vhhVT2q+vbofiElLt+kyT1zTvu6QiH/dQ7D5lQ/Yb3XdE6yqo8n1GsUO8JPPy12JTdeWaXvig
Lr9IDeI2FUdiBJ9O+9yL+nmm3TUk6aW1HYNe9CSIVsP4lKL/U3RtBynL/W+vy+JCeaYhWpJeqPGJ
1PZHRaJntGc8l3Ys10Kmvp8jOT6N1tTvEohSHUGvYu//vPELfsGF8phxztMmyOYnUCnruhgV8g9O
5qmAqB+mMv/8I5dOPnp9H00XSuiBYkqsg65cQXVyCkf70W9tx0zDMIimaOu3JxKyx6BiwE3bn35L
O+9ugBclXQD2LtcxoMVow3d0hJyA1+Iulift+4aGM28wwr6JItHtR/Bn+l0ZF8ozgRtqnpdqAbWD
fW736m9QZ19TV7zwLV0kz9pbVguA90sAtcCjHo0f0syzFhO6QJ4JkpzcdiovG46Lsk16OPJceiGc
GDTsXl9DBAuA8wx6etpp9g5See8qMbz4fc3zaf1Setdn3QcdB+aJGfiWBNLVMSqdfk7RZRjp5yqg
fQ9V2ibN/6oTyBMb1PH8kpzfMDxJihCN7hr0Jf0zR61UNNdM80IE5UJ4DL5mGwq8oGSh/3QagvW2
on9ZkN7fG+ZZL4VG2OujT/M1pdUW4FcYOh9iorfMJovfM+2CeXRIFxA+VhhO0TPE0UJ+mJXSVyKm
C6bkwnmEnEeQkkB5vgXE8o4HWQqa89SPKwDc16/PRY1xI6CCA137hoFaGIPkGEf0g4Ay5AfO6sZk
jTYTx/R7/hLUERR3iRcuFms7dtpBFgw6KIQ/rTu/29Pqxx70i99TdOYa/9VQwX0ph33O+FOkmw88
Ff9Cv8lvihuqMK/XjjBc0w5s5k/jeagDetv6r6SJgysv9aXb4jyiueIqQDcYuu4i+EjU8nPS8/+f
JtD/41MJE+cRZSNvg5gb/mT6LsBLR6BuLnniec8dCx3jDvDgmDRPMiNfIaD7BeMixs83upgbSyeo
hOZ9/dRu4G5ban6f9JVfEzt0MTdkhFXN45luOuDVIVvrBrLo+RevJ8OF3YAYJxI6xc4JX80hS9Vc
iJW2nufi2Kfcp2acs7kqcztDvR76WVBg2jzrKS7whkGRewvUiLqbyP+OMvvYh+rZ71gcAw3qcZdG
GNSBOL3r4+GFydAzDnWRN/NMt7kbeVYGIiU3Yp3qoxm08Dxyx0CThKs23AxDeSz/ihrcsZvpZ79D
ceyzsyNkX6Kala2CbrasN8jQtL4n7pgnMAN5YtagKo0Oxvs8D++CTfq1YUMXegPVKjCjjC0tE7Zm
f69io/+u59EpP3fugm9MR8JuaURSbl2f3ULTLLyxbf6v16n/Br5pRhEs0xqX6Ml+Zlt3AiDeL0J3
oTfRDkZdutCohIpdV5hDJCBN47dr5/W0IxEBGFaWMpAJRN3DtTjLMd/6Le5Y5763FYGkzgKoUHaC
mC8eotivmueyffS5gKhSHS5lupH8adhj0t/KemJ+lDqhi0jaIGhjwDszlXxvW/Rm+HKQkxd8moUu
JgkUpUTufTyVcTDqIo73f/KNeF5Dxz57DKSC2CuaysBEN2tTkwLygJ4u0QUk9WKOZxKHU7mo6X63
wUdbXQv/LwQsLhwpBQymW1FLLrssbiBQF9cFIEovXhfxNzRSnCXrkMuprLW+pSr/ljeBZ/PxP720
X5I5Ps7TCjLesaQigYoRlbfgSPcMtVw0EuTM7d7WbCynOPnc2vaZzcrPqfzH9PjLvttlGDplqrGE
QDsQvGFmw4dtSlO/APQ/pptflhfcUtDxZOflm5+KoNhKl9zz8fxPV/yXxXdQKy0zT8eyj5v1kGaS
QYBr/OR3WZznM8zmVqCgaMo1yqG4ZZv0EA21rwk59pmk435WzzRllc/FZuUxTIhf5OwijUTWTEMa
cgOsRHTs7P8iZLdeR+KijGyuVDpNWHmka32r6rU71iz2XNxJPSHzlPRQo9XlmlfqnWqXSBwstJXV
jd/m6etEy+a2sfMe6TKiG5QtRZSM2x241Hc/4A70g1//QC/rGWLR+1TqXT6mu42PTb74nQ70tV8v
vpFgWjDK15Vkr1IItLUfgjr/+eeTOT/yvzdhiEtEEixiG5A6Y21opT5WUxz/OIdgpogX4/mQuhKc
ezYSAIdjXU5jc5rtWOqM+KDuGfREXx8NejnjnNJUlzIWIy9CwFdZAUkM4+cIXEBWtNaxDNJelXOH
Zu0hHlb9bwjhsY9/Pv3zNn8/fQgtvt5+uNsK9JuLKVM5my9BV9FiDlTkFyC5tD6x6kdg+WtVgnHk
pU37nzbpv/pt3HFhZwx7t3XClv32tx7JjyRhXm8SxhhfHwn4S6pAtlh5WsLDmWpBb8Qr0CUuHAt9
RJsMC7flTIa+0Ak5gMHML7EgLiALhCP1EulqKiub6h8oGO2fkSW9+Bw3cQnIshoU+hHBNecZuP/r
ePtE99QLpAFJvdcHTqes5lmV6LLb+vxGjXK9R9PiGovn2zecuCCkLt6zlifLUIYD7XhRzYvZn7gZ
02sqL5d+wLmJlQLt8zjsQ5nVQdoVHY7pZguS+KfXybtYpC0GjBpkTV250/pJzp0+rkr44eGIi0Yy
ttkgv7mPpeA9SJSCJ14JL1wj9Ndff9VMpcqKXSH2msVLPg93aTp4uRXiQpFSaXZ0F1u4cRGwAxLH
F0WD737H7VzGRkxzryPel3MSAFuyxw9g7fFr55DfOIdsvTeYlO7Lto/XD1kV7YdNdNfE2M8n+7sv
Jy7vEEv3CVIXQVdOmuTmmJs5+9vwZm0KNTF7SAcrD0JR6RlyZM7bsY9rX/Fe9WWwhsmhkmhW3WQA
xg7HP3+KC1I1xIUpDWIGeV41DmXXMsv+t4c9md9nU6W/oXed2c+K9qBZACl1zfQdxOWgpgJZD9J9
WQiLhseEmVgdeBiM3SOq3EIXKM5BIXjqWoHoIoz3w5QL8AZn7QzCCcyJydIO5GUdB9BxLNXG1IkH
kI29m3WzQRAYircFZIWZ8XsOXEoiGzGzdWvUlQ3r7oDp/jas17L7t6l3GHExUlmVzeCf7PpS93an
j2tuSPZXGnCkP5mZhrNI1zZ+NmZrl4fO6h5sHtVol2IxY+wV80L7/LUHGOt2jUfgssu2Gm5RtPwO
jma/N9pt6damyeYR0pDl3o7HLDe3YbNcyRkvxKOu6pXI9FIN2d6XjA82v5kyu5LjtHPRI50JMj8c
EHGRYMSYsIOWeF9me3LMQ82OLYV23p8t58KT5ALB+iBSNmujvtxIZz9C+ry/aWw9+n1XF/0V0RBS
f+3Ul1Y0/YtWKr7lgW29AjvicplRtuwSWmNjGW+VKQh2TcEL71XwRpj8+kouGYbwJot706MJW8RV
9ihZ4HcnXWTXPgfbHk0bDl1WGK/JZ1mAot1PIJAwpyBAaGqbXq89KjzpWER1+sACc+XIL115J4Kx
1aTmaq76stpleiAoSz0wziD5ptbqyo18m8+XERfgFUmZQOWd4LFQufpfq8d/Z1Xpe7h4MGrv9foX
9EyrUxBU5riuBJSorbL3Nifjbdjb5oOKZyh4yw6dz1Ww8aGpouyxAV39UIT4pysHccFuXISLzjFT
Pnawm7pp/x1A3nHg1breeRmlSypF2aRaErO2nGP+YY/75pjOgJf7Lc5eX2zF8kAsDDbJVvlPU28P
Xe8no0NcRqk4ntXebHIokzS/sbQ9QeXgp9+uzxfylxIaCyBWnI6mLyOT9e9w8fJ7OyovYmNcufNX
/mV1uocGtUV48lEs7wl7rtLAK+knLgStXampjM37Mu/DF2Yb+hQwsXll/OQ3NqnFrsDx1qigxSvy
lS3TB0z2v/iduONGKtuAnrxFES3Xpj1kTSYLm8GI/rz6+ba9EYFSx5E06ToNQV0PJbEo5AYqnd+L
jejHMU3lo0pi8wWRlb0yNXDBa7nIq7qGiJFJByRGYAo5GKvaYgsMcLyACvs9Fy78qmdgTR3WriuT
MHhEXno3DLtfeuRSKMWN0l1OEBxxNqdfWtQcPqy0m/x8jYu/SlLTNKAMR4E3FMHBcFS+Z+NXyyQu
/koOLV+XAFbL58DcygV6wqzOvv/5Cl1ywc4FRZk04U2lDNJ19jOpQXm4duoaq/ylxZ37uZga3PUt
8i86BOsRShu86OfUMx9ykVeY6gn6qLWmJAE/7Zhsx9gn0nWvc3GRVztR0i4jGgJmb751CKZHOft5
Mxd2VSEmytt1liXtg+lxBF0y2uuD3z13UVd1V60L5vdMmcXJERraX1stv/gdifN67I1B1yjD0hRw
sSOX9Q+z534dNeKirvpl6ivbdkheCLQ/V1r/Pe6RZ3zuwq5iCM0HC4frMtPY3kdJ8JxVZvFqZRCX
RWkclipXMdHlbJm52YC/OnKeeX5OxzxrEXZd2p7rgMH0nTX1SffsSuJ1wTgTxzhVKma5rltX5k0T
3y22joso69ij12VxUVc8WKAMt6IBE7Z4I3gdPOi+u/ISXdi5C7ra+naJRb3oMuiOUOZIMWAfV1ee
1EtrO4FdYrJszCjeCTLrH7IZH/gGDRq/M3GaUmMzQNMmR2lRxFsBkZvDUHvGoy7cquHzToMUbtyO
7EsaFftYffPb9PmgfonqWiAg51DPuCY0yov+wBKae56Hkx1W3VLrjnNZZhnWBPGbPCzJlezwQrTy
G83RFLVRrSnuSJ0jUmHCrv8OVvTFMu3Li9/ROMaZrwxiWwOTAKJN8ibIxNOaLv2N3+KOeaKOni+g
fJSlRsUsSKoHWy1fvZZ2EVdDs+stInjbWNY+xltyW7H+55+XvnDsLtpqmGoMO3abKTtkmw9TovuD
QFnnIWG75+YdAxWG2LVfKgQsyxjdhGmWvBdd50fTQlzUldkGolAnNuWQ2dtEDQ2QI5L7eVyXWS7c
ghB1tLordZ3etfSoG7+5WxI5RmqHoK2DljclYECkkHr8NLXcz9u6qCuraTpjYqYrg36zRdazpzEM
/J43F3HFp1kk4QCPiBrONxATvefD4BetuHirsY0YSzfZlZm0X+yWfUwH7hczR45pxnMWT2Yw5xbR
NBd53qHSnV45keztlM5FW8Wgem1Vp7qyD0l3oHETf0QXXNxldMqPWVotUH8nwaGv+2ttjP/M/o0s
8jcU1rwrPrLMlLKftm/buGC2t1GVuLE54yfFQ/z6HA5FF0y7LAaVtx9zSBiV1LDuqxiy9SPVkz2g
mmCf2rBSd60U2wtRyXSsOfsYi0EeTNvthzHP23cT5tmLtu3scYCa0B3vBnE3LEt2K7bqbzOq4I5s
K6n9npjQcdEzqdJwmzZVppR+kHn+IwQP6J9d3dm23jo2xxGdxROSgOiujCH3UWAGyRaDHjxjBRdh
lne8HjjFHZtGJJNkZ3shBj+uHOIizOYc8GkCyfSS1jV0Okd+2NLWiz+bERdjJoWuo4q1uty28IZt
EUj0c+aHtycuwsyYGdI6fJVlqCADGaTZcx7zf/w+aPQ60mEiXDA/maqyDvtvNM3vt6jzUy4mLtdU
1g+qzTIYDRP1jzpQ36Ml8wsUXATYhnnPvLI4EhGm023LblaUHvxyGxcDxiGCUM0jq8E0FZmHiBj5
Lpzz8YpxXvB1v7FNsWBepDSqFFEo77Zlk/c7wALdzppDy5LgGCQ6LZY59SPuIy4DVWB028zod5TD
HIEK2FoMyqUqhC/yukEu7slCN6QjndZwCdFdzDAjE3TGDxZKXOTTtjE6VQqp4Mz55yBZQHnd7Pmd
386dUHyrOh1BdliUCYT9QNpJmoKnftM9xAU97TtaDSRq2rJHybmo2khC+5p98Nu54+FpEg+TVKhK
mKD/xtckKvJJe1YlXCYqKAoHMfDUpmzEXCGtf7cn3Xrlspzfid/eD4jnObinEWCNKGpqDXBctSVH
Mlp+wDRBf+gHGj0kyo4nU2uvcAi/drbBX9I4zlq7JZiTASyff2rUQ0LJV48PgJWdd7BFuxvwzUmV
G/Qsi1jTpSDbNaGfc2r81iE5KXPYBXpTLAKibctvmzw/piK7I7n8K9yvoQL+e/Xe+o1zLvPL0Wie
8njaE/wBU0bWm4XynzrV/BmShOIpmJvwZV9qeqrDbEqKdibtuxgsD7ZQNu6foRqDnXThwrdDWDXr
j3kM5TXc8MWtOXE9qBNCS4AyK3m4Q8xq7vCayrrq3nENzpGDipUht0MS8fsOecpdw4b4XcKC6Jve
ePzI+na7DxbZvDfQCjoC+NX7FOrxzR13kUc1V3MfqHJnW3qURGLYCEqgfhfKeYcnstNEJHiHbZzn
t+kSycOWA4vpt7rjL8DySYPJQJGwz+YGc0yLPlagbfNc3UkNoJlGY6s7lB1CTHlPe22LdfTKOyAj
53gMSEbFE5D1SH3Jwgpa9xT8qrHfqbvQNF01dqOMqDLel4OR5N8qCvwEW3IXmxbmAkUBhaqAHBmu
ik5EAda2KxnTmyUHnIrjIsjcDQE1Gr2XWjSHvYnWg97i7LRK5QV/wU84HkJqUO8lhralmrLsOEzq
Ebzc167Mpf07Ng4uLk7RDlCY3MuWhwzMoYe2D2MYMwTmvO68i1TjPEYIboQqe5qOn+XCn+Ng0l/8
FnfMtQVlkyIgKi7RjYTg1JR/qScgSfwWd6x1QSd81XrBzs+TE8y8k1nw7Le0Y6rNmsxDVqngParg
tBBEVAXLxu9/XvzC4+42laNdL9EY6raU06oT6Ii25JaGsfhiepCEWEa3d6uN5c2ff+18Vd54wdxO
WKVG1kRz1JbVZtWhJ8PLKJnfMbmNsM00IhOY6ist9IoPePjyw5ROnp7B7YUBMaDpJhZYVkLiT0uO
igK0yOWVe3/hK7igPKlQA9IDTGvbzU0lh1MGQSETZzccs3IRbXxCUJq7ELatG/KUVLCAtq6+5XX+
LteTF2IYazvRlaryCKp62Xnt+Z+ENPd1nr78+dZciK1c1No8o2WdAomIwl6P0n4Td/qBAAJ0p1ub
f62TrP305x86v09vXE8XwKbBHc3Imssyr9NsKCQ1PVqem76bdrI86K1fgc1fzVBkFWmBARrna4Mo
/w2HvfHTbjs0TyGxiOdeoYreze/XZSMf2ZSAwGiu9e00BbYA/CM/cM3BA5vWwSHSgr9Qzfg7tQde
LUJ8RNfFE3iXheIj6jD6xmX7d9t50URiaScSW7UFV2aLNkHC1G2rMMurh+R/f/5uF9yKi7CDWlNv
zI6192D7IOIpLrrFXJNcvLS449n7cF95wzn8CjOnqk7FMeN0uvXbuePbUbI2M/p2CCGtIofWTv9D
+9erlkNzF1qXgSVvUEMmSt5EQEzSeSpi3l2JZi4ci4tas6FoWlPXLRq+248FWiuHfWl9d+44E6C3
oyCc4A/FFN3OU/B94rMXuzdOxQnD0qbpF7rie+bA4YPBy3wb69SnBYG1nfhrns3SyX5ry3ol8W1V
0fQANld+53VZXNxakEdhzAR8xDYOwScoFjxCCHG/4vsufU/HPrs13DaV4IFLtr25N9AYeUCJ/1q3
+kLsSB0jkrlpeqQAooQIEr9JKRiWQ5rWN1trvGrFOHvHlGLG6n1mti3jHhyXq/yI+RI//+LCP7tU
2zFbZ45eR/eyDu33zRqfVhsFaeTrnF4KtUT9MrTluLLmBvpFFrJ5svaLt1w4/KK5CSiqrOWyWlrw
JH+UBLMQXtfRxdltOsmhLoL0N0rMKWekwV1PvQiIcC6OJRFUc6NuQZaXcqAEciIKaAZ79fOx+NkG
fimkkHozc7+ikAIQAlR0I5kXxATXYHAXwhUXY9eHbY+MKG3B5BwWwZx+narxSAZIOuVi8Tz76PVf
sDWJRNE/acsdU7EDB2V+y//y+6yOqWKgJpr6LocdCf0ZvMX6MEtybXTngpf5jeEsBRY+ryeE0b3o
CuCS16KqJq+yNgUt8etTCWUSrKMFklqFyXFI489blPidigv7mhMTRWMG90j3+dvY36qF+TkXF/O1
hCg4KxARlmLtH+QiXlq5XJsrvRDQupCvYc3GaY4GAe55NahT3zH2uY51czRag5iUiAZcUDQe04Lp
Jvq+WltdyWgufGiXhiuLgzUaxarAlJ4ASjyC6Hmn9l+vK+oiwvokBi1ZHuOK0gial7RN7iYzWz/b
chFhqs8lNGrWtgyC6H4eKl3MuW9k40LC6ARMSGIJwqZ2jl/ayCTHaJznKxHChWfWJeKi9ZCmKW2Q
hPVrfk+brX7Ogbb+d5RwSgevw3d18LJkXIk1M/6CQY6FthIVPr16nr1jwXpMkyEZEA93afOPqrJy
AfGi58Ydrz8vaFRDqbdFvxftzbW7Ey31Igen+W90XCbb6cCtKoc66G4iGt2GLPF8xV2I2DLvXcQV
YoQhC4YiiOrnXu9+8Uf8m7ef5bLUMKUlHcBqAzIE8b/eAurgd1mcoMwkGx8SgdQ9wqTmYaQ2N4WI
WO15X1yEWEq3cFRJp0pOk0+ELxJJe+7F4ExzFyPG8MrynqM2Vndhe4AGuS7Sur/WVL5gqy4ll5CZ
7e058ovAm/HQ7NN+H7QqOqRtFPhlly5ILIZSvdjkJEuSNH0xQWqIhNekMC5t37HUOgLIF53AFjX+
QepiTNvhpm9X/YFD8/wKNvec7r1RFHHRYg2pJGD4A0r9ZO9usr1dDlaHFsEaLtDC2Ddb916aJPjY
Tv6TbouwIgbYPa8Je9qaTD1kPPFMTlz82ABWWikVUvFZdndG/I8O642XhbnwsXlvg4YuqQAJU2pv
5iRM74K++uy3uGO+8QDZXQkMc1lNzBxoVGfHNVx9pvUplFhfR2sYJVh6tcI3QO5cHQib9DGI7Tev
nbtYMa02mWfVLso1oT9Uty1g7cq9dM2w8/N9/TV/6KepVXRCYQWD5PcyqabHRGq/wooLqIJ4aJpo
sciyG6ulmKf8exOPft/TxVMB6JQtESOitNmUP6zQODhupFn93I0LqBJyYGxIATOO0vVjHy3iBspV
nu1QF1DFBrIPGUFaAvKl+rGhg3oem3z03LqbT0GxqhsJGmfLaH5m0Xoy2TV5BPq2E3ORfXYxlIhY
4Jr30T6h1ZqjE76HUGZjaOPcaxPSKzH3f0WDN/ylC97i+7qTAHK/QKlKWVBeV0XLSHY/j5N9SAeQ
nE/1+k/c5aM6JDJICkXYWGBae7xXkAd6N0BY9RZSUtFdNYjsAILq5jmmNjlultgPOUiSQEtRhfeg
8ae3ZiLitrLIiw7pCCryY7RBF7muqvh2yTt5o/O5IgXvp+Se2QXjzxNYtG+SffvcBFrdDmKFDHG4
mm49oH1e9YVdF7AC1rKLXloeqeywToGaj0B4Bu+jagenHwQVbgg5z05xkP3dqUl0wMk3O8uKrEnl
A6ddqKGd1NPqW2JD9Qm6O2hwhKh/fsmicXvGNGz0wDIEOoSw7hmUr/rKU3Uh33HBbc1OzaZaPLUg
byijaD/qQV8J0c4v6htf1cW2LeB5oUE4oP0x8/GWYmgPUnOS3UARvX7w8pYuwC2Kx2FtOe5olO2Y
+OjJV9NN1/BDl47mbBi/eMuAJYLhSyHuZiw/7GtsbtpF+alb5y6UTfUgtOiRapYKbLjFZ4w9eY2q
0NzFsc3ZDs6UDQXFsd3ie2U2SInhdvplIy5/V7N1mYEGKio486gPEHWWN0s2Gr+owEWy1cMsurjr
AJOLjD7ENn0aMWHul6S57F1pwJhAkRWhX1Df01w3B9RbPCN6F8kWRhK1OWUwDb+Nt7GY3wHA4wWy
Bpe2E3GQGZj1FADicqs3CHsGpP6cz3Xy8mcj+u8p+t1QMxe6BnR1itYkuts8qdkpRlz8D9rQ8XEF
Fq/Yt4p8adW4HaaOmLsYzvBWLyRuDn240Qehl5Xjf+J/eV2wzCWGSGUgCM0UB/zdiHdJFX0fh3a+
4jDeftQyF0tHwyqeE0wPlyoIan2Isi0CNyo6Tsd+OrdOox4CaF7XLfuNYixWC0V6Icqsqd6ZtHnO
VhJ6rn32ub/4pjyWS3QWRSiXem8RbCmkp0anXlaYudyLGnUeggRMYI5mXAsM7CXAFK1evabMhbY1
3WrTmjEOIp+YgC6+xsunEq94KHPJF3mzLJNk8E4mN+Gh0gyv6Lpcy7UuWopbdYBeVC6HHiXyZBs/
cbGmdxugRDdAIo9ZMaCY926DNtN7tSpIECgpn3U2jAVmkavh0KXSPq3DEl+5y2+/T4lL2kDMmlTo
fe2ncax6UCos8m7Em/Xhz17h0upOZEmXKsjyatpODPQNpypRotiayHqFHYnbVyNnnFen0vS0Wr0/
ALfDD5Lv29Fv7076J/IqbGjdslOQziCvj3nR5FXg5Z/AEfLa9BgBRLlJgVflIgZ4nm7ANtWpX4ME
MqKvV58UB5MitdtpiJf+dhmb9napOq/MNXHbakMagB2MhfEJsdlftea3ydhdq6tcuC9uV00Q2zU6
beOTGYbbLf+sK+Nl04nbUgv3Gpg9nUWnOB/zI2uG+DBo7sMVQBO3pTbHKDHvAGKcAmFPle15Aaqi
a22MS2fi1GaEppWODY1OvKu24wjcylHE1vNjOgaaZezcnB6j096Hw2E1kyyqGABBLxNyhYOgJ9Xs
4VwhoUwa+U1F2TLeNztpvGiVMUPgWFFAKx7GiYxPrHmXcXAmKXJV5f7Csbu9ioaZoEtAqXhCXgU6
pcVg3E56zVpg404NJclmSTfdrSeyzFAUb0Z2HM4FPr9jdzzXOkfLqpohOrVhzQsQ+D3KLP3otbYL
YqyXwYhdBnDmhnfF0o33oB/87Le247ZywHdjmsXRCdzhya0OCCpAOffDYIH59rVTzJa4NVs1rScx
bdGhjaaHKhi9aM9p4iLYIL9Jd1uz6EQPcouhjVeDytbvVJwoDfML4LAEwPBUr8k9mdP3cYtReb+1
z5f/1whwA5lP21N6klB/WqbqFl17v05i4rZ2Z9WxttYLO4VN/Iwa8Kd086KtwGlHr7fdxVoOQufr
CbxKsj4MIuKY8E0xOuNnQW4Dl4ZbCKadBBYUm/dTl34VVn71OnK3g0ikrimv8BCxCrQsQD3SQgbU
i8sHjsW5LAI5D0TAzXpKI8pvazIuz3xdr4lMXvKJznURXRTH2iCSMyD4LlgHEVjB/ByL20SsJSiJ
g9FGJ7vOp3Ba7rd9v/M7cue69Ds6Zfk2R6cRJ3MbJDZ/6jPAa/yMyO0igkBlXIMQZ95ta3owVSxe
MuYnF4Yv6jjzfs9jyO7o9SQn8PpnCHlvWrVKvxDabSGGI1djqPrtNDVhUmheL4UmrfQ7GbeHOAkt
ItPw9aToIk4NjYZ7rVXthR1Baeu1F5gSNsmlMfGJkKa0y/wIEWHfnTtlu3wgJtposJzSmeSPebPN
9zRc/fA0iUsxoWbeUbtWywnThenj1DbyM0uG9Oh13d3GYZgnXZJTEePByI60IjeJiLzaM4nbJxwX
xhM+qu0kOtoXAcqChwYs6F4Vg8TtEyJrof24YeP50EcPebapm6qr/MCGidsrjEFuKuoEh07Slj+E
3A6nCujxKydzdrC/l78Sl22CzUsTS2RwcAL1dBuCZPWnzKn6FG92uFIKf7vslLgtQzJBepuZNDwN
TGdPdcaHo6QDvVlVFuANibVfNuN2D3N0amS/sPDETPNXwvpndDU+e11Nt3cogzkYe52Ep2ZtyRMm
5XRRT5R6FYUSt3k4RwnSOn5efWEfCLA/BYirv/vt3HlYB552+TAt6yke+/azks3ytLC4upYpnUPc
N66P2z1k6DGxUf0fZ1eyJCfObl/oEoEEEmJLZtaUSdndntq9Ubi7bTGIWSDg6e+pf+WSK50R2tSi
FkoQ0jee7xxrzw2q7h96MmEkUYVDf9IARBz3qBnfl6PCBFRTFM3n37/Si5389TcjVwOgWOGqklHN
506jb74FSF3LILgLe0K+DMW4vTdkgHjH73/sSujwv2LYT5HmZqJuq8cYBpUtfwZV8C1JSz8f5koO
DbywrG/hZVorDnM3/aN6MKD4PbZTqwMPWDzEe7SgbKAB8e2X92UqFj9753Ys0SwOQe02LGda8/mR
qmA5Idf0g6rFblOOxHEPDTCxnM1Ipkxa3WWT8LzIblsu0gnKBBAvPWvWRZkg+KPWG+fyylFx+3GM
yn4NBoIHJzY4rtoExzFpvESYeeyyS1QghRct1N3PjeqSdzZYMsxur371TrcfN64WkI6qm89IYKuH
MglkNkOw7kaL+4oDcHty66R7I3ptz4ss+4+GViLJdDX2B2IKTNKaKvQbE8FQ3+vQKjDBJhnH5y13
+hWDhBAI8ZPZwgegr9eettDWbcuXMxq6DLisoM50PfzldV/d7lzfMVCXl3aBC0BLYI3TfJ1XP7/o
NucW3CVIYA0z4P4rOvzx2KFEmfzn8+Do+b/elWbudBMusz2PKp7up3596QQQv15M5Dbn4lBbnkSD
PQ9KcfAULU0WCjZ62bHI7Yd1cqmMMfNy3sthzmoAHbMm7W4pnL142Lfc1Mtt+MlzzBNgk5pW6xkF
3PguhEW+KBBAPmxc1l4eJHK1duZ9L+yi1HS2QfTcRvSHJdxvliP6pQ1GVMWHGsed9pU5sRks7kAp
ezEt8cjtg5kmNdJgiAAanhjcp327PNSGeZGPYnXnqqZpAepEvdvzNkJ6DKJ7H6qSffA78E5e++Kw
uTTVcrZx+Fg1fy9q87qnkUvAIOKachZSe+7s1h02s4NoM5r9Zt0jl4Eh7EjUEIs9iUK9nELMLx5j
FnGvUkX0CwdDvdBgSGF4Q7pV53YupnM53oStvu1ZI5eEwc4RSSbgAM7hNgR35T6Nh0FMXul45NIv
pDXokoOwXM6DIJ9so56TPbyR+Vx77pf//2QCcMTntq6w5x1t2lPVyvdtGGx3XgfRpV2I27KxVRiZ
c1mu80GFY3sY2htrX7FdrhhQw+Y6sG06nweTggimH/X9CnLjYwm8refeOBEqi+OiVKY05yoS4d2E
qut9qZlf2I4VXu98q9pwHXZhzkLL/RIE+xeytN2N3vOV3XEH//clQkqLmfMzKqJ1/dAxpf+ow6F6
nBTlt37kytlxx/6TuWt7HhNzppV5aEn8ZUv8GAUwY/l6c2YgDnQHdclzR0DHBZL/MavD7UYo+XZG
GLlz/2W5lCCZL2AfS5Zc1nFJT5hjTO4wuSc+EEOBO+lVeBjkeisHvbZTL5/p51uGgky/b8tyHvuR
HmYe6lOo9vLodc3c6Xpq2UYqGo7nqpwuKygBMWH39fdLXztHTrRaxkBNhgZlY97S+BHkXMFxnml/
HMplvBEhXPsJxxOGAmADaCsiCAFzzfcuTKuTnXHrQCaZ3gqjruTjLmZJpAZ4UoM8Nh2q+V8AU8PT
PEXdsSo38qj4FD1AUVt7BcqR294MZnxjvav6DNKN/9pqqE48RKLl80FE6lgNiyOq9vkF8J+Kv6cC
mreqbwPM3a3TDR//diokXB+/YHI4SAtWQsWk2Q4hiN3BjKFadIEEW+pD0fV+jEvC9fdqJXLdUToE
E8l+WfBqWamjG2/x9o1Ds/3Vjfv9Xl9bwwmPk77j49YWAIhxi/koWwEOXM9e4YhwfTqbwTyQziAc
XKzkp3Rg2ympg0+/f/K31dg4VKZevf7/VTu3K3i+qmcyEXsAqBniK8WyQNuqGyhoCPX0MKbIp7M9
ibdsUPGYBzXkcH//89c2zrEadF7KZu5L4NMY/Vap+h5ouBuJ+rWlHWvRRptAVROTIzqe/0BtLzpE
9eLXDxau/p8eBgCgB3yTdlqh2GfMp7W7OaH5v2Lyr9kWyE5ffxPkQdsmA2BnO9ia6NAOkn+YVlAM
Z5XY2z2zLev+1Uk9yYO0mFE8llEl+0O9h+aB9Ht8z4wMPqulxj0ZtTxSGdGnDdw4IJM0Iht4Pfwz
Shp64VdE4jxuyIhNoBJTPkNiEc2xTkN0Rb33OiAug0iyyw3F2F1BmipKsjTeRBbsXuZXuAQiEcgx
9iLiBbZ5BmKg+xTPgefSr43K//VgVDO6JMUzlLX2ozFDdcEYk19KiJT79fkQE7xrojGUUKRt9N6s
zPyj66T2szduRGhpT8dg3qpnvswfRdVC2nnV8cHre7qRYKMiVgBODSKL8lCuoMpmjN6aZ7xy491Q
MNnS2FYYyUAfkm6nldIFyqLqhqG8tri752Ts6yEGVTxrmv82DJJLcGRnfpvyEvD8FPQByrzOAgqY
z3HQk4wL9c6E4Y0Q9tpzv/z/p7VnG4M9qANOequaRwknhelXz8vpMioxmo57teryWSa9OqSGHJLB
+gGohEuplCzRsqo5LZ8XNX2baLVkkYr8qv7CpckB5xyb8DnBaMf4ByWa9106/On1MV2OnLpuacvj
FUvrtj+kUSeOUyQ87YrjLwUEIjADyYM8rZr+sDb3/ToZv6vpEvFFPaMVZGiDfIF8wYEEsszivt/8
zriLEy6SsF4RI+HJtSEXhlv0sZoX4+fsXeodCAhHki1rgem5+lT0x3TyA/MIFyRc7xG8ZTEWz7EY
7ocOkJjY/uN1UlyEcNwMkQJMsHhu9y05xtxskC0QfpVy4UKEu2bYm5DgwesdOKGYAEA/lnHid1hc
kHC8j8j3ND7nXNjwYuMqPAjKpV9Y6AKFqxGSDtVSBfnYlPK+r/vtOIOPzm/bHYuoEpEYZRKZ16p/
H7TzeRm45yl3mXeKHRTYEInCHapb+DYN6tOgH/0Ouatut8475WCsL54DTh8Y6dRDv6bFg9+uOCUs
0St4+rIvn5Nt16cqLMWBtdstkdUrXshl3UmjRrDYYvXJvtvSb0b+8HpqFwkbkLksRgBsnyO1PnA+
5yg33DBY1zIjl86zX5KGcBIgPKyn+A8G6fWspqk6Dl0tznbhPxRaaPkgi+U5mOflMC+D37C+cGGy
Bp6uAHVK8bx2fIfQ5r6c1NpWR79Nc0KZjbdk3Saunhk2bSq2Oqtn5ZdNuwRIAcFXHmIBeZ2w7A9R
sD+tUag8H9y5ubxV2qogVs9iLI99PB/i3a/GKlygbDrbBNNFBEtLXmVVu3+NiuEGLOnK4XeRsuEA
QdYAMPDneuSXtBx+dC10RPy+pXNtZ8uLGoLz6pkOgJmjUFw9WERlfqmAS3NU2SZY63jE6sYuGUn5
qZXz5vfo7uBAXXOt6Nyq56aawqyoAn6YDS1uXN8rm+7W1khA+7FZsTH72HyWsfmUmsJLThNgeCe7
U13agFNKI8QD/eFDLNtPRZxoP0PsYpMFaUeLLjROC40wtx48WZAReR0WF5jcIUCifSjgVldMtMoQ
TTkrZr95Yohmvs40mGoHroxCzynY2KG3EYLI4iag8u3ir3ChyQA41hCFSYO8CojMAFsYs0Ho9bhD
E8tz5+nrF4AyRmprQoPcjGMPPjt1N0rrmeO5AGURdCk3WqvnbmHtYY/KDxMZ/vH7rk4Bhs4EpAia
pnmBQGarlgdBUr9L6mKT60j1VQdOhzyBjiRIedP5wSQ29qscudjkphSLrYstzYO114dmJMlxkJtf
xu5CkxNTxgOm50HdIKaTREkfkM0bu/LiKd8o0Lm0Rg2toX7X2yAHVUWL2bvOPlbAYj0u3LC/UKmq
7rw+rAsfC0C1KtUyplClUMdg3TZI/HgyhgkXAL2VNhE70ry8Uev8VHVyegBn8cnryV38s1CpAIoS
QbbcmvBkBigzLm0Q3dj//x2Qtz5A9PqqznuiSj3jqqLAWx3DMOye6q3iB1sv31Y7wvyEdM0hCFtm
Vs7vAex+p9tQHrcUOkZdqv4sLOf369YsB8z6gySk2z90EdOHYWDh/ayLL3rW6gMrhwdixndTBW2i
kIE6jCVLcSGkqUAXJD777ZVjd+y6KfRRdpkXeCG6Diab+PDRb20nPuCUUlSvA5FvJR2OhSzeg53l
lqj6FR/r4q33SgNAMm/IpOLmIlYIr7U4nje+8ZXFXaR116JdD0hAmss+uZhYvFDO+VkGF1xt2qAI
Gl6lucZs7pTpNQz6Qx9PmIz22nUXYp2mthoLStJ80as52Dn9GxwSfsbeBVhHZB7JnCwij1Wo+NEs
pS0PpA2SGxH8FUfrMjSRMUaz0MIm17UaDxKKPw+WzdWJGLX7GQcXaE2LlZaj4Wk+8jDXQwvyNtF4
Jgm/gJwZps8XDRpRqBDxJoMqAzR/1rRXsV9xwoU6V2kPERW5pvluMH+RosyHMclW3MBjXDv2zoVN
qJx1DIHIXM3rn2MQ/rXFzPPBnTDB7gts5N7jRtHtCAxP2Bdefoq6eF5uAGasekaepoju23sJG4O2
mJFrk3rFZtQF9equTudRb+FTWy5mPo/Qjkif+kpRLxtMXVhvHcVbFG0MSlDs1I79kJ51D+3cG3HO
23eKulDelICFpVLL/qRmO5nHKKhlVmCcFDriINZcjj5Wh7qg3kHPc8eYip4WEXef+diuX2Qkxht2
4e2DSV1Ub0JGaiYebk8zSs7jMUA/67yGbcO97D11kb19VUCiS3XbU43uEzjBplUU2Rj0tdcJIi64
V2IaKFr4SJ92Ma5IN4FBvyt0PS5ed4C48F45RFbFtqBPeiIJwA9Rm2TB1gXCy6cQF+Bb1OMYta1Y
n8I9KL8OtjQXUAelXiYZmfzrgCpoQG83TQV5ipqmIodmSMajKavNj7CQuOjecEtkHw/j+mRSqtFY
mFR3LItk80OEYrzu9fOrBIq7GxnDJ4RmYLNqoPMDroCqmbxqOMTF+ILvWUg74AbrMGanRkw1yG6K
3f7hc3WJC/Kd2jUOSdPZp7SuyXtq604eu7lOhNflIu6YUaKXsZjpsj0xLedvrYnow14zv4o6caFG
YJToo3kq7NOkQnsuuhLPLURj/OotxAUaURqNgONid9g+pR3gdiT8E8C79bvX5rvoIj1E8biJbX3S
jdXHsE6KOpvxm36EKsRBGP3fwrhBcBnZJ7kL9QEQm3k71XXNGi+7n7i5VtGXDdRnDckXVY8HBX3z
bCeI3Xx2J3HHTdUum8r0Hc113f1Ylf3ez50fLj9xh01BLdrwHYDEvKwadp8EjTlEAi1wvyd3Qik1
qVIVpA/zZm+PRtNLEFdeQXjiZj4FGBF72uowr/WeF0x8Xhrr1eVJ3LzHjnQYVib3vF6reT0AShN/
MhhU/vj7TXk7FEnc3KcxsRSxDcN8tqZojkk1dnM2yCj4WxVDeyOIvSImlbgJECppi253FeZRUzJ5
iKNe/6nDBnLme6cPAqIOmAtqwYmbMEEo1KyggL4GJjztgdr+ZX1RePm1xI0qwqbu0yFu9lxA4v5e
BPzrgBGiG+Xxa3vpOE0IPhXRnMot76thHQ7TCOWHjLQwYAcjRevHapu4GVm/RjyZwnTP261dQVNm
+aFR8e5nPdxkrO2l6cE7tufNZn+khJeHuC6+/P6wvWzEr2Ua8FG99srtkqZbspI9T1LU+TECr78W
s6KnLcTI/QwWG+Z31d2cLMR+qJImez5xtn1NSjYe4GTJDef/P6bct97DsST9vgylqMo9T6N0OaHD
VX0vB8H/DZDmP/LEwmGQcBhP3bKTI2cQ/osTEkCFdq8ir/ASzFWvt1LRsZhA3R3me/xfAlOcjWHp
R56RuGVGRVbT9TVuK8hwGWK//jkq6/HGg//PJr6xee6Yqg1I0gPNs+fbFCpQ6AIhu0JT52KKrTvK
SpT3rAdyAHRJ7UHGO8l0WrWHmnSQhi3TOuOT7KClQqciE2MQnSCekJCsWKD+GRfbdl/1YdQcZTv6
+VNo9r7ears0HZ10veZrNM2nKW36bA83PwpQSKS+Xr0H7cQLTA2rtwrcM+mw3CWxsF63GSp3r1cP
g7GRIbLvPJpBxDNuOgM3hJ+7hsLV68U1pqPTaRc2t3Wgjq0GpTlkzLyePHEnjlGSS+tpgx0KSH0B
IeZDhz9+5sGtT6Tbbooy7fZ8ibe/B11qFJyYF0I1cSsTbcyFVaTdc2i5flve73X17++NZ4xdfeve
vPz/J+SeQTdqFPsEw9w2AxSo+Arx6Bkq654b7hhnHe4akK9iz2NQXZ+F7ftDPM7qhm+89vT09dPP
cmn7XvZ7zmNDM+glt6eNdn7JcOIWI2oz0G4YsHpImcx4MYTZwmqvCAzqXK8fPUCjYCvADZcPRrGP
1US293yaAq+zCI2o16t3TMQNDcSWt0WnT3p7Yc2KjV9THTowr1cHLWTctWRY8jEm/1AyVseuJH4M
+JCoeL24qqsx7oYVjZVmqQ6T1fI+Hid1w1G8GMBfzztEDZzVQfFA28KsOeE1RqykjvQxLcPkomtW
fWMJHZ/WRKXHPTXG940crypFZHvQCM/5WsDYDCPAYOHmVXAC2fPr96ljdI9Q55jzeRrmRxkRcseA
JPIKbDG48Xr1KLYazIuDyelIIG5eJsk9adbQc3XHjdiebCU87JTXbfygzQfUz72K0Nwdf50w4Gz2
Lp7yqZb/heWPEmLMfjfLHZSJmzVZJDKzvGX7HRR7x8zY8IePMebumEyw7GhHoQCah/E5qdc+q4eb
2KOXTX3j4LvDr1s7Vgw9/ClPezCusn4zp5jq6AEcoPKpXST9lqjlFqztbbvM3WlYvRAkxQVeBFRv
JGNNuvyxTlP1t982OXdYp6ZfdxONaNrN++MomyWDiGrzp9/qzm3deKfQqG3GvC6W71aGOQOgymtp
d+ghamsydUk85GinfWbB+neZelZuuTvzYOolXUiLI99OU5dXlPfHF7Pjd1XdqYeOBZEMgmXM0w7N
bBaGWbqWfnhW7g7AtlUxjyuKVzlsWXVOdtsfddCnXjECd9WuwakXrMpYTJRVewUdmHnJ2Gr+8Pui
jp9NIt2BDlj2eV+buyBsdAbJdL/mNGg7XlvfBKk+nxY+5OBeDB6mKm3uNz153lF39CEKiJKclkPe
tvRDOtWHZl2//X5XrlRmuDvguqIPik85DHlEJ/4g1+RhsAtcR3eQUfc+ANvJmCZfubLFkzaqOsft
SLJtbeQNr3jFy7vDYluxouQDhp5cEL31WfjC5zsNgv7bFsV6aS1VJLM6st/Koaj8joI7RLalOySF
RdrnLZmmS9eN/akFdczH32/pFYvqjpHN2LdaINTNQ7D8HpfAfOm1Xw7AueOHQztXZNKmz6f284oC
R9ZNrR9BOXenyMBiR4e0jbsckvNH8Fu8l82tus+1LXEi6A2MWgC81tgSKz7cEfzx22rnTo99IrZK
W6zbxQeygw46DmI/NAtGQ1/f6T6agpTxtc9h5oa7BOPMp4jE8uD36E7sXLNO/i84z+cEhHU9mJxG
gFA8F3fcbo0hrFmD/jS3h7oNk2zaWr9Mi7uTNbssDOITMPCORdhe+DAuF9r5AXG4O1zT0GEqRMma
fCrJ476YT816Sx/kyhF0h2sg4tJUMtnbHHS8fzdxrTK0TP3iEHe0puaNXAh4bPNY0I9LsF4qhhjc
65y4gzWd3GlYTqvOg5hXOmuAcbgAaVj6mUJ3siZdZ/BQUa5zsc7DodTVdljDzdMtuhz8hQC5d0vT
No9T+S0o5Z7NZvK7++5oDa1oURYi0jgrEzntUTAda1J6FXG4O1rTSRNHRfCy62P4gBTl81hEN4Kc
F5v3RnTv8u+XUVxWhG06L1bB/+pEwI5sR59gkpJ7QTPAq/TacmEAYIuk7GDJ4+AjJNQwkZ4Gfvna
LxM2SQTaL77rPF4XcQzAVXlUS+s3c8jdGZuw4TNRRLW5aJftkDTD007aW/nglZ13p2iYKfjaBl2f
A+s5/WFiao+JFMNZS5Cj/f62XvsJpyJaiWpXUpRdTndcp30y1YEPXXEq13C/gR26YsjciZoesCEr
wOKcx7zLl808zPstVrdrSzvutHjhzbFh3eQrbcockvTyVK3RemNvrq3u+NOqNmsv16nPG7AV1L1M
s4DZz377Tl+feFFGGDIIuiYvwmZ/VJaJS9+v8jhCZPzG41/Jyl36eQuUMIj+ZZOToA8/BNYCthLV
FlxglZgOYVDxE2R0/DjHAMt9/UJT1U/jgImzfGu3d7z8Z9rpjV7slc/gUi4DtsmVWvsmH3f2OQ26
P6LaT7cINJKvHzocFVXjJLp8SiZ9MuNlH6gf5Qt4716vHehUb6hLI+7ouiRrquWJEOmZYLnDQaYM
lyG1UZObrgBENFjqTA23WKivbLg7HQR+DMzwACueM/JjE8WKYRXuWTx2h4OAVusnass+rzeJ8lZK
68dpXtiNIsiL1XrDVbnzQYYm0VQGg84NqOnEEzjTi+qwxIUF1ilh6rtmvR+IlrvDQqNC1rn1rcaU
fHifmOVDv/hJBnN3UshOgkIxwrY5JDq+oZr2Vx9gRsDL7rhC6J1dIP7ZIQgp0kIPB82r7WM9qWnI
KozN+kXz7qhQM+taEoIYbZ3schB6h7KyvDU6ce10OncWkchCwo3qHKI96YHwuTn1YuQ39ueK0XTH
heIyYGljJvjzdBjO1sqWZUkHJVV046vlQGjS32+NJjds2xX3684PsakL7T4sLXpvpAMrkqXZUq31
PdHl999/8Cvb5Q4RxYoRbYoVLhIUuYKC3Ioy5QeK5O4YUTfJaZ4Bks5tF8eXhsz3A69uAcmv7c3L
/39qH7Z2SlcT9rgGgHuf0mL4r4lN+VRTqm987Gt78/L/n36hSRMII0K5ItfUHiYJeqJ4bT767bsT
PJjUbmXQTDpfuPpeBP2nKRhuBFTXzqhzA2YIQ+5qs00+MGv+5NVQfxkoNSoDJG/MunJooVYv/AZ0
uQvnWppFjmic4zOwktzzdSiPqYwLP1PhorkW0e4cBXeYimr6XtLpgYBG4kYAdOXzuhiuha8VqAh7
jYp10R7XInrHa9OevL6vO8WythrcilArznVCxTHlfXKqp1rccGTXHt05+3MJxjKazjpna/X8wq+f
QTfgRgX12tov///p1M9FDEE1SDTm3cofu4kXmUqVZz7kAqbKdg+TTvZ1bmOQiYf2qTGzX+bvQqTm
bQZVeUiqvB0KzDwN3ZqRydz5fU6nABXQNAZa2VY5OP+aA9A+wUGR3S8FdaFPKMetZt5JmY+t/Fwj
T9y1ubH0FVvgIp8CAxL3KbFlzs0aohoNeb/HuB/NkwXH8HsVBOR7I3X91WuXXCRUmqS8ldtc5p2Y
0weolasD6pnyxn29YvBdAE0xKc1ZvZf5bGT3t93MeKco2Z4M1M5vmM4rZ9/F0TBZbapcTZm3pTRZ
OlX7QQ8kPvptj3NrjdQCo+8Kq7PtcenW4rQOfLr3W9y5tttk135quMqZXN71bH6Q0+7HBsjd8R7C
VyOhgKjyCojHg1Y8yoIy9gNgc3esp04W3i7JpnKbzn/VBYTrk+KD36Y41zaZ9ZxQIP+A7Waf5DQ+
N1H7l9/SjpeVsYJOQqmxtBUPs+6+UB3867M0c/F5kLGTy6QGlZcziCPieEcKx/3geewXeF60DpA7
CoJLoqejbabHhfRf/J77xQj95DloYEPU0LC0JPQT3XmfVYGnWgRzsXkDfPXCq1LlQZBEpxWA5EyO
pR+siP0CiQqWuStpGlxY2L4v4zWHqIlXJMBcPJRqMQqkVhpAPLRP3pkNgiBqll5Oj7lwKDpb1Zi+
UPncRcs7UcT2NKQi9qq7MhcPtQWJJRsYs4GHgroL4DgYJA/Jt9+flrddE3PhUEWJ+9NEePRyLoMi
S4N4eMdA9NCCD4ia+xkd7SNJg1uZ7dt9WebO8AB6uQgy2+BSD0HJDmvQlcdOcfNDaMPvUGxr77Z+
CA57zAovk8xcgBQJwGtbJmVw2fa5+xGIwByRUEgvshPmAqQIVDTVOs14IdJ/mwr1PpnnG2nn226Q
uQM9hexYA24B+BL+A/w7mGSjjN5wgle+g4uPwqAZQpE2UHkreJI3vO/vdmLqJ63RDdJRClkPs01P
6NX6FZiZC5vick5bAwmYS7viFIsKQvF17zddAGzja5tXxOmC04vaGln7U1XJ9/2obsRu176CkyLK
1EQVcIjpZV62T5APeN6rzSvOYS5IqlhsGbQYWcihy55kvd2+GMk8D4/jc0O7rXxp4XNjzNKCcv5H
k45+cEbmEgdTuk4lH4rgMrfTo95kk1FC/DSwmQuRmmOQJTBl5aWum0c9xV+30fjtt4uQmookMouK
ggswk/+R3vb3lJjwxo26ck5cgBT4Zpth3Nf0Aq2sHwUBXnhEPc0rAWcuQCrWONtUjnABvTWZ0Mvf
STj79YLZL/iotB/KEdIVl63avoKJ7o+lt17hGXOVAGJjSrmGTF7KPQ7OEFf7to1M3TC9/2ub/lpI
Zi48Sg8s5gqO5EI63eYbSczdYsT8rKo5nJ9KJBH3g+ltJttE3ieKBe9h4trHDdzVII8eZ/sXSY16
TwlYDrOBmPhgVpOKrF9q81+MMZiPSRfV/1Z8j1VGi5r/MVdtojJMo6OOo9Jo/lECH/hXFMbANgUD
xFRZY+lJK6EPRoTzt0L0+x0aDKDOsE3zrihIMGdrZSyY2xEIZ30AJYCswJHJOx7vhy2g9MCVaB8n
pkObxUWB5rwdkzOAF9XXVQSFyQKxsDtq9/qimkDfB3u7PnJrezySTf1Ac4A9v7aofVyAOCqK5AW0
hGW2VxNa+X7Uz8wFh21sAk5/TOWFgeWts7zDHCyMyO8Dmre7C8xFfvVJW9Tzy4P3JFU/RiR7j+At
/14mkKlRtDMPv/+ZK9fdBXtNaz+yIebyQobwXgr9wSKkv/EK19Z+cdo/RfAl17SGnoW4yBB9nUBv
JxYPflPOzMV66UbwHZAJeeFzdCkl+xQkwi9QdaFeckF9RqeTuGgiZBYFHwJCbo3evV12YC6VsuiS
LsTlSS+y7sSdiTZ130wzObTT7qeAwFxKZd4s09wMhbwYPrUZj7e8AkG+5zd1wgi7A5xbB1xcUJR5
JDvID7qF+EnSM5dTmS7AQSf1Li6GLdvxhRvzMNTd4JU6Re6NSkNkk2Lsl3MTiS+qt2U2qtGPETNy
7xHoSdIgXNl0HiL2PbL1E2n1D58rGrmIya6KodRrXlSqBmAnsqhd9D/D1BO/9i6mY19f05qXGPtO
E3ummup3ShbALy+dV6wSuXeprfqSzXKazmLN7N6W/0FhIfSqbETuXUrQVVyaOR2hQNt9aWj5x9iJ
3eucR+4litD0aKjYuvNcblM2KfY41PSGw387aYlc6GRhuspWA+vOShKM8BdnGrZltvQ1yWpm35WJ
3O+YvgW6edsKR+6lki2HejTc4LkB/+shIgUDZ74uvfxH5BKVp2HaoBq2zec5Ut3f0DwNHxaC2p7f
0XfKYtGWLh1p8RUmzDO9k1st7wloOY+/X/1tFxu5eMo1jOclSMl8NqAz6rLOiuiQoBeuMmIhVtUk
1A+IELnwyphNAnFTOJ2Xl5CpA0Ymo1AXuBFVv+1TIhdgyXkDSEa3j+eQb/JD2aIZovuW3BmxifXG
b6QwBr/GqJELtAw6UH+Dj8Oe01WTw5Z06rBREJpbOlfHOi3UXQdx6UxYQhGoQpjS7x66CEyMsIWm
5hN5YqvsTzumf07B6udvIheAOS4LHdZ9IU+BKqJM7qzNDLkVwF25dy4C04KXjFOGxXWh2wyBCmYZ
/TyCi7/kY8T7iGDplHdhJkzbZGbw9GQuArMFffbSJXQ5pztYk7IIJafzUCfrjWbjtcPqXOmtLLlK
Yg5c4VLMMhumrrioNonOzSoirzomkBmORwObcbg2kMBeefkDcvCH0ujixoG8wm4QuSDMAryrbaym
8VwQW6TYeAg9bS/y4AVw06dYif5Bglnm0UJC5GBU39yFSyNPUdf8P2dnshw3rkTRL2IEiInAljWq
qiRZntryhuH2QAIkwHn8+nfVqzaf1Yrg1t2mWSCGRObNc93P/963XplZa6VmlBeuB55uuAqH+55S
32RSv5FGfe3RL1vlv0L2nE5T5+d2uAbhBFXKexttyz+xtTDT1gvkn7xDFOPyd1P0wIZ+W4jBX37L
v955FI03HmAA+LQHT7A3/sbTbbI6tuacO58lRZk2WAvovZRRadAJn/+97SvS318bnYroTpmX+qVP
7Fs7PdGg27iE12LMohh93yngyZx2COimA3N6Uz6OrUWMSQh3Iz+n2HpchORDNe746P/aNCJrEWMO
WkLGEzw77c300rvT7jJZbMp/wv7q9+Fe0siysDT5tff+mTlxNYy8JZ1+ZdWsdYasBxE1iTS5ZP38
QfPgU9Tnb8SKr8Qoa5GhKeXofReQS8rq/hwsiBxgM6MeXE/EHomN5eO2sV8tItYRXy5RQi68yeIk
Tx6Qp/u07dGrK2MLd20LXW14SbT/aVuz7yGSf2M3fm3kV4vIgvIs5KjIZcrnnySKvsxNss1Rnq2F
hUFSydSnGJLUVw+1o2IPdb88bBuU1TGI5Yl5SPHitaveGVVDEKzbt3SFr4zKWlfYoLvB1okgFzAx
HlPWn/t5Wz6NrTWEGj5eToGFd1GT2SkmvqWSbGspY2v1YNnwAc2zHK/N2jjR5XdYQ27LReE7/b78
c1ap1ChGLlLlH31RfValfyOieW20XyKdf50/ZqSDFw1emy3h3WD0qWnFtvvPmlXXQBkUAYuAEcm+
lc18UV5u2w7XnDrAxehQhBgPWuYH1cEcyxw3zey1Np8lNqgR+b7sJPlnki/xXM1vbIavjfSqGERn
zzVcmcilsemjL/LYsG0+EmyNqEvnPhOQMrlrS4YqVm5a9kvWvlUufuXF17LGhUdy7HNLoSdNP2bB
PKIdc954uVyrGrOMjow0hl50nzzbQT+rfNp2Iq9Fjb2qx4kNL6umTh48yNnSk21Tey1pdGWm22HE
NEl63Oe61Ph4SKL9pjm4ZsAVOs3nlPTltYFH0xl1CLbvLXvrLvza13z5838t+CIFfjRwIRa87p+H
ojlMVb+tDYitJY1KLcaW+ZJfdQMDUub439U4bYvd1ppGa2A5FqQuvMxDANBEf1pGt/HRq5Xp7ZTA
nSKwV9hTSm7jqX3e9iVX52RES6eTCQ8eqxYbbLlzvdoWl6zVjAK8c/S39ctlEAOLrWyma0bSbQhc
tlYvTgHNExFqex16ex/a4nst6/qNZMwrE3CtXez4kkcmsf6KBVSUMQEqkMHJRHfbvuZauIiKHYxG
SFtchzxbzjIFME7CV3JbzLZGgE1p3mr4SZZXa6uvDau+N9G4rTyBguVqaQaJK9zkAR6uhYxnOpCY
mm0QIbYWLi51OVAbueXiWLXnLvnE4Du2cVBWgWytHGlmCelpwPLnZGnQ8erExmvsmv9FWqXKsuzp
pe+mqYDNq41oDMvAbV0ybI0NTQaDzSpsimsSiK/B5G+W2G0RPl3LF6ciILCsi/zVsqS6W6p2OjKj
5/1/by8vMdr/pzXpWr84tgTGpug+u85VVX4bc07eg/BqPqSDfquj+c+Lla4Zg6qC95NamL8u4/y1
sO6eGrKpUEnXKkawb0kSTr2/6hIdqbyKyF0u6v6NK8o/EdufBmcV2EadsNM0Fv5amB7s28nVR1by
+ZgWc7ijgg+7tC5JEocGjt6LVMtpxBz+NgZj9wVlgfQLxfme7NGhlZzyIZPfpgYpDgmXTX/KJ3RF
QwsQJgfYFzT71LTyuLTCv/FhXxv1lz//1xnNsj7oNMb9guLTHtLDPG6mfFsnEl3rJGdmZvgziuyq
+iWGtewph5nvf0/If3rj/jToq43AAr7S6bAsrybAFrwzCYv2QVr20dmGwCjvOtS5xY7YunkcoV86
R4ARV7sgSKbdoFN+aOEuA+OdzgZ7WqjQxoAhtx9ZEZIrzJHMKUsHss8tk6cozOSXvlbRQ8gsM7HR
utkn4YwPE75ENZ7x8PPYJ9lRUNHcN1TbgwNs4e4FqHpN6vqt+sVr32p1xietyW3dYjil+9GM+kr6
baVwulaFRrDv6H3VlghLOHmqh26KaaejTYlHsa59paXpggz/xK1ukx+mDL/DW/z9f0+Dl6zU/88C
seaIiKUrw5x0yS0buNublA6HiGn7YBXM4rQPlrsF4csb/9ifx1+s62AFdP5TVJHkNlUW54Lx74SL
Nl2OxbryBVo5EkoGMhbM6nZX6+mQjtG2hIFYF74GwVvlRYsXT0hxrEj1kLZJtf/vT/DaqKwyBmAd
0lqCh30bvOJ7NSp7ENKpjU9f7a3CTRIYesjs2lYmuyCsbawXWsXb3v3lN/1r92urCEbDkdA3XqGP
FK5TQ7xw+2nbw1f5vNSGBnqSQN+k72H8RX4Ynmw60GBm//t799nU5LPDqHjrzqo+l1G9Kd8h1lUt
2B+MYbCE+gZrwXswm1MQUJtN5SaxBopEQeN7Pr68tQSxmyT5LlLBNqacWNeyVB4uvraLvpVwOsuq
YIq5gpvGpk+5rmVh2qUsQVLlNpX6wbu+2WfEmm1TfF2mMjNrAalPo9tk/MlbNuysyjYufb5ana2y
cKMxqbyZyVyZS+7UtFFHuq5UTZmRpRSZvMGipol9OJ5oo79uG/DVwqzCLJyWxcpb3n7uuH/My2Hb
Jv5/paq2hGePNfKGYA2MXCrvCPfvtr31alk67EyhmivY8XbBLRi+snz5sO3Jq7zBlITOE8QhNxZI
cgtRRj1PDfo3tj19FVgUDm6ZzezkDc0hAqT5cdrlKnxD+fJP8u4PZ/S6XNW7YqpYCpZKTymW++x7
spusTO9gHAY9qNA/dBBlMTQY4kqEk9+wlt15brH3ZPA/MnGak/EgWSfQtxqAVpfiQHucKpqFaHou
kt1s63DbxrquCLBIMTnqQtymMH6Z1O2mZK9YlwNkCg8tW+C5RMoRxhiQI3i7Kdsr1tiRhLZQDFMW
YR3mV8B7Yf8VReMbcfbLgvvTx1uVA8fKa5GFs7xBP/9dEvfcYzVumnXraqAvdS1DqsVt9mTcG9KM
RyaWtzpeXnvxVeCQZ7ZswzQVt3rgH0Re2RgUiW0B7RozMuHeAXU4FTfj9A7x5Xc9LV+2DcoqaAj6
BUyUgIubRtESviYD5P+52nhIrkEjWqeIzFq4JJhB/hyUTmPOtrnLi3UZcCnysJ4HUGMMrwI4sNQl
bAjexAa8QhgVbL1HwTmpLAbMlheqRTykEKpEslKwyMD5tvOpYu/ShDYfSQKL7l3SoQASw0lRn/zc
oYzQ1fO2abuuviVtPZBAJ/TFmvQhWKobUJ2bcv1iXXwzBnr1Zu75rc3YzVXlLUy2KQRxEf09YlRm
7qVHiuVGUISLA+/vWWe31VHFuvyGPc2Q3jN6q0y/Z7I4hcuwbf9Z19+6SlQtaDv0hs7cg8HdN5vE
G49++el/2NrWBbiWG3SoaYy0LCsUVfL5F2tFvV9yWhw2LeY1JKumxhcdD+gNgfTdEraXzattXYd7
UcYSuC7RW+cwJpI8VYXeNgvXRbgQgYCehjm8MZX0cRSYa7ik27a3dQ2OCFNVVRjO2N5qu9dZH8Ww
RPGnTeO9LsMFrKLgW2bkVk30x9zUaLQzb7z4K5NlXYajfcTnqF+Wm8n0fK3cyyTvBhsPmm+MwtbF
OFFMS9ZXdLmVsnaxTpLnyuq37tEv8f4fJvvaj6lpIP5KVb2gHbMaPkKYZ5+Ksc6exWTSM69ts/FW
sC7MLehm4VrME7rL9AcAewEf6rYFOuu6XEIdADujGG9qKOYzkn3lLuqjbRVF8Y+O8V+5AKLRFReW
eLpGJrFTbX0sDOEbZ+bq9OqiecnTocWo9G6MkXJ9rNEf8kb4/srcXBfolqLPmwWXyJvBZrNz6Kg4
t0alpyHL6Rt75SvR1LpKBxh8r5UHSjstAUdAYnPXlPSt2/Vr77+KMQMSFLSayXiL5ih9iMLK3WDT
YR6HhFfb4u91pS7JUL1QpB1vLKvrcxsEOrZojdpv2nfWlTq4lZRFKTA6DP3tcUHpM4u2qTbFulJX
F6WdXFpMoCBaUPJ1FDeU6zdmzmufdRVtWtrXTd276UZEORwZg2sWcQBhbxuW9XWY6FBVuRpuUvl9
Y5CI9+0b2/FrL766Dw8100nl+uHmg/mdKjK1o2nfbpzsq8WKdF3b8Yo0t6IL9r3/Ho52U8GYr4t0
lAs5FMvU3jjMm/epLw/jkG/rSObrGt1Q826ic9DceICuAwisnwKbbTNX5+vqXB1xpywp21umP+XE
9bj25NvGm6/Lc4EeCIh4eHbPy2eTtu+DZuuYvGw5/9rUi7zK6yKzLUABgYnhD1mzrti0ePgaMZI5
hvSXgBCiHtBun1GyC2StNh0Y/P9KZ5N30FO/vHg2LLuqTC4S9rqHLQuTrwkjU17CaGLwza3KxX1O
om+zth+2PXq1MJea+3kCv/WWwC8ktqx7Z/S285+vYSJ93eMYVa659Y78TAb5kRTjJvkMX0NDkDlu
8rHDo5O2eEjmE+naTddFvgaG9CLJKk1Nc8vCPt0XlQl3WbqxeYavmSHFzEVdBUV1a1EFu2c+lMeX
FP6mjZCvqSFI0pWFSIPqNuvpI/XhfVblHzfNkzUehBNbOrQMVDc5y+VYOPIjWKJtdES+xoMsS1Xn
FljZW5dOf1OQDvruzWDrzycPX9sqRWhg9ctsytsUjfeyqXbzOG1KeoPy//tmZUWWt2UIWUg/Mn7V
Ug93sO8W77aN+GplVgAI9BwQjBtCW7MDznbPp2IbtJOvESGsMCakSNTfPKx2DxUv+0Ok6nDbq68Z
IclYlANgTvVtnvWdEDc2yDdClJcQ8/+vRXyNCPEDpxY1DH/TSR50h3oogYpooYj8Hk1d9hQOmTpH
Y7FU21bUmhoS5VpGWdhhnLgkhyTq9S5vm2+bvvCaGkKFgzGsjIpb1ATfax+5WNWJ23ZmrKkhCUDE
4RJod0ub8lOYKOzr4aZgjq+pITIlS2260t2CqGfnvhX7Iln0psifr6EhYjaaJl3nbq0A5KoLQJ1W
BBnDbUO+WrLYH1VV9tbdhCPVvhygR1OcpBufvlqyw1RlDibN/oaunG+unG9JD/u5/37zfzJof5r6
qygXQAulQTX2N4xOf5ZJlfm49s2877lzD7CKMkdRh8u7Zoz6+86288GFZXgnfGCx90XdXdeYwu1f
NkMdj7xI0IUE76prYvshPIgGGBFauxmjDXvjXcERDpQ2He4XtKBsG581TID0obC1weplc/Rj4OGp
7rdJ6PkaJpDRyM5hmeS3tk7isiKQCvVoYPzvsX/lDFmTBNBgPtWhRR6poEkNRvxjkjdvXaZfe/ZL
AuhfEa9hamDYy+brULpzEfbBr2wssx/bXnwVTuslH4c+tMs1MMMP1+r9SPU2LQZfkwR6ngDbMOcL
xMUMPkZhC5Mk4C75x02vvm7IK6dcTcok8goRwgPAPGNsS/t5y7PpOno03TB0OkVyGpyPBzl+yRX7
tO3J6vevqaEIQgPEaK+JTPdD2D/D6GXb/YWuY8cyB/cvEUF+rafmg84SIJCSTYcFXQeOeRTQIlE0
u1Z2zONONfYE0Eq5aUun69jR0SnyVVEV1yWo2f0UlRO2po16JroOHpkiQieZNldpowdJyK6HWmXb
12S/f01YaDNXIMy9Ot39nQTNpyXkm0qSdB07VgNInYEx5oqhfxcFaNmM3LSNXkrV6hxy1pQcyBlz
TdF0Ec8O/f9VajcpjtDK9/ugZBx6zcCNwYXb4GveoaWNZ81GBeo6ckw7F8zp0gUXNpu/aFpeedGf
N33Mdehoigz2XyV6lbqmtbBdN3e1Y3JTxIt6/e+D0gZzITM1ZNcxaB+Ih+GpbattjQV0HSfCG0Ag
CKvSq6fZtO8rDzFCumwSMtJ1nMh8ylOgpoBzCE1yiLpi3jnn3wjX/3y40XWk6BngYQHaTa+uCKZD
SRMV06X4sO2Drlbn0lVqmbCKLmjL6+6EWpa9a+g2hgZdA9bmUo1Fn4Xq0i3wg3XoPD8Tp7dpyOga
seayGTUcEKEuDQy1dqUVLO6zIdi24a6JUL5swnxE6uXShjrfteGyn+os3BQM0XUQN6dRG0ZyVpeg
hJG75dFXUXXbyPd0Hca1DcyUAGxVFxOw7CEJ2NdAdvW22bgO41QXFrUic3SRmf2QlGw8FGJ5y4D3
JaT6//CcroFQKisaFHUSeQmikh8jGMldgIiq90DhD9s+65oLVVdhkE8ZkZdu6sN9WNP5o54a/UZQ
9E/1/0+/4GUR/ysSZctSMxixRpcmamn0lYdR9GEsNImzxYTgx9tyJxmuY0Od5O9gCAvhYxvOH+aM
D08dmKA/OkgtiiMXyJslRcGOwrbj+4gm5JFDjX+EnJZ8Cp3OT4Nc9K5H7eVOw04SgBpgRDftCWtZ
tsiGkA91Li6CueoB1wB235ZSmY1zf7XloPIFNlAixYWPyZc6KD/ALnpbQLDGWYUBpsxLLHMJCtD6
F1VPu1Tqt1oRXpudq4jAK40rYD2JSw2qkoxdLZcdlU34PjSD3xYYrLX9HRXQrE69QDdWOj+rXs2H
qMje6jv8c+aHrsX8JUHXgIdi82IA/Xif1+l0Z7F5pru61y3bEdg1FGjRpG9lfuSf1/Nagw+6Qz+U
Sy0uo1Z6X+KjnDIW5HsApc3RI0z5/saMfYmb/rDs1gQqEi55Z0c0wNOiD4cPJVe22VWND/eqaNyu
RH0vnpkoP6QO1cY9ejFoHhdh2eMLtg10AHpJ8yttBL+TueV/GTGlH/N81k9gW7VlzOuBYT06AjTN
MoJvAFj4S1D7pEiRPdouSE+2aMePhZiju943sAUhqZdX9EV9WixPD2VW5ic3pHNTxIoN4UnDne5U
s8B/KlgZ3MpCdmMM/KuNy8K0f6UU9MQ3BueVsXmZzv/akjxwsIWpk+Xie48cReinQ2Te8q177Quv
97tmaNCclcuLxao+cdPao3C8PLi8qd63ZrZvBJ7/SCn+9IVXu0Y2t7b2usLRgMw/uavcWENKAyBM
PELcdwDEyf8l67b+TqZaHHKa/QxpzuPQzUVs0Ol9arNZbdJkoID5+4haXod5CjDipS2XH23YRHHi
MLSbPteaWBTU5Tw73tAL7+XXycVF272xr7/yrdYqcBakuZUFgncSeFjpedPsCBnhKrZwtWuI3kZf
pZz+PjxgWksTJjXFp8rZLki6k482AikBg//94RJuFUjqR+EFayn6BRfr5NigDvT3fw/+S4rhT7Ns
tcX3/Rympg/5RRRaf45IN12Yle7GbVQe2jQtj2Ol5kvE1bip5knX/SENGWY55DW/WPSXXjim6h7d
Csm2K9W6QSTM6jlbOscvtebNxXgfxo0J9Yf/Hq1XbibrDpG5lIzMgrGLXybv46ZERJKOin7678cz
9VqX6bpNBB29VWHQE3spicxSvsssMq/NriQs4DTWmUrJ+2UcZPvDoFFX+9gudlqKmNoxIC42igqY
Oy6w9bVVDNG4t/JdCnrCUOyaNuyHDAhrqcAlWMp2DvMdDD8K/rn7ZwnG3QROxK+0r3U6xeiT7pcH
K3ORfk+rJUdqakohyYAB+eKsf6BmLA7NrOkpRX0yOLSkxGExDb05u1FG6pAx1A66pG5O4JTcaD5b
iPw92LtD5QXZcZeJ/SiiAnfIDAew7sDhP8M7UtwKy/qn0JCE78lisjHukzw7ohTxKzXB8iMZANsq
+s7GNdHdX0k0JQ8lDIyeHSyqH+vMk2MWod44Lomzv+Z2bsq4mGSRPDaw8vrilCLBKStFUTxGfYvp
EbeI/hwmubFBnLOwftQmb/atIzZ2KIfs0jmHgXHTC4e7LqtvJjQZehzrKs5l8aHKF37T+A0oxWTd
tCvaMNnLILe73PbuKWomND7Qpo6OFT7nO2KIHB50kUzlLhFePKL6mjwG8MA7F70Lg7hHlW2XL8i1
n5d8otUH8CaB086c/hLYpo5VlEoKuwv6iaeGfE84/SXnvLxU1jSf4UqTlrHhBTE7ALLyPRCVYu+q
tt03vOuPVqUtGDcmSNAtG5XoBB7a6nPVFhTqmiJD/1CTadqfxwxm4o86mEAZhadBPZ5tk0zsU11W
dXQISo+/389iemm05T7fDZF059rI8A4foMRbegt66F01piqACwKyP11sIHq3n5NUjfQatbmeswO2
zdJ2u8AXyt9Chb8aM1MOu6VJyTvjUsJhlOnpMUlLhy61fuR9sO/asUzvurww2aOf+uZoMN9vxYze
gp5VLcTjURXtfWtYLHAp8XtfuKZ6inJVkKNo64gcvaZMHq2YdJPsK7cgJxCjS7isHn0U9Ope1Emd
ffZ1LcljqcKlk3GCyJHsfObzOseb1EVwQvKQLn5nPHrlL5L7vjhSuEU1Rxqgl+zb0A1meRckHoor
Ay5p9YUOcz5Cc1syOtYxRUv2AMOMYfA3SknBbhM67813s6ShuYWmxf/qMCbiCfowEsQzPoY4ZkZ4
eWRto9V59Emjdp4kIGjFFYE+bTe0s1b3oOPr9DkC/K85AuXJ/KMq8Rf2iyuD1MfjxLvkCeqKiB1B
s5TjMasrbn7m0reAFeByNqSPFcNEPKl+GOSlLCsL/XTlDPINVdoD49GhdWt4l6s+PdgmSECtqNN6
iOJWj6P8q2CMVc/1jKaMJ8WdQMRC4Bv/yPuwYufF82j6BXPAYHhC34+pUSqdgvSOuRZTNsysze46
mVXdT6Yby+4VgSX0c97oSZ0ZEyb4lDpeIYAs22hSQM5YxncqGqvkM/6W799VtYAdXjyyQPkHE5G2
P9lulv2Bu5b4j0XEp/4+CjGvr1HvguhQUzlXf0kABARumkWGeQwBij5Vea/r+4WlXXbW1rr6C1kU
hdcyr9o03A1NTfo0hvyVybvIdp3/0ST2BZhbApt7smEhynMxuTm9VmDKhWeZaUTuAFVOxXI3aTeM
6S4XAo45HZn4y+7aw9zmL3gzlt2x6uuK3Sh2o1kcSlMm9pIbMKP/GriU+ScnvZY09n6EZVZMiwVc
ogJ7hbub8JvsUwO4cnlIdNKKO+sTUTzDQq6NLhkaOI6myURxKkb8/yjvLWVykLNX9VNCIf4sYhvm
tDwjjIHb5V74gRRnoq2Z/HHRCsXKucCHeQgkB+4AvVu9kyccRACjhtqY7m4s+9H/jNA/I8+0rCjc
jQaXp3HbyKbZV21ehD+WZgj6k4Ndw2TjpomGOZaZCPZpG8K/c0dcWfffShpN5J0vfO7RFMyhbw5w
jyF1ijSVRBqpLbQlS7yEJQ4oLZxJ/k6lGYP3UR2G/cXXMptO3BWRuoV5OKjvtoSvyacup3Alsug3
S76wsBnpvYt43b3nFpP010CDIbrLwKeoCewcaMj/5oR2zZnB8YJcWz9MPhZAmtY/o2EY5ixmA1pX
/oqoacNjacCFvM87IqfbWDNcjuJiSFX+re/6RD+osGiz5wkLYchiHo1t8knNJgmONhmpPNJontKb
ASE12NVsDkW2d5SzK2SKY3DKm74W1xFCV/MNuSNa1MAzgznf7hN4bCHPQnCYkO/QmBOzxz/k8nz/
sjjaeZdwlILGmHrakOhAZSjym6FoqDW7JU3l8GNxdZt/s17Y7lu3mCDC9QzuIZ9UqfLsIyuBwfnZ
F4bN5b5RgezFURqGfNKh66pQ3fIMu+wThS9Zm50dIZkadyXtuvrcZ/XE0nOlEzP/dOBx4ngwgvHk
MC+ldgbeJ7ISUywXZ4TcR5khgscdrYLhRlVtktjD9zTCaZskbdXEsukaER4APpGq3WfMi5Kfon7o
+ufWkHESJzj7GjPEMwcK7KvtRd3NO9kPoIG4OQHpOlazTwcZSx/CeAOcYzOdYCFYtvkpAbY9DfdG
ahX4C9LzPXuig4MXx45NWtbfrPN9VcHPPczMpcw6Vs47bsLCLXGhxigHnHmoFrlXQ+ejbKcBXSAn
6wOoFOPAMStAKwjm/BwFPhx+CVLJ6DRSE1SnDKkntReLbOCJGzmLgGkybSbMMSyjJC1QlIGf30Ha
YZlPhRxz+hwkmW8PU6/4L7tEPvwZuYHl52qCFKrDTWVXdCAY0GASJJZ5aPkJ/YmpuuqUkgkSaaGm
+SyWkF0UpAEzzuvR5cekCQbyybM8XQ5SB4mwp5ROOdy22mAIvytHyZnzkNuTQgeYPaTetGLY6QH6
93uTkZDC4XSe2mKHLB0FLqkek3epS736ELphqEF4ZfNd0DceAIRe7oqqJ/oymLQ7aYRRzVdwKkDm
wk9mrbprcj3WOs78pKODYgpop3iB4MDfjYgssWsYa/pYT8DGKkCmfB0jqhq5P815R+n7EDa3aXCE
BUI9XZwsjX0KwlaEVy4oRbiGpQsnNrDOvc7+TgNWN2dlokuoeHmXUbi4YIfV5fNY6aC/1u2Sm72N
ZqruRNg2Cv+t9UEL/xa0vfwNa3UAZpchC7ILImvJvnQNTq5HUMwcfZ9UC8nv4GaDCSgBYEFho7Oi
cyd0+dZ4E5XzpT/j+0350yIFOolaZ36g6ITD0CbLOUXjwq8oarO+jcfBD9U7JhPf36Iqm+0jA3dZ
PM4TkrsfZgbO4BkgNmeyeCgywa5Rweb5CLFDW/7UYRiIY5F2RD3zPurHD6IHyfJDkrom+W7xroh3
8ihasq9JF6EZGUTEJZOPi9O2BBu+KDqCX0akjzNSGNBjWz5j/TbtMIU7ZGzNHJeER+mdQn77aKcS
SKc4GSpzovkQtdgrptw+JrJPA0SUsHGvJbgtRjswcQ6DUmjxAwYE3RM7YlwTfOjL2lTjAYWJRFTn
Fz+zk44UjuouSpTOdg0oIAzB2SKiH4kHur7eSRgekQc5jMLc0WkRZUzHYTotjtsPkXUp2hfzCPe4
Y2lLblQ8Etji3XPV+CqLc6tc/UCTvCjDuJdoq8P5HDS0xYcLUrvcuzbM+nJnq3mO8ecB6FGFyPqn
FgcEtj+QApNmitPW+D2bm6n6IZI5eILnEG7vjkTt1SNM7xbsaLRZkK/jQfoRszbkcWQrOd4B5VE2
MVjZM3lAW6NCMTbRQqc3CZk9R8gwwHLkgAcX53zCIv6YRZUep/tah1X9bizhPbYv+qIgTwgUDAEr
Pp+79Bg4IqP3PezP5NE3sldPja6y8dT2UXLjqoMvghbpCSFXmoOtS3LtTmBMsvBxQRgIu3eKeVUe
GpgotPXdIEpR1YioX/J7WTgE8Bu09fCrHW0X/T2Gln4eJVU/cTnFZnbUsytlPNBk6vcVb8SPGeLH
nUEp8di1hM7/4+i6liPVtegXUSWQRHgldLDdzuMJL5TPBIkghIRAgq+/y/ftVM2Z4G6Q9l6xrWze
CjZVOHzotje9R0KxObMVSIa5ClglTYMFvxjymq1o+3uXaGf0rgYj64yoI3bktDux1SbrMy8WnzzD
Jhb97IzPkQcksBnkFd2nbsg/sBnn7n4dZqjzoe2E6yur+simKHJSgFYZryWb3FSiOcrdZKDkc6Eo
R5thaY/6pK2TbY7irFQ9t+wHWmwjX0c0TOsAM69vt5sJvocUyrWYZFfQXWRMmiWIdv6FpsrcNwPe
CP6a44dY7wqTeT5WoHxc3Zt5X0sEuWg0REXplyh8cjJOsO7O4/apKRxN5z3/0rpVWYhs9IFDVqUW
u2s07M0hITjyKKxOAuOlQV/eek4HyeVtD5bSi4e/Z4UleBKTLJ1QoFuWA8wEf4NubrAPamLwal/h
ssBN2hKKPi1kMpQOGMFdOn75gRiZ4yb3K68nKmhS24GEn53Po3OWJOxpWvcoqiNUWp2BvdO/BrUR
88n1pr/hWUnvkdZRgIRye1S5baZXRfftvQ+pflszPiDNwwLTqCcAma6MwRbtJaFxpov3lLEAGmKa
/9J+oR7QOiQnxoajDKJIX/INKxZGkrmKY6yF5w4nLbK2DoaMcj88L9TihA/tQe86rew93q4FXT0Q
qQHoLo7rkBNVpe5wmL79duHEYUAJFhbaPVcVYiLtuZ83Ucf8WC4L5V/FY62/6zscUHm86WpWmt/i
GIBNLOceAxuSv3LW2nsElpAmW2xcmrEfqjyhvoKbQJ+3jc0/l23BoaXHpO7bLG7SFsdupKaspLn/
bl0xYC1jGJwcVu5jXEgje5wZa5Id1eAQMZBrmIR2CsADNt8PKuEjdy2SPXFQtE0E/CTBZxC1JzcQ
i41Ju+sehd+wvaSYGgUWNpXh39PpIVRxWFp8/mh9Xio1OHMP33iCLYCt/4xJ42/ziOODddH2c9SL
rwyz6TOE0f23nvbtFTaG9q7PzYTzxCxoiTJppfpYNHtHDwyiqRINYjExNsnCRBdUKaz1bnqMdGk6
uV/r3qOgrUU+ZA+dyDtiscE2pVScctgBL8OMIRDJYuFgFY9Ue4+tGrMdtEdnhFil90lW6LnkOBrO
Qm8pnGuUOhRAtyxX99PKw3/MWAzAWG7ZMyqUOqz/WZj/Ih2OXBYW7a8MyfZnLbJtQKYrwglQJM1r
0RvSjNTMv6fN5/drmi5vAoEUePKTDmRKCiRZ4mE4GS4CNFAzu/BeqOYoKB50q6bL2Nkd9W+F8yeF
IjlZEtPKv2JU3VNfUPFD+yEtky1SqqEy1h/j1Ib9NKh+Se86oodTp1y61jEbpzcuxPwys5F/tvHc
/YNSOoJoM8VgVuT5twOtw/SGtiT5tKHp/OoTWURlgIG4RvMGZoB9WPW5Awn06XAOmkt6AOaqeyna
c89beAnYPBJZoURsv7RFLGSjSRT5MiNDH9ezRmtpmS/bbgEd9etUD7i+GhSO7fHPRQXcy2U37uQ+
ZtnhPhLufHZf8C3qmhF7zNJgW4effzkK+UiPTNxonA4rbFHZCBBJ7b8J2dXPFHqDWxpl44HvDisi
1soNeALuyahxWW7f3JFoWtqVLuO/tuuHuSKYodAMmIQUmXkOJl0UZi3PIsaI6Y5+vdvXBFraKc6N
eAQbNg+PB8Zf0QyOiSeWFFNRHwLuOPzrMV9UOa76zzQN2RU6P31K0sj+ax2xBzBP397BWS+zEskm
Ba/wdPSiGgl0wVWCVM0nmnm8Rn77kghnMUfLyWgjj06/wBHxZbOiyKt1yWaFoPqemuuY4fZrlKIG
zu5k7jBBKv4iE7Okt8i6/A/JuklWKUSj2PFgD/xJZpbhKQYDQBoIYjCmZPhWdTPmu/uFGW/5DkF1
+1cbS3kZ55FA66BnGI3lOm2IuwzYMqt9K7YVL8tCfnTar484FOJPa6T/a0HLPfsc6eglIQOeycgf
7uZ9kd55KeTvdHT8P4xs2feJqAw7mZi26H73Uv9DgksalcnM9r4WmJMet2ORR8UCLe5jsSQ4zN2S
vA5oQp1Lgudflsc2ivsEE4isTD8ly6kNyzGdxMI2fU1jre5M/AWBZPjLihJ/xOQwdyqAGqORY0UR
9Zp9h/+VjbXgK5IUE6So8mr1UPc/Ok4GqEsR4zYcz0vIcLLlDOff83GsbfQjYKq74za4ZlglcuYP
EoC45oUbigYCD/eWzD0CCAgLOS9b2ori5QDXegHigd0MhyJpAQzlo34wjhBTZdMeIXrQ4LyQ2qTJ
dynm4ulIgn7XcYcN/MhcayuWSWAfzqA9fsV1EBbzNqIf8rdz/XoJJF9YE+1qeqUw+P6KtMrO2uau
u18NxfiHYsJhuey+6z7Q9Ue3mmCfffFGiL/9MYzDBRK7Y61sALR3ShVy6ZH4OqqfI/Ien5AuPT3O
GWKJm5ZraRtgFulWTdhBxJ0AKr9e8DuKuwQSo+lMszjta5Zaje+JdEZUISd2btIUIYqVJJnEzgHN
h6udZfSl8Du+UPzZ0pSZnI4nohDOWGpcFu0p0IArSzOdT/de9P6z48tiS7OP4DNSw/IzYdYBQNl3
DOFs8YhZ3LrBZwBnhawlvI5H09Eg9F13jHhTB0g1kis+N5E2HPEW164Aw+cnF5Nrgo/uM1o9oPcR
g8mtoIhePbVkXvZrNgyaXaeCZT/sqrfhOUs7mJvX4ZjwQuBmS80V4IEcGpsBILscUdjSiq0qv29l
2BGdazJcQ1O6bfETZq/dYUvYnKzyLZAOK1y/+RpJRl/3b9LqorgIJ4bvrCNyfilcLKOXbI+TvcKA
rsM5QvKROw17Fj+v29R/Du7AIs27HXAmOqsGcCsxi3+PMsMEQnO+iCZ2M1ImibV0RQEw4w477UZC
3Zkue5r7aPvPurWjFz7oosGGB2AF2cXzWOILGz/51tM6O9YeZaT5vsl6SjEZWCxm+pQXXp4tos+y
cuh49PvYsuwGRCJPzzs1+/XLEtL/prMlr5sVCruQbdXDTNCs+JxJSq6AIJ/l6OlTDJvHXYy1eyr1
rhEeb5M2A9g4KUnP0xIgWZ26Vfyci3HvSxLT7Yre1Z5VSRfE+Ui8xMp8KN4Qs1gM+No/zKxn2NJ9
mEzNAxfkHGXx/N3MS1LUmHqtRjinXuczgmkGXMkrFrNyHpK80QAqi1LpuM9eNybnG4K7elcumCwV
MnGUe5UT7Gk4Xbw663g8/ki6ghUeZeHZ45xs1jVFgSiVO25w9APlzTFd8A6185ifIgxrJDFoVCod
75isQ3rorYFvu+gvQ0rytAI6StUJfXPK1xNJu6LyAk0l6eJTcB57uusyRYfpVsbE40SlbCoeeR6F
KmJ59zvQYdiwY3RkO/XE6gx+i4CZh+zilMLw1iN6h1IgzfMsSCmkVu56TPNu6knvMi/HEe6AWhlI
2Jovj+wVxpv0Cbg1r/uRise8ZXhOki77SF0CvCrHmlui26dVHyJyCy+HUIwY9foitlXQrB9qDrrx
60eBCKT0xSpM6WPqznSaDlKqhY5N4Fz9bFfpUGa7YumXiwLPshX2dbV6/8XJylEdokAgVN5i5G7W
rsNJAP13Tp6lCOn7eBwDSgbbeXiNhm1njyYfw45l3aPJSIOaQHNqGwWgo5Aoz2cNAyOt8OJlU7nM
bReVoNL2Vy3MvtbA9HEPJCvwv9IhEtNdiRizT1HIYfp30Nn3JdZLoAVk1viQJjjQ7ltL+6SaJjZB
j9vK6Hg2qWiHs9XRZjAhu+IBWn333K5oh2zSqcvzuoNozdUhK4ajsq0RrwHRtVu1o0TmHcya/TvH
2Z43mKX6Cx/j/ox7HjeTMOpOARdDijO2xi9mYZNPncczhTbOfeT30ni53O0dQpBAqAFnuKyiUKEZ
+338NAC7G6GRfuJZuv2kKt7/7Fhs7gDA46mje3hHPR3C0EekEeenoTXsacVqc8Wr1fl6p8yM1WSR
yIztZswoutlotLzHmrn0nCo9ztcvifxegRzwjxODLuAeBNZU/NrDEYONs5i+cWBY9Xee7f7bHjIR
J0+2+L0XYMdEZ+IrlAvp/erjFtadmS/ncLQdJnSQMX9davEUiDzEkM/QOQMxnBrsvS08UDwF8Lch
DPc99/4paTmrFWfDdsGAoMs+2VGZHBv3p9Bh2W7wMU1JM6XiuB9YmlxzQ+2D84qfJclh6wMsJzkw
3wwLEcxy4arxRQMg1TFW0GzBBYdprltKFZgF7AC4tBo7GCXOkNcnfyTiGaJyi0DOuK7f/qFIOu5w
1G9DqUXXfuyjCRkeryXTtYjshoPHG3fjUej+KVZgCOY9yXgJMhMsSyY6f5vdZPRFu3x4C5EEyYlU
7G8BVxsu4+XoAGAGBiLY5NNdq4r4dY+o/jPJiDTbnOgmJuDKepwxOOgoJkOay6xBjYe4O+Z1OnmK
vz4mTp6WTgPzKwZcMgokTzlluTwBFkbqns+2ztQrkLXXYSiwiYkDkWGjJe1t7jRG3m0I7nPrB1O3
lnPcKtGoyjlPjlPbocIUnJVo0XdbJBefTdtHFtYVBdnwnJdwnGQ3r7L5QncEaoLb6dInbGDgu0Ga
VdPILUCAVtCfy9htJ6eEeIFyIK9dmvk6zNx/X6NlrxNQzq8mi8YnxWHmA8ypLzJrow+87ZCLkhya
dqBh8XltLWn8AgABd6E4j3Qd8AZ1LdaSXGRJpVSH91IdE0a4HX6P1MvPODbIl+e5xurWrY9WQe+Z
t5h7qxjU1iVZgAEQK7rbSqekBCQasHI6tMEGy2yJuMOuRloArXdlXjeoQuqEIiuah4xflG7DhSFm
BqfIvj9g2dhPAW/E88aj7gJJEr+O41fhcaSOM2qVxgc38qKBP/33hKzuCr8VqdOzbRFmoAeYmHbd
7bUuQvE89Jx8+E4nNYhJ8gRQd3ycOxX/xsNO64NJXVG6tW0dNAHLIRJRaioJ2tKPtmmHrf+kApgh
VUQgPiaWdSaOBad4FH1CbtYC0Ow+EQSozqlv89OWQ4+F54L9yZCtvsrmoIAH6x720xeZde4ERBq0
aBtCTW22njO3Z1HZtdt/6xYBmunX42o0+4OB+68RPn1FDwGsh+hNeQw9OCsPnP6dCJKdQfsmdReF
4poXNnpcvPlMZz03g5FgV0RbnNgCag8rSI/bss/YO5CF5QzQarhDFb08QXRocJHv/d+EOX0BDpm+
jNa9L9nYfYwkZWO1YgaAQ2lp0T85DPeuc/lrPHZZfVjgEacoLVQ5SFskpda7KneXkbqd4t8ZVDn4
PDdeH4VV0K/IPc2aCbUEtoKSZSoLzzdfSagnJC57WBdqM0DWZAJ66JFI8TPpUZP4Kf1EA6qQMzKl
rBGZjqpVHgiYOHu34iIc0gh8zLPZeyIe1LokNDrtKaxVQKWcEwfHC6D49n07ijBdMLbt4Q1Qaq9B
Vu2WFd/ksrHffNi1fELFeGYajZxS+w/Rs4cbyuAHPtdykSa5HcWRu8+8M0Tf4eNGHwdPoCQAzW1n
+ZSYIaUPh1VDzcSmku87jQ9zlyCwE3QjdV6a1wKWMotrb4txS5LRxP5bsVpp/uaRT81eTohAsJDz
4hcwbaDR15cO6hxZrawXwHT3uPi1uhEzNOza4hH05xA3dpva/8et902SOfcu/dqp0i+5jZp2M/1e
AdTNMFoyB+k4bkSn8OfyWSfyczcDA+fVIhpsfOxEaz6wUM6YkUYcN6rqxmP/IAH1CS9Fl3t5QnNf
TKpiNPMNoEoCOcPQDvO/Deq96X3u+T69xkkfbFV0uPhDjVoOi3RJvKz9g15mo6oiRoUw9k7QWKzE
tTxNT5NzBz5pcQCtLYcdgHU1+tiCaqCIa5nuioIypKLBcip+uEjv+ROmLdJ97J4fc3l8Ofc/usng
YUoSUE9xQ3ef/ATxmsfPA0AW8U+i3/TfmkGJjQ5NCNW7euMkxzargTBckfgRU7SEyyN6xujjRLPk
MnovPJ4SFHyzQRoCYUKXDS0MqZzDlhqt3XTKneuAG6NoPDBV5TJfw5uTIGfqboHqCUGPiIjYoaXV
LijQvqQl67/Yz1DwNeDzNJIswyjFWiK+G9IH3PvONkWLavcfA48m/7cApJQnJXJrAjywyYqy6lAZ
XOvAlHE9dSD/ljCL77SPwIijAInm0VXNcslV3c+Qm92NCSRHA8j4wrW3YucqvkDvY/frYqNF6Tpb
VD4+LsGG4pzJPp/N1WexwFgk8vT4xbZVicoTijoAMa1gmmqlUPP9TQLaoi9hJfts6rBka9qiDQjG
ZhRDxwd/jDrMuSCtEyg0CMMntJW8hWBgLqNIhIclphlV99hJse2WU4I2yD9855wvJ7ql3QH5j9SA
LO7RXCC0PYVuAwa2EpGONwM+bPwNAms6vi84sPi/PnYExGTajb4jFwIbKFOYFTJo5cBtDfjZa5eo
Lo+bI06nCbuTdJFDRfMRR0AbzgpfphivOE+wwF2mSSfHDyK2bK7p4vJueAVZsHv9mJMkU6RGvZI5
/ktjkYbPESHpAxjuPR3/C0AEVnPqKBXyNOddMHO1JPwwN3GAwC4tlmBSB8AD6nx8lYO8zgfFaAq9
kzMV+FCBzQh9uQSm0B7+hBLVsMk/4P1D1uDtG/Otzt1ub1Clj9Mt5ljN9Al3aZaPZbty7Cc7xTmB
T1qN8394mXt2Iy7pTGk89ewU907i7R8MldUWLzkKllzxT0jSfW6Yf4IDzyV5vlQDhbxAnGcmjvG1
TRdc1wdR9hmHSdpfQW4p/jbk3do+eTJu7hbNUKfeoYnHneJ2saqGZp038HBzzCabyf/Ioh+KMtDe
4BUVGCswMhoXfSic2brBzz+uTQdp9IiCkJw2cUqO9bFlAHQ+uTjS+RcUX8kfQ8ORA1oAgQpY2+fs
gYOkxs4BaoOe29RCcBXrYnzN566IVBlShG/W20gSi74UNv6QENmsTwXWi70CMZqZm9Rd3p12ive3
mQuQwCVdwzEnlYHJnX947TxtipiEpcT+cDztWvtDlxsMHkfV98BfnyOoXvgJFPOmyp7ufMdAEsy9
ScwaqhYRzPKCUkxklhO5R0OJlwduTp2EVyMiz74Tn5LwSaY8iet9xUIOcHTbP0ISbxbDMXppf25x
oc/OQ7FGRZpdC+oA+3FoS6tkGDkycBOCVwlARo8XvcuAYCO5Gw0PuMeOWmuoAEp+yMxdJjwAyXs7
cKBE8xiNlWn78XlhuUmfFky7GFqkWwPYwl7dDUOXHVdEctkr5Ovpb14EIhsINsiPJM22N4FvFqkG
3uwPQLlTqEEzYl8tNALZnxTY/H9ti7flghAFP9UoegEymBGMgtcM7Du7gyhhe2Ed2wHyqylvy5WT
7dEPUT/c94PUmDaoWj/ZXNDwSEIx/wKXF/6oNlNDVcytZKVeGQOrJ+ATiaBerXzRbnnVb71UuDh4
dgHMiP9cMQmDasKXJcruiMbbPOZpMwm1nXmehb42nQcMQb5eZJ0UYEP22f6S3iGndQGdjrtim0UG
KDQZPpJl039HEIV/UPGuj7cDGUO/9gi2g5d+HEx7b+0QoUR9j7bi1IIhtw2Ek8dcF9OiMJh4KqdH
5G54PLYdQJQTPF999JpC3wGz1zHY/0DJfemMv+D6pQxBr0D0g5xB2Q2C2BZMjOhp5bsVCji+00KX
eZzTARcqJ+0TAFx4vUroXYflX+yQptRISFkwbJFiLYZ64ruKz9Fso+QH0a02H3irMv/lfwDA5Q0Z
xqcCMLYt8cWp7O9SzMN/XaxNjGfoWOUJRcNzeg8NGa7qboHvKy0Gk1VHFCcXCJT6Bd5KAAtu0fPL
liYG4KaFVKF7Folm4hVAVfoKCHYQf9IFOwVZ++2HRjntCyymYariFOcDLFPrgrM/WsfoVeDsemFt
EFmVZRvPmzTIAbLTzESsu/fjTMfvA5snHJdCRvyC0LiQXYockNEpSwGPnKDwQvSuIB4SFbXn8O5w
YaDxycae7G8Gvxps6XfNcC5lbMr3pek2iz4hKoRJ3lUAuBvOY6IOWg8w7j0Lp0nRMKiS8FwdyqtK
7sUOeBaJDxCulHzTmX6S+yDbXyMfewRWj35r8yqd25yVAJEO01CTZvyWC4zGT2rw9qp0RxlIaGtw
Lq19sdy5fPfv83IYWUY8WWRZGAXWQYPiPKt9FddM4aS/bPu6+BKwadqB4MA5dD/vy5HcQz5KhjeN
Wwmi9ont+PHEDKDyBz9WzRpfzAz/jM1vtvZHh58i7VDxnK7t9FYEn70TpCx9Twye5MrFnkT/dmSu
4L/51P5NHLW/crJl+hTAYG1Io5+DaMYD0HEVYSxLfyc4+5DCvyLINnrNfcqPZlNyMR8Mzv7oNKK8
qf2DbOo0+37MfHuxIhnvI4w6r8ucG2hQBovva2z5Do5hRRguiVi/ADjO9gVP/TpORj4zM43kaYuh
Q30YWzQLzAqKFtyc0/44RxiroM7uh+HROAlOBcpPGK6UHMeGZ5FEDsDoDg62PBb0fYJu7qpjl4rn
SVlZeWwJ5Yxleis9T4uLnaDv3KbI/KBkXIpyFIl8mmN0iz1znIqyPnqnf2IzERAAGIapSwPEmW6D
Gu3YTNrDYeT6oZcVyVnAITYlBXqvaEhwRuXy+JkiVKWCbHlBPhTy7J7HZSHiRW291W95pmV/tXJE
gQdY/jmUx04BL+0b5a8hdR201wkEfmeJ6V+5MkMmEbQvwCrfsJEUujE22R5ZMvGbmFtzLTAvQGhR
RAl9haIlsBrL1rJ8HGMCeWXmUzW+d3NLpqYTAYqdGBwMEEHfLuKR0II8DTGZOBiGYRlOwrcqv0zz
xrsHiPh6AMSbce0/UAq9+2mKcdbvLT3ACmGQcvgGDrXcWgCy7AQNvMsBPW4rfnFx2pwthPISFxE4
pkuh3eavI5S9r/2aDMlpTuZ2rEEN7+I5PlpQ3TKCGPNRgQxDg5aKsZuXVCfEvx7Risd+HoRzcEng
5uM3ENz4IaYugVCxx1sFpzxf0nJqD2dudAtSXdhwyAMEi4OWExj5cV50pE4jND5X43FUlD38FluF
QdU9LtGy3tkcnWOT1uKlyBZ957YkNWURpVADRTvUUxZcC2+4tPQmwH9Veo2Yvze2pfQHJoo9rbKI
aXplBz/+9TPeond/jN1tDIn5tcByIpDF4jdRYV33+825IoW+AleHq0DEQvmHcNi4v1/BDvlGmWi5
etS44p9pdPbM26+u72il6+OOdL3/bJHOZ4R3EfiTHA3kAgk/t6fCHxnqUw8MydX0hfLcActE+A5p
5XFm8SK2v3mB5qSKbT6eqrVz0xUyBPtqdMQk5s2d7UXNNa6uCjIwL5+39YAKAW+iw6qWkX+QTqhK
OZ0MDf5yw0A3mJTeUxPNxXVRxo417GAirdoBO/hvPNXrL3HsroHOC3YElrbaNnOssNuzUSXbKRHL
jIEwCk/cbPmpFz2Ck7Z1RcaUi3FY1doQdzbHov9gwhqajQ/+gbNYneCYXOuA8e5hFcA1NTwHv3yh
ezyQ84Cmt2PWNVuceo57pKieR8TuPIEaURe0rqgnE3W0wVmWgHMM+3aymIXKvjiKC5/7/Rmfslsb
jITjDDVJSlyFDRfqUjqL0yrAF7zMuGwsvsC4YG8kyO2eFfNaQ1KBtuogVohVmS2g6NZDZgELHh73
xbIwcCLa3hg/xE8+s5B8623sYnb2cBElP6ztO39f9H58SBbC3xKZ5t9bKN8QdcrxcpV5BJI4g3l1
Ka3qk7/Ib4uPkhSbv0mu/WWkA0Qw6gBBO9kv2GAY1f2ImlSUIKSW/qZ6SPUJ5Cq8A6C3R1Vt07jJ
qzign1BxIuYLaXlBMRIkqOQjgj3gG8MYEGwLYdUQGxS3E/bY5h0g0nRmkTtxuHOegtzdDX/ID8i2
EGyCIILjDd5DmFqH3A5x1cqVXA4OtVEjxiHSlYVe7kDtHO6K/FjEVXi0Gc1Yvy6Qjy9verC0BaaU
bvtrlk8AGg5Uj+pysFm0P0IwC104hr7oW7pR0OHebl93/aHPccJzdwbRtYdmwpVI/hKyJr5soXQa
KgAT0Bh6Ssejdthz9yfgwhCr4WAxfG5QCqX8o1pj3BUHjD36HMjEotqAHZWvIJe65WGNCiwWJcg9
g8GyJ0VU3LW9bC3EPiO2owKKI36fuRUM6Y4L+oJjEMIsN83ogqJeb8/Y59lnMS8pLEdsk6EcIyY+
Uojb7kgWmWeOukLWsMPq+BHj5trWsYZE/jvphgiwIInyJvMB0zIe2vxi8ExgbsOALSuO9RG0WBzM
UcPUte6lylJtn4/JyxZgXkDHEwAl0ULRAW3tGyaVbcXv7QQsGaOe3tHDnEV3fsbG1yxFbL4xpkON
A0W82w0+HUCDa4fxuzuKtDITKClZQqeNgwBwIk5xAhLgEfWfGLrAym8NvuP4k2AxaeTKOD/hqoRW
QUA2BM5rwCRdWj9AeeJ3KGxvGwbWtMJtivDgCaKK/hRDBLI/x6tZYpAmai1OX+dwfpSgJUle8hEq
hgpeklg2Ak1K6bMP8IaXczqH9KlQPDueIOST/gpdBJLNdoK36tbjVVV3W8YXdtnF3GH3I8Gzc6Hb
WP5NYDlA8R3CvzAMgXD1JRna/Gehc5Y+57FeGF7qSCZwGulR1KkkYa3W0A5p5XAoTJWdHWwmpYH2
zbzsDncvjn4xQoRVoY6WTNWCCwRkxNo6qDmrnUJs+1CsxnKIaAFmR9/w/27sGmA7LldC8wdltW5v
saVj2/gpiA+6TvIT9jDA3Uxyn9XW7hzwbcFYvn6AjWXTvfIZSB/AlJBtQs5qoMumZjnNBBt0ucEy
lQBXhQagHqCOB1i0LN8SmHbmk1qyjpynPNv+CsS6nmR6LPPFUewLpYCT4pRB9SnAzqzro9FuVafj
f5yd6W7kSJalX6WQ/1nNfWl0FjBO3zftS+gPoYhQcN/MuBmffj7PrpnJ9M7MGAgoFKBUyOVy0mh2
7/nOuYPyxX0197kG9JLGSbAgEFYkqyGo8m8aIr48V0nsy5VtB2rjetqoFmNdJNoiu7gMOC+X8VpF
aYp5BLNy6E6u/x3OzL5voyY9JrWHAuonJpWtP6bAJvPcqbXgKDGFuGT05hHdlo9eiz2dLjzz7LNF
XJARt+3rpozOljbrF7dnV1kA5Tq02MlmAmv1pR5lelNVlacWvXKdR6cZNYsaXfezo8mwAvc0SsSJ
jzj38HnNVeI9iAvGhUCHhsyoiykv12bmzMhR2jSfuJEMTtL5OG+ldKLbYgatfCgp2G9tNl0YAnx1
y8iR03w0szT31j4y9xuHLYaGmhVP0XQB5zy/6J0TCLyAAvLaV9ZAq79P7UVuzg43Tt1+kUFL3jjK
zwfRkoqjCgM7t9owJi/JKKtHVjPCpROZ2x6V91ubOvPDNDnu0azk/FWlWbEmEyk7errnvrsRTAPq
A4BhKrJvBF00VViYjsJ07UxHDTBPhr1oJ1S/WLyWGBooTZveO5c4Q9kh2DsNrSpxJua0yD2za74E
qashpxXzMxDjdDOjPu4KzcM7WEZBusom5Ry0qU7PRjFQGc+RRvfLa4nGoRQzPQjzuF+3hjlsQEe6
N7gy7WZMUhR2SMwDxtI2WGFoq76DRukhjhm69XLUHv1kFPe1aqZ3F4vH0cCscjt50z7nRtpwVmof
9KFl79I90TPLbY73/iDErtZM6Got54xJ/Je+MpzhG30J3DgyyY5QYbjAzMk4xoyK+gI43JDiMwWX
jbEEyomirt7NsaNvzbFSJ4+nMMBJWb/UMVCtxhX5lgxp/aMqCJw0pk57nKCG7skzGI/5MPU7Gwjk
aFmZ+J4rS9vR7Bt3vBSVDcfq5EQOeXCMhwvRJyOD8FbmrBxpyDc4qxqx5Enm03g0qhgxTFcrNFNU
SIBsh/bYBHMTZGiTuOhxwcS929yTyTQNIGC+1i4oPcs70wRwdEatWpldOr6WQ0nLleZWEizVIJKt
TKaOslgg6ouMom+w7HTZeKXJlqoDnS4mzis8Lulwh3ERgEd0jehhAL02PkmtBUUQUV2Eem68y9zT
drGXRfuI6UJfJs22aMr5zgkNpPuqMq0H2tCz59Fg4KPZj+YRgWXcacPcHzDCVMsoEP4qZgLtvum1
dKll8fSMLMqkaV+fFh0n34v70NhYFK8MW57WGKTePfjabTcHw5Zi1nr326Y7yNmp72ga0n21JGdt
kutCrfGGArlFt3nkpdoGNjbHmqAH6wkTJhOLo/nbbOA0yzCDv7hdJb7GOGjukMYxPI8IlURVD5tS
qzt2SG4j6GPRL2lgmTJUlTc/c/8CrbS1/xShb+VLc9DjHyqvtBVCADUrmvXZYM0h3vaR3nEq1auT
VLljhI5lGw+x5rQT0rxe7lWcNxTS2WSeqML0fYPgyWbDvHkgZlSbqoJnhitInedEiS7M2z5OFxXd
T6zyIycIc5bL3OyBgOiqqIdO6xt/beeqePFdmy4sLbgV9RCsnDfI7BYmjK4OjQJtp5qg3NYWGqCf
1hiHeEZXC07++RLPXf/Nrdz0FX+GRPTwRoLG7PzUxEl5H0jl1neljYsgSZryVVYjzuZAkdaySDrb
p8DBF42jroAoMrv83OQWCBdg2aZwsmzflxFt78jqJjTASe3TxtYPOLTFRkN7KVecffPHiUMh/B8u
N8wYWoHCOHJYMBvrpazzt8p3W3zHXc9G2LuZvjcJSUGYdC0zNEbg6m2mBJBu0pso0Li2l5wqhqVL
TwF8qC83dqacdxMo7yzxkixNhoY4Cy6ryy4yUgIlaBPk5Nd5yF02PetAZv0CaQz/nZvZxK7pEzB5
K6nQE61K1yM0BL529AZvjx/SuqtHV9zF86y2rVHmA+py0kM1tcaPPJvLPRZ1HZ6/1OAOA5sCDCir
DT5aOqvxQl2sf6Fhpd3BtPv8RAJO5x0QdzMHaz6l4RZEXUE3wRZlCw47VbQYMaVtOQr6pzYR0Ypm
MDiJaKywbET5FV8bQjIkWLfSZds9RXgwjReiDIK7yVCAGnGb9kW2cK0RDyBmlH7tlZ2xKwWoDpbP
fq2GGM9X0pZRHw565+3bIiaVrw7qatobZBNwNOuMatPJyWD8t97Mt47LoT0PmmFYem4xv0RuEoVl
wuDpTU4cz1tcu/KDQ4WzVZRU69kp9BX2mfrRnH3jcbYG46Opca84vR+xL81IfqNVxG+JGMwEvMe0
j0lZdSvGXYMZ089x8oWFc48G3Mi86yDVjD3ExUgfstPeugAzHg1mL39qx9LelV2qvdNisKutwgF9
wFzGFOy8THej3ooTefIVkGdQt8dcG7g3VGycE8XfFjicbVlRtKQYw53gYZJjsKD7Nf2w3VSucBw4
vCfdeRyLGAsNkje6HPTuAxlg0UkHXjnHVlNtaLc1+JFate5oH9gLLR6aZEX8Xv0w1C3FWlbQikky
qz6rtKq/VqlW3TKrTts6Xjs/ttBf+D9pRs1hF/RMDvRERqfSdYO12efF3TyP1toYZ4fmQx18uPiT
CDCY9QuMnefbjhSjFSNEgltL+Okxj9T4fEFizibK/pPn2cNrkXD6wE81fxeGBBbvBmqHBQVssaeF
pkJL9HKvwf/fXUyG2F40bgqmQuvDaZIlZprOnL8lumXde6DWu8jyy9vMnPuvlrBGC/OGm9c87ZEa
IH3pshKzliMCUNRJLBCMRcRd3Edre4qGMyQfIYfEqlVZaMuMZjZwhAsZFfv1kz/gmV2x06ibuOuz
aiWbynhwdbaJHH/r16m3QYumACH6rOPFyt5TRpXSxlBQ4gG9kx86pOHKFn0xf6REka1lZ/f+jT8Y
cEWdVvRHEeO72Pe6pj9LSZtqlTh6CwLYNV62S2IYk5qmcNzly0hmMDgpE215ogFslg9ErQTGSqqk
PkEKa09mQxN6HVR2m6xrDwU7zOEd4zVmIud7k0RuvVEtTplF4rN/E4ZklvpzbriusRFDSSdVFVwE
AjWGYRYu1F+FK3vqtWgv1TAFbdiwDZBbpxwjYnQpTvb2CGWnCBYPBHYq2knZ4OD5SXpFDYpJem33
mpXRDwCzmdai65yd5qnWfCsR5MOuiIzhnk3Q6x7H0Y+T3Vybo31HtNo8LfJWY+VSzFkHT/2Gl8tI
3YB++cWxjLSCNDcO0pk8O7LNpo4+nDGvSeoACZ9EavtLrWkHrV5bjtsugdDNDKHC05uGfxrXqteX
KvH08Qtw/kUupNLVsBw1tU+sCSExx4L8PeuZRP8ieESbzWuejEWuXpqEDmx6alxpwTRU7Wis9JIo
QbWRs6LeRZbNmSti8cQI6e60sJEBUP5wP3U5ZVDuAr+UkW43U5g5thQnZDTfx21SOiKGI/Og7xZO
XIn50PSBVd3PAvLuRnd14O8Qu+Esbi2fuh3K2XGCR73SRbeYBrufjnTb1LtTB8AgC3wy/bpO0DmD
hYjA2ThQe447LKIc8wqhBZ1YAlPUdxEADrahRp/e3MnHn0GDcLJC9LP0vuSM8opO2O65hPIhcPKI
NoLGtPnWc+yvLXr3W4xpZd+3NpS+MRLhUFclXaUAxewry4XGuCCphmpT3JD9nzLyFsLQ8QUIyti5
uCkw8H2prK6iTgyKk0oa/5FdIdjYTcfGlDLFyzB9uZnhVqkR6IEvqZjtL26hWw2+BuLVFpAMRpiJ
CxVD27EMC59Ca5nSMzkMeV2t3QKUXUqmYtA3jQp7CYFk3uZF7Bw6MdR7yLb6HpT+q9EEKba9TH7h
2JitpelmK8VkzTCwS+NB95vuNsjz4pFZ6dGdJDjACaGI9ZMrPPz3upRD9JBf2uehqw3xsGxnjZ0G
3bJeG70i8GBu4/zVDqJ2fB6j1Gs2QUafgKQSnvZEsomYbc827AFK0yb9wR/hm5fsGgzbm+qpSjaJ
w5OYE3kqmrWbTWysA1NvlyQY+LTZf+uMlqM5GltUeP+O65EVq3nyjeBcZ75FMEcH1r/MCz+pvyeE
fURrIuRz9wwzVKqwzzNRnrxqSrO1mcxtu3EQrnkyTJ52KnCvwGZhXX1zGQbIgPQ6fZcmGNwK9MK6
1aN24nzp1lwnhD0r+ELMEqq0CWDTrNu8ZylPASk9Ozfy5m6HdkffYRSVfB8B7dMd1qpCw+A21fnK
wE8bEHeTwSp6IHXFvnKb8b0dvQHcAlTCph/R+vrCEjquN2zHIt8OZcVjAcRCmrdz0Ef9revHWbcR
jqm8Rw/a7Wh2qklXShEEsqV5NCDeyz7vQtCWrlzFTmzOq0KZaXlv0lWg6AZwwkAB1FG/5uWshiOz
JTy5HJKs5xzt1IaxKIEAKXI4CzAsxqo5Mnk6otgqp4sQTmM5DbeV7vEu86zRqmUT1bOzbjxnaMBo
cjkvMJCZFDdZ7/6wipIthS3Ge+7NRm67Kc3ffLo1zqVNN/DUdoOdzt7iRAu4X7fHgJo70ckbsFZ8
afUA944+IVzcS0c3s6PImFy1UD0eoRAYYpC3KkHhT8vUeJA2BrYlLma16bBQCQDVym8WZgTTQnML
39mqnrTSC80prkwQYjoea5o0mr/QubBAJrGOFAw9NmU3uFCaN1c2BDoOjd1zFCLjcFqMBDygnMWC
J40cvOrCxw7zYzVn8VuWy5HHo1fRZ4QAcknBMdIG5znOnumYZIX3qsbEdsK88fR016d5tsrMqdKO
dpPnctNdEkg2EJZFsyDIMZ42Bq1P7YNg9CELZRozoAYzRBZ/K1hso1y4g6mgzw2CWd81J2hgV4nj
qfJ7FUQlS6nvcuIG+shO7O9DmrXlj670UPhp7OfFThFcwBElmgjHSUSRDMvAFBXwne8LHB1zUqTx
QSUyrt9wLnseu4NXOc19UOmJnYQ25dOwL+xx9DY4eXuJgamWzsZKR09siRuo7lFSgnvRGMNjNzLF
cyW4KOWS/XgqT1pX9uOBnkl2VwWjeJkHVxWh64NErS23HKN1QVDNtm7s5pBWOf1Xyn4EFyIojP3E
fRcyBtB/TjuB48TmwPotNSMV7a2a08WXjEAgF2cEsaNwekq9K/q2beiIUb4DexOhNvQcMQ+OCCJv
Q8PZiVYtqOopzo30nUmX84OlKful4+yDQA7uwkPJSVJ73xOqoBai6XUikDjp+g+oB2P7kEV1CAxC
u6lkH2384BCRLbDysx53m48tY1qRsQbND17S3de0b9dmN+tnRSjBCSHRgQTR4o48RxKNyD2j1fIE
wJABqOZxtL5AVfBfGegO9ZmThmXv9LssMpx+MY4mmJFeVG9xcWlezoM/vtOGzh6Sfio+pgnNM2SF
Qcx1HIKWPMDKLa2baB0ZVs6gEBE1zz1xZJvBS9xDGREgwZwx7RzEbDt9Q+95ExvjCFqrocSVvPI5
6HzP3BRzJ8+SXCosmjLyjpMLNZMFpsxWScTpMsz1PH8Mes14rYLSIuXX7I0dlSyzVgmdn1ajFdf6
kj69g/4E0s8WMWsZ1A4Nto0dWc4y8A309EZ5NREcmFAWc1MamKGYHh8hz4qUNh7zcxe5JJxAtJ6O
ajarnYPxkBCc1p43EaUHAz/i4b31GJwUNnkXjLs+UN5acPxcOyKrbuChCOIBcyn2zGisjih847ko
88tJIUrOVZ1FADWd9eSVmpHvmTeJt7tHozj7HXOprSzQlsIJ7pRuG3ubDB7kuSgP9tTCzfcOxWTr
ZZN0b6s2CuQJsfIppnxZZZ5ZL1s1kS0VaAlPJgQzlnU73/EunJMyKQho3EtCZceOqDDABaJYyj2+
VZvzaeXsJIVed1MQMoNpjZzgmGgCHw44SpPyQyOt+VBPbb7HcDaGM4NhuAtl/A10tHv100rA/WHS
J05AEini+ny8DoF8C2OgKY3UIPC0WlaSH7nfu01BmseqKHpJvYBf9FIZXAScsRfYPV0o52VkWw7v
QIcAxLvxQkqFE7pW8700G+PcVQTr8YTBaJwM5aYKZuexT3X5rZx8gaLRBTuR5tZDDdtCvjFFZcxS
MGBsfA+MwzeajaXRFKMxgy6/KuGapxC3o7sg1UAdLDmNnDk4uS1YY4ZNu9C2O4DKSkQ0BUuaS02d
03x15+QES+rvy6Gd+JqIxJk5bk31PLVGs4rIbzkmje2/N/kov9bEFB2Ve8mkcRUUFELyFjufAfCF
PLKXLtEgnmnHZ3ss3Ht21mHJbB2A2SxzHqhStKNbjP2xNZKiW9pc/WoPAGjsXdu65GL6RIrU2FMv
GEAfPFfw9UY4sSenR7somvdWCGPbJD4fqwNTsIrtLtuWBMQe8qgfL1bubtwOcVrt0IP7ZRR35leO
B+oyOx2p25/aWtCqitsVtld3PY4KP2aWBVszg3zRwRM4chHf/UU6Lcx+i31o4UASb+iashwj3WvU
ivF9Q7z167x99IUxPjONIgZZqzQS8BpogcnkxgRT4AKCyjSLQQ4cfyRm4Zmj4D1Jic7RN37jJEaz
5cyl8VBFrjWbRdnp1ZmjXAd3xvxi8r4hyYtEtFtVyOrkJEG06uyoO0wZwjp0b7S3W01/YgQyySlK
17Au1JcsuIVs9e9NS3k3FnhBDNdI7tnU8xvXTdplbLrNs573xRZEwT0hpMq1MieeAQ193k3WdsGS
Xlq+58GGXOMmafXFArUZVl05u6RWcuqIoOsuchBrFfn5i24o52WUvbbWJjs7UTVhljb6YuVZ4Jdx
7Q+EtZGS9D3H8v11vjxvlWfmN9Rqhlr6aTmdjL7Gi9nPXbYiKMLA+1JTp5GkRWbnyKyFlMRUe1eY
RFCpdcCIhIyQhZRs9K9ZVpvNMWNTS3AjjU4rmVUDYl8sCA3jxLwQmudEZz3h0Eb3vAu8/h7IMrUz
DsVNSd8zIwmHFEYrCfwS1pO0MNgniKDy1qVOd8hxiZKOB2vpNrM80/amvqB06cr8hn0Yd/OidgsY
yxPyepRp65mIkfhDlQROr/0Z2u1eAzGrP/4+M/WvIlkv2b+/C3vu4hEIx4uNPae5cwBS2eJn/9xL
X2XjkuNQeqNqzD0fzpdWTvtK6LvPvfTVOJRU2oZXFJWxxyKJJWwji+6TU3ms4I8fiGZAp+Qco/dT
pyjdZnch9bH5XFazdTWpKNYieh8iN/ex7G8od17Y+n4SeP0XF9K6GoaimChmguWZe2LuMGvHD1oO
8P2pj9u6ukncUYcVMbFJ1GX01e7Um8et/snXdv74eaMywLkwCXpPik3Bs9rYpdonZ09Y12HjFrZM
k673PoGpX1qpaRFB44tPXsyrhHHweT9zdKIQOFJicsrXwE+fS/W3rkKry7YhmCF1mj2pwIv61cp+
NlTt8qn+SV61dbUmmd2uJ9Rkzd6FvdDCAg4OfAYIJyVA9pNzVqyr1Wl7DsaLWvBLjPyH1ZQ3eIGX
n7oTzavVOdEcYI+vmn0R+G+5qG/pZPz43Etfr83W6vLSy9WeDfVGt1d4XD837ce8WppT2wsEpVTt
dYLo/enWUfnnguXNq4VJ6FyKUzpW+zjAqm4bl+kqFBefu8HNq6XpNYbemlKbWPa+dQMt0e4gLvtP
XsqrxZlI2GLp9+PeHYeDNOKNXmd3n7uUVyuTKzm35NMP+8rsVoxv+iK97pOf+NXK9BkbKDtDDvtI
5u0K0MZZea363MxpOkd/fBiSh4XbHXhnb6gsOouJEpfY+vRzu6Z5tS5zwhtax4JVlRefeNO7H1Hk
fO5eMa4WZhbAMYyCxFgnQfkPtJpiobTzz20SxtXaFFrZRKU5d6RKeh1ANj2lKDE+d0mNq+XpBzLJ
SS0tmf/iAevHR2HX75+6EY2r9anF0s+HWLR7MAoQ+wJbNdNCP/mcNa7Wpx1PDhHUJJfzACckQouf
sikbP7cFGVfLM4XTNp28b/aRYVzsaB6H2Zwopc99MFcr1DdASWavrvdxNfsEZQxnmvJ1+LkXv1qj
FRlImZHy1jGD5AuSQdYGJtdPvvjVEu0LmZb9wOaW6sUj6S5oMVWf/eRjcX7bI/9kgzau1igWLt1S
mcMHg0f20dSyTW33z6iIJKY1zFkkl6a+AMvervHm/VSLUMlqPjp+UM5r8iTiZwyN+S5zmGfjRTKg
1hF1eCl0kGnld2eCcAHh6i+J8yJE6r6LBNUuGQ3QJBreUqFgEnsoQ0eZzr5VxLuPA4OeiUbFvbig
GeDfjlWQ3xQ69CLk2nTGjZHuPcKkFkmi7YrefkhFcJMxoaofh5dJJdNqmnOaZJR5c8WvbbxKGx/9
qsrXnavHK7CaYJ2L4KKqNnc59pJVEfcGPHAy7AwAQQdEgex0dZgmL17PtdPLJwYAbK1CjPUCW5f2
nQhgj86BM0BAkMbLzOoFEI+1adDYjzhRa5pQGUGySXoTtFF0Qx7mSo/l8CVTJg7Hzl0qL7JW8PwH
wxevM3Ltzu6LG60aEB+SVnv0RD29TwEnA1c/lFVOkkzUeFtDI5AHTyWhBH56Sfr1jIFgh2kAwNTk
tDCsCgAFr26FQcde0GI4pnEPsFkfjKbYUbRWD5MfRRtHI/zaBWM/E12GtU2B+A0kAtrm7eBYt4Pv
jGuKwBLTqDfh5sIQHlYRA7mtbOxDNwuKlywFq0o7bWOAiNzmBFyRwXZGrKqWZZ09zUXph5zOKrWe
G21LXsljo6mRtggWSs6bywBFTC3JV761ceGEQKGEHYlJbckNIMo+T/wjqYwjlIE6angt8b45oRFH
Uehz9VvNcjy8++60iUgW3bqWgcmg8tbwV/KZLiM4woCiTOY/3UqvdAPSagooxtAkfCsk2ERfu6Nm
uiHOWrxorikOvkVCPWk2dkvCMrpdZ0ln17SqO0ZBd665GS/htCs/IKZv4wtOWeTojE5YDmrbd+5x
jKunsVMbI/f7alUPmJvswC3uJUr9UTn6KSOJciVJCw4TL8CyZBCdOZAze8Dd1IVdqz8ZECFrnRRs
brQsKEPHL/O9NyPGenD1ro/T1443BOajPcqLruvzgTb9jyD31bL08GN7NJ92PZaoZWtjkIxdv2Si
xUwucK9/zPZ813WMnboNYk8SYy4F2ULGdCT5TpHnXLGE3bNvQtEgvEwnxTA0slBUO+OPRC/CLtgN
1j5mTsWr3fe4IIWvPxBL4R6dscZIQHZt+TKS9sKHYI8hA68C9UB4zcmhr2E+RXXPoIN6l1uufkyJ
dH2VrdTXvRnctlrWbOcRdchLlsQY7VwLXT+YhrW8aM3Y24xV64hFb9O/9GGwNn4ak49DXgF5CdzT
4cXagwdmustJAlqXY7rvcutAjtlXLx78s5GZpDcxI1sd1NzMr3NaFMQipKmzIfrfDOuRnunQJvtS
t9C8SqmImCDilikTAQC563jpvG6H1Do6ppfFS7Of9DV5zSeHgeb+kuxxwDTSuFZQFZG2rFRzOVm9
JQlDLUg5KUInc+sPI2JcN3kt7XOaInkbshKrBL/ncZij5yJ1L/6weShvbFo/a7Os92jwrA3Cd4P+
0sOqbahBoHkmyWMETCN7i8vgHYOk8RxoFHEg60yERT1tlxodThhA8Fm+HvQbh6CL1TQqDR2+ucBN
ntC0lY8b5inBLbXypfCWfi7IyvFiwbVIMNepVK+OUhU3gDXRibENNxqP8KaiA2hZGnA2DA2zREYi
xngcGESIfzHcZlvlYssNpt3EWHbWkZcQeozA4E9wWrUooQOclhQtjH4s56idvzcVYFQurfwBgMuE
JhzjV0MLxodMt91XRkRrJ72GfAzHvguCN8Tx/ptG+K4gVadqHyPRfwCuaQey72AlFZcSwrXfxxqR
dIorumw7b77nUDGvuzJp5iUIMAgAKtm3wRbU04PLPDYNA4pe4gBSdvFGY1wx0nTIMc815iqYRbtM
AlGR2C5uuxEjXt4xas+yuxjORExcGbt2A6LBgzdaivFW79r0BSSgq/eDZg8q7CDwjtk4BF5oBd0X
IeFALYLE90M5gtPl0lcIOW733sM/hFXQzWAZtvMYWBeYpMOAGCEcMNUeAJaAthj3BxE0BtEhoSTW
aRsMjb+Z8zo+IpwQ+WyIPT7gBG91a9+CWJRLC7lxpwU6koPZrCyHMOlQlfEtfUcGFM12P45E+VgJ
kur0A/nW9Q4aqeHtm4e8E+aTiDdO4xHnFYjHISmMF51LCtdX4rYijqK2G6d5Irtp7pd+K2pr6Wem
91oMAUpbq+v+uS3nLXnMams7sD8T4x82bTZjctXs/D3OE7dc0kivAM6sH8Rq+Pe1QDHtivS7pSPV
QdUZ9WuvKv3QDEH8OlwU8hZ/77LggUzORJ142YIzTREmad9h+0jJvcgKY7jRevzUfVSSTuV1vrUj
1P0Rh5axi6EFsZl6yZPXNupGy0p7c5E5IILtyVgFJiY0AuhQmQj7u8m6Yb619ZnCw3L2PNBiIhML
EujXjSy8jCkWQB2hh47bhqVeCLas2oLFDgxEj7Kp5AGakLgqBjP1dyOmx8c6G+TR94bqCbNUv+oc
K34GS204IMDDd2umAqkt6v9U73ODKUAk8SUO06YkMl2fVDyDsqJejA3FszbbGDjsRFsCrq/SqCVL
31XWcqzt00hQ7gLLNE+1sXiyZTQyqiC6a2G4DcxLotiY7KSc68iqsXp+Q/6btyRtnyIOYiEsWXWr
4owrV3ra52Zi6leVXFeDtBEVZu+72m7zMDNbB7JdQtH8pFS8FD9/csTVr4o5rKYdIQPKIrME8ndB
SAKfvEkcDmHiJgHOahw/V9npV5VdluBvTzjl7NlhOEX2Egsn7VcCLn4rNP7j2/Sf8Ud9+99vWv7r
v/j6W90ogQOlu/ryX5uP+vxefsj/uvzU//1Xf/yZfz3WJf+7/id/+Ale99+/d/nevf/hi1WFmK7u
+g+h7j9kX3S/vTrv8PIv/3+/+Y+P317lUTUfv/7yre6r7vJqcVpXv/z7W7vvv/5i6NR7//H71//3
Ny9/46+/bOsq/sfh8n8P/+v+f/zcx7vseAnD/qdtQ3nbDvmaRMNRho0f//0d65++rRu2f1mnPo66
X/5BHH+X/PqLaf4TGE3nCAYRYqKF8kOy7v/9LcMxXDb2AC/l5ed++T/v7w9X6P9dsX9UfXlbp1Un
f/3lUhv/j5uPKMmru1sHIR9RdvVDzIkvn/dBVYSm9pOW1l+9+NWdPShZVq056oeReWNuL5+bNN6R
8PaThXMpvf/svV/dzoPXKVJYpX4IMEa3Ghriz0bsXt7gn73yVZ/C15uMUKFeP7RMLCnAXQaUtgw3
JOdN00G/Hz5+d7v8+3L8/uP/qz/h8sn9Tm6qSM02o5lfJHz8aEdmBv2scv6Lv+DyC3/3wnVvzmZq
gvL3JsHdJoGozJ2r/fkz3RBum6t+RWr5gzZiFDvgYXKbJ6/5SYPoshj+9JO//PffvW8tIzEc2NQ4
GPa8tq14HzB+biAhZPRqMgOHm55UvsuYONwCWzxGt55oYQmxiTrNcQqcm9ggqr7wDz6ZhVlCAa/v
XZwDnL+b7d9fs8vt9Wc3x1XHo24cn3gHXT9MTvbK+J9Fk0Fq5T84Yezxp2z+/rf81Z1x1fjAxWV0
7NxkoFdvFir2lP1k1VxurT95+/7Vio8rTchCsuI9/VnlOZNj1qX/k+Hmf7Fu/KsFH8Na0sDgTZe9
teJw4M3MNCHxjgQ5YW6j+id/gvcXd4l/tfLJGTFRsGf94Fgf7iQPbcF0QqbYKoA18rRwp2s+hJaH
0RfORnfWsdE/lXm1UvkFU5arUUEDMWVD0Gfoq2atYWxltNcSLmSZOLDfsbZK7erEDC2CbBk0Fo1i
O+lBiIOdzEx4BNx1M4K+iIOQaZjLRDxP6qXpu3UyOYeoOZHctdCwczlDclZ6dXNJn/E52ddmEeb9
dMZwzDtxFhzQ6tpcFy3sZtytvFxsePAsU9PdIXaFMh/PWv9GyjqOr+8EOCyGFE5CMD/Q+z7NGYh2
Fl6akb59n80W/QBx9/c34F/dJ1fPwGrMnMSfM/2gqodWvNnZ0SC29O9f27w8J/7sJrz80t8t8ywb
RNkXrCH3YmCkjwYjSfjVhdSW2XZSO9WR8m/fkoMc9iapYWRqWMpfjmlyaCZAaAv/aqE9WgJcpOv3
eVBh3krKJdN0QtUPP7nRLmviz97m1VOUYGawKsH9PAzNajRfc3JbhHozCLGt6YldWrVk6/79Z+Jc
nh9/9suunqksS2JwtU4/WH70ojJcD/6tK0UYMThlDnCIFR8kVbK0nJvO7Wj96MaS3KsDziRwHPJz
OwYI9PpLXBR0HjlJxtzwwnAODckbviXg8Bti5cvQDOyQmRf4EWEBs31gwZLaXxzuraTXjoY0Q6f5
YfAiguRAoKgFoa0LTvthBYxGeynscNrH+gP1fF2fsI9hVHj084/6f3N2XsuNM9sVfiJUIYdbAMwS
ReVwg5rRSMg54+n9ceyL+WGRrKLLPmX/57jVbPTendZeH7VxGCFcc7GsWuZsJaB+tcWxhbGXsbiJ
UGBBGzg/0vKJ3MrO6T+z72jNTbGXxGflui7A/r/FklXkDvHoBy8tBgGlWsW6jyZa+jBHyqNj1K8q
1ymjQ60YYLnXgStJYHosLxLqmHu8gp1Wwj1Lxnv+fC9PdXK2AOh5pJQwHcYde+A1aqzbSPg83/KJ
BcyYrQAWxA2P2xGWFuquLWUhUKas/EnLtQQk7fyfOJE8jNlCAKY1wgGSRaYRWLFfuv6XInydb/rE
uBiz3I/SootrtE07y7LLbj1qFxbcU6Myy3dFQvl2IdGuThrx2taWuKwuq40JqVOtHs93/tS4HP/5
P3lPTzLkozV/BIBdru+j8lOP7s43fWpcjv/8n6Zzvccv3geaElQgZbihdi+0eyIvGcp/Gy6t0jRE
oAS7Qgqg8FQrLoIXiKjxbaeiIjI3Rsg1Efr36jmMNsCKHQhoT33TuEbhO6FQuxJuuQLYxf5Ya9CF
S6vWEEEdK8Crpe8py24qV0KKNXws2UGlb8L2UIfDfWfsZS2w6/RXrWb4ymwobCmaYhP6C0tcYu+p
+tGFPd2pwZslG6EzYKp6BpuiiuuIcllZwpUtz3KNXiBOC8P0eEh5iEZQvcmF/HBqvs7yA4VpSapK
+rRL6wZpdrwUu4Br2vsBDKCRiJe+Ph/5h0VJn+WKEiqvALeOVBlQPrep1AuBcKL3+ixBtGmI0yIP
eLsYU6bJv5mi12n8Hv0Wa2zpwgid+Kj68W//ExFYrQBSAHS4S/zPVtp50C4uhMSJQZmniqgqehlB
6e5oycE7T3Ghwyeygz7LDv0QSIbhydOOepClLuGpnwV3gn8hJ58ajuM//2c4FA0XWiVkOCi2dZtu
iZnphfE41e9ZhvBj0cth+0273Husa8FWPXbhPESeH+1TU0X+b79FUfXVaqzY7FuIqOOnAbCDGjpQ
fvBd+3P+b5z6BbMoxdM6bY3h+DeqdaM+GzEPV8AIzjd+auBnkRrmSdXCwmB4MrckRi+d8U+0q81i
M+ANpjFT2m1/JZThXtoenWp2FppFYwpUv2vTrhfXAeYXk3vVMGizcBwsqvSqhO4ewVo9ZVT6hZXv
xMfTZuEoyEWhtceGff+uE+8lzmDKNTemKl5u/517SYsjaYeb9i4rMMxwg/zhurE4jv0/sUh5NeDH
46ezONdMa027EImnvt08EtMJ67vi2N9gZTzk7eK67s5CULY4h5S86JKtb0PF6abVde3Owi4u2SRW
FCLtUv9+UD7K/uu6dmcR18RF6OkWCQk4yxDfBog/rmpYnYWcOPSlmuTkUHPAzN4N4usGQp3FHIX6
k5d06rRT9Ud5emwuHWBP5E51FnNBiCmT0TAQUXGvx819W2M30sO6qMwNSoQrR2UWgH4TgM/L+SsB
2v5R2OaDf13qVGfxV3RUk+OWJe54IWzGzTBctxaqs/hLgzDmvxUmdLKGqxFZ1wWKOou/VigiSrpp
d+TQ0GI8f90u8vgM8G++UCYJMUlMvujTbaYuvSsPDeosAPsmldqptAbczVwEOZRonY+TYzz8sG1U
ZwFoBlluljnjMFm/+uob4dAKM15H8WqXV1nVRyPSHM7/qRMpb16gEEuV5HWVMXFO5iqpfZKy3+cb
Ps6xH37DvDghLfvCaApiUoSmiA5tJY8sA9ryfOunuj2LzJjHTwo62esN6HukRHWCj+sangVjpPAy
mRkMfVctdGPttVd2eBaK2EABdBlMNqeGaU/yXXhth2exOCoyLt8NDasAyNNN217zcKtayiwWK6VN
IyPg+2XBLmmxBhqjC7P71MyYRSNufbViHbOHBbrH4GDbyocMH+7zH/CviveniTcLStGQex9f2Wkn
RR/YlBwCC6XA0fQnsyUJ5IH2nFOEiZG5gy2OPRoYQEoPCSBndamAPZdGcR2G/qXeHEP2p97MQjls
w1xQKnpDGbrjpSCOi9YeKDVqMOUmMpoodFrjAd7SdTl/XtPQ5eHRFCoZd14SHMoiv6suJP0Tn02e
LbID3uVBkfBLQAtFwF1y7y7A1uX8VzvV+Cyem5qnq/Y42xrcIsqE2jTxMcQ37HzrfxXvP3yFeWUD
dFelqrHX38kVdyndQH2gv8z0FnOCD7BmroA0xpeFrTy2O12S7VSL3AKcS0+hLqY4tibLS0gt+zwT
3CQCs2aI24ai/vPdO5HMjg/Y/y5Pky7VlNITwgF+Rlq0GcZLh79TLc+Sw0CBX8JmhawD6TLfIJ48
3+NTn0v5b49VGHSIfmk3pMofszAVrzFAFBfG428py0+fa5YhEJSNmX7MaX0NDoBqfVyYRWrW46Mx
lDythkj5tqJXsbMWUfc7M55UeYXvKKA23c3KP0mv7nDqGItXdUoXdR27ehqvCqiKERInK1E2Rf2i
CQ/nx+K4MvzU2Vm+qcSoBm+fjrsCEkQc3tdUcqYSPtqSciE4Tn3FWQ7huQfHWUUcd4BbMdL6Hpvr
cvy8zCLRtIKy6WzcYcg+cjC58mg9L7CY0DBBu+DWDvs6R0gje9Sr1fnRPjEW8/KKMCkGaYgYbRzO
tNjJugtf8VS7s3VfASZfYQ9FAjJ0XhahTydXXqTNCytKZNKSWubjTufRE3nr63UjMYttq0MPDrxu
3GGaKB/8q+oQVbwa/hvaAm++I1q3cQdfRdtf3ewspCH1NEhivWHXPU1h97tI6s/zw3AiFUmz8EON
6DcVdd9s2NaR8D6Y4cJTkusODvP6Caz+Qy3oh3EH1YY3w+q6TeZcFNeNbI3xGqQAIaQe3y6v6+1c
Cjd4jc/no1kEzA/RcF32mcveIHSERaUyIbLggL/MByYWlx7ptBO7I3EWdZWu/F/UeTUwiO7dYmnW
0HTm3lKfNsI0Ys7t34sR1vaVZmuUgY2NtQjMr9rLnOZIJPQeBaFY5vnOMu+ZuM7IA4f8FFevWKTz
H8ajiWrXMc9g9JSbAS+TLPrsK2GjIVA1vbXWPjTUDJprgAFehLEGN42LRELwWqnOWCoYZiyObIlp
gqgrVhiMSY4QPFfi2/nZeyLtiLOlv9GMtMLwb9xhNFzDKajc8+3+DdcfVqWjAO/fPYVhhWE5+uKw
89HV6MajH/hOLImI5t884V4M/yTJl5A+lv2r1n2Ay7tyssyyRzCIjZfBw9uZwiLL1vD1zv+eU+M0
Sx9x2ON8bwncOPzqclhz160m4ix5GNaAa492bPabIqm2u7A9OrElEGcLNiueNCbHr+pFr0esdDI9
6Pqn11/3uG/OZYcK7g26iYs4LwYvim6H6oWr4ONu+/9PGtOabfF1eEdUyUwDT9vUgRyLJRBPqNGD
Bi0svbQZ//lTmtbxj/9zeWsljcIOnEtAqVv5GAMWF6b8zwuBac1yCZ5CdVepx28JL1UU7SizYJVe
elw61etZoMaj2eLwSa9zBBz5pi825yf23/P0T2N+/IP/DIeXFGjKwDPwLW/gBd3LlF/3quthDRM8
B4ixJrV3xU5bJnl0CPF9E6S9ZAkY6ME6qMs1DJi1po7bjIdLjPUXR3sZMTfuJUFzBYFTSoE34ldb
rKvwSQQxm0lUWPAAhDmam2BYf/5nSH8z1k+/Yxb5aid1pqxwqk9rHee1ftEWKmBBzenLPxhgOTn3
S76v8DyMJZxoLnCStachcONh0yXYIbfGZmC3X1f7roBkk2SuqR4xsAnlL+sIZ1BZnBDzUK+Ck6KC
dKuQsxs9uxk0FVdQEnacgNR7HtQ/CoY4UfxmFMKjKnVLTU7v8vi32LwYGPPUA1ajPjhJQV8qVOZk
XQgb5fNo6x8IKFr0ZZMfguA1iZaUTt9K3eQOeNeY2iaDLdtN911CJxt8FLCSrDTJNs1nTAncCmhj
crQTfk8y2akxyg4q7M3lCrK8ag9GTU0b1sTpMxa2Ri5DpDFWWhzZMOrcHrNEkYJJ00l9dRGL2l43
X0zlJs4tewSBY40WiA0cpU1qAsSDGenOoAuLSpbsPP0WdW0RRB/4DRxqpXWgKlyVc01jFlBUrfk5
iGDuaSBBRE53qeb179bsh6lizGKJR2UzMXr22kXxlJs35p8cR1obyg/lVwUekvHGyy+E14mkYMyi
K9T8AEUhJ0kv2XYtVmSYLZcXXyZP5Mu5tqOTBJyBTH6IKEi2Xv2iei4cvxPlpkiekhwaFjbB9w2G
PJbxWfuPedFvkxorlWUKx6PESKzTK0cr8WpVbzk0rc2kfBTbFiYQVw8GVupFAWzrAefYl6BaJgnO
e2ChUhk4A4pqwVqkRbxCg4ajTN8u5KxEnNa7qrwNopfQuM/8VWNA5bukOzyRA//qSf9JVbg1DlT1
ikwI8cj25RX8/nz2ONXwbBn28IereoFxTC0H/knVPZ1v98TXt2a7hinQpbA8XqyY9U1UbYdoLQwX
tLo/X9Gb1qzLyMNLmIcslV2sIhX8g1uykzWSnQXRsiNjj3q57c1Ltfk/byhMa7ah8BQ8lXtvHHAT
O2j1UxXfqnoNGffCjznR/FzUbOJ/OXU5a5AXDlhShYti/Kit0NExljr/JU5EylzaXLfAdNrjjkXM
dmoGGsbceDVs160eX/gNJ+bQXNQsA3ukxoUFmqOa0i6Tq2xLVNOcZUGQ5FCsCtqNtSVE8bS5sGKe
6u8sCfaK3GqKzo2nHm8G0cE5/vxIn/qWx7/3T5BmVAlKWeWPOy5UXaPKkE+nTq0e2mOV6Pk/cWLu
m7OlvhJgt1MSz/Vc+ZKUH6qwr+LepnqPdx4qZMej4PjSxuLUMM1CONfjFk9krqiGJnPk1lwhNLsu
68x1rO1Y5pka1OOO4ko/3EWXXhtPzfVZsEox9vuglAae1OpbqR83eR46ZSsxOskW2qR7/iv8tW/6
aRk9fp5/vrSehxCOZbKbodxkAnUqClb+pTOJhwmM35jkq8L63YwHAS29Ga4VqlfFmjJrWGvlBOoI
B/Vx6VUSNc2l2wvhqgotZyimp6J8ztRmNYX4fGZfMS6wGF8IYbWEGWXq5vJ8/0/c8ppzlSsupJli
VkRW1rwlR0TVAMCs5Yyddoss+B1hHzfo+C7wyFAW94V3l+j3hvm7KiqKPksnSlEdTwBL4nI3ca8m
WJbbRcsGo+86uJfil/RYL38pA59YSua62WEQMA8HAbBTY7dv3A4v0asuYRGD/vczmoEUCe1xkfKr
3+3QujiKX4jTE7EzVx96QB3FoDxOEPMzyw9C/37+y0knJOB88//2eWrEoJ0sDrgVjyVyBcW9eoj7
j1S6q7D0tkf/40gfwZr5XrNB1ruGuk2KF8n/UErsvmEflFx2gG9YqXLo+OM3wDXMnd+SvnSoGkCm
9i71uQtPtS5XkZ/ZKhX1eHA7cqMtOgPkmS9hGExhyTB+eUew0w4skpg+SMWtBqc2uxWn2wSb9fGr
qdYFjHLhXY8fQ/jvdR0uE/ghIupzURhvTcl/MCqTmV5JAH9jznfbSn8f+zsffINmfjTVTaW7fvea
JWWIT5C1mIoarsu30TyoUIia4HbSeztQOaCoKN6BHCmGq6iWHSj1bdCISOGejBHs6UHun8r+YWpb
t/UPYvY4YWDrbTCnjTOM02+K8m7EoVjd6cp2Ck03mHzXCHZRGdlWfxfLGAtXz7G6K5Q/NawYXcIu
1luFEfz2+k/S9AtRNe7Msn4dKXoKdMhbkKaFe7qutn/Of/lTM2p2du98pS9zkHY7CkuiZh9eVSWs
mvpskVUx70jzgXZ7mWKU2+lSKv77OPlDjpxrQjHVo+I5GGhY9PB8TqCWWm7g3fuw/gLtOZFcJX6L
Xt+9pTbdCMa7oH168WRP5sYyX/XwSxvSh6JK7jVAJV28Brgm4XagcToFsq0q1wmjgBn9N57gKvVF
KKHCgA1qa8ZO9C+E6jEgf/r9s6W6nEIFv2x+/wSFgGQYlKtueFaGbSe62O1fmWhmi3RYKnFb1Q37
95L3c5fzyXXTbbbJNvUsU43iqBSIbyLDTTr3fLsn7p1NfZZz40TP/ldg01GdirE0VKlfAfhXlhSc
491WgsvwqRif5bgtQl5t6pYC+22K0w3waGOgXrZuHQMjnrDDhXn6XY17rjQSE+eOUqSqyVWzvVDv
FZ0KokUjYx7hJYtQ/sYWfp1h+GwWmzbL9kXl2Ym0jQfB8cxp6YdwPovnurqDrNi0t4Z/pyl7OJUo
K6/7UnPRq6ULo5R6nOnL8iGWbgwuMM4P6YnMoM1WhKgbsIPxmcGSvNA/2/DCJuFUs7OEA0ZFEdLj
HYQoVHagv3ncXF3X4VnKGc2kEKDM8FjyKYBDGozqguj1xE5hLnrN2sEXe7yqd7WJTQsn5UB/6mAo
nO/234fOHyJam6WKIAsUMdBUjoLQ8qrA2Kk9xVSJKHMr1Sx95YuLHAdoQ42NvmKnccJ2RUztsIz2
DaDY0Rc+jCz8sgTxuv2LNksxE9L1lCKHcZfqzR/lNVDUP+d/6qlvP8sq4L9jWCf9hHId8LgrX9rK
nWp3llV8Uw4LpaLdlu1s4AZf13V3llNCfGhGuF3TTtZfK3F7pSjZnItmcyXVSyGnuzjRDOayvfj2
cezYDzNprprtxKgtgpYON+B1DAOKrf5splijZTex0dl+952NHCwaNyoBqQb3XGQ6Edhac3jIzM8g
0ijrHan3le/yiCqU5K0Yu8eeMkqcpl1WGS+lok9agYGxxSZf14jeurdJ3k/5wS9XSbJupRX+/47S
3PX1m+JfZeesmnPVbiRjyFOCENipH0qxLfvrUpE6Sxj1iDdqCE59J2Ct3a3E+kL8nDguzkW6QadE
UiMpvOOrdz1mrnaccz8SRDzrmAHby+uiaa7Z9XtlbCnGIy0BN+uMZlkbT1dN/LlqN4dbKRbGMZ6G
dVu7xpWvXHPVrpB7/pSbtCuJN+1bf6ne4dR4z8J/UBQMfYwOdXv1pOvgGHLeSJ/h6eb143UDMssE
Cp7v+BC23A026W1bcwXbXtjOnVhb5mpdvP8lS5Ppu668l9lky8pNZVoXlpYTeXGu2FU0zI/qY+M4
4LXjshYvtHuq07M1XC5UH5ss9qBa9K5b3wnPKTjALa4a67mZeOjl2gB5ig0N1dgefJULnT41GMcf
88/liiGybzZyVA8NyL51Vqyu6+7xz/3T7GCNCQgOumt4v3zpRvWve6uZq3UnocLvUm7Jebiei4u2
vLK/szXYnDBzbMSYpCe5cg3h/IKY9NTwzoJwBFdRK0bEjfPKO3TP1w3uLO7CVqvESafR7qZaXDL8
ONHTuZ62t1RrSkCsHnvKtc/5npqnWp1tl7064wwgDcOuB6kTxSYKk1T/3UstBmv1NklrvDh3jS4t
4Xo7MSY0YcrrZ+bzingoMEOya7zVck4Y0b2AWC3LbsvsJS3eEtVf97jThxokOr//RCy3KDGJMGAg
w+NzNNij+LTL2xrLAy18NsNDRMVJtdG6vQLamKdSGNctPBijek26cpMqXE9H7yhEwMVNyiYGBWfH
OrwXkdIYZ8D1TfCLDbDRTZfX2wB3Q20YC1hJ+17OtmazaryHYeBCZRf46zqRV3Ld1rY0yEhdNR/M
pgCaLDxMfb4LBRja/VpmRQHa1NtqOm2svN9YVrZSfWnFu8gy660nYN6aXQS+DvE3ue44MNdOQcYO
Da/PeSoCepnbhXohj5xIfnP1VCkyywdQkruwuanlNx0+VyNeKUqYy6csvw2LTCE6C+1PKz+O6dP5
6Xmq07PkVxexGDXJRHXFuOxMaaG2+DP67vnGT0z9uTKpxtkbI1ifZYY6xsgN1fX5dk91enYOqdKx
KjqJkQ66FTtxSOLL4y7qfON/PbZ/2CyLs0RYhUnVYKDEOjOAy1Ekt8ksMu1LFeS4EMMhb/GVlXw3
TWW3Nb8F/a1A9xrX3krtuntVveRzcmr0ZokzMn2piQAh7kTzTchf0iv3LHPJUiiGkuWjdtjJxUtt
3ilX+fKr5pxWILX1kAL+4pi99J/H3+e/xolBmMv5c9ESAeKEPAot/dvxwvw57uN/+MJzFb5aF1bZ
dsG4MybLVbnTnmCVJgIm05fqNY8bnp/+wvHn/LP4a42nlH1JaYbi6csMGyRRG9yE3X5YPyXj23Vj
MwuDEFkpDE8GPNmUt1e+Ufz1G/un57Hk6Xg4shvC6OG55H/867bKc0SBUIuarnIPv4vUZpEqDwXF
FefH4UQ6mOMJStDng0gFMqzVTTuoPCEhy48ulSicmIFz5Tz6PnmQWvqd1YhyHkWq0K7q9lw6LxsT
8OSB7BgZH6Uw3ZtJa2N6dRUfR8UY/79TMPXKus9CZkc53dXj/qKP/fHN8Yep/Tdt/jNBhDEfYsHj
LdUzPadApcajEPaiES6lsSOIolvJ4aK6VP99Qt1qziX1fptPelfzKqwEq6mw3Cb/GLhpw6Z81Sf1
Sk07jLkh31VANUxeZdpD7LnnP9CpLz8LYkXP+74OyT3xA082F/aDf48rP43fLGqrCJGZVZB8MtPf
AXFtgIm3pnaXcaPuJSHwwWqdwWIv2DuNab4QRYGbahiNqE6ybDWC4U2ld1pw+gwi/Usq3k2YyfrU
K3cvkdlufKpSPBSEwK9/992vuH6M67U4bdqyWw6G6VTWH8G4ZC35F+vw08+ZrZYR8O9M0YBJKxJ3
PVsVxXhepIseCzSxzXaocNR4M8Z3VC+kteTU0n0oP5z/PieS7LweIAo0Sp4jTptpcNv6R1LdppZf
E2vXm1e+q86rAkbN1BvmAZKQFwynr7temtcEVPDuk0Qxh10S8y2NRYc5+fkRkfmvH8MT09P/hr3a
o7lJ8ozdrYZBeuvI+W+9v/HFN7P+7FEXpsra7+7iwnIy41cX+Dy6b9GQ4AlaOS2Yka5bB/6NWQx4
lb32xqupb3vpjRlrw9NbmVLu1gK1jNitWeJBqm8MZaPw/9IeMg9Fvea0SrWa8nYlIPDL9TX+rusa
M7QmwM082AJkHFRvW1jFTqo+DQtIYREDpJRsb8BrRf3KtXojG09CZe7zBhWluueKfWFq5moQi5Uc
4gKRh26Xjw/TILtxsW28Qy9lXD3q8Is9V8SDvBLWnsHRSi+o/zbtVslucwviYF8veHJ2KJV3q+gh
5WIinQpnwL2s8/uHoBCXmvCSFV+FIR2ZGUv4rD3u3omZLGTvMfO3XiLvPHC4g3KYphuEzU5Wwryo
beDVIEkABjpBrzgNDtTCjQw5I5fWauQvwbsymr2d5/mi9L7E/lc/mLZqoPmUou+CIdK71vHbfiGI
sPTWYh8tqjJfx5JPQVU12AU0r24UN8NUr0YRS0PhC+rzYSTrltl3KW7jpl4r5kd/VN6GOVe4S423
tEh+TYud1X+FeISHL3IOXzItuGgM3FHYD2a3qiPtpfYeYjT8VZU+YEUejASwxVO23y/xQ3D7WHe1
9rvPCzdrCmoW5ZWoHayotUNlX8KqhGqf2f24lHxrmfiiq8HpUMhGgldBDoGJMH7G0a1aSCvZVJyC
6gdpKKAtTq5qPHJrxo2RDRtk5Y2N04aJY/FOJ8u7qopx1v8yynCvTthnUc3ZK/sJB0QTr2y0mLZi
/UqGFfpjt6/01RRIttGCe5/uUYPUEBOshbqI1EdNPtTWkz88dRFO6oduXA78n83xf9eEo52kU5Y4
Sz4X8Z5/zfjX7slatYupXPJyWlkLB750xL05wFfuzle1XNky5+yu23foUALe7/R9Wu1K+a0ZS1Q1
JOLs25Tf6/hTqT+gPXTe++i9S+13wr9nSKsY67vQgCKfwDyHOJ3cetOHJ68jDZ1w6vjdYUjuimQv
Jxu2047AgEoWHvgSakzX62/T9Bbz/158sELRPiJiS2HvoaWIAsgk4x33OEtfKNel6bt1+tZFGesL
lVLsLqqPNNpkbXXrJSNGhcNSlLNlA4pmoOglEKy1mQ3rVL1DEOw0wl7rbnsdlkWz6DFQl9JfpvaU
jblr1Ik7Vu3TgHWZzJ0ELnm37JMWjXQHlBuD0W01CU4av075RmsGUFS7Npdd3S/tUNtWWWerTFIh
tuyBrCNAbrWOD7PlUiYRGdT6RaCc1RhJNkPeR9De4dHEMgKTaXDAhbqluYKnZYfEVJC0t1Z40NQ7
QzykJrpsF0E6b2JSG+Cd8Muo7iV5uPFV+WFIUKEoqi3ELxH3qlChhYy3Xc7pZvYYN+HaqgQX+4gF
BqmZwPswKtykfUiLP9UQQ3rXoAzj2q9EK0V5ACZtJ3Fl5wImITyQDLWC0hzCcapxHm1dq3+yrNEu
ahXO17sOlSAe0Z8Xvtv4w3PCZUoLBzaSHvHltTW1tyvrua3RQBF7pq+6VjA4hrmPGQEr/RVqCG9K
w4mKdM0bvyPg9NFSzKxoN2BV3bx6ViV0eXW4HpKNVrS20bnUGyC0guqhvFj6oye/tGG1l7Ge9Kl3
BHviyEqxRFq/KOoPv+PeJavfKnH4LaHoMyzhdqhZBLIpOXpnOrme2nAZ1pGYOL7SbCpOTF1MDYJY
vOdI4JOhtEVEEm2iuYV59G4Cw1A/jWVmW623HMbWreBXwStfRuMG7OauSJY41DcCV8T6KhseJ7i7
XbTI2l1Sv/XqXVu+6DIF/PdC9soVqlBsNTY8/CcGC5qQ8JEF9z0zCHwzx7ejZWxqR0jqY+VOYsbI
7aOf8yYv+0u9WwXVwszvop6LqpcofFQJliBreKrferK143EMPkPk6vHHkBdbkrVFzZmgBNzQieiv
pUUhPnSSvIpY+TrlWTEeALCOYuImPZVn5WvuUetpxfylTe/f5lm+UEuVa7VgYcjDU6h8ZNVWgq+h
BIWbCtzGUV6GSgsHWqH/qIs/mrxRajZ9xSbX7gv/E/IGEXGDic46KtdN8ltqthFdyv0tYqmN3jXs
CHedJtte9NSPK6Fr3dF7QUEk5ZJrQTAqiqVooL0KPweK7Kz+Xqtdv360yrfKXKbDndBtWzncNM0D
lz0socnYf06qZHdVtJAFAY44s+hdz36BorADqeKSzth2pNiowFAh2sgRVdW3WSbhqpCz+arWfg5A
J18m4z6HalVmZK/AraWDFOerDDfYsp5Ah0S25PuLUDtQDLhJ/D1om0VSr3vhS8fDENGOmBP9Ehef
lcM1IScjDYc+nwK/LBudIoUBRL6Z8trx6uapZZGv79N4Ofp3quIO8U1AmaURrkRlxWKMdsyJw8IO
E1eUfonieoAvrz5P7Z2kvkjJQUlansfuSwEBFwXMrWp78l1nmkuJNyh8MCKWwz54bXwXTghPSZg6
PITds8DaV5k4qTcF/sdTxeUtf4PSDyvzIfGipY6EXdX88juBwFTtvqs2cuu5EcIyMNSdxYasWxt5
e2smNSSQ1FFN9gVTeSdXXsKEBnPOOwS7ljSOXeyFHb/ZkJ73RrFryU55UTih7zuBVa8EiEWy0bPV
wlY16xYypfFt8WgJ/jLubqO+XlkwoXWpta1wSR3ZAQC9HdRcz/LsGwbf4ngby7s0/8IqUpAOSbBt
2kcvbSG6vDeTt/DrQ1iSg4fbInyZQixxp8o1FRjMtaOG73X6GslLEBQsvcuW+hozJoP5LO9ttDTw
aoHDQwL/rqI1hUpOmIVMIsOtOcNMZIDh1bKeEmM9NftSA7sOvSdpd7mV7qWi38c+Oi2MgQYhvCnx
FGvQ2wsh64s+GJyMvqhcXg15/VCUpVN4nhtOySrois9mKNdDuzD40bDJndwrb9K+xxn3ns0hqcBc
orbRk18AeWyIQe7YCG6d10tJfkL9Y2d+DN7sptN+y9Im9Y7jqhxqT7Y7Yqhu4l3DEOicMEJhpUcA
vdVVJhbLLP6cWN9Sdi9wkReKyR0Ek1hhh12CYOljzZXH3wILnI4bcFvtR/9XzmYarFprBOuJUYY2
4gTadNdq4iJT1WMAWEG79mvrtqHQSdH+GECyY8NcQMJZhl62aUbRVirLKZk3UZGvE+kDgpSrJw0b
AUe6lRoFyoy8qJpwKYX6oqvXFeCbIaGYUDh6YWzj9jbW28dI/9bVg6c/xOmBDWhT16sq7xdTvLN8
5CVS6eTRGpMYR4d9JAM2QV0WReltImmuGgUwqbVbNY9dkOEHsNjrtBjtekpXecLCViaruqQcTJMI
DZhypOdGZdRaoNiauuq0P72F19/Iw0NnFK+KsVeG52J8Y8+w7sT+AxgEfx76kxQ71KWQ3Hr0W59j
sRJ9DaSY7076fugMW5LZzgOuMtiWF2V3CNPEqeX7rK9dUysIjMYR2FC1+oBIu+dAMKwk4zVIleXU
Zjddptkg57B3Ku8r3CqDSjqoGktOf0SZxztZyTgLGAs/2oWl63EXYSWWU3emU6aYhOmwaJhR1sTu
pjKdOjQcQ9yUFbvFmAZSBqWqXS1eAmHDVbo4jO1dWWTLIq5vQwNYlxmskZE7Au4XJo0a6DOiAqNo
feKRz1wrRXzTYfitMMyTMN1YGfoxVXtPSKgV9joSm6JJ/m4o9NM9w4bruqn7jTYkTkkF0WCxw8eI
RtaShZIOD/HUrzKC08w7TFhau2MnP8TBAX4Y/HDMNxRNdJrsj27kd3K4q/JfteItdFNm8epdfawh
QqHSD/Z1To2TuStiARZ8u8BJj7MtdW75Cmtj2/vuvND1mpdWt9ZimS2xL98p1pbfAW8o0IJVAEd9
WCjKAKeJyjNlNabmV9RhlWNli9gY3MB3gRQBJWvB5+TjsjHuDIWOU9WX9QjV23ZfFsZC7x9keVw1
3AHlomnjxLccQvm+KtKbskEQWSFhBezFMUbWAx7HnhuOiL7+4ge5UyKOZ+cI0W1h+vkinAzKVWEu
meW3gTe4/T+cncdy40gXpV9oEAFvtgRAT0ok5TcIlaoE700CePr52Kt/OKVShFYd3VUNQQAy895z
jxEdW5vVt4equuDeQr7cqSfyPdej+4mdBhVkUa/iOXahL+Q5vsjjvlAGijvswBV27bgdi02OsUyn
lUfH3hnoxDDYWQizQLNVwk6210F1bhtyfUx2x5fY+YUxX7WoMPJM44gjjQ4o7qDws4vjCaz1ylHY
4DxzQwR8PS4VufTSRjsIPAYsRfNYW6tqfixQS4YcvAbRW1LiVzZW5UH5IIzxQca/u89Ic4SzQ4/S
KqtM5wfOEqGa096RhD8Ia0lWBEQBtxcBwUz9wkwelDDzLNVxp4l+gkZSJLMrWIJjUPj9/GS1lAS5
7uamuXaIYlvIjrQqIEHmbJVph/d+M947RBLh0NR5tRE8zU3q5kZ0nHXHU+WNnKb3Tv1p1/pCR8DZ
aqM3I0+e4ZqPo+52NAuT3R716WHW7goR7EgY89WK9WjsnOA005RHUbcKHLrgsPbUTnfJmVkVkUX8
xLCvSv1Tx5Uel/66vO+0pVUcCbHHE3rhKK9q/DREp8GJFmR7sW/BZm/iQ50Aa9Q9TOilibW+KU8P
UpS4QaC6aZndM+aifqgWjHlX5uSctCRaB5Oz6dLwoOdiaYTq75QK1RyivbCepqFmWkXFQCJgARUr
brQlccxugTSWaDcMdqSV5kRbGSpWO0w05AAM+LZhDq0uNCzo9ZzoUHoJhrxLM5B2gXnU6DRai2Gy
eOitmXwa2n5r1lahdhhMBLhXL/tyXGRm46sEjxl25absdqqu3MVSdBCMjIXs6UjBJCqdPESjpHqS
StDAZL6N9qeTRbu6TRdK/Ksr4kemMnegIpg3KNsi4oTLeuto681D2wUr6HZ0C/d2Wd5V0SkZz9fG
1M0phuNOcxNxyAoGzJZ6MMXk2oQmxmw9U7ULzeZYBRwD8zu2iK5VaOSNSv5svyVgioJVBG4EHzeL
GJEP8yJjQly8lRmy9SuSE5275j0BrjF1ncos8+rwk/QLcK2QPDWEvBjVT9r7CDFSZeprOh8E2V3s
gS94Whm9vTZ7WpVa20ep5lUmgTZXKQ15frmxyh2/4c4s8Vla5Ey11tqojiCOrsKrx0p8FdrrqLAW
ZkaynxSTxclrHHQafNYEsQCdjUZ7vG48Gy1s17gVGd1zYDZssp8zG2eH5DMJSICThnVI0Uq6+qJX
UhjIiavG2edYtS7UdMIHTldYROEcE3p3SdS1XR8ZuqGCwdqs+BPX704b7GKZxMaac0eZ7uso963s
U5pXZA8u1YCsUW01Ro4bzc1K5qtNNOrP0VgbVA/0xoo2+9E0s+fJ2qa2bPra0kvycJ1nw33hvBVK
fyxBowxDW/QDtXooH2durUPe2hLFEFsv+byVrecBik4o/Smne2CNyb4YXuqL+Hej2nsHVCi1jlNL
dis1VSFSVN5vqvGeB1sB0t6sRVesWn3ZokWW0kNKJTe0L0mxKQEx9N4nfTOIO6ITa+rzXwVGyklk
Lsi1XTSxvpznz5GCZaa7HDHj1tp9qgi/BiBOMFUykDuBr0HbFne5kJ4bjC37tDgm7NN1RnhCnm2i
GkWLQ2pmAh2tOhXD6KWxtijpS+fRy+m04X7vyaHcW5G2zinhcjNcOONb3vU7Obir4hgl/h2BaJ5U
917nvOutjmtWfEgYXcjcbyibPP1h0+npnWTUVMafuT24XTD4Q031V7ZeOgzeEMbk+gTAlY/BHKwd
e2Uz4zJJ9YmtbJc3T1URuM5MbVUau95GUiOD5HbXPtI41NG0dVoXXYDbWHDTzdyVMqglbe5O8NSd
VN9XI5s4UXZm1BJbPwI1KYgfhJtTFYy1DmIHEZXAlXrgA6wVdC8olamcmpKYseLJCq/W9MldOFm+
TKRpaDqeUQdeXgn+au9FSe1GqtgLmw8lT/fhdBzV7JzU430zFijt2cQSaakr8WooA3AAtP2FWKds
VY31ZpkpMYPKQudzUWXKECnmauwb5nOHLkuRlFOtO08Gri6gE4+odF283g/17DymhdjorXLo9OEw
BeOqhUorg2yr0ibPsN0HgLz+9USXqMYL3xqTRTaQQEyg7NSQsGpTjoXDoZt+jWe703Zd172qAiqK
ShfaE7YXqgGQbmmgB5YuUQ/E1sBHUwBHyNm7lxub6reZOeDxZLCGeC2m5kN2qhVZ5F4tI9nL9W2u
SH5XGtJK5G9zoO8M6AaTQXRJ6qtxGqKAQvwvh95Uvo4tpOh6OqqB4hXDvsSkY3zVyLdNgwcjfAkb
Z9tX6Q5vu9doZud2xKqZJ0JKWSDmsz0Qd6N81sNzTT6HHln+LBGi0wV+lFZ+roq7tsnGhWVGZ5oS
2AHeUNCoOy9RZ29FVLyPAuquWR6m2tgoBI8iPJTSRWJ1jKSYQ9EICTaiNIEHL/i+Jl/okmvVe0kR
e63hGU+XcNrb0t2Y8MrW7TXpXSZ03CIRmTLf6YgpsPGqUEvT042GMJdZduvmZODh1ktJSBFluHNw
PNfx/Fnpq6qpiFKRQN9a+gyn6ZaCvj9yHuXmbCXlSapr30nVbdFO4Nf1ssXWJ9RgQ40Xh3K1rZ1t
U6n0Znxh9uBgGFQRrUrO5yUHuAgcdSt3FshmXS66xqBmmksiLY9JugltHXMinQ+gKdeqetLnI3nK
S5ukzZKQBpLa6ww69dkIkbEMxTuJv+6Y9svIURmC9cvrvxMWs9SYVdX8s2NIcP33q1Y0KGd/phgU
ir2okKl1cXHte3BL4sJ5r1AiZnhK6lc+9oa074VW7zsKhnaOTpbaLyQjAks1PsegxF0IK5qW0Gaz
Q9Ni3iNn9FLGOulO5IAwDaX0qDWXtrRWo2gWgqlzQAJu2IM/OXdhrHkypJdert1u6i9EubxXDvqD
pnD7/C1g5Dp+Gs2DFXzMPcekZC07o1rVOnAwXh9D9duqHmprmzsDZ27rN+Iwkm3Z9rGv9XemLS0t
/no1/6E79geCbvu2X7WO7mH2iobCWVAA7LqeHKlD3RCMPb0V0yYydrmaL/Ji75hPtdz6lSAReZY9
CdQgkX1bRqupqG5sWkjz31u+/QqIl/xmmgHq8BLAeEJLocD6UqJVLDUv8aA+VcLIWI5iBfR1zu2t
VK1TK/RFt5mM+V2m7GzGDqMpBJDhJhDroK7XvYSxZyEvoxiUqu+XgWIsZRbCxMPuo99jWrzHbc4K
yzzJFBy1v+2J0M3Rfoo1bCYdK73Y5FYrKWR6Cf7ZnKgHDGGWYapQW28HsePY2PCBr7pG3jQK+0A6
fJrsUmVLrrLyEBJdYnL/NU9/insgxsDyJlt/77oBplx8ckKybAn/xicRN60SAGmei3Ux2Llnybo3
zieCghTXAe4bx8kvtHiPa8uJzJi9aNO9bc7rKFY3gSSv5cKmq9P3UVycFIhcXdeuAnqCIdeXdTqs
9YHkEcYWSnYItcd0ei6TDyf5SMR7yBGg4G2S7jvtvSRq3OruQuMozNNAz0bUsxqCRAKYSFLmp/NH
0j4703Paf47IrYrpqA9rMHxogrK9BEHVIsM3U2QKh+v4ulFCJJj3DBSVpuAK96F6skFliMOVuu0o
TmlzCKujnh2U6BArB3n6GNWrn/eFz9AbqnTZS9IJU9CCrWmWEzcLECanYnqJEHa21nEw7rLrCfhQ
R+l5MmlI69zP6sHlYfwuy4/GWFYa9MaWE5eceiJax9hlJ7JxcIkuJvWuAQhfRHh8hl6tVe4MNQWD
wK2l04ChldW2Wna8tpeTc59Kd00PelQcpEA7z1qzNzjSQp1R4BpbckZvq9ZANkz1P98bYhPkn5iU
QrfY9/KHIoVrTWNBiUOS+K30NMaPzeiqyhaooMA1KhVXn5p2pxqrSnNIdJ+2tP+ZfX3fu97SjlJ8
bLs7Q8e6hGkvw7QQ9HIn0m3R29prMqsr1EW7rHxTR2ev9We9HfFiLmTcaJz3vuzvDJIGPWd4N+Sn
LlKWdFrL0IlJPCTuqiOB9Bd7/mkOnbUuaYerPU7Wn+zoOe8htvePUvyUMy/qLnblJZW91aOtTWm+
1q3fkrgYr0WykZrWbyd91cpHJb9Dys9Yw21X9gDdNPTDAMOeVnuYcsXN2I9FUPPdHrVsOMXp0Woj
H4P0VaYGr2Z0itgRZAODH2pEBgY0fna8KKxVs6GdyU3d7e1LL2UbSaP/kflBFclMDzAlfbkHlZQu
Vfg7D/MPpy79eXD2shbuTHXeqxWj57bV3NqC24sBa0Yd7sS2b7B9x/XSZPhIEkoMCnBJaUn1IlmK
jgidzu79JoK3FGmeOjySC4hPcMvMeSd3H2ojlvCmFirQRwaQYeSy1ynSZax+I7+qW7CMij8pksde
lBe7vyiy5P+bTfB3/ot16xGmR2Hb9AKiYNaSsM38/hvvsa+ue8NMSsa85Pzjuna7rJ1DZf2IGW/d
2oLJcSyXxsR1EwaZ/Vr+GWHScm44sgURZmplwwCbGsykeUXfEMC+EPhZzg3BKMxrbexyiUNJMzdJ
/DZIg6+YCmcsE1lVX41p7YaZusydP3YwXrKoXVTgr6FD5DGS9+KXmabf3MtX7+SGlYTK38iS6+9Y
G4ymvPSHr/qGHTSkwrTTklci58eJURYD8J99mzfkWHs2nSHOcxRDitcnfvwd4efv1FDr1n4n1ho7
DVT0zRw2xIavNPtI274Isvkb8s8XBtXWrQNPLIedNMSSwMUUuK52+7lbhRU1NsPxQdlYibwYJTII
NW1Dx7iLDcPX1edgyihD7wqH2crAPgwyogTlUW6Guy7/Rqnx5a3dSBWyIZ3lKIRxnIN6ExeLVn2N
90BYVfu0/80MelP366J7hO2jm4cKC3UTFwuptrBxSBcZPQSdEKmA+yB/UI2fyXct+2a74HWUgAkO
NrW5B+ZMUuqPPqFbu5/azvu2lWG6doxmJ/VP/zNfdsu+2S9E2ZRWM3NhfSV1BLj/7JP/T2Dy8X6O
i5CYauX/WCJVdMkxsWxUXVmjDfV+9hxulr7V6Gkt4obbnVQvhH1oAIP87NI3y59EPLWYe5SIRbeT
s2U8/mynv/XziYgTKMJhmnbKx/xc/v73zWp/5xNa9o2oSIlVyTImi+1Yh50FzWMwrm60wCfjHDO4
zu7iXKMEDE6OdJ1ZYwzSMF8U2b7SXxlBSNJeT7Yx1USVEIul6hsmEcuUpNx6/l0M2MqK8Xidzsey
sxqUFzl4H+qzo8orU3qIwgFC1FaZTeyHWUy5cv73r3VdvP8/QdO6DbG01CRSVBD/XSYuE14lohnI
YmjFq1bV73HFrxgF488+0Vufnyk1cjOr+ZSs5G5ulpb99O/f4YvT6daSRyv0vlD0mN0+3JfJtVf4
93W/2O1vfQ9Nva/w2uTZDFLJRkwKoxQALNkkgH9nEPvfPf7t+d/sBkMia3JtsAYSNXLn4lSUe1l/
KIe3LnNAGQMGyJtB27fl3sreivaOY70snmtJguiWLkAxga4zt6w/8uHNkS6B9Ryrr8SrmxOALYka
JKG316mlhM1OCLRTZsuy/qMxJyUJ21QrjvPHOH0yYg8u88JmZJM4KwXzJauO3M46qP3KEvcyOKL8
K05OhvLhzK+gz+4Q3Snj/Wxes9ju88Y5Ss1uTI5xCe2grBkyvlXgO2bd3IeFBi8SBk94xs7QbmYy
dsvLqMtelT8NwbaGn+1sw37z77f2BSfcurV6NBGFdUmPJ9HVm4NmEOIToxq8NacRoN+E/Oi4RqiQ
uFF6FZ2wDvjuhNGP7OesWyvIdnRKSSD02o31IQzW4jsq9Vcf+c1mqZahHknwB3b9p/1QfXOmf7Wp
WTeF0hRLpT3U0PWL4dkgXhQqKPCYi+uWHqL8bYHj+mY5hoqnTOZClmcSpplIhJZXtZso3dDti25l
ZBOgIQ+bqYZlqIewnF/kuL1z9AK2gXmyi8jDWXClAC6PsbkJ53Ueam6Ux/sJPDnV9jnZLLH2nbL7
q2d1s1V3eiaKOVWoCbY4EIifudAQGvz/kqeHlml2E3HZ+Mg0Lv7OMeW61P+yBdx6aF3DBtI854sJ
DMZyvxFOrM3mh2fhbXhn3Iq+qfGe28UzHgx+nnxTqH5109c983/KDUXKUVxXXDcKc9cZQDogk4if
ZSdat25NMnEdudxjWq58MB39Wbdx663USmrRZiNaEesleDB//Xu3+eJTM2/Ko9QMW2mApnP1JmkT
r/1hx2XeLHdTtGUgrk9gfpmP3zl9fHGgmTerPe9xENeDnFrOqVeNAx8dDpIlQ5OwO+9nz+Nm6ekJ
G4rItHFXvvVe8edHF701K0pwY5Zjm4+teaktHxTnZ5e9aWjyJqbDK6kTYTEy5nJe/33ZL56ycdOR
qEbYSEJVaeG0fm1BAM7DyrVabaVl3xnwfvUjblZfquKtacPExVeeocSfwTwlBNU76TfORV+UusZN
UdLLSaRJSsf+OYn9GA4LJxM7GzhzUu8R8/ysTL81MEoyXZhjinOumkMzXztduPz3C/hiTd4aEam1
PvRTq6CpfwofpJ992MbtgtRLBrYyIwJDCTaA+mja/323X+ykxs2iNIMQ681rtxKn6xSSE/VVGRX+
vy/+1aO4WY6qQ6RwjtrxitaKYTNpP3sat15E1ZQYIOM84rZdTle++OLf9/vFl3drRYSFQa3iHzYR
CQcpuMO4PoUzd6qnxA/0+Zsf8sXqufUFUs3UDruEHwIseuV1MF/QYX1p7c8OmluDIM0gLyRs8XQw
6zZemLrildAN//2AvnihtyZBoWEraW/zQo0ANzicH76pmr+67vW//895buMnnk8T96wanviQktW/
b/e/XukvxY1+cz7qnTCc1BHjTkYTNuEJmMBJG8N9gjurNP6ewwHGI7qiFq3GVHvSKCPh2phwLmV1
YTLOykrYXHemakMARuZRR6uk0hh65isxP+rFdJ307yJbdSFLXt1BtSp6dHLdtydzVc6gstpKMQcP
wMzVsdAIil9XdYSUylAV3maaLNIc9iaGfeOc7XS5g6p5aaF2xybzc9xkc+udEb2v0GWFQH0mI5co
K1ZzNm7UrvE7/P3swpNmc5+F08ZJ+OP+j8EwtXuclXAZoUwa8vsWP/9AP9sqzIRcRY/6iIEd7IJf
/37Mxn8F+9+e8832hFRYUahNBc7dHVrbp2B8NOAbSRAoS/tSTjyf4E0k0kp1tM3kdMsubbZTazLD
2FrdxFxerHPrUAQ4l8NP1XEuHx1G5dVisH9fUYm03DYWYiK1XF0tSEbNT6EBhPIWquAq1BHs8KfT
fFenvxP1HekDCoeHgsFhoa9nZs9jvxx1eCxziL2hJ+rci+F5x+KjRPeFhZGrt+0igyxsjSM6oLWu
JMuU6cYMKSljUG/8JjXaFDutfx0yZ5XbYmVEgCQwtKdfpforIalkFJsEXoZy12VLyYF3w8y2Vtym
2ozqJzC9K8z+MW2Lu0rqdlPKUGlgUolIudVKt4FSFsAxSTU8YMXT1MKUHu4nKPNhzpNIjhYzOQRq
cKRwQYux3Zf6cxvVcMD0dRbp7jhJ57KD8/muKNOip9msonKZzunTSP53Fj+V8+iXzU4zl6XMrB4/
x15pPIs/FPnTTBSyMMRJQkFe6/zPajzAkJVkT4Mw3k/qgmVQmUd8sBZjtTarbtG0JwI03CLufU3/
yOq9MRleYhauJpTnoq2RKcJJ566GWPtlYuNO1NQ6dnBdF0O/lGeSrdGk5FF7Huvqyv7SjPY8DZ1n
o6ToVcmDt7Ea43t401Ze+BkG5ZakuCIeNgMs/NDKXGIl54rYiWjeSAis9CMBe14GHd0xUoIybFfh
Fgx+dA2TZQihYl0HjL6qB54eNBslaJeDMHE6dbYKUk8nGNFU5X5kdeueWVsXR34GWSFtxlVtfnZD
sIxjZ13gralG2kcRQp1GoBUyoLVz2Tdj1Suyy9RoV4sY15Sw9m2yY6b+jq37CSkDIKkLHAI11SE/
L3dtq990keFOV93hHEAmesmc6mTPeDIxQTEWEnoESTo4SXeoGPzWo5/rLxPxu3O8t7C/69c0Qvfg
ZXf2LPaKc1aiP2OIWlOBklDBbDdKd9QfZCG2TroCUWIuGqwM+Bb86MUYLpnSMapyHTjo0IKclgiH
g1Bk6GIFJMzaF9n80NsIgmpoo7K+KHhjevHcjM8yXyLUqJEhQTAEbh6UUKXyRRtKbjPhQULsy+xY
C00843vcxpGbjkhMcpipc74U2laG5mB2EXQ2ppYVbN8MEcB7mWrICjd1oi0iSyMnEZu/HGVjs4+n
cYkLFNaDfpJe0tyGOPBn0OwFCTVKu5UKxOngROPACx9MV8MvSJPPBqprhDvYh6vYZ7XGW1vmy4hp
hp085NO5lSGYh47Ly4BjtVNRDDsFfHuH7xgwskufpbzBmUhDi6GuM2GfQsO5DNYO+lYO7bmKtwJH
82pcmo156NmgrfZFytAEpmhF49aTK8yaE0orHLcYm8CezaLUz7qX0WB99tB0SBwZtD84NrqqjABr
0r3KeK9ht3bjUzcWKzm2mL2eUhvbTHsNOUjpUrePyI68ih+HdFvOdwpHmBI/tz2s+OTdMfV1VZnQ
DZu1Y8mgc8OiRMqZQfyUZBYdgp87Mz+VKZ/xaCxseP2ys56cQ2AR19ZaOEaX7tA92grsTTj2XplG
f+Qk24bRJWe+zlq6HojCgABlPeuiYIss/LkLnwOmXR204NzJD2b4ZodQ4fngOvhzgnyYxQRpqGKJ
yvZTAtOjIEKnTOd7s5YfczjxU468eCzYlxPnLZfYEaMxbVbZaHpmN7qNAfZsNOVrM5ibQd5DSo1w
i8HjAekwDqRmsdTiXTf8UppDnB1U+dUW4zIpOZVHhpLt1TJX7FSdY//31NWbttJWaXKGa+hPQXGg
A3B13htpME16MSo8mZEBdg782o7hUZCvFcs5NOphaH7VTORD4XaY15sdPoZh5U/2xmjGRW09dvYb
2JKXxINXm09G/qmZlyF5JTfM05GShBQdffHLQscwk7yjttapSe6rlriU8JI0T3m8ZEWtRMDVjCw+
hOl0L8gEi6VtKiy4dOzAcHDxVnWZuCDEg9WUJi2aYHvbFrIrcsgDeZv4fXIOym43FOg04OKY0Lxr
uJsmlQnNlOk4r8F0ltMCHi4EljB6COcLt+HJkI5ke/ilDcG+kU+S/ijiVQcmjJRqjMUmk7ZWACbs
HFJGSBUk9qtdSj5ZH33JiTP8KdHmxVO2zPtx31lI3RzWb/0SOMpmjJiytjA7JT7WTJbRywQLgyHd
NdJWikdKYUGhdjb67xz0vvC0sLSbDiciPDFAECN2znTsWsWL2ZvbBmV4/amLZFVQWnUQXeKmIAQK
OTv6AdJ//dCUXBGhfYs/ZzU/pwGHW3Bp8tzLjZA6T/VKlmdSgjvam64fIF0heI87t4mkddOXsMId
tJoXJ4MZWpRLs4NUBTH43yWX/l+f+reS6+bXKruoT6toAOkd4CtmqN4xr6lPkdqvW6n2YjZjlMZr
oa3qat7bymtj/4YDu1Az07PKYRHNaC8RYlWwPMbEQJF9R8LIYkYWIWYEpJJf6/0OWmE8npIq8yss
5830vi8QrSbqrr1yCSsKVEZ9nY4q3qrcrHhIlVOH8cHcCc8uNV8OJo9e9XeOCNVJ52Uc4krF0GA6
EZi+LBFyxhuBTizu7g1YTNpEBpH8OGDNaCEmSYJDFn1ApTWqYSvMc8I5lYjCD+kl7d46JCmMNND8
gMoKARtzhjIlJlEgnW63OAUpi7yOkZQvGyT3gul0AymI7WBu3uZ6h+cPlRByZat8liWsr4ESrza0
vbQ36vDcsXFNKAHGdunUB8c4No3XxSe1nNdyspl47y1qriCEVSyVa00NXchp1AXboFoF2UYVrWua
kTeznRkWfE7EFrYOOVupfN2+K9iU5bpfqF3JLg7lEyGR9q73Z5GfI/RnoLDlFaqOTxVEORwznMZZ
xikFqL2STHRqmryPs+MsvXFkwMgUnkblVA3nKWFOGi7l4DBzeDb1xZ5tL1RX0rgQZ6s91OO8CK6z
FnkXzie1eLCUeyNtfMKOFzpD8rg/9NZLiy4z24xsayblsqHwJV958fgJpLz3OX6zMZtIkf23l0A8
yfIpCn8NzS5OngO01THfQs73pxnHKvzlNGipuHDyUDbxNfGaWoMN10a6z0iLfIUgtO8jVDijBW+Z
IDS/R4jY5PLDmJ1K5uoWyQMQbX07VzeOqixtMzgTyu2nzo4gDDttllUF/V5V910ZbQq6nwCKeJmZ
MKd4Pc7EuKB+Ktu3PLi08aOSO1tEQhgCag/B2L9IcrXLWNKl9TGb42kg+5PkBWLevILgsxb8qS8f
9I4dQkbIEJXbAPanFvMAUEvHUniB4OW2yEQHmUNgOpV5QFTZuBiC40R6ZwXTrX4PlPOglosGIYZj
4V+gPxoY1OYxalk53evV45Ct+vElSSev7LfYlV2DQilbYWHpbIyKdihYilp1InV4wSJDA4+OmegG
Fvu7kpx7yguZt+88ou8id6QT702w05gKq/fAJZT7vgqRuJsPhr6Ph3Fl246HA0gn7ybOj1x/S1A6
jM6Tbv9RiPQz49IPh/Js6eFjgVg7xmYED5QOG3ivD6DGR5xAKf1niLf3iv+oZJg6TNEqVz6CbvLt
kTIAVrjb6Gs9Wk2iRsm+UxhiZia9b/ucJiWC6BTeXI+oHRuGoX20pXYnl4TG1FFHz2wG65nyuuzb
lwiDbNPp0WBFK93ByIApkYkGcejgeeadH6I6aPX6weydDZ76R4Gq35pgtWZebmKfpiC8UxxXELGT
XFtxQSmE+r837w3E/1FwvKpoME8J7GU3Oszm2MZD1MoYC+RztETQVNMDiGsxR6yeI43LCLpvEY6e
jWjCarexvFfLpxEATcsmhCKzmwZU5Gg5FNM+VzM5Idf36UyrYli3w+Z6CKlZ/Rnr2ToJNBfJuWs3
CCL0ywSEkIM2SUiy5iz0EHxgWbGJe2jQ5noct21i31l6jrA2PmgaJrkZpMK686NwlWC6Yrf5OVD0
VYcSJmz6Y6BrW3zTVlMEdUoQ9taM61m3N1Yv79qM75EdycaIWRivErKfoGCDas8hBP+meRuaYGnl
8JsfyOyppmA/FdYlS8VasWEeYoTzzXH29yGUfgMUolziYaCZ3k0IC9FFR8032P1/Tmh/OSZvrYqF
MphCV+txZ/fdI5vZMcCmZzSpQzWMIciImqj/7RzSp/0HuwZqENNFXLabJeUuHe2N3M5Pkf2ZOOHR
CT7//dt+gbneOhw3s1PDnzexDcv0RUoRdKUoi6r8Bh39z37sb7/zzQhAT+1hqDNGepWsed0sP4pw
W6hEFYnPWLqEvcJgfqMImMbdVnAm9lNyzKxj/W387n82cX+7g5sJAQblpck3yG8IjjKjsFenHD1I
7cMk2wbCQXVBymR5N5KjEKN0bjmrcpVTpth31Q6q64irgq3KP8P6teuL+B94MUIIFqcMxneRtFLE
4xx/gy9yuv79w9VugEvLLNBvcF7tEN8vajJ2QePQJa6hRlxonhGHFDsKIKI8Mrdg6l/EH3WGUb3i
yXN7KTlR5kj3akRqnAW+jlR6RLeQFbS/p6F61UJ9aZj9Up/1bVQNfiS96jDES82+c8oXUQ3uFMZ+
nj/Vs+WKFDVctWnbfTA9FV3t4W7koIhVursmSdwcU5EGoLkO7jV7a7Obsqe5lblH+VfXz6ncA6/h
bUOY0IigjN29LREEpbNrVa9YhWQBarZtN+DILXuwQPrconhEJi91zxEb5YjiaCzzK5LgBlK7uLoM
1H1FVfGeRhSLKURdDDSyDmVoZB86c9xIOoz+q1OHb2d7R/YRseozcsX6GJWbdgpcA4hQBYcYtXyd
YMSV0haUHWJ6ZaNX6QJDNzSq5fSYdKXX9NEGnjBOW6+WRtkeb9J6WwGxEbUUh+/z+FmU4a5C6FNH
8KdRMeLQomorQ+wd7KpLcg0Yke3nOT42ccxpTN3OqSqUhLWSe+GIAlwgZwxXwTI0FNymLF410tfx
NdHVQ1F+amW9zuzJy/qrun9bRQ9xM/9f0s6sSW4jy9J/pa3f0e1wrN7WXQ+xZjKDSYqLSOoFxk3Y
9x2/fj4k1VMZiFBgskZWpipViunw7fpdzj3nS9zj/Nj0Ddr6npBzW4S8OLTp1dmHLn4t49cARSF3
8qKDGr8Zqb4fRfTOaX6q4Lspg13RQx6XOiQ+ImKteFNJsR2yO6141zjFbjKKP/s6u2u0iZjti2M+
ACSn3bU5pYaxh8+EQN7cwqq06ez07UQzeU+/UdUNhz73SCAlJxrenhTG/SD54gIsCJIczdzPMQni
dm6vhEjRmSLSSM5Dqj8G0+sG77Ea/Y+W9mmMqgeV/XQCumqtdDcY5X6kr6Dt1aMZGK8a3/gWGmQg
AG4o8VPrDHqPkdWqLWhrC4TWP0X0bcEu1hYHBb9GlppvI0es1EH+ppjzdGWfXfoyjjqOjNfjdXRk
Dd8PfrDTXCAkAd1x0xrC4W9s+ZKXG7bWTEIi1D808ccUmWGrPinaWm8/FH9TFnmSk3o2BTVlBCl4
Ug+5uIt8BPOGcS1+vG63lny4jq+HJpnd/mGoX7fde16AlV/8N9UtubD8tjLyPnPIlLfQQ3TeBDMY
JHKIHWdi7XmbI9wrj8uSIddysqSOJ4uNpZOjiBs0BG3SZa8iKEvC6GMgjmPmYmfCrTLdlWL9323z
ws5nky6ccZ5WFXw1nNkzpKcPCoDb+/x3i7YoU7lxEKRTyz77lkCJ/GGQDQ2okND1P24P8LT819ZM
nr+AkdeApLUMXkB7nC31fViFj3FhftN9kvRI84ZY1kb/7nQD4W3ymHqf3YqQZFbCo+EOlqVdW0Ac
5o93cUFEK/Jvyk7vG/otKd4dqk7fR1HykOFNr3zx3+zyUkpA2KMvvGKg1EiHoR1QVrDzU5+8j4Mv
ffHZHxpY1vwvE5RcJqQfKobTx9GgNGs2Wg+qq6C1s6YZyc0FJaWvmfY9ggT+9rfNm35lMZ+UMJ9d
y9qLdNjlXHKJ4A55REbyg7d/szXv+JVf/YR+f/arS+JgvTU5CU0WvU2t8Vim/l41/b20x2NOW5qm
F5s6T3YQ18PyAxtHlv+uaBDSSWr72Z0b9dvI/kOPQFLmxiuqTRsvAJMabXPnmx9hueP35UxUQlpT
13Ez0AQVdAj3cEH5NXRaAko3L76r3WZvBF9i72tsFXv64+6KMf49H4e7GLhxEr41KOZnyKy26g/P
M7e1OmYh1A/T8M0czHeoRpMlMFZW5e+uxyI6GGMV+CWU/A96kpMESbYDhMGIvVHJ/Qu//p/fh//y
f+Zvfy1x/Y//5p+/58VYhX7QLP7xH6/D71Ve5382/z3/sf/7r53/oX88fu1ofM+X/87ZH+E3/zXy
7mvz9ewf6CsLm/G39mc1vqMfPWmefj3fOP+b/68//LefT7/lw1j8/J9//563WTP/Nkg0s3//60f3
P4Dfz+Sz//n89//1w8evKX/uPvuRZz/r8OvFn/n5tW7446b+H0JXhiFdF0ZUOYdW/c/5J8riB7og
gjUtlEj02RJnedUE//Pv1n8o4UipFL2+tsA4cnfqvJ1/pOn8PuEY/NAUNCy59G7978edbdA/N+zf
sjZ9m4dZQzPBDHv8502h4wKGFGHaUrhCN4WxhNtblWt6VqusQ5pyJ3e27sPfIlEFTR76Qi/SQ60F
YnjsiXfSuzIQNPO5aKFPKw+Dfh4B/PoO0wCyBem7cJjzuYUNHEHnvteah85IHHkMYt7BR2F38QC9
WSn+HDP67CBQa5Lvk6H4IGsM851IyuD9s937a4GeL8j5LeFDHMuwDGlKKnesjLsw9TSSqhpWJfMg
y/y7JqT4nlhx/0VDFnzfqmitfeJi/RnOYT+VsF1dd535xXxmsTzpag28TuYhaBxJnz0uaCARfKTi
E9C8KYYO3ESsTd+cTLfubNNzf7s933Mr/Gu+ZPUd3TQpWjtLnHwtg8QuoRaG0jFRB5W0yTvTr9MX
2fq/RiH7brmGKZQ+n+fn03QMuk3HXmdVqQh/ym2kEf2kiVZg2+fuxdMotrQEZLOS1RRL8F7O4fX9
Hj6yvK8pxooaRgeR0GI9NGtNZJfLZuumbTMXy5LSdRbHpFbROOVAKwgIkvjBqmqb9K0IP9zenMsJ
sVaupUvTdl3dWLasZb1eqK7SukPvRM3ezoXzqtHMbuNRIf1ye6iLCSkDliGlHMOw+c9STBNOnFhL
LDLX8UhkCldjuhVDsSZ4cTEhxdbYtpKGMk2bM39+DoxJjZaVO96hntHrtMaWMTE8Got02Ieu/uOl
c7J0brCh27ZjmepJ+PjZ5eLBdlVn694hatEI33aln/fgK5rm48vHsbDGkrHQBn4C6D8bpxuq3G5b
cn0Fwctvrkhg6jJj8en/b5TF2lUOdRWzqFHAnSkE8thC1qWM1roulzvEO4BeKOq9GCNhmcvsWhlE
huwgWSFvWYyv/S7u6J4xM8jUQOLcntCVodAuMC3OtunwAs0/f7ZsUeancVQ1/aH2kGwdfC1BC1O0
4rPjYi9WvJ+nVOXzl46JuaZuCaalW467RJAD0occW0BZnE1GaBxqSlkwUjiWR4tuB+ONaVcColj+
Zr6K0sCTD2ZdIKjU9kmVQijSwr3m1hPEeqEnoNqM6qn4ZIJWhTIjKrL297DO8/J97eJvbZwmBiKS
whI3Ujzoi2lvOElBcUNDEroyVdHcN6UTftGBtfdHszFB27RVW5FYSCc9ewiLQnn3qahn9mtLtUek
+fT0vre1pu03cSeq8m6Ucfa7FF0FTzCC3ZukMeg3fukWSUESfH4LlbCsJdqybT0Z+anoD6kHqKRE
dm9nlqFLyTNZq8WeJxoc1+UtJfbDevP+Wwx4fhpGzQ0yX8K/Epc6DLgNU/e6coIJrNLeisLNHzTT
UO9ePD88MF4LQxq02i/fJcOAYS+HcuBgx5rYh0hSUFg0Pf3OaYt0rbvz8rxLTKwl+Esx4lJ9qPbr
LGCJB5AaQ7sdvH64n9dhY7SRu3vxvKRrCSVnSzs/uOeLWcdSh5KbLqBRUzPoMo2/2P2Q3qGrYfxx
e6jz5sOnfTNMi0F4M8gpLx8O4fmd0RXDcNCsiEhyTNSronemuzBL5SkXGkywrUtBX46R9mIDIg0s
leWy8WDClk5j1BWJ46bZcKhS2Ld2Rk6lnepYOU5bMG59t78908v94yrMDzLzBWm5HK50VSXztoOc
Dg1e4jv7t2qC1yGNs5dlrOY1NQyX9xGPjPAAA3m+fbYbhtTv1HSQrfWjboALN9oYv/huMwgTwQTb
cxSwcGFwwu1Gjbk45CGcS2VlA+NvA+BvonVe6GQ+zefZUIu7ndd24YdjKg5Fp5vkYoPiOCjdfvFx
YEJ4F7bONrmOvUie8S6nMAUhwT2NaUn5vGnBi9Ee4gV2vrJ2S2+JCZlCmDrxmW7MZ/B8g0j5RJNe
huKAkqcBsTlpocIsrZVbvIxF5lF0WwnJS8yjvMzBwlnfiBp7eZBRlCETYfcG1PWFCL9V+ljvjXGC
6ffFZ9zUlVK8k1IKbtb5xHhNbJGWtoCLVH70tbB5QHTwD+nU1cs3i7ATL9CZz/gvYM6zx99KxxqC
nFYc7CwcP3Sj377qpoZa9wypffGccDAER4M7qyMocj4n00BnYJrkeDB9yAbu/MAp5BHy9ArclGF4
w93t4a6cDeI4aUPnYVmusBb5Fhq1tDzNrQk/TcFGXEG33edrylJXjsbZIIt4OeI1DQ13wkLoQU+b
RV7q9PKCaWvH6YNRxdnKuViIAD2ZJAYk5UtgZbBpi0XM6mIqK0dOh8qAUo46d9L3ew+ZHkB7emC3
QHQyy92OSSu5e4WFsEBoBsCCHadM3nu6iB/MsIV4WrBR3h+jWRVfXrrueEk2HvgcYVpqGUqPhh+6
Bc7WoY56SMDq4rNtDMZKouJyc/ntc2bAEY4usTfnZ6lCJpOucuQ1TFeUQGIc7wP/1xofxuXuYlpw
hyyXvxhvMQqCAviSgdYfRicJwT4Mj9FY/PBSaAkCsfJ+L5B9884yGH6HzuKhp/X082c3UR/NMoYb
pD9UyFZ1+zyUrbaN0yifoHRsgVJ0QZr3x6Ko0/wuHwsSyUPala8rUWnyrZ/H6JmkTqVA1MJhX3UP
fpxDUaplHhSVA9VdCkaVZab7VljcA5W6xXAfcVrGOyObBqpZNAjKY2VYxftYmM0b8HiNDqMlmLkP
cRnjdGyCPskoUTThlMEZHIfdDwmlpOYCnymr7wQYBSBjLGm3wemJwD/68Vrv9uXrb+q6wSphHl3L
XJZmfKA2eeKYuFSuCdG270Vo2phqK02xNtTlIcPvI+jnadEV8djiZS5KkPpliOa5AvR/HMdO7kor
tFYiooucm4uzJqQJpTbQW5OH7PwsyxwBo6I1KEk70bcU/tMfwO7Sg+0rbRuOU3Hy2zE/1U0Oyk8O
8k0mstWPuFxVWycgM1lRna9YKrb2jtHGPoTuh2QIqXJHqv0UdA6klrYXvggdM59z0pykOC2SrvN0
F3Y5tlWZpnXWwbnVthuR43RDWzauGMorE+Ld5Nk3HcYgdXO+qCakmFlUMiEipwydiUm+myZiJxmV
8kVNh39NCDZecsV4CWrZ6QlRZ934Rc1QUZe885Owgxiwzb4IDeDUbdt6dVa2lFgIm6f06XV4ZiNc
R++1Iiy6A01x9RFqz/RzIS3r0fZ1UOW3x7oMBNkn27KVa+MEqyUoRAwUzZUFZLukyhLq4aGN3feq
8d7Av5qjgWx6KwNem9xs+ByXqIhAZv75s8lNjtOOyp4HzOFkxfQm+0zQ8JARzL14HcmvkS0kwcwT
4lwUqEKzHDNddrCDIjvlJmAzIUinLboY1lioFF99nu9wJflJPGJSKw5363xWqnLaoCgHeQCDRWmv
tyqoUwe84nIj2rLUNrxvOToEcgwfR32iCU+65jS+MCXr4kfaluCSu8okpFh8xdSYpiZdvsIo6aij
JWqaNu7YNPeB03cri2temTHpdFs5XHDCh/nnz/bRHhK/6TMB8XvDbFIDLSSh0TBy+3henhZXMhdQ
x6QrsM2L0wINQYJMXiHBm1QfVJtU8IPzSOM7+cfbI12bjzJnS0IyzuLenc9ntJqggKFUHgYdTExi
I47mJ254ePEorsROkcc2KQctG171zHA1K6zgap5VMPzCksc5U/ziCFAZJMqFoXSdaP2pYvtsb0In
NyatB/1DoQcNGsn7Lze+lvf5yqJdbo8ybLxvjpyc624Lx9hKC4W6uR8c6ywPX9mVSScHf0MTzFsT
pb00VAxFDEPhzOQRW+Li4NYyvFGb/KNRZhKo8tjiHWh1Qu6S6qX+e9vrbXgcEQpYm+TlyZiLf/Or
rcg5k0o6PxnaEHvKtIFZRfhsEeiQMkTPqxjzl54NvFD8Tw4gW0aWbHHW44AnLp5SechrbdiPE9ya
jgeZ+QtPIA8yGVmpYxWJdZeEIZ1ESMSpyXZkgw2u3eyHbU98vxKyX9hDCrnEB47hGHOpbVkcwqVE
SDwTA8Q4cUNzrd5AxmyLRmT0/ERdfE9yU2k/G2lm9rZIJDjPwVJTsAbtuTg1fIfx5B0Y0jEoCp/v
XVc0ldfFCd9hpifKvLRsW/brROlv+wzVKlvVa7iYi9PClcNkCdtUrjn7WosRyS40sNyKgzHQE9qN
LuTUg+G/CB2KN2LzyhjEu+QruBJLgjA76/TMFpl9bNNS7DIHmbSi77OVE3lxvRmFQ8KtYyKWuwSM
hTnrl6oJttt2DGjScwFuyupHluRrXBHXRnJIF5BPIpuEP36+aj3Nx2lGC8vRSeUPG5/kU+7U+Taa
fHflZM7rf/ZSMyfsu07p2daJXudo8JltLLWgkqpOjGOAKB1ye6igDhYikgLuh/epZtkPhhjLE7CN
F2dGnkZmbpS8Mf5LHwEd4qgb8tw4ytpOCGwQu0CxFrxt1KxREM6TuJikYzv4c/MUrcUkB1dORisY
Kuj1+PWoeoCN1JQ+BlqZvLKnLv7+QqNC0Ef+VGdJeXbsJTNHM/WZGVklzcSG1tAMDmm3MdDQe3uU
p0T6YloYYLIZ1E6p4i/p62p/6DxJOxv9MBqNlHYRO3MfSzlDRrN0NDZjnwV4Xwl6Pwfhl9bjBMPE
pyk0EXFy0lS60JgDmt3qQAG+57TW+zQ008axGWRswb6c1N0a5uDKyZ5dGMwh8T62fRGiWIbXmZRh
6WpKwYEVXoKmI1oqD1YNOeLt9bkwPeyCQdzFbZ2LysugeVQRR3/q5dHT2gR0wdjcwX0u7m+Pcm1C
pCrJl2MUTGAs5xfIkXEtdWSFSPoAympp+d9kqMpCuhpGd//CULN5I0KXulxauZqIOA11hApUBy6d
lj9I+EIDlQTVvzRcZem4JnPODQeaXNP5pIKuqgZPpuYxye3pVWmG5jZO9HTFL7u2dACQyALgAOI3
L0aJ4jTAympQVo909dDgMqMTAw+N0kRbMXNP+YTlXcE5xzUnLhbWslI01m3dqzoyafu0aZjpbbVv
plHfm74OJbY+ICkeG/kJiYjoQ5RXMCYE9Lc5GmYPNdRpBu6Zu9vbecUqUSjgIWaNcXHMxVVwNTX6
Hm4W4MA6fGNag/0l0crhjmfG32aT1qw8ktfHs1loW2JuxcJxy2Sil7EPWFuPaWGqpuyxdbRdG6K9
HYXhj9uTu3b54DBk/6geAFZZvGCqVa3Wab51DKi/UWQPjHdNpLyVKV07QfQN4qmYlsCcLLyLMIau
D8YELp9VpY/dhOxPQYb4Tut8fWWoKxNSUuJl6Do4OvBx51fCV1lXjB1DOUljH1Mt4exAgr8SQVw4
aLZL1ZTyDoZLWRyK81HMIkosbZbIyWKn2uVOT1t1EKaIkqX5fR6YxUNk52u1xSs+wFxzmbO9OMBE
SeeD0g3hiryK7SOkWhFU+W1bfGv5lBrRkAFB1Shx0QMZRul9Rf11+nL7pFzZQ0IyxYPpkAt2ntq/
nnkguUV7xJCa+G6yIatfBMX71NbMY+BAkXJ7qAs3nNUF7ghWxsIEgAY6n+iQ079FI4Z9ZDdda1+X
U2pvYzoh5UMOVEfS6OzREF1Fsn1Lx28Nd0jRxWvsYleX2+W0EnEQ37iLQxsg5NvkI3IIqPjAbx0l
Xpvs4mQKXgt6Hug0dcr2HU56sXOGzDjcXoJrq812GhxgquZkuM6XABBjGWlO4Ry7RtbHuiqQwdBs
+6AZU7Sy2tduzPOhFme57rqGXF3tHNussrdiGiRkx+Zaq9y1UVzSWgbZA9zIZSAc9gg8ZxSBjo4X
jZD/JAoVYYgAbi/b1VHwIfjLmk/OYi6h6rPaTdgzGKLQmTaiz3PaauXyrw0y792zm9Abk1ONxWDD
T2SYB9pH3ovJ9Vd25ZqFcRXZI0rI+ETO4hUwaJqszRnbE/fNCfuN7mFcnsiKBRu/D+ljR07o5Wun
CH/hiNRBYS5vnYzQu6sygjNwwOEncvvxqadalq24e9dOtgLrDICWYuFFih0x6NCIwoRhQmd4ZRNF
b8rJ0w6ByOXKjC6H4vUEHT2neZQwl2cOXmJYVwVnLgtxJmZE7y4lb7WZpvTH7bW7OhL+CsUY3DGS
SudHYgiaYUhjpIhC2Zd7O9O03aiXzq4pITC7PdRs/M49JCZlAkaao2mAGfPBeXb6EkOfooGXnI5v
u/44cNdQGNK9Xdvq8uDZTfhix5nxGAlDqJMrW6K/k7xyJ55SjHEsmndzhXAHkL1/7EAEr5z5y4v1
VMkS4JGAM5jLuohDWJkmac7RiJIAvdhC26okX+tqujqKkqSrQJKJi5vlTIWo6okJQVE33rUi7V6X
fZ+sFF4u3zByHNLACBE24yEs7m8UCaOeM7ZHfTIMeLehCWp6vztmUdgfkh61+36AMa+uennX6ySb
Xn5KKMX8QmmQgZsX4dkpcRqNTK3TY6MS6JEz4IQbUbclwoleeXTH2Ftx3C8fS8Ulk65uC94S96lN
+dl4eZXmOcGQdbTcCrjQgEhkAirfj39UsLnpO6AV7m8gAr3HmqrDmk25NJbz6ADmgDRY+OqLp1qn
Y8KlhYfrp1CAuY+VXfX3NEKb6dGrkDbZNa2yfzhjTSh2e52vHKa5xO/gGFHu5X+dr3Oc1LaBqJF1
lDJzd8ouvJ0Y4rVa/xXzonPfHezy7Iwss/xmFNN4kQQWOr05mmMDmBGZmfpWNk22cnCuDWVQEqLX
hKshrUW00wV5JRILqSgZ9Q7qhXmS3atJTe+DEbqz24t3dazZxSODOaMlFmOFcUogWKX2MfBmeT4t
Tk5hz5NXhMNa88jVoQAfAvEBTcwJPd+nTCtmbHRhH8tKDLNYH4FsiXvlkN9YORLXroJhQ0tP2l1K
Uy0MdOVAoiONCk+nccbX0u/lTnqwoXe9a340zay4K1ODpupi1eZcO4xki/EGyEcSAy3WcxRoEncj
fvNkQsFQ5WV6jGxRrszv2ih4w0ApSRdbjHe+lEnhpOFIpeOodxPCqn0NUVkPU83ts3F1FEViSJGH
AiC1eFGJKtqgTCzE/aoofFOZZvpa0zvj/ctHsbi85E4obQGlOZ9L78IEhKk2j77m06IhYGywY1Gt
GMcrh88mHOU4UDrGqVsYiawtDJULKzrK2Am2RDDh1gHlyxGAkvCFE+JJw/2w8UMsstLLxknKqCHV
5To6qjzxNqoPooORDWuJ2ovNYRTT5IHTcXYwvYuDhosvedCc4IhRKu96Z4x2anLX2Kkvlo1RZkd0
LqWCJ1u2Wfm1FFnlwHiD49VBjJZ4zfe+RFU3CUX94sLwPBidcgSdPNoXWZeuj2varACFwfmSf0/b
OcveBcNaZecywQUyglWjHijx4vDtz09c7tmdipsYXsc5K/yxdCOHftMxhAH5d81QfrVLtSYq/ywK
37E2+ggF2lZZDX3/ZW4Pw501eUI7RENnh29GSxXl59sHaO5cPPcvyfLhXmI/eGeoBS0Oq+jTJtFq
Dms5wAmaGtCB/TRGpzJ2yhk6HeaY0urEx4krNdNCaWP0fsxEaEDnNdAV3Ol21gQrj9IlstCZcQq4
S0DPOFxPPCzP3IsyilSq3Cg8AtMNh13blAka27kHvR4JQ9d+F7p1973yUkv/lGhRV34uLKcwt74M
nfAEfBRyKy3QPfsVPbNImepOXqyB3C88Pr6RLzNmEANpmiV2SCvdNsgtER79qonzfej5erd1ra4Y
kMkdpuytnqUWwoPk9jraCFgtqGF7oXYrGzh7lmcBAsE16VrMDDAHMOgLmyZp+SirtIuPeZw31S4L
OdUb1/C85Ivnt4PzQR9k3hsbOHgiWENkZljJ1zwX5bcyAxWq729/z0W8wueQzcUc2GBhcF/OD3wc
Cs2I3Tw+SmuE7TJQOiJek6e/0UN/fN00XrFyWC6NE8Xb+eXFo6D0vUxUAfpo3cLl7VOa5b9JGz35
zkl/cT5jLhHToQaQi1tCdWwxLRFQfw6SlMQpVAJSpRkcjaJZiWAX9D5UTKlFg3Iy58Zbkn7uYpg8
mkynyUR0xAckqwjjmjNuyrZLR2g2wkr6d0hW9e7WSlChfSAVViT3Jhfle5sVU/ZmSKUx3SEBo4qt
T/c+LUkyaNOdbIyu3EeaDnVM3kciNeFIbZxqzVe4vBNUe1mjubo8FxAXD8XotJ5tFVV6DG0/V1ul
+xB9+alnia3nFvS1kER1ur0mE7/cg2iV6IoaA/LRt8/g5UtC3AqyiMoPqTwK/OebpUg9myN+7bG1
EDjrq/p7qfwIFVSxFolcOe2AmZ5qteS6qRucj9SIboroJ4iPCWwwH+n2hF5GpPHHWI72bmozbeWA
XDnsrqQmTNRjcuSXiWiEZcoCwaX4GIkgeNuMnjXt7UifkpffYnJDc9We1k96oBbzov4MO0qEIqIF
jmQ/CogXNxFceqchaqY/uiRey0pebhlbZXG78Jzm8Hme+DOLrzVGJlEEyI8lxE6PgzFqeyuhZJCp
unnx6aAmSF85vWsU2KkZnA/VS8UhnaL8COVIsLfHWZh+yuF5s7soe6krCDIBdAXZB8OlKWTZtVP6
Vee7aZgfJxfS2NFGE7ux6GxsCCRXHoJrK/h8qPluPlvBVNOm0apiVnDKnG0mIUlyellw5YS1soKX
p55Z0aPBDcdhV3Jh44eBcCG3q/wYWwmSllbyKtY7JMYaDUKpGJrA29f58tDPw0GVQLsLPtRS6dWs
U3I4ZZEfoyZCWK2mm4AItV4prl5in+e9ejbMwmq0Ez7FABUEfUhVsKv7yPvqDmO3m0wf6nWKclsD
j63f+HY0vlJd1vzRp8nL6HDmBwBPkamSFCMZLJddRGOstxo1Rw7MFLZvkhEU/KiJ7q4yIRW8vazX
DgwAPtgoKDoAPjXODwzshQA1vXgOGqO3NLxWR70CZt0NrlqxWtfOC6BFqcBE4Ckt+zhLQVRM0iw5
TqWNTrvrQVo2QTEugPRDSfPj5fMCbU0EQfmaERe2SzUUkewiTY9aZ8G9HI466tBtetd0MlhZwmsn
8/lQiyMTI5zm2Xkwv3ctpn8EhpruurpL7BU7cm0FgbFa4G15buxl6sTRKyVT10+P9Pr6H0g0VH82
0HMcpFYPM2uTvbJjs9N47lSahEcg74AlU15druEEOywtH6xhkYh8pwGTv3cyr3pbK+H/xMWb3hht
170qwsZaSaReXVIqEgA3OH7ArM5P5WCE0dBqnMpKtc7JGEIIR4aegf6FrZtZVmhRBXNN3f18nCnT
rMCCWQQWT0S8TccDh9pE48o6zgdguY745qRKCf3mNqbzUaoiJwGbOoyC07wzasv+MHLz3yHuoZN6
qPWHtHDb8MVZATqScMB5vGeUyFKkBcEai65lOznqGhDKikLmviKE/vDye0ZBgkI/MTvO6mJuSWzC
CxAztyzq6q9WnwzJ18AHqISKpI0M6ktGcxkGL/8J+GLTDQ5e+HwlaUpReEVtf9JS+u0dCxKUpteO
SqRramqLh+DXUCREie6AFfDf8xF99pKSTBYF93k4eWVBL5I3Fr9FyReZuFYLojYaPjutP9TIETRu
uenY2I0VlObac3Runv/3K+bAjhQ7aMPFVwjPdPOUlMRJdjWMGLFS7b6wA/Xakql1Cn39j8KQQwdb
4xBCc1zeox3ywUZVMt7ESK1jL0Bb+mZTHMOS3qyVI3bu6f/6OpLTVG74OzXrhRMFvZ1vW7EYTqnX
SuuVVbQdchoJc9kk1jihemtVH2TpwbdoagmMi0ka+OOKrbj2EaS38FDnbDLll/ONCi0nV53WDCcO
TzXsbBdO6dQuvXs9QljXVXGLGIX4s3Kq5I/ebagH3j6T8wn/5+3+tQhAsTAhpjn3QC7Mf9a4VSkS
mA/Dtrg3u2R4lE6IdIcszLuyKFdme26T/xqNUGNG1hAgLjW60qI2IY6OxlOFxMu9KD062/0yCFE8
Hf1HV6S0Nad5fUI03lsjaVmAGp8Gx6JAQEU6fc6fLsylR+6A0ko2omarwwAVx9Z2sl2Y7yKteKt5
JD2MxsrdbVmapQtvWpW/V6LW4gPtWygg5GaZn4ypr49+0vZ7OvW+Zjna3kZWrCUg5nux2BRCF6qX
JB9wKpYt3y4tBXIc6/Gk2JtDWxk17NMQwN/e+itHD8jfbI+4n1SgFvlqg671Ig/C8TTmWfCoSZJj
JXS0uyGbzH3bx+O+ya3yXdfG1bfECdtPt4fXrxw9HkmojfByoJBYPiypY4yq8NkPuqSH49QDSIDK
e+7gAUFT5V773vBV/MHHpJKUStqt62uQ0SWhiS635uzgXgSI6lv6NorrYQ9T9lqG9fzp+3ViKIjO
aXCLHo+lwa4pBlbeOI0nPbaRBO/H6f2geq9FDKWq/KMpvfpzkugr3KSLhOtfw5J9oHkQ8BIlwnOb
UJVN1nTI7516jSSI1VYxzar98IbvfMfZdXdNkWd7J4eZ2nRqJDMK0X0oC2t4RY+hom/CWevLvnJv
qW/DzQbQAo9qmRSp+1gbvTCYTmowo2Yj+q60N0prdXpCoiGmROXUByNJxaZ3tfjj7YNybRdw8QnT
gOEgTbcwkcAl2kq68XSqhd79HI122NJf2W/rEi2hIlHB6ySJ1b+yCYS7iuNJ/o2Q/nwTtHJKSCST
LkAVSZxGV+eqt3UpxDHOJBTNusXrgbRDKIIDZjP4qFEJze7jXg+tWXOiQjoM9ZXf86AvPt9ekGsX
B0d6dsrINVxE/0rDOAYCK+orMxxJagydv9EDBznpqfJfD8bQ1Ctv5TWLRPg/Z1MkjBNLV9Pw6JLV
rGY8wWplPGhDYr+b2ildQUIuMvm/Tj7Z6Nk4079LY8f5ojchc8u8cjzlksTQzgP5s9dHv0O9o8/r
6F45pfwtKwvzT7sM7D81p839QxUieb/pWklV4vZCX72JpDHBk8/UNmoprzxYZmdVGvKilRHZwz4s
6EbZFDR8oSyQDfFBxOywG6r4uzLTqEHcRoo/emdA6ait0NwqzNj/1oeAr9ZW6oprBVSbLCUQ1bk8
s7gUjeoNzQua6eT1hvl73pqa2PCWTPsuM/EjLH1MT0Bliz2EP+03ErHHqdN0JAZ8p4Sf0zE+TUCZ
UU6aYPcmsF4J9hZZ4Hkn51Q27zy5dALZ5fdRsgZDkaUoILRCtK9a5WnvOzCa/p35JCU3xUn8mGFH
deQyVPjeGjIoKRPNel3abvG2asb+Q9JUathrIyAM2NSa5AcRh/ngQF9obtKk9doV7+TykJ9/8/zz
Z07zAKsaGaGAbx7rZA9xoLGVLai/24fqcucYhUoVLicXCXq/81EgCAHdm3riZPReFp1insd+72YF
uhxiKoxoe3u4pxL6mTPB4w6M0cJ806hIt9f5eAFmJPIdzrCGcEa8MZrKoHpHReeVRQH00DTVa2ip
+reaM+Y4QzrM4buKZuv3ydCjx5EaA9Iet7/pwvPAhyYmgZbPJMVhLAt2g5lMEf0l02ms6SKkpSRL
9n3ZklipUy14QHync7aVkcUCXaUkbD/ocG58vf0NCyEETuj8ESz/zEcAVcASR14NNhbbqsUpL0LH
3vQRVbyNb6QHGi0HFEZMrTtplkQIqneHbSyd6n5A/GHvBI33EDVatDW1Mfk4jGGxCwZwO7e/7+Iw
8nlU30HzwssBam4+Rs8OYxCJtva6RpwS7i2yOQH47Y3Ttcawuz3Qxds+DwQlHu0CzNdd2jiXhvuJ
BjTWoU+SmRXjO8Ipn7RK+1la+c5OogP9b4fbY17GpwaQTFCHVBzoGOBv57OzvWTwnX7ST6PuFdm2
abX2o5VXnr8bO69Ed2loqzf4vFq6G5sI+cspNZATGKtArYHrLh8dvsVknTGl0MCQSzn/ltEIslQH
dXmqzEaVb7QAB+qVziv6WELmpw4A/IJoh/bj4O1JkhcWEgN6BXc89tXYOIZnfrq9Ole2fmawmulT
yRWD0zr/ID9vZdFNpX6qjaZ88JRof4usUa1F5/MTsTAM8FPgf8+YzDlFdj6M3tbtkBMbn8a+t38g
WYfqepBpXbHLYt+CqQT12xAt1cyAhIeo3NtO/4ez89qR3FjC9BMRoDe3ZFWxzXSPtzfEaCTRM+mS
7un3o7S7Z4pNFNESjs6FBE1UJtNERvzG6OSPBHktz58gKurw7Csdy7q0q3rvSLLxH07z1e+jf05/
aNV7A8npbCFkzlIqZAHYIWSlVljnetRm5R0U6zQyTwhtV5WP5MA0v6v4Z6bie1mqYNbjkIo+YiAI
Q151lLnBrDPFdLHJAckg9VupzVfspvAFK+uyGL+A7EWcT7dGRflYQAJu/nJnsXRPHuRdCxV5PUUw
tzEyj3uShp0FDyTuVTRrfAxvjOoUo3QIQW5e8ukP21OM+BnfjlS+qfoc/5jb6+LlUb5KSNCdXM8r
kpKtWlFa25PeUN9/cvNZdy6Dkah/mrltfJ8WoG+BPuiN5psd/N6TivGw8W3O5tj1WyPO1gaqlpQf
I1PAHrz9u9aFcv2huObpDTn8Bc5uy/2Fhh9lbVokTy3ogLed1fc/6qhhL2u2MnpvE2dSDRzVvKS+
ux34xdFFfQtFJJINQNlAfTcrWJ2pLcWVnjzJJEM6shnr2A2LcsLO1Tab4kkdvf4pRWC08adEwyLk
dvgX+xTUPigf/obSBmR2k4MVo+BUpa341BTe2PjRkg6fdEfI8+0wL6eX1U86vHIR4Hhv2VyO4JqZ
LLV6qpDmcgNDemP7Xs2nbvw1oy75d8RL5SeNyfx1yo7ckFzR1LBR4+Z0oAyxjv+3K6ho7VoXaSqe
6il171vFU0KovG5oWuJI8/DlVK7ZgL6ydFbNyi150xvG0lWkxPmjsec7nZpvmKhjcro9ky+jIFNJ
IZswFLzcrSaUkhS6aDAwecKC1wq45h1cc9r6IPd98TyD2LiOwQF9DrJ4W2fqhyXycjz8nqTpiVBx
JxmObmV+cobBgxCokHbfHtaLdIqAXN0rfxMUHeTu6++ke66QhQFUmlwfIxhsltXi5Bol0r2zldrR
WxLRVHyIlbyezr3NxfsDSHPSHjU5X2S2/A4EDxASgwuFINGmwDYsntF4k1M/UdkVgOH1ObosOP5g
LeUg/nUw6p1phvpBRwklFt7oLyQx9GqkTJs0gCwN/Vy1ZXtXubN3N8QGZs9aJ3rtYPnsjA9MJLx5
slZQU1tGe5YLc647q3nC9gfIb5nVydnLnO6bBUzl79vfdGepko+sbD1wkWBz19H/tvekO9H1U9Xm
SUuNpg9MI7abk6pLKvW3A+1NI02WFfpPEfpFdSVDcnGATN08WXWqBoaTiDeUpppnHcQayK9jd5nd
WUQUH7Txut3N9d//NjKaOK6b4v33JEYe7NpQqQ9iLpcH2yXVvD223VDI9ACSAIcEUvI6lFOQOi1W
0zyNEcYkwQIGGL9PJG28e4Tpx2+3o1E058+7uggdjudVi3Htf9N12WwAPRLFCNjEfkpcL3XwkGsM
TbyFb12+MWUmToaVFV9dW3mjqOPPDMjluVzwlp4byvozWWbgLvnwPEkP0L8TVcMfJt3mv8a5CuYp
hzQTF9p9IovMrwxAzAEOhjwM9BSH0VpoviELsKBlMQ9+X3np10Sb3zS94Tx70sZP3lQUDHUz99HJ
veKJkvaEzw+uo22atCgoTcO7pRjeDHWf4CMfFfPTnMvmDBfJxYPVgcG8zMlXOtGN8I2sk+c4TtLA
lPi/SMS6aLV+x1/42caC+K5We4m7Ek07P20cFIeduGuf6kjT4lNmuOUHAHzt47jk+WM+RWoIrX3m
pFBhjM3YoEYuzb40mZ7cMe4utcznGhuvzs6n+GtGFf9jpBTTH1pTRvmpnr38TVe6ThzAq+7sZ0Tm
2vSDE6WL/VDbC5PlZcngfbbagSwehVE+z9qd+zQi7TH4hSj0+g47UPFHO42YXLZqHePGLpsov8yl
TYnaT0q94IssFZkd821WzRMdS23xHtJYcSocUBrnF6zOLL3D4jJXC78vh7FNnnqu5vmTrUaWcyeU
xYy+rkiazg5k5iXYXqtS68c7y8nrv4fJypuzm0yJefEGEvOw15YEE+40T9LL4rg5uVsf27yI2Vrt
OVJMmwU1dxhUgpZsVinuaXpU5r78qcu21n2Vpv7HYWnt+IKzmD4FvdPLNBj7eQJSkKmuCKy2gpTq
TUben3t17FR/qgc8O4H2JNUjGBKtv7P6VJ+Ay9tl9Wkssr4HpDkM9ehHBZXw9xLBHvGU1ab6plQ8
SwuLKivrwa+zWtdBzClx97Uvslb5ZET5+HdvIoj4ueI46srApOOWB5pQO++SeLkzQE80yawHvZCx
PxtoHlNs4469LGM2VGcNMzvsRUfpftfN0mnewDeTmJ/VNtYvHhWw/DxYjfehrho1D9J2jkpf6QBH
+6YXj0VYj3ktP5t9MS/fU+Sx0w9NIcWPYUjIOZomBRNe1V1nQyGx6vJ91Dkldplp5mC6bSctxTRz
zngAWAivxq2f5TLTA6nFesKLEAGtH0aNZpFPb2AwpD+MdBQCdcjkR1AervmAJGDxZUTOqwsGOGLd
u1orcqPweX2Cx0yzSNafjK6c07exC3//Ie4id36yutpZPeTjyO0fAF7J7mkxBRXRrnew4UtTexxB
F7Rz8RxlUSI/K7gb/U2aDgAIxSgT+X5kI6uzqzUzYtKtOrTvwaa1/cfO6+te8wujUMenBj8SrNWx
7Rlw7V7y5cERmVoHoMoofNuNa7d0jqX0usjPVLT0791lYiG5Q6HYNRXFxaD83MOvfsznNHMx6Z0M
NG8nJy6ww1OdQfxpKvmIF23W18mpWewaU81enVVK6VIOp3LCeayaYhAic26545+RVoriWYE07n2e
LT1uEFfQio86biFc8GnTZLSIsyTLvsRtl5UXMzMHlDK1XsuCSHTV12SOUey0nDSRb3V9mStfnfMR
x1nDq3Ick11NwQG6t2Z/zKXpvLdnA5/ZzhtMx1ed3sS4ju+G99HSttmDmTulPBV6WYv11spJvK1C
xOfCNoclnJu+KHGf7zGsRFReb+5la+njE+inBtM8q8QWSYMlZPlllbWRL5K1kpGCCtPfWavGW5BG
Zbw8LOaYaKGqznV5T8Udv0G5UHrw7axov6zoAsO3lQTMh1Kopny3wqJVX2d/A1XtvK58U1WOoXwQ
COm27/khnfJtHDpSXkeLpuRcscDtO6cujOVELaXXT3xq1/CXNl++WnFtR4LPm2Ar0TuUvgOnQ1Ml
AIRXgsWzIetYQTVKvPrKUpvbE4t+lGdnzGY3rOepL04KKLf0XWRrSsUhmsnZd8vcHcPGLHQ8BnmE
9j6WPkvzbtZMzCG1KYoVv2o6zrqOP0zczX1qYtCtAd185NtNxd2CEDoG5F5dfoknUlk2VcNizeu2
/SJXnP1JqFVj+SpIyx9NmuTfYteJ1LPTWxre87meY/FIQwZ/81jnzE8nDzN0FyVWsNCzBzyZN1Dn
+Lmo0P9XwMHO96llJnhEaALf0VmIFCM0aDLf1aY1u6CxCqu/U7tpMk9Q21r1g4jwwcUqXiDflBY0
bvD8hK/sT2VaLOdptlvrfe72c3bf5bKfkHMZFGOitzorjR6YSSZh2eD5nf+RmdLsnmrFczpo00XU
+G6duCsXWBhvRIv8xuJnczXXvjtVcgjTKVqUS1fjDvyHlrl5fbGnyPk+CEt0J1eNKfbqaoOzQ9Ob
UYVntoL402hnCZz5Rq0E323Bt67TcehaqqUqLxa/8ONia6L7jkcxmm8BFp284Dk6sNpSC5F+TdWl
FJxACxyBGLXOtUqXA9KmS4kYnjJo+SqTlc71OWMW1h2UY9+tTHXrBdlU0eafh3763oLImS4Cmlsa
DEJbhiCpRk//CCNOlu8HM4swk8dEMs0DZO+kcorpOrhvhNUa35bRMgtM2Z35ucyyuArTwjCGL00K
ruWhR3lJfuvtOYE6HUulu9d1Dw5nqk2gO1rXSjrsjdW8CPVRzdLTUjd27tN+lMt9VHRL+g2CiNNe
OlqraRBJSy5PI6YY40V1uxb2mInE6rNl1N5nx8yq9i6qNb37OFHBtAO9tqL2rnVSDDZqERlYdcvC
Hd7HyZgVlxy7SeWRy6T5FusYGpw8kafFxaZI8osyEh5tHZNNO9uSWnSXx0sjnvXMqZzvPP9IEYze
McazPdSKfNLHQq/C2E05tpZONMoZLagi50gyRPwEiqEczhq707mT1qgWWF/HePvAHiMVpNsxLOeF
TGXtLtPTwvC4thK/mwxzCc1aj4u3utGLlPJ8PHT3XtfO2gPKcU7kj5U2RMHM0qerMDd5BxXequyT
quX1EBb9QvrSZHr8ZXJZFg+sftf21YTK2jlz8MJ+zOJuaBGALBcTx1WR5B8iw0if+tLR6sCOhoxj
IzLm4tGNNURebGdsoju9Xftu3HpGctJLETFa16nejekSl5fUXPQyNDHXTi+x9PBLrxuy23MRJ43y
sRyp/Z7MrkuUHIM8dSDRE1riRQs6a0kx/0S6IPNSMM1KPAfKgNRzkBVNHftVXojmorQ1LVVo5ZkW
OH0Tj6dJixTli7lEMQ56va5/VJKm/apFWp7EJ9Wap+7O9tClebQSvGgf0jHVvrWKCe4rklTrfK+z
o+lCEl7Pb1F+EPzpWIJ86HXhefexl6SVT4LX4cKNdm11qSNUxfwU3ovHxVXLLxZ1vwcti+zsPlrG
Pj1DZ47ycCpY+f6gju14Kiqr/KVBGLBOQN4n807IRfmskoA5PkvXgpS0aG4VTHZmKE9grMsUPVPR
PwgD1vOlgAUzBxNKStUJ0tRqxVK0HAPFYjZlEFvqVJ4TjmPvQdc6NBdEVMrq3mbd9/6itdNMppqX
7xRoBC4JGOnv02hojXEqeO3Nvp2PscX/i8kOhq6nxTJ3iec8xFTqTV9RCv2jrkxGdoenb+X4yszp
81gvs+35Zt3m6zYhEQ75UjI6UdYZtEdRRrhL9wt2NrgxGFi6RlYzsc6cBWSrXuGwzbxPTfmAjFEt
7kk4eqTvTDhZvhb141/5ojsj9HcziS8RTfXFt6febvFuKVPjPA6iSd6zF7IBiH9CAyjP4fbxGCsX
8abS4qkIS/r13EypNZZ5ION+eG+kWp79ETXLIE9ap2So2Zd107wTcd78mJPM1Dh40qhuOAiM3kUu
xrBinyKqIrMTb8ksuoyYmPE4FN2iJtzj84BLp+pJ2s8jvdGHWefRFVIL8aK3HgmVcfEm1YtPOUbI
HZozThu1T7g3C3IvcCTZWQWOndz1AkcEUBxG7BgnS09RiRlE1zSnrOydBfefiUSVf1x2z2pboeNH
ClcMj+SMbvpgVmX2Bfp8T+c2czCoRzZ0rJ7sbGyms56RonwT8C7Mmd6AYnt/ZXTS+icjTSy0iEdZ
pACq1DK2eOhlsTK16AMmtaT7WHod2nF2inIeyMCleX/wRr96of+LTadUBNkYnMwKftpUBLRWJUFw
C25AvfhsdUpxl3tWe4lIGL/qZaaHt+NdV6j/iUdlGsWlVWcA9SX9Op5WylJp46wIkdRVy49NOYv6
q5J5GbSyol1KvxzYGPfdsFTJz55H0xHP4bqO9H9/ANiuVRWdprO9KYHASYGtPMsiFO5sP6hZVz+b
lTga5l4UhPeodsMtA7C7ActgsoY1dLaUIeJOP02MSuhN0Iy5PZf7QdjUFNyBA21lHQ1asJ4lOOWV
OjfqwOAZ8EAdMhLn23Guq0b/ThmVW/SlVzqPs5X+EgYs1wR92zBXO2xF9Vl/zFPS+i5t8vvboXaH
BO4Sp0Ioc/R2rpcHJ6ziJN1YhuxBlP0wK8ZCCdM6Ed/9h0CuBSoDJo/qbHUjp7mqXTMD6EyWEJ2V
uIqfcGIYDnbX3nB0A61UizIY8IbNcLiqihnNT4DvKJoFfZLVl8pwjuRkdqNYaKXBi1txu5s9DHOz
qwwVYH86lMmzFSNXjDriOB5hnq6ref+uAyB1IFUdEy2ZbY+6QU1cyxS1oqZmdKdSNZvhlJpmnQTx
VPMkn00kSw7QGntjowFC9wDtHwa3mUGza1yKFBB4OmW1dJfpeM7T3PwPO4k/fuXMoDaEDeP1spto
CpBSMTJ1gG6r6LC5SOmOJEA2jfV/J5CW+gr0QPIeP5zrMIuB3Sl3YBW2jnwzOyWZlemhSTh+1OP+
k9J3j3IwyTasu2WecwAfmXdQ3N6dTmAvrHwo/4BMr39B1k2dUWZLFRpG2Z+HBapXnyhHbci9AwMG
EjR5+r86govXUcrFlapXFNzBDJhyS9091w2iSsLOjoQ69wbE1kIAArQ4zMbNQWvpU0ZbuK3CbKxt
X7a2Q2czfrWiCqAYeo6w1+nmspU3dexWBxs/Dw0rv8tdGmVGlPbPIp5lRIHRqv56/dkE/sK1OHIJ
527285yrOXR3XqIZFBm/HtL2TV0Z88FNvPuR/hdli2DkGVp3mgkDr6F6dlk0fToXa3nFltPRnbve
qf9rA/y77gGNrjoTFtts22bEMgj+tVmIUB8c7RmHX6zAcQeN/K6OXIBFrvGRbXGkF7MXFWFgOo6g
ywx7u9aL2QDHkytVWBu4V5z7qc+6T2Ioli/2Uno/KLfoLbANVTvKqfbWJHCVVWgf+gpJxvXyJ0yu
8NH4fhkg7RSlqoGCl9MfCdPvxkHpfOWvQyHYfkEvyZeelF2ELaXaU5HH3Rk9c3lwAu+eWhwXBrwx
7jE6q9fDQeQ1VxxjoHML7uSdNKmdRqXRBA1Ptk9KyftwSkf1vqiV8buZQBcVyzCHvds7B79k94P+
9kM2xyfgjobHF3zich6+4QBMMdtTPuRK+7XPx9qf0unL6zciQGfPxfD1HyzH9cg5DIaMBSR4/TfJ
iXbA4Ftdc8Q42fuMKJnRq6ZLtuY+11GAkTd2TXkwhAAxBXWRf1cLL/0Pu/33IJs1STWlsgFviZCH
TXQezbkLNJhsVGW0I07L7njQTFqlFRAv23aFkU6mBg+TIjRsxfsMAxeMpR5lB4fkBor876HCTfr/
w6yr5be2aWxCltGwmQ6pQv3U4AZVrg4/Jf3hqN25UeI3fSffJlPvR3r/XBjjqVL+FvYRtXHvFLXX
ZIjmJtfD9qqzFR6bCkXRsJtHUJDeIO61Ia8fJIqcB2jcdXlvT1HoCqxHNIhw8NhcdaoUloJGRxkW
Rv+3agwKhenhXqumLxl2vgd7bTcYRA/wE4AY0Ce4nl3NntwqgRwULk7TUZ2ZhNLcj4qzVMGQpfpw
l+XkZQdJ+d5kkl8Cr4HVgKHNJtlz2sHt23peqbfLEjj4yQS0f+JzPKrjwX7YW6TrbU4vHKoPKJjr
8SU9XU5zQNWinOoO4fZFyDawnGpMLrfPkN0xOUixrTpinKGbMc02uvuFlVUhqOH+fWeOxrnohQhm
Wk4H32x3TChKQs5YJW+3B3XUOHqC9HQV9r0T+0YVKxdrKawDNM/egLjbNGC4HFlc6tcztzZJhknv
qhB74iocpikJ0kG2Z5DKy0G2uh+KXiCkKGoTLwQYxdwXYqkrFBCbyvTjBsngIB4axHCoziNGcvtT
7cwfk7ayX1c/PibyemRwF5LEcGUVmnnEmT/rc+CO5nLwxN0ZFC9CQJyIEoPT2x6P2rigvo4iGnIf
NhVWS46ivu+kMPRAbaf8aCOvP3pzakAUQn8Lpj5Fgi2qexoS2gXLkIV0HArlCT0EN6btk7fUlZvI
KJ5F7dnFXZM7dntnRInbHey0vfGC3OEQAagJOXtzbMUWwNhMN7JQLWf5rm/n6T5VHPcOHoT2+vua
h8A/lQp6lS+5m9qk6Aq63mFjaWVy31SW+MrZkRwJ++4MCYywAZcYJDrg082NPVodmINcK8J+Rpvc
QfwgdFvbCLI4PnJJ21mThFrd2FaDC1Rprtdkoc12Qf+sCCfdYkQD5s7Cm14thwzinPVIgrdK7b6w
iih1W5hTS5SsqMtgyA0rQOGzP716f61+nXgdUAF86XNryqld5W+IgvLlL2T3y8DKI+fv21H2Ps5K
rebdxOuJi+R6xjJpS7VXIMpHpZd9RJyIbm6ht/K+UOb4/e1Y6+xvNhdJG7khcdDu2YLSZvI5OY5p
EQ6gEt4kVcsbV/AlL403ROde42kI/+TQ5H5niPYqW08u7q10t83lNf6jtJbSrAPNA+0vq7OgMkbU
q4xpPPhm/zxtXwyRSGsxE6bjVlK6MaqqG7Ko4JGh/aFoCcpftf1zqNpv7lg6/oKMyrMWmAeXzM6y
pzzrQsAAaAuqePMRPdmktMrpH2Dk6FwWW9FhGrTO6zMqUK9AptHBhHixrQV7iaRWPbRFmDpL7quL
qGiqL/fpSAENRtJ/2Mto3yGECSaYVbMtCjvSGZBR1fOQzp9455S2mQYlpbbpfHtV7k0ea/IfbTOg
mduq4wiVyTVx0UBlJpY+Oo/iHm2u/uBcP4qyqVIoqjnFiOUWoVoL486NovzRoId1wOvbjUKt7B9d
RwSCN+cfrPi67KyKo7bmLZ13tPlTS3an2zO2t6HWitz/i7K5+Qd74qdrBWeGjIYAAJdNV34sz3pM
P/Z2qJcD4qigBoJKD2QWKvfXx9MwV6nq0I/GHWWich83zpcKw65fr48CGZYOx5oHQna7jlIPPcoM
kObDuGQJZPBUzmmWyoOx7BwOwMbRL4ebT2uAUsR1mKqFFT8qqRbGqulXyvzOLkBv9i3oLbUOcz17
csz8rrPLEKXM4PYQX75Q7FU9BNqcjlYJAmPXsZU4EajXYmlTKKAjLnlv5F+MUsE/Bym86iEq4ewc
LJOdb7fKilLU5I60Ke9ch9RNyfMrJqQrvf6uLPMJvGrSHySI/9j6XR+51Ky4kRkYqqkv1rwLPVF6
8GxCD8xAe/HWrCwoYtnlYRKXVXKybHTUQnqadhb2wMHak5HLCGTXaADvhPShgOBJpoLOdaEZyl0y
gFfxzV7P2ztznMmH0GjuPD918qF9zFK1+UlPXvw9aKCsTrQf+e9LU4s6n/wXVHzSVuADSkoXeVBG
egHMDMxWfu6Ekf+qLVRXj8jmLy9Wh4euxbclHVkJx9czLUndJOU7Sj1067IgEbaI75XG6tEE7/uY
Xi7anGPQLGP6tjdq4B7juCyfohy/dtAGGFyfHA10JujaKu9PXSOl4VOCjLXHaBAgpvTS6M2DFfny
FFl/NDQ1sgFsP7ZCfqYijDSOoDg0s+o8dgkKKRVYyouqyfwg1MuVSCiWBxnAKuO8Lf1ZPRqyVW+I
0DGa+lQAiQvaoWwP7sf9KPQqgB3RHd42/goxKvXUKiK0CyRngMr3z0lUH7E1dqPAWuCZt3pQbpMo
YDc85lJXhAWOXm9mz7IviEVFr3WopXwPjnGt1cDM4htdrygjq1WvXRgLXL45ECh8BPSYF3x5hyMX
5d3Fi2A/BzzPnRestMJtqkYuApGevoBLPKnax67NAIhb4xy2WmQAUu2qg1T05TuP8VHHoHvFvQK2
/3p8ddnMOqJUdTiMk/4RbmZ8B8oxxrI99vxYVbqLFPQgPUex7m4fxDsFYp7M6xHsgNtFb2/9wL9V
4lCd6JQIz4BQj4qivss7kccB7W9qKWPfdN9MK7K+lwk75m4c1D4N5iLK7PO0qI0TdLQg7IME6OXV
wA+CjwLEgMSO+vj1D+pNJ5nAN4kQ1A3eJKUXITWsVf1nCmXFZayL6cftKTgKuElXVS1ZbcBZXKqT
v5dDZb2No3H4oFr5/BxHR9Ldu9FW9UlMq3jSb62Jaz2y2lYyvCSv+g8oGcv3Jo6cnwZVngGhy4Pv
u7c/cf1iPa+dbNps17O5on+qKuFYcwcRfe1QqwvGPB1+3Z7CvcOTpMjEmptdSvf/OgrqHYYbqRwz
Gl3Cczrlysd8MrqneVLib7dD7c0f1EGVhA87dR6k16GitDaRtXQJ1dbjn17rVndKono+E+6G7hSX
B8TivaHRywNDRVGT22yzP7wGZXAolyBLS7uA9eHoAUamxllTM+sgd9gb2oqtoXhKUgaF/XpoShoN
iuVSe0/oasjTYi7eFEo8Gia/9gYnflCF4mUHt/XeAqEeTbqCkhXGDMZ10CRS9Lwvae+VBshqvy0d
KIQjkO3q0+s/HEkGR6phWWzrzTZTynmcZV7WoatEZZDbcfzJSqD2KdjwnRWtWA4GtjebMOC5zvHq
ocm2+XDZsjTRoLPRWmqpQUmXqAkqDZpJiRrkw4xH3ZG2/MuI3OasS7zjkXKxt7KoybxMM4ZpLE0w
4X7UeLOPEcQvac+fJQjcgyxiLxqKPhzcSBi5mNJef7h2apLeGDvMghe9ygKnRRlvgPrzp6Xk7mdk
wOx3tz/gy53A6lgblqBUoLptd14diZqZzNoQGL55Nju1+9DVYwtMOh4+3w61Nzbkw5FRh4AJL3Jz
nthGZ3IkW3VYg476iLxCn/tRpJrC17kR7508a48I+i/3gUtZi47CWujUkC68ns4G6Rg1bfh4eJ+m
Z2sy89MyLcbBo2tvDqlrUatDepii4CYKmTyuDdlUh7FlG0OoQEj8WTaAqE9AhrODD7Y3JHvtffK5
qPVvtzaA2WIY6H6GSRU5QZSI6dRivP7qPBOo129RNvsMOs/QZopoQgNvtFNlpsYJEa0jfuzLtIwo
+FrwiXSDRbGumN/SlMlc0raZJla70WT3CAZoX6WWmufRasX7GZbcCOgnmg7OkN0ZhGxJL1QDArEF
miUjFj1oODVhLETTQJSxbBlYMU4Dp9sLfm9doIH1/wNtjn5hxEZu9mUTln1UPIjOUs4SGZMvXn9o
9/sy12QmeRGQYSEag+fu9Uw6MoeBPNh1aM1IKJxFXmvBpHXmqdIUejOwBtyLLMw8dIZyOchGdr8i
ork8/vkfHZTr2PaAoCvyDQ2GcNZ9aah/xbWS+dPco7mWXdJ4/Hl7Wne/32/xNpeblPBL0oZ4dlTL
kwlT18/16MgdYzcKdQVEPTD/oaZyPaqhwqmycvh4w9BWeH01EgSfoV1uj2VviTgoUgB+Zflzj15H
cdJFN4oa6auqkvEd3UKOKhwuPrbUxT7eDrU3oN9DbU4pqRhwmG2WiCzjzAoMkBsyKBsz+vQf4iDI
QDZMhgU69XpImtU64JhkExY8zL8DsMwh0Y1Rop9vx9m7Tkg9VpH5tTXtbq5KRU4DoiocUapo5l+K
nCGcxQVimardOKHSzvAWb0fc+1hkFHSZcEzBa3FzXMWaPRaDzpJASzi5M6rWujNFPD3qnW59uB1q
Z3B03E2mEIkLTpDN4NA3hWrMSx81i7qHgqYOq+IoJoUn+sz9r0ZE/et7rTTOeJqBWF3t1Le4Tqmm
BT0icHtlOaEbOk8QXF1TqY4kO3ZKlKRTIPbWnJGn0FYixlElJ5E5VaGSS++DVtswQ9y0eTQRW30D
1sD9kndNdjEn2w2B3XlfrFlJj4RRdr4lpQDexlQ4eEdtHzexYczgW4Fdoh6FHqVUxGUeoIvDK3em
V782GPD/Ym1dRysYMI5INWYWRbwANrhNHgmtY2kRw7u9bnaH9U/nZEUdAza/3nxGheVsnnQinAvq
oa3VQyuL0+hzlNTZwah2zhPEttc2NucjKfnmgDTEItFImzF4gD9KCheJD1PtJa/uNqz28v+Lsrlc
UrxFnLSUVPBkZt9Njpi+of/kHmy33bGwFmkFgdrHn+B62iZk5wwzZyyWA225gdh1lk49HiT3eysf
kVbANCz6VdBsczSaJZ+m1ll08PQ+zZbSvtdp7tJ7SHxpjw9NO15GDTsZRIkQsmr7g4t6Z5SrRiwF
V4qHKlos16Nsu7Kd+451CH807VavPNRZC1k3B+PcObzI6CBbrG8KDejQdRzo+7XtdiDbwH8loecu
KFx1quuDHDfuo7Z4vcg8Si48YXBvZU5J9zfxBorMSJRV4La1/OeUeeoHdV6c0+2ttTd7v0fZfDw1
6p22XWlMyRDVZznWQ9CX7d+vD4KIvcaWgtjBZ7oeiiwmxRKxU4WrqPebSh3sM4vhyEZ1byirGj+u
Ayqkm21DvinHISsqjnoNJMrjUPTJG0tO9kHCsZOTAjXnk/D4opi8NY2PFki7FBTB1kOU+CPPsuGb
phfej6GH8/7BEYbSBtmSu49ktqMX3p7IvTVoAyeDOUAJi6fS9USiEeBYY1ZSwvaMxwoOZFBXCIfr
8pvoyBRuB9ubT9QiEYgmEroam0PKsaoMaB6o1LTM68cyts2HqtMy4d8Os3O4U70mtSIvoJK6bXbB
nBrqZMgoolbJ/GOEqxkgo5SfEjU90hbeGxFPZ6os5HAUPTbvCQ99j7xTWewC5uoP6D/afWnZr/dG
oTgFhga4H6Pi5XL9kRSUM6HNG6zDXleQiW2t01gOxnMp3fjgTNodEMkNJQ6E6V7o/De1RhnRIBQS
6eWpHMsFWYHDDHEtYVz3CRkQ9V+H4izAna14fBKJsUoir4Jk5kLA9eCMGwhAd9Fb22n/4lWd+XR/
Dd+bi9dDGdbQCPKQWq21o81cepikaEnNF0MepA1abdB/KDIuD/b07jT+FmX997+92ONFSZaiZYDI
vWWJ36CD8GhmZXxQvd+dR9JDjNrW48na3MdVMwMMqHFZSipkXFJLnVt/LOr4gk7G9M5E//LZpmPz
UHgDeaNpS/d8e6vtnF1rOZ/qOjNqUJO+HmdvS21OEghc2A57TyLWsvOgKur7uR3tpwohwbPrCCfk
P/bi1+9yMCkUtg34VeSmm9Q/SZ0igYQLZtRz2mcd0ti3UpusHwL3m9efW5yOIJhBhdPb3ULZWsVq
ml5JwYx6tnpOpS6e1Uy3P9+ey501cxVlc5Z0cZ4YWg4IdoEU/RirTWxBPK/b+PIf4nD4cl6tfr1b
FWFPpkOXN4ymHJHFNCB9tH4+J7P7Hz4QLUvwV3wiwF6bnVbXqnAnGj2h7MW5mGvz7I7Z17oRr0cN
0eYl5VgRQ8BGtiKrmr5oLAYCpUnlPSZd8zZCYPIgwV5X8ubIQhnSwTUNJtAKh75e6S5pQCpXYQJD
ZSv1tXxrL3ZyKmU2/3n7+6wJ0otIoCZ5dPEYIth1JDHMgy46jUjNgGAFbKPAEKpxRssDLa4Cnj+U
eEw972+H3Vt+1GZXHKO3mp1utjJ6pZKzJF0NuCYbgdQ6P5m4PL3+frGhTHFerSQ7WlnXgyuW/0Pa
ee3IjTRR+okI0Jtblq9qtaTWaCTNDSEzQ++TLp9+P7aAXRWrUET/CwmYAQR0dCTThDlxjgeZqgN6
3UryBFI1fdjHzmoEcM8XylHgaXVEFylFLKx0YFOMWuQHF0ks36m78sNghOlKge3O7Us5hdoo0kbw
oi99EXZWVWA6sOJBtwZfl2rtLIaDv4ZpV25gq3BREgjTjRWFSu67NYwTjz/ZnT1JYVuHyJAeCNWI
xSeDzV4jIwfQLiWzBnnHDBzKaeNlqrth5TDfWdErU4s4sbQ8qJsjBkCZ/XO2buN8N3jB/ycjYJR0
nrP5vr3+bF1uVpmgW3SI9awGy95+79XQPj5etLueOJSlZtZqipaLvVFpLQxIIW9moUYAlQZeC40o
f/fYyr1PA30gGvY0jeZn6toVIzcQSEtYrzYLi9JHnUnZ9FYmnuJGGT4/tnXPo99z5xwqhvYWyVBs
1GY7aKTLAj6TvyxvHi9Tw+rT/2CFJjpsiAB4QWtce1QrU1MBxmCzDYnr+BqsvId0UuWPx2buHCqA
f2TfQAAZ3lmOxarCHKsk7ol1EzF9gKjQ7mq/gesruJioPLZ+rkbdNDMV1vUujaLu0nfBEI8rR+ve
mnIT0vXQqCsSeV97W7WVjMohyA9yDH9MSaw9u1qcr3SP7vlKx5RrkIlN0HKLJc1bFXyjwcPldUbk
o8nsopPb/21Z4mOkG09G0sPnD6FcqskVlPK97clLxkHDP1A3i1hjYIi61/Kc41xZzpZ0TN2FogQD
Xqdr4q13nXwFfNNzARe9cJIBf1lpNvNYgSV+1dm4LVvomBwv+CoduVfiEfE+41tuZiun4k5o+tqT
oGFAfksp+voLii4IZ6bw/BDAoptD9BXKb0YNtZOLDIjzKRJqYu9jhnSgzFSsSa48DndXmGcUFDT1
FlBG1+YhA1GgL/PyA9Mltg/0Uuk3qpb1OwsEiu4/PjSzL4uQgYUF4Tn3tghOFrdNbJZp7RjEwlqs
WltI/o2GmaPe8EOT1N5JLdigHlu8dz7m4zEXDki1l3CNKTB1mQ1s3bGc6RomxYL2L1AN8b/YIVmD
YnZ+0JfLyAhap0yKmx96zSs+5XYvNy5YxbfXaB0wYGRAZNkmNcfrj2V2lYE7gH3LmPE9xaqqpzAZ
36YFNs99wvrNmSMY5r0mWl1YkW2EGA5booTfcpvFVXhwoSJ8efxl7m28P63MX+6P1DO1W9rsvYEC
eeslv8oK8gnPC8N/smBQ354XQVNN+YgxEg0FjoUpK1e6ijouH6drve0AydZWAth9e77iAEtFTJ4m
CONns8N/OKTCIVsWFstGRzf9hZZq4Nula/z7eNnuHSE6GUz685dq3OLjUPWIJI9rfgA48w8Dli9a
33qbrFF6PxnXkBB3QnxcohRmzUHVDWsHEwGqm8FncZj69jlyq+CdAj/tRx5E+xOTAoA8jH7lQbu3
Lah7wH0CqTEV/MUWz4fKUeA5Lw50tOoNNEKWX0Wa3MyI45Uze887KhKg4bzZy2XHI9LSvg4V6Ozc
uOs+xRqUU77QrXDXBjL4IlTd3sEmsna6ru97zhOVdAsoF6EdQQoeLrYJZOgpylnlOXISN9m4o2bC
06kPItzoDoxr0Whlmj/EnXquNDGmu8f75/pCfDVPt2Ke6iZ0JReYF+WPXTq6Qz/leV6eRV4qG6EP
40ZXp3AlC71e2lcrJGIqkwtgMswbgoacmnDqtbI8Z5NWfYOotaDnLtp+N1pjD/F0o20IVuxvj327
XVqGWJFunZnFEbBf1m3HSZngyi4auMKSf5Nmql6IHcadGtTJMZBOQkPZHDaitd/Wi5/dJSyiN86c
BHXPmzGnQTXCDERRc44Nbzp1tVSeaQjqK7f/9dH/bYUckboO+5VSwuIaqxT6WoVZtWfVLcQpcuXw
dye0YZ/o2bCZTAZAHy/n7VYBj2pwz5AMkugsy0ldJoKCGLs4E/8lW0v047ayi3LFq9uPBqAZMB7y
a7w7yHddb0g42F0XEdYa8mERCF+3UCLcQBM3llsn0za9eozl1DSnplObldjnNd74f/HIvKIMikGS
Rr8TGDOdz2vbVWUlXarI5hxQMgmRq2p+QB4c7k0Yn9ESkbkZb4O2FuBxmwIyWTv1puqYiHC0z4ms
BAxCIcGAH00QYvt4KKMzui3SRUIM5sa9Z3OBvZPSCqfQl2rIqELeKa75rMXV9J8Uk/kT4EVfbrLc
TXo/DIMxOTVMszsb1VISani11bQoUxqEu5OhxcEhGOvOfLJCoX4WsB0TBfDQQDSpW1C+FGNSDhtF
dYPQH4sASStSA8O+TEHmBe8gbYTXkakG+HVbkPIZXV541Y9dAmvtbkDWBFGDLJuav8Y2drxnL3AS
x6eMqH5TRBP/ZxijE/1bGlLIvw0FBtljm0dVfQmlVRmbVET9pyo3muLMdEtrb/Ow8szLUI5qsDXq
cAxOKmqvwnfbqe6fnCoyPo+Bx7qVOaSxRIOmUWwyJUshv6xs6yvdyKI9j8wnfjVbo/ql1yo6h03S
FCBT22maLlHmFq6fwDttnIt56Pb4+ADc2ZqI9Toal8pr32TxokOG6YVaUHdnN/Omcwpp6sZuhfa5
lkI9yT4oP9SNizJcZBrBSjBx/QzOO5OSGjoT4M3YNoyyX+/M1Cm5vrupOcsiS1zWrJm+65VdobYz
eBMshStv4e3dMvf1DBBnzA9zhS1OoXDJXO2gbs91XRYoTQyK1SA9m9uwmte1/SkqKOu96al/9XHG
4vI+UMWDf2DhY1jFrjl2sjvDmaxsKM83Pvyf5TkFx7F9/CXvuId3pHWvymuEndfLiUzCBHGr3Z0z
i/eBQS2Jds80Rl+YzYcEskX0eOUD3rHoIdBD92aW+LphBYCD0ZUS6Nc5AhGLwi/U2SYVtqYwdkFo
ErLBu2qtNY3u7JpZ3oxBwZkVCZTKtZvQADCL2jr9OXHhPYN7WA12qmB8a5/aybQy73PrIS0VHiO2
y0zF5C6eI6uIXKONx+GcdnqGOlBWbOAsHA9JJIcPXZqsRS537DGOyKmf529Y28VlHaSjlAGk6ufe
1OvQj3NLU/xObevRl1HeJz5M9ozoPd44tytq8/7NSQOYNPDAiz2qIABMc79Xz4Nll8/ZyJxsYYfR
94Zb+n8wReeGYWnWdGYYuf54eqsLkzqVfoasOv6nVNoxhx047c+NVXSf3uoW0EFtbm/PuA5mZa9t
RbXWd45pG2dpDN2JsEa7RL0NUtdp1nhgbj8b4QrBz5x+E0mYC1NmPVF5jCP7bCAi61uym56KRk9f
pC6iXT5Ga1PTt/ZopnOTgZaCpIDmxLVr0KHHjH4q9nkI3cRXoir181Tfow3x4gUI0D9eyKVAGhf1
HDtorJXKG6u9/vsf8XRnQZ6v6DHxAGPu7UbRxj7bZKiMKy9BnwXIOMYBgsl2lDIhNWphhAaKCczw
wEjF2P0djWo57k2jc348/sXmZb0ObUjCGOtkApobFrza9TIANU+1rjDT8yji/pI3pbnXFSdcqc/9
BsMv7DCZzCQF/UZQm8t8DXh3y1slInZtpGmnEjyjfbRTs4FxDrkEeHYbYffF90JIVxymQGT9ttWj
dDq2sV1X3wfYueUurarO2ZoR0gIfhXBRJIkKd/irlJmrf07dNDO27C10YEg5Rms/2JmrwDkuB4XW
OM/ipeqKYAhgKCvqfwQ8YtW7zIgCdEhcKCEhcRfuhziUibcL4tGsP9tpZD9NtcHdoXu5ol5SM8ym
J6T8ShOlEiUZLqlH5RgpxKE8U3wLPGBkFjgueJrcz7kzoAYjUI7YTlVcTNtUZ47Xh6ortjfQP4aI
NHb6FB6a0bB+tVDqu8cx1fNuoxVyKI9a2Njg/N1MkdvIgHn6V2YWivkrDXvZnfrISINt7VSGec4R
+In2sou4w9UuyeW/aIfW9vu5bJ8+RTpylXtjMsf6R5tFeXzoYCnlnQm4nM9FHMh8Ax9vFvPkQY/b
n7LGHOCYTpBQHCAwshk7PcK5ZVbbRMvN9whwdOL9EHv2F8MpUMiZVCO3NynE1DAdjR7qGjTRG3Cc
ehX0l96m6bdtjDz6iKgqPc1SjIrc12hnj35rhCP5l3T+JgXPqk1GqNPuSD6d/OQEaQvjdj1Qyg26
QVOfRIZkzW5kkEr4USIjeUJ4OaeF6LTQue4C5miCfYGGy3NqCVWjRRsr2r7vW/jGHTT/NjURLQK3
QABCP1U8YfhFOyn9VnUVKXcKtE3B1g1F9MMaag2QMZ2bvyevnLxzrlXZV6j+THQP4gSEm5F7kM7Y
WZA2n+XoTuPKoXlNaRZnhqEZ6neM4nF2ljL0oYYIpiZJeZLYMKdNrsfl95hhcO9kJU35a3QrePXD
QO9/6lHSX4yYz1sXzLZt0Z630eOz0tLd953qvZgpUH34/wmLN2Zman871CFTnxE4xzu5xcBhaUQt
Aqps2pRt33zHMN83w5nn7iUd7es7xpmEDC2rLM9GnOfnkR3z3raTfiVBvH2CeTyo4MLCTM2CIY9r
KxqatKndhNVZmH27tWUT7eAuZ8KpIPR+7NA9Uzg0J/FzbWSZYWe5EzkWKd7Zmobioy2d8YNMNe2X
h3LLSoXkzv2MTjX1fgJEauHL5LpOEChgPK0+N95gvqNzq+3boXRWMphbK0h2zwBE3gKCl2X5m3uM
aQeR1WcTca+n0S1hfiNWffOyzVb4PMS7wOWcRdiZK6bVTkZSn1FtnN6HYaP4kg7KZUpN981bjrEK
KktzDWtWxVs8a3kooHWPouYMej7fubndbgkJ10Kxe8tGeU5HlwB8GTng9ZbzFAQeUm2sz8hKQHer
xfq2D1CoebzbbiMVfKHa7tCWYLs5C1+UYLDNpo2pGplyehJFOh0mrQ+PU6P3l8gL7cNje/e84pwi
jv46n7IMCQLLGBukcZpzYhcwNpWhsavQZlrx6q4V+nXwkYFK5pK7XjsIu4oOqZX5C8XJru7y9Emt
nLUx3NuTCjkeCI2ZMAnE/zKq5ClxpJ0nDW9zhwqI03nHwtOQz5HlGg3KbRUAU1RMuRao3XIHXTtk
COCHdjzwmUo0vvI++uLOZG/oe0BopI6EJAXEZKX28vhr3fPQogBHSEXhnabZtVmR2SmTBnpDXSyB
n6N3VV/NFNTUQndtI94zBWho1pOdo1l9/qR/xLBKJ/u2b/T6bIFW9rPkVKemt3XyVa6rezt+vlfn
jIr2xRIHaHuRYsL605wZeX/n1GDz4Rvv/JwyLTfGKh3Ua1p//dBC7EZ4AcUsoTkjideO5SJR4lbF
HkCK5EmDLQKhM6c7Kp6q7M2p8CD2IMxUyJq/DPDuPg8RxJE1MkBf0dXK993Y1ZvQQAzEq9POtxCO
WrmgX9Fly1+RuifprM5NYC4BGGM76pmStC10OqKUew9NPvTxENuIN6SJTOt4aoMgh1WPbgY2p4mU
bdNY6Gq0w/Qd8UZ78COASpafDGY57Ch/2yPSbR4XY4wiG3IyOGL7rSaR02IEh/jKHi35MRZksFuU
eixERXpRRtvH2/feNcA0JqPPtKmoVS2uUMLDAJxRSkGJjubGjRDtErmSrli5s6FAo8MczgrS2lty
jqCroaCcV7bnCQ7aLVAfBPYiKTZJ3ZTfoFwjhX7s1j2DXDguNkHzU9i53lEDOmJWO7rtOVTdfEvh
M3xOqtH8qCta+i/iOMFKrHhzNBm8mHF85DX4SS3w2l5NVhmO6K+cLTcOQUHq8JQjnWbG4cbuHePT
Y+9eQQ5XuxErc0EHRB9YAO7wa3Nl2QZ2LSmnNpHWqM91UebDLjbr3NuplVlUmh8NcPJt4mgyHIR9
ayv/MXpGWV6QRLC1E4/q6Fwm4SbaDsrc1P4KF5Au/amsc3VWIGrK1K81J5DbUgS9d5ZR4Lo1qYAd
66mPrvpUX/o2Q/feEJobv9OAIZHPhIM2HqMu6jwoHnKtOxEXM8jcTohioduopZr6YRyroP0ZKaSM
v4oiG73PhVGSDJmqYsZPemSn3cehEczea2HxDyX5uf9VIRHqyzhLu28J72a77Wsj9fzMyqZgl9iZ
8zzWfZ19MmIz+eE2rvuX6YnO/uBN0rKeOimy8akaKTu+9fafQd/gOIk/aE/etKxHJyOaDnrtXCPV
u/NghPWzeMh537iZVz463/T6m2MKnqO5wzvHVostDeTZtUPm4M9g95O/6kJpt5TwAsPvEGVaiXpv
js9cSn9Vt5hZAcl+rvdXOE4VolNCOyujaf3nDSJK/U645qchL6NDoVXm2o6+cY7HBkA0tCozk+jS
OQXBjIxOmXGOuT5qZPFkG++kbJMPbQQMe/fWpUSUHR4X5B/AhJEUXbtXxGyNmsHwcxqH6tYzwSo3
KH/5hjr+eGwJjN6tZywkCDcYTwzrZnoE3VbPaxD0ORNBKtF3XSCv9tFWp0HuKIoNhh9MvRFtWk3U
7aemrpwv0qjb/pzHuYNULhv8hQlzQ924bRd7T22BpmQOxXdbgVK3y9hjwEspevlBS1Cb8kMQ58XH
JkX5bVOMtf1UU79PfS0EDLGViKDZvuIAsj+h5An/UjqIUTuFcV7afmWG1Yh2YBYme/C2aILC8x4V
aMQ2k/4ipzICqalNrvuxM+vKPXupsIwDurXoxSIOGzsbSPi19on/K7L9qNjj+JE7HyW1vrNG9aDW
TRt8g1g4+gf2R9pXQCSsZB8g8a4edC8T9j85IzXGGRniUnlBE921dopdTOHesmQidwloX5ST6dh7
LZdBOT6VmWt/z/suDzYDmnMpBH+jk/gWifZ/qqCtxz1RCPsg4rgYtl5sxdpJM8JeHDw5oamzycGz
advEyaGLIxpODETgKl0J/i2KWjP9uLRGe9sWShbvcyOJ4TGDxPevmOHqr3GKRPN/9SAV+S4rq+y5
Ms3ohSgG7UpkzJhVyDrF+aen+lej2RymiIlaPdlJJ+YOVRzF7s9Uwg1DDSqRsS8ntdL3LVsf7F6g
RD9hyESmtkYsu0CAMo61b6GC0tgOWbrOPiRNJ92NJ2IV/S83yyJfTAFia8Foq18IP4T3PoM6b3w3
M8WUeyS0u+TkCsPO9mqk8V19Hghz8PVea+33VqRHYsfYsZdBWEVKFcEkkKT5ysGbg+HrO4xr0Jn/
wMlDv2xZI4DKDSUPFf3lrkL50S9coWe+EbkqGICssGn0kPtMu8kWenwYjSxTN309NWujkq/55+IX
ATnN4Cm1PtjWlr9IzVuNOortnjXo9dyPhcwi75hKYgmEqw0oGxXwH9rFRXOkJPhsPDaVVVr9+0gJ
w2QnEtCV7+PWA0mWWQW4zhrhtGKTTk0LiUuRApDr9aqqaFkVyF+jAWpQ9OxTb4/UcNxvMlfkX+Ku
77/wOAuGUbs2N7d94aUjGqaKqn+sy6rWP4o8Nb7bIeSze2WKEIYus2oQR04toohmxfODjNvUIpUr
oDLwTmhl1slKbHP70RhGg9yCwdKZ9GoZSyEV2dcUzZWzVaZO6iPzkjqfPJqOARSEGfrsRkrHG9Sn
ioRiEzWCxeq63BJfH9+lN6EqzytDyQAdXGYLwfNe39pV1WthbArvPGqM4AnqXHR00ZF7bGX+Kdc7
g+ie/iovIOk39q6tjB7KGmWreOc+7fVpr9hdu7OlmjGV31rpk2Ei6rcLeySgVwzfLjMpJAErYR2v
BH3Ba8MFzf+xKdT00tQ94McQ9W7Naf1MEyeMSpSI2wI52/hgVeLLY59fW7jXTs+2qZkRobs00RZJ
rBeNbleOSnpRoX2l4qv39U/FVdMXO4GX1Q9jtf2clEr8BTxB1R9HN4qqjaJUcXZSg9J6muiafgvi
xIMUuS8GxJ8Rv2h3baiOw7sIGuq3Kb5RcpupJ2ZY/wyNYqR7EQyhEpglFM+zC9yx3U5V6vGQUp9f
ua5u98Jv3Bmofup/ZKfXn4SahSlDpc4vEl6/8QyVdfNZo+YU7+1Y3dXoy3njOH14/DFuYy9qzqT4
AF7mKU1t8S3sSqjVoBfpRVGI3RHB1L86RgHcH1nrv00EzdfkgW7P1UwQPhOJzexXN/waamoZ8TC1
6UWTSlL5Jjf01zRThpXFvGeGvpTDBPzMorTsQ5MIR8WEhtmlQiD0NHVQlcDisQZWuP1kVLmpIFBH
cOf1W3wyL5vcUIJRmKvx01Grwul93zrVh6nt2o9pFvc/LFWMn9/6yVhAmsHUnQALmurik9EIMDs9
CPOLm6XNASCu9sV1g+knYtLatuwrbSU8v11KoNkzOJuSPvfFkjcBJXHcoZl+AfEFDbSk+EmYmW8e
e2Xd3ITXVuaN+ke5KdWA84SAEC9qbEbv7RCUi1MKyG7BfK1wQ70mrNcXEJykAJlBBc5wx2UFCO1R
kUobWd8hb5v/7KQDn0svqbLor8kuPTaGGwZ7u6JDtZOJGdU7225j5RPMv6m7CQqdjVTEHsjaNMs1
m3Ffp/9s2VX1Tyy87F+udIifdXSJfxit2Ta7Qu3qCRCbl1TP1M8GoDS9xmD8lNXwr4jWzLNNXgSh
A7iN3tK21JTW2IWqV35Xqk62cFsOSfgzjLo+8AMl6z7boRyTZ4r2sHK88TtQWJxxyvCLkGrSnr/+
DrE2mEDIoujcEJJsrWjmCu0afVdV9ppGxs0nfzXFnANFOGoZSzIaer+5iWp3dG7tGDIfzST+DKLv
OfHz4bFTN2nRbInHHNQUrTCqw9dOoYObmF6ZYwnQN1KwMvpiO0yomgnC12M9defRGoaLO3nNyv16
c3heLVPGp1pDFLGcsc9lkrhDxXKOlnCPnDD1IMD5rny0e1ZoGDBN5zLQxw+59s9Iq3QaZa6cXAjn
nyt37N8FZeLsH6/iXSszjgKqgJnKbfEMSvCPCuhj5ZQrY/zMKGx1yQSqzG+2AlU/YQmwEDDmS7iS
N8zhcdqFZ2Nqe+cQl3X1QQfPszZKd3N3A8zVeM5h7KSlZixntVrbGISkK39WbLX/J+kq95vRFyL2
m26cnE9Dmbf9QaKUsfbO39n2oGywCSKL/yzxpWSkiKjogXJK3WaGmcUR+t5h3lASaDwvXrns7nw0
hmteY8t51GU5ltim5LFQ/obnVjhev6dVppdbq7S5ct7+3ShuwAxv0xK5mXSogjTKsyDAkKcDDNZl
e6TVnHx+uxWKx2ARAatzkhePn5lEgVAYgTx3jvKvV+vJDlq46u3XBT3L/2tkyTrG/Q4RH+hcrgt7
+oYUNIU2K+j6o5c60fc6Fsam1uyUK9Ikk3+Lg/hEyQnUuMeQMTMIN1eVTPoxGpy2ODoUXd6jXO6Q
hTnN7u1W6DLSbKE1O7NlX18Y1BkbderM/Ni5xpg966R58oNjB1m5siuuN/tvd16DfLSxuH+XEFKl
hw2+jbPsiJxOg2KVSeUg9ko/Sdu1ObLrnf5qCqTcLIsAKzZzj4vriQdap+DkZsck6KhTqYQre6A2
+r+Pl+46Yp7NwEXHLofUci4tLBNDQiSgk3WUHqmfAnAarOAbsvYtSvSF1WxSza5WLsTbJQSgQmWI
bBj1Gap6198q6lrmI4BNHS1a3C+eog4/gxqAHjoI3gp68zXH+H+R0atzPPyEDVQRDSZS5t/ljyis
sCbRR0mTHLURzS+DV/HSJzpR7aR230Ccu2Q/nXehiNZeCqDux7It4g8hhKUrTt9+TJrSLtk3BRO+
5XIsuM+tNrDyHKeHXJxVQVEpThJtxcr1GzC7S/EXvS+Gyuaiw5I2oGespheVGx8bVQc2ao3uy+D1
0yaMZfejGdXpQzlIdQ2Qe883jjYwZ8h4Gdeao5U/FtlFlJTm3BQfVbDcnygAjS8NfDNvijx++4Z3
PHFwsZPhLW5KZUiYPbPM+FiHqbJJa9H5NfQFKyt4exrA3c7jm5S4Z2uLyMq180oLBys+poOTf2go
rgV+4UVmBvl9PfxrmZBFPz5/r43n6z06E/rpQFXZpWyN+aP+sXwxFViLzDQ5Sp1S0N+e0qS9b2uN
YbxX4JCRR1dWRr4xEiuXm87p3e+jaTfB1nb6GflcpY24UHR1lIPBJzY3TS661JdBP2Ygh6dO76Du
Scr8vdq5iVr7gz4VyqeAFk/wrA0ecSLPXGmfNZEq8S4J4r45PXbx9sTT24csaV5PUrzlTQa+oZGq
ESnUBaOh3KAzm3736iJkxMFJ2m+PjV3HxvM+ARbOAZun4kEULHvNoCurkCHnBE3Sqto7UlQXWbjN
e7ds+yczC9RfE1As2GO8fuWZvT0HFihgsAUYp1+xZAa2B61KWluNjxrtuZ3dFkAIGeRYeVBvzzg5
6wwvgK8DLsrlEK6VurVN0ZkzHnpSXBgX19M9Oidt7dPP1YItmGFyvtoGKrl7vLQ3DjI9TamDM8j5
43QsjmBuhPzsQAmPQMUC1U97Rd9mA4/tWx9ZwlfYtkk1UCilVDn/Hn+eiFGJbauR8dHoU/cDxBFU
5kXs6nvRC9hEHzt1c+IxBgZ0FnmgXETj7tpYjbgSINQuPiqj9lMqYCrNSXsePOW9VJqVvXlzELDF
/gRpA9SeZHTx9DWe7EqltKNjqQfNTmSBfeRqri8BPMgryc3NNgGQwETGXHhm9Asy/2u3glJT1Vxk
XGRToiXv2iG2rJcBCO/3wumjaNN0ChjZQjj5SoB+x0cbTBkUelxpaAUvDMNdruejGcXHvu21jd1w
T/dM3mxGd1xLuO/sR9INjgKvjkUIs9iPzThE9OI5Cm6ST5s2rRo/0IZgZdffc4h9T4oD4Rv+zP/+
x26k2WK6IOWSIypVtKVCBV8MNdnJtHxzsOyxaCjWMcVN4Acl27WpARRv6U1meKzysd/JydVeMq9Z
Izu+dWiGkkCiyDVFwW2Z9+Z2HcrGjfRDJtL0Rwbm4tkzquRz2IDHeXy4bnchphBRnIFyc7lt4VBB
nFepVq7zNFl/5U1I6yp+KQrtn3oqntumevP5Alukz+HVXJC/0QBSYwDj6BtohyqiOhF0o9wktDPP
WVC+WevNwxTZxgzLY5vbiztqBuRHCAFoB7Vw/pJuKk+wztMqVkR0eLyGdz4XygPMsMxZANfiYg07
NFpQKNO0QzblBiOwVbexK1s9wG+grHyu27uQhIMdqPOIcT8tGwOA4bPBdkud2nIvNh1yGFqW/nQT
4FjwAa0Yuz29GOMtgU6A9JfZkuvNbhuhrrZQyx5aylzv1bhPnoRaTrvHq3fXyu8pEbLPm16lBqN2
hbqHdmAienqOUcvdqRHAncdW7n4jgK6/cUUoKlz7UqHk1gNR1g5egZKIj3oXpB+1F8Q/mSts34bA
IMSZ80LaidToqYTc0CNEbogMTOVoh9ocnI02aM1eWl61z6q3q8rPw1pwPTCzjOQMhq8da2meKTEE
lQc3aqxLXBfJsQC6u7LF730keHDn7Q3RkLqUmmzBYaReYrF8vTacQGl0+0DWa7XL+aBcBdoe2wxU
Gx1rJvrIPq99iQLghWGU6uiUOAMiS7mat3vpWPmTHoyF5vc5+jN+oDrJtLLVb7cHlSqaUvQIocjl
el9YdlslThpzQmYv9C45co0+SBb3HMnK3D7eibdLSWgGRctcB5nrgPMR/+O1UsYxcDpzRCGsgelP
c4W10dypX9nv96wATgeWQ32CuuZiKSF/VmG08aZDHmaD78Si8rN8mlZimHtWgPTPnwrmAVAP175U
EUgQq4skgh7RsCHB17eVcNdqRzcJA1Jw1BGZzJ9ZHEj9rq0oleJ6gPFGRBNM4+IGhf2f2WnVrnDL
+FvDnPu2jbzia1aKNTWA223BjWHPZVuSI8D+C/9UdUDODHzSoQ3H5pj3oSQsA8CVV8mbuUHny4m3
ihuKJhEZ0rWTWdA4Q4Qo3qF1BRp81EqYt/ay7DS1bb2Rcefs51+GSaox0b6+dUvSjCVKJxjlD3+v
bZt6CZ7Pjm0eMC34xWia3DCrVv96s5V5zAA2dFralPPnzfTHxnfUxOmDorMQn45stMlBXnwWSWWu
kSDd+WjzNBBttplildDm2k7m5UlU56FxKNpI3aGD1W+bacq3MSyfbztlvI4zLy8N+vn2mBGr16aU
rpxClXbdaXCiAHyp0YfhplCnNTqaxTn7bYcRYE3HI5tG9rWdtOHqLaFVPRmTq2y0KDKZgBvtlUtw
cf3+tuLNY+J8JELPeWH/+EC03uUYJVhpiqT7icKLkx6SIOybrZrr03997qbGKZ5ca60Ve9e9Pwwv
DnjI8wI7qF2dKnTdP2WUQv4S0Mn5b9p/r+6Z7OOZhAnc/5IZqRTosI1WUZ8Kh2SuELl3jBpl+v7/
Z2Xhi+LUVdnmeX2yzE6+i0rX+0ALoVrrms4/5o+n8rczNAWIl+YNeEMlMASlFFNan5Kof7LF8KnA
s43VddIfK3eNPfjeB+JlZD6MCBdKm4VTbpgFMhG5OM08O+MWZtoK2o5JqmvA9ntbkOiWmxBbM9b8
egvC5CoMp0zFSStaKFVBJgYJBGDlOH2Murov3qlBFFa7eehuOj7+cHdW1ILMFXpBAjeIUBcXcGn2
qUkVrju1wLHHTa9CErl3wN8guSoCw/qR5tkA1+tjq3ccZjOinoDOMHgEb5Ehl7ZWS4sn5ZQlYeKn
lh0cHCKE2CdSVDfBDHeDRKGtVsze+aCQsdKDnLE4RI4Ls3JswnTIJGZ1ZdB9UXrxJY+k/vLYu7tm
YBue20t80iVyxOuKKvXiqDlZQRt0vmyJST5H8RSuqaLeNQSdNAV8QOQ3qCIkoAEOM8l9QkY+9sdw
KDZKP07bN7tDq+y10j2ruyz5CqBy0inKpM3J0MunUWGEx9JkcHhsZBHtcLKZVpnvKU4B5frlyU47
Rw/qqa1PNPDTi1O1P7q6pt4MEhkAji6rD0EYWNE2K/QyefMZoJtPgk5lgzEP3unr41cyeiCoOlWn
pBral6rKitZXtGGq/cxxJrh5w7Z8I//Zq78zc/NM/kh0t8zTLTtXncHAX7MkENnUFPNfqhwRjF2V
DdPJdHqxFaoufjxe5tvjzlFnqICuz8webS1Cu0YRMfRdenPSoLBrDuo4wSGdm4RhSD9mse53RWlO
K+fh9rRDbUmKw/Mzl1yWviIhpQGY4KGbkrF5rryu0z4WSBRm7xQPhgYfvRglPvIQe82Xx+7eHpC5
ZAvr8bx9qVwtDjykYfbY9nl5CkWQXwKFUTdbq96omTJ/S2q1NOQBFpJ9LPmCEApq7GkYSsjHxvSg
6HX9YRD1WqvuzqebhbJ4HkDbUchffDpmVdwiybLypKIcfrHzwvsvRwFvS1oJKZOq5dVKYHR38ZgU
VKnFkc4vK6auCRvVoOvlqQmHFJX0Lj5Ecdis3C6LuPX34hGccLGgVstDe334kKiwTJH25am0p3JT
hnbn6wHkvUYZrJWR7jrkMmVDJY5bZnkvN2qgMVVjsIKD1e3dbihORjauRQ13HaJVM8+ikNQsdzsP
aqRBo1iegoR4KIwbue3Nfnj5P5yd147bSLSun4gAc7glFVq0ux3G+YaYPYE5FvPT7696DnAsSmhC
27eGXSJZtWqFP0xdKk5vb++7W4LvIw3vaMVtW1VtZjnCdNl4ejKtk48Cj34amxkLRm2xnPda1OiP
ddH/+1p0tWlk2mQNWyyZHtfkqZ5VX2Yjd35ZelH5teqkn0vP2aMX3vtaxEf2BaAuLrhNUpTHwl2g
1LAxdG08OgmcjQRpV//tV3jva+ELIHngsnm1rWWEtI2Y4chcoDENX7Oisz+PsQfFsFWtnTB4bymE
GTlQHFXtpr89KrACuoKlEkruIBb5cFz6yjosQ5Xs3Gj33t3vS8m//62moTZbW0Z+9cVDGQAcUqnb
2aEhEdy5Tu6tAwKEI8UNSjNk8420Sls1dHXqi10a8ylPLPvcmeZet/7ei5PyT+zz1wm4vF9+e5q6
RdIcnHRNegxlELR+XpmBhiZa9G6q3HgvG7+7HPxUBu1scggt18tl6tS7lbOy8ZahOZixlzxleltC
rcmLnQN87/2RI4IYo6KWs8XrpfBwwNZTENN5a7AyJdera/r28PAel1NRrkHZ1oGOcL1KX/ce67Qc
2l6ZrGBOh/4b2EB9fKajo8U7q9257YEgkWDToUXKeEvZzzILMcPKI7ZGjvqUlUihxfriL7ELjFcR
AWo/+c52v4mDDGTBMXK/SxV2AAvXD5gqsVJiEV9dHOSEPtrZS9MEjbr2h2lW9pofd9diPMU9wqCK
Vub1WuifNcjLseXdNSFrAiXcNae66vhqIs6Mj53iTDtB92aXUERQGJKeQiuTeIXrJZvCSsyIAc5F
XdLluaAzHBS9GD49uEtIFOQ4h3EijRDWuV4FLoQJgalgldpCDrfrzZe6XqqnzGuXnbBxc8JYCm41
2l007zE/2IxY0qlWKxfNqss8x7VP87s7NTK091m6J5J1bykJCrCobbnyt95lajXqVbGK+NKWhfUU
Kar3og9O8R5hLPXRZFM28Ln1eXlk1jeQbqNRk9pZrPgSZ05yWJT2G6oiexyZm+0HuFmO6RH5QOea
3t31VyqqInJSALtPurW+QHQM02hy/VZkX0YlenA+QExnOMSQnloZVDeTkOvFIvAelVH09QX8tnm0
+yhBBiHK0Mfinz3oHvK6GC0BmUP/hzu6XszU+lgsU1RdUEXQD1Wyev5qVHtAydfm/FULiQrTwGZT
AgFk+3dzmSCOMdUeStcXV4cE7yOYIpogGdLSfEJGWKDNjAImOnFxUhy6htvNr6Y0eWkTrbd2xJVu
vqUsdglYUucU0MzWss1a4WlTt/B6UcNogyHy1Cdwf9ZPN+vmZ4GF7B4P7nZFgjJdW5kx8meLR21U
J+qrti8uaW93P4SjRe9xAivz0B1ypzwAn0n39IlughfSzDg8yfajlKraStJ4KMpZXWMWlw4vNR8C
tIbstrlnGXRzzJEakWpBlBDkVuhDXG+eRLCJ58gaL9PCNIZMZfCx5+yCGmT5Tln0eptc7yBqdhym
qcJkWbR9Iki3uhYjTHxJhnh+NrUFXac2EUghYBfx3ium9gjqfvCNCD2zRq+q99Rtzp9TbCHoG5np
gzYLHBx6abD8sLwGX3kDPcfWAQBpW3YXyP3dT3CEOgD3Pt/ZrLffkRoacMZrGqEDgLp+w6rQonX2
YnEZRnNIjrNtKOEw5sgrPngNyTKa2oxBMgr73BLX66xR6iQiEf3FVbT+Q1lbxWkxRP4Ttr2+k6nc
PpJkvkrQPjcDZcZm02AQMBWTMlaXOqvy2LdXxfosdHX+8ugTkbmCJ2CE7JgMuTZPBPvIINFbWaa3
zYAMRmAPR4Wbrpl9fHupm/NNa4AnkRwY8MUU7tcvb0HXDkeker208dT6STOixwf9/cCwsoPpWP98
e7mbUwdaDDQv9x6TE5Bqm1xIoC+KcIcxXHL4N37R9NohmWyY7m61ByG+sxQJHnoGMmpD4dpsPwhc
qrtYy3iph3g5ODzpy1Bq7bu6iR5uGkk0NPNjOvEoc1DsXr/ERKBV7HiZfhlK+P4YvTf4sdjlDgFb
/uCrKMJcC+0xZmioPwEz2fQ9VmhvCEoXOtVgj1TmFDlP65Knf47mWgVW1ejvy5aIunO65Be5WZVG
HENladC8rW2M2fCUxZv1izoa0RFed3dcezc9eW0xvWhrP75D5b586RBg/BuHz72Gxc2Jo8EDMo6s
2WSip27HvWaN9KUjkOlXOls9DEM3+7kuHi7gWIX6Q5J+aBwwoLz+gCAyoWxqnAJRzdVhGe1/LdHq
h8nW9npy2+chPaJQZDQEHQEA+FYCKeqbochnoYZ4dCgfJs55iHDo3ghvu1VeV5G8V6DDHLXthTOT
1pZe6q5hpLqNhLd+6czpkw68we8T6xco5tPb53obRuSCZOc0a0mauU83hw2FiWxxemsNixJBq9hJ
EL+cE8c3jeKbqJI/3l7tzkuUpAsYogQuOpub8qZrrcZ2UN6Ca5TVB7NToqBP+3YnNMqP/vvOJ92B
U8cgngYtwXg7H1dkRg38bgrjvKr/tmrNPNTzOp7nNiqeEF83fhRZVp36ejdlv7eyRlAmJDPiYPdf
b8feiNrScrIpNLWsPcxiRTaxFeLAz1lObunUH8WMs23Udt7Xt9/sNmjKZyYvkvQL2V7Ygm66Ym7Q
mJ7GMO8r9QgUXwnSGIR0Fa2PxmedxIODQBuNzicPurl55hQYij5UfTg0q/0F00M84Fot+dI4857X
z+v/df0paTlJOVJ6NLKA3ARoD73aJB012KSGnalIcKxQTjNF2ONXLsciPSTmVGZf3KmLEXREiGf1
0fPO3Bdt9BIt8FRQQiFJVawcl0Kd44NlltzMj757tJZeEWpcWrcUn8k0p0mf5yGERwXuIx2H5sOY
ufXJG4o9qNDtd2Z3qYxSwcRJAN7mhVhjnWZCH4YwLe06GGilvZ/KKeEsNXus+NvDylJA0qWeBjtq
KyKVx4lW4T3Hlsob8YeH1MvXBZOE89sv784qTMUkWYEKiCRw80BqVNbCjW0RjoMXBWlhF0Fsm3uy
Aje1IJuWioQ6mtuegn27jI4uMQDjog9X06j/VMe8+XeOZ+mRmPXIYtu4XCDSfGIejTAEytgXK5nc
p7cf9c63g+bGiaF8wSbrVWrqt+ZmGVlQzF1VhHmmVi9W1GTPHXpStLLKecdK8M5SJDSka/ARCe3b
QJui2dm4UnW5GNc81DOgNK2lDGe7fxjbAkcCcCYDEAItq23FfPW1xHAoKt1QLdCtizuRneK42TPq
2GYzchWudyKcHFAT5K4jK5sUYBBpPHZOQ3xqPeECScrqp2zOo5MQY/7VJOEJvbJMT81i5zu79Daw
01KF2CZrQer07aRnLaux16zICVvwgM/LgC4XGfeF2mY9kS20p3XUtA8GPIfD23vm9n7m40mjL2D5
nMYttVmPeiHFs1yUhYsfSTs3Z23N8gCrp8VHnmUv/7g9jVI8B9kNJFkY/2+vTqx+u5zq0wmVNDeO
QzxMoeDCOb79UBtlblo/ulTIAYZKV5WWwbYrSG+/Bcij6KFuTN4K2jCxxpA8VR0ODihmArc3J/8I
26i1QJlat/6A0pTRXRBFr1NQktw8jMx7XfuQl52TXkCoR98nBNt1f3HnQXkSXY0RT1HbMbKDOV1O
dHhsUEMQXsSerOvt3gA1TC5jkt0zDNym93QkF6ogSwuZ+MAyQXtfNQK1nIvpA/ol5XRC6s8CYNAq
tJxce2m0HY7p7R6hRmd4wf5ECJQa9/psTNHad5YV62Ghpant27jLul/jyl2+u7PjrEHCexl2AszN
RmEtwihHknyHxu4mbGN74sFq7bOwWwu0e7wkPQlAEDsR894qVLcSU0mJeyO+t5iIEzEBykOzUZLo
YmIS1ASYJi6PUe3ZkLJPRpEGZALhjBsELgSwXsvXKQ8Lt4E9p1b9sY275Mvb+/7O49CNQ2fGY7dI
v7/rD9WlXa/MSVqE4DKgxFpLG2SpOx3eXuUm9vMskJFoGfPfgDuRv+K3a6bpUgv13ygN6wlvZjtr
9OdaxyjTwL/sISGb/14b1QoGIOC7ICZt+h2iwDFisrMsBE20HlBxigLFbfaUte69tle4K3gLGotb
Q3dRdUnNlCYNWaylNNGKusUsIan3ot9N9cWb44aWCF66HHyn6zdXuWNReWWVhuPUuZ9QtDGPRdZa
59lU4+fJUdozo1Htwe6A3HoyH2ADQk+iYLlelA54O2frlOJg1Ct/QuNY/izcMXmfOGP2R2vY08fM
LtedPXLnlb52j/hoEvKxbaKq1oiFX25mYanjbBG1qQqql+j59k68twr0PwiAIADBIBnXj+atLk1Z
M81DBweGoxmb6bsITZpH029KSYm3RlSO6pw66HoVlHXyAbuLPGz1acrOQtTmejJykcRB6ZW78LU7
x4tGMCY0oJRpJ24xcg6ql66hTE3YdnEUTjNXviu05ATYqNoJsjc3C21egiw3MRBYivNNkK2XsRF9
27Rh5BlTc/AAYhQfIETYZQB2WXcQ0fTQnIzjdRjPsdHg4/H2B7x9VnRTAK7Rs5JZ3nbAOza6Nbjw
YEJjtLBQSZK/Va5uVNLXvTN+e/RYiRdKHGF0TTi5/oiYGVQadottiM1q9NwoinnOR8f5RC5uHPLZ
8p4sZ013wtedx9Ow+ZUjPK6xm/F/MoJkttK+pnBb5zOERxG0M1jAsc33NHjuLSVlIOjWWkzMtpK1
Ua5GnhbZddhqKJDSY9HXLJj0SYij1quRspOv3nmdTFxJlSFGce62mxSEQOR2HvmGbSTTSYv65T0A
m+WjA+vxo70W2kfNrse/3t4tNzk6FSnRDC4O2R39pM1BRAx9REtfZKFDSfAyN5lxdMa5vkCx0xBI
b5Ih+2MtWy9+wbbJEue+LJ2H4xpFpAW5hMqHQeb2JyxQ3o1pdJUL+p5pkMUOysBSa/7tB72Na0jZ
UMexBluVZt31Zm0XnaFL2kWXtY2Tj7DrvsFjzf54fBE5eZK9cO7zrQJVrq+91VpFdKnSsjhVS9EH
Rp5WOxvldl+i4gqeB5YHNxCijNePkhNSEt2s4hBxbyVY574P6xJWZ2Ipey7Ht0sRNGkbyXKfgnEL
ffdgxVSWgc9TCSVsDpAXbg3fwwshRY9nKvZAZbe7kRKGrY9mIYKYBJXrJ1OKdlxsvJ/CJi/0Q1kY
RljkK9D6eJ6f09GJTxo2NIdGxBOmnFNzfPvz3T4t1ar0NqHIeW0JXi9fFvLexfIhXOe1UA61aQAb
Mel2jD46rcueBNbtlmQ5mjXwI3m7QHqulyvgt6e9U69hWSzmU9J4eJUqVfp/eChCNLN0SWYhib1e
pSdnmIolWcM4spmXdAYCpx6+BwktzSbe6/7de4XctPBZcD1DwWmzN9N+FnWhOEuoqa04W/bYnKuW
XSqsRfv29te6fX3ccaiWybqUOsPeXD8e8tJrjsgbbXA8VOmDZxn8IBNE+Nvr3D6SvEtN5DOlfDI6
Udcv0KvA6FGpjaERjaqftkv9VKBPcOoHdX16e6l7j0SJRmX62t/fKvFgC522K/iR0FGG8gmT1+EU
K85eyixfzFWDVjay6NqREFE53dxrzazMBuwVLXRUwPR4iCN1ehySNEv9Np3m8USyru6xj68fDfVY
CEHSNlFjRbn4ZhuqeI2Mg1vTCW6Ed3LQuPTbqeoeSsz/3ypSsJHEhBi/hZrFVl+NbdIloeYs4lSP
9XBom89W+2KWjXkqaFM9lG29LsgYi92OMdarUtn15sAwZgAkqqahHpnmnx5aOpU/z/aqH7EsWbSd
yC9Pz///cv+t9ooxl87TnObNS+zmeAUtSFW1pGjZI8rkBoNbNIcRfuFpUDPtiRTC/ZZlSRbvPOid
74cMIYAYk0sH6szmYMeV0gotLxJpWz49OXOHGLFVxztYuuuz9vqASOHQy6IPKskI+vXrbFG4AmWm
kY7QvTyr1vyXgRXkkfrYffx5qG9IBDy+ngNAcbNSog3TsDhZOHtD+5I3lfoLh8E97srrD958McAF
oD6wWOAm3d7Vc2/Z7lJTbbu1o4xALCkOk6OwpFfJ7Dpd/ExujZXNGhsKuL6xV5YZLVSMrHEz4qD6
sdFO4jDoNmL6azJxCRuZi1S8XjmZeujMxtOYsid9f4iGHk8XFSe/bxD8qn+Hsh2zwPVS8+uK3aH5
nHVKavrr6DZrF8RjZtl/pPgJwhzOR0s/gdHp+iegwkX7scpX43sSqxh1vx3hrmOP/MBSZJn0ncgN
VGCrdoRRNzAWmFChMjploJRiOYguwghAUV/SoXwsf3ldjpqZthcjbcqFLUSuSfBAyXKtDEWF+7ea
5e4xwrrEHzyQY28/2e0BoS53oe1wp0tHrM3WLdeOEWFjl3jwas6ps4r43NTV328vcl0j/Pc8QN5p
EknFEgQ3rndtZ9aoEypOGS6lmx5NbxI/J8bp7+uy1g7VqE0veTIqO4u+FnLXm5j9Sy9Pen0xet4K
LfRmvrQoleNeLvLCtv18UmLxokvDuYuSViJL/NycPO9Fm/Wk/Fi7TmNiHmqJsvcrFXbkl3HFKPib
kun5+rOqR+W5y9dKhxXqaWngaKL7Yprj8r5+lftZMtfDVUNUEL2mJtLNw2pWFW5itch/5HVS6L5o
7G48JwCL96ZOtyGW1jbls9S7l3L0m35S002yc9x1oTU6jQUhvO7fLXqifhrifvmmjs0g50/rBDNx
EcbO/b8Br8nvK9lm6JsA7cRtbNsX0fR8KYxsxLTJHBvjMDmmwADGWBX7c5Mh0PV1SItGvG9z+uuf
efVLfNGGvPqHGUxifLdbseiBmmKq8PntfXe7ueEv0ju0GVABBthSMz0grV7vijIcDBTY9UWsHzQj
mv99e5Xb6A/lCzI5PDTphbPlnabOmOLImFUhtD478xtMYNNgjmnqPZlDve7RXG9jkXRbo1ciJ3xw
hDdXWteNurFGHKYp1ZrqaLoKBi5ken0TrIk9f7dyw9opt+8uKcf+bC6i0jYLcpuim70+rsIuW9Wg
n9CVaYU7glBv3GOb5e1OPnR3PVmLSkQpNf4mKNllF5WmrRCU6C43p2xKom96XpWfsHLiikk7jFF2
4uCdJSEY0AUjL+cAbceYdadqKBenTZhomnhSwDAFutEhXmaZ3QEh1z3a2J1NYwKHJ0WnIUT03XzF
uE0a0bpJE5L5dydNK5bnKe+cd6Kwtb3jadzkX1TC1FEcAJlcbjl3/eyYs2oPeIbqMZ5x2WAtDj7h
rv11seZ2CDPRuB97c6o/ptCuah6XbRtYfW+Wp9Qw4uFsOaJffBNl/ur49uG5vRp4B4xDEPlD+Qhw
w/XVUAqR55gnVKHblkMcGMZRlFn7D5L1ZTB3vTAPwySanf117+X/vqiMG7/NLayyFGsfdVWI4IR5
EkXpHbQqds+03PcaOHeXomIBaMUoBmmw66UWZBgoZXg+y6y0U8V9EepqORzoFfU7YNrXken1hWdx
kdNjfEVTkPNer4XsiopfnVaFUbpUqe+oStQdYiOaXji/vNzOs3GD1EE//LuMtTu/19cl/tngyIGW
XAFrfqcEvRN+KXLRaAUWL5Fsm2tfSSav1SKnChsBzkvp0cVfERA+vb2D7qwCXI4+46vcCxPl66fu
FWNKaPVV4Spy77xYpsB+1Wl3apg735EUAqoHzQGa8VvlYHsyV2VSWpyRY6E8qVW8EviqNRyA6z3+
2qQAHymlbHyQdl4/EDPedUxMGrg9Rl0YjzWTb0LX2en433ttBkuQ3UtnI3vz2rrOEGLtuiZ0mXpf
EqUxXoY131OOY7rEr91sSsZbNIjB4kFi2QLVSm90Ikx+p7BX82L9mWJavf4CT9WJ90YZV4hWg5BW
rR+FyOFbBWPatOLojqs+BtWSdekf6qoZzXHGBXM82gggoIe7tALo/6Qs+r9l3hjfsPWqszN08MIM
9CxXtcAYrDYO1iwxvqhmQdUi8IZznynmM6ugIdhq7rGzWuwBe2AW9lNSzVr3rrOo7X0k0CsRuCrp
ygdb6dY69a1MS53YFy0GrpkvqkxJzoujx9qhWFS1PtTuaNZY08MK8p3R6gooLaLvx19qPS7O02D1
ZRWmSqGmgT6KBFEia2JOakVjP5yzBI2dYBljXM2iQjP8ZtS15PNYgeI79iSSnm9owopfNO6mIaiy
bCk+o4qmOZU/zqme+pmq0/9Ih9oeg9iLzOqpagvH/gvA7zK8w2l2QYYA/3fzczlNJf7HWDc5f2WW
GtsMzGq1POKsnkZ/87SdFRjCjWwc4CJDxVOjGu33cYrkm4+wDFzFhq/1bC6xiH+40O9/RtMqsJnI
21TxO4ww2rNeq9OvBbOG5mB5g23689SNZuCkptI+JaYypJ+cJTUnP9bquuh8I+buPWuzp3+Px7l0
M99Om2wZDgaK1vrfYlmIWlalluBQxsL5Ap7Dsw5K3eFKV3VmwRGp4ukPtxycuvMTW3TqCQ3ionwG
haxr5wjkl+4D3Z3bkxGprXLIBwgB3+aJu92fbEOsnwzTbR3elKYWQPm6RfvZGvgy+KNppb9WI630
pzkfzeaY9YXrfF/0avhcqMVoPPV5J9Zn4H+iOIPzNOcjku/clL4DEDny/LkF93XJ4lrpn2atASzo
Ox6R6pTbbDq/wSCs9A1yuekE1kT/ezLsNf72cIiE208FhkKobAZvLlmTbVtWudJwMWQV23gd1WMT
1623k0TdCZKsA1+SHjgoom0x6Q3lUOUjtuHFnGeun3ICSpjISbb69EgQoXn4sRg9UiHT7QdXvy16
sJCfdCu32jAhIhzUpI2+6hEE1LdXeYWvbyIYXTnaOiSIUCG2SGmziew5sRURQrX2ok843vU/MYxG
rhSr3P7PGI+d9QOZbLk+LU2Vi6CG3ciWHavBtS6NkVn587K4WRt4DRZRYcdt2AdK7+jfS6vTxUu/
TEsWxF1MT8xOzbKlGIqif9J4LGp/aBUj+2L1q5p8YMcb/XO2rvZw6VIsWP3ZGpv0l6r0S+k7tFjS
Qw0/sLy8/QquBxyyvpO4ekvuICR9cIi4vpG0XvM621ywkzYb3Y9iDKXJFlxMfiyspZVc9fF4s3EU
VBOj801Lsf9++we8fsrNN4DSBhSVsSbAGXVzW1lYnS+eUOswnrmhD/PqNR8ioWSlX3RRLIIhyaE1
LHpjvXdtJVvfDdXadAdjXHTNr/NyNnzHVTqD4juussBW+mg4liYS1sGqW21yHqIu/YXUxvqhxEB6
D0t75xIEyibZA3TIAX1sfn6htu4yjWT7s+RwtQhs1HhIQNfv3pPtWju5yp2cGplC+dGgm7Cu/Pvf
0ltkbzKtrN06hHDe+cwvmT0t+XFtm4/mur7jIH18+/PIYmX7dcjwcDMGqU3TSj7+bwtSHSR1OuTE
l3xRn3VjqA6ZJvqTtRbtkzakUBny1cXrsrd3duadLEby5mjPSbl1NNevV1ZGO05xc2t4VPqNRdcl
hzbqu52M7G5ck4NR+kns/i19rK2MWR2UqAmNuhoDRSzmca065eCigrYTQu89EFM1GvNMtSXX/fqB
xGDG9P9ZKnYj2FZGFmnnKjfHnS92Z0NSC1q8NaoFGnKbftE8VJGmZVYTDkn0jOV69WMw3X+MPC4u
5pzHDwdqlD1oHiC6xxjlZlbuZk2WF4sD8nruikuBIsHzrIs9YvHtM0maPu1xid2lV7sptdrYZBRv
xX1YgdT9H6/LPEzx7KJ50SIzUgMj8oZfb+/727goTxfHjFmz1EDY7L5Rq5ZxyoHjq2PZzsfBbIfp
qerG0jyOeRHHPg5gTvtUOw4h0hKuMQS5MkR7Gte35502/X+MDOgYSCRc7xn8LxY1Vrs+HKtsutTM
g19MddIDenHEgLpMfyaRveycvHtvG8iHxTVP41jfwkxiTx+jeND6sHWmbAnbTEUvb/IyBc7jOE3x
E56wzd6o+zWDuI40dHOl/o0k3YBw2WQyLWPwITfrKeQmTZTPXjp0ylfEUYbhY58pY/yl9tZkwVQS
jNkxaqU+8aoNitpjWK8j4FBoSAnSZSibX1gZe9mPVO+wIO5K04w/TkNvu2fKSfOXGvVx6icKTeGv
qTkq3sGammJ+gQ6fdjv9mdsjz/bxEAXhnJHO2JtdFLWKt451PoSuhYaWjZbcx4ruxc4ZvI3RstWE
ZAewXbg7W9gTWoCLqFboHC2lF2qAPZDQyHJcQALCSL9boIhPsVu47wa0Kh/TepcJBItTBAKWobt2
Q+QZ7akfZkUM4Yq1NWKiIvdtp39M2vO/VWBZMvFGM4GqdhM711RhVJSwil0oZmjMWvldbQZzJx+8
vQxkKx3oLj0dB0Dl5rS58JXrKrF4kVW2fDPscX6mOtSfjHrZkwW5szMkTM1EJkhKJWwjWkKsmHRh
DuGIDHXgzUjWt0ahn96OYndXoQUpW5+gc7atSOEweS6NZAxJQ8dD3BiTv2Jsu7P/7q7iIhcKkBGV
jq1qms7m0zPIwyGSVd4p0xZxXvJk/fn2s9z7OHJIB0IAzBTb4DoUNp3WZcjhj+FaduJTP+opd7ZT
n+zGUnYaKLdLSV68y5UGCgzSqzxwvyU90VA7Ys0mgv+gVZfSdPO/IqFjgs74bue2vrsUQtfSk4G2
kLOJELHI4tETOB1SFvztMAL2E6ulN4A6x8PpB4AbWmmvOw6k8GZzA65d+tpMp5ASOT4tSl34njbs
NX1v7w7JMAHpIE1IgOxuVon1Ocpmb57CYdCH9VAyWDmjT1qrn9KYT0ud1Jp79JbbS5KMWkLiSYwl
cmlTw+CgjY14wZquEPbHxR4XZAlbxY8iPQe7aKcnBTOAnaN150GxZ4CXLAFTstl/vUdGsy06U4Gl
qRo9BqWJOgUFIkCfEtdu30e17j2cqMpymPeK8jW83m2hZjuLBmHRnUJl0Ex/sFPj5EV1fMq60Xv4
1mIp6m4KfqkSuL1PctUoUZKBTiZcvX5yBjFf3GTac/O79wLRypcDeJB14MKvX6BljjEzn2QOW3QO
ar+1c0vx60FPlzDVneFruRb64xgLBFbpKDM7humNpsv1moj7YDCbQR12czxzo2RaIn/OC/MxhJa8
rlhHKpQSPuDqbWGXs1lntsj6OYyMugvz2NbPlWEV70Bp74l13XmNZE20ScCbwW3Zcq/thYFH1Hhq
CD7WekqWMT8kwm2ClOB4Go1q2An2dwIWz0dolMKgDgXa9SscrFq1O3D/oVpX+r9LizGdX0dW9Y4C
wNq5j+89G0g6Rh8gVmjNbz6XqEXcsiu0cG5r5ehW3URAKcoPKH8mlzaK9jjft4GEAQAdLhBhALn1
LdinSIq+VUrGZnruWi8qPc+DRr7xo8qRBI1AF34ulql++LTJYahkI77SE7ek63rGzdKuiMsk3epR
y1TFj6O6Or19e97e0fhrSKKG+so42Na5GNpna16akMrbtVuQjkCwPGjmFM3cRxcCDYJoMvkogBCa
sdf7o7ejtSg7jnVnDAXdbTv6uCpKtzMQu92FdDyRl4HPKHt327E1THUzK4thDhuXnIYK3jxEubP6
Neq4D294Wp5czRKUDmV6m0PRk9KSHl+FsMeQ2i/duvK7XCsCx04e05uWYUN2V2GnmkCSNFS0rt8d
1gyFO/fqHK726PhDpOSXFmu5/8sDUWXJATUJ9VbRqhKqtorFmUO2uxJq2aT5SjrOZ8z41uPbm+He
Z0I8WHJuJaxtu+sm1ypMp2nXsHFcpr5kHsngY8c+5ecR/OPfD69mAtXAYwOLBgLvJpfy9NnKeV0q
vSrPO0aLXR7ENLknBbvsnQe7PU4ITwBj4EOhtQeO9PpLobreiimf1LDDvu6glzQe4z6pd1a58/rQ
meYMcU9SWW3BN/00LnOTrioQx6oJmLPHJ7OM8BHJlXxnqZsHYpZLfSA7OVQLkEuuH0g3sHlPMtWB
W5qa/zPPaX9opjT//PYXul0F1Q5CqxRqoiDe4mniycyTpnPGsJtFd6bvvz7j4+HsIT5u3hs8BL4O
URzhKfBBm40wDYWLUFNOK0HiWcrU64PcaNejClly573dXFEcWLTYJJJPHt1tFjMY5dyNljeGQyai
L3BXhkNfrNp5URECgEW2Z499+2g0D6GmSNk71t1eiehbrMzFtClkwKw8GYue+dPQJKdZE3+//a3u
PRn1CGUJvDgMiTdbfGmbtMgtdQozKAFHRlqMCdO5PjVa3Xw3k3qvIt7IdMh7V/ZFJX0RMjgXonz0
36ouB/R67NDsDaMe1l1ieOKdUwpy3Tqq37tgvX5C0bPelauD0h/sGXD8xXRegcyFme6gt2pU5nsD
BeCdT3yTFfCWoSNBG4WOJFUKrn9XkjpDPRjKHBZOvfhIP6yHue7rl6Qpp6Czs/EPJ++zHRzLK3rk
qh1GJ4wbFGQ8EQBHmE0hNTdW2w5roocDvXnvc5RBT/xSGHNf/FHXFtPZ2F3N4gSy2tSf6Vssw7Hv
W1e8mxJlEUcR9VbkF3lHUu11pvbBm2bLDMBbwWvEVCaaMVBt4uivnnYrrsxjWSj/2EpsFflJVWe1
P2MQU3ZBMmE78tSn2HUeByd1qvcDGH7v+xKhzQSZ0Kshb8xTofxPg/x3AhuB03ZQGJrGfp0lizEe
kOmvoqCmSdo92hLg7YDX+I8MR6K92TFk4eVIOmOErp7aKuABnXoIMaIfs1FlYiexud0GLAYSHFke
qnXu6uttEBWOMPLVMcKKKcmfRu+28ee2m8zqoMeWUZ0704ogZVv5skf7k6XkZisgCSCRHGQgtL/k
L/vtYLRW5cXZkphh1rmmb3i5eCr0DigbgljPYliaNLDaRhzr3I4eDtg8KDhbSmvJ098GbIqccnbN
xghrZTaDNVbGC5Ixyw6F8jbUyNQHxhIYeuC8W+KM3qxzoUepGSYo/2a+V9t594WOZ+OxWjkSeEQ5
zTsp5J3vCWxLKkC+omq3LUVLWTNvmViUUnAZgtXuC5tho4JWdKPPSh8UiVLEoPaIP5dHQyvRW3IM
aTUC2tsijhrALKuF4k8IXss2Dl2d1QsTTqirx6RKysg3u7jtDm8ventzAAlCIJ1ZHtEEaYXrXeS5
A8CMaGTRyHMvIkZ2zOy97JKVbrGz1O2GlVN16hkqbaSWt81Nw5rTrmWaEWbp6CEZEH1oi+brtOrC
N8fkq1DyIahHc2cXyQvp+pjQZvdIlUgAKeO21MAKSuyUGeBeFhuoB/b20WEcUrETmG9fI48GX4DG
PqpG5LTXrzEvyc8XWifh5LgimBsjPvdmbPnN7O4ZqbzW7tdPRO4MyZH6Ria1W5i7MHXQb03nhqUa
l+2//UJ9EORAroCsMOt2zoCfo+hUxmXqHKIuNrTAShhHnNXWKlEcyOKhebbRFe1+WANdlqfKiMhU
ieJw4oJpamY0lK2uyveoB3IvbX44nR3iJR0kYMzb6dmceUlR4lESgvMSc5irE4pByv9ydl47clvN
Fn4iAszhluww061oS7KkG8KyJWZyM4enP9+eHwcQ2Y0mxheWDQysmh1Yu8KqtbLEyhBatrXkWrpC
k2yrhh35riLa9Nj2ZfT58Y2/vRB4TGSPpdotqLvtUaEJ3jmMdIWXVK36L1EmVF9lIuXTYyu3EHni
Zh0QJD1krjyP9fpGaO4YSoh2eEF4gI8K6FiDBoyVt1NQDJRDnyojQ445gzWsDsYSzs8Pbm8kmT+D
8Bqelb4ZnvUmU/YqQ3eW71LuhRQL0Vp8uPz5b89GVcAKvaSVcinmCEQCObMn/LEuxleDdeQMBsSU
tJ7gEsOnrQ11c5VEwtE5VZ1Kmja1/Vmp9eT8eJ9vHgm+AeaWJNKC0gwVhrWVaMwrF1Q1hQVawe89
GHSfRJck7zQGxa+KGLo98bAbL4ZBjdOg0MB7727ZaYhzlQXV0Plijr33Nu7gHzvHhSYqf046dNcq
p8x+mc3CrL/D5drxMzenR0sdyDovPucnJ/rWy23SJguVCnxFk02E3yVdWX+2vGyPneHOtvISEddS
sWfAY/v2VmWR0V3Nqed18aKcct0MW19Ph+ptKbTYOFlGPO29D7dwZlhZkTuhxf7SzdvWYZ3eqzo6
UuplGtNpCFDSq7NjOcTeR1ebHM133T76lZexCUwPzN0BWKRwfcPt0r9i+vHh4fHVWvt0oPPEkQDA
qWhSRSWf3+y1U8baFOKRLhmk3YdUcR0gW4kT9F5m7kSR62P9nylai9wqQgDC481H2RTFoi5FotHD
hNJ3HvLiFHfG67J5aUWOxkvYglwTpbL15bF0MVtxZKiXgUt7bCIt9juCnJ1tu10LVmT0hHqD5HDa
pNlxoqkii1z14mRhf5pra/GNrtlL5m95vuRWketSk5WQlu2HPy+LqYXDpF4WphOnE6POZvJrygu9
vJaT3hlnB3Iu8wODikMdgHIV4jRQ0GqOuO14fJ+rfR0/iVL07lOUWUh0xFYYK4qvFnVrIeFZ5O4X
babGe1QHz+Z/GMqFKweWF6nAVnj5q68AYQOHIgEWvOnbwDOd9AYX1tLmKNLpC5j94Sqlmvb6fbeX
mh4EDQHQK7LDspXuiuArybu5ny9OqJQntfQkg2jmBkZULzu+6q4pOf4nm7Mky5sHgGMJmZNiRRr4
Db8QIzqEBTx+Rt20O/3SO3cOyDh3Da8Mfn4LogKkmFAUAJWi0u8I5rnWfWdw91BNdxZEyEUHjKFm
EvDt95PklMdbim+Xrmrqp7lBuz4RRRxUc1f8+VrfQ8QKgJCQkUeac9p8qqbi9VUa1hdcg/4uz1Xt
e+pNxpVIQ9nJeG5XBa6BcWkqo3QBcBBrU96cTJ4zGc2lhcHlyRrTKugGqz9rwv34eFHr3Er6H+l1
qPxSOpK3cONQOyiA9bRv6otOP9jys6hQbF9pBqX2EaSoitMwaXF1ot6evq5P+mKahixRpyyYAund
LJLCjGv1fPK0FWftGcRrd2wV5l+pAobB41Wun87/mSImeSGlInvdlmgi11TMWNjNpSmV4ql1cgol
WlkGRV8MwdCr9g4s4fbuU8wkoYLJCaQPCIX1+UH6Z419ZRYXpm+KZ2SAzCMJ+afHi7q9JLJiSltb
AvroK26i2TErCkDlS0HorsbfvGh0DjNZ3jNHPh5fbwocgmRxdpAG2X7LSOEkKjQ7xQX+0j6I89p6
gfweyiqO/4Mp5H5IAoAqMQy9WVUGDYI6hiPjorb101ga/QmBwQhETGeeHy/q9lJQqAGKD7SH2hRu
an1I3qxX+WIm9WUkffxROGZZUZ60+/mkaswlQ1ZJw/PweptceLB6knybsH5tEw0EU6QWkM9oiftP
xFztIS2M5BSlIMhLUAw79u7cEUkSAzEONVFKN5tvLKIHrC5KCebZM3PFL3RB682sGauBhEcVv169
OtIrWYKWpEzUa9arY1CUWBKeyAuET8WZNmru1672JZyU52mZxOmxtTtrQ6hJei8WdiuJYCcj5a6l
ry6tqtblSfSl1hwZ0mqiJxQ5Om3H3J1vmsFbcJYQJ1EQ2mJX3L4F757T/QWgN31SgUQwYd6UO4/M
nUtJGoHOPWBS/r0N8sfZ7FIkLXuIbyvvpDFrRRAkrHOHnM1z1hfRq19pEiZCAcJPvOMNwbRZUo6d
+2i4wDPtwhhhzRdLMKH/+Kju7B2tJHrMxIf4j21F1hnLytDR67xM6YAkQuG1zym8pU+Prdy+ZahO
8bfjoGQctcVNpXBG6omSDRcFQZMv6gKQzlwy+9yFTnUY2rZ9q0Ai8VpXz52Q6rZsIy6E8fv1nS/V
JLWTiqWNjWb8mehG/KGpnZ3y+c3+YYQperCngB5Bjm5cVTS7SVfGynChIes+zWlaBCX9uR1ncc8K
bUXiXaBZjHls6o6FzniHQmwO5qbKD11hDr7pLa8bxuUtlh+R/gJCtPjXTQ0iHunSuNoAefPsvI9i
OM5Cp07fj2URvf5soMYiwnEg8uBeSA/yW10lBbtZF1kDEmtUWv2iekU3HeI5nsfXJgqSq55CMa8I
mADKmmtDnamMnHxJr49Y509HGRgaUPpXM7TTQSH3lSVGcgVYudZWELdi6qnhqllTNHdBPfX9cwfq
IXntavBuvIuyt8dkKnCAtZ2+ZyKSp2S6JNztA8nj9KagGbzjT2/cN1bwci+CNjDwbkeGkbX1hs5o
1AvDqEmwjC3opMHLj6Kr9pDPd03xkRK0U/jiA1ovKI2Mfp61XL3YQHgLkCHhQJDLARHwxvBxHR/7
oXVNlRtO1wn4H/0n6upU9TbXblqq0rESVobgRXpS2175Poy9+akrkvgUE5Sg8KFNB8MIfzah6T0/
tn5nscQXoLwp8XFZtqRtUHSVExTl6iWJNfNqV453jdQyAWaW1DuPx43DZaGAyfm4qPQBKd44jNS2
0t5BKOqiQhIXzGX/fnTNo6Jn49FxijdLUSmvdVFAR8nzZNiL/BAR2PokgcoVxkwNFTRHP9W+rWj/
oNjovVZn5gWhCvIBSCUf7M17pc5GmvIZqBfFEIhODLS6tUodjppw2p1H6/a4gMBwWajp4RgRyVuv
KEU0O+t7WdUry/Dn2E3jsRROFRiiV1+b/DM8SFZJ0sXuSbrotSmvHBalcJvwEk5VUvuJOllHFe1i
hgm9+XUIKfkRSGN83nIKCBjn5l0cKQlyQ9OQxFxJftmlUVwMve7Pjy/7zZOFa5fftCT+Aja/vexN
jrZlAZ6M8WNYMXqhZ/4SNtWOldt7DqxRDoPRueaWWzJo++0dcREgiUM1sy9KnVSnLImyzrdHCKEQ
F0uew36cAgoGr2b0Aw5DH4ICLOGmnK1dWy0j2Gt4dpyLIUDOcXuqs2KKeWdtNwEn74iEZGOAmirH
trYC4xTSOaFuXIza0I+2Uccf0xgazchQnDduxPDSK0+MCIPZUcmnClyF52xtL5aUtEQF7dWok/qK
jGaFPn2Y//XYys1XxfsoRWsQUOKNAeawthKG5ahYaYyVLAq/d7NZ+l7RjG+mfhl3NnB9BfmecH1M
I5JjETQBLNpcdMbdQnWEE+Ak3KnADKIK8LNpo7InELpe0/8MEUKDYgQJyD+bk6I9RnawjMOp8bTy
FE0DtNBDnbxJKoqgr9m+/zdFFgJxiBRu2qzJiNKYluE8nMbOOE6G0b6vtG74o1/2tHTubR4vJLVp
qagDS+b6nKIWua9Mshg1HVV8Jtc6v5iNPTIP+b7/3uSUR0RqQC+YWJBnebOcWBh65hVYaWkAX6PJ
tE5KYrQByGk7yGGg/miDmrh2ar+TzclrtjFMPsxDxfWgybq9hnWFEqA+QckcaYZytkBgExh2Qj2r
9tQc0rRWn5CP0E4RL/nBzs1oJ++6c2VkAMydke3dm+5C7fWw9EH9d+pKpfTVMcuCFuavS1GK9Pnx
lbkBhbHJ1Htlt+SFv3jbAheK2RgwjI2nuUSsnokO76wwhnk2zKg92BG0bL22zFc6zgg7IcN9TLRC
Ocxu5/iWNlVPfZG0p3LJnE+Pf7E7V4z+PwVGSXks88L1FYuzZoEjOmUPulI7LpELKcBQ7jWmbhpl
cvk4NN40ySWEK1ib0eLMztyyH09m05WXEgZw5j/jKkiXNjxko5H5Ud7a58lqoR1oRXOMoDg5pk7T
/fF4vWuH/vLtSg9BRUvC/hksX/8iUwbHT1SU48kJY9vPPVe51ojmIdcQdqdBKHsTv/fumK2hMA36
H+90w+7ZKHM2UrA+2UkKaX1EI64HeEhLrtwDHt6akiqDBH+U4Jni38YU7bJoyqQZLM0al/dGnnmf
iyrPjqmnt/1OEnTfFk05ZM/kQKj8+W9vvqVVcxpP7nhKzZpcq0X824eQW7yJmJn8/PjIboAJeCcS
e1kJRy5edjPWxsauV7UoRzTOliMi13xoov7drLbwkcTwVBh/zZlrf1CX0IMGZ0R1xio1qw4ihlZF
YIDFImXSs4o4ZWcXbj8eyD0IDABlSOTEthFhQg4ujNkZTyFww49ung/H2PNeJ4MuryxWACNKDDD3
dmslNwul6TysLGXRXwwbekehAk58vMt310IRQL4CgFa3sKrMiQYbbaXptMzer9LsIZkxp3QnGngR
dVm7fN5Mwl8pUUncuxUVaXhThKLV88kb015AUxnGdWCKaun8yWg9JXBEi/Ri1Y6uOJpqmBXnHGhS
cw4VvW6v2jzrxaFX48z8QCxaz0HWKUnz3NqU4P1ZG9q92tKdi26AWZJUMeC9gfWt796wLHrcCGM6
gR/8a15s/WjG4zcUPMbg1ftP0CIHrOXYBPM7a0PGCGW06YYToUul+KJoswBw656VW/cHHpnrSk1Y
TlFuRTRGrZ7sNmvmE/MEWQBxFFTVxdWIwsW3OmNn7EmGJ5vDxu/D30VAK1VPNkuKiomAHDW5U6Hk
ReD0rl76MAwsR8ua02umMwaQtUPy7fFGvuTVa7PkVeQjqIjTugDPs97JIfWyrqeLf6q7KvwVxlbX
nk0zHVK/guzN+8bjM35JlCh3rlUy9pGfOkOmnbxWS7xjYkfmv4qnz2bQM60wQxuVG+G7tHHc9Kgq
ZtsdtXYB7aVpca/8dHt9eUODKf/SLXXWXRiYi5qnwirH8FirhXvVCyWFCbxRjOqchLr9ZUlDpYVv
aoz197APLDCJuQuCUYwIWeJJ72e7/LMIxWhf+knMkXY0pqz4qZrDGJ7DwhCCr8NK5mbny7z9/CU9
CaWKl4YqAdV601J9GZh40gwE3JbyKUaZIiAZfp3SjnRlJALw9DAtS9Jrb3v5sZmlk6PPzkkr1Oxd
NXTapVLFnlDWbUBL0Iz+npwBYUzSlGv97XHq6kbLnc5xTpUiig8MgConeHXnd3AwxQfISeNvIYJu
BxPptNPju3fHMvLGlCFfhtQhR1lbrtA7h2fNdk+mNjzZk5n4szB+WC1qXVn5bgpthjXDV1YkYc2S
w3A0BMnxbWr7W4JKrXR1uOca6zTmjX5Yxmk+JbWm7jx2W0+IFVAY5Pfwy8DLsi3lR7iuiD6nddIa
yiFKlLg/ur7waEhb8auy4JcFMUEB8pXmFX9sgeKzAEk8UH85qZnoAyOfhq9QFy/fHx/W1heyIIo9
lNgJYQyPau76sKK+NBopR3VK28YCMr0szaewYhrKr9vJ+9u1hLpH/3BnD+Egpu4D0FCWPzeuacwR
/pzt3CZgWEa/T5r0xJDPfATgsgedumdKx/UynQT4j9BhvbrBLhvNmTE1OEbvp5KsMIXC3Jfzkzuh
w72NlFcPxLvUat7G1Fa0gN6BOOkUT1MeuFGmf49EW/udPYUfxqVydp7KO/bogeNBGFs3qMrIn//2
fS9lbglNYiHgxo6CqDapN2nZfA4HaEMMssX/YI/Ai6Y0YTVFyI09HVmrHBEC51SnifMGK+VpLhZx
tp1+PhaaUn56fDHvHB3puE4XA4YgOZa/Xp+Z2oTs0h55a/lXVef9cwuPz7fGFXs0+jd5KR+BFHwn
ZyAcA+SyKTFoUF2AOM3DkzMNzVfRC0Z2/dzpi+5rD6my+0dnuo3luyFUAE+x1sLuLpBSHZ8tLZqv
FU/GEAg1j9WDXqZmI+umzWsni6mDkaFyh2iMoT+xneAyKRyJ2lScUwJb18Hs5+5QjO3Px5u+fQCl
EdpTcJ8RIJFGbR5AeJtokUUtrjv1hgNimYo/27vEqfJv+T02kVZkrQV6G1kw3VqZI5GnxWB4Jwaw
2+cxb6EKjXv1OFn98GGuwujZXBz16PR69KczaO3xtYvkTaQ2RTuCZxipo/XNYkJEDHmfRud0JAfN
ANpDO5L9eGzkzp3idsqXVxLdkB1u3l+x5G5VeVN0TpRZxjro0SE5SrczOTQQY/6thY1qnoex87Q/
QnNRw5R02OrmA3rAMNNHlatQjxhTr3sz1Xr/0+mNMd35pm+P+2XclZiet5ON2Bw3JDxMoplRfG6n
0T4bKWMGfVOIHdWNu1bYCSbb+FYpS673uw7NykiWPD7HXQJlYpvHlMJ3x2vvWmF4jEou/M2Uh9dW
aODPzlxV8dlwK8O3p7QMGFBt/8OOUSSjVMbdpUey8RQFWkcChuz4XFAQ54/aDSajK3e6MDdroVaC
SBs8vIBy+G/58998+zB5YWRWDVY0Lzm24H+DNOv2VBLvWQFPCj0XGDHZxlpbcY0wFqlkyFVyO7wg
M6l8r4H///34Q3hxTKuvnQXQIZagDh58OoFrM4siNVbaMD0zlmj/WrzJWj7rToz6AQFH9KEOvbxB
r0NZ1DepgNxOnbPWHolEHHhz8y4Zk0M3gaT8MVS1i7Shp2V/itRE8XAonOFtFE1LdzHickyhQ1qs
+DyAwU6CWaRR66tGmWi+qkb9xxYYur4To908UqwNihpg5kwM09XfXG1ZmbRDUibWVms+rOHVNSvT
5aJU2Z5y5j1TtNxViY6R8o+b+61mqSZslNHOVm4npMad8BPaKH7qJXuEJ9uUla6mnBCUT69J0X37
1DCLZI9j6yGrXBdPXUyeZw3WD9zxH3Npf+gNa8dX3lnaS+2VgUzJnLRNiGCIA7RqtunZSu3aX8Zu
edvmoevLtu3p8W28c+cJOCXwh9iTKHSzi6kXxQ06COlZZHp+9lRISNBhKD/+ByvwjqEISiuL5H99
5RvTJCPWu/SsoKgaGCXUI47WhjuX7+5ayHcoY8gZ8m2zh+nheVBSylMJ2d9xHLUxSO2o2sl4ttkc
l0G2JojEyFgpi208njVZdZ0kWnoeHNxQbZbmtckLjUFhU2k7X7fa4eesWfBRlsXeSPC9FWKXyhO1
Ggh9N66jKsYocxpsk/3UB2/UZ+ika3unA3LXCg0QWaChl7Ulf6rqsapVxUnPVRZbhypGJnJZ2vq1
L4fs4FP+p7ZF1EEdbX0n8tyIlqFQ03NWWGrgLA4zC4vqvTa2IYqljcQgCMVigqyNT8+avhu0OM/O
+qLET17Rk4G3+efH11tu+8aj48jBmkleNRoIGyOM2RrzsNTwaNd9eKgXqjGdYUH7DSooOTmi0f59
bPDWQchZJolOZU1MUW3cLIPhIQMhFI+suBveL/1sHISS1v/Cc77jim6WRhBEwQQQHa1GEFvyrvz2
8o6RbY5qo2dnDRpE9cqwmJb6ZRRP9pOp0y9+M5UDcyaPl3fPKA0E4iNaMrByb5YX9SrijDFOiSn0
6TCr43h2u9b+WHedxdZyCv88Nnizn6wSNCLBEvhimbKuV2kwhRVC3pKe80kXkKvEDsijKnZcpl9L
Yw9adW95xL/cR94uHMhmeQSyUeKoM9ZEPPu6NnSfRRu6P3DRxttQsevi8Hh5dw3KTjHOl9h22yvo
bKZXIhO3UTRT/VaBQfejAgz9b9GQlGtRUewEuPfsMRZBFk7TAE6JzffQUUHOFvBA53KeYQ+3J2Uw
Dl0XpU/F6Egi8jF/frzC2wOkNERuQSTKB8E61wcYoQKiaENYnMNyoSsc0k7M3CR5r8xzdXps6nZx
mJIqdvCRUSrfNsbbiDGuHAqGs8NBMYKhii+Wk9C2yIYoLJ+0WYjXlmEZi5BEpHS7pDAYXaXN6qg8
wa7eAfrsZ9heF+8zcLl259DubKEcVpCcP7hl4o61kcxt9Cmhj3SG6nvJYQAOkw8Dj92nxYyWX4/3
8OaFYUFgdJg/wmlCQbzxKgwF1fmcFNWZxo4ZNBnO+9DUnrLHLfHC9rTyzNKQhGmD0+Y2bnfOVOIB
tgNUUSMvT/8c7aRtg3BxkwnG+9R5M86jl/mVm9TtpXSTNnqHq4s+CydxZ8Avdf2+tzOj/zHYKfXZ
MIcKwzdVRpn8Kres8L1IGSOFSqGZvoDKsaoAPc8IbZU6XozLDLLb9iHDb6xjX2va98rt+7iEZt6S
s8oOukWvraTLi8LQj06tGSI0/nN9hl65LHPeusVZmeiaDVmovRVpsnx+fHo3EdDGivxCfnsTgDrp
epkZBafnpQeiIDeoil4/DUWRHV2EJtjXWHwqa5GfH1uWjmN7nDhqUENMyckywtqyAErRRrlEPzO6
/IRc8HQM9b4OtEnYfyAxPz/VWpR8ciPEFKJB4xr/B/sMzBEAQpoDAndj34yQ0tHyEibgmJH/sUi/
x0rGJLxQ8nei1ePAysz5bacM3peEZ/+1aTBFfeZqeDhgWqc0vXk4eibh7aXM+ETDzH22jWF532eE
GY8XuRlJpdCOGaZEKG4x5ACyfbPK1stpwOVEFzBtiO5ZXfLO8pME/b1nGq1i9u1MV4Z/YmiDIl+t
nKV4JiuttYvQW1v1K210mTBVYJALIitT0iAz9akI0OC0HL91nEnIcSgkZcbcRAS39crZfraUvkyv
vZE19s51lZd+fWnkK8u7jncjr9/2UNkhtyxA2VAJHphuz3MnyJX+k2soe4RwcmO2luQoPd+HA4/p
lpmrycYGeiuglAMMKBqEUrPypirN8lyLUPhGr6Gy8/is7q2NgWuqCJKUlvbm+kKiNe0uE4rZ57mK
8uOSJp+8RvECT4/38Ba3LpsQlxeW2jPj0DfMIBMjUz3JW3WO0Gc+DqOpnlQx7GGVb10LRSRiIwBg
THPSWV+vR1+Eu/SxIc6dF37jpR8Cc9COkiA3aIFIBXqlfJhrcyd6uHNu8qo71Cykkug2PsraSIgx
n8R5MefkbKb6HDT1UAXmUkTHYTHEl8endmcvV/Y2bqxYZoRSBZyzmdOqz4sxaP5AXhs8tnLnblgk
PES2vARyvHy9l71LAJSOs1QEr73k0Da5M/tdpRoHpLudHc98Zwul0gp1U6p09KvkL/Pbm1DFZdUZ
RSXOVWWAWpvGX5MRfUnK8ieCdT8eL+zO9uH8aV7hChn328bPU+oqYVYSZZVCRVm3UiqIU7292OHW
CoNy1EYkDA5q4m2eXzKI76bg88+557R+OxUdnMv2UL0WLsR+ETHCKi1hU0Qr8pP4beeGtMhcR2Bn
0FvNr+1Fe7Kj3Dg83rPby0BF5AXYCz0D3/DmfFqEFDq3XLpzosMjFoQTz+ZxsPTUPNtL4e4NA9xe
Bxq/snrF3aNdtUWUdH2T9q059WcnZkbJRyW7RdsrQz7tXSjqrPogWq153cStfLdkc58WGOuE537b
x1BUJ7dbTZ2pEtvlwW0SJcgXQ6P23e+9kbfbKbFdcE3hLGQBcpPh0D8Taq0p6jnshjGIwyQ5iMJt
nzsGsl5J/ARaX1a86TPRnWEYZ1Mnybjs5URV/Bw19XTooro+SczkzkPyAllavV389aQzICQgZQKF
IU/0t2vYaGGP1E0N/SZScn9pNg7+jLZk0gZxNkbmsS/N5uscmnqXBGHajKgHa1U7PxkZ+NXXqp9z
PyVliSS6pHFBW3f9y0AlNCpGH5lnr1/KIOwc9Ty6xl6H+mX4a71mOXPBVw6gALe/5d5w5riyVeBb
0LVa2XJsOydq3qXmkpQHelQKQmA2LLJ+D42LcgUP6pmE80LL3rQU3RYyvknrtc9q0pS2el5mpx6Y
Delm5a+uVxmXdynamn+WNiCFY70ko3eNRcWATF6Drxd11SJeb1ZRtxwyR6/1716yOF8a0KJ54jd9
LpwgXrRivlJAL99ZRVl2XxCZY0AYWQohfFHarXMUQtTaU62CZLxKSfrsOAzC7t8VngBZj2IT6pi1
ZWbDYalREvm3Ktrui5G3ZusPkRU35zpttcF3a4WJcSE0MAGBRyMQzfu5aw8R5buSySRTuE+uM4f5
xyWKO5swHwbaY6g1YYdIcj07BzKpZHzbSl7UEwM1eXxcLKdrjmWZp95hckZloZQzzePTYOp98RTm
sf7Z8JZF5avpYus7uoDKL4Hwjfm1UEVU/B0aYa6+yd0mzY9NiPLPv4994o2Hl9PCFIvoMQI/ZuZh
fcsmAZlTShvw3HotAmadFgVePoqnx1a2rpCBZDyu5DeTgyk3QTsCQp3qVklxTfqpkm1xrSkYJ3eS
Dwy0zSh2Dwa9oNfbZATB8oBvgd7a+owlVFtrqaPyKkZt+TjnWpMEvdnBZglswHqvkUJ9fGxxu5es
khKFHPvCddDw26QmTsrn6XQlLFmm1n8L7Vp9zjTYMHbc1NbvyqoSZUhZGaTxf4MU9RJP64bELuFJ
Hb3jCDztrOXedAYvZpxeuyKJYJZzsBAr4Ow3KyrTzKCWgym088LqedaScDqPXbZXnLuzJN5KCPvp
WBDFb8GvadlkSRHpyiWMZsU3LJEcKy3vD7OuLzsR4e0h0TOQE3pQOxPFb3mdkfVTtAWlkeswteYP
2sPe2dXScK9Dss3SqXnxVUmiW3DQgPo2sYaANj8W5TxeNWVBMdiBTdR4i/MZM7+0ourbUiZx+nap
i2I492MTog8oymZPculmsTLrIwygXSfl5LZqtKmFKuwCYvaap4mmBUXRaTDBEi/vTe3dHCD0cNIE
XziZOdNMazfiILIkImRhruDSxkM/pfOfbb/U13jRlb8e38kbXwIIBZyunNJiaoLXcW2KyXKQD7kx
XM3Cjv5qcm+IfKfTU/XQW/34leDIfbWuGyZxW9Qd8GLM6m8+A5SWqq6s9eHa6Kl4h9Z96WeqmHaK
j3cOi4KqRnzDKAh/btqQIVlsbTfmcAVuXoknNV+KPxJrNPdAQ3c2kMyciTDuBWNn29XU6MRpKrMt
VxNc+dtZGWBIiZtcwn07t5sp5Tk7Hkseye8xhuzzc1i0j4kVZTl8fWSjoDbU9NIik0U/c404eBi0
6ZxbEQyehhZ/K1vbCQjLh+T4+LbcuZgoVyG8Q65kkAJuoqjaqTQD2a/xaiHVRbumSb406CmeraaO
/pMpPP9Lr418c71KdXE6e46H8dqHdiN45CqjOC7wPb3RksX+5/G67l0WdpJkk148PHObLY2SiE8b
hvprVtnG33rZmUQ++R4/6b3dA3CvQdOEKQqO6yW55cQA1qCMV8q9KfK8sV5qQWiOjnhTKXAKfn28
qHvmeDyBZZIKEuvra3O5Pol4MsPxGkVzQbjU1ScRjl/HpdtLbO99A/RJZELxAsPf+KvIyGFUTbPp
qi7T8oM6p/h7iGZtBNlQ5clJp6it7VyPuyZfGD8YJiQm2ZwYEqfDWNI1udKF0p9yQ21sv/RS63sn
5gLCmyoa9hKau/sJ3gzEEFkoKeFmP7VETW0nna52ORQ/bGZETq1pQhE6Ru3eC3D74JEBMpIuR4Gp
0G45fLDi1IRUTEPqfRqkCj4aPrAyfuo7r/o4lc7wLu/KJnBTiqqVEN3p8d2552MY0oFQQJMl4C2I
g35NMXTVyPaOpCALosnnrqiy52b+AfBCj5mvYPCaFq++V3+8SRtxb7IWT9WH9wj84GabxVhAFDpz
bae6nrqLO6WM7lSGE0VBST/sV6RGQ+KbUVN+iNp2+Kgppi/sNC53Qps7x01JiN+ByIYpvu1E3VxL
OW/yIh7hVJzqYUGFW0n+Gaywf3r1Zsvwk7xADkYwsrC+WEmsh0vhJNMV8bn5WaH3/y2u2+pEb1V7
V4ZDf4ksRT8S6+0NM9/xeyAMEKTHNg2Ird+rvFQ1UrWYyCTEwIhxl576LGx25nPu7STVf2ooUkMK
bNV6fQ0qoIJHf7rWohPHUqvK953Tj0diumTn1b9zeyQtC4M53JyXUsraFpCFyFTKaLq6jT1Nf+h5
Wzk+1LHp26nIlDFow7gpfSOeFznxgjxqoBj0QU85U3x7eJTbj0gW+phKAvcPMcC2uSJAwGtuHHGT
1eZH6fVfetd+bsfpr8ZMUr9WQz80+8+P79Ltia5typ//VnRJy7bwvFYZrsrAByqyvH2qnXqP4+n2
RP+HGaKSSWmdBG1txW2jZIC0j8fZKZwvom6N74zc1DQ0mSz7+XhFd23JWV5A0yA4tlVTLWqIa4Ya
W8DwA9UcJ7hNOiUYY+/1Hp5lvUDUqVfxSm9iRiNx8pJG33jNAcM8zUmaP9lqUZ4m1927G3fOSVL3
w8AAeoLWxOabIK6fpyIeyWiSOGMivikueV5FO+096SvXoSILYiAY9JpEXm31VN2ZDluuTuO1c9L6
lJeV78Xvhapm/lQxFW2WEIw/Pq3765KlWsrPrG0TdNhK3ekqFcxrN8pJNERX3lRDne7gye7eCbCF
kkqS72vrm7kISAg5y3ht+sQ6Dko0+cUo3KA0yj2+53sLksz8jKpCxEA9Yn3Vo1B1Y5PawJUKdA+j
9KQe6yi3j4+37TacofrwAjjhlntkEmsrBemZKGlzXmtzuISK1fnuCDtgO5OOFVQsd1KIu+YsBk0o
VUpg8ub71crR6O2Cty0ZU/dt32njh3bSnV+DqilPlJf2itv3NhGwEG8cYSh/bm6FUzGVXmTDdA3r
DLkGUSxM4ieQ+b1+G/n74WuhVk8dfRs7GHPjMbmozFcDfnWIU1oEPg+5W48t1sYlucStllXPj8/u
zuJkRiaHhJgfueE3i/qC4ko2qNc2m6bjEtZfE1g2To+N3LnxsjmAghuFEF6UTYhdh+2s904DXo6C
6nNux/ZHnfTr2axdsccgfRt80vaVjXpZ7ZOyUOvLuCSLHmVRM1yTzM5Pk51iAezTckQszpbK8smI
DMLYB2miJN/mxtrTxLu32N9/gc3XAMmiFpZxP1zbejBPTqqkvjEo0wdFq6b/cHi/m5K/ym/vZTUU
kY0c0XAl6pQV59iAXyDbm2m8Ewmwo+TMBFk8LVsut2V2nZFxxuGaue4UCG6MP0aIohftnAewqf+d
9qnnt4y2Pb41967m73Y3G2mFHTxM4zhcNSsdnjujzt4qlP534tc7rwxJiiTF534yO7XZQ0Ph1Tdj
CjqmYqQHgtz4ENpa+EFEVfRTUYfQ75vaPTxe2r0t5f18uaEUy7bFVOBQ3jy4FK6gE8y/znlfXpm9
7j6koR2feOTbILHb6MOCKMAOKPze7ZSYAnrFdE6ISdZXRnWHKmxylqtQLX6OouGrO4jmKXGgwX+8
xhsaA4ZtgOUAneM9fRE5XJsa7SItzYR6S8p08VlPuomB8AYKPaPw3EMRLVowlEZ7BfbSnpOq9E6m
G3vnNKK8YExyhhwR4SMC5yphd+ecwoXJuZ3fUXqDTYxBs1k+jlTR5WDb+ncUEHTYFWQFaEowMOFq
RfFWmJQa3Aw8eWdEKNAnYL6XSJzyioQdDVn9ghaX7iMapBwXOxOfHv9Kdw+Imhy1RcADxIzr30j7
P87Oa0duY1vDT0SAOdyy40yPRqNgpRvCkr1ZTMUcn/58pXOjZjeGGBuGgQ3Ze3UVK6xa6w9t4RhN
rw+XtHLik+an4i9zMebHpQm2CD53lz59EWLhAQiG6jrUXOg+wu0M3lsoYR6TqSjKMLXjvAl9JXSg
u1oEZ2AS9UYGdG9nK+IDvQTUyW/cPWoLfo6H5MtFH922PjgNboQhTILF3ljtdwNRaFEFYlzd1kUr
F4z2YvrFePH9BmovfdawoVK2cQzfSUh479Peh3+jXHJXi6jDyzWZA3tEKcHFsmOyFzK6tiuTkHMT
N0q3QcBxY3fdWybsYPXZmEUUjK+/ndNYY+Crot88GsFfgz7MbLNkfjJIjDbO4bvDg6LIi5S2HYin
61CpLAzZ59FwkYHUn610dEpUoN0i1Aehv0ObaqsFdPerKcVpmgfKuVld8X9ca9WAJmNepqp4sSTR
aZiXPAuHPoNc+/peuzcy5TXBOfxb22n14UDBRYY+drxxK703QyczyMV7a56+VallV0gjtNVGOeFu
SPISEn/eavRbr8eWL5h8aglPp0AY4tSMvfyc1Lp/wQ7F+tjSD9rYAXfjkSjD2FLahmvkSTM0WSkm
XgBFY+/1Op2PFf5SD5or3Z3tj5/+w4RCNidb5glFteR6dGblBLEr9PFiFdi7WLm5/IXsUXuQlosN
cbvoG/HurRQaJeoRBU2Rctd1vHhB7zzxAz4g/GxI16OkRjGn9n8Kw7VJZc9XtsrXYSRQzAX0Ii+2
tss+ZhC837ekdP/lU6GMwREC2gO/i+sos3CHpRppjRhaF//QhJseQFcm3/NxLL+hu7bVPL47eewu
9YpH0GSND4JgbI8D58ilHecsPWpRh4lVO+rtl9cXxb2jSh0e6h2vHDVX2zkzy2AUuZgu3J3+wZVZ
dRyDvHvE7/KtTBmVcvwRav3eFbkJwxORwwtyDsmObk8Vxkb/pEf2Q93ZW/Toe/cn88eriYc8i2N1
fCwBXmtVzeprZeaeR0xnDkGLWflQBfZhxgYkBsxrOofXp/PejuYNRb+amOzp1clvyh5cecoe8/Hv
PIxtF2N83JhPiwBXEXZpu+Umrr7POkdihwX0jGn8Y+l7vS4rp4y0YeH7Zb1hAvOWbH50lo38axfV
+adxXqpDns3ah8Ip7CasNOn/+x+GTKmOigx6FjcEUOE72oQmAHVRXeDFNRSBjgjWSAlgdDrfC8tG
uam/HvPeqv1Nf4KXR9w1d0CTILD9tJ0u/RgDgI2yzP1AgpQ+lznX5O71YPe2IuA5uIUAHjlhVklf
FhXBhAQoPSjMuT437BFtB+Vw3Mr47sahpYz4HffeDQ6RtiQFebehmJ0bXphKWPa9GJqNg+ze6wZO
EP1dUmqll3i9YNJGWHU1EMWL5+HFX+Ac9TX+d+FYp8ve6KzyYVwk+WXhRhsl9DtfDSISYmRg2GiH
riX3qgxlJpJ4uhEAIdgcgbPDiS8OF60t3r5AQKoyiTrDVHif61FqDahUjy7PhWmIv3pWMRchnhXe
IZVmd3p9fdwblqIGcYdjs4j88nUsZ+7Q/DMScrxoiRMc6MasPGq5vmAxYgzNVlHozsGGJT3C7SAs
0cFYt6/j0Z8BRjXzJbIbw99FZFA/SRYMM+x1u/9H2U4uJ9fPPfvtDwO2N5g4riPUMdZNB10fKt+I
2ejaZGbnGvbAu1iWW+y4O7sAcAqMIOSDobGvaSs0lRpt6VgkYCuKh6wDADzLZDm++Zt5XHpAfuDm
mOh6Xn8z6RWLlE0/XUp0DL7OpmzftWAQvmqtJODrse7cCTwZqYXSdOSoXgvwZXYbN5obsOx7D/vz
pLOdXRA5dh6OSYrclV87W6YVdzY58ei+URtCt3S9/P1gShbb4tlBn76NsILO3eXJtPK6QBNOeN8H
3j5JKIsKZhD1sK7beLrf2RJKsYnNhdgGDwX1kf94JBgz1XqtmecLVJbi41gihL0XNe7oO7ftpnrj
XLmzI6ihY24CO5sC7Y3tJy0If9Ys7sAmGKpDLFqt3+EQvpQHIzPn+qEq0+q9l1RGvLGM7ixW9RLi
xKaOr5TXr8dZUJMDUTnrF2qdxb7TvfS917rOBqr6zmyCClBX0O9CwFpiIcUqnOa8o4NXbKpLodvd
0REzVCV98DdC3cjckqTx4EKBTX05ykOry26w2wZv7c64oFQUNeEiqJCCI4l3jQsW6QnDjXk6FGNa
2DsKQPr3SkJv22fQrkSYIvezxWK7N8McrCqvVxJn6+dmOs8udjK+fmmcPgn7FJF+U+u2bDBvo4Dc
BmaoIHUwh9bo2qZxpiJPe/0yTqN87rXOPwPw1TZ2xe1BgBgbKZoq7t3RDgxEDa+bCu0FGxY7nAKj
+IU12vQDaZDuWad1+8/rB8+dUaGfpuoP0H8Vl/p6dZY1wrH0oO0LxOL5fwOEIXwuA0tsJfa3pw3X
HtUVys9KmGMN6Uhacy44QuUlKRPr3eD28ZMrNfGQp3H9Ic0j55AKxzxZGEK+ef8BnEQ1iEqVcoRf
l5CG3jNqOGvNpUij9OA5Cx14ewmCz2+dSIXPRGiJZDOgVLXKmTLLmR2clNpL79Yp9prd+G6xvK2n
2G0q7zjIFyBKww0LSGf1Xjbcpgn0sa8vjuaiD5Z7edjMzieAWDbVD4DtzTCFbS0/8Bl+vT7AO+AG
YitdVVIKGuL6KrbTpHZfzXp9QbgKnLcokRMsfK/ZzyLpQ/hS/dHKS29PHT7YO7lRfkYLvHj711RX
P2gTNgjn6erssUYKQUultVzKSzKFTaL32c5d2vTNMHcoTA6VCQ8SOSVBf7UxEg/0WFtoHX010/ua
ZygnoWA++wEu4jbmrGls1svL61N8e4jzwiZ/ouZODYGy+/VmrDJ70uy66i+SZskLWKvS+7uZ06za
TwWt341z/DYa6S9mRYpJSvFlTfynKyQLToXfnYvyZHWL+dJzVFchm2WrTn8nlqqLKMIly5Y34PXI
nDoO7DjJyos/puLsumm+K2SRn7XFNDZu+tsTDeQaHw/elPLNsNRP+SOvSDjORma4vJR63e6dauo+
L33efnz9U6kffP2mJgq6DHADeO+RxlxH0c1aRnGtIwflGQ0eiK72FDv+cPGXRPtYNO0WVfpOPKXN
xwGGGCRLZBUvE0s092ZSXSx4fH2IdUE+h9oQFxAGsSVJYSZXcji+eZAE4/0AfEgliqsdLxKrLqzM
rbgcPDOkndc/dsArDlHVt09Z5UYb6//202EcoE4YKv5IdK+TtByRQErFdNViXf+WWp12jGco8a8P
6vYmohUG6oVyv9IdWjMHXVyIcbQAlaKnrQHVbfE/VsEwn2Q8f/eQ1onDypP+gY7zl9cD3+4BMgde
tLz0qOOijHi9ZGRsm7ggUiOIClx4ngMeRn+ltTEP78HKWm/eBRzQ3HrQZBWGc73hoCcl2D7yoJjr
OLtYcyJ2iOW+1fcEvT/V48IgTJE9Ie1dDymvM4hovlguEp2IaQ8lx093thtNW7Jet8sfHyEQDiDq
Ad7wsLwOlERjFi1lb17SaSqeCl8Mu9YT9UuGM/l+4K7ceI/dfislMkgkKrmAidYtE82JUSozC+tS
uJoZ4LBuyWo3RWh6nO3Sdj+8dWXgi8g2U4agwOrXCazTAMJO2dcXr2nN3YL72TF2JvHc5bq2saXv
3OKkQqTKYD3Z1IiJXM9kM3ZmHsyiu8ghys/Q7yBRZaL71Zl1FO3zMRn2ZedpewVGe5/1VYJDLn5b
1sYuvN3q9IeUkQMnNTTNdd6pBRjz8Sc9yIesREsnz7R3blz5zcaRcvshoVWDLiUhUx6o61dmYkap
rJ0M0+7Os2lCmbQRQcFrDzgeGRt3wu2YYLJQLFCWnbAy1tc3kAoD2ZB4ulhLHOxNvRoPGelJ+Ppi
uX3Jov8C7kz1MhQxbfUBhyxOzUEDzVQjof9jFP40v0fb1jhl7Rj/BeQt1faFcGZt44vdbkE4atRD
0IrmpQA37nrhWG5teE1ZTZcFaYxTW/XjaRmc7NCWWfZea7Itv+Y7Xw6AJzOJhjRth7V2aedlTUuK
xwkm5uJvPU+7o2xbe5/Ao9lIbW8+HHptoOohELArlI3y9dAGOTkjLB6LKbWNw2CM3hHF/i2t6rtR
eH/AIyPt4hK/jiKcwm3ALFkX3kn/M/zaD82hevPtxlAocChIijq61qVb6il1h06Ce8nHUtR/VYXX
FPEu9USRnIy5dP8tekRrn3Evy+Q5q6zc3wB93hklcjLAgCkNqCes+qx/pF91mTbZkGf6JaBneOx0
DQ97Uxgbdcabxehyk6Jryg1HisdNdx0lZmtAMwz0y0B76F1iT3DhDK1t39lNnRxmd4zHt94IDAU0
K9krhXf6o+oX/TGuJBqqzkxs4wKtVnyf08n/gLq//1yUZvbj9R1+Zwp5I6tPyLJEHWjVrewcHgJV
5BuXvonmfTR3ID8h6pxej3JnCrFnJt+CC4f/9doQEwGuiBzBcy6osU6fRaIbu6nErDGfxuLgjVZ+
fD3ezX4Gg8+7nzQB4RpM7Vcvt6gTCGrPrXPx7dgNDplVGVTd/ArUv7F4w5YX1e0kcn0D6FD6zNww
axmKQK+trksN5xKQMZR70ZiVH8JWqr+/Pqy7cTgP6fmCwkRt4Hpd6MnUOj2MqwtCgsP7ImnIIquy
3bjGbj8WhTaSLRqVvDU4Pq6jRDVM16rK3Qsb76HRi26vOdWlNnxNOYh9e31Id74UN4xLcsy9rGgw
18H0yK8Tvxycix4Vyd4KtDyEKCr3SVRvMY3uhELHkrIs5y9XyxrNFkedHwzu7F1yDUDRr8LypBc2
lR6LY9JTltpItO5MI41AoD5UTpSb42oa+0F4mZNG3sWlnv1I88trQiPo8pOLPSq910bbalXcGSCT
SFbHicHf6ycNzp5V4rqVjwkrvmCdlvbHCDmq4zg0b0YUqW6WoihAKocitkYUdS6GATre0Bc36cZy
HyAoPhzcKs6MsMTofeOcvzcwYHcKlkL5mrjXiwQbWznMvRtczMibTr1Wf0q8JD+3pvnw5tWoBGWg
4nNlwv1f5TuJ0cRuOgzRpYCicJkSf3AOOCA3X+wu1t4qK8OtRc2HAwoVBXbzmlEOtywvBBowFwRB
K9QxIr//obU5aA7w2z/fPjCl7kKfjJwf5Pj1DI4i1gXpeHRJTWfaT2VVnhsPiKzWuPvXI92kjEr8
DISgotJ5pAerZQ+Yv6682oguLpYj3yjrO09mUBgHWU/zvk275VTFgTi/HvTOwcg82iwR9rUSxL0e
Hv4VbqpPBC00yzyiDFUcktTfYnzc7mjOD0SYdSRlED5ZK0OYCafTMDjcYkvxoxyXr8CpfWqTjRfO
Sf3r9SHdrnmCIU1Gds+6B1B3PaQ0RlWkTziFY6OODkbtyAcKwtXZWlKxATO7nT0VSqFDQD5SV17N
njMEXT+jRwvNOln0Q8S/nB6sSSXcr4/pXiDQ9jb0P/XYXZOpqtgWaJHgEoWdwnzOheOcOWCKjWTj
dgXSR6VQpipzvFrW53xDc2qa/MJTlQj0XkrrUQbVz8nUH5wueIE09vX1Uf12D7mqz3EjE4xeKn0q
8vpVglhotZsk9ehdEmN47lOMNqv5UQOlWg9Pgd4fE7s9ZAXl6XIJnj2Jw0rtWVtEF7Uebn4EeapS
VqJwsfbBgCLGkQVN9eJ6tYbjZV7nO5Pq5LloxNKGpVlM+0wgQBh5Q//x9Rm4s1bBiKt8weflywtq
tVYzzXa6qPTUWm2Q/Im1M7R6uXOaTNv4uPdC8VGVaoTC9tzsQYwMUg3B60sKGv7RNzOXEhotQOzB
jI2T7M5qZUf9ZjUqC6/1mZlW0jOpkeBp1mTNPwV8n/81Xu38hyicJtw4wKWYvNXc8Tjq3BLrp0s2
ieyl9EbxjP6XtpGM3I6FGOiRkxgoqb71xZZHWIg42Zw+ydizYFsxIn1ni3KMN4ajfu6fyxDxeHJG
GtDkj6Dc1oCzpq8jgbaXe5pHUf2bFK58Shu3AjlU5aDOLOOQyTrdOFfWi+J3UMUaIDa3z1o0JQ3E
rFWUyk5W70fn0S2NU5GV+W6Y30yS+x1KMXsDVdq60XcXto3sRYzsVWyI4UliRvdoDfpb8WQqijLS
4I0AAermZT1XuaiTLHJPiJQUx2Fy80OBty5FiXnY2LvrlfE7FMI2AAR1KnXrJteUda1RSd89eWmb
P9fWWD1GTlBt9H9uonAzIzdogwEhyb8BCdU6OiFaOWqnIc9NzJC1aO851ZZUws06IDdEl4QskfIb
8IvVQSz8Bd/l0fBOnV96XzEhifZJ7QTHya6jN55DFMTg6ar3Obh6wB6rO1MfWt6dQemjLDdGP82o
AP+wTEbymEFESsK3na8U4FQZgFWnRLrJCq7PV79Co2CateAkMXg+gXj3fxWmVu5Eh1TIRqzbL0Us
jiP08ZVYzlqdr3FjzW0TNzix+is8RFu0n8s62FLZuh+G/hKlSxp/N1yayk+xi7SCU1GMRVi4aRm2
ceS/9WBQEwcOhlIbQLgb4kOiBSioGVFwGu1Ox8MHMcM91Kl+X2V1s8XluzMkMlBe/yxvxSJZZWx4
iSc6UvQMSfB2Neqp31Gv2UpC70YBFUNGSIeHetT1WhBWBkumjGE6lHaU7eNSxr9QU1+63VvXHJ9G
CaCqiwMI8SpOPrl1Pxepe4rSxA5TE1dpaXfdedIzeyP/vN22SpQa1BKYYdbdGoitI4JoR6iQntom
HQ/00uYdgmHujtypefPqpphHqQt5LTTXkCq4nr3BG9thjtvgVLVdACfFDnaxsWmnp15TV5egqkWy
5P6fSU2n5TpK7fl9U3syOvmtH0ff0rb09feVbcU6ZpW4QITJMlTgs7Qk+0doyvdi8UyATW/9gmTY
cIQ5EJUX47pt7MylZhnpFJz0ieO2Snp7F0Gh2fVp1RxfD3W7KBGwVTJXHL3koGuOv3RQfNPQ0z0Z
Rat3BzFmevEwWeVmlnu7VFSORCCVzHA+qT//ozIaoZDQeHoZnZy+aHe5jz50URU4eLjztH99THdC
qWIRrQ8mEZSpeR0KkORo97auncxyqc9zbX6H7VDDvkeR8c2RFAcZQV7WJV9Kze4fg8ryrHHw44vP
bZ93RyOovEOdSe84ptqbZV5Va5M3As89xZVa9xoH5CWgHJvxGRTo98zHmXNq6d6o/2rjgryzJJRc
EaQswtFbWe00oUmMWpM5Psd20+4aZ+l3djBuaWetn+R8HKXKB1aIpFOpGl5PXTolCKiORnyuSjDO
ZNfIPrj/lN2AzKisNr7TnSEB7IKGRZVNYQdW29qxZIeoYS/OIup9UIgxuvn9FGwUu36v4evTg5ck
KvnAEsBd0fG+HpNmitbRykY7AW6yizEcQM9m72fdLYeXxbQjDdhhM7hI6C9pHZZUPj6mTdCjLdf6
iM0vYyfzUyncqtrpXdRVf/e59AwML4UffXzjyuWCICNRKT/+dbBQr3+qwUtPVnFcnC1//FrJFM1T
WXyXhTtt3EY3U8/Ec6aidIBckqI8XQeKygHH9qyS5ynIxN4rW/cA47bc+MA3q0lFQVMBAwhW7k0D
t5mNRZYOrHFrNJsJvZyq7MIF4mIXatEy5I8LP9J+6zGtvNuVxB2McrLJdauud6ucpnLi82JK3WTn
BiMq40bkTguFgy7eOqpvELVYXHCqAY2i4qiAS6tVHExGIKS7eCcbsY93STHFj01kFP/T58HzD3ah
AbALuiGQ57SUwjsHQVKOO0vTRHu0auy4z6+voZvLksuJJxsnH2mg0l29/rRFRJU1p054mpPo725e
TqbUHp04/h5P2VPSuF+t2nsqrC1fmBtwAtkgLyxo3HBwsTlZx/VbSwZlHAfMQ2UYoRFLK/Qpwu76
VjfORS+CixG0yYWqyvTB6DXzW2QXzufXB3/zXFY/AjI1QBN6BBgoXg9elINtg2ZBS7StEv1o1qbf
HAJAENRtctUC8UEGvmSiwL389ci3O4r6LOUihBq4ChDOu468aGbtmTMqpplRV0XoUEVB1Ghxhv8S
h8OSBzPwIAjI13FQiS7NFLj4yeka72ecLf0H3WqLjRTy3mjICaCgkNfhZLI6M3E0SYyWtYVCnOc9
UWopH1CC3pI1vBuF3rzBMcFTdk3zIlHNfZOG4mkhZ7MOo8yMcV8a07iFMr/JPVgWLEkWJnYALlDz
60mbnBg7gIkkn1dzsqO9VF1osdT7NK/fKvWqtgHvPABqwEjIPlb3tB1kqsycRfgpNMk3t2jRuIQ8
fXz7agtMQGKuqo8ilH49INk2kXQcEZ2sIZsPCVJs515Lt5hxt+c3Y/kjymraKhy6Wh5E0Wn0Evle
Lk75WAnbPHaJZr6DG+EdXh/Vvd0Lvon3JV0jQHareGAigolqEBm24fYP7uL/ndXDtMNfaq/V82Na
9ls9zDsrkPvpt9vw7zLK6rDEtdctNaOITrGY25OvN+leTMGyUS28s/zQ9yEQxFFqhmt1sLyO6Gem
VXTSojY+cf4F57EQ+oHV4WyAK+6GAphFsYZ+G8f89cKAT0/aYPXRiWbpX7Oc0IL3kPTg+sk37pm7
UwcghmHBjkHV+DqSrWW0ao0pOk2tTpEa6O4BftqWetGdKODMVHqI9TXn6yojyhvXneNUaqcg72t3
F7lx9GRbytP79aV3Z96obAQkiZysIBxWo+GKH1FYEPEZ06TivZYiW5FqVbCb+1ZuQETu7Cqld42q
n00Fiirh9cRZebUwoR2KnNLUL100+w9S09qPfu52PxyvabZqhWrbXCXAUMSoH/8en5K8XwVsuCf1
RcvE2VDKrhBBLV/szUagQDq5WvOLbDbyj+XoCPmXlXX01We9bZt/eq9v5AEvGqQLwipqi/e4N1vj
Sw/0pQ4BbmROKJtylDvpeR08T78a7J/wQ6K/I20S3YHLdqK+Fs9dRavSjNMQUQnX/+nWXjTv2szQ
xXM0mhwwRtX23Snucu1XUGiNz8XWyPJotJ0IDmnW6vXOjtPe/um0g62H2Thq2c7qJn4BpH0EPuIx
Tr/JppkkFBg9yU++lmO8+voiubMYaYai26NgbSSY6s//eFg2SzXZk2vh3TmK8qNey/QIdek/3Ioq
NVcwDsU2XSua9INX4q03C95gwjlQXSl29UKp4z+M5Y8oq7MWw3PX4ukqzpGR/m33/bSvqGPsXw9y
Z1dRyEDlhi4JFQZ7lRQVs9cIivss9WwYD76PT4U70bwW5dJvjOduKCKpvjUQ9HUvtJHGbIMySM4G
0pXn1OGNMVSpcVJWG28OhdwFmZ76B9Wz9YNSotKSJ66ZnFMRJwcv07oDqOnpaC04kb51ArFrAGOg
2hZM5Lpnlqc5raE8SM5J2lq7qfacQxB7zofOtpONE/B2cRMKJolynjJVfet6cadR3lo12OmzwO8j
5IauQ6MPtjxwbz8TURRzFAQgiOl1Yll3KbJTSZWeI5ng8ZEG/c6ck6/6mPUbKdJtJFXL0OHkqq4j
XdTr8QDmB6aW6CUqpqOR7oCMzN1OSGMc9joaBlsv6nU4vo+63+mhorZBArjaT9jSZNLNg+hU+POC
CKOZQ6JO4jw2OU17sWyUg9apkgqnEPxsL3DnAFOvR+dUZq0j6qedar3Aj6yAXWIMVr5vy6Q/NQCz
9q2e6xt5zPrm+h2Uzfx7XtHiX21njVodQDBLO7WzIT5p3tAeZqexHyosh9+R5XYbx4caxJ8XF/FU
S1BpKCP77+qrSzkS2bzEi6/RHExKtnP7rzSNL3nbvIx+/qmIjOpYpOODXWQbj6w7H5O3jypSKoIV
K/V6dqMazGaM8NhZQKoOwgIHmI8zFqstNh9utXUU35lWovFY9ZVUEGTY62h1b0eNgd7Z2YjHFHMh
SUaftN1jGWcTYLNgfquPgppXtGBYNwiv8+xavSFdTwgkwQkY13g0BD4q+WVepBtfb32g/H8UkLCs
UXqu6zwH5VtZTFDHzvYs4h04u2Zv6/EWOfXO5DFp5J9Uy3jgrVWPDIt3nSNFcnaLyPFRUIMt2ogy
fhIuoO0wzhxn4/i/My7FPkK3TUmS3qSk+gxZs7ZbInZd8b4zsv4xSwzv89tOfmZPtTwUUhqWNtnA
9aLIk2Dy57RKzlqelQddxM7zrJnmyeyzraLvnbOEBiVPSc5KuhtrzKjWGKOPciX3WV3VH4XAXqni
gDxYoIvyENivc+qd2tlgOd1ubkYIcoK2qEqE15vbmZfALPUlPc++Xg6npBuUDmTsGMlxbPnrcXT7
/FcXJSjcZAbaCvupy90tpsLtx2TJQMoAL6vqA2uN6DHRXKMTRXbunKT8BCNj/tT3XfXxrR/z97wq
gjsvQKr31x+z1urISQw7OUNrhCE6pssuKqX5nETS28gY7gyIDAgBW/rb1GXWOWorer0rTS85I1H+
TwmPcl9SHtq4fe4F4UCm+kQCxOZWf/5HIqw7XYoEC+Pxm0W+aJ5mhrgTLX+/Pmu3W5uGIsewOokV
jG61BSiw1DZVVJy6Kyd50fPY+wJy2ojDWBjGQ2DGy8aSvBdQofawQ1fv2jUuwG7cbLLQ4yJlcNIn
M4+Nx1qk9mOOs9hReihNvD7AO9OoiAJ8LF7qIN5WyyKeMcmJUTs4w/9sjubYiwczMcaNabwbheYH
KFxoaojfXX8sBeQEjc2oKtRGd8gppyLUxyb7tjGYm0o4CHo6lpBwOOt/A/evA/XmZNm1RTElmxBf
eV6cfIiOgZZUw+fK0OW/GmUz7dJBM3mAjmcG55pxLw/potWC13YXWwiOYhH9NLa2V38o+tlEDZOU
teRnu27jHkQWi+CkwlSHOU3GnMR7CH4NrPNhZ8pqrEPsvP36ZLZNY+/0YUnEvsziWn7To86097Eb
Le6nyBm599Brr719t2BF+hBb5tA8GQht1WHUL0J8tO3UzX7GcKrTMO5tQyuQvtLM9mJaiye+gLgB
EpMWgz+f0tbXuk94cBvW3qn1qg/TqO70H5EZz/OhMWFOHODweDn+caix7jKcuj8MgZGg72lqvQU7
cR55mON+ZXuChtPUm6HpKCOnUOTNmJxl6dX+v2lcWcN+EkZjPAV4ezu7tnIHuR8LS7TvAHTP+inL
y0L/IPzMgtkcTCiVCakH+SnjjPX2gyybdh9oTmF9ztygDEKX9W3v6ATFIhy7YZ76sE37In6mlmrp
Tw6Gy/jEBeac7cZslD9BCRb9+wypIDMcJ710dh12Wf9OHo2eR2PR5uJD4/v9fKCJqBWPWqWP0T5I
JwdVTheP6v2UTYt3gGuacObaUSvf1eg29UdNg6155h01Fp9mtAXLh6iJ3PyhWTJn3I9zsVSfJtgB
5hPuXfl0zNssM76XSwdbNqwAd83PRGnmo47pcPNLo+fo/m2VRUTqMcRSHuLMTGToQJrMD3Pba0KE
wcRhHeN3a/Tjs+/Q4jtUEDjEC4l8XFPb4LIVIE8cN30xutnSx9Byu1KGLfL4XZjj6Nntx9ZovXfp
jKUt1upxZaJjrGfjS+6UcfCvuWhx8KGuK6P6EFjDkIe6N8DLDpdCa4tz5sKd+NUKt6sPk291zT+N
5pQWqNJCTKmxqyxDKz91XhfwAeDbjNMjWg1W+wilbjaeGgy4y1OuBUmsiN1pJB4yMlfzC6pZpvnP
OFmp94yYsW6dK2mY/V+TSX362GiodhxFPhnjtxlLw+4hp3edsNd0LMMOYD386iGNrUnslrLOUzPs
YsFmCgeRljTTzKac/kcZbTT3NXlS+6lEyNk60iuQ4oOmKuPHosWa8SBAF0BvD0aLZ944G+mxnLoB
5yejKQ9d0At3x5oZmlCPIJXSLqn4KkNbttkxq3tL/sAb1uVusSdPezC1vPuwuLL3stDOFz8aQ9Nv
h+D9UrbS/yh704lf9HrEsiMM5KgnS9gsvkvxEzNskvZkkM6zPtD+PZeuGM0vhZOP894shyAI7T5X
/08dikd7I0lF9zhJPUmOld05eth5c+ufBmweggMFwkh+qkg3zbBtreRHVfZIPuycvu2sI1wB8ZPK
gUwOi9Fm0Xkxlr46DFU8jd9Q5xfpwddz2wHd1kC53hUYVRUHozdb74Q6CPKMAmxV+t42a80SIe3G
uN4PKMsgZJ773fhzNGxzejCLLLd2tidRlcHcxmwMuJVJaRzGKI7kMXGyovky9IGR/418UTLt0BAM
oiUEreD9axQNFhzhVPhjcpJJhxS01T445gguya9n/2A5bf1ipWQZO9m5dbwvXXcI9mkm4naHdHCL
7EuBvyJ1wDE7mFD/h8cCykDyFM1IeyD45mUpwLCg7z74C0j4cIQ2r+FFH8U/VCFXJKHbjM2y42KM
2v8h0x597pGsmh4X2Ud5D1TJH2S+95JC2DuKm4PfhDEdc9w7snkixw/7IemKLOQsS/V3RpLb84Nh
53H77M5mov/VRBUaWWyjfFj2StJPk/y7aT3I0LAz3X1hZs3loQxmq/zkx6Uz/pzqHl0WOfhlO4Vd
i55V6A9ItZ4Qf3atney7UeIQ7yINk+PJbeXZ3iqTNn1Klwhd2VCvGnV8m9LFZh54bvaS5E0iQq+W
+c9yzIYYz8G46Zo9AiVV+rA4Fb+txeJmSPF0rl3jUkea6B8WGzkvDrW2kXrKsoVoFXpaYPqPCCqX
xmOQFeXnAHDX8Cjw+pNhEqBFV9STrp1TZtU5VlNfu+GYEmafScv41gZ21qN+kjc0o23RJ/ulJ+K7
jEtXe06QougnfGWmQHvn241jPtZ1N8QnifKW9zPNonR5nidzaLmxakDcZ4wF/coKp4Fk90PkBlHz
Hpd082NQZhSP5GJ3X/3BNn5FMsriUHIzRTsfduJTi+nBN3II8VINvV3AF6MHd9YS3f0GY3T4Uks5
TTuq9Iv9hDCU5zzSPcS1CTLx8L+0Xpx/o3EiJbTTvs7Och6Yw7ASrU6BIHDwIXrOPHuavzTGgK84
4LrYP/rFErOLLLG4HtPkRv3H3Jmt5OJ3yPrVYc19XLxHQnRy34E4HLJ/8qGlJxGWrdUUX4zJ8grs
d5vZK8Mslq45KC76UpwqwJ3FR6ELvwuzLlrsUy9zx1xeavU/viCjnLl1qOWV3QvWLcn6MUCVbtjp
fh//km7kQNAfML4NU5g82jsN3uMLGlvm9Kh5CcZ4pENOFuJMZPZkFlLqe2vpnZ/a1CWyDdMkdX7Z
UVlk/8fZee3GrWRr+IkIMIdbshMVHGRZtvcNYXvbZJHFnOvpz8d9Nd0tqKEzwB7MYIApsbrCqn/9
IZoCmTVPWuI0MnRc+JKPY5Jh3LRzRO7+NebceGY/aclLNXUlIlvDFPnfggfYElXQvd/bb930w3TD
N0IgUDbCgvNKkApC50Jcq5PJrbhrMDyK6CRBmpPWLX3UK9Xt2VAXNbRhCWMFAKxOJZP3uGSy+kf3
51vI//UTmRc4mgyof7zhwEnPP0irl7xZ1qk8CbRMcemMNEQM5TytftW+CHfQd/lS3FI8Xn8avVce
5rQO6SfTnToftBn1bvLyqjp1BlFmu94ck63k02+F8F2jXVvqCagseCIk2EuooZ2EbpYY8Z+W0pb/
TDLt+rDRF1/frUrX/h9PYcy2yI8xSQ27MrQ1raG11JpkJ7+coF4J10qfa2rqNWqgX91iX1992kZL
/S8KcotnvGKOVqqh7DVQ5y24dOxSzZe/2JVWOIpSfXn7/XP1eGR1/Gdkx5A88y+XSNHY9GtI0D6N
CbekrelFJIL5pbNEf7Std2s0Nt4mIgN0qeAn+OZdgIZuI7plDkyG02Qb4TLen2xzdkPpwId9+8uu
JhFIiGUBvAZWaFJjn69Dfe3zlP8VikGxenteJ+4z6ihxV69y+PPuoSgPYelZwPbETl0s+YCMcG9U
DDUErIhi9PEElIU4YvD4XlMAVJUbZgjFHJsb2vIXX6URgD1m7WCcDDtB32VwnYstpnxyxC0HnO2F
fYZjM5SLPRjUJIM16F20Igxj8dKKhsBpXG2ji+ERmz8rvfea0EzT/MUixu9zlvKhe6lI596/PadX
x8g2Ok0COAGbYumyh1Qa6SAs3LlPKa/fA09wjyvJvUU7e20U6MpAloyBnOwCZeAN0qAys0zycmkG
6F097rBY6D6//S2Xm2xzKiL/GiiD1htyevN8KXIkNqTdG/5pqgw/rq1WxdIe/4xSegd7rG5N3eXK
R5SytVlYjAyGbcrFRw0OsZ1LVSYnaDA1ckN/3elW1x2zICuit7/scv4YCorqf61lfCowqzj/MrGM
8IVWoFdqAyeSMFLjseuyG6Nczx+MA34icF7ODXgi56MEaIgDbXH905K5P4bMeOhLtw55On6eXXXL
GPfqkwhQ5V6xOagw8uG/nA8mqklfElNZJ5gFpFEPa0cNWguZ3wC4rn4lROyuQy8DE6b/ZIzn42R8
S0BsUE7GaJdSFuV1GW2ch+dsypwvb/9M12MBRXI2saWg+UEcOh/L8cfSLRtbxmsWWHc9F9cHMbfa
/Qxx+sZvtZ11/3tqABVvVGDOW7AWwMiLLg3OtnNRIZHGPb8UWNsUwnR/CZye0kgh3P/UNcgCPppT
UuQPE3G5T/rQTNPp3d/L2LQHtuMS06mLZak2fllqqDK2+ibbCzcbX4wBdkyYO5m5f3us6/VCOLUH
V4VPRjh3yV3iiQbRPEuruFFTelgw2t15i7iVbPWfAvRiXing4ABbWIvQwr/Y1KSIo0kvzTJGcq55
+P9xMu/I45nyCKDFfx6CykhiIAvRhvXcLeuDP6WO+phIwi1AHlKln9Tqu1+NORtSfhdrBUZE3CV2
CZZVyx0OB377kmj5rCPFSoug2AWZJ5fnykPKv3dQ7tenZtGH5VnZYzs/G43vIG1WfZDs7a72frw9
rzBvrpYSLYGtq08rDgPcyyvAxKLLbQM/jSUJBqI88Pab9TzWnZKgtlCtrT99c+xmVM99qxb7+9IQ
ME1UbjMK6wNsh8LZuU5iJR+EhB7zmIxVtkROsvBb2XqmjE9llsviNAITgWMFOGfs69zGBHeG+Vn9
niTEnggBgN5/FGQRL3Gd0bjdG2RLimgy2yzZATBl2vNgNn4ZVc1aF/s1sbRpX1P9524YSH3+O9I5
sXe1NEue2UXrO6dpnpY5qlPLwNHKHvv8US2yEg9101r5sXYCaiO/UFYWNSuMOMSyRZN+8NLGt/fO
mMxdKKRurfeORPojI1/Qqcfi2fPLj1lfWu4nNlpbPqi0S8rImNcUPYDPy/8+K6tWe1qdQNh3nKle
TYZYnpahsqz1J6/3Rt9nk1ctH4yV52EMDwDyFQlcGbWooyVF97dQCzAGkKgd7EXlJd0Wc1CUh2ys
7HyneJYZ+5S4xQIM2Pf+skf56jnp9DHW87IdD6pcZUCKV5L8yqQsKx64hCWGq685WI+v7jrhw2LO
/rFPTOMnV0JVsthF1Z105YzNjv2u8fjt5aBj4b26z9o8rfLTgKGvthdJUf9sGl//K7Bof1pzvVvD
0dEzkGnybvU7p1jIRrTGQXwVYKnBDl/k9in31PKpq0lvOKbOoj0MK3F/h6rNsI8WgvIuNKe1bSKv
rPI0Infey6LSnGTwUEjP+a2XINx7GhTS+AZKY68PaRMkvwpT5snOqG0xREERZCoL3cJTflRMTv9c
uc04h/OcdV2kd2XQ7gxjnsF1kWSK6bg0SdAcXT3Tm+dMD9bq3nMTdNpbtvl0JCuTDJEssa1/5s5W
8pebZn55ApZrtJNjr5Z8mgIu/hAWnKlhz+sFnzpXTZaKJkPLjK+Io83nslzt/CCNBRw9rCkbkn/8
pvXzP6Cx5ddcZPl41Otidj6uKa3UnW4TBBRVingn3liq9p6qLu/TqNQcwlUnsRiKl5Feq3DUGo32
qykH/7HKqmL8UOea/k+pYFadzKz28ymSVuqNn4Kl85rfc1DlL3bhFunHaanaL6QJGMaXaoYaR6Of
oJBQzxflxn7XNhWIjzfLFycoVme39oGR3CVguH8XWtJTSGzkvESpNll6SOaHvjzUdl+2D4U3iWdL
U7qA+MHKD618TdxnrKeC4S+mffCql1XqWdhNSfUy26IZPqTDZLgHVx91/ejjPOnc1S18bBKzksr+
nBOL90jmk5MfLXzW5GOdZL3YGT3qTMCkFuzOogOhPjXogotnmgPsRgkybYQsr8yjUuJJ9uikfvPR
SRWNEfILpy7KrMQIQkPvZbmXWtEap2Rea7UDyiYFIx3bcm8mILl7T0fVGgkbU91wsPS83YG/g/Bn
nvB/65qjintAvcw5rBSfWTSUgfl5XjPp7FRGiGAklTm0IeDxABhFqHsXWfPGowSy8T8utqT74Xqr
O0Ww1Bq0EaNVT5Ewe3pL9qj1U+gMJRhTk7qdtfMhxZOw4vlFHs9mW/qbBMnC/cJ1h5PnJ0JGItPM
KhwL4TTHwTPzLOpomfxrzp2BqbRoV1rmoHV55OSp+iKo7bK9ZXX6x9SgEbi3DNF+QNrP7E7F0MVL
obW/3R6u7d62hP1JJ3+RlFVdlTJaF139blVGo95RjR+b1pSU+2wIfKAnCoNQI1Rr3Xt50+zrRKlv
6ZhKE68QM7GOGDGzB7Ruc7qdcKXiLLYSd6dli/dtgeffRivXkhHKuhgeeQaVP8bG9OZDZuYTEK7Z
fjZopf3biUn9Gqop+24O9AaiDqt1CxPRwWXmjEKWu9nkegCkwdFaCN35XXQi/ZEX/hxEw4BUPyoG
c5pDTaFT3tG69rP7mfv8D4enhWmy5cxGWONER/cNXee4E5PefHNG5QeHolcKvUyVffM9LSl3Agv5
cp+TTwP7dZIkmvZBSXs6s9vPdlsGP2erq81ocZryvqfbqFDBZO2dCMzR2C0Su8doy+bqQyPAxG0f
5J35y5BcWxEgAfOZBVpqhEUeBGvodICmEHYhmhxnugMJD0bPmvfkt2JmTYmiYLiY7tTsJBKK+2TN
UbLPagKmEvkUMquou1Y8Sf+VQi/tuHANLLcxyICti9nf9NEpEBjsLYkUMxLkUP7rmY351bNXXQtT
ljBNOBOsa1RlTy6hOU0cwK0gfiEl4cLBVWye+nAYstkJkag2/yQjRB0gZ734Ewyz+SOZnTXfy34Y
v01TRwN2arzgq0xX74tHrl12yCYlHxI1Qgb023HsIuwGKKGyvqYrpMFi+tFrnsl/nHEq2aneytJd
mxrLI4JqYgJGytOTVgfMDApP7l9cwfgbCVKoxG5MHS4MIKze4D6rFz9kheifW9tt/u1T7m7YQTmh
SknF5bPHpm39zC83fxuIgtNCI++aL6ZqizbsPDDcsOtS6zFPF2/ZB22fVzsd0taIE0zgrYcSLea3
2rLTKSTOYbtXdY+WLk2XloNhyhu5h0mafejmAbNdlXXZk27nQ3bk3eDEJpe7hUgbO5Swn7ccUrcc
qy+y6bwS1w1J52Ayq8wOQVw4aJYcvOypK8tyD2EmkQQVV86X1qOjGFJ8WjJa5tV5Er02Vztvnnv/
oDSbOHt6K9Z3TbFD+HTczSK/1+sXubpDsfe1xPi3Xmu/ixDlTzQ/EoUoxxjp4N53PT6eROfx99Hw
I+9+TXyh71evt5hhbVl/WqVuJCGBnnWyhyNd6EfamNiFLItJT68QWVeEMlu5ltvGLsfQrl1VRNj7
N3d0GdYi7GaZVVEygeBGEnj7aSDVgOY2dPXHNmPdAmw7GG8SpaEXu161voia0XP6oxqZs32h7LyL
AlsYZUQ+6PrXtmvna5fO2veS9vGnyg6mnl7Z1A1hR4ZOje39tHLbTkX7B1h3/KODnwWc2b310rSQ
C+50vdLNYzZNzYPVK+jr6Ae5NVVn00ZyE7zaQtlU5RcKr+ZrWVT9Dycxkb1Zhpw+J0nVVgfQLO+L
bGfjGzlGwgunGZgwRFhDmZuXq/bFg27whIup14dBV2DhYSw6VkdmZi3aHvzUelDC9vpd6ag5J/lL
VQP9LMUkdV1L8yJxsGze+qHtXUF9PH4URhXgg13L4inXB3/ekX1hGidVy7ncTbO2tGwP7r7Imlzz
X3PlCNw1nZp/uEGXPONoFdSc6dRUIa7ygqh3GxFbaPRGax55ocwaIS+Ls5an3PIHgXtcxW6EAyjG
U4PF1fx7tBt/faQAtzE4tLLJeE7WxfOPfG2XnNq2GNWBWZLlcSFCmR/Uc7gI0IZ3yQ/oHdn6kcIh
r7/ZjtZp+8pf7C4agy5fHhr4cv1ntM9uu3P1iVdaa9rSrkM77Tm8w7HOB39f66Yoo6zrs/Tb0uQt
zXTuk99uEqjkBa39TMumSrRqP+j6jN5nKroBkSTXyCO0PrvdpWbn+S9JxnP0YDXmUO1Lf2iLu5F4
RXKtsNVQBzcpTP/BpsE3/CQGrdf2ul+YwaHu5979jaBuZAoMbYWsRDSd3FcMEuNn3NU/nMpPFizE
U03Fal1nMzY8Z/3WsX66rzYRWk0aFkidmscS8az7AVaI/QwMZWp7Jil3szBdkmqMtG7Kg3hMpqC/
d/uWl87MrznG3WxUxf1MjKcf9sha/IfOCSozwqfTcQ+ioMXLdV1TbqL+SPNIz8dmOVFEeDMAZdNU
O4On1fzLNR3NerHNYYU8wcPWf/AoQL+2NTqVrctZcVnWBq+P3K4rHm1a5rXfU2r39HnUkgmVusbz
pY7Kuu7rFwcVtRHRYGm541KhuJ5sfRjnfbNMWv1zLUckqUaxNsG9zWvV+iDlpMljs5rZQlfOrrQP
uSkbSmKj38zYw8zX02C/iHqRccVxOX0wlpLSz9JafBRFWsyB2vklJPCvs7UU6641RCBDM3Fq5x4+
jegOOQE/6oScyKmOFRhV9W9pijb7PEpjVGHqTIkRIXWxy0MFaT3f+TNP2C/SbvoVX5rVcz8UReON
O7UM1rwxGdT6p2kXmH7hUq1+iRlAZWd7GJC+f1dNS97u61Tvnrpeq60j3ciGl4xf9MQyNxlUxA9A
zwZ/qKq64KBZa57NoU7gXnPnVnVQ38CXXoGyODGh4gO4YPd72aTDIEdU+OCUsRircV+lSRKxcb8C
hPbx2wDEayN5CAsAzJCEgZ6dg2aW8PURPLKMZ6POHg1P/VCeAPDo1m/vHwirIoQzoN02vefzgYTt
14bOER3TPp2jJNH9fQWeEWXIqg5vD3XZEQQE1GHMOrAf/3NDv2gfLEtBlVzJOg6qwHlEbhJEhexf
gmZYYk4Uaw/J4+/bQ17jY/DRmUb6CDb9iivWJQVVzUO1jDE98XajlY6cHJP17h+LtxJ9R4pe+gX0
6M7nsNA1rEByr4pVK4WI1nmQdxlI2bqzsCa4sQavZ3ED8lH3beAPlhPbyvkfImnqoDVJK15jG5bp
7zScVv2wM8b+lKo+5dnXOYbEAChY35vGiGEHzQR8CRCjgANe6jXsjg8rlrGOPc6zPCw7gOlwaH3z
lqv31eLfOp3sMTyttp12JUk3bFfpMGTiNVnX0CaG9c5PMPPTAG73by+QK3Qf3BTFGHc0QC177QJw
d1YIrJ6rr/G61OZfvJMJ+Rlr9/voGy0nYjO9txuzmYRwZAO6o4djZZ7/etMoG0MfVRGrrDWfTXba
C5yD5pevjfkXbS3EjT13vQFgCeg+4nqaCgG60PPxmqTtrAS+bDz3mhW5jed/aaqqenc7YbN5h1ZC
q8mj/XOxAdwqqRVUGhkLOKNUmqu0/dAaiNoLy0CrbtkKXX8UrXdc0GExIThBqnT+UUu7BNDnpIit
RIlgnwVj949f+uV7fTFoSePUDNd9cw7gcLxA8u0GlBc6Sx4PNBUiQvS4z0xajiVm7Dd29dU63Boy
+Mba23nPMXlxNjZJMgzGMOexVtbtrrCD8dkwCPSZXGG9JIF/i8R/tcW28YCa+Db60AiUzqdwcFd7
UOmYx25HQSHVPFdh4lb6w1BW2g0w/ernYm8h/USpg9vHJm05Hyu1OqwvtFHFoy3mvR6QjufZpOW9
vZNfGwXfUQIPIYijfL5Y6QTtusLQKRAnHBF/N0mxfsepZvRudPavjl/MTVFgQCTA3Rr/5Iv70lkq
Yc61o8fJjFYmH4I2HiUa17CsChXmgPopIZap+vPer9vsK7hm6GxBz3Auzqmg4B3nir6L1yHoDmgM
vAiDdHHjdLqew+2aZAZhpUOfuZxDfkNrlPDhOJ1kc+wXgK9eK26RI14ZhfKJCeRkhxt0eYNVgndn
4Vd9bNvauFvHwYsgFPS7t2fs+ofarg6GgXMJbH150pak9QDttX2sd4sX5Z3cd3NxnxIPRAC7FcnO
vnUzX+3hTXa0tVQN/m1bJufr3BU26P9CKYjt+fpUdu1wDNKlO9ReYsVDUc83yo7recT+nOgHwgVg
ImEIfT4eIrfBULoxxXkfpJGnWXDtRjm+ex45JLirICpwT1L1no/C5Fl4LnhDjCgu/esJi04mzi1p
G40TPt8nWiXBZ6Oq7fnGTtv+j8+ajlt9sx0XFFa4C1wGSE19MtbTIhErKrIadYsc0yGr1L2+GuVp
pSGKiXGROy8Gz4Dj22vnema3ofGgZMUjc/qvH/o/NdZQl3muejHHekDZKKtxjclEuuWkcXUGbx9I
VA+2g9xldMvOZzYrSGkYymmORWfQUsSf7YEgap1QdnXrxnxtKLxp0DfBgbJQEp8PZfhls9Jzn2Oz
sexQX5Zuv/rCi7rEv9UsDl752agGWJBcMCzQbZf8z9xh3FFT5+cQrg2Z/0BLmDa0p1xtifCZcqtj
0qrko+GNzs8pWyYZ6elQ3/Avu96ItP5hREEgYnqhiZz/CUNHQty8ijWeMzQBB3Mq5vSn1MHjvNIZ
1o8znZn2hv71tSVD4OZ21KDSRuV1PqY1CHMYQfpj3wb30EfEjtpYee/e8hBRXMyaqEc2XtLFl61A
GriXM4oGO35f1x09STl8eXv1X9m/UXTDauQls90EeKVfbHmP/l6Fb8UUZ16GMLvSek6xxFln9QEU
yh7D0hqMT9izrAYHqy6TcHVdvO6kl2r9wQDg7o6J7JAnZHUzD+GwdFmxhytt5LeMOl5ZbARHUsJs
3t8cFOezrjTR2tD6p5iFPD9lhtv/kfUkbsz6K0uaXcphAFuRouny4aN62m9Z3c4YOjmV+5ElnbpE
DS9bXEgiXUHyt1p/zya+EAff6Xo9qh0/uQUJvLLCYIOBPuAcyolxmZNj5O3iDbRSeMtW/qFw9fYe
29Ju//aPf31t+jBJMBPiqU6NeBmTmeaBSMpaLDH1Rtnzw+qCpJxOEguXtbh5PGaJpuWPdKOL9d0V
HE5oFt9ICcyb61KgXyQwn9akWGIv6AhsK+TnIC+79+9TqhsKbXuDVXgVna+YyjLTec75Ptmv7cHP
jHLfapy8b8/i9XmLiyyXM0fg9vK6IswsdMFT4rbjfKAY3CG88fLQ6wyCfz2f3sGNmbsabnsNmdCA
Nvr4Rt49/yi7nIDriFCLjWqqcGyTvJPFatp3CeLAWz5nV/cygyH45CHLEnGpC84HK6pkwgrF8uK8
9Zu/Ajy5Oo5D7+O4P3HY75Akad7TUBvFi4VpnhVlem4QgDqkbUMjyil+kIXX8MhZ06z8yHXgNZ/W
qWi+aqbdDVFbFtmTaLpgIQaqslskVANhVPfmUBRVRExO+mNSs/B3YK3lv/T5ZBnLQMpvpDjTcppT
ejg7TLFg/jvWOtdxh9WKQ9daL8QzALktPiQ0eapD5y5B+l0h/Pljq0GavxPNLWU8Vms6fTYrn/ue
xHZj3Gm1JuwnVTrsuJFXBlQRk/J1P6qkHyLbACsNp8WbzBu/6tVWZKJt6nHSeJFb+9ZFfVeO45zl
wnJibdC/4sNpc5xOR61okH3Jwo68prtx0L22jjhJgRv5eTcV/flP6wjHV9PQujGdw9U49F6BkXiK
akZEhPxN7y6zXIoePk63YKZabMvz4YQ9d3KFuBFLx8fAoaFNP5TJ77e34lUxwCBUkTaQC+9dbs3z
QbgYhmxaGz3W6syLxsroBf00c3iwCxI19bJwb+z9q3OaAW1QTlxGkP1hkHU+IP4NQUNiJy/EQFUf
7ISGOp7ct3KCXh0FhTdS7w1Qsi9GmbMiQIwW6LE/FdOnBc7X13VOb6lSXhtlixTheIFgC+x4/i10
8LLaQjUaZ5bZnnK9UiEN+lvgx/WyQxLPhUMoy1ZsX/qPmkE6s94yJ0Zra+412kiRNCoanrZ163q7
/iBkNv8BqACZVGoXS86j5crmN524W7bGx4IUKse498bOvf4g0GDaAzwEqQev0JXN7DM1B+XHdrII
+awHRS6gXeRN8S/GOvbT2yv8+ps4/Ml+Y8P6LLjLpTBh6DovXevHm1n6N8iK4kUW6y3LlVdH4UVt
ERDOP5fOk9XY9k2TzH48Gv740k7ZeG9oYnl5+1v+2/Nnrz7eQrBJOZJx9A1Qqp+vOJPa3EaZHMS0
OpBaoUMexGHFgaCNkGpZ1p1nrf6fYTGKfxKtnfIjuVLDr0rgr3CAzaAMaJcyMQ5v/1mv/KAIATZD
zM1imH/O/6q5lKnfJqUfu4WRuZ8WCCP9qXTKQn1dYYb8eXu0V6Ya5imuTxyLQCRXupg+nZp2XhjN
FU7EfnEOLj43u7dHee2bUMEYQBbeFkC9/e//81Abs7HWi6QP4jnJRihfuR4vKL4h8o1D+PZQ1zcZ
gRtgUsgPDD7n0vhwqxdot/OjOnZeHn0KsFDhl3InOr0KtdTR/1ji5iZ8ZRZtQCbwJUxnNoHA+ffV
jax1tGZJPEKlixpdlpE+zrfMS6+vF0JiiV2Ec4UfzJXdWAbHajCsJIkz5J0faiGK39izY5A94YfY
gv/cuM5emUrKyc3/29iyzS7fZs28JLaDlUI8pGMQajrSfJ3EuGcdzHEXGJ15X89Tp278gK/NJb6L
lknbFY79pfJHd/opS+Y8iSvJTe37s34MTHVL9PPqKKiIcZDyYJlfes6ueCbY9tonsaXkbzxl5n3W
+u9+QpP8RS4Klw29LCjt2x/xP8u+1DuvoDbX4mnxzZ2yTe0gpVvcqJJf2VxUUPjCAwkgAbtM8M5a
1IFcalq82KaIOtMpD6WrsC1R1a93762zkczz79EdDBTShJEC4m13Hmp/8uQdtvBY+yVkmr5cQ5lo
/f7tYV/9QFY8PqPgEQCe58OaVdU2mcE0ykkkvwALjD6ax65VkTu33c93D4bkjJSWre0OHf+iDKEK
tpcROD62KUE+WQYh3ka1lrux150b2NEra5DeJpUFWBmn/aVyTwlLwYzwklgsXYJlRovefHHf6+PP
PQrwDcrCZYpS8BJREEHuGf1iazHm9XAC9RyGrTsup3dPW8CX4OhOebXBmee/0aAVtZuuIr1LrF5G
uDAE+7LurIeahsWnt4e6Pgbp/HHG8mRBycy6Px9qHMUESVCt8bhk/9hL8ifIrSel14SbyOL49ljX
S4+xyHTY/GD1TVV0PpbZku6VTvMao+CzIGDgGY83vI8lTDDv3h7qejUw1OaAzbMaO6ArvE24wi8c
EyRRunPUwXXaCTW81x3zv66VDrqE0xUA7SWtJG1qKqt1tuNSM4Zd7WW/BxW48LuW+t3nOKgOkKjH
v0DLrnzL5hpSvsHbBKsO9clWorgrgn65gbFc/0Dc83TgeJqAIGHpff4DFV4iMvLQzJgUZPvQ9K0d
B8qvQmkoO37vDwQZgR4wolTqC36r86Egc1Re2S1WTKLCZuvhQ5BcCu/d9TwawE3Jy9RRTXgXb0jp
TpOLhteNB3ohu2n0f2bSfVS5Pd04Va/XG7Xvlk0JmGlQ+W3b7H8uJ+xulFV7uRf3mfF3cFJxsovF
vlHMXpcQDLJ9BipDSvnLPlWSzjhtNL0X4zxSTaHVaAg8Cld945msQWLFJgJ7BThs77UB3KzXScTk
F0NaxavoAleeB80oug76zdL17Snzxid9bJIbX3c9hfCMqNAB+cAU0AOeT2HiS5y7moFSpeHN0C1L
EmqtPt44g14ZhQfrZtILd9cDWjsfhZMpK4GXkthenWo3OXUVpT0U8bdXNzAF/z/nz6FN1M0RDokU
JPEyy1ZH8NBmjUhiOSxesNPyyTNO/WRkv3BXGF7SdrH/rexa1w5WNmzab1z7W39LMgtW6FUO7NvI
KyZTPpoC4Oipk402PW/Neu2Q5MloPZp0fKt94ckq+cxj1Xf3s54YwyHFKEdDWaFb4yNcgcY5+PTA
MhRiJaCaYdYQyNOq6Od7NDnzesT+Y0RbFZRBsVdN6tk7fegc+LeiHvs7vDql8eCsDrnNYV43fbFH
HjWuxxHrDnVyJ0Mm+0Rmtv3V1rT5Rcxd6SBHwl7rc4OZln2qLC2bd16XwHzVV6uUy25cJledpDKk
E1sLoEvk9GVHa2vN2v5pVWVqoUpp+79dufTdY13n9AzNbki/zhou2btJT1T6cZgtEg5KhHXdTnES
KyjZsCN3Xts5z+z7Jj25lmYC+2PlFBXUlPa+8mBKf1w8s/rcm3zxYzqbVnFwsYhuT6Nnq3kfCLlg
t2JKO4gnGxOofIdvvlzDutIwzTHyFf8VrxzGr5OY1n/yZsBDR1OjdKIpNxz5tFg0ecK2tmZ0QYvr
pn0o4ZmRaoW163KabIuLiJsL0ognFOGMyF2mFsENPlblZ4RYWfCYIecr6UYY2vIB6DLz/l2JZpU/
+2ZZsntjwAn0aJNcpX83PYW2ZSCuTrtbTddrQ1SRKGfQzzl5dphnMS8nOr7tXQs++s3p6z6/q1oH
wzXEVFoJZ8Ve/J0aZmM85BXZJbsZg6/laNgjXPyypXVylzt22d55NTTNnYN3TBvV4zJoJ1vg2rDL
YBBVx1xS7N1pprFwA9r8LA88vdc/40ru/AdvMRD9aLBafna60/ngA47bnVTTVcPeq/oUCx8zbya8
Uyz1WSSJ60cQfTPxwZ4AHB4c1RvjHTX5mB/dHAehXQYTBq+gWV9WB/nVgp3B2tgVxm+rtjR4g7VF
f7+US5FEa2kP+EbUpiqjbky0NBx7KyfL2s0dJB2ONkyhanssaxrXzVAUNHKUd32iTUsomsLqTlYH
e2pXYKvc77lT5MpaafQ2omgf4MdrU55OT16w8POm8O+WaBW+v9wHnbtah1FXqY1r2jgP+zmb0ulY
pw76ibAKenP6FNAQIpxoTnRtH1gwvb4nhJ32D8FU+N+zIde/YMMWBJFImqx6SCf8FUJd4lcaDhYq
qKhQHetp85QrI9+dtCRUKUKEaKozo400Xm0JILC75JEADVkjlyDqgmLFFkuIhjwgqBFQ5mO1avkX
02i0LyaWL/mnlDAx42s3q3L5ZLBeMJcmHHu9c9ti8cKqaPvyB1rbftxNUNW0nT1LaLutm/rjiHrS
kWsXLQlGXaEozWU8Ztbsf3e8ZK6PYrFbC9EJHe9fQ0a8J7xpJFkduOFsP8khk/+MTmM0x6mzVglT
Wp9eoB3nxdPqwYH76KEJmE89oEf3jAESv7/og/ql1abU2KELCqCNG7Mc0Ddk6Udyw5V+CLBU+9k7
q0weDdIjs33OPl5+rZMxE8xWsd3vJzxj0a0i/OsfxmEdoXDDUa0jeP1yOm4ppe5+6B1jDtklTCFa
nCz4wTGcFEcUZ2MXDltg5Gn1Ens4JZkX9IdA+hBLW89N5V86G40fDfOYmngXKgwjtTkwsKgDCFQP
3lC7/8fZee3Ibazt+ooKYA6n7DTsGY2yZrxOCMmymUMxFnn1+6H2iZvdmMb8WPA6sGBVV7HCF95Q
fE6lA8WrnqfW+OyIKV5OQzxq09HMje5lidx++hhDppGHVGuKZj/yKTuYmrPeHsqxWdRzmscR1MJW
mADD8rjvNPxEBmHth0lUqPbZbW098dRG0FVK2pLHxJ5ydcZKwWoeC9X1U1giwCU++kOTW0GbTK7x
lA8TNJbO9FUXektkzE8E3bb5d2TY6kehzNH8Ykvpu9/zxhPVS0RNU/uqF8mQh8WgpV2QLMpeTqVR
dc/ZAhX76GQQYb9j9NbZctfL2RZ7JxrniTdfRXCR2SZo/qEe6UEyQmmm2WuQgkoYCV4rVkmrIT5W
DcrEx1JG+bRTneiNZ4xNluXoTU1T7/omntlYCxzFk9cMDn6Xxdw5r9xYff1rQZ1WuLtaKyrYRU1U
jUe6Yv03V8zWvBsaL3LPnaBdwPUQL0nIAdc/O4tTa4dBtb3x4Le6K37CFSraY5JRgzzSVSh0M5hy
ESef0hmNXQDtjV3QaLLEclQ2mTZycyT9iJDFy1+JDR26C4w5Evnebrk34QpUtfzo07/tzsDZzY/w
Sprql6baONrDNiKxTYkj/qF9RdrU595SPwAIk/iN9SloYqh1lf3bSmOab+hv1O2+4G6mZQpz3e5Y
58Us/uH1keMHX3jCD+a2xFBClJme7hDk7MVjl2XQ+PyZ/srBrpG+C5Ak7aOA/p9NUQRTSkJMWyzu
zq9n41tjly3ab10NmWtZPPc51jonC2d3ybLDUlgCcfZS65qDxtupnRx/Jq7Jas3qgpivNIXQFE17
x3/kFZ8EMrfz0VOUNPeOTHyM65ak4SQpfThZ2SR+tCnGGJ/cOde1YE4X87WP4z79nAlPciwXhFm4
zZAW635Kge5XErBHqvHrMgrX/+oj7gBbiO6hefCKlmYFMvLorSF56dSnBVbnC2ZQFvQpfmTEc5+4
Jp6NsTBQhp7F6vFVFeo7OngAcLh/lyfEvywtnJssFfsellj3O53SOt757Vj9hAMVoT4LDOuXguD0
a4KfshyWbAUJTe5gcB/HsH+g+xltfkyRC/+Nv2iqDgYkmuyLnfhp9VTGpTQIDsfGqINigomxX5M/
vCWquU5/ZCrL2x8V8pnQYo0RWQaFLg3058mcPtFrzGDjzGoRX2fHgFURJLxj321A6PKLIuGX+5Ie
bQY1rp2fczfpi8OQz139YRrHePjgCm1UD9AWtScYDbi3JW6fFSyzaL902mDRIc6g/ZzqrovcnQey
QNvBzYUMQnTJL4IkXn2OEVusP2vYKDsnz1L230iYs9uGLqmSj1FSKxzbBDJkT5TCxuWR6HhpH5rI
SNVz4WVttUM3e3ZPkTbowy8X9bpP5bLqVGKX5EynetHT8ZM59uW/Xud1ethavf5DjL41/O1HkTQO
FfYu81ePfyWDqc3i+WUuBdT+YmrSkyQ4DXVUHOwdqiT2ROyWcVc2QzOoY18uiFR0Rk2RJJB90+L9
03ioZJ5NRD0BV0hoLTvQ0hGPrRnV6aHThPkt9qgvHlXVJ0AHFmlhcoMoo+cGpbBgcA6Wl3Fl+6Lu
d6YX98lfZjJ55lcvsfvmR9ezGULk5HAzsvn3Yh93q6ZDAMZlLJ+ctigbhAWzktokm9X+HFuDqz/X
bDj5zYsbYzjIqBLWqeK2B4bhzPaRrNBEUiCH9vJYlZBS8bCx0vExt9rce4IqNNYPK5+o+adwZFQc
ut4TDvu5gCk5uiU6xgWymv0J8h3QS5wfVBF0g2FUR/DDrvHREFJEhypNItQCkVfUhqcGiTctD5QW
l4hVqDgV/xZelPfHslcLzSEBRfKYQYCwkNpNF05PrK3qhrSYUMCSXGn1TmUqeh4aaX2NZQfjzW5T
1X3A97Zywljg+ruLNVG+oLjHhitav9aOUQQlMhjhetSnqYkG9bFIYrdEG5OKHjouo9UVn21XwYsL
eketiu8VdIUnv8zb5fNsOz3bTShjfCm1ClXJDF5jsovibPEDiHa5FtS1izFXwlPorL6h8c9mmqJq
R9wGfDha/GQ/mVxDwaz3hF08bs49y5y1PnuZWPoU9ElfyS3Jl7e996gqM7uMfJ8KpBmfUh8ZVdU7
5ofZRHoD7YPPtUwQqxDl3CE1a73X5oZWCdh9aioUU1aG06bQEff9WDdmG4VARsqg9kT6DLsEyzzc
0u/4e/2pPW6min4LDRM6zChGbcX6hJdNrhR+FLYo2WaB8lT/K4aG8bWGkOsGvdHkP+s8Waag5I35
4uex5u+WXKR3Wjc3lpyamE4NybHXhttmzmhaajXAQBEiNVsHys3lkY/eH9G2aY/QpYfQT0q8H9Iu
2cP4/HKnlnD9wUEnU4JBLQ6Hui2ZAdljycNaxGdO2CKPfbu4MC0JaV4WdEUR8imhZd2rX2zHJJ0B
E72yeEAoXGHyNTEpi3s3CuGOk/G5kTwuXm89WzNiDr2mz3eqMlfQJMajsg4oCcdCDewFv+c/5TOd
9J/Tzq6qUjoTut1Yf/cFF2qmVLfHti76QIA+/pU5/T0hpquS5zqyp9PZXyUGqYBfjpxhwdVRMKFO
k9X5Lk/E/BHyOkLOSLv99faHvCrfrUPRo6CNSiOQhtzlUB0946ma6ACCyJxf4eGXx7F15LFEKOWU
9KRvAMTQ/3h71FtLyxekkUrZnWbCZvO2hEq9p2gzxXr+Uvj0l7JEPerD8LdZk8xCjg1yBwmMt0e9
sazQbqiI4+eEGOW2zNYNWiHIrEQo3V4/9FFDHFi4KohwAfi/DEUPibroqqW4bRdPGazdxp5E6DaR
d0CFpg9mSNXUE+J76qFXRT0XNCnlZF8DscH1uykeOsK1CiEG9LnliHr1iPa7uWjVncNwaxSKyVTG
obVRB9rsE1FrZcUx4YtREtlXkMB2YJHudRRu7Eacl2laUPCHdrM170TRKFOGh4NvWonse482wxfF
Sprn1sI7VkyTR0kGBV/j4e2dcWM/rjQVmiYeOB4utctToC/NAogvzs4a5m/wSGVxzgaFioptIYBZ
9dkhVvr0JU96eef8Xe9JassrrgcjG0rM2w4huAWnnamDnBG1Vrs2T9T3gdx7R8HoHsjrGg3DGacj
hFQf8M71arucZSRmhOxUXp1N6WOLioVprn7GqovT51xre6qufa/b5wScu/2gUyv+NpPwdEfpRT0q
HY6JSgQbUet/vL36N9bAcDmY7CpOJoCYy9/lmGunClHpc6th9kFXa4yDjlYkeS5h4/Htwa63GBcd
aAc6Vivu4eq4dJOp0U/Pz8tkIvzSja0fDGiZPCoIiYiumFpSPjdZGc139tj1CTKodEIQpUMLam+7
txPS5bbFNvFcNVKsmh3kBUQt7754GMWnZGnQEIaDuk7/P4+WmWdIqHhZcUYaQXzPqzQ6mPMy4LgQ
3bt4rg/NiuPj0Fus5gruvxyqwzwYQjJFSbtutHNWZdapQWmGG2KR6P2kyPEVsLIpYbz7LmJgSoQY
ktF1YidvBi6MDmZ5WZyNTAwHVKqmoCnm6L19R5dRUHUDTkrYgb/45SjuaCPVgcDQGYkI57dZImrp
mYt8jbyhfy/I889QEERXwhcRrHE5lEbewsFlqMhvDYIaOg2el/9+e+Ovq3IRuDIIf7/mwRfGhWYL
ufNQkGpbb+Fz5YX3CRVhY9kDXKAsnOdAchuvtu9RXm9teZIBwDHgVrhY1z//z2bsOt3p5qkozqVa
yr+moVge3QxJnPdPDBzH2oOkhe9voyUaWrqsq7Q4N6PmHrEiIfWZZ/6vI/K2xlx7/3jsCdCYVLEA
F20P8tx6jVemSXlOU1wMl6X40dHrDPp8DH09+/ftyd04ZADONPY6j+LqNX25hPbgDD2ieWwNb1+6
qj7VVvHVSEhzGtOIDqPXzFTV5J1b5MaHA7SNMgDtJ/y6zc1LMftxX+VoJp1zUXqvzchlyK5U98LA
64t/zdngBsGGAemxjbCl3mX5qnJ2NnM4sCO1/GNSmflj5y53Cb3rI7LZ/sTIxBTeimHxtiSKZaGs
o81Rc5aI5CxBiWhtH2g2svFU+F1cSibaDN+0tug+gcFsf06yGVWoRTGODdzcWbeHAjJ/rXJEw4J0
in3zYR58s3hs8840Hjx7EXjLEHWKPQYU5XBw0z6f9sNCW+HMO9qsIuEcsWNOAu16gYaO8nLiNVqt
vMeh738lnt9niM3yQXY5WJH5QF0B0crclHV8rqs+dne0B0ssClM9mQ9IUZBno2SMBCDV9Ch/ECBP
9J0Ns9cD47kQUCAV1daPEIHrO3nwjR3icztoJNyo8KLmerkvI6+z2CNZdbbp07yi/Kc+Y1dzz630
Tza9+Wr09+m7r4gjNCrW4/GfG0Rn53nF0FdnVKjM5hHNBs9/wa6E7my+UGoPNAPR0TMNQdp0fSKn
/slIzbjcw3ef033tjOY/aFK208mL2kZSn51VcljipvwlYNLaocyA9P/Vj1rS7wYKsHH49vm9scWh
+8PeWV8RAG6b81uiQRpRe6vOQuTitWAPjmDaNP0wO8J+t9QFJD7SKtAp/IM74ubJwszKmXWy1TMG
jMNDr7L4kLpmc6QjJu7M6/r7cx2hFUzuRtoIiu7yw7gdWj4mhThuiMUxD2j4DiZyROWUHN9ewOtn
i8oS1R0GI0G9gnm4mZ/pXspVtBAX97umKLBFSE0zyCOsmqh90sB4e8TrT8b1TjxOYPPnqdyEozUS
gW0+O8W55pztUGiqOXY00rAL13dvD3V9u6/QbOBnAD/A7m1XEXHYso2suTzrsmz3xvyhaqodZjsU
B9dyMlak5SoDGt253m+tqb/y4jRATsSk6wr851QVuLXEOIGU5zjNsyAZvX3qFNZOl9bLyD1/5728
sVUM4PdIkbskkODLL0erVkRxlXrlmVAh2ZedmTxaSfFu2gfFR8dZhyDKhqCzOWgLYlw6+mPNGfEc
/KcMqq3AW1BO5XPe+Wo3JrTKZK8QdHh5ZN+XExrGGAlkMTTnsVTqU+r68UOUY7Hy9t648ZHAP/K3
A0fD43oLrPKQ/YZeVjbnrjn2+siiVdkUWIq2jinubIgbM+KV19wV57TC7DZZg0oI1Wpk9s4x1aCj
BG9xTOZi/vr2jK5Tr5U6RcrFshFAbdkYk8m7GmUO6zaT4RLa57Sy9ALum13jdKa0qdnl+BUtd1by
xoGG+M87CHwQRssWB9e5cqjQjW3ObdFqRwUsOLBL4e8xFXg36JynCtoRaJY1uwThfrk1zEyLB6+L
6nOSTcu+sWW/z+R4L5i5MSHOLQEvySRF2G31dUmAWyyt0ZyXHgxSGUvvawmA/mQOmfPuLIiHVwfd
R2IOH2jrtT4iwIv3SCPPiFp3ByIaf1fKzNrNOtaKb2+PG5sQlXuKAIjkoByyrZmtGOohG2t5NpE0
tEC4+8I/zKYc7lWZbg3E47jKa+HKgQbK5UdSKh0zBMvlGQfIDKmLCZqYEPcy8Vuj+KCYebdgwAPF
vRylKGZr9Hu041CC1T4mYjE8dB2BtN1Ztut7An4gJEvwieudtOX31F2JcKsyhrMfZbH7YKoZpedU
6+PpMAsfZb10duW9sOZ6cgR9vCC4PiBlRNp1OTnsO+muzvVw7jq/OI/ECjR66jrN74QZ1zt9dWbF
0IcMHGj79ui2Xt92pdKGM4LY8kiRfgjglHU7yOP3qsO3pkR87Lg+/wMXsf6U/zyKneEMVMKdAZBD
kh1H01BorYh73JebE3LW9x6yCA/VZuFgo7nAH+PxXOhT+UG4IA1QnLVNnAgE3O63T9T1hUsOZ8Oq
gO3A87tl4I6mnXUtYKLz6HRVvp/iyXePZidIHmy3GNIz5XfDP81FGX96/8hkBjDv6QbySK6b9j+L
uVgONjRyEQ+5NCtnV6E/W52s2gfHMs9gnZ7aHh+4veGosTq+PfR1TLWWUdhwNBdQetmqOOhWn3he
mrchwhNt4Fbm8l1PbIR0Fy1+WGjQf2ods92B94vuLPf1DuLlRJaQg2FBg9uyWFpTdlKVeRcOQlqn
rOl42Yz0Hu75+ryzptxc65O25uibe0UpvelBdnZhrqVfx6zEt7ZsXr2k/sexu+jh7cW83q4wSlYQ
6upTT+1oM5ieWsCZNAdVoDZFenuJ52NOXoGKh34P5/+HbHaZ661jrbh46okwtjZ7Jk6NKrKsBIke
GXfuXiZgQvaoQg/aXjWpla9QTzADK6Rn2WPEqD3RgBiHr6v/H/afQAj1PrASZUZ4Z6q+R0AbaN0x
FRMN0jE2V+/MSY7gsjI3/vn2Ov258LY/HvwABWVSFGrZm3M9xUY26bJpwq7IlgSsaVuanywTAYVD
UVRekwaU24tkN6m6cM8RzM9sV3Tm2O1TqXJg1dlI4L00czce8aGO40PeUzUpAhWXuvfYaK1pNZ9L
lKeNFysB6XASrZf9svk6S5An3J44nZCB77Mi0fUApFNmPwOEwMZxoppdfDYwmhj3MdxeJMXAu2UY
f8RF8/r2OtzaLwT5Nh9So8e2dVHqxkoDXGLlMNWAuWhz8UK0YAdu07w/BnLX+hv23UT9FKk2jzia
uak5AXAOx7V400/WeMJgeMISM14Ob0/q+ly7qBcgl4YYJ3Pb1tRl5/u8bVEV1jzEH0AHlfvCcIt3
3x6EdGtLH2E78qUt8ZpkpWtcD9/lQWnFHq3R6MFoSv1O7fzGB4LCStee8iXpy1aUrRSAq+xkkKG0
k+K11Y0l26Phnp9so66LO4H3jYWjI7l2WdaGBOpil6/AuOiVOeuJRMrUe10hlOHIK3/n61zfhzCe
1jeGlILe7rZOD4q8tkGdtCE2StMDwrbLgkx316ehFufW78gRg7xD67teRIQpeVyIiomMrwh3MCQR
gm54YpIiS76p1poQqBT+gJE3keV055PdmOD6qqDZgVQgGeFmp5uTlMSOqxIcqJIxyG1HtuAGUVA/
xrOVWGDPZ1rZb+/5W1P0aJED8iAouiJZG2L2ZY81TdhUTfMJ4sb4pag9+ZTh33EnVrjeJZDqeGPg
vVDh5tq43CWFVTZ4eyx9aGGUrQdtmXtQ5Np2zo9vz+l6IFwUIVYDrECN6gomJHRM3kq8W+E89Hqg
zBz0aWy+m8MNf5vgjuIRUQh1j81L4JUxBWbb6kPsYn7GtjzppXqemh6+zaC9v1C/xsUE4VQ8CF23
l4bELlezE9HDJeuL1wFs9QFs8HQncb/eDIxCk5qGPDKO1BgvvxD6TkBSNTmEU6WqR/TQ3MCLHbVC
Eu/l6je+EYVS5kQczmnedqlcDeMf6gRTODW52AHPwOR7BeO/eyfQBedCBzhBPWILnlKiovdhUd9H
7wzbFLxCPwp9We4ET1dzWdt56+WE1Mn6iTbLlkFlcscE8HqNJ8Bzr61e9l3t3bmMrq4HiKkcGmBC
tClWgunlx7GK1E+NYZrC3HSpnwy6dsBjDAcTUaSnCTP64O21uzkeugukFHTAzG18rWmIepmoxYTY
j/lfqLBPh3pSze/RSPKT0CNYM28PeBXQM0Gs01bC2hogupv7rxUFDgW+OYW2nK1DGicPaklf1aSf
SEE/6pHxtJTWvfDi9qCcLIOtuA5+uarozUutWRy+naa9+u6yo8HYBl2DKUySpFXg9t3HqZzuhJH6
OpeLMHKdK0UDsgfQQ0QCl8NimpZ1RlursI0B74+6tl9GsJ1daeSPUS/EF0xRxm+qqlKQnWVrfXGk
Zf1Wkf397TW/yhz5HWSN/7/Cv0o9X/6OIpsl2GxHhXFlOQjsDrL8LGgvx7s+0quV4lSJz9ByyT7e
HvjW7kLc4w8xnyKhuzkzuhooDxm+CodhnHHicn5JwLct7pJBX8f/e3uwq3uNWfrEjtScuD9J3C5n
Sc3dmYYUaceEMvzHAWcJcP3CeY0i+/e7RyIXBUAFY5V7Z6sfO0U9nocLyp8K34YzXjpQ2Qa9CNVo
OIe3h7q+dRgJhRTeHoSSqT9dTmpBLrZocsjzPsD2F3dw8595K+07N+iNpaOLSkmOK3pVEN4sXaIb
GHtUmRZil5p9qprCfSxLEX0yxq68Ex9cD2WQeYK1hSJLH21b7STxLMyq01ToZe50yKJ22isDhlGS
1u9mTFO8/SNgQz7BA77N4ihP666CPxTWoxy/ukU0vhDqpXcCuuvDxWPKN6I2gy4hBffLL9RMWprK
PJ5DfZHzzpBe9j1OV9m30RRHfUhBcQOBuvMY3VpFsJ5cpGBZKeRuwhL4fN6srHIO0xjwow8T6cfI
qgeijpfv792BdAQRXlw7+uCdtsWfOJ/bTocDF6a0wB+KHswsAuFq//YoNyfkESysWupIYGxWUR/+
iPXoc4j887cZ+b8DqDZIrziF3Bnp+kSBeEQlFXgacTY38+X3So3CdZPZnMNctQvOW34UmD2ssLfn
c33z8WlA51kurTK2x2Y+Cw6yyvGrJaTl/bXum7Cn8xlUs/y3Qcvw/zIYR3dF/TKtLa+9LfTaiyCm
hf7gzYhduIv7zQICDN8JrujZJ9gz7nQSbs6Pp3SNVf64z1+u4sqmdKpxWkLlQfHbNU6rdlKD6iJ9
owPKVc135ni9QSydZhaQcT4a+2Tz2RDB9+YZtEfoRVUb6uiEHwffx3Ss9ec7AK6bQ4ERA1iFmiXF
/su5TR3+q94y2+FK4z+RufyLkaA6cEO1dyZ1vReZFGov7sp5WJsYlyN19RxFnkTG0XBFekyrwUK7
iQrr23vxxnxW+MBaJ6BVh7bR5SjpXI36YNUeCS6uR2PZip9WCe8Io0v75e2hrrcFi0b2B97Io2u2
1TbKi6Gzywp1u8aywaINJcTxwjTjg45rFM6Uvvj+9oA3VhDRiNXfGEE0Ws6bCKM1Fx+bBssJF5G5
H+IFDEO/WNOd3X5rFI9Lg9vd/fO9LlfQbqEWYiLlhmbvVdyyflX9T8vz4s6tfmMYiqXrplvXjr7q
5TBp6+VEo5YXzkUaH8RQYHhML/r9m269aFfRNSpGoCMuR8kqv8fBMo9CPcW8Pi+lfxgI4e5suhtz
4X5dvXUooDPO5sPUlZ6snngeqd+c/LbLxfuo5XF+56jeHoXNbXDv8WxsDpDMklbv7dzDAnnuP7hF
7e9jdLDvfP4bB2gNIcCPkDhTZtu8trHKehdOphdqCKghhyf1DwiSYm6q8nvCrn8eusucgfIazyBl
B43gcisr5FRZI+ISYQidTCjunhC/DHrpAiEBrz14+o/ChRRdBhreuGNW71mXHXoPWHRkCHDOXxPc
7cT8Y/a+aXO3K5MPvYD/4ZTfEvESyezB9TGuk6b6Xyt+v30Ur88+geN6aVJBIH3dvkKDG2cDzgoR
3wIkpVk06XlqjHhnNhZa4NF4z1Ph+tszHnvrTzWN4795YklTxThnMIhq01NYHlX1ns7UPVDPuk8v
vwcgewqD1BWooFEyvjwt2Lz00HcWpAK7ZgyJyOg4pPDaA5jO/iewZ/nZ7Fv5hCFe9UKWNd1Ri7ux
qozMYaX0urKzNjsc2GvtYAUQn+kuJCH6GhgVY724J15LeZKyezq/15Q4qtY2+w/Gxtq42QpGa11q
uGjCxefcS2b1r+5hR/wUV6BidzZGi8MpXxELDwsvjdjPMDV/23a5AlsSq/AO795SwMLXOjDZI2//
ZvLpkMGxrovkjBuqth+tyTjrmYA1gtIsPoj+/u3h1h2z+dZciXQa6b/TeN5CCVoU8ujcJG0I5z49
9HprhUpNxqMvM/kAMDR78Jxl+vH2oNcfGD1zqHckKzRAKAtfbjBMBt2sd/w+xIG05diniBFDRHRT
N8RWCyW7vF66e41rbuKruZKDmStHZkWsXRklRcmqjUwXNYy7wRO7FLHscde23dQd/pARnsaxXr57
uindXTlpMntd/H5wDg48wY/9SN0aNSgN79AqwWgh5z5KorzkBgLmQvGqgXucp6hU76Dalfb3dGmi
OhhiAp5n3RjNNnAGeEOh7AYr/9zORS1eK0Hrgl62sofVf7vGlQ1j83Y/2elQ/12oIXZpBiRdTEbX
DGW9TyJYtV9nA59vXFIF9Vi36MbyoE1eMmArixL30YY99V1Mvde+2mmS5wecCFz/4MhB806OWpU8
kBNof7fQd9OjjCEsPubROGb8TBcmmTb6LnSvSBm4MZr6C3QQ7BJRvBm+pPk0DBgV1h2uuWNW6PkO
fM9Sn4y017S/hKVP4kFvlqVD0lQ04w/DIlPMgygufO3QdFGuv2ST76nnRJJH/MbSOUc+oIxnlf87
mVGbPBkdSjGP8TIgi1roRTvtjNRBpiMdi/hHlmeJfsrLpUx2XiGBJ1HJcXLtMdFqj46pyuZMMXaO
gpN7UF6Rmkc3d90mHEZXJV9zrY7jBKNUL8ezAFvUFjI5wVMA9k6fPvp+YXAUfJXLnRpTGIQt1Vzj
5GeN6z4w7XzYmb2WNp+ipc+NVWa06l4GWQgfKQpjaR7wC4r+kaJfyhco+/E/DpokySFFwT3+0DS6
FzU7s4rgek9dAbG/GGq0LDoKVUhDDXUngzEdbO0Q0QzGlLruTQtFlE7TvncEuf034CSx/nWmtpx+
AS3cj6Fpzx3CSohd4z8+1EjAJFnpDocUbKj8NBb5+L/FREP6A2/Y6O8SVIHifaYV/kJDd0LrCrvc
qN0PBWIch86usvSE0eagHme0CWx0H6q5OfKp2WOmwd33YC516+zbXDnJOXezfDpqrL2L27co3f/R
yvbjf6TSh2yvT7YvobcULRzQSivrj7JLk3q/eJMsH2TjdvmTlmjGX9jbO/lza+DNHNa9krBHugQn
7iFBHPlZJhLePnIxRb+rI6F/Ga3Za5/SDOWRXTEZo/1s8NlpA/aoMTy5RuZ8QB8K12mJiWf3FNP7
1I9ICI7ulxkaXvI9xf69+Jj6gFz2YINk/yrjuXxGgR2xkpKF6k+1q8finIwZXG9UVRz9R+W13v9y
5EbQVC6ROHsWGjCJY0JjZD7lrTOjqWJ4kaEFVWaW08G0eD31cMBY1PzeDm2SfptsMesf7ahBhDSH
BYgHa4NQXyoCPJFmAy9SrGiOyscxPaAsJaOzchGN2i0pWtkfajHJl5QaVWQGkVlmH5pc757UVI8I
hJd49J7ctjdtEXhQ/V5p5UeqhkNS+GMRIFnGlbdHXymJv5CAxSkewGne+HsrFm537HBX7erVsVQw
axHn0dEEZaY9zwW3cxBF5RCFM7XxF9DyXooslW//INBG5R/A44TuUDIazg6esaDOmUjP3yvqlXKv
BFJaaKGU7cxxzAeFLYpfo8jmzriE6fjeYgjt2Zht93JyQw+bXv9x0pLmHzNhmz/mqI/VPyUlPC8U
Jm6sr/acZ7+NxEqzV3g/UfvY6Wr8G0ach28ywlF+MGmN5u2EF4/WfrHj2TuNPPrinCpsjJ41X8Vm
mEi+7Rd7xO/gJDLTLYNKj2XyEiubyhyen63at2hiSIRyzN4KtRy3e6B2blV+0HgwZ7xAJnuBxNKn
aKImdT/tpiZulr07KM/6mCzp9DcYyvFlnPpOex5LL/eQYkOiMajSah7/fftJvRHDoH6/lpbZtICG
tuBDmbHNk3oxYc1n2gE+ltqLxao+4A2UhCbqqic0pCz8hcb2w2hJpF88JNre/hF/kNCX0QR0ChtM
PZcLtaBtJA+KrpV1Yplh3sd4R6olzssD8QzcqWnEX3jmczqPcuig/0wlGdQ3U5du80MvxfyJy6iS
+ypdBiQ+zKXFEh5H8Rw3bmm4VZYcsIsuTDfgYFbD2fO6ARkJkDDdbyPnrE6q8oZj1HWjOICkURhx
Q96yjuwA/8cszZZH3c0AcwVq6Pp61wxItx1bWA1GhbIVfbQ2MJSF03fgxKP7dznp0fLRojU/vTfE
W/UY4TgC+P7jA7gJ8QSieekyVum5QnLc3Ame/zbg/Cbeae4blM8GRxVa+Pa3uUodGHQl6AHJJhGm
PXMZc8XA6xZUmNJzF+vjYRF4ONc1N9f/YRRQc3D0oHNTJb4cRTZztSyumZ7dIpmevJZSZm539p25
XAWtoDHIFtfeAFArUoXLUaYRs0HLrS0COcMmAoADg1W0UTzZmejOBK1+yF6/53t0vYLrqCsgEAsB
mq6blHj0qUug1WWFEiG4GvUgvFYCiBbqThnh1uxgOFLmpkVJB2T98/9AD3OTkhGeLHYIEGQYD7yn
Q/plxPnY3BlNPYOvMYt+fBylKfo72cBVYI6QAuqRTJG8i+O3maItUSljNyIFs6R/D+X01LbjLz93
/02S6J7v4e2x1rIMDC8kQNY//880ZTXbzUDzOWzhrSGiFEXdKV00HwcKEwUAKtWv792bTA4BtZVb
Qet3C7hCFG62DcHkprJvdv7qd470oLxzB1o3tsnKqcA2irtwJZhdzmtqUzeqK8MPawdm7wHCl2UE
lQGwbGfbiNXtZnQZ20cbtc1i79XdwptezFDyMNUSjzJNjeShS+3Y2idFYqfQ53wcyQ/2ItW4j9y2
mh8tR6ZIXGXu6IX26oHm7IyoRFBNFJ2X/ug5ms7RQKryO+JvE7RfLe6WHdGK2X3XkdXqv/upiqNT
Q4t4wFR+jLvQrvO0R97QcfN9CbaUiJnEDx0aHHCQRmxjT9sBuSp7fk8h5nOjL5BuCyVF82BHabYc
0M6LXhpHFGPgD75K31vDA++1AkUACwCAAbl0ua5ZklhYw2vIhyJ6lO4c9OFg8yO5eQeOcP39GIfa
w1ouBJy6RfPESjcGaaCurjtdFvq9XTyiuFbf2yb82ouXcp0NYADKnsRBqMZfzsYkBYCAgOAQEq3q
oUi8dGeZw73zvL4kV6MgMbzWcSmwba2BZdsm5PzsRRBJ1YtEpPdgpVH/uTb95M6dfL1sa9yxclOp
5q5A0ssJKdasR70tOTdmVXw3jFGqo5uiwnvn8Vw/8+WUoKAaqBehg6KB7lp/x3+ujdmaBqOeRHZe
6NLgl6hDttgTNkIj7lprmYMWrhsuWa4YnKDIy/4Ob3T9MJfj/6HsrwBENgdtwsvxTRu376ql5Icr
oNqhnIvesZs+eObw3SvGe+/p9QfE/ZgKiUZURaVkWx6HFNpVQ4WETyTlT10rpmMFSyhYbNDo770d
V5dIQhLa7qsY1ebldmIsgunkEuUXKaW2svzHrqZ3w5b4m2HcUuynPwGQbfO+uE6dGm0qBEW9lLRm
VATQcnw3vY1R/lSTcVlxKKRtboohcz3pFnN8jitV/AJOUJ+VXdzTOLre8BT7KQa5PjrUlEA2o2Tg
LEjY3fis5QV16qqO/DDpnHtOmjd2wKpPznVEe4mQejNMPLdDl89lchZVYn22F9MMMdtSZ29Mjf3b
W+DWUChxUXmlGrgCIy63dtYXw1J1XnJGXnTaabTYjwjZZs9IzjR3dtufjXt5jLz/R9p59chtpGv4
FxFgDrfsMDPsGY1GybJvCFmymYo589efp+YAB2p2o4n22RWwF16ruooVvvAGyZw35UGGGPWOI/rt
GDdGi46jBit2TEtz2PeeWQ1+U1RcucLqKW4DV27Ej6bQUs32NQ1FRn8SHcRBK55R810sNxbPHagD
caqXKNGO9lLANS/wgNGfjDEb4o2q9JXvzc/lNKI+zjW3zm0AGpddV2lp0JvUEB816tLGY780pJ23
P8PlQDJKAeCgA7PhJVp9cdvMl6bJIhE0bluSI+TZR8tLtgysLu8xufx03EhDaLys84EsM3HdQIsh
6IUafUAwUvoltwPCthrMWjRMw3rj5r42L9CESGmAk6VZsjr8JiaqKRaqkHb7BVkuJHiTQxKm5v2X
jAf2UuKM2cSg3Vfr16R4zxqJA7Of+nxA9e8JWkG98QxcnhX6ItBXZEipI1y1er8br3a00uzLQJ9I
rneNO6VIfvV6/6aCn93yaZMn7/y0SFUV7hhCV4f2ln5+MjNnmfukgxvslrP5oYKNsFAp75UctZAG
wUUNNLX4Ox7zYgLdN1GK4j5H2+DujSkTLnIE7KQlpOn8VzhK2JIzULB3WjvyrUUoz2hsKl/uHoWX
CHQAeCkZRcuV/+1mmMqkzkPbCp/qKNNeIJ10Ps4C+cb3k1H47ysqe41I0kBc50ECjrBa0dCt1Dwc
YZAjbNHXDx68qvkxytUh81GcXcbH2EUW1S+tEK/e+ybIhgEXLPGnZP8guVdbJ2urGP1PUw0MuzV3
iTXET2FsVY+3R1lvUDmKbODi+YUy1wVgj0bhNEGa01Bcpz7cVYWya5LQC2TfeiNilt/9bC0ZijYd
ZwHEuOwbnn+xsFhafLtHjRKMOsDETx2EiS1ycGXKd4jHYzugqfNrY0dbRNhrk0QFlIBTBwjJ6Tgf
ObVHI/KaRguU0hpelJxRwrqpfhb2ONzZdmc94YkiTiHVG0Gqr26vvJvbbpk1LWiS3nusiYIfdVGI
19tfbX1Hvo8CD1ZyCajTrJ9FJRNKDVJLC1SEkx+SRocgFRr724Nc+V7sOsDjOKtIYYPV90raiNY+
ar1BZA/6gRpKdVLDvN31RmfjcZzpzmcxzogcR+208e5fHZqrzJZ/0Gxc7f3eDqlfG5EeEG2KjxX+
DT/tLNe+Lr09/KEaA8193UNZv7W3Gp3r9+59ZYk54JwBqOKCOd8qYWN1yRguWgBHb3jBFjc+Dl2X
/AnvlDB+qe99IOR4aPVwxfAUwQBeXWMGFHttTBTGSxztLUcufq8udcojO7RbaKdru4Z2pyEre7Q2
1/CWGp1f1JcWPqiYin2KZfCxjK1sY9u8Q7NW5xyzPRwE2TlSV2w1pZaueJXNph7YYXmaBMTASnky
YuVZVaOvuWId1MH5pzbMj8gv/NAa2OLahDSCkSIIrCPubVsbu+navElYAMEQLCF5sv5B2oSlYZHq
wVSjMWx3YXaiM7OlrXjlkoHMQZALRkDWbFeZrVKlcb9UiCAlaZ5/hqKSBVGaWIelQXP89sm8tkkl
7pmsQjIT1qU/FdRinToMpdZx8zcOF0NgxIv9NYzDFPMNOuZ3j8cdAxdM5f7kylkdR4zwVHNxMzNo
8z5/FVik7b0KKgKEkhCyeu3cf4kCX4H3S3XR9oDBnx9CLW20qEIKOiBJlz7Hho7bm5luFFCvfDDu
aPRnwRfSDllzOBu7X5Iid4zAdZTWp+eewrbNbR/LgXHjTFzZgQibGDbQbhmtrEOiSjdCRHZtI4jb
ov40OlH0WLmYcdz+TBfNHS4T6WgL457bWqpznK/bONSjKSLVCKKl8x4AjoS7bizC1zmfZbvArLsG
tw4EzZVyGo7Z0IeHURfVxrpe2Z0cAIkG5Pmjg7F6ApcGzxV6BkYgkCBRcVRsQ1ShLBWPgNEjCDUp
w9+e+LXlRRCKMqpF3nUh7otvfKPhrGQEVPjnvYW3ya6ouuV4e5SLWJDVxYkDgRDGkOqT56s7OE0F
KzkyA8saf9mIqOGc8TIl3RvP/Wc3md9uD/eOCF3do1CqSB7ACcIUWzcSnDzXDcwQrKAuRWE/eFh9
JE+55izjvrOmJN6LJVUn34FW/WRgPaI+jHSzAZcsTVX8RNwht58Ut2/ekGGwzM/5JPB/D8ErKDtK
6Yb7gCKI89rBeIfV6SYT1uXoy+tBh9eR/tcgyPt8Og998tLOSeY9YvngfbFoD1W7KhZETi1BfvcU
LrqaPcwxeuvAAAY3f6RwNFD/XYpk+G7AZbJ5qGkYc8+HC9AUeiPfK9QS3cOkq527xy/FxNhgMMsq
iMfUwqS+AfThp0oFysR0Yt1Gxs4Jv/Hlu58aHlbRPqtz2ekLMQzYEdgqDV3V3sN6UkwjwvLgbT67
Tqj/miPsXHaYy4AWmvQqNI4U1JXvdmX39aulVpH+UsY5sOzIQZGqh9P9LQaIA/oiVvH0yJLIEI81
+OE/K8hzmm93uRn7M/fkcEw0JfsFYXTIEKqb9J9DWNjI6wun8bi4RjPe5Zhc/QWkBR+bWs9zde8q
OAbcv/mpk4GSRmGaDWqtXjcSacXDLcEIMEMS+LI41r4e7eX+G4z7QjNkCQsu0ToYLAvLrryRzY8j
h+WrMz1ixZydjYftykG2eamJvKC6kZgYqyNWh6Gz9JoZNG0f741hApwTDvF/WDFAmCRVRJe8aKsV
G3lZPFcJmYulDl8WNRu/50MWHW6f33d/1fX5pYRBIkAoCfJgdV9MaPXhc6KbQV+YTo+SkOEqLzRO
dCMol4g3rWh0nIxaOyaUXXrqj/vUmMtfeVy1BlZnILa+OpXe/1Lx/0q3fp28hde/Dsl3ELWEaSrA
vvOljucyU41QMQM7juw/CqvRPs2p4jiAMCzjMe3SVvVhDGp/z82YHSkEznRMsy1lzGsfHP0UQ0KH
pTK0/Oe/ZfGdnRPLWKUV6E2ufRhx2foLo6UtKRH5QVdzlS6XjCJr8XAoz0dZXNzxkpkAkGvn55yG
EUgPOmyiH7baDlfmQ/UdRAP4Qci963KZmB0DpG+oB/EEVz6xCneXS+DM7a11bRRa56TgyGOR0K52
1mBZWcGFqwdJryVHHIRcfyy5rm6PcuW9gzHzf6Osu7y2M3aT0QAszcF2gyLK7c9Fj0lXPibLSavb
6osYyq2k8+rUEPKhvowKAKWJ80+F6x2YPWigQVK6va+AsXusC8faWMArGwJmGsAAGTFQ9FhtiEiJ
O1MvJyNIQ0tHL8j7ruKOuE8wtNhYxCuZLCgECgIQdEDTrDfE0oNZQ33CCJaWYrlSC3s+dLObtUda
NtmrXSufi3hpTin6iH/c/n5XlpKhmR07XjYeVrvEQAnUEpGFqDwJ9EFwhR/iPt5i5l9IlxJ0etJ5
lZYrERgymedfrFaAUpaeMAMRNR9DS/sXDJOCJ0x/dBXrbw957FT5AyuRD1yGnxe6RztITG9upmQ+
Qda+dRsAZf34KWnnt66xF2CjW+f/2krwQELpMJBs8daaiYYZWY4+sxKz7tanaF7cY5TWytaVKvfm
6ppBIZS/Clw8V8Ba3pqYUWOtejMIY9OOdrFZ1sPjNCzma4IuQnZUWiPqn3N7LDAWXTIPvzugksbR
1KtFIxjKnK3E7drESZ9A2kiGPlpc598mqsC40BY0AtCFDmJimLipqdvd/57KhJdmOK1BmED6+SgT
laiO+ZlBbU3dsdQHE6e0uvkP2xnxN7ppkC3Je+V19dtTkSzjHIeCfUaENxxq1S4ebAzjNs7r5c1g
qJQskPGmhn3JhyeFokdeVmZg9mp0HFyr9L0EY1dQ2/cvmxyKCrOkUJCyrfIkBH9TYbQlLzD2Y4lP
HD5+d2KESm9fA9dmRAOHQjlgdlgSqz2AYWafKAZ3HT2QNPGdlIpMlFke8WtYbuQs18aS3Q5KWUQW
1H7Ov1HpGKIxbfZbVDvRMwjddgdYFm/UptySTL58nYgTid+kWgyCeWvZwb7vcClTLAv12hloSWSW
r4XZFQ8S3vA3TcPRr4dO3diD75WH8yPOqBAgLGZJ8/uCMJh3hea0qkXoSGb2Ct8j/ydNPFyT92Vc
FWAQSRxi8jO9etPdwVyw523a7wjcNgOIHn1oEMTOvbdQm1xMlbIR6bYRnLp4AshtFz5JVF8drars
P4ZeXP5Im6nWdr1pimWX0cVefCP3orcGCcI3K7a0rxRRm8bX2zT8UvXhkvs6IGzl4fYWer+51tNG
SIbvCjaTluNqD4HNrxML+HnQzTl2hFZuPDbc+4B6uVEwfSMhS+1PLaJAjyLEz6bKoIv4U5Lkz56S
lPvbP+fyVuNXSLoZjxu03nU4pyRTbffFZAd52kT7MiWlgtLrbtxq1zYYMSMQAbB8EELkXv/tvtH7
eLGyRrcDM1GmPyG7tLusTPLHsE2SYFk6Gx575f1199SQwqWZi8QN2szrTsUAqMiw+sQhXIj+1HIj
fcNczv5+e5ArTzaXNbA9DVcLgtQ1iMNqB9Nd2iEMiiiymj9VR9F1P/QipYZL4ajZacEjmkJYlLj6
A0+2GSEpC03Fz9tBtKhSItOR+F40htGXEKjhR7es9ezJSUMx+iG98RTPgKWIMJcphOM3ZpUbG1vy
yk3DE0BVBFoST84avAH5CDPaIsIotBjL/azHcAG7ujzAbNiS6rgyFMtF2Y54WzLNVgHOshRLxil0
iLaFfaxDDxphXioPWYWf0+0vc2VnS/VvSfV/F7VY3Z81XreKq87MyjW1g5009kNc4ip9/yhUlGR9
jvkQFpzv7A7ijo7JgRsoi+XtyMcLf9CX8HD3KFSueC1JiFTZYzwfRc9bUXVxYgayUXXs7GR6MHIM
J+8fRepygFujU0Qj83yUufJA+CemGYDqto7N5PVYA07JRr5wGcWjTU1fT34WntG10sNsZhR3ObiU
2TFl7dXsqxnPj46xLPs8TvZJaB/iRfn39tTkpbq6dIFz0aeBigb2dS38UDl25wkvswKHm53jqcRv
UJS07y5ol4c4ivlstwe8svuID96FfAEQkPqdr+Uw5GmLiK8SmF6JcIGJ+XrS2vnGyb0cBWaqR1MR
iACq8Gvg64Cjo+r0ixMYblofQS1jizFROLt3LpLWT3WDKIQG6fqLNVbrdATXXoCGefEWlpN+TIAr
3D8KTXoCJ+ivhCJrKc8B63MshKn3ObI+2etN+8POaI7ePRf9/SGSfH1qCuvXNw0xaQePFQAHiN6m
3pmOAura1/8wikRaAcmXM1rdCmNjzTEAqjDo2r7CBsWK/ZhE9e7WjlSD4UoACgAvfY38JyKAF+zE
YbAAAfSnxVhIv4stdbXLowPGAKVEaLrgVgETne9k8NqdV/eOF9hGYiaBOjbGRzycMOqUkiRHE0Tt
57tXD1SDTPCpMpEHrx6JIjMXo6YSGxSZ5j6Fajbs7drY2tWXT5EpcVGo17sIr6vrcplbDf2Q4B8e
xAtWjeBIEXCe4VnjVRduoDWuHFOiLFIgqbaHytLq+maedeki44whT1L+ot2YfKjK2t3A11wdhSax
xVwoA64RS17olcvowGDTVSTkSzQ0H1U4fV9uf5yry0atTNataXGvO324qCSxWzGK21bhQdWj+Ggl
i3iBFLjV/b42FFr1mLzJo8S1cL7zYt3LIYJ1IZ+kbnfwed1dETqGLzqxBVW4tnZcCySO70XAdWnJ
6tqxqxBGDArcwD+4oPCPi76prX11QoSjnFgJVVh387Ja6+IRP5ogDp3qEScB3p7YLvdiLPqn25/p
2oS4GwAoEGrBDNLP126AdoHoDAZnmWizvR4l1tERw724P74Lzpg81/xdFMXWFUY1KpLOTQx6kvGS
fcuK6Sve9vpGiH3tAoKVL18flo1sZTUVxcwTAfsiqCtDwd5czT5oZQx7Y1Dzz466FI/3Lx2FF14w
9jf9Qrm0vyUrsWqKqgVuHnSYin4enNh44ZrI73/uYKqwt2lmmHSBVrOyI0ODzM0HopwxHRYjmgPT
XLxPt+dybcfhMSV10PAuALB1PpfFzulLtmOIroOW7CPMTF8is1Uea1x3jreHurbjeE/fm8bvDevz
ocym1DThMVRNiPmjLJv5lIBr2lq3qzP6bZjVpdAgoJrm3cKlUHb6i5pYr0rpxQ8Vir0bX+javuMA
yUYgcQl7/HxCkRbOTtsi8wJ38etgOOlDpEyj35RDd7DhJPi31+/axGAecIhoCgLUX22IeYbAbuUm
rzkk+S9tn9V/lDj6iH2YTPPG1OQinYfDHFwePzADbEIQDudT6zKQFbjfRKfFsZrDTEXzZ2v14d+Y
FxemnCGJ6TRgAbEx7pU9AtQdwSyudOAoa0QfSl4W7PjBDpy8Lw4Fl9fHbnKMn7dX8sooVNG5m8Ak
SylO+WF/O8CW0uVCiwwbV9KlguqseYekK7c0dK6O4oHMQPAYc+91S2esm5DKDHPRbFHJy2h8iWo1
uT90AHwC45JIj+/03hj9bS7OFFUuDgF2EC7psMuBXx3sxunuP7tQKkAockcgCrz2B7Dmqs5KagOB
qufTyY2B3IdxvMWruLZidImAWaIizn9XYVCypFHSabUT5Is5+OXohofOgu59++tfniMMRsgjOLAs
GOy186/vxbaC8mdmB6W+DPu8KL0X+rPuQcTdvQRfYiCeCJreUJ5A9a8nhAi1EIpa2UHlTMYeTRuD
5q5ZbqTl1yakIQ/NG+ggQGStwuG20i3hGYySq6BL4qQfdt4wq4hXbDoeXt4LTEUGdVICiIRilbco
E742esyennv3jz5TgiGuf0VO/5LPnKR8bjdKdFenBr6XI0ThnlU8/1ZKZ9Cwm5haXKj6bnLH4bNb
69azMDpnf/+2oE35f0PJzfnbQUIHpC8yFDQCAHjzl0kfx0OSu8VDK+JkY1aXDwebGzoefjAA7kg0
z4fS0F7P88yxgzGx3iyn+YWNxPeodVsfMNGv29O6PFNyLBAeUm+dR361grmNtkMja3eJ4tU+iKLm
0LfL1r195TvRJ5JRBGgcgtfVFuz7CV8lc3KCMuriZVcnirUbsKXQsWaDEHt7StcG404mSpC0bygY
58unasJN4es6QRQh2qIAbvKFWH4OUljm9khXFg8YK+VIVpD7da16BU/Xa8ZYd4OZkvROFc5wbOhd
3/3oSVy5XDkKUByq1bXX1GgN1PHiBqD2vd3szNQ8m/Kfu6dCQ4rHiHyJ1GIdrPDYj4nQqQVoTacg
e9zlj6LUlY2p6FdWjGCVFihdG0kVWV0Qo24jiZIL4kkKdk1QjCh6NEDYv4xl6th+rc820j1On35Q
Mk7WPsNQNN5VmFkOyMHVts6hy/m/aCIpxu/muFT6rnHCpfXtsdMdRETt6k3z+mX5EXHvhj+F0s0K
pquJoZQhJiRRnHyPy0ZrdyDLEaW7vYpya53HRSS1v01vFYOZ+SQ5ei4pNLF4HkxDWx7guw1P42wv
b1kefi2gEVOWT7LXtk3E37eHv7LzYTZRSJaVUTDJcvV/u6Oga4W9abUKzlX4ajR1lR4x/xxPkbB/
3j+SbLyBc/tfQ+LzkQaUVeZYJm6qObl7d1CVA1Vr9P+8ONp4j69tGVn3YE4AaSmInQ8Vumlnqkmh
BAgORofQFdUDa9BsfLlrSwdCHsVWuX5g61ajNPqiVEWiBEbVzEe3r7KdVkd/mp1q7W8v3bX58FZR
bcVNDyjI6i4cjDwXOU6scOpydz+MSWaBGBqnLaDFtRlRjEBAhCADzMvqGqQjg85RGUcnxykRcMrb
4pvjRuUjYh9bbiHv7/p631Pu5gNBv6fWsvpGRq0s1GQbJdCG6YW791NjlF/nShc7dBJS33Zi1beL
4pNSdA/moHyF77blO3b9NzBPGlFSmmJdWCLiqBsNbEtgCLv91wq7+s9+Vpe9W4CvFqHt+VrYhg9Z
3jj70dWbNzzVUXzkBt/I/997nqvVoFkpOSsUG+Szer6XnM5K1ZyC+mkZLE/sTNRVvK8ZDb34OE9q
av5QxRT+XZmzsjx1beQNQUXYUUW+lhZKuCcohMjpikyvd+E8COVLm8yKeRiQrpv3C9QRLQCcqXyF
FuN1rwICQvJ5tHul39udWXSHrFbLeie63GmxQZqdugcA3KhBBdxA/4AYEXepGibNAY6qJ76PZjV9
TRujSXed60a1r3VTWO+NMGmzk00aaxyVSX1vTNnO8qT2zYRpNWlhq/i1UjfLs9W5cf4lyati+FiN
S/RWDF1kBRqkwHg354X3JU7FpO1CPcq8kzF6XvVNzLNa7IAyKSPau7FXocpH0pl9RSxKLx4GYoZy
T+IS93sSparbhWXsgUPVprE/IhxXKC/G6Ajx4FatnQWzY3WTP1k5RlSWopMVmKhxObtsxg7IH+md
OI+QKbrI9akBNr9SVcu9I63DziOs0qaQXzdpU1rsSjenWyrUop0/OrPI6jfMEYrim4K+lPGpbjpn
/pmZaSQOQtMb7XWC+OT4KUj6StvPqRMWByAeqM2g2OVMDygNR6bY21VkmSfb8HLx4uKeUe0jfbFI
ZBdbaN79VyYGAxT2CUwo7q8joKjIrS4PtTCY2RynwgS6beRRvxH9vO/j1T5/l8gHmUj5DlTT+T5v
llkRcVuh0lXq2kkXZvcVqb9xl0h74T1oieGpGxTtLZkX73Wp1P5LhBzfx7uvU8anuwR0BwzImqJc
TUZdD6kXwhp2rZ1GWfyQ6vX4H1YUBABYZCzwSKNWIbmp1ba2eLysdhq7n6M8jGnT1uVGQ+bKlS0h
SNQDgHdQItfPF9TQi9FLUcY65WEIscAr9c+yu/0Sa5G6BUW68gyB2qBHQs/ZAS62evCKDqm0JUQ6
LsQ1MUWMZvhSd1mzxYx/j4FXmwTAtUFuoUuIiL567lKny2YYx2ySYXkpLXun2FHqp0X8zO341E7e
Y6q6ezIeZPGQrjGipxbTAL/to1dhi30DjKXT5odJy49Fnv/VifqYZvUhyyFBREq5m9Vpb7Vz6SeG
+XB7a13JZoFrStYToAZWaPXTNVQaEfUyoxNwze89Vz7qhCFOyG3zkhv8b2nfzwrkwMpGPVU8asdr
/GYOs8uOliY6GVaMr2CO0wCR1rBRELj2VDKAfKgtmTivG39endhTOBXRSXWFwNMlfYiFgDwGVtCy
P9jhgLgmyK2mLXZzan8ce2fjiby2+VhTaYtlU0Jcc7BEFRl5Es/RCY6J9ivRsl7z6wYo1+0PeHUY
unNAmCmxwdA7P0/Ux6GKL3zAGH2/PXoUml/CBdwIHa+OwjEi8se/46JVMg/KiMxoGJ0EzkfUpUpo
J74+J1vEtcvtSAWH/6BDJ6l/a6hVqVQwblUzOakYiooD9ZeiPuRLNjh+pCPA91GMXvwJtTxVbKzj
5b2EMhaCHyizUBmjvnO+jgBKBcT4MjuhrP1EiJA9qBQRiV2zT3d+MHxjuZTgnYATkAy984FyrcAr
szHTZz4pSquxIvaEE1tuUhfTkaOApZd6UUTIay+UBJ85DRhy+txN7XRg5yC0NZjag2LWW9YJ14aC
Gg6QSPLsuW7PJ2TE5cy7WGbPsXC0LJhsJxx2tp0uxmNRo/+18UxdVI6YGXcsrW9bolXWMX+fkwor
SpM9F61d2v7SGtVOaSzjQ9QKF/27GWnk+78YQS6HGaYF7JpVrEvfA7XiekQV1nYaSGvejFtOF2/c
F9eW8fdRVmWDMNMVddC67Fl6B1MlsJM9bjmdX9WJ2JjQ1lCrN7hU6rJJ6EY+q1bVPbtYnr8aqF9+
pO7S36scIL8WO5HEll4hsODzzVE4VZ5gDZE9TxH3X5SOjt8q3VZidHVPYO9Jx50lBE9yPopCKyUt
MYJ7HlJV8QHIPkyd86wl9kvfIKp3eztcXT2InxAzoUQj27ceTMX+uTKy5zFxkp2XD/MhDDF9dtNx
60NdnRe+JyCA6dPQrzkfqpzwRKV6nz0nxvJBiHRvTEXQx5q1a4Zwq5cnn/qzKIZPJUVU6B+jxIcu
5/lg/TDnTlFm2XOJjtcftPUWA6DviMJiqrWj4Q/FnAvfmwbUchdYh1th1LV1lUaczJW+B2Ts8/Er
1co0IxfZc1MrBvve7hq0sN0R+T8QvxtH4OJBA/+BEg9RIVg3INryn/9WRuro34km5Ux35GMfqsgr
H6qkCB9ub5Wro+D2iYQ/XBCgdeej2LFrTz3YqWdUyj3oPmbyOHXDtDGXKwtHrQWADvg2dGPWqZAB
PbRLNY0LuBQ94EBnoWQVuryb0OtuT+hSbEGiHkm4PNCHUt1ktUni0sxFJGbxPNSzpx+0vIr+dtDI
XPx58Mpp11dlo+4Kxy68Y00y/2/RgBzcabmj9vuUBOOlVKzl374pvA9l6nqKb5eRat4pigW1D6SK
TWSrcuvwqJ+v+9KrWq+IMHvO5tb6QepeH8ZR6f++vRhXTie6glAqKIvDeFjzOtNJqRNiyOx5Vuyv
mYHaXq8i7QyCMsr0rY98bSthFw4OgjzQhl1xPqU6jnMUzgvxTC2+PNZ9mSAkPlOg3Hher44jNyt9
TlkoXF2lNhsVKe1aPNdKKND1R7QpdhJzf3vprm1ZomK5bFRx6WSsZzNWSddX4jmpjA8TdElwAw3y
iHN0t6yRBHpBE6LZKa0I1zDDEmUoZRxM8aws2bjPPWc+Ils3HW/P59qqSdaTtHWSUcJqPqKo4g4U
kHguvDbf57MYSPUM88d/GAW4DZcjwlvI4Z6vGi+oEaNNK55nBA+Oo5s1B7Mn3fx/jbIuRju8oZjF
KOIZK/lkNw4tUWo3311t4LtIoSnZgeYNXaszORFTjCtG6Ug4d+WQ6dwEVPFuz+XKPqOTDryLP/Tm
1lDW0SpgwJfZHMx51AAio48yvKBunX+ZkVvfqhZdHU1eOrzW0HHXPjhOnCSmTc4XtGiuUxzD43OH
VLixbxNT/fP+mcGjhv/HAhL6rILS2BIhTj7VHKCO2T1U8ZQJX2c9/9REPGw8Y/LlXUUGZFrkI8Ck
8EdZRwaVOmJcVllLEKeNsuxMLLi658Ed1eqQ2WFiHjJF1CrOFx4GFbeneXmwZNcWVXLK3ZSN1tfe
IhZ0GCtXD0x4V39YYzXuU8son+4dBUchSqPsFckKX6edWTNBXQ1p2enYfx/1EDVrVRuqe0tfIIRl
LEDHFsEusGbnx1fRimaJzB5YKPIJH0sIXE+9UmmwCIytd/ryi4GZkyBuOHikgWuuXwQ6c54ciQcU
uYPvk53/rSu1+dqbkbvXZkX7aQ/Glrbb5XvIoFK1gSgSlZs1OkvX2hy/FOZnCDdZfLv3+r0+8/nw
mzWtnTMMwxbd+eo8UX6iJspEKU+cL6lbhfOoSWaRkYyqH01OfKxyWkEIRdfHMY5mP7XtL3dvFmIL
KTVlSTPOdcUFywlLb8Z34wZ7fMbQpn/lIb4b1GTTpJZMWroskG/WCTzfNEKRRaWmGCvTIbcT/dEI
1XrjZL9fE+dHm8IyHQgeSAmgWnMwPDcp1EihHCtasx0/Z7EhCkqAZdN+ySPLTZ6kIuLo50nZDX7Y
GGM/7pbU1GPfqlWKnETmebhrtVn+a9I75oOXWLN1UuPaGX0DNrA4mAjDN36mz551rMIk73dJpWF0
c/uzXF6+zISNQNWPrjdVpPOtsLhtVJoOM2lxe6YA0UXmv7AyQEW32VJuJSuXXX48C8iUVAnV4mlZ
13y9sC+82Cri02JNtoqemFPWj54a1XgZha2mPQ8jdbjToJm99y0a6yJ64hfmVGCWxIsfXfpgxcuC
L0q9M2bg/LlvhfMSHbnDxy+Uunpl585GWLwkfaN3H7oMV5xdg12v+ldi53n4ZJt1CZuT2qf2bcRi
ZthA1V2uJykgIT4ZNS+ncUHam5ulVlvIeVmVk0d3c3IsvEh8aFE3Pdz+dJcXB48mINL/bTwQ2Jx/
OrqmxqCkjTh1AGh8oSzi0DSu6msKuycsl7sb4dSepVA39z2xu7HONN3Ky9RQX8QJn5Ymx4wlFO6+
oxH2SddTS93YmO/tmfMzRkGTEjSwIBgOFKXPp4c8navVyOqfclpqXeEvfW30391xivDVyhyjKPyu
wPZnj/mUluCClbZWtBuBrlcfIYCZ2gkbqOSH0UAUf8TQq7WPWRppxnM81TmtwDzyim9ekuKtUkWO
/g+o9jB/bQerqI5lZCjxwUaktfgqdJKxo2IsfeJPMan9B6sYvH+oN8HD1Pk93mmhndw+iGFq77WA
RqmACEJC7QGDghyXN/lvCfeQe0U6l0V6GqbO9GdHSfco9m/hiC77dRB12a+UZXjQaQuutlKLDFdm
mOl0aui2HmZAMCfVKqwjehe5P0Sx7tM6B11RWMMpE3n80M5Lci/JBBs3KXhIbkiVEsrw+VTjtiwI
b9X6JLGKT9oYtp+1OG4/3z40F+eTspou5W7hpVKJWqPaelSotFHzmlOnh9V+dpHJSvNQf7DU+G6i
HkNJsKgGglfivFdXa1kaLY003CEqof/A5NPc4+izZSss/5KzUyIHgfrMo0cvDZ2U81XLkCFyowVp
Eo5CZh6qhSO6D83EMvZK3eI7olI5sA8jpY5fxpJmCOu3hrL1ilwUwfgVEJ4YXpL8WdbzX4GQdls7
9tye8rosP1jJkD5MaT4+APK04h0cr+ihwL/tn2y01XshkWSpdHdBsXBWpEDu+dAzNVQTq4L2FMb9
H0Nm9q9h336zahfdRSwmNm6li8hJVi9pjtFEB1N60YYblzY0FYzETwq+aY+haizVoUpLEfpJmYft
bh4xld7njbts3YcXt72UP3y3JSbeAG4qN/ZvN0HXNxaAiHA45U1aR0+jkzHdWtdQPq0HpNebsKy3
RL4vPytjynYIEbHsbxvnY/Y5OLEuDadTuwxELaIYFfUFpRLbS/atWrvty4Cta/laVXH2rcT9ZD7e
e1qJE8jYidsQwKJ4dv4DCsOetXGyh1NaadYfGbaDTyZCms82WLmNh/siZSIkoSpFMESdCM7jaq7c
jHqFbcJ4EnoyfjH7dH5FqDrZSGaurKgsdoANVRENJD07nxA9LKVRBbeoPWeWsgtp9nY+el5FfijK
YcZJxu6c8K0hSRx8lUrrllT25TaSrBNCPTgSXLZr5luPbFsrynk+OamryEIIRNhdGdl58iK1ymsw
k1083P0ZZZJBagPRAMzJOsj0Encca61dTlGGKDAyQp7vqWhARlb17d4Nw+1DERy2AcCCCx5ctEz9
RN1b5Tq07Eeg5e0Bwmf0oFWTuZH9Xl4FIG9p3bFBOZEX6seoEptFNtfayRFWuMdbVG99DH31T4SG
ySegVMWHUdHijaDv8v1iVNI2NKU5l/w530BWL4h38QQ6eWPrPnohWTcKHnXzFpeDunEkLjcrsuYs
pwR/c9WtrxwnjYgua0s/LTmFdL+wtJg0P66r7lhLrtIuwiK7f7W1fPwzGkttq4N4Za5kJtIGjx4V
yJrVXFGGzKStdXQyJWDInENtDyJheiqAl26cS+0ypZOPKFcA7xiZMTHG+cJqQ4fbWTTlJ6BqQ/Fa
ItDS+1FrxYvUk3TpVEXNsKT7SNPa9onrUnV2Op4EyldRJGn0pe4VIz+ZXt59QTMs1qod8o7YZPqj
WaTtvnPDJTk4Hhaux8TDhPKbHdrSd0z4bUGCGrOLvpFWNjsZ7O6WKTIdvzeV7FjEZR5kPO7uEYGL
9vMYKcouwzSKfzn6yzXjAQFMAxPKZHCE5heEh45vDvX/cHZeO3IbXbu+IgLM4ZSdZoaUNApW8Akh
yTZzKGby6v+nZh9sNbsxxHyGARtwqK5ihRXeMBzqwip6v8vbssYC13YQMVz+EblVv6OV6eTPmplq
BhAWvGKr3pkfPKswH7veirJj1KhnR/HW7iQdGoeDs/adB4BhWcBTt8jkHtUGKV7Bj2/d5xZrm/ZQ
eiKeEt+Y69o9dIrnPFlAgQ9QU5ewNPRpOaCeqPzX9iNxegw5+6dkOkXYUWve+8rtz+lkB/EUdwJn
Xq343OKXWvruOq54NfKgIvkrEtQpamQapcKZ7eP897OKNIzMETf1IzwcTy4h4+yvTaUux7l2Z1RG
jfWR8KU5pk7MMXGLCfWTCCmDCX/Z4dDX9tlAggCMYYX0J8+ocrDcsUwvaFEn0e+B/+CnuQhgv127
5KY/eHpeHQwsrLJTjp8L7oU2EvWHpRiaxh/z1XMeCr2PcAguI6u/pPFatkcjN0Rz6isRaw9UmaLv
pjon7ZGPM3CCKzCN/NRkRRoIida6OXSmqvSPgxZXy1ldyrXbub1uzhYgMk2iYYmDuZO3L+s6WHMD
dBRnWDxiaD2BO/isZ11m+pOjdm+t/fCegrVBWRldXnmXXJ8tL2k0lFYHM1CoWp6sbPhWVOWe+sdN
JAynQyJ8ZQbBhLYEgtheMpVv4nIfp11/MijNxIfVXDumtBbuR3Vx6+jgmmPLt26UvHpWqkZNDq8/
QDfvq/wVUjMBQgsB+bbZULu1odC8dIPZdOlww4sNR6/t3llNBvfJA7P6+ni335EAF6aYhh4NlTVn
kyBO09CnSjq4lEw64R6deE5/J1XkNUcK7eLj64PdxEjci/QHJaSThil2SdffURW9UBMqOMGoV/nB
yWwsYat6T8nnZhTcRhmCZIaeAFUiOeU/Il1qyVYcc2EEXZ2BnzVFjPOeM0WVt/OtbtYOSCWZoNSX
ZETyhOuBjLoY8cKtrUAptNY+FGYefx1Ho/23R7h5B4x6ZywAfDxkCAdJZOVmUotVj8mYukbQ6p1Y
D6D/O/txyQpdO4IL1vdoVS+f4iovBCJFqQP2N9Es4cImI8NxkrpROVBSjJtxoKSI46Wv5uWAL3aU
AKBestL7BMQkTR90oVPztla3HJ+s0hr7YzsBJHtXx8RsT9j7oDPz+ka6iZ34dfT7pKsPh4SFuV55
t43Bk7JIgTvb06mJteRd26ozqG+lpuAzO827sjXsPQLnzeGUeT8bWOKRgG1Ym0WZ6Z3Fur7awTIn
zgW3+mL6HqMA7FyGJhrrE7n8+taeOnGLrGaA3ZWSk9vNLPI06rIhrrlnR3yYIWCDq+0wzd65B25i
NcIjOqnsLLC7iPRuVnQwq8Qdo2wJykqLICUbeB1P4z9ek3tfHGPxjlYdmR9jXOB2eoW3p5VYCkqD
FHfiF2wpDUaGO/uUNkow9qYddP2UPeGP8ebaI5UadLAMejIoFt5QYwYrdVstwk1aB4rNPrb6rw6W
2u9XD8u+t+5N4KAQcKRzA+Rbc3OjeiWk/MoRHolgXnwaBse9JFXvnoU7dUenVyNs4K3fr495uzEB
1MiMBUA0uENzc7EOeJc0Cx2iwDQS4z3ZUqERsWkOnqLdoiyXRGnLPWGSmx1DdZWmOFgPmdyzc67P
YEWzojKtyQssTWu+9evsPBhpW+LFKZkedlwgqZ4X+a+m6rWd4OPOnmFo2kAIPxmY+242aylg22mj
6QVRHsHbI2I9efls/C+j0FGj2seKmtv+q7Y6aad2GCSh7676E1LiPuKIb36AWUa+G6qtaFZTHt/0
0mZ17HOlV7xg1qMa6qrmHttmakO7pkb++i65t2wMQHpCdRT1os0ucZrZG1c7dQNcKrRf1Babd1VV
Jv+9Psq9fSG52riyAgS/AWU4SV33qyf3PzXw9adTRP0HY0XA72exJG53UBzi37PZoZjt14pW/nx9
+HuT5J7lGMhIiqvlelsuiGqq9RB7PJQYw3blNJ/UddiTaLoJFvlqXCn4pUqRWgSHrkcplmadZsV0
gwIhTfNoJ04Hdi5fk8HHQs/L/DQ2tV9G04uVXiUMfVAC+bSHsrnzK0CloEgGOw6uxbaDQwxe1wpp
VtANaNie9GGuPmDLAQM/MScvNJDX9/wi0xGwQ8wn0b+ZZQKx4c0LLhUTaJZSEsINaNNn0RA5cdWh
8wJvSauTia3Cic7InozunRuOq40oi6IXupnbOrUSOVOjty6H0cXkBEbUjzrSUl8z6h/a4rz9oacH
hxoSV6ZsM24D1SWN9GyBlhTYyai+x+M+fgCk27832iI9Oyb+O6+v4W10J80JeTRojTlSwOp6OzV5
nFB2Q91rrGjT5IlrhdmUer6DUvZOm+Rlpa4jO8kUlhZJUjAPeOv1WDE8QYPGVxJ2M/Kgx5w3EymS
KooQ6M4r4+Ps5FGBgWai/4cBdNx8sD0MiRFp14pvRaKP4yHBqy4+jtrUjN/qKu/EVxWda8dPpgQT
9KpxF+eoxl5sfWhY3vmDVsN7u6ymM/8krLPKSzlWQ3YcYyzvw6Hs3fqYLxEtOsSx4+E42B2K2uUo
4tk3ps5xjvrIWfZHGHLvp16JzQP2KJmG9/QQZ8/mUDngYqzWTi8N7Yz5oOFw0B9HMJPuEX0kwzxN
3Vz9LpzMLC9r3Bojh9Qc64OnaNb3Ec5K5U9eb4qjmifUTTkjmXhYDHutfeHZ8eCz67mctXydl6ep
wizl4DREZjsn6fbmJPsEwCTzI0lR2EQOY6sOQNELO3BjNZycUT/YXYETZ6l1wyFrgIpLYM47mth7
9LDbeJoGKX0g7k2yixvWDMEuINGG09VEZJ2Qe6eK1qSavxuGdDjl2Ik9a1HuvpmALRkn5POkTlDT
qLteb8V8EgCNk14J1NZL26+qNQ1swklXyp0o+nZlgWxxcZDXS7mu7coK0UyJhqpQmLiR+FSKMUqP
1tQvxUPfRi52ADo9y97HyEE4H0fXncROKfTOq0TaiwkBKnu0t7bi6XbsOVK0KArsYci+1otqnox6
tHeqkPdGwUScMbggwVdvNtCc23ZrcpSDCTHfU5rM+Iib3ZubKlIDiq/G64dzH2WD66/meYKEpdOi
oBvbavJ1p1gfalWdY4wPqnSHyXC7M3nCmQ8WowgNgbm7HgwxBnNCEiwOu3geQkwH7OM4syeL0kge
KUDV3wt1rh9ev45v1xGev0e+BZyKrbltZ7fr7BX16MahRj558Po2JjATb0bjSrKVyhAq/TibbvL1
1HI6DO2Y2HGYtrH2aJZu9xc6qZOf6BNl19dndGcZichoJksVB/To5QH5oyZC4TkGaWTEoZmvh9ru
f1uL0h2AFz3aVLFwLNo5cLcPGnOjaQP4kycUyczr8VK30JIoypPQm1w19uMiLQ50Cc2vniCMfn1u
t6EBTxldYyhCEoa/3fVxXiuraEUMWdyhhbLO3zOh/RPZ6ujDwhp3RnuBk16/n1S+kDt+0dTWaW1c
T2124sxu2kgJJldo2WGQaXNgW2Os8likivojykduzmTCLPYQA1dK/QlQWX0Zo9lT/S4pNPOi5ZbV
n3p6Lj8i2s/asZ8wsj+Ode8qB9tc6uaf1xfpzgdBsYYCEktFrrbtxdhlnjlGJ+zAMaIpoMP+TwZ4
6inVi534+/aqpWIEV4HbHDUeijPXy7N4PI+jl9tBD2TB9hv6Sp8IEubpkCiu8WFs8yGYS2E/CzPp
fr8+yTvnVurY0IOhOSkLV9dju2aZ2/PUuAG5b3rOenzpqPrtceDvLCUqG2w4Wj2garbAopX+5ihc
1Q3S1LHRn1JpWngKpSDoJtG3t8+IVYS4SDIj8ZbXMxJzoRMU2A4Vp6U6xVXVPTWGu3ej31s36fUO
IwdCIYyZzSho64lqTtygGejVNIAQCDfMvfDmzjmlJEsjHhUgbBK370ZngP3qetcJ6nT6WxHrx7mJ
iDzJHXz84/ZuvHtzYh9yMXDNkqdt3sIkazILy0w30KmmPwx1ZpwaxdpDONzbC7bs38q+P36ym1Ga
EQF0gFw0DSxn/muhS+SS8PrTuAz/vb4TbjFWIKwgy4JifuFUbIUCvHKKkTjS3cCM+q7xDRVaytFD
auSxspwhPhotDmf1SJ7pE/hnNSC0vksPqj0l7un133J3bQmnIIKS/4LJvd4vU+1WfTGsbpAoika2
Fy8H067dnVf43try7tONofrp6VtN2q5NHPg2NhMes9FXkGG6FFE1+M467eVf97Ym0HByWHC/SOFv
jlkWGXPTGDQmwES2f5Wu2gf6aA7fcn6f79a69/H1BbzzHFMd4RZG2ZBW45ahNujLZBVF4wWkPesk
KRjioV6RjqqTuv9Mc7Y8JEPTX14f9d6CuuTOMDNke2mLkEs7rdawVHAD283KkxMNyrupLuuTa4v4
2+tD3dshsglOq4KERttOcIKZiU0tp2/FC9yPtd45dGvjHt8+Cj0YALOOrAtsOdAijZPJatmH2txN
T0qVJ6c2yfaiwXubA+YAFySqJxIqdr3bY4Ra4qacuR2RHDlN+F0+p0ldvZsdtXqI46r59/VZ3ftM
5MXUq7m6iDNk1eePWK3RhUfuy0HPCK4ellizvixqb1KLMPdk5l6+wyaYoXoEovGlB8gUr8dKMO9q
olVFOseajfjIzymeB683NH9dJ7M/lI4zlO9bFHQT31WMuvN1NAQVP66V7FlXG+NrP9r4yi95Xnzx
rKz4GpvW8r1BN/R7hWnIM6yV+Edm9pl6qDvlG6VQ/VxGGaCDzpuayxThJvVg9k1RnppqzsvDkBer
c+IsaN/Nwu3VY4dMl4tLRkltTctLcwf/d2uTIk0QCI7peWAvwf16vQROLM0okbRBZiZxUSrEXFQd
8GkyAPwqSWZRZaJlOcc/Xb2wjb8TbH1xM60tExJlCtghUPt1qHjDAGp8morJFgcVRt0DvIwmQxK1
Wptz1GHd81ipfZc8m4VS7LwNtztGsmigKQLNIrzfSuy1cJUFsiZ12Bh2+mVKzch383UNpzzvdy7l
O+EdVpcwu2T9XYoPXK+WnjgVKGgu5RnTZsAMeqyhVzPNDy0OMVgCpZP7OMzLeNJ0hCt2Yu/bW8Wg
sMwFDaaZkuOWfaUqprM2VLEDt4bp4mUIDxBgvz1OIT6hfQM4ijAWpN31FPPcgpg0wzSf83mlBket
GSyGPvTlMavShsB1KN7eSiaGUOlYIvMOQH4brThO2a7VHMNk7Cgu2V2VXrJaKP7cVHtY29vrDIQ2
1xhAB1Db6pa8oypVXKqTXoYZzSLA/kt3AqM5PLo4JR7rvJh3DtjtRwPwCjAbPWe+HcJ018sZx5Hp
dYtczmIeTwll1WOLpO/p9UvzzqzoNYDyoitMnWf70WptUfOlTorQytPF11rzshQU6OYyOivu7Oxs
xHujAaND4obeM13FTdg3ESfXnl6DzUBg5ijUNjvrlTb4lSb+tkurPb8+uRe67PU1jfcIlBIou7Ja
sCU/5TPJlkinMjSMXs8ulCZAVikQ+LqHyHTLLCy6Gl/l2YS3gN0G9IPjtFieeUikKFwnVa9Pk1p3
xQkZVpBFTru07yd4GKCP82z6VatG3VI3LVOHSmg5l78WAoX26E5D99NEvTBBjWBwvlgaL9OxxAky
/SsBFLM+E8Qs7RFOTK6e9DyJ1VOtxMOnobU14Ytp0VtcnbmdDoaYVwR7nXLEBLp3n21Qq7Nf6mL8
MpgmfGeL1C272DU84TeHCTJLk7YGUrYMgPn1DpyVRF/NwS5DOhjJQTOk+HJdrjs78N4lLIG5srss
EYebZ1sD2tIMlqjCGL+6L7oyu1+jKaq/92b6ZlY6HQKarvxJnY+5ySP3R4SgezOXkhiqUI2xaUbf
IDtZvbon+XJ3QoQE9FfpSaC8cT1K6gxeAUyzCpfFdc7oIqanCkThuRx2E4p7Q0FwlSQEacVmbCak
KHbqjKgThEkarRdFc5TAdER+aSBh7HymO9cRSajsV0lsOnCa61kllVcqiWJUYZ1hXtrabnQ2KQLv
bLm7E/pjlM1moN5cZ3U5V6GiR/OvYQJC042OdsFIKNu5X+8NRV1PAmyp7gDauZ5Ql1adOnoOm6Hr
P3VLNpy8Pk4O8zzugYLuLd2fYYZ+PVKOkSEQQ8KMONbzABxCeihQX37auez4v2zuOso3VKmoEfBk
bJPLGGtFoWh5HRpKtqJf6qoHW0ndnVzo3lwYAPAbbTCEjTZxjBjHzB51ow6Lwo5OiuWYp7avop13
4s63gdHCNIhVKP5vu5aUDJJUVFoVlrSaEKNUpofSbT+JSCne3GBAQgbQKrhFOvykRNffJtGoD/WD
y2FFlBSb0UiLH+N8cHc+zv0J/f9hNlsgStzetTq1CtEJ+wfzcv2BJGDyHSO3Tq9vg3sjgYeg6gXL
03C3HRNVVfHpGJQqzIYUI1/ACv0hM2LrGYghTthvHgxlB5I8bjp2+IvU4B8XKrCvNCtauwl1txgv
aYqMSt2I4kcjnD2JMBkabLY3HXtEreRjxO6TG/OPoRxUWTNPJCKUUhwHpIa0D32/2IFYcu2glykS
825r7gUQdwbl5eN2JUCizL6JV+oao1Z37EVoLLMynns7joZj0nnj59fXUV5rm8nhokFkxE58KYld
T64gK9Lbxa7IPObnuROB3ao/86aGSpk9ZbWR+vGyfC5V9+vr4945zbI6JtFIaCVA9rke1+2UZc6i
rg4pnpXfxDKkz0ZaVDtb8gVGdT094gjwM8jISYzcFuqQ2utUJJzoMF3SXv+kVysG0I3JRU9tsWra
i6tG2fBxaozEfDdYwAP93hzj/uDx1sxhncxZ8l5faWI89aU+e++qMR7bj2jspfW7NUKKzF/nNelw
URjGr8ABxW/Py7L4qTbXuAxsirTOxcAAtvXH0moIY2I++ckTADCB60GBClSQ2NpBnTrSomlQo7+T
ySxtX3WX+F9nnJ3C15qxFp8np1k/6lZZjOe1MJVPBaWq9GB0WfqfJ5oEX7Mo079rTT8lx9aZ7OHh
9S92e7xZSukkTvmB9vK2i6Kk/URnuKjDpYA27gx2fxgsuA15btY7h/t2c1wPtTlxSbG2Pf5wdZgY
Tn7qoZydBPTeNx8xRqGoLdFcvMLbSoqY5763PYRbmyhWLlpmGIemsaP/YRSq2rxc0rXtRlllMIck
tZNScEksq/MwGsncoCyx2HsirvbNSQaUxBPMo0JCSjZ8faJmtlpktWz1KMeauHXn7ijmqU59U2mH
xyqa8DJ/+47gBpbMXUrLNAmuR+zcIh17kt7QTHr3H8vJxFej7mvVt2hF7CzjS79ze5LJFqnqySDt
hvXpeEluKH0r0AsQVuvjAdw1H2e3SZYz6VP7fdCiofniLihNUZGyterY9eYyXyx88r4J9KhVHx6y
WqEBLjIPgoC9zsd5bZMfBfQL7+AK3t4D5AzdoLnqWeMh79di+mKbUsKzH3vLPScrvAJ/6KvF+8TF
nS8XM02FfoiHuIdQTE1sQWo6tcxLH9vt4NdcosNxqppVOcSN5iw+HsJ6faxKl9vdd6lQDI+qM6+4
qlVJlr/56YdACesQoSUwb7Qhrr8Pi0COaq18nzRtThQplVPuZbnPQ7cngnBn89H1l0AYkl0a8ZsY
vYaDY/eNKcJ2GWc0Msb6oe2Mkc7Uql7WIn47uB7FBQRrUd6CXUgKdz01J9YTeoezCK2syn8hPm0P
fhM3LY1rJVX2sMh37iOmRqhOMYsbcAv2SlEOshvcrUNVXTEPZNMfsMrcMy29jTOYE9L44F5QNKHt
fz0nj0JLmxNKhzPNmk9s0vprPgi0n3s79ycjXt+1iVf8++YzLPNsB6DGS3Fk8w4b05pracqgVjHr
/qgWA2fA/ccsp/X4P4zENiSeYZMg13I9vcoTc1QjzB/G/QIcDx0LYX1Iy2itT2bK07Kz+e99MwIM
vpdGZxn9kevhqFdlmYqWT7iqU3QyolZ80LzVOrw+qXvfjAYUioXc7JhabYJ4T0q9W2XThp5QV+u3
BTUNCfsu7Qo/a9zaCx1+nXtSiMD2QBS3kRsAQ+Indj9kILLwzQS11e76yWnDUR+rv3Pe5zn2FXiG
iq/EtZb7SdXhdymyLMedPnaU1k9zI7F33uo7YQE/g063lFaUogTXP6PV8U8cu6INLa02z01r1h+j
yRQfrDVtH19f7HuflAaLdEGS75u1OfR9Wjd17c1tKHJvjC6xlej2eY5QIDi9PtC928zGlxRkgqQV
b/uY7aC10WBZfFXIm08xvjHgQsQonjx9Wb/awC13wDd3BkQDg/asPP2yoX+9iLayrpBjOhFmzgjI
x0h/eUmV4xqAnXuT74HO7nwyLmkqyTTZpUnb5qKxongCcsG7UCuG+JjkYjilXed+HMx5L2i888nk
e0CzT4pugpC8nliTlcaiT1wvIAcBNudq4c/VaL79eyGOyPMD6oIga9t/K4tUm+gr8vrwin+m1rHS
AcKI4L01zfZfyLLt0dvlc7YJRv4ccNt9XsFEoNhki7CvtYJYJPlYF8XnFTA3iOp3YLf+E56104G+
t5SkMmQydB2khvn1Ug6YHAkWmkmuitYeFowUygPSStrbSyBcJhLoBiKISsj25tQw+6h68p+w9aCl
Rg0eUJHQqsO0iL06753rk6HACMLPgk+x9YNW8DJpo7lsw6Ex6KW76rSEXpSnj2Wz4OOR6f2pVDFA
ef143xuVzJNaBfAZqGGbTelElhNlc9KF1eLED0PeaefYnPrzoJtDaI6deLCnci9iuT8oHRz6flLn
fvNSTGUee2YRtWFFh+OxFevo60NkSmW79phWvLtFvds5ulX3Z13RNQdQw61JlWTzSGiLkQExq7tw
XIVoz5GSN4/0VruP6I2D3LXrrkKAoqiOrWrkYKpdOw8hJClHyhrwzV9f9zv3DuAJTNgkP1HCNK93
cBbDHeHJ5sdUNkANMR97QMaHGHOLHVjtncVG0w+xC1hqcJ23b2M0rkU7IXgXTt1U/EwNNf57yqPm
CZZ+9uwZSksQUseX16d354DSN6PDijgzZ2criWMKbDsjs+5DxVzz92tVOU/wyaudUV7y7Ou7hzIC
krOyYoNq73ZuujeV3KCsoi2a9oTLWIE4fmsj1tArZ8yBM1jrxXos8rR/okG5HMu+WI56UQ3nvhxQ
C0OEtXzbl4VYrtLrkmxkWtmUMzfhf7fak531zoCJBJUVI2qqx2z1ksCa1jeyD+VQAM/J1pH/kUn7
Zqi0SQGotukcIAup+Dg9xD7/tn1+07d8GUWy5QkBWGdk3a63aoExkuHMYg5Uo1APiaW2Z0KfPevc
LZKBYaQwHqwVLiKak9vSIhSFvG/TdA2MjipwWHhN0l6mFq/gg0ubAJS71nX1Q2NWRnmyq2n+mSqd
PX43XDyRwN3n6j92ka3Vx8pI1qT0+7S3f+TweY2TYVZOWI2rVp9ySBrtqYtVR/x+fZk2J1r+fmYg
XWqg9CLmJf/5H6VR+qmu1izWElSzTeUfLkbMbxhAZZVGsbPx9U2QJAfjTAPd41li52+VcD0qoaba
Z0bQ2Bp8MSpkLfLBCzok7AP6/Da6cV2RPWQUzXS/0KgPn0XqqgK796zGOqrOrH86HqP+r6ls7PRD
rOb4zJuiSpBNVeL14i0LBhq5pgxfe30SOWlXYbe6X/aNa5y6tG/zr6O2KuJoWkOvnY0EuRLGXrJ6
Z7I3C0s2TUDNaaKOAGp/81o0kU2JeSB7GUcXKYlh6P3emX90qz6c3vgJSR8o6sEmoYJDy2PzCcse
6r1b6l1I6UjwAqt/m6KlVRQrx9cHctgLf9xb8vPBhZcVB2pucA03T5ENozdritwMDA9xF/g8WX9c
FTU+FHpkfRyNtPxdW63y1oVkVA4WFRCD6ZEJXu/QaUAjRWl0IyAD02zfBB15WWH9lb7Z7ZJyNi/A
yxTpEEC0h8lBkVQuwR/HwTK6zsuz1QyQDDO4lZP1CJG63Wkc3Z4D6bHBC8C5IxPaTgm+vi6c1DGD
BWnMR3NM4s9GYbrvrFRbH4ReTjv8s3vjAeiUZD6OOJvxelZp4c2ofCCakKYRtpzdUGNTnWaPxhCD
N6jaPcG+TXDNKlJgpuGCgwg1Kwh91+NFuLDV6ERZAb8o+YHS23RuaFc91hAV/Rp1nvf059dzh3L9
zjO2DZf+39DYs7zQjvQba6+u1l1IrqMVCCVtfY5lcumj+d8Opa7HKU3KsNWs9NiQkl3yyKuO0eLh
97Cw7q+flZvjL6XCZL/bI/mUJtrXS9BX0LBbaojQpQv7TOFhPkTwTo5KU++1iDdlhJcpS6U3RJ+k
WNc2qR47T61XEVtBS8Tml0WtHtOyro7lVKsPejsEw8DAS1926ATX8U6V5s63pv0JZwesDAwAbfOa
l/BeCqvXrWCoVxsvYH28cIRYWCvrEQJqkhM8dmSX8mHZufe26Gw58auhN9tsaNrOVkRiB60Q06nX
FiRHctX6YOqNc15FxpLz2Z/GqRoOnRjiixm/EWj18hO446XmFrznGyKuCds3b9zMDtKstM9C04ZD
0oldrU/5WFzfvDS/IKvzmiCWQLfvejdFBPQ1GqdqIDR7ds5jG1Fk6MVge6cxTdTadxD4bHy9S7UP
ZifG+Tj2dM4OreeU/WG1S28PTX372SFQ0RNBQZxsVt8yWgsd6U98pNSgS5pg5Wmdn4zOeUf8XAFg
td5n6GXsVOpu72YKEexzuc4AL7bPDxjrBXFOk0UoreKkqInmq0k779wgt6eJK5IAVcIt6VFs69Jr
Xghae5ERLIM1HYZmGB87sLzHqojicw0gGp37tfmJThUF+WTcU6i7M0n5vko8k0FYuc2nxbJSukpL
M6i12kLzyEtDB0DDztG5OwqNcO4dUmh3iw+sNKtsC2UyA+Ju9YlVz79kce7s8AhfcD2bbUuDjgiI
d44S9bay2JhNhKRe4wRq7RVjINJci5FAE8DaToQSXfVeV5rOeodwYx+/w5zOm30zqeJ/3dXJoueu
aQaVmyszc8h5TofGQXJAg6v+t1pwFHtQpO+C5Zdt5HxJwAAvB4SA0++p6qJ5JyxLgCFV8lJ1noVW
dJOfLhSeDihlZL9VIxn1R9MZegQLlNqe3ygky8UgXTRBV+EwKdODzd1kJcDr5jgzg1m41XuBvjlc
aif/8forcxuR8YLRsaGRguIHB/H6XqCUajbIDphBFUfz5zJf+8+x20OXH4VxovGMg7lSjsfXB71z
9PF8kPhSMiuu982gph47nb4uTtBoffOg26VyRiTXeCCuMA9m4qWn1nOzQ9KLfE8C4s6+pTPKg0pH
7I5xp17UKaY8qxNgTTYeUQ6zjvlQ7gnG3h+F9wwBZ4r724tG7dmnYNGdYB6X4kRnynzCf22vRP3C
WducDopJxLaU3SXTbJMhpFqLJUICAyxDYhBXGAU85qThzjS33VnYWf5jzVXjeZ7U9LPHp/3JW5cc
x7YbfyKhvTy//lXvbCWZKlObpzhPXXmbL4sC67dOcYIUyOoTXZF3HcackwuJNBmi+b2nGNn59SFv
YyTqWZLVKaFnIEnkP/8j2I7juLGc0UEHDaPkd/3gmad0MruHypzVnVv99pPyNUmP+JpURFFcuh4q
HaxYEAsqQQHiwfaXwWn0Y+nYmb4T2t/Oic9pg4eB2sSpvynXudFMc6xTAqWd5x8luX7uO6LV/4qw
c9y5xW8Potw6PBSyc0UhaXMQ6dGplbe6jBVllXNQi9Gs/DJ3a3EECJV0vmq2aXdAtGcxENTP9Dea
T3HJWWDfSAT5K+j9bRDg1evaxVoVh403uH5DRf04z+L7W3cJg6DVShJNm4pC6PWnS9Ky700kJkOn
a2y/NJ3+C3TQ9VANib3TxLn38QBfvIATuby3tBRN45vVeBeEdV3qDy1WD2fRl9YTvuvaznG7O5QD
jwplReSpt5qwBgRGUqIeuvtQfWxTs3mglPzX6hRip5B6u/ORqwEZLV1DACZtn4jG67Mk7rw47DtV
ederY/lTS8w3CnCxE3jrgJ+hAPoi0rP5SEOUzjl6omXolK71ULZD9b3tO/Gr8azu/dzF/bNAIXDn
c91OTb6yXFdSkgqFsU0XrFxwCcvtFLiiC5YJxhB/C8vO+fX6BrwzDJRLjhcRPpPcdsBmeA683H2D
6VxHX6Mw0/cDT/JOmePeKKAFeQ84R8T5m8pDQoiTRQJ0TFQM/aEBinkoSm2PRHGz7WStiEIl/Cuu
DGCb14cJDVlJ6FG6UM/H6FDYvJ2xVuQIc7wVufxiAgE6Wha/JHd/ezmAg2ubHEBe0I99/9lYrebv
sTHeCOx4GYVw3SRWZwfc0KjJfceFjB8VtjidPlcryrBravc7kezNxwE8AjILHw0UrggL5LL+8VJ1
BDTcQ2i19LNWH8cmiY/euquAdPtxSKSpO/EHvS3wqtejVAiieIuAaoVslKGd0tXOL17pGdNRb3AL
eX1X3xuMzhm9HIQAJYT5ejDbxFOhMyIvSKc1sR8rV5+ppFblEvk6zNydS/ymAiWdNuUrQVGI92L7
/jbK2tQLYIbAMoXt20WX+7WVnJS5/J4s1Z6w4r3RMNwjg+LM0m3dnKV5VJDcjtcoAMmi/z03M2ae
eaM89mR2sW/F1hvb1+xCya2ntk39g5bGNtFRh0H1FCCcoQGi6SiKtj8NVrV06DH3TXUhnnyjHJ8c
Ufp3AdSChUA1fVMRSIvY6qc+qvHbHK1/Uf1QnlvqwJ9f3yS3+16eKXjL3LOQoV6qbX/s+wK2rUYr
SoQoOulfvCYS36AXiYf/ZRRCM24KSafYzKWChITmFRADD7b9qYodCnRi2tNMuwlwqQ/zcWT9RApu
bity2IPhhWD3Q+hVq/MhV1NxGvExeDIyjJ5ye1pORaO9EWDJZyILpDlO9IKiBMyH61NWmK2loBM9
hIjVlWetzrOj2g4IRsMcOL6+ijLau0onNkNtrvbBouXV0hMO9dJdPxt2Zh6XRKK/NSM9psWcP3tL
UjzmSj6dXh/5NpPhkMmeDikhuRk1yOtZIvVnod2tD+E8dsljnoCuM+2iPg5ujrtPhPb32K1+3UXO
RXTKiOA5fKAOvi+YSb9wu3LnB93ebQSMdLPoNmnQGbYymSxCs7bzMIWai5sK2E3lg5O61WlGwnon
3r+zq8D5AUGW/VzZGb+eOiKqwujNZA7HLisucCVtv+jHydfmtsDnql5Oo0iMnQNzd1AbNAC5kwvu
b3O/0VuYCgXRnRBzzOopBiZ2zhtzDCn0i2cH6fJfmZvt9WFuCmM6sAfkkHkzqPvdAIFIZOKyrfMx
tBO1zD5korJ8RMv+jaTJ14rm+aFAz9sfAAxpl9FydkVe73xVgkvp3IDMlqyrXy+1Vadj1/TxhO5c
NJxnZ0mPYozJcoZ4ftzZ0TcFV04+zgJkNo6kJG9JRKNHbWFejAnjqf9j7MuWW9exLH+lIt+ZzXno
qKwHDppsybbsY5/jF4SP7QMCBEmQIECAX99LN6u6O6tf+kbciOsry5IoENh77TVQNZQDnbOkpJqJ
p6C7udtE3JKPAZ9yK3UQtl4tlhh2/puZgDCRmdPkn3f3//i0/5N+j4//vJHVf/w7fv4cpZtho7D8
tx//40F+D8/L/P29nD/kv9+e+r9/9V+f+B9n9jmPavyz/Pff+pcn4e//5+vXH8vHv/zQDBg0uyf9
Pbvrt9Ji+esF8E5vv/n/++C/ff/1V16c/P7H3z5HPSy3v0bZOPztPx86fv3jb4Ct/q8v5/b3//PB
y0eP5925mbpNLR//75O+P9Tyj7/l/t+xJmEigDn2jVZ1233W79sjafF3rBY0V9jwUXj8RaiHRe7S
/uNvcYSHbiE1eM5/PaRGfXsoKv6OCgXIDLqKBBNH8Hz+68P/y9f0f762fxt0/ziCUqXwbDDY/mVj
/icL8Yao4PVuuqr/fvA4eGRAlRC3BzXPgy0ztm0NI8LbEx2GB4ScJQMqoti7WJgaIPVsXo9ZxpLm
JkY/II9U3q2zEV9Cht6DoIrdbAGf0zZAWJyMvQlK8ik4LiK8BZenejmDLjr/gfIXvLYOBsx1Moj4
2xihELxnANZp3ccvHZhTsrKqRd2PmmXe9zZ6nRCt5ZcjkgsfMzsMiLnAxHcpCzLEP2lckM8ADPQT
x0BblkzF3YQ/6JGHoQ+CUqXJ1oJ+DO3xSA9+oPKdFuKSjS0CdcclCd8k4/E3qMp0r9Z22PlhPx5D
W9jjZLNZwMPY582msvSpb7OoLFi4NXOfqbcW9/0xAar7M0/XP6aQ4OUzI+QBLsnxAjNNCk0AKrD2
JckGcfLHCAORZZ0+Vd+nENLAGyiy7QNklFlVxC5kNd0G+F8sv9kccvikya3GAoTmJuKAThGgGKuU
73TG7/3IuRLytAbVvynhwfC2eJ9q6h/y3HrllAj97kGOWcMtPC1ziVmLXum78rrkwrZzEB/onH6v
y+JXEw+ujsh3mfGfciFZ5YV9W6Y9ojmglL5tLUEZDhmvbJ42GyInwAZCvMSWzb/XQgKCw9y2QMdx
C676xZjKym3OvT3aEsQURHOTbGPV4XRDct7yDGsK9xpDmdAVSYO2okQxfEj7CFdxbWLfHUQK4RsE
eCeMJOPTMNCvdYV7Jy9YhVTTpOqn94BzGAd0eyVy737iC5wG3SrLdtyGSuTfkIyXLJqfNAZBB+gT
P7QsqgDekmWqiqT0+z6G+RwpSt27Q7e2PzG9fG2TlIly8rAMy7bPb1lcTXqj4XMEjx3BiAJZFveX
Pvit8po1dVlp52xzVbfx8FOCtdSWHilc2cNljJknb0kRq7JGex4qfSyQcAXkWJUx8hXqUcwa8dTB
3PBQYEFge273YHrnL8oXrNlMmJVp3F23sEVhpgwuGCyuP0Xrp4BhIXz0J+7dFXOod15CMopIUBbd
rYm+sjQCdcVFeQP2sdlxlPhhiVA30wxRcl7n+DldQ/cTVmZ2b1d7ZMVQJm5UO5Kk0zEhbLnk8FZ9
3FRPXjWN+rcluSatI/tsXvieirR4NgK0K1A9MpC/cjY/SjwC24B1OkYxUv9Kr7+VVp6Zf2ypLbnR
fR37w4D0+UBAaij1aeZB8AcZ0PTIfVJpP9OHG7T14Le+rcellVWwgDNcLh1/Qu0tT2E8IuNgLaIP
L+MDBtUWfiPBfYhG5tCp/roCKKimrHBHoqb0jDAoukuIPAgI6qrMzudkFAUt+eL/GGbtlbyf1EeC
CDIukkp0y1SiPq7DSFebLi6z75ZDYrKDR0g9FfTSOY/iLhlgjdTJorTiAcXaH+W1I6jv04bVn2C3
yZeS+usP7qxfyanGluOOeKf2vBbjG1tEbVnOHwSfftEIH6efzUmt7BkDJyRXmbDm0lRisKfW5cdB
D40Q9xuyu+CCcBHOnhQGUxFtXx1UleXUr+TiAlsx3r4zS4sKrl5whhXylXFTR6k4Lenw7SEvj5eQ
iHXnwm7bQbhpz6B/g6Cww7v2f6WwerqDopZfI3iDwm0ct3u2eFUw83oBJod8pACBI0MIzHhE6hDU
BqIb92TTUd3f5Cq4W7Hi+xLq8v68IL1u9FjtMDqrMujS9l4c1Gvewf8XaidYyA6HXiRDtfiy9Dfb
Hnz/xYMr2SGATTV2A3aK5g1uQeBADUun91M/D6VyyU+f6bd06PYuE7JOYXGBL0xg9/Pb2os7ducN
YIjBaf9XN6lfzlumSmFvqUVCLzwPEYGLiVcVMQD460qvSDdyBx1DtLFl9G7suqZt56GimHy+SKbe
et7J+yyZn6z/0xtvGyLRe7XAChi6yZP1sz0Z4WiT52eP91U0ezhmivSBG5lUXRcOZZxgNIgX2clU
80ts9HLqJ9xCRfceipXhnpuaWRpXgza6vLuwF1B2BX8i4aJ364FJ5I/JMZ2SrvKV+VkEGFzzLnnP
ezAWPOKXix78nxLkglh5DzbtHRZwK69JsF+L4ZQuf1Rh1SvuDmyELHUXUNaQxszXYd9xdcwQbLpP
1LqnPlShaTtdoEp63ByHdEySH2MR/cjANDoqmdg6hBSu5ibK3oi/3m2qg5sKo2/t6t1hMtmQGJIU
4yZTk0mbU6flulMSqjU1suRHP9v4ET1I/7jNwT6PeVISj6gmXtwOzXpXzd3yc/IJYudx5sX7lmRH
k6ZNG4vl9uWdYcbUVWOBrKeQwYCqotvMyrFTBzZlwYGhndsLBWEdFNo1vCJgdefDsRBpyF2pxmyf
S/kminC9H7i4Rivj5eyiuzRUy1658Xcnp3ddrCjVHS1NC6c823bbrqXzZYAyFkqKB4fRUk074XYL
afc8U3E1JsGfpcuP0ejaspU3ZkdqYrxWXvNUi3IhPYLFuuBpglFtNQSYnU18+oFQy0NAF5jCqCk7
jzILn8H+C3ejpaxqZ6HrcTY+LGZbV6U8qDw7hFfqw0CErBat8rLwWpF0OGzWl69TNG37ttVNKl2J
xmMpSZsdwn4uxy2EZbPRRSUV38GFqqFjzppUs7iW6VY8dGDcjP26G2RhTmncN4WvRjhWdrDtDfp9
CPeNRqzJDtBbCXHnWIq1RTkwIYC6M7HbK0r2dh52HR3X0nbwDI8X/00msPCGC8k+HPOyc1GwsylO
pjCXlzhmL0TDHQol3NkrDC4h1QhcvtGzfePR2h8X2Zi0wBZuZxjDkeUwQNS4ACeuUn95YvBILQFW
wXJ7EnUMCVmZD2LXxkQ0Y/BAoGRpNEf9kBXkCGoygXAZu7GAKMSRrati5T/Pnr1Pky4rvSC4hHSk
ZTBMxT0yGlFmdf4brPBECT21LefAF4cVcdANRT1ypimqJp1dGExvclYcMEWjR0SUiHLV7jZZMi9k
wJHVr/27QbV/BIqAwb9pr3BHb+AlFt/RhLUTYhmXvgxhiXOULZlBFsgLMDdU8EYp8k3sOL/injlg
lF6bXoR1MK/8m/sJcsxalh0SaMHq1GksORb+1tk4Xrd2elIAh6u4W7NGocJCd8xx/mLzzTL4sz2j
IF0rqI1UuQFtiUEsG2j7Z/R08OT1IU4yM5wXMR1BJy/XGJ7qRKq/yh5R+YuHpLAeLNfA5ma3Dvbo
tf13umngh21xCDf93i9hfkcSMjcW/cIO1Mv2YwWncKdNGuwGMc4AbGVqDhAJwPVX+tu7CllcJq0l
yDGLlju2+O7e21CwLSuW1ZYPwY9iSj8jEqr9BBObcgsYIr62gVV89i2WiEeXZ38G7ahErrl7mMz8
K5l6u9ayE8F7nIxZmTBYjeVxJx9ZkNsDT0G+LdhxCabnLHP3DMKQBiaS03PPYtPcPEe+NG/HagaR
6d7riq0yNEAysqVjoySFcZFQ2yEBEw8Z0VP4vSDiV5YOOVynJB1PzgR/VB59Bht4wJNE9jmmFoRM
7wkbyeMohWySUSEgqIjGg0j+RCtOjTaOHvPcvS3Uz6sNAvRDMo6vsHbPd4h/a8tODUuJi212Ig5/
t6o/FNRuZxSJe2BpTcY7XVHHdEngrTt4ftAgmqRvJnFLkc58Uxl2ScEuA54VfYPBj6J9UQcbQzfn
51786OmkbMWjKaL27MkeWXKZ4E+8W+IqbLH+E3fNWfSicbnPGG/hX/me+x8FW0pQU74CIoNHDKzh
iN+5142r33POr4pGl2CiA9Z6YB9JNg0lUJube+zM6hRWceUUw0yWODpQELpDxMUFyXqKUMU8brne
Hig45U0Av5q7hBbRgWeo7SUy3es57/2LXoPdtE5/SAFebzCc+43JMm8RMNHBsQcDqgeqt7WO51bf
XiNqqGjH86rJ+jMiMFIWrWde0DfGOF9ZUaGR1X9ga0ReCKKprokZ1q+ISVEBpV0vofRDjc0gFb/p
TML7lkRaNkOqSeMmplF5GYkBgZ72nITRJ0vMjIgTWIu1HOWLkd6TFEt43Fi3G2dR7KjmpY7knxTC
AvDEVdkl+Aq6ULy2vsf2nSluCYzyVxxslfbIVkPuibNuBv2n55LUptCJh/SO7RjRfA/4dCth0IVw
YOlYNUi+W1wnDrkOzX3H5VEbzivcdfpiENm1i9dU1hSiGMKxew5EBwfE2Xwu8cbhUqZrYFqAi6Bz
9ib+Y4PirVqiSE6lVqt/3kxwAb3l6LpV7aXXpyfA+aD0EVqFhUJpUpiGZtNSJ3Orzhi4n0Ox7fI1
rDAgcs1Et1/DBsvDMvHSCXlhXXGKbzldaxS/5St/hpVhf0R0bIS+bw2Oa+9+I5ikK5CXOXx1ZH5O
JrvLpgiHNc9KiqcWFA4XntfFF8af0BgcuT54oavGDgbm4swGeXRwP/9Y4Q7XJG3w1s75AbyqC1rU
rYJ+5xsBSDursFMu4a2xBBAwIJnT2qymReCaNcjofZeR9G4caVijBZ1qPcxRhXyLph11W7WYGt8h
QMVW8L+xMML0812i+wpZMA/jMuwEruazTAGg9GF60Hk8VOPWH4e0RxY6qph1S+yJtF5SzZ5P3iC2
90qz2lFVGfLkmzFKuhLTSZBsXB5VgaEYByygdKFwLs5co9PsxmgCg9g9qSxav9TA03rKkrG2sgie
iwGA57LeegQkVji2g6H43MAnwJbB2pPnokCmZUVEBg+4IDD3dgrlS7/o5d53cztXEV3Zruuz9hqS
KW1Aal936CbH/QoG7TEX8Xroxo3U2gQ57CX5qj9VuzWQ6IZ7X3YfwpsQY6soUjTmIFtNSRbzLGeY
s9IgnY+Jv6BIicQubNuxoZgQ3DnXvUWJeVwk2HJCu+DcB2Z+njJ5D18LFL24h8tihva4t34H2XO2
ImwKulmj6YqpdLIdOzvKvedGUwFP4zvf5hN0LAF7JQ4dd4h0nL1OffMVc9Q0jRR5mdnonUY4VSeB
640iAJ1rgGScVAiUm1PayVoiJhqZuMO7JXRfwK5+yKVFEapPWQpLgGRlAVp2DVsq5Y07HWhSTRB8
nHpri5rGItx7W5+/usm9tRaFGhymxgPCXJGhFuHmLrSHMSBOml6GL6NbkCTfDXs9A5hxc1ymjoxn
ZMzpEjj/CTEFXj1YztHye7ifID/YOahNfihsavk8hThWB3HW9MukEQ4jaoYGsvjh6CPku5YZUJKg
C3/4WiI9noaipHliS0CY7ugHxXmFR2nTRjasoGoQ+F0A/eXCi31AMBXNXQybtGD8qVpqdq7lProO
7cMRc4r2m4NbEo6bkBemHOI+xG5SXMbU7yvF+t9W+P1uAJjb+PTmHph1J0+B3s60HiBxZWe5ep+U
DE/EU99adDu/oy+Z5O3rXCRdHcACrErSHlGrGwufEC7xKOC895qbFMc9XFZvKFhfOi9M6tG23tcY
eHwPIu0PuAoG5dhnUTP62Y7y/C4CG3pzQVGjone1i7u7XtzEroyj1sGYMjDhQz/aM4PEotEquKJO
bUsZJD60QfnrhKSqHTJmsSjpPeEMpjsxhlgyfwSB4uek7BXo/BEn/0UvqrFwjU2msZZhfFAwSapC
B0Z0HlZQ8R2ydH0hYuZtmaV22sFr6JpNyW1JAQFLEfNbGhwUuMVb9LMRSjRqKbwAaPtBYgvocJGW
75hg9BdttatX1Tr4MgZ0pyKFmmzpUVnApq8U2zVQ1PsggrfnzQ11i/84Tauf1S3xXgPgo99yxLmz
6P6ULHjGLNuhmqKo3ZHuC751R7SBQU2VQwdmdilHMu6sxavm5gBAZviGRwveHqFTNXqC7sQQ74bF
G14QZWEqy3PEboINg2g2jVMkjJaLTWwGRj7GMX1mX2QPjHJQs3nDRxyPYxT/BMaLdzfAuRKUbVF5
6zjsCWwJd+GctyDZrtcBIEQFS1ZeZsbb3a5IPQEwKBWo5odlMy+rBFDlz2gHOp2ZetQWPFsDaFMy
XCOMOR8ifN9AqNwVnE4Ag60y+ygo9t0wfwGJaZtAILooShbTgGI0VckQAAZeO/M+YTsssdu8JHN8
hD3rlWfySRgnDyCfTk8hvEfLwsVvvbOPHmwfL4Zpr27XiOxn66+1hgvTVfcsvMIgF9sn/F3jlfwa
JT1rrN+bNdxVkza8y9TWPiEt+bTAHRoGDO64boPB4NKrCnCMkO6MnF/FPGBe/dC0gTnNZmkS3NY/
PNpmv+WawIqYCuB8EcDWWBf3qb/OD+uAqn0b5oP05G+9kWoY9R7CN4gTCM7PsDitYttK2bN34Mc/
hsj+wRYPvmBBpgsinus8g35NxnBmyJAEnSAQ/WkIEXvMKJmqdoVbY4kaaKoYcJRm5oU9JJ1eDh6w
YFaAgyBWtz5O/XiH4eRSW7r26CTW5Vj0cjyu66nv2ClpE1PGo4fJXQFtP1KeUBVhsy8pAdjUEcT3
RF2dJRw5n2qrDdxWETkzNX1ijyhpvSrGdOCET2guBN1zooBWz+DPoxVac6jvNopOZbyKZVtKuw4e
KvRp/eERqe/AHzxRQ7q7Me/pBYWiArzc/WhXwIhtEpq6gOnmi5qxbLzOu4ex8ryDrODATPEOVzD6
COb5HmbWl6mIDYJwtjvXhR9ttjyGzv1B7l5j2VY0Qw8PDfBubnYa6HUBP/9BAPWTmoO7BZBm4cu2
Shaym3oalZH6E+usqImH64p+XdWR8q9LHD6M2+rvXAF2Ncg0ouEdajETLqWvZnIX+5N4yBJP1FB/
DF+IzHnqQ3ddKK0wrHV1wZEKXbpFqlLCcqtmfnxOV+LvHQ2nZgNHDzfvkDfjBNF+JuN90i3Y4FYP
O4Qak2oiIWzP/Soj4/bQDbjsOFTZblz9asl+Ldko74dpJRUf14pYuxMZsHPYic3Pae7JRwr3zWYi
aGB6WHo/iJnd+WCOA+hCJ8OHG+oVkpL2+lmE2YWg1LQjQHLUURozGAGF/QheMlGnIbM9znMgdx12
Jl8/ZelDG6S0CZRPd4jgnMpi5GDx0+gRiaL9XaGLbZcyICDTANI/6uLQU7YJ13A7xQEKMUw14PmN
v18voD3HkT6rwjuiRwXKkrjvIeLfERxDSyR7PuG8FDAWoHs5QnEvsukAg71qjV7zNvT/AFfr0Dbk
XYPmj33n2vtFUAaV8xTEx7lN/UoR6HOUQcXQsT1G6E9eQuU+4tNx6QJXys2IvZHZ0WK8nSFaU4/3
earSGja55bL4AWxZMjQQARv2suW0XgJ2njcxPGAXp5i2+e0hTAy5TwD+HcCLZT4EqbMC6PQTweT0
pAHiYBna6IdEB1+2EUJsRsh0xLTteD5hDrEs0z3ai89URM+UYaCGy/ps0hy07+dgaOuOcllidLxc
22AxFYZpYNs7WZN8nqsWHk71isKmHVeUVJqTjx42h42TxjZTgYUGk4HlEBQMu9xq51dthQAuBrOX
Z99p/YIR6r3k+iFcWPaN9vI69Vtw1svK+ksyLQqlXNLyDxYmxxGlk71NM91I7weakitSIFMoYsDr
cCSBhzezQ1RuzM17chsVTL3wroaCn6D8z1iAWG953wPsNwdMCkaoI+JnSeY7wJMbtk+9T4oFG+qY
JR9e7F8yElZ+cJ8j7z3uc++IBGB0J/OAAZDpfEQ9wvIVTmJbQ+z2M9wGt1/m/gpwFnuBBobLDLCw
drrCa0vtZN8/Im3qAAfNkqxRVsFh0286GR2K7geEKTWQsSv2RK9SkzOVovRlCHHvWG5F1QXGNGG+
fLGcLOj1ou41SWM0rIbvjO5qfwHHTIX9E9o+UAECixEvxTQB5v0dT3QtPfNsungqob5sJOl3FlZb
UAIUlV+YB4ceCK1vWI2iW6sN3kTgq22fOco22Nh8BsjF2mEfTGQl7IrhiS8vTnXe3vN67+KWZGc2
doaRXHGIVwwTYm+kYwmwDO762uTHbvYi2AxuF+abeT/aGP+/XUjJCEgNAkVU2WOX65PpQnL15sNa
sQxcklSeyl/0iPmjA7GnzDhzTwyMkD3cn1akCszJqd1sNYMb/OpHE21aHGhVF5ndmD1KPZ/MGD4t
mPiCns7CRgHeK4PN5BWI+AH6//4MMeZF5uED/LLCqjW83tAQSUNrSOxIvUYF3JD87RCs0VLnMhhK
aOBUtYWAqDaYukFIFHklRifRMwE/v7ZLcWoRkQID4L4CxMjqLg7O6O7LmYzpIUUPg/0GCvycuuA+
GqI/vQoBWVhUKGLATCQtdkQjfhlpL1t7BDNdoATSk9qZVbf7EUViXLJsDXdz3sWHYrYBDPpQ6GD8
RFzpUNTTOuhF97hw6dX5xMMfGMDe0S7cpTaoVMYfcWQeFLRZWCQ9jCo1dchnZ9koSlYo3P7O8/fo
RfBx46HpB1/+ChMdPie0/2kQhfqY+JbJuo9z1XQjKCfVQoNkzwqwjyYDUWKTOzjLcMh4njzOHtoQ
mvohDpea2zh8JKt073OK/l1J4t/lXv8KxFbWKFE9xEZl7C5ibYvZE8wozdZeu9jy2qbkI/TiS4Di
ZB1+4puFzSZqlGRoG0RX93gLmNAy/YPjaFtD3viZAyLTJwdUmvfbdBsJ6JOXJpgD9WNJIONBUWAf
JBFXp6y8TtoHoNGjXVrsfgRTrRAJCAdbyX3+K8W5BJHDo9jsQ4H0i67Si50qt9JPHX3odMJYmXWG
llHBMd38TOKLRTllkmwHXd1TLoEOcB6dECK+HYpAsbKdzDlP4dDETqzLdm2kzgmXd1b3Te+QZ8mA
cF1hQ/SVB9N69izv6r/ecue+ik3UJla1mNGfwr4QO5JeHwkRLbZy2OZtsjRe+wlT6jeaHgZn9gEl
OP3RufZB+IvAj7aWxXrc3IgMhyxYi53AZcD4YUCfFwABLAwGFL63VF3sHYtunPZDhG2MwualBusA
4pL1Ok+y8ab4Iqx97+MYODaYNOBdn9gyNOs2XvlK8lNMdFHGW3RKJK7H6qBunCMMOcbpQW4YNf4F
tfYyB1pZJI/xlGDcBB5XM/iJV2fgHdaFP2FrLVhU9izXr6DsFnW6FjF+JsMrFEpLRRKvrcCnumPJ
crZ6OOSp+FyT6EkufKtAF/PuhiTHbKrL0dmrGS9mrKvWlJ2g69NAZOa5FC38yPMMzSus0yqP0wMG
DEuTzyMa7mnMzhkMaBrfV3lQZgMDWOeJ7QshNHOtZjrvIpAUXra17UGpmcfiqKYx4mWBAJ4jm6fo
LQ4tmBQuNXRPg9A7m7+mESIRKa/mzOFL01AQ/OLQ0r9ZvcGMsB3TyxyD5LFnwYSF1HuvsWDZkyPZ
cOYKkOKOp2itbRRh1Y7hcoGNS3tPdeo9FiZUvwTPkod5tMUXMVzm5WbX7h5gg78jW46RhZs0fHtk
N+J9TW1/xPCRNEnWRneKkTzCvITEL8ok4z4wNsPsF4aqmZOg7SRiw5DEpXvnJ91XnG5rFZEMKM4U
qmGP9C1EyIqiXfewUFgvOhJ272PZ7UAITR+EHKKfNLzNbf1VXrIkRmWTzcmntezeRoH5BGjbVY60
O4HxUO/Lw2SDSzJOSD5IubxfhjF69wPnPyJbAM40iAVuQNFDWSMoWiavr4gJacW6bts7tyDpc3LJ
Ncp18NXD26kJhpGX0hGHYk/t87QH2o/mFvqH9K1IllcwBkKMUWEVz9ZpN8Um/g3b32Pmn/3Cnl1M
MM/IAv7OE4cqIntMbP88ePbN9GFY2qTN9lai6C9ieRuwplciADly/NPBC1T4fwZoih4GPuFDGkvu
i9l0F+fnTSaKAiCpBdtmBy0GCmv/h5I5XWtlPcbKifEKpC1VrR5E2I5PBlMS6LMPSCYEyyRFJyJ6
C/dldwf1Fq0wGSoeR6rqZMTRhXzuho3r7bZSmPmCu/UVh5Oo0PuDHxOCaICDoOaYVb6zEO2ssWZF
H6cWJD3w6Cl3wBvYvPUVW/hBM2qAznnyNjRMj4Dr8wZUB6hGYIwevLSjMKWbJd409mNMA0KmOKZx
OftuJ7U8OBUEy2GVI1DuAXEalP+zrE5qJdr4l0msAStEYnaQxJ+mz6qsT/pDfoNa2s3QU5p5Q43h
GvphPxendcEgLJuB6fZLu8KPZfKOpnP52zQb3QzJhDF15rxT12X9E3Sl21LFvecus8UdjmnAcMOM
waFUqJjplrqKOfQ4pV7mwZWpDodP2sm+gaeKuctWte1kyMReDFF8B39l1uTK+W/blnzhWHrPouKI
9I7kHugDjvkp8tIPx2h+N4thwIHmhjPAvRTzTcHuPUshQjaTfR4BR+PrLTwgDXHww1vDidQAZ829
0XL84s6pAyijfYR+IIW12TDf0U1jtxk8Pp5llPWlIUR/8aXtnpNU6582nJK2jqV2WwVwE3h9uG7E
1FRCtWzDdD0wPbMD4CpeZ3S5DmKdn5CZFtzBbTM+2sCNxwXb8t2QIaG+YDHIRklCul2kenvu/MH7
ahW4Wsh4pL99mOUcWChXzPR8G+H4hZa1dCuxV1jkTPXKt940QlnyAA0YUqG8DqOJLhelvygcY6CL
oNESDwHDN7/Ic4jiuUFzncE0h96qwOx/MXdeW25jW5b9lf6Ai2p480qCLiwYXnrBiJBCsAfef31P
KKsyJZQYMZJP/ZI5rlIXBEEct/dac0WHHnPsRph+cayKEgWLid6F4AjlflREeDAa0dCi4nyzAihU
3GKCiPZtOk7owrpew1sSvKKzp2ahkFfeJn1xMGI9fUZ/V671pnK4Zxg/wDvWRlEW1+Bcq0tF0sJH
PW17y7Whw7IRC28RZsnz3m/M6XVaQXfIgqZ/s9qseFCQWV7n+divg/wa0Rq/tyJLa3/SUm9you5L
kFf5D7loiBIdjFTstVJtrzXEOxQa5LB7iWo7m9am5CRrRQkpKWftj9AY2xs/neQNRdxhE1cI5gxh
xndYQ7qVlgpEIkMXH7vU4CjZJAKMUatw3ofx5B/VnqmoRqnsynGmXDG+aneyZVBFEzWvEasHMJZG
K9YRsa3oKgabb+AEX6TGGq8zx0IWRo1kVZlVdAB6MG2jBisVuMJ2S4Jve2n3lcSGEH9w2Pl877SO
3VKyhmMR+d2TBD35yJWSS0525pth9hWIZynS41VaCeURlUBM1VHoxm1omx5ehWc9bjD+orZ1U5M0
1Sm3nX3YKvadTLWs2kmymtyGk9Ndi3icvoIlo+WbTOKL08UJrULNuTETdBSWMjVuXSPzqcxY3mpJ
JW5AgJqUwuaAX9mk/mc1+ZXgXLHKNUGCcpz7KOWS0JvBIkiQCtTlvmpRRGjF0felYdcHIt7GSkYH
YcqtG7z90SUMEmfTl3DG41pbDywP67YdCVxXbN6roTPW8WAnF0pKjw0zkB7cllHRfw2MgargWIIz
qurGeSMv1r8XgVo99kGXumQEOt+CyDB+JGnaHQdt9G9rY4A2Qucr3dNRcIoVb7uzp/Y/b4ZsOz1W
3HIEVqdIv4upi54kGnSbUJrVhE6V3OB8eIodZOJSklqvcTvk6/lAs4Fvaweur+TDlaaUgpL3RIXU
SIvbUcuTdS0q/kwuzG0vMdc7iqQ+TEYXydgoIr1atYNJbmJtorTiTFvY19GU6/tcxT0WaF3zIwNW
sx3lnNkkp0bHFMgtWGFQ7EUWRbdtN5huFona9dWUAqmCcC9FdHvL4TWM9hJVqGqFNNO6CxRmr1qo
zTZu8IRsspGt3Ax2PXQk9BUXnQldGwmtpnD8z5vvjd2VGllezGiFTs+zowp+mMA9u06APG8IgD3T
SYBwmxnGhZkWzbYZquAwOnhZdIJ+Ub62RkezrtE3Ul/ILz75Rxu6ZrTe6qNWBRTyOcJKvD1uEA3H
0r6HmhjcGoCcHkbTqK/qkAyBdWPosw4vE8eRJPpt3GXKZUynYdMUqPHww01MSikwg6CvL5WuD70s
0jTXIahy1cFAoZ6WlfskrYoGe4cRXAqD0jztZMlFDBe4WZv3z5E6EMDbO/Lc3EPxFMnZdy027eM4
WuIbiZeFubbSearVKaTUQv4eG71KwU7Y445tbrWVsuzH2LdZuarjrOnYTjn5N7UzJdegPevqpoZG
xejSl5qYE2802vKNwz9KGeSEQaEe5Ohb3pvrXEMTNQ5J/ENpcuHmUjdej6VZ1qscZP7RQho4v1N9
slLSzryZcRtR0FOP1Yp7J/CRHNIdlh9jmsr8NI3kPNDVQ1tbyGIzAqXfm6ZvyCvWy+hdaGrN3l0x
pvsIxeY6GcXwvdAQJShWLL9R+w3vaP1QGJ7yDJVVLj1HLZNt6o8h4hLQIINas9fEf3mTkK/gUkav
3uVeVR8D0bfboEztq1G0bCrMfLo0UBfs5bqmg5ZXKHlkmjqrPmMKoQ0eUVCJ8+Qo8Q0v0GWoKy2R
Gk+R7OkukGxz22qDPEu9SGxxKlG4qoRZI7A18s3Hnp2Q8IdNj2LNpPHW8OJ2g86yIlWcgeLjQF6b
pMnl3RixCUYmFPOVkda5UwT1p9LRil/2QRVS+LYKz+f4u6qaVKndTGupivKGhCtKge29GlETXeV9
bRxticZZXY3to6Q25qMeNcmumwr6s0bYUEsYinRaARfco2SvL/Siyr61ME7XJkgnzox1u8vUKWFZ
KJ3HSrTmd8lnF+yX407KQ2WDX7lxg3aoL9nfIe+XaoCLJoBpcEFZeCcnhrQJBAWZ0Ip4WM7Im4yJ
+wXtUnDFYSS/U9JJUPqM5w3nIKYV4W7OMbAT6ZiDPtz0FvK8IM3TO7kpv9o1UttxYltnBVK6YfA7
69zPB1opTXRFUIZ1n+tza7OS50Y+nn5kWmjgOUvFxlZL+/glqM0Lpc+ra84p8ZVRSOaXrihit0ua
6B2B16CjCAuawzhY431cKRJK4kZR6bxTAfXiDM0TQgGJmCE/pVBOwMY+ipr8Ju8Qs6wMZxKIDcwg
Ig+Tchg75lr9ojdm+C0kf2OlRVbwNmebeEnDMSok0m5r24iMdIZadaGrlDQp9fbBC/FqPe4KW1zb
uV0dIr8k/ny0tHBvpIFW7x2JavzAcW/VC8EJyQzN2xLcsGv7aYJUa5T19RTaMpK2iNUPC+FjPw3F
V4k63h1xCdWlWSMGFokxomZVFXtFWhKRCSBlHpSCMpMEQ+Sq4r9iFHCc9Db205rWOS6tR5vC9UNK
H2egQaNY3UULdFSlftZobt0PYhOPOoK9kizVnQZ4PF0jWKDJEvdK+tgGwRcL+ne5nRxj+IIslrIO
4VrW9QSngcUbi6Gb5KOyF1ZShYTbh8YVL7vzZNRD6w2iUPjynDVXUi44h9iNQtXajG0UyX5rbxq1
0i+6zqwffb76JYaYdqWXafNCMTlB3dUiNNbQaLpZOVB+xa9yr+GhXdk2It2hrQaKBVa0K3txb6vN
rWpI/mXbRyBvbH+6tCxZPBeT4YOgyfmHRaEQ+IXl9gHHTg6rCTK2rHht47LN181ozz18Nd5XslFv
lCGKt3mGOiuh7vOQGnpISIoxub4ZFu4g+cat0kgRuaJ1dzlGXHoMR3XbTqixw9ry15MVcjacELEK
ykrS8BCwkb4sFElaiVpTH3Wn0DFQSMIL7NIHm+zk92NpiO95hxtpJeQuutYNhVZvjYJoo9uZObeg
dDRPUyB/1ZAo3UI8GpF4sGLArzKOsaLDHk4j+Wtc992VTqzCkTwe+dYOjGDNOy5uNafJvLIa4mct
DpptjbgGH6yIbnv2Fhe076k6qyChVhonNtYOuuqBLUcbCgT2JksM69bprcGNRzV4KNlYPRcFFexR
M/2rLijGbVya9vc0MuIvOprj9z6zu1WAAmdtTlrGAUoXWyfFc7RKA2HeaGNtfTUrsjYGPUkwx4yR
E6NvycO9HVvhYxSISaJSS11Y6lHojkadrek6aAcqwv4X2YnTY6DZw66o4ugFm7xws9ya3oJSyxE1
6M1lLPXWvs5msRUxPiOl5U5etRKFRDnixiVDir8J5KoPhp22V12hVBdjrhUXUTaxC9BYDaVBwmNj
KbqLj2NAKp8Va45/zXtPotBlr7fxt75Lg82QVIiAdMNw1mxYIub0mqCTzaTFHLhbNHlvotIM/oaq
4AtwqBgWrGmvSupE36souWMDOOzr3mhWgpbEN0Tp9WXSxsnBjwAtI+1jnLLK2nK5apwufLXLvNuF
DhOZU9v5lhJdc2FTTlozndKh9jEU1Nhe1lmDrDExB+3Q41L5ylY+fHdQNT7O0dHhThKOcSHbAQuU
U9JpmD1JOBdHETwEcU//vlEkZw9BFxexxScSB2HTGOwHskCq/HpQMdsMFangrtWaGGtMK+c4ZByk
MQG3OmZTs+EgYt0rZUwPD6tZoPXKa01qxlOhmM1+aBVtHZhR+KBEOcf/oTYoUyYUZ8o8RHFWBB0P
FJ69N0u9GfDdmCB36Aaw8ASirDLe3l0/jD3nB/+CiV6lj676txHixx+SXVIlaZQwpdvYYzQqy4h3
WxmmZlwLuwu/R0am77W8s7cqUmj6MU62V+KgWBsMITbbjjlclAxQdkGtSA7VfMaisDJeGFXZffMd
1X8MQgMHrO7QsRssu/xe6ZO1NUIUaupQ8TDkUbmb0oFaiTrXg6uhuv1P3tFfHcvJ2TUaHtre6rR+
jZdlckuqqQ9WG6erkNL3ntr5dzVUNLG2mMior6hsKH0/zFa+jN92M0md2KuxDEBTRZaC/q/0ywsW
IPWo2SH/jQhl/dEs2/SF/Yu9LmUgtP+hZ+1UuRyCTPedai8KrfkRT6hv0DUzUYp85geRqvXOPr3d
QENBqEXy1aYth2xNVUXaZbBkDjUybbeo1Zza1vRe0d6/MZ0MuWYveto5bWayG7QVjbaqLtKHlj5o
uknoRuASzOgQi0YvaPzS9lFXPruhK9lo0/2YSPpV1c/n6CTpL9JgzPZxo0UctQOaL7Y1RM+TBTx6
xVtIx4pt0ZGdxDW8s/YtcpJhS4pABa5LCh+iBlHyprDotA8acsZYK9srASpyBXZZdruMAVI3QXQv
BukFGoW6bqpUvQDAGF7kUVU/kgg24NgQ+jHAKnSREYrhWnIzbON4DI//0RrSH2Pdivb1pCRrrZSc
bUHExlYzqVhFBRrfWHlkfaIb38w2BzBziLgqY+K0IZXNNxJ6IzdVEtwSWiGmkUxl3jDLUquvzA7Z
hqPLRBzeqLntKNRi9R/diGyMipqDLaYttqxdylGjY3mlGqF9HUp+94zqv3gMEMq4/4kQ3wy53Ju7
mN3PLg5DxCA1B+P/kIZt2qGWhvsBSZ4X++iPJXNMNooe97uIg8yuxVn0F2zkv93Dv9li/7YkL93L
Jz3Jv/mYP/Q4/3/pXsY6/n//xyD8v9zLN7Pd+P9c5tX76++eZ/5ff9mXsT//F7b6n6QIVrCfvvq/
7MuKqs9OZBviDAwJ2iwY3v+xL8vQe/AXEvMAemkOL2bN/mlftv7LxAttEz9EY8bin//GvjyTG/6B
SkikxTGva+CQf/fa9x15U7MS7g6AaLxnl6jsQnuSP+ESn7r6gl9gmT4dHL+UjllsfBG8kqsRLfMv
z/m/37hfjdenrr2gBNQKgHyVUsAdM8stQifbreFinXnxGVHwCw9Fo1JQCrXzj1kafy1gJVB1xKV2
3p3P3+jXi5PBg6mCO697NoIUhC9xqWn/Cvvzzw+6YAsRIqZT5UiDO+oc/qbtpfw1zYgFD2iXfAJP
OPXkFwCSnk8gBYePUMYWuH+fbK1U/ixn59TFeeF/fTh2wQSPsNQ/TinWKl/Xn4ZGZsz9PTT/8Mr8
Dpj459ksOGI1fblpjCLnaHU5e62KHSnLZ7i2Q/mT9+Z3Rsvfn6AsKCFNPgxTZtKID4iAvE77othX
Rq1QfY4alrtZ76y0b5JsJbuPv9KJx7VEA6ag2oaGmtIxbtubCWkitRZ9/ORdOnXxxfCFvJJlGUTH
oxyY+N+7dJ1XxvPHN/7zkfxh5lEW4zeBLdBaddsd61LZqCXlhSlf2f5BbZ7s6TGvcAKzEU9ukzLe
4EhFd7lP22++f7CaLf/MnW/IjT75oovggn9+t8V457Be64R0dcfWL1Fi9tspuJSwQsfXJgdVQ3uj
prwaqF0Ck+3sF4ujfsaQTUv2YjIBxFiU/vpX2Rnz3xG0CMPOou8ybqT8x+yP/+SxzY/nT49t/q1+
mTzY3vliCLvuSIPxoGlvI2VvkyeiDZfYCJUezzx+TamyEdZspbZYg06AGj2sQUjSkSvXH98Hq8yf
72MxzyDyjqVKHWnwgUNpemIaeXK2aHaKyRPC9KVyHqGCe0QSRqmb7exVPq4tBboCCjZf91dDg0TN
PCTJFsvPil3Tx3dmnRjlPzEdvzwh9BwJ+uAiOpaiw75VWYce67Fd6uiUENU1pIT0Va7iNi3uFSlt
CYHrkMob8RO8i6taLn9EhXMVFeLF0aI7dZSuWyd6gW34KNVwVHDg4wO56NlLVuF4aSvStdUiDRnC
+tD42iM9lzdYxG5PIQHD6vAVtcomTEsX1MxlK9Ht9P19ZccIqaYbsxnu2RdcIMData11KYUBmhxI
zTyxCKQHNYebumt3k64cY6n+GmXldVYoBGQC53JQdoWQaiLTofEp4ZhJsYun6VMv9Vs4UJvKiKmG
01RX0+HCiIoLnMu7uisvqV7eaEp2l6bFNuiSDHmW71E0PnMWXMzhSi8C7IZJ6akdC1w4wLeYzZa7
NlXFtVxnOh0lrV75mLg+/s1PTVTLiX2gXGWMHOZpgm/VqKJM8Rlq6sSll4FlcY/H0mFn7uk9L8TU
ECJSFF/Ouu0lslPPYbiahVZ6JX6hVWj6N7Yd3X187ROjYInG66Qao5tllB5gHOgPI0KJIzErM8/J
dD4LFTr1cBZzOHK60dKDsfbG3jm2OjhhOfE+vv9Tl17MyFZVKw7e7hJ1sdSupjS/a1G4uR9f/NTD
mT/0lylCMgZbirWgxrFp92vJSKgZ1Im8S5Aubj7+iFP3v5gfB8N2CkjElYf11wNMhmbIzKrz3vcl
aaglbgkYx1R5FBaMlWME1b4nkPS8PYW8GL60pOPa1tPaS4d0Lg+TQhu8n/dUFgNVkJwayWFbeQqq
fapQk6fLNMPPuTj4v99/VcuWZiIb007qK/ra4c7XmbDOGqv6EjUXa1KWzzUgLxmcb1NKdSKP5E/2
Qn9+VwiF/v3GU7UCfZ9HjSdqe5dVaLprGsOfTManLv6/xuhYl4nNxVXH31LMmfC71KN73iNfjFLf
GCqcpjazTFmFe2xyhhv7MJ4+vvr8w/3vvQ6Ar9+fi+joiPQIHT3qg+0K8tG2S5P7Mokv6VT96PXo
gmiKziNYOPhXHNj/2QcSofP7J9amSQoycWyeWiQ/eJ/WWoaW8+Nvc+qHUH+/tpNbQdKjfPHUqmC2
d6AK5Lr+CTHwxH5MX0baYby1AyCFhdc1VvaaCUP6MllTvUo7395M5SBvE14zmDilekMkJjCBEjPk
OjGUO7YM5S2MO387WTQnh8nUblKSbFdZAWxGMhWDCKixv6Jz+T2hU0WrVDHPfIEWEwLyGWsYJLnx
Ctt+DwasF23374CZf/+YS2Sj3wq/cpApeaqVSHthVBaecetJBlMAV5EkSywym7SQ68NZP/AyL2Fq
euFkFP08/JkrpZLpuDfAPs67+GKOsFTsV1UrsdSOpr+WKqtZ1TZz88dX//OCSKLT7++momGqwiXc
eLgzI0R5hrgkZlO4dasoZy3our2YKtrYoMdpJpUXSjknhsHUQb2gvvr4C5wYXPZiqvBLrWiiwa49
qxlVOlL1d3PEQPnxxX9icP8wEdmLaQEG3Cgi2qTeTEY9yE2Oo6yPvs3BvSutLKZNDIr4YNthcj3S
+qALqZWbNKTR8vENnPp2i6kjt1JmWbOqvEnUd3lRXbaZ8+O8Sy8W+1yK9aqCvO/llv6tkPXv9Du/
f3xpc769Pz22xeBGjai1/kw1i/OhPSjlaFKgzxzOqxKengA7q1vgUXCT2Ho2w1B3+1IpVwmT1YUE
IhGaEhYNZ8LthTu9vbdEJl0jS/e3PaYCTjejBEzKF2t4fCzHflLtJtVMN+QnObs0NB7KzheuMvWl
C0ZN3XQS/aTQDg0USNAWOqUR+4ZquYtsXNsSgDHBkSlLtLdGcQhxLq0aQD83kkO3hAZo7Qp1sl8S
uv2c/JBLa7gQ7/NxaF78pB8vlNIoXDoB42a05W/tWMdrubdid0zqYjX1iqC1YeKWMJ0XqyN7s8db
BNyvA7E4dG9DhA+xFNGZq80ygrHupXQch7z0kFEkLjgA5ByN+GSmO7EwW4vxQIfc1rukKzxwS2JN
U9ea9U/vmFepOUATwgdc+CFIDU4eE6EKn2xMT8xS1nw7v2zbuyrUicY0C4+pPDxgoMDx5IjyMJBF
9vEre2KgLfOSVEiWCTx9FD2VfyUJlBi5WimfTLLzZPqH4WAtpvBE7XO/w47pUYonPsyp0Mg5lkTl
QBoPyigln/w6p77EYjIfpkQUUPRrcpXK27byv8pZ/vDx8zn1Cywm8SFKkK+VfenhvNC+2JUm7jJ5
AuxjJrL78UecuvvFXDdOZZJZ0Vh4AAyv8C59jxP7+eNLn7r7xVxXFaMa9wF7pCqN1MumRWE9Ina7
Njgcf/Ibn/qIxZTXampiQTw0PTWSAWKBr6K3XhXrYkTo+/G3OPGAzMUoaKXWGqtRNT2TBjvCivEx
dvp/FSby95bJXLSDJssso67g2lIKfLWNq+uiPq+yD9L+99GboHUMTLpfXpyuK2MXnncY1ufu2a+z
gpXY0mhARPDSrjkIp38NNOe8PYu5eN3VYTDLqpZNz4ocBGZ+kKziHnjHeT/k/AP/Mp1VjjT5IwHK
XhkqOK8waa5HJfwktvHUW7KYorV+6MDWCtMzpDx2q7S58Ucp/+TO55/sDzPZzwX/1zsfykZtUfR5
COGKm96nkRI4mBtaRwF24+gYEy2sLx8/phNDahlggYGksupOMzx7KFEXxui6bbuSbhBsZtuPP+LU
w1qMWslxEtT1iuH1RYRRrXySVOf9rEsbi9FKWMmoFtXIj1xKCUxTEuwHAxXWeVdfjFfbxH4CFJYb
H/1updjZfRf+uwSKv+cCYzleQ7yACDMrL4tzaL3IsMNCf/n4vtX5yf7hDVpy1000FGFMNIo3xFdZ
Y+1kO8HovFWzBz+EdFRcD5Hhkr0ziHdVe0u1Z1knetvEJ4Zcnf9VXkRTAl7jk3nvZ7/sT/ezGOmA
/fMxiYXl2ficzWFY2xBQFGRBo4PS2r+iUaG3t1YZH5LuJstQsvvMj6W+AzUTl3MTozT/XbTgPw9+
fkt/GV19HJOwSqyCx+Zgm6eGhrcr/nfh7P9cfDEvZHoTFRwlc8+3jWtgcBe9Kn02E59oo+nGYu0O
wedhEbWFZ8MS+AZCoJ0pDq8U56MtmhZqoCVwJNzMb6HfPehK8QQ3y74bxklbFwbgKNA1sNwSYAed
Sd8q75TI1Qq1v+0UPTjmNX+vbmxrn+fFl6hGhSsG9SvNhmutLD+LGD4xGRiLXcJA899o/SrzsAj9
UFWcm46NnvDjF//EHtBYzDSTyM0Sq5PwyiG9BlCFIoKDHXgb8aoG/XkbQH0x5/R0kDCC9qlnBcNr
i13M7J8+vv0Tz0ZfzDeoXcGkIUnz/MHZCCdGV1R89tzVExP9Mu0iIuythC6Qei09y0MI2P6+0PL4
WpVAyhSQmeDZ1EWxduyycptAGm5QgKd3kIvgnPZFuu3Rjbsw8My3MMq7K1vL5G0QUTpsOAmihVAe
DHVQt37Tvw+VBoChx0DhCuwWWxGd15HX9cV2JEghrrZZx8NvIB6o4Y4TxXmzvb6YpJBPZ1paBYnH
KNpBgHwymvSTCfnUDzv/+S9zDuEYnFzTJvESO3t3CudFMT+ZWk9deTHhyP2gWHKbx15AbtFGr80K
j1S9O+99XEw4hlXZujX1kYdnRGyUoFRcIJKfDdZZZfWnVernn//yVLRMMooJpbgnyGIGEMKuhuLY
MWsPtNzF7IqJIRXkr9q8tEfIbiFw6djT8DNTmkuUCTiY4WKSpX7wZOvh1oB4EDghxi3E9Mo94xRj
wEOCxdkunhE2sEdeJZp673flpqY6ySc19kvPn4Ku/etjlcBan/fwFnNRL0sqivI09YZJfoN/uCY4
8LPBfOJX1xZTEN1oJdaSPPGqLqdXPmzzSD3vN9cWcxAK0MCUkizx/JIAR7W+Ldrz5k1tsePByBWD
rBbzvEnJxwbdHAzp41kPexlqkzLBhHgJhWeYB1/3yjPX82ViXU7YldKbhD5pSI7xsInggIDXOm9j
rC2mhcQnaoIDJ1fPS/jh7Qt1uefzHshiXsjyUiSigmYuTwmYkDYBNolzwD3v6ouJITRy2xw6NcEH
jEa7zpMb3VedMy++2CEUuWrCXm1jb0yDZ8UMsZ3M/JHz7nwxKv2ptzXcQZk3FlmyDRBYa1Z+3s+p
LkZlosvo39jVekrs1JuuB8UoHIhjZ935Uks6UXUKTCUSgEV0sP/ZGyDdz1qBJJf/eS5WF4PTD4ok
ac0s8mRV2jERXzHsDfOJudYo7YOcVqtIHGpCZpij0f9vwuYZINtGHdX1GEygKTliC+kYQIvTWm1X
Qbjs6+9a8sAVSL7D2W1cqVzFxIqpme2e2u+KLJGDplxhUyF9hpc0f845fZrM7VoCQ7WBOTZ5TOBF
Zuzz9tDJ23mqrq1+Vcjxjj+ZeC2kXj6wfpRaCK/265Dn1rpqrvmPaqKzQYAwYI9vtv9dth8VX1np
+i2H3SsWA22yv1fDgewHl9lf4seyMVSXcTgvC3k7xxToOz69tBpgQeVq4ItExV0sDgnfRwrf/bHg
9/1Wt9CQ+BwuqVALxtq06uJr/pot6wBNDwYYW1tQwhV/PcYaSkCl7Rqd/QvsP1xOogN8vI3997Yr
tjwQVrNOLi78VHfbSAYq6WNGKy8aeev4Af9zO69xIxYB0aW3uQKXayiffQelZfGsGoeEkN+WY40i
ZuOR+cw9BNRXAhz6qvJS1ThwM+MLvslLP4O9UGaA67FCBNgKmmvVvLJoIIUwmEwqqG1Nsim8u2FS
Z8D+fn6ECqEhHMpaedtWJrbRbdN8AX63kvvxEj+Xm4bIBws3KfAtkMbTvtiJCUvfgQYsu+WZRYWf
h6RfNg9hT7vXgafo1XFA3I1vfMXv+MnSPb/0fziu/txC/3LtALgmFnGOEVbTP0Bd7ulAwZLXYO6u
oipsQGrghD9vWC/WADsHRtChCfGSMCCSLX/UA/OTcL35En/6Gos1oExKDHptnXhmG+oHvJegTQer
P/PGF2tA0Q6OCU6Nc7SUv4geiEYjPqnBKvMd/unOF0tASdPaMHot8jLe/XAI1yQMXDDAwtbAsb6d
dzx1cgSx1nThPpyUG6X55Ah26qdfrA/p0GTpEPuxZ2vpD3pekuc7dfEgTDv5oUWGc2PjJPlkLTr1
NZd65mr0dbOYzMgjKLC87B1MiFntwyrC5rJqW2m4zuw4Wgc4LLGfgoBkTCrOoSAyAvKD0h7w2Cqf
LC8nvvhS6kygcppWqcg8GXvzNX6I9AZSYfoSyTrQK30MiK1I6/PeHWWx2uB5BrM0xhm0of4VV/qL
GIPXj8fTiYVsKXxOG43gRkQsnhKAJRSOFcCpwAQ3e6AOclI5e8lJRxeEY37eEUxZnBtxfY6+PSSp
p2Zxt0bgQrcxPbPRqCynB8tQAVSNqZf0+ZcMu62Q1a8fP6kT08PPt/KXWU4Lq1qy9Tb15lgExey+
Uu/85GU6denF3DC2UtLEuhp7jSU/+XUMu8j4rAx26tqLuSGP66qRsX+DBZOf4fNv07L5ZAOnnph3
lMXoV3w7b1NHj7zKUsXFMMo4rQ1i/mqwE5swVqNgJWFUH8CHlerMBT5auoXn1jFE7IaEz+3yPFRJ
PpCEK41ltwGSD0o6cEgzJpNjXwHgXuldYG4TvoTbq0qWwLUu/U++wKkj9VJPW9UjwViFE3otuPbE
wOvJTAISgCwAezVkR/YzI4IK/iWTY5h09BPYavXmswE8ITa8eUc1YSRiVa8nT03AXV/EZPSlMTAF
ecuhujHFJrEEST0EFeibeevQ2f563m1F2leR3LU1oV46Pfla3zfdd7l96dpP1oUTP/1S0WsKSy6M
mG/Hxjcad8png0y1fqqW/rDiLAW9lZNXPdXR2EuVIrwfo6LdUjydHnWzt/cdlIoNKZjVJlEEyDWg
ybtMgngxo320nWLLGBThxLLDIZvLgYKsrpFZiKdEDalXSLVOpEmtCDeq++qmryKK3rlprjorxhLc
huSBOX13M+RGArQGaVhZGOQKdWqO+d1slC1IsOSyb7J6XQVCvZCrgp0IXJNuG6I55BfSpUc7d+7k
VHaNQbkNG1IbtAGqJ/AL8mWnMQWXUlQrKyxmnGpm5ass6yC0RpF2JYWOxk5+xPTdCu1R7/VpO6oZ
AOBUin5IbR+/2oA83ru8K97DIq5vJ+zuMCKdZOOA+N4i4YbM2irtM+l+wYYRYq1Io8woLoOPj+JB
vvIR8W/NYkgPWizZbq4BYVOMtzjUxo2Pq38NCKjCqBoOF+jsrBI4Qkz6jRPskrJ8jeyqAwfT6de2
Lt51TQ2ewin84hBY80wejXFJXqG/6yHQbw25EGuSdRF+ZFrf3WZy2uz6Zmj3o9mabopAZT0H9Vzo
GDldtBXsVHtYnSKPnjC+FjexBCNDSv3yiTORReiBXZivOvDj27ipjizX60YK9f1Y6sGGa2crRSYi
LBlbhb9AVxpebE+KTJ5sUssKbv2kjm4j8iM4hDcStuv4az/AXxsTppFRgNDsxKi6laR06wQay70U
W4zTQv+BcIioLjXIbrksSo9KemxTBNVJMKAS7GCRXERdNB7GKfJx5cem9AZKSHW1rCU/pY6avaaU
0iqYtHYbCUt16yDs9kGSKYdYV/h18FcDs2vG4CBnqbUzSV3/IoOadJ1SJ6YkG+Rd46DBIuoNHhsx
NBsZiLgn2W32NuPuMf8iCNpipI0vfDMOVui72ZVZ4/iQZinUZVkKqe/DQoEVkJp2vaqYW5GPAe9p
GwcFEqwouBAK3vcVtMA+XcOHna4c1tBj1ejBe2P6OQb4VHvTA70SnAt9otCAam4dCVY7UXzyLvdV
2x3Jjb/J7QHi4CRrz8KoNeznkt+8xqlmHbK+CDb1mI7rOJTJDFDbrv4h6wZvaC4nFzZ+u1eg2t1a
HzldtjO8YVSkZNeWQCk6M4iBGUBhoYKL9dko/h9H59XcKBKF0V9EFTm8CpRlOccXyuMZQ5Mb6Cb8
+j3ax93ambUl6HDvd8/B56fVPB5WuCvHHhz9d+rB7u2mAFhBW3Uzb8TonqYAmFOvufAqrlSORAxm
f3gAbiI7P/Y9RNh69qeDFMHKqEwUAVTKm1MTrc7nYArnzlrVzR64ROKkeDE5elbwnMCaPOZDF20z
dpO9OYWD3BZjUL9ZunEunuECJIYfSccMI8AmCirnn1eGtR8Xjql2BEyGc68o11A4FdY1z6MyPWjr
pmDpzLk8r44HNIJZHusIQbu5D6VZRls7ssmOel79NjVesa+ZqHkdhxu41XNkyyx5Hs6IB+oSwIkU
Fty8lgGqNbe5m8EvX5/BUPnxLKf17+CtTKwwhb34yejN5rIDicIQQhjWFuHX0GD7sd0WJJXfZYoc
+Dz+FAZ8JP4iT72pqKSoVfbTbwd1BhSluolQtO2ox3AdfGT0dr1uq6gaEuXKCZqxBKA9Y4fEO7ky
Opiq7irtWu/XsXW2XqeYrnLRyidrZjenAl8uPQt+mybH/NsPDmoRtJDbHo3RpUZwe5aDZWzrtqeI
2Ya4YVYQ1xij5mwbNZN6NCkQJnPhm9thJNVW6imKReMg/ANoBPImaP8V47h+D2TjNt6yprCiRayk
jNOWqfe1uXT4b1qkO4TKGh74Gf2UERyKQdlJYADQXPwIZoDwJneTapxVsJfM/E+oJZNMk+k9OJnl
rxuWCjdhtoBZum7EeOaBhgLwBzDcRsqlPAUGzEc5VFn5GuPs4fw6gFXs8hFbJXCEPnGLYfSv1tDa
N57D+DVOo3qf0FZdMqK4BxmoGRdXGpbP0InSx3wUmqpJD5vdw1eTKDvKobWkTGVt3MaccUPRs0G0
AB4wqoB/Cd/6dhZv/LNAIYth1cvrCMyFo3pWn9wZlYeTz1QQrAb/Rst7NHiyg9fh+Pf+IoZ5U/ot
x5uFvnyTwoXPe4010tbu1ozq5hVwfnPImfi/djAVf4vcZ0xvnu/DIeXcIgbnnt/KgdcwY19Pl+VR
u2EUj6gG/9SFGyJe0ca7C8DjOKnO+VQ4YXm6YA+C02RtA7i/yQrzyxLFj1kH93mBq7cYLOexat11
4y4aC4elJqwn6fNkswHULiDRcGjQP0RekeC57njyZoV12fte3cXd2LBt4tCeK7Qk9DDC3FgxIcBv
ISY33g/1NGyGlWOl1g7MQwdPobCgv1eODXKG0YlNl+foThzOdrI0wOBURDQBk3uxClCDcmrdLDX/
PnO+u6aASlHH2GTrGPla98h55sdssDYV3g2iW0fGHZPz/bEmHZtUnRdyaJ3Juti7SFbHJe/Fvu5v
v1E2Zrs+t7BmZkjBTDNs8GeOwbUHp7CLys58mvzK2tK4K7elmzqkes3S2QvobPz/e0h7DVjuFySP
jrNrB6vinKUMYJ5OYOcJrk7zmK5mQ5Bz6XdK+VOMucffLU742Wv10yJ+A41rp9sK7uje5+y+dWqB
TB5KLg//XJ9A2/NG8I6mW9uex11QKgD7aeuO29b2op1usn8ICIE3BqJyAZo1WsSihkDL5KToX/wl
BHTOTSDJLTyk4APL/RC1y57FiBoe0sZ93+DbLG6zmQIK38mxNEjybmJqtOuz6Kgr6VzIrj25ApWT
Kzy5WV0DpTYDzCQd5L/byfbKoK7awOgHPIp/I/MwA3KTaO0M+mPe40s0UekJr/P2hgPVtGtyULHQ
ULa1KmCOsJOc6taGCA7Q/1wZ0Ue+Fv6xEa5xqbvpNTM1+H/SvkctLefTj5AvFG752y8YhMuxfQs6
nMwuBzlKpyX5kH71jFcX5uI3FVAz7juv2TUc55DFwHfy+gjE7rLLvVB9DvyA8eBazVUYnnUIW5m+
+grW6sr2mdzmO1EgPrOYTMlozPpVrmb+E4I1xn42r0dbZnIHqnJIeGPbDSiYmZdjiMTeqYZo38D4
ixmyN+Ciz459aSbd7mQTAA5yNJPCUT8icLOeQWBxUIyYje2GwL8gU8rOXeGX1B8b51RwNkGL2Dch
6KJ+/hchrwziaViwI6cN0ICN4cJEsVggNp1bTQEnmog7lBEusZq86ioR9lx8OXP6zSytEAHO4Uvb
96BxM1s4P/gzrJ2v++wMee6eM6P9Umj9hjcmjSdi/xDdMjNB/VQ/FWXLSYO8CMR3J7rv0179M7Fj
nrJI/PpRZ26dTth4qUEObhhtx8OV2dYhhwZLsr8I7qoW/CsyEirvYKiWSyq5UsRNlcvbni03rdLL
hrUy5YMBMGxO0jSgRQfNZ9mgHIp9yO+IvkXJWgi+Ni8iVPNiuC4yC87g1MUXlMBiz5Czv1nrukoC
kS+HOax/qeFzv1FDfi5Zd8+KCZPdPII3T9PmX+UFIyQz9H18YPl1cTA+pBYnvs7WPalTa9n1hbfi
K3MiBiDKfuPiLTxYjsOy6OYuXdsJM61SKxy5dYGiFRZzvBgiEtsSvRELdmT3u6g33THOXdQ0NLyh
PuXdR22m4QUuLKdDDjGM5pY/rdQAjpcWZwcOWJ4oE2jwRrsrk+WNyemij+zzlGf1pgjxiWW32d42
WOatIcp/LuSXR8fpl62iQLub8bKMWAaN+gX4WM0IRE1lnZ/7r+pqDbcuw9ZtF8Fu7jt/DymiPsoq
iDjvqmYHqZSY+zh1n9IH+N0JhLJOsKK1ozoOo0sAKyrlkBh6UnsULMNlAj5zgNnf3KnZag/9qMHo
pguiLTLxceFj/1bacV97jLQXb+whvBEF2EQjj1TGQAW2SZY3WIIVlwH0YG3LdlMYCyIm3SIKB2TO
Pp+GMV2H4Og7XfMWoqHi3OCbF5MfAdSN8ImfcyL2F/B0c1P1VyvPRm6w9M6kC03bnds8AeuDlC5Q
5XOx8BNQOQ+OjNDkgu/OiGASg6/b4G/9rIfRdbZhm4VvcgzGYjMv4L1DBHt3fTqt9xWHj7jqAvd3
pa6wwmQCQcw9Nh1e9ILRIDRn/2+Grxgga9DHpQ/5L5wD4LdZPu+E53+0agpjbcKfcCPj13VMcwcQ
xoEllcL/YioMSB1T0y9Rxq4HYb0+Z67yz0trWknXRhDJKoj+/HrrDjzurUk0+iezsYi1dI39p4X8
1jeMfPXcGLjeFNb9tCLa2XhuAz1RDDfk6LdXeroFF13lWxhVf6c0F9sa6fWmsi11GAZ27LEDIWmq
wbxyE16JwTNSWfbS2y0lK1SohuVeK1a3pYNrOxXZ8sRVKnpabAPRTJHPW2VMImlMviCmHkDOAgel
C7Ui0kgDJjDcsL1rbncSz1bRFjGneTTM0N86EKFPbRisG8yR3nMVcqVnFeKStxi6iUOevqduaPNt
yoADiR8d8Cb4znPjSMhvXDnhZ/UtE2t2bcQhobzdaAHE1UgLY7yc8q2YZ3IbLORIqsVvli1jrEds
1fkUWglTStXOiuxmXzRK71vtW9upYDK4sWfUxnrurtruBUz4ofvN21R8YEjOzmyUwWsrx/JoePbt
ui5daKsI0NYsTSHO9tweV9UeIYQt1zaqcCpXq7t3UAVeU/7W/WxqhNFlIBMrJAaZ3vhlncJ7xqjR
9EiPlg+/zY3DoO317yIdP4G6SPO2i9YHsdD+0U39AxbLePQrbWy7vvVfw7VODx3H77Ok+rsJVy4T
cw1NMpxXTh1OKHZuwYwUw7LeS90BA14rN33UfdMn2mP+oeZ4wim/ygUeNct5wikEpJ980zGTa884
oKdfmWnmVsFN46hd3W99OX1Mrs9YHVBDuohBSKMyGA4jGxRuL6HOKS2FjViCAKEuHVYlm/BuMFVz
GWdsFKMfLWgP60wfFovIQVO7A89F0+wttLHIN7X4sGs+pibwEM6UgQvbQH2lAmwi20D9iSN02DUY
gXrt3tt6ifbzkgPiHEVxHRjH2wTtZD+gaX/ARWb6wLFn92S2uRpgQ5p4b+bAyHejDN/8NrDAO4qP
EHikbRYjwp/1HzewjypPP8uhqn8hdYu4V0EigtlM1KyQwvlg7ZCpzF9minY+ZAx8W4I9jB1Qmmhg
0fjRjcYoRSFnN4iu3Lb5rBkK0uKyeAZjSAavcuaPcsvL/r3YebmhZuHxTkX/UrhhlMoQNFoj91jl
DOJEoeuxJIV3g/Q1W+Qm6LSgy86bilPRVuWgLCpVeS+93duntmG1cpvpsMxSPVnrbOwq8QfS78qa
h+2zdJcHrkfBgYu3joMbnkhV7XuRZ/durXmS+2HidubP7+NgBn/RKtu8FaoLn0o6z2e7MOyn3BXM
VzqqfkOY4j6kY4/UEoLqRgNx3KKDJ+VeYt+kcGLhguOC3JrgNAcz+hjUenVy95y69PFhp7ZYo200
SK2/nNO8FMkEpuW1ptxwZ3I0/VsoFE4IKIqDHpdoM+LLLdvilc8M5prb/a1GS1JOitR2qrFAL+34
tozhMweyB1gCXJst+1tE1ctYN8WRMG8Qo1ppsKt6CDXWlK1mnqhCLM6Vu8q44WW5w5Yap1PRYC5c
qyMo8RY/iRkUd0oYw8Vgpod6QwPMsAqXL9Rtt0NGb8UjIiV8bX0iWw91S3SJVOFuysYIkN6kij8D
OXJVC54CH/I8JG6K3ZHK36wohyQfXsbKdrbj6H/4nvfqut785vC4HoTV9he/zv0XSv0CpHQ+7v0R
vG9fpyFfp5ekSu3bIaz/qkyhQO6DCRSqY7an3K9AjDejeXBbx4+5DKB3XXz4wFND/GTj1USyp855
vAmXzCYMt04jAMIDSDkZzgBxgPt80tYCQyXcx8TMI/dQowpAklR7O3im+IBlnW8rzkGJbxgBbE13
iS051+8yj/yTsun3qhwLRdEU19Uelk0AbO9IjORkdjeb2pCzj1rTDkzrcoGVaTxC0S9enYJPnW86
Ooc2hkIVjZwCDPs+CC1uip7H6xUCrh0abpCcBn68ETC2aN0hvknOWbdw+7J53snVPau0vQSWsNBl
SMIVje6ROsEmTJ3lGxRlHtcdhxQvQALeznW1N9xScwJYf/xbFYq033PQqyjGfRNsghBKNX0lAW6j
/7F6+WHkt1iiKa56JupHu2OlSmo9zlV9tp0UPkHmvK11ALali7C5BBc5MSxkD+rS9z2mGh6TDfzr
y9CC8McMjQFKWz8OW5ucO0DnNSYSUxvcDdSXppricAa15vTR9SIu7Wu9HMy6F+8IPIybmSe/77hQ
HKeltc9A5bx4DEI/9qPoRmvPT8Fqn/yBnq5t7SXKRYuqZ2DJ11za4QPylpalxQxPiHrgRdrc82a0
uXQZNNtyaCal7yucidFR5O28zZGcbILy5lHwwLcTMC1+LIXuqDNfeSLYAg0hkAmNwcayzcM0QsmC
WcNZ7+Dr6rKa2ffgIHSs2iuWrmJTGzMA4cdh9QE0znuRC0l7YiLt4RlZEnp+v3Nd+yBtnCmBEW1W
2dzOfR/Eg4EKN1GiF1b6pX7Sa3oKQwNjbA7UX3LMfKzKdSud6DyywY1juFvIBmfNqqG7Nsij6v6+
gMDYGw3oyFq90jx9gK1zttL5cRj49hsXoZNVem5cV+t00Hp6yIhCgVIWKlk80TyUZdTupnnVz2Hm
UxEX60fW2N1OGN99V3yvDnV9F9pB7APT5YeCt0pHT+zCoMfjUK+ndtH6kAOu3oiCRyXnmIbELaq6
N6WKl4qeVz8Gr5XbJHIA6T8bzWdQyn/ZUJGkZrNIm8q6TWVeBBs91i/rzmiyJ1os8Vqvj3Zv1kfb
xjww2jTTVgnRPqzzt9lQv4V2Do5P+rWLZi5A/RPlgnJf+FOYhGuTb7JZX7jTXarJHBHqWYeZHGxc
lmkeB0NU3uWzaVyDnB/fmtatW5hnSZKZpacukcDm0fM6mjk5Ij4ziMsUQuF2rKNbxVJ6W9BGz55a
mliJFGxUVCdRTyVpyruDKDPSsXaN7LZsqk1TqfFd4obZunkK3WDIL6U0D9DhP5iqMreTxTGJM54C
iDlEsa5Sqk/LfNd1hHet+U/vjgcOkga09BpBTfHj95E+rWOuqIP1h3Bu9k0nPgspLtzPz97C3p+O
efeSWs5ZBn89z35vzf7kmFnSz/ccDZJSUAzxo1Kci2IkFUxpnnvNZE44R5pBvDd+8zOgsOSoW+56
R3xM6Ric3TnUp3Ck5mdn0rmr7faJWq63IbL+UlJh3/TTehrGfiShyhi0YU1GbAfTp7BZXaQz3pUd
7VBvfHCX9jS02Se1zxbV3HfUtBTAwFcTm5cbqKwXU3Kl7oVlHfPevgk20fP1WaIFwy1a2fcAQgH6
9ig6WZuKo1TMakTrex2ZCAKmbr8QbGngWsWKXlocuJ3kObPd04oMFvkzUBOULg8g3rvNHH6x3N+l
zr9pQIZNrJrTnlrHuzkAD+1W87/MjRRGS5aIxTV+S8c4WLYvj8yoHLnyNEeSXgWtFlX9mdK2Mk7a
WkJvz3hMQSF7zYI+IRdW0dFGPs5B3lEbrumvnREt7Cuhk7FkBnNEli3ovwYbx7tBa4oup/OY2/oV
+TRfNGRmmggB1zerczmsGJpkTxdRoNXoD0oG2A2prkvPFb2WnCC47pcv1Pf/GZXRHQymSiWI+6Qq
O7TaXH/RCW5KwZhmbpre1tH+J6VxP7E763eooief+KDVAIfL8mqMKWrKrZO29V6mfwQE5MVQbWLM
/UD5sXxfLBHGblWjibmQHzdjEz9lOfDO4qfKNgHSLTxqG111/xTnP9OGcRakluQk25CRW0w6P6a7
M4isY5vBWuf55wrTeptxuUKlVjGiU581H5FesLSZAjy1iYCJ/5TpXuydlfl8285sOZ+V2Tf3sz8/
MSqzzZ1xH7jqPYhEsGmCMfoL6XNv+mx4KRcheuI/WW2BZZ+Wf0U5bEx8Gj9miOukHxhYW0ChGdVD
2GdPpuTK3TlNQFMSs5af7nTYFtslLQ7givEq101+5wm72Ef2+DYNfRAvfnNHjxP5+kybxNGATVIO
1FRn/rQVYTjF3rre7FIZSlphFZ+UuqiN+XkJGY9Gm1IyGQz0Dy12d9/PF9ae+tmYyxfTc/h8hqvj
EZBIu6+R5zMe5PgSIjDY5o1amTZdv6QV/UHl82VHwx96jOvWCO0utpq5SdhgfNx27bNa7Uth/rXc
PqBM6hUHl1T1RU1ltVmzEd9SE7mvM4f1rTPkJws6XtKENDUKw5FPQOO9pBvbQy1Grk45asDGpi6e
IkDYGJas/oq59+KuMt87bYyJUVB0kEtdx95KOE06bFCB3XRPKufilMH/5i659O/cAp9SKFJ76MJE
PIO5ZFVa3EOYGn0sAt3FpmuVB1/pN681hquZinS7hhZRVK9BQDiX83PlyvINiyeFYTcfnsOAUlye
Z9MdnT9/a8yh/xwoHTx2rfqUubtw/ghRBHBAWB/mdkzvuNq4z7UhzBd2AucpyDAFR+iMsK3OEH96
INu24oji58GHuWq5D+qh4bNmLU/NyXmSXTNt/z+qQjfHb86kj7p0bIEX5L2kCYelfXGW1t16XvHU
hkgZDYC0G24lTbJaKnqc/DU827JhJYFEtRGu+GaUtdnXHJKB2k+gDCzaWCQQ7D2dBQzPEufvKusX
7K0jK7ejH6vew9U+N+UmUvD68pbiN5pgYzSGO83R4Ox3gUADhB+yNdIyKS2F+gjh/GGd2t1q8fQu
eWFs/d7JPlixEVuq4Qs3uYctAvcN42EGoHGvxYjoZ/JslZ17NGbb3qJKWmJADOeqtocYxHZ0rbLI
phKYKoZOGJ17yS23udj2KuCTQKUMyuURuw8pgNJk4M6xCiiNXsFGmcLMqwrnnmDC/JhL45a+MX+d
ke+rbDznxXWaKvGMkcZjr9Zkro13OdMbmMaq5zZBk36K0ufAdynbaRbOLub1cCSvYLEk1BeMV6gZ
FJZmZpx5gDBhB4OHctpW8mBpagZUF30vEWG4nuecD1EvXn/MUpwaMTGZzE4wg90kU654acphObWe
0SXV5E0PU3ArObhTgPm5ajhIGeJtUpAx12WIcHJNL1QXwHLTRndZz1N1wNcUXec1zC72iF0lnSvy
BNPU77WQGETRViNK8OBkdY5I7+ZxLo7+LJxvKdw1WeHCXwSi5x4TLZ0sFAlsCl6e70fBVaSkx7an
6+vwnXW1exZuKijDpuFGTn79Nx1c0EC6tjggkiOxSYivZvoHp1V59CPPPo5yWI+TrdwLOGnsOblf
1D8Tr9U9/3Hnxrk01zdfj9CbqhHxmT+YT0E7Vl9uaTsn3OvcTvO0e3fDyflDk8wnA4N+uKCTFxPv
Yq+gYuomYl3yOyqfWTxnmX1twj7aeI5ZU0H2KaYKJmAvdjOj4VJYXzsRMD5XDsOxVxXlvEWHe7rQ
zntfm9aD5ks52mMznntONy8lJ/mnSBb930zbCz5B6OOJWZvjrdlGHt8i4iJGojPWJI1kNVT+MFM0
+3WNvN5bK+VWFHrtpGOk8RS+qzRqkrYoK3Ax0qCSP6IKFuib7ohXYwhTxBI2Ftri06rL4ooOcv3r
rM3IO9JD89Sd+u5Nyf2ibaJDuZisjEg/9rDZ3X889XghMrwV5BfDp1WPQxxiXoX4Dx9qoR7teZ8Z
uuu7vg+bXalXrvhWC253Q4fWZUyrHed8vwQ5P8OU+0OCCK+/TM6cP4xNZl2CITOSWgTttkDbit6W
lh3F0HAv+T3J5jgB+Tc5h9/K9euDNVC4FkrdcAM4uQ0K1Lb95fszLqqwaZd/aUU2lG4hzdKsyb61
EUxH03SCl0BWxQBixp0S2x5m+jUsvDSkqfFRDfBNRFhuRBmwDeVvwZNrFc1wLQK+TGJxbvjt0Wt9
pCnafNvCn37bSIebokgpsNmh9zD2AQu9nLPf2XfLJzHWQRIoh7Zfmk4n3KNBjC6CTo7lFLva5Zib
sd1fKndgAmeZzpXv9MfKd4lOzKUv39eWzSeq/uRZkA23yk11MGw5xZPswbNGbnoo0Z9OpNwRfS8t
VSWDuYF2Cpl0D/MrfbG3smPnxPDGU2Kmz1VUdK9rv2AvzKhqtNt6qP0fN5soLRn87dk0V6fIZh0u
0GrvbKu0LghczRhj30j0jBhPSrX72zSi7NoFmjZTiZuQtm9wrxwXxInssfT1ssexuQrWxHz1/qE9
0Iy3UWcpCvSgUYgwFrFOfYdzdCw3HV2Th5ZY3g71UP48DB0RAWEQFsDwQYWuYam/Bbd3A7qlnaP5
cQyVtceOedUkDz17a5SSq3rQOucmTPPvoqQJaebVe9Y2xqZhJTBioGCeSKTVyK8g89v3ic9kG3gz
uwPzxYDViAAtmljNRhhNuZf58D2VSPkGt/8SYTDvmZ0eHko5DQi0I/tgQ668Vq7vvAXlOBxcsdR0
4RxKU3PHSX/wFu43vbUzWyR8ga5IenjVFNdrR1oNMxM/CodZ2S5ftrfcnLVTuqOLE3J1DoNtUOA6
aAqrJI1Pv3jF8bCLQoN+8RSNd8Na+jRM6A1lKQhma3LGjaRx8xdjvKYUjWNKEfzZiIqZlhXVyd5J
ZwpdZlbeZYGHF3p0nGxvOy4PpWi8xB9wFYmQN4H9ufrMnb6/b+fwxx/N/mJPGYvCcFPNI8N8Zc3X
29yn5jm+mECgnt2lo1TQt84xVbgd3Dwozws1sktj0zUfG23g9Oh/69qvAVGN9WWaCsnxtoDJOU3j
80Q+k766N715c1rQ4DTpb4AIZyC5pFDjNO1wt9rlklgp0lN4RuXOr8Dw2ZCp7j23/+TxD44YwuaE
G1t9mOvB/CzDVJ+WfKKdHJBdwm5hvha9QZKz7J44jnV4svGvZ2lu3E/egBM3CIOEhJrFxa8qaTMS
hhXpKDYALblXZwO/fkGkE6/Jl8qmlUCQ7/Ba9M02yNt2O4Y997Wui66E/ovdGHCaNuhux6lf/c3D
LtzriKJVnpsINrEaHdiMh7PPNtTSaZvss24nbLS4yJ+EvWA6bed07xjpR5qO9n7OkVHNubK/U9nz
j3JcLmWgvWPOmPYeoXt+LLHl7btWZ0/lTF1goyfPuAqpp9jVjv4ZMVO2/G7uc4SDFd6wXsnX5KLb
B+lKG7/XP0jfCBFz23/AMLJ0dJZD6+JlQREvHh0p6VjuySXsg2V9UP132aYzX6HiHoEj+KdUVnNG
uOU/wOkkmF8aHzjcq8soaUvarl1vZUrByQj0iGnHmfZU/ZbrWhgqyeqmicd1XD+cLA+SvA6c2HGX
4Rk1ef8ip7rfTb3jHkFyoipjb/gUU7Mj8Yb2vtWUTvLYFaQsDFM9UUinDD447gZJnbxPZ6vcCtu3
sw0Nbf7utu3jsc5ZDi0bDzV9SPp1W1cLvetySRK4PtIIT6ZwyXElDc0JdTmf1mTqF10tcmvoRbyI
ldBYkNnqJ6RGRdFt7U9y6bxtsKT8YyboQHCGaDfe7L7xR4eTx56L+NX+yUlR8nmOeu+novpe4eK9
Tm457lgY0kuvdH5uiH8CnHCirb8y9rBY5fhtkav4Mtwh9HlzhjSptfmm+K32fLruU4rC9TnyQ5lv
ul6JrWxXmaQz4uDZkNsFnc3Z0qDG7NFenhmUXGDIuU4SLFXz2FsdUaiyIxNvy7C4z6LQO4BD4+zd
W+pEcGF+Wm+S42JexkTbMrobaEq9c1XmhpljhfkxZrTgcdpxD+qKgNK2ssdLYenlnhv0a+DUyx6Y
KnZyK1PyklnTa7dyr7XlKmPthN9aePa5h4d9EyZvFhqPJa1IUpFMGz7B0PnyivYnTLOCUoCgvgqs
gbKF302/pr3S+inxrbKoNmPCXRX5cM4dA1qf+ccOUmdft15xdLuoY7SNlmG6sbPMwbg72HMPBp5/
jQXVOCxeVh5Cxw9QkjZfxrSQAV1h1B38SGBkFQu5qJBJx6BDoNc3XUP/1UM644sHK23pcAWif1yG
dX4RAZC6jm4dI3d0zPO6nPZlYXxVc1jEJLG8g9fROilv7Mg91MTsXIVIkWmKOomTsTgAHdXySn75
dTEQnfduVx0buJmxRj+Jo9779IiunEWtnQ8vJI5S5DrfRXP65lfzHwG8Lynr2t0SiGAYsOWR6lMn
fWrL8GB61wnTdO4LxHp+La4y7Jsnr/fZKHEiEV6xVmEwN5ivMOpJvWf0LjZ+ZdyvVYcS3XX+dCzI
Mbv7b4E+cvT2mXw0nWG82phUrz7Tiavys22KXGsbZnl0Z1bLH9TaTWJ1mmLvUITsXapht6VuV9UB
VxzElOFPJCGxITEnTZWvyCsXxxx2s5Bw+ahTbEePEOgQkcZj0upDDy2OPlsB3THTwEgI/frPOO77
e9SZ+YMkAfFZiHb9tZe2ebFNghjBqKwngh0lC5FqqLcbARpHXbx7xsDYJ7k/dJeEHBNC96Q0DfuQ
KqM7GRE3QHzddvU4VjNZImq2krZfGsg/kc18LHGdbtsRwjpYtGDJaQtg2aiYiAdXVkwOlu1jat39
wmwqLS6je8gpzR3nyBaHBRckzR1ruMAF50iJkCAdpvpcVZONxVCltN2zbHpWBO/2hL3YsaYqxUG9
6BdptlXCqX45dGmRxRa19ksuzCwmNkHFR3PB8emnbP6H1KYGZYksKiNKtM6fcEwptAWWQRmxXI3o
fpo5iE9ZEe0jwnZ/JT1WruMrQSdbl9tBi+ZN+m5L/rCnFhIrnHOJ50t7zxSBGZ7zsKR9V3G3uCuX
AQEEA5eCtI3vPYpgZK+E8TBym/gdKONflVsI5Ky+Dn+DJiSipsjtpHRE92m9+lfEiZR+hGiep5u7
nnk5qpJjsfyJSKaeWoNxwq6kfKg9xnHSQhevmuAUBSk9nce+IwiRRu1/nJ3ZctvKlqZfpaPuUYEE
EkAiorsvOIgiKZGaKFu+QdiyjHme8fT9gT51jkW7rToV4Ytty9sEgUTmWv/6B/uKUMV+IQgH4ovA
ANZGt7qtYa4CxUfQDfzEeXD0FEqJ1hmLaIDNR6Wibwqj/Az4SIZbTkju5EMhn4LuO54i6TdXH5oD
Pbh3SsG1Nm455bt8igfOs5CmpGCBVqE9XtMRGUthptXObbNw1dIYPU/hRHxD3TWcQwSguoFNYnwe
17uu6hEDOBFcjsGwuo0i8vWQeZn7tetA9Sq79tZOOlTXQUw1k3f5QHgFE47d1HfGNZKNjuLVpp5x
adGCEQ7lEPtTBDysypfKktN6YC9c2FE43DghQkUqIptMTsoHAhOYbpqC1FLi25q3xtCGcCnrPP8M
XJ0+DDW0jzwkTrLE/mjtmMx6J0FOWJO1/c3QQqbEVBTNTEpPMoeAMQNL7AdHBI+BXnobPYuYx6Xi
BSJNGy1jDkNlVt41jNl8k/We2DaFA4NL+ma0yH1bPpqEzN2MMOZY+1W8LHmPwHYIE+zJ9ENhZYPk
a0QK91gIf+Iljw6ehHxKk5w+Ny6OAwujt0fwG1UHa7c1+yOJ9f4Xn58vI9XRFUccnnnhYeMxhu1O
pCpa11gErwvXJ/y2p89PLFANH2c2HK3Yc8HrHy2o7Sv8M5kj+mH5rSYyg34g6q99iNtLoY3tvhPk
3ZVhH28zV9VX4eQOPxzL411wOUE3HD/FkojQmOFqT5qGVndoUupo8tfIcdiX6zABqvHHT8QYOkvw
4ddJb9t1Z8Ks1E1/DJb4tmvX0i6/EF3P2BKC0RriDpEIkFJ6NCLkb4CTIvFwyuF7b01kjMaMP1un
C1ZRHwabkjfwoEcTaqNWbz4zMk7WeYwidKJZ3eqjsndJoSKYBF72JY6Tl07oAJ0Be4h0EHV4+fii
afmENEZacMNrbVnA532IUTAgoU94lUfLsWLYI4TV2H7L6yCJHjzLHP+t8LSnPOXX/34XgHYOHftn
3Nr/3bzlh6/pW335l979P4Sy/eNz56iyd79ZZ6BQ4z1RJePDW90mza+hZv/dH/6vt/O/8jQWb//n
PyAwZ838r/lhnr2PP0MY989kpt9C0x7nJLM/habxf/0rNM01dHLOiKkwSaHnJ/8KTWNCLZWErg38
p9v/DE0z1X8SgW6ClZmOCXNiVtj+V2ia+Z8GaAjwiGWiIHIxz/yvb3/3U2T3M83Of8v/8ftfo8cu
3OIYGnFpLlcnHdNFiaBfqDEteCw+2Q7+Hdks411gka7bWWm1sNpeO5CZmDNrZF+sFPnShG4XTMuL
JrkmFai5seskIN8qkWqBiru/LVj8K8plIpw81yG408Bn+iMd93xB/xIPni+YVDQpHd3SbUe/zMap
ioCAuqby7xCRaPdQSADajLi9SirDX9pt+rkcJEhv5qJ60gATNiVeOx+I/d/rt+drgLFvcMf4xeM7
WwL+ouptIEg10sF2SItsefQmx/iadqLcQvRlTlnrcb2SZRN8+mVl/elZvXcVmz+WB2S4gm8+/8e8
kn51uArCoSb9t87vgjoL7WODFOrFSm3jMBp5uMFFyrmZisJ/wuJ2Fk90uTAWbjEpBdHdi8OrdMjU
vdH0HgnssZ+t4XeKD2Ly3ivCz5fo6kIZjm5L1wJreX+JqWfWY1tkyV3jjtlNLxGrBG5NxqYNk628
1ktHbBEKWgezC4aPnJrOz/792jBc5TiGLXnXnN+zD/QqMh23zu6CsDpEehE8kdlLTYNd3a3G2HuH
JyGwKFkCRIhKUW1rKBMrNwmjXTwGYvXB85qfx7vLMXVH6hhBOo5tmEjd3t+MKXLoa5o8vKNH4JXq
CrN/nWD+H3R3qNOrgDT3rxM16Cl3S4OJFuq8hWEV442v5Zl/G5NdDaugG5uT/vGTOuus31+dAAFz
Td3gSHfsS795YoWtEMcNdSwLPWc0kE8H1Rv1ixBduDlD6aoFS0MA0+yTKNJ2ucjjD27Recm+vwiy
oWyb5Mj5qRmXzqhB1CCEBVi8G6BkbGyrLU6CwmLbQ7a6rzOi7RaW26Aoi4OmXKaBFYP6dQF8PLfJ
78YgoOrWosTBctFPnkcpHylDhkVhBTXhrS2qVa1urD1dUf/q9cK5HySZbOR0IG2Jh6dyaHso4xjH
w6yFV+FFWEToophWLSLkcNH7WfqceSMv0jg/KF2fGlQV47SneGgWfgMHMZjc/AX6MZdKGjH2Y0U0
itUUh8Z1lYfj0fWz/vXvK2s2Obq4a+zZjE6wF2Vd6RcbQdoRQiCHJrqTYW/fWJkeo8Eaus+BNAT8
Hfw9gzwQiKuKlPlhnX3gOPCnj7csNkDbMGzTsjicft2HfDeZQCf78K7WAm3HWCJeCZzB9qzS6rro
c9hcsAHKK4ztXgu84O7+/u3P5o/vv76rQ8LifDQNpZuXKRVj57kAcn5yp48Vq6ILIDOWrjXvdtbU
vwolUQDMixpzAXGAJJ/9EJWC656ViYsfOsbO9wVTSGStcLpWDZT4alG0taB/wNhiMZKYBlbqBTAJ
KbjLrRYO4tCUerjxIUkmC4HuoyXkmHdmYVlu9ehpw/hpwk8YiSX6YQGZi5ygVWgNXJSWZuJAYDgf
3YeD3y9InKZ+TqtOHPA214dlRnFyslx+rwm3f0XnbO3Bu9LPgd6Vp4bZ184G9NgH543drnTnHte4
4iUNC/79v9/dPz1cZXCPbANHXOXOtg2/nG2dVZtZX1nxncYRD5GZPe6uEKa/NaxQ4E00jd8wPAVt
MMdgrY2+/GBxzYvn/cNlRzKUKSyXxW1eFiQppHfgKK8+Mn8oXkY3md+o+WEyUipeZFZbHxzmYjaz
uPjEeQukAiLUVv60K/jlGzeOSNtEs/oj9Q0vcYyt/S4hOAaRGQl5OcmNKysM0ZzpTgePX5WrAYGN
hkLgZ/VMaPD/pxj7/cAwOeMlySLCQcV0maLkMUPD210Nx4Dg65tG1UQ1t2jCOs8PzEVl6eEtEzJv
3cdpfNNkrKYF8n38oXKHuTcapmmKus8q/ChL6LdT3aTUtC1yeqk8eTzzz3+5QwRC+AVFj3507D7c
iKGrdtIwA4D43H4ROcRP6Y5i4edT+MFqOBu7XDwcaVsm+hTOCGFcnlLCan2FhFCiKC2cU9F1CT1n
lmeLCsv4VxBPcZC0a3cmjLClj53XYiIMraeHY54XB3qxGrO+vx6CMb9WvtMM//brwpJhIxKmbevz
G/P+1pR6zeSwNORRN/vm1DYm/WHZtl/AMqqbYM5MdaY46BArCAsaT2J/+/vr+nvNY5rzvTEdwQDL
pJV4fwG6jTkrvCrK0NzVPtVjCnpKXN5KGD6WlVUTbpxShLd+pQWwMqPRf+58L8L/iJ3mhCPHvxd6
QAV4cT0X1jFQFtIu7gN5ZKb0GRb4TrjRjw++82+F8PwZfBJNgKDcu1wUSnRRpXwFXboaQ32ppqYl
UHXItxkir5vWT/ybKMZ5OtMxWQY+t659iDdbp8vibQBTq10KKZrvOYrHtXBb94NF+/vr4pItRRGs
bF5m+9L0x6cFT6TE/dofPONGxrIhLCtEnUQLrocJoJ/LKNPJpNqRbGJ+sJ/9voG6wtYVZE1ESa5x
6WBtNwlBSFS7d1VPIs0iCezmpBKlHxzE7UunIVD9gyruwsqHZw5d3zRt5cwVP+Xcxf4QxDhZpaqN
7q0wqZZt4EsT+CRHCpLnKDrmbZR+qMC/RTS3idNUy4R0zbsqa7W1U6TFy5S5sPIqh4iv2oVgPcCv
DJwpv23IGLun9hv2PQIRzw+n53PXEuet/vT3VXWOb/p1q5GWdBzaOdsSVKO/1aIO5E64gGN7xNej
uHEro9xbsoSTXcvHsUk4hnwRI3ftkIEx7I5f27g8VWLilPJLHy0GlebWDmW0YkDOhJERXLDqept5
v5ve5lH2OcIaSy06EU9f9KHNN4B/FTpxVT6pwOzfYvRid+cKII/sfOva4fQwUId+R26Fv7M+Cz7j
wRq+pJNhfIoBj+ATeFS3IcpGXVVcoSrNa2MsIZ6ChF+VfYc5dM88Dsqoe/SgsULRxDC6GS217myt
ECxMN93kPZ6Byh3Dr2iCZYUbSdIg+0OFsgmHiE+I9P5OOdAOp6l41tjlbqIG1LGz2vYxlRRek3U0
5BQxGprcBcxB7WsKd+++hpayttPJ2qumEe0mrvQA9nsAHdVo4h+Bq2UnR5r51m8KgwH40OUniH76
PmLEdNO00fSqAkO8hKnnbJW0SuwZKday0jLCD1bx5XsjLUoAQdPKGEkQgnWxkVpun40R0qEjTDoK
saGlWbDmyk1a6drtouGDIv5PmxgHmk4XRn+oX740BGxNbmfDVuMobU5VX5WbEfOCdJFWA0ZRf1/c
FxnVP7dl4CdWNb8UvND3x4RmNYORKRRlSN6oqMKi7p4B74O9SuvhNaXJwikGqfjC1Bi10XR2a0lm
xQ119EkxtcK+2efu+1grrKAIkSAi/AqHAt2vN7Ny+Vofg+6j+ICzkdyvrySHCbiZFCZb2h961Mly
rd4yanEs22LmMTI2XlZU7jdQELikzLXRNBaV2ewdyM9PjpTf3bkkbqGu/Wh6u98ZbBS4psbZwq61
5KnjJT19cGvnivjyIg0WD+AZOhOu9v2tndQkgFe4yLrUOxxQYHccMifOrqRI2o2fFO52dF3vifRx
cYCx2cP9C1dpjtOf1YVvFml+H5ls/fHGsZ9RPlucQuL8818qNj4TQWfJFL2eLGtf16I5YWLODhrm
ziPhDOGe6MRhmxjRhNQkyb90TUftq0GJU3pkPmpNa95EeUNbwgTkVQbB/+i2neFPUxq84pdGY7jS
kACNpAMcqxcHRu3JnRV5n9y+gJxd1xD9oiK5xjQm3+uujmSjoN6bbLWlPW+Omh98YHj2G6jHWqOS
A1yTcxV+CV35qEFwuuvF0S16ay+zsHjpvIINOgkgO46OUTEB4WZ+sHp+wzPnj1Uks4AU2a68BPXc
VrTJLMs5+pnrfzNalOpWS049xWa91oypv49g0e4rt3DuTWNCgXtuAv8HV6FMy3a5GCkJ332/ht24
H3xtQGodQ/1OsDRQNawsO1hHtvAXDA+/6eXkfUUXiAHH/OdZ23zkgP8HRApAWwiKWEBxV1ziCmSQ
t445GNMR5CHY5znnv5iUfI1DKQ6O1+dQcJLD1JMRjkQO7Iw4xs3fb8S5lXn/MnMNktNfUtJTvF34
Szu9KCAQSv040HigNrZ12uz5xfWZQCYLDwY7DmFxbF9l4xQcZFCKxyEr87e8DYNpZUureCFkCVgC
G7rmFEOD3mqdNO4d/Ob21ty++mGXbyth10wqe5hyycgwFDFOEl4h/9MNGpyQMkE5NL1nnJZ4gA/b
fG7r/EwvvipfkycuWHqmfYliJ1kH37zt/7FHJAzADtIpwg2sQOceebPYV6QHrHK//BpBHnvgVFf3
RP9ae/zUaYx9S25C3Rhvqsx49ENbrgcN85vcxXQtsawJSwTZv6G3NQ+MCT9XZgeqMUw9MhhSahCb
1s8cjLNJBkO1nxDpMJjmsZwg+Kw6F40qBNWSSWgg8VEyhvEBp4sSTy0D74powm1GzGjqEFsg2lpu
WnsqmBh5e8fwbdL2XROVu7ZGFerGjbWO9T77XKY+eIYKsjXq7BwT5Sq+t+Tgs/AFayuG3dwIV8DK
5+5rPKqtjdJsh29N+TS6RftjanClhCIDGasz/NuAc2fjJsYEAVLD3KXTtG/MXXWihuay1+T3dKzI
0kCYcqvD4CMzNxEyhlsvUcOGno2lQlem7rs+y7eKucJ96WL7kRaYeEyxt5O+80lHFo89hNz4uo8v
ila04WtuI6o9F87d1FCmiELt8AmLdmRNhRsLRHlIo+Aqhlm1Q4Q94KdglBvD64b91BuQVmYYLGq7
HtJnOb5lThAfwgjsN8086sw06felWdZk3Ujtk8r6t2yK3QNZUFHBwN7DXc3DeDAw069p3Lo7ejLt
qm1ivIoiERyVizwkhdID5acNRxS61p1Iom4Fc+EmjDXM9vpW5Fso580pLc3uAecqTiCmUc+OSEpo
N7UYSKnEEWVx/ktST7DtCirrsRIxziItekEnIrJI9vgXVIOb/DyrMEA0kEiA+lYN4i4N/utLEJXW
NqWoviOYR9+YFvyeRWmh0gBRbtOFOzePYWDkGDGBGZdtyW04PzSYpcbSY0L3LYpjeQsa42yymjF/
27kZ3ARK/+uxR2bf1/um8PMvptfdJp1woFkqBFFW5i054Gy6CAsiBfa+q0T3/I0lx+apwKUNLrxl
3YRWrXZVnAzLBueDRWyUNWwVmcb782mEsDeEpF9OYJhaZj7RXha3YoyxZ5dK2xVJnqwhxMtDaIT5
cgQL/tbnZX6X4Ru99S2tW4UDZIcuE7hOhn2xcjq/2UDKdbDfcbFbMNPavS0z96HDXekmc8vhuoL5
tgo1Ypc9VjJiLB/CZCED8QKvGoWnPmKl0qZQ8FYNAs6llHoAn8wBWxhDLVgJuBhLo6jkp7oMmbcz
s9fIbcIf2IWUYhcYMUBbWaLHeha1Y7CVel9TP4kfmsFxvvZt8NmrfbFWmUw3Pt6Jdwn8hWVRof0/
74oBr9mJY+iKMQoXFmbtCoJ0uuRl/DqxOR9Knb20rrsvZhVAPhiyvHutVI1EYW44ogZdMaKYDsFz
05lfEWHUJ8re5iRnfPUnlD+UCYtQlxKh1JgHX+OK3U+L4J3wPRnWdI7aiBIh1uTRQI1j5d94CMY2
Nm3QqcTpee3Ctr0aZueButXru6jHy2mUjX/U0sbfwjPAjsPK0r0mGHXCj9dwzFASIsfCkdO4hqgS
kaCgyk8q0r2DV9gBoI3D9hJG1rB2mvGBUAgisHS7eIEjyUbYDIwlyKKKWxT+NgM40+KUqauofAlK
eC+LM1JyvnvJaNvY0aJ9iab01SvDHNIdmVcbNMC48tL/3WKZmbyiSrY+m1bdf0/9Ib8dtFAd7TTX
HhG+jLu6N6yraqjNre7U/VbICf6l19TrKUyLK8wz8HAjGhSXuqjAqKQql3aUNCdHjUDhyUTJPAXg
NOetbByM5gRRF80yJl7GdUCe/L0RIacr28HaceQYz3bKru6a+ZMR6rfTwCk7ZYRdLQqtsRZGiEi4
zfF41cS0S8cy32BeEd/UCiem0B/5tHEUxbPUUM0NUPZ6vmeOb2fbYEMwuJ/TRhZvReMxi3MKWMjo
i/WX3A4fst4YoXijtIHRt1e+6V/bcSKvqmRSt42pzK0UhnWtMCNcGh1U0NlHNA+L5nE00EK7lbLW
BpyW2zRI72y7j/Zd21j3aq423dbhyZ0Rbqz2RbGkInQ2SKH6Pu0eDd0ETJjcNUXp9Iad6nTbjUn+
E3KM5uIoCjUJZzdyliGPapN0JgCf6Wv9EsI34lwfiYStBfoNEFgCPcWtcRrOEd2Wkc/ZpgWf8cm7
sTUrwpLH7/d6D4kz7XP9KWVOu1FNOb5m1H0rkBnfWUUTdmuLSTX1CW0go+fWLcNV4YnvUh/qTzIv
NBQbEWRf0xPGEt9QoLk6GneGK4mNrZwUZVTFTM0r49sqxOlxQiuKcWl8EENrosCNyT5gVLLBEQe+
b9q/5STa3QoIcLuYkdTaLOnRE0eGj0as20jL29lOt/Ou0Jp4D4k2NHvDafJjko1AfNIrZ5s33nro
v/oJjCY5YjZC4EQwiu4L3lg1DmNApedyD/Oo8L404/Rt8kzG+XNWXlbH/qLWbHuVW9JbqJgeT/Rc
zsKIYKrKsXSOTq2DTEh4hY3bj8/JqGm7qcjqmZ9YHUgPCje0NfnW0TO5NPVSoXHkRmLbQam5Mswa
yIcX/JPX4mPJ1NS97c4nZBlNpILIEk96M6uYQBiI/us24i2fWpfTLJ8wADaLHt3b/C4bFG1+mZsP
7QyeZS6Kbuze1mBKnb+KE+5UqxQQeUQLaPKaKfdxNHt736Ij31AGiZOuYWgXQ1Ni2VmK8ULowP7o
InWf+flcFc/sgd637S96Mmh8/ThQ94MheGfcRDdeCsoKmoiq4uwuEUFFuDTU7DxYBPEnfV/SUc51
JP4ExQvMe36EZj7iDbBV+xDV/OkECXLvO2P92a99VqCrUGBjMCh3IDjBLoyE/epiM3io3Bg/bQVN
bAsHq97DQTagcE11+U3Kko9LmM0CuU4o6KDYPPmF0o4qD+2r0pwGfB/ElG3z84jX0BxcfTt8btAW
dfYo7yRCAm09lpgIHCIPil8YxsNDn4XH2DPLadl1M+U5tJzukQFT/V1vte5zw6TsBidf/DvskmpC
6cPkbM8oD1Z4xnfiB7TPOlUv9NjSrO/Ntijf8spgEo2HWIJxcEE/jh6+RQhQNyGeQUYIx9i4Qg4y
YVpUDi/sPKjnO9sC0MbiCB8QRcxOVehfYN/7JjLjoN8Pk3GqVSEfoAffjZF1chLbPY3moLbsox3y
gJ6LF7pG1ZXxluXMRj1m6waFxnq0I23FWochS73ia0s7JRm1yA2kYCjYF6ZTPFieHm+Z24zrskbe
n2i29RI4RX8jYiWvArPrr0zHs/cEaO9kZGUUESFuRE7wFf4GlVuAq9NxRBq0NKC3Q4iHzBM3Y7mR
Ab56CQkgDpIzs3odVDHb/vj2BAM406pv8LxLmNJJ4x0yQiyyVTOY8jtrz3O3OES10W0exKpa2oSb
XzspotTMLqwD2p7iR+YWdn+ljWGAr7Uro0/JqM8nAMgnGrzBrD6rLqi1GyyrO7wPIyMtbxy0ol/Q
LTurQtSuvxiGcZPUiVp6qA8XKMCOqTJ3Y5+2O0P1w6G3ccgzoqS8jTz9rQwx5EVfFSb3SaY4vDkH
4q/siOaItn5w06Udspmt7dYybkY8et1FX7jO17qjlseKqQ7qXZxl8jnxSVjAULsdjl1du+0d6ueg
dKFGJ2W8Ic1SfxboBvj31ADq78CkQhA5hRtskrN1gj/QPY4w3hJxlmRamNABTLqZWcvz8Pln/ZDY
Za0WBL14xyI02+N5Tn3GaEsN8SuT73xb2vSxxjhQRaeexvttpB2vjpHmvDrnvxbpIhxXGIrlW92P
6IHMQEBEOtcexbzVRildyvmv1h71VjLPvH3QcrVyMWq6khWeu4FtNnckAakV5h7iwKHJ9NEGlErT
sHwJo6p/ZT/vUWHQynEM84ne3DX7aUFRgFn7Jx2FNhkANrrbJcmDxQvUTBKS3CG0f+DXQWj2uZZM
srkhyPw22pt2bu1tu41XCQY1EfT3MH9u5obXT3twWTgoUElCxV4nR0GfjmUAY5YW00b25hn7a2LJ
tjMUdlPwUhVuA8m3iREbquEeKXV91KTTnEwLYaLt+ryGgWf8vIy8qPkHNb8475KSu9bP3AbkU9h1
QhBXO5xOkK0hCDmgz8g9GPkZuKjQghlB45sHPkrvQJXlVe1Ow/WYBj/aTkFuLodxy3Fw15c473Si
yrZp4HrX7A7Oye9JIQrClkOKr7ig3PWvtdhLdlrnRhijUFtpKvEf6zw1bnlnibdx3W5YRrIRD3nT
NiceO/ePahMP5yHw102MbRx2nel9Kr1pWpqTqe+KQLvqWwsHqqbG5jPT+A8/+XpGQkRv0YzXyCsM
PfZW7kQXoUTsf3c1Nd2OqhQ4xfh68C0L0VMtaoT8DFLmm+OoeYlldXcHFmzuB83E2HeENf3zwaIf
O4lBAB06sX2dcqLTnSTdCgzKeoiLFF83Hu0U6TodTKx7yTqT9PZ93aTfHArvRwy/83XYp5+0JKBd
hfGPQVMk0rUUkf2U6rHY0v9hVzXpgB8xDtU5tMgDHuhIVKgQHrWw4bBlH2R9+F6Isj2ma0h7ZiDn
FRzFgHo+tij4X2DjvzgfFD9PVBOfrmXJ5H1bzohFgPvHFqR8RCGdnwIt/OaY0jpGJRYvnIByXCmD
lhzqeXvT1zhTCWao9+1YVa/IUdVDHZSxydbADZOlq73VDgjrMulh8+A9ATmql3Fx8EdEkZo9BeNi
ivBbxaxCR5hQNzhKz9PLIi2HbwInSnAtnTJxbL3kCnESXjIkk13LING3SnOSda+G+DhVUeXj4hh+
OQM0foLH4oJUL3xCptIZn38Spxwb/aHXJeYJGOuTTGZrzRhK9BetjnHBakzINGeKUeKr7HsyeN7d
ebmXPp7YObWFT7nL2x0nsbsEDTHvmyF5imf8WrdzAr0MUaKKhLTFLuKDlpS9xm5ENnR9Km0NXZJm
YsX8czsSBipyB2XZkvexcRZ9E075IoH5Zc+48UaPjGoWd5OMhI0BCEhW3YdypIC3tL7CgD5JGFNM
tN0poscG59HKR50xeCXFjo7N3FVDvC0r3TPSL/hudvhDm8HxvLtJ2BTXhmU9hlWoDl1NyXd1RgnP
LRJIRxkifU/EnWcW1qmay8lze8d5BFgImY6mFN7MPdYkWEFwSno3mO+r+x4mwmk6b8SVzpfOvGAf
NTmOXsEAy6mFDbCTWAbv8bUqDoOB3xkCeP4IE9cSg9dvVmV7azMs9TtdrwIynbX4xQrHahsOck1i
gXUAHNMeiMKieZmRvsKEitWIDFMx1lp621tF9ZLICko+VD+k1u3wcEa2XQy09nba09QM6VVfWnLb
4C10zM78qBnaOgOS0O/yTwkp1zu79rGn6EdtWRWev9byGSKqu7x+iLFhOyTwau47t8O3f2i7Qwtb
ZKOwcVKLwrG+moaT7PX54ENG1R4CF7nrpEeo1bpIBxZBBaVXg7yyTPSXC8T7Hv4MVNBDqmOJj5XX
ddqMATMI0311phHMBm5plzktBus6QXRjfhDmJFCWN0RkuLpHVSTUlVbDZ3Qii0VnlVTlnRoLDIik
FRyskAmyHGqWSOPjmFLj/UAX3yTh2mKTGlcgZDhGx27SfhdI4eWuHfER5sSJ+tfWYrQan2mH53Me
83nOKGeagQCn1FlrtpPwHOYBUO6G3jJ3LWdm0Pv3eLAPG9AjB/ACz+zzWoI9LK5yVwIaYCazw3el
2mRgsNs2K9S1Kq1iW+Lyv3XLfl1knn4j9C546uLiK4KN4IaChqLMiuIbjCav0bUb3+pCNqdk5mGo
wpGoNrD2wF0vuBV0BziMDuNTbLjDE9ax8cF1KQxsfD03VkS2Q9p1xlUu1cGhqb5xc834znoKXzpo
tfvziv87+P8HshFzKEcpS7HNQIe/GAFj3aNyLBYZNzpN8gR4/l1NIQ5UPZrFTljZrsp1telTzDnD
oPvUdR1jUENT5jJ0M+/tJ4O3hKe1Sezeu/v71f3OKmE4pHT0ADOlxLkc0bQDliVJEU9H0jfQ68Cu
ic80AykDA/VhHkf7FpsLXKiL0nM/yN36A80IpqUuKWhsBRvLvCB2e4mV2b1Tkuzoh4gCUdAUL+cd
GZSKtJ4wLm/1QH/usySii2gK884s8uAt1pMcxkcaXv39ZlwO60143LoCd3JwYvudpRhWZPm0nqaO
hUM9hosscwt9bhl1B1Qwlmzef//AP9wAx1XCNlzdJI/FcC6IXpTbXVSkvnYcNc6uBEwxXgyh7n4X
xqgfxyKXD1o+y6195d5iPjrbV3Fxi75sqp0d2u7z3y/ovBjfj2+4IKaG83gXrYgxkwl/GfEaoaQm
aCbEnyiP7x0vcF+rCXxXx+b5qqnrH0nXuRvfVMhip4G4jt6/HxtV/HAloeEQzfUW66kCI1pNj9ZD
XXl7PQuoeMNQnSQv/HXbt+EH87U/8BCI5BS6I0w4Ns5vLAu9Q3jZKMM8IlOL11NdNNdaGYAbxXgY
lL33Bd5zc+dnES6/uIl0ay/LtBsn8pJlmzPznZNbJpwzMf7xcX27q/Smuu59bA3O54VC6XT/9xst
5hv5/kZzyXAydZchv+ue46x+udG5jDMEd4F1dGInIV+gNq+6QMabEEnDFYCytW96qmvlj9bLgNXZ
Vez3LyRM0RX/A1Mi1WEcg49eyd8H1lwXJ4ZwUMJwdRevJCKVAmVwJY99UEfPhLJ6m0iG7al2sJnB
I9G4T4doFVUkweSe7e4cxjxkBEHcuRXtZO/UXAiZMEZXnmnXry3ajRU5QNn6g/v3O79W6XSeNtcI
Wdy55CLM5Nrex1juGJ8nPGcMLBzj4iWkzF9wZZhQEMayNavkaxZG8Qo9IUjrPM/7+5X8vmkobtT8
rrAETeeSKknNxaGjM/A8D3R1XBa+u4jnYWD56cGbJ0Z//7w/UKmh9UAAh6SIVEhdEEMw40Ci1CXG
0cy9SAdIfGUck23yIpKQ85S178lU2GKX2jGEoSj4+6f/4TRTOmN0VoehuygaLk6zEKH6lGS8aoMn
8JNvbBDt0VaH1k0AsZtux4QhvlGpDLEthZ0XW2V5bwUuquks1V6HvHhS6P7vYSN9dGf+8CQE1BQe
ggndDgv593tXlQe5pfe1fQwTWLNnguCZZ8bAuHjBM7X+gKPzhyfBnuNA6pjPC+gd7z9vpPCVUC2t
I7FX0bVFIBXneZg/pknOGCc1EUtWZPUkiFV2lrScxQeP4neKELCpgLM67yKmqS4ehVYJwlEKZR1j
zWq3KFT860wl2Ws5Zw2IyFqJcaYQM+J97iaV3RqjeqpdEkmjuLevffKtPtBp/WlxcEGArLaAJCrs
iydgolYszMK2j2B29qmKch8Snxn5VwWEIoAM2/khJfOEoOIF8Ubtui3jZiOCICNmwEBUL4i2+tbr
fv86TDPd4e937A8PjLvErYZUzaZxebgVOFdovumooxTxjHlXkhFWm/av0TykjUU8vJ6L5fN+NQwT
o4m/X8AfyCgcrqgBLAEZHzj0ggjSDLl0Q7Jwj6r7f9SdR4/kaLqd/4qgtTigNwstRBcMH5GRfkOk
K3rv+ev1RN870wZXM7qCFhLQGKCnuiorI8nve805z0mXhy66JwelGTbhJdtXWt/viwjgkURwQpDM
c77JdMa2/+K5+Q/ueBOdBSeIKqukHP5VI4XjodJXDvWLpQ07JOUl+7i538D/ZR0qrOurOU8w2VrG
Piwj1dmXk2umZ8NeqWISYfI2g+4ldx9DBOIBrkMCcFwazrrAOKUhp518QYMR4T//6P6De4mKDDOX
yuuChuYvjxawIDpJaNKX7n7GMbEyrgPOxr1a6/eu5L72G7S/X9P/t63Hx+SrrbrqV/9X7zEujf8/
Dcoa18r/2qB8/Pj6qP7L7X88/MnUfP89/25PlpS/6SKmDuvuYVAZtPzDnsyvoOo2UKeKeFE0hd9T
sgWL//t/leW/yYiG+CmLCh0BgKB/2JP5JYlLTxU5ZXUEbVQl/xl78p8PToGvYqhcYHdr9B+LW8zx
Zt1Yzbg3RtULrVNWKU+zcpwigJXTJWSTOoUvw+hDlSgPmaW8/eEzuvxbcfdHW/RvF8LvNd/vX/cv
OjgxVrseh+24p7Rbh10u3cSpOpXRkxTDAUAKciYF5iPMa1ePdLczWC5UO0H0BvWh6YOc/4C1L9DN
H+aJBA/c9/+gBfTzhKB9Us3AsBhGZEyhnayM9oO6wln//Od/dyTEfypYf//L/+XFM6xhLNKI5XSW
bGfxJ9Wgur5LiqeSTJpiFZ79pv4qpV/GfBq/JD2II3edLmK6MA8/WctlslowcifhLfnk3wpCUqo1
gPsqyQcoi7umuBnZEwh3uy18WdmNIf5INqPsSHbVe/OL6AUXEjTJ9EEXlMfyHVIeUAafut5vN0sQ
ekBg3c4bvNldXfJcDqsNJc2LPNOFLeqkbuaVZ8H+NOzC7jyWoPEhPciL06teFb5wSAKBJSzjUZ5O
cxykzTaU3nRAb/lTOe/A7BnKU9as9gQpO39hxG9nHX68O5pUc5n/d+NZrH0z8kfFXfLdeweadJc1
tpaca/aUD4IC7TsgoxHTel/5WofyJTz1i4Xonlmz3SjXbDkT9QMk0NCDvH3kC6J57lvJlTqkKaGf
smptDlNxUvvnpsRUHCga7JEApoekBvN4aYazGe2kZiOOW2X8Zj1FsCBaoqCoQDvQJgBkXh5g0NhW
6qD0KgJR9epPbMBPnbLRMtymR+2YE05gwxDKLVd7IAk1quzau9P0nwX1qHeUk4urtmegffwj7YgP
kpgbNjMk07dJv3M47PFD/RK/2LX35BZDu2BhhGUDCpTu8qfxwEgPs+HAN0N15OhfVXg2PxntvpWb
jg+20wFTBtMteZ3l3m8s6WXSmfJGJxJil+6xw4QEE9YGiAkfIHYyfuzCETq1VO0L1k/4DJjGSpHT
bnLN5XOKvdmAsWSnOoNyN84DxdiXBIc+r/wPyZgAGd1F2ybL87AQupuxCtr11nM3+o1PeKjXbRUv
3+VPViDvNN/yNV/0LJdYLlHdZOwM/lX19Of69fc37H5c/aEVnHWpiHukbXvhll8g++8ICzsrJ+2o
7MrTfCJY9Chdin/RRvyF0fD7V+OU/eNXQ1iAVJbsj315GJ6bU3uZb9V7fEM85qWn9lS8LbfSa4/m
qfo//Yoc+X/8ivJiAP9H7L+XzuIO0+nzum028Tk76gfzrO3yk3jQA/nFPCmP//zQYr/755Lv9+/y
L7XxmKMDnCWNmuXcNA5QP6wzHVXxi3VKdvMW7snjXLEJt4vnZSdtm0D3Vj8LeAV2QCl3/H9+6yrb
blcerC9a80N76c/EEuzLC+kMhCHlXRCHOIlsci6FxEXZFLmNhGzQlzMnkr0og16Nu9NG1gVIE4Yw
AKM4JGTWlo9ILYZPqXSmazK7OTXyAAAMNruTemBU7NUA3ekcTpV/NTrgPv6wbDVkf6/1QUasyTt3
6Mer2Dpi49f9RtMDqdtFJ2sCg3fIExtdRU5e5K+ldAW+7eds4V9m6P0QVStb/6WDBSQkaVNcxSMq
dFbo5kfz0Jys/WO3AScTk3Ii0T072bEPkCIguxheWbgsl4VIDb8QECc4A19yyxc4s8aQbMtLG8d0
yTfEqSRI6PbAw7hGHwwR6plNU+yG5sfi9K0YFb1m3Rd7lV55lstfkbhtjcBMg/lLPk574S0jUjp1
JdVFMabv6igYIBT/iJ/pUdnCkwJAm7vtV/S5vrFWHEkoJG7kc76I1+ek4dDaz9k7PuqocFvFEehz
CveeDQD+HDvJPbDNrnuPB6L7ZQz2+pWcFi8JoqB5Vpqrpd7vEcXhh2QF3X4hJs+eXvQH8UG8khfx
qLxCY7YTP+aVzI9VMDgtL1HvfpOh5RIN70Zn68KnL00cjz7uF2KkRp4VGRkTK12735LH6WebMtCO
rUfUqLP68nVa7MkhRsZuvOxUNY7o1IfRB/95Fn/Flz1JjzbgcZcflD3x5VPH2OavjWedB+hvPHy2
5LLYBP525NLbGh5YUdvc8S3WW8uOHZpB1vvc3KACX5YzovP3Ltv01jVCh7Q8s+2xIyjj9/xjtCMk
xpSf4o+1bx7qt/aNh6Dhn4x8CjIl3bYLTMtRPR5P0koLG6jsL9GHO5Y8QfMWBN8ct4SI9o8a25j4
LDWLXT3R+fJb+QP0OxfNlh7E5WbmvnIVL+bEVfpAQKnyQM7Ztf1IT9q1eZWuy9k8CB4ntKccZK9x
MgeNhp26q/2oO1FQPQivhq8d7h+m4MROuHvvtxb/deoTQO6CivSzo+HU9pvk6P7wCLZuE3tL0Phv
s/M1e0SZHLLvtOPq6j+SS34Kb8PryAKObymy9Uu2ayL7/qeRV7Zbd9xZbky2ma1+EH/aJ25aorB1
5Rk9vid9Sr3NgNzDZKHq+xFIZb0gLSfRunFUnDCyrbMJCe2ZOzhhE0w1ZxO87Jf+uOdtU79Tsqle
RQvz5t4kI5VKEU7+Crne1v3uVh/1kJCWDWElRBpsqgNv4ropDkQI1TFRugfNE07RNRGeq3fD7w9j
Ys+DUxTu9GtCsolPiAdfPgrjhhkjXIBE8WfLl01P65zsXfWiQN0pfkq1pG+lF+lFCVSv38J7MhGj
bCV/OK3b4dSc9F3xLOzXy3Qdv+R77EbQxU5LSoBmk1AU8yQ3Dm7x9IvwqeKKNjaK0M/DZtzcVTj5
Fk9tOyD4QmlyMLP90KDVdrv5qilB2+3X/iIrLM2cRoZ7rNlG7srrJVxO8+Ktm5m4uXlXv5S3bB/t
+0OX7ar6WZbeauPTyt514cV4jdaM9G0jIOoxTMQYKJ7dPUbLL7J4ytRLn5DJzP1jV+afRgm9NQIh
jS7gflJOQXrE8kWBisJCNz2CMUjHnXI7/hZeoYBerBfSIwqnapp3EAkHw/L1WnaFTCY+yeIHn9nN
T/FjvhkP8kW8LOdinZGLsrO1w6/+I3rrH8Zr9NpMFwZTG1EfPXlunLl2Y/a6wOuHpglAA4fJe5Rv
cAfaE2V+Df0ZpSfCYcw527xEZ1rZ7UMpgMa7mT/9t0p43mjDYmaNNZz6s/qm3yhyhuVVRWlnsL3v
ZnkrsRBbOCNmw14+kuQ8jpto3IJgySNffai+03A/lgE5QvXNfBbHz6z7XqSt8Apd7VW9ivcQDQ25
XUf1ttNNx8JM5BJhXPH58IpXBbHTTj0+r3ilSz/BrwqRdKb6rEP2nvOhphSO9Ohodd+KBV7cVSHI
TUConUbZxk81uSQVWRj9i+oaR7AZKzRmjm0OWc1BLq9bD4Xkl+EeyU4j+bVyHoQNnVG7p3rGLqgf
1CA7NzfQpXgjnjU4zC0SG6dAmENSIIYPyMc1pZ7HfKBOnZlCNIL9uhcJhy28CXfJ+LQWPGGJI75x
u/GthQfVta7hV/QdE/Pd8sfW5WUp3nS0FzFIqMURFlL9fG2hxnWpMieWwoqjSrbCAaHYxU9Bk9Ft
NOlhta6soVFbcc7xM01/IUDLLvKhvy48e3UQtx8KYRpECqqfFpngNIDaFs0+vZ3UPiVt6SBHh5lM
xK9DaEdRg2QFyuZq0l5J93P+KcUpECSuZx1Nse7E2XMxd7Y+fyfhI9emQQGDlP28PHM2Xo3e7njr
hb0ynLThlF1VL3nIPrRz/apU7/krHMXqJblVZ+UJyLQt9c8pU9tt584P0vuFM8nrnfopQX/l1Q2d
Vpyz5+c1C8rMIyhSg5RV2guUKpCTd3DhXXJL5rn0QsTxPpIklJqjI26h4a6b1csubYclOFg+o+oq
3zTLw+LvxLQnU/k43GL+NNDuL9JRfGwuMpfZSmoBqYAu7F+ay/k6fSF0Az/NQ9ck3phvyUfCJw7U
1yE+1tMO6eCoL8aj6XeXXHNSwCxA2Z0FAOatfzdDOxF9Qd5Y9d5QH9uaOALHam0DMZqbdQHJKi5i
z8LOn1AmmfvhVl7zH6Fy5iNPeMQ6kjostqvP5Fd6mN/Y25WqrT8RrvQSniBJEJ0yaw5BsBYw7+/m
xaImi5ylvhc2skwEu50rTsP1HdutLz7wYzZhrovOf0vQJaVVmI37JGSMLHAYiYMCQTG9Cq+6oz7F
ps0NkP3oyL9hDointDtinrPDHSZWitxneXY1qhx/IoAM+6wnNK4oTpu6FWxVeJOajyFHRzMUx1xd
PNppS3qd2tabq1+/ld//qeHZ/95k7ATwt/xV/XV69v8iuU9j/vFPBmMgtKo8+fjzXIzf8ve5mPU3
CznPfXP19+nXv2H7TONvqB0h77FgAyQv6rRl/z4X0xh+gT1jxQCD7o5D+MdYTJX+ppn4Tdicg9zS
IA38Z8ZicEXug6jfB1TskxTMxr8tT1hombL4l3V0SOqFzMqjOMas/4lUV3seyrmVC0LH4M9Nxy4r
UG+5LHiLaXieWY0wdUkycu04WmShfkoraxJ/9Lss86zX+kj8tr5MnxBVCuMjs9A3BVlaqPpHVndk
1FV4tFY/jbqV6K5yqYdLnmqYnDNLbd1ObmNekD6HK9qkIpayJe4RZdV1y452QYuEsFdZ9c6ZRyF5
zDtNcVINePhj1/X1dNF7uSzInlTzB4zIurg14hX9S0RIyrUvcvWZeDQIZIsFbPoFzIBSkJc3D10g
CCHxEF4mFJR8Q8EWTrLLqSuSI/Z0LdB14BtEo9wjWZuctCf6k3lIoxvWUSNiOd835rdeC+ZBBok9
OyQTMxIJx2HkqL8nRYUjHm67Lcu+PJKXOtCzjFqlkJoyiUtG+A3z030RS+LqsUMp+tdiymQDnTG7
g63calUXYOeQu29mlHW0jYW04MAZpvw9Wuue0PFEmM5SpdwpJhVet6fVgOZdoPshQ9Gsly9dnbrN
AAR/I0FzLVEqyurjJPYGeC3UCMQa5Pm2iSOirs1Iu4PC4xlwHAzoCQ8WzshI+EmS+i6nLtVydkuc
kIDLig6TToIPsL57LBHE8FC0jeWvUE9PEeEkkNKZGSsHfZzwBDpzLCWiV3fach+rLVi7IPAjEQ9R
2rdj61flypk9d/xNr4WCuWun9iMyS7IfhMCYU3qmqaLm4smjec+jpn+UjTkjfGQpIR3fCqI6l81g
Ggk1uU66Y3vRTOx0p14rYI84aT/WhGLiNhy4vSHGrpRYndlN/SlHL529NIqKjNlE+dK7d7YVaqVY
jy0xCFXcDt8wbzKVdB846RqdT1Yv9jgtSEWlVAoHXxcKzcByuvQT57vZH1ZpnNQ3iSdBeZlqkdJh
JJJ3YNY0D0XDlEpKtNIrR+JqntRpEClyUYzqrnXXH9vaWIbFFr77FF+gSylAvbOsFSavGgutqREa
S/O7qsACt9d6noZbPxRczguAhs6z9AjBYjiqxFBP4jobgRUmhMdjvV5ybwZ8QdUtwvwAgd3VxF7O
6RjBbVhbQXptzaHswDJXFv2sxHe+uHPeoUFGjJur6VE02nUuiLWKTDIxQEWQmakjfxN0iq9UBQ0D
VWAm4ysq63StnDwbOmD0KtraAmFx1WnWizWKRF4QLJsly48Rz5X22RvqXflYVVomktHYZinEf7EZ
td5L0qrWnmtzVSyTcswyifhTMz00jjHKBsF0ciuUK5+Uobzvd8kAU6raDYIB/5wB+lxoN30lyIcQ
ZGIG3muFuIpAsbreJN+tU/THsJAgZDVSr5NGX1hj/jTWBpBHqyRb2MvrkLhzE7L8A+ogagFVDtUi
SExxxQinqMAFLAK86BHJuKSVVATDukQVATiIfM36O5qpw8SeOL8g62KhcIaaVbLT4YUlOTZU1cdC
IFiW3X6SUlQnokbmHf5b5VVHSsbBqCVwPQZQ9cbrZOlkYJFIhbwOms3yqicCApsGFVHzSNjIQoma
KTHG1KFSX4tqzN1mluYtWmCr3RMjNBy6uUuPi9JlcH5BduCxauh9yoiAhQ3xbxKBLYhv0CFbUjI+
rBjNX5soIpK4QuIqWY2113J1PHdwn3B+rJlIKHKy0v8zWnCSMpl1Z2Bpb8d1TaoXdOk34LA9UdG0
AEkCpoPJQ2soAYZW81sssoV2mN9rwydOKSZJZNAniblCTQSxSUoVXm40TDZM5ujZXAzsR13O4oGt
d+Ml7I1JmpmKH+I81tdQwmyA+5DEEn9ASaVth7VFTR3yECugNWQYzag/IzjGyySa9A2tdlTTuPrM
hEx8zeawuE+6mugok+u23GTCgI7ACwjrw71GfkyZYpTgJRCXY9gNyNudLBnNfmtOXcwIug4F/RiS
UlGdiR8ebhUZ6vm2mjqRP0pTsJ43sR/K00IiddYylyjrotwsSOJTTxRy/SKuKI4z1NY0ccajiLjG
tLOQxCg4OhHulVSTCUeNW6F7imQB95veJGn/sjRT9hxpY8u8ag6JZgZHajhRhMG3qaXlrSiXZjsZ
WXOORJNzIZo04iuk+GHuSZDMkyE6NJXM+aOO1b5RIWDdVHUUsB+vvJG6wAcSEcg6OXC5clI6JLnb
dFhY0arjJtqLiyK8Ib5iOjao1iUkMHfXodA6TjhV745kXDqkVp4LiWfS7FGxE0LStHuzE1e+g+7u
mR1mW28X4WiuQuzIAFv2utrfOiwcPGRyNrrFAhJxyaFn2w2XGJlvrcizTIQTOS/JNxyiIIG9b69d
lF2xvKQ30mPFAKEM0w1FYBw3tEyAKjE0X6Nhzt9AHOke+kCena5KdujJozdx7egyhnU6yXNOzMg0
Et8mTPlWJWDTmUia2ZkGkXCJgkMVxqOYu6IB2cJdkpbZFt6eB31dB0x5ejO6k7HqONgGdkAG9jwC
Ieb0g5AZEjPVqkltsWgJTEnqgScUntdNrNb0LM7I55pZMfdTujbBAFBoU/Rr9pQI97CZImTwaKQW
ufE5j+UgSx9kdnIYWDJ9saWLk52NmfUqR3fRdBwBvUBysCUQp3fUflVcq1KIsGli8yPSl58sz5kr
kbd67SNV3ZCNPezrQmYlYYjWtRWt7CFM6LNXyDVEzsiCch6VqjjlSRO7d0Zvg2rdppJlHSaFiRtS
TNm1hO53KA0rGLO43HMYC+ReLPFmrFQRh3OE9TCMl30qERJup0Vj7q0qToLZGI3HTsIckYmdfpjV
wrgKQJxe5CwsdxaPJcclY3CQ/Be1lAhlgA/l65WqvkRAAu4faATalfmKI8rSI/CPE/YiOul0Vdi4
lYhidIuSlMDVDaiD3FUa9U3rx684XMRNpCuhb0CpDTqJGUXTDqRri9FXDwLi0Wyl0QeTGAVpkeac
t4vsIaznJYubXd4n4qEmTgtHcXFZ1inZdgadVp2kJ0Mp+qAR2EitZlhvOoLHDwgj2Vo2mC+YnzRR
cuGZUFgWJoqVk9Yj6cqlAvN1Uocw+lFJS3hXqqF6MArjt5y1KhgJ6Dyk4VzTlnNbzBx2gLWcooqL
b6KH2+dGzVkPaqrFhy9eyoEXeZPO3c2UE8EpOWlwwOEcMtc4IM+SFK+CiVOxgjssoKi9Y7UB8EVI
4zARUKeml4jULdkmdqi/EoIQH5RQ1/bVOiw+l3XEynJtPa0hANLBmjGaTIlaaw8kbgWWP1W0+PoT
dW966buEgOxxyOMA0ct9Cdioy76oB9mT+7E6qsu6JvY9w4NcbMQGdtiMyqnv59Ae5wQ3UEXAbjTF
vwRB7zerInHvRBMZVX3akbSojYLwMaAr2GORGk4tUF6m2Ws9+NyvjGbxS37FC4tzNNIF/Li2eeKx
Np2WhE4qUnQBJXYst+hj8iOMjjXwDFSg01N86DMDdWzx1bHSqN00yqFNlarRj4wHAAmMdc+Xk9kW
gjRl+AwdxKYfoirUivlOsuVX4yH2ceyY+67OkpexmyYqbCv0yd4tjzhfgxbPhAs4ptvCxA19K2KW
T3QJYxlx1WYsLKx0m5zGgrRxXXuPxib0J7jl+0XljJlRur+ZuTxuxa7k7tDLwo1ko/wV9+IpS9XF
17lYjgWpe25stMteVofCN5tu3ktrc+5VSXqotYFojjwz7pmu5qse4/KIG9M3CelYbbL9yCwxxdBt
hPJQUXqR51jmvihaKBKJC3V0IVRv8UogmcUK+SapzeuQFdCyZSr7AX6ALxSErdRzmfI+Ej7axbOC
UapoH6IozQOtiX/zSdMsACk9NU1h8iFNIVlrFoCGabZKGLK66MkRqdRdzW6qD4v5dZj698aK8z0J
CPoujgqdl7x86+ckpipcRegqFcsTU5nWyVVmQ3R7Za193MzmoZ8LaQ96+aEfCbGBsBIyGM94iOVU
vsGZqB/LhDSoqFazV47f99LQmk2UFLOj6tQ2ODPcpsH8pvem4g9698EDRuA81aGH/bd6WKracKuc
z7pVGJrOephdJKtgdjmWxVEdYtWlGGgd9E43dCwMz4nG2ml9wfSsvfe/har+yoHU26s0x/6yMmAU
F8ZPxdiBKRC4xo2ZwTX1sI1gOk/tqCGVvcRBFPQA4oJlZajekV5FyyEXE5v0IgQKUAKIkooUu/uK
MEzKR4S07YqONF8YTdiD0eaO1kcfojHXR7O+B190+uQpudXc6PIlSKnWb4/1VNAasVyCj3pV0jq6
4u8Wbn2lqBuiZ4iTFzuCl0OlxFLNWerkYfsE9Zkk7mGqrwlUApsOlRbZWovKMcmReuuFIvNBcjPg
Evv4VsNGY1mTDzeSbL861bpL1eqMLEc86oONEbtwNfIO+bBaMTsTwci004rmBxAURsDhmm7XuCif
aHbHt8VcxAuEDTwvaq14TNiLc0e46G6pKEJy0hxdTodi05XzcDIA6jB8nV9U+oIXq0rid1PO70np
kuHxarK65YrxImIMdojK1WuFPbyS+qvUZqqNa33eEyrTfGT6uO64ZoYAzaT6lgws0fLEqs8AUebn
mpeF1GLFouVoqerieBj2FAfPTSVJXqJ1+bFIOXZb+ugP/c7WMBcCdnKhOY6GOm6qRY/2+jozmxVp
tEugGzvFMBZvKbS7gFtlBdRnIETkxYdvq/mdUumvdCjzcR4lvWKUrbSbnnN4V4vmcuzj9nG12Jms
mszZGXWig7S2cqw+3s+6oB568tG3Q1Yz7agGIo3ycHBrsl1dC9ghfLzQg7z5VCtl45H+KXNKMU5I
2v7MgT39rK0O0keK6nKT4C3YEgczQIWx4GWrmrQ1ZkLb80HaGLI6PpP0XHgkS3Gp6NbspncoSGIO
DVlCZfVYWfoVw9A91E8GL71QI8dtZzqgNAr2E7LFqDqUjpbUNnZFtKIriOJwaQ2jYbMKvJ4WDbCm
E0utTjRV1LRb2Nv5ZrGUk1Fp91e25jWWxI8GA3sQ4Q6Gv8MQV05HPUjbpA1WI2PL26DLGuK53HKf
D/tq7pbrahnJNSQ4ad8IK72nhAc9DmNtxzdf7oquxsal1KTjLPIjWSuKZ4nDLpEy0korcXi0SPNm
kZAIj2vXFQ8iRjTXzJAUaFGjvk/ZsjplnTduUobCXlDlzmCkrCdBY0bRucvDcdMa9TdujhjOfAkF
RqsNFmCd8pMZiuKGgPhD+05/3ZErMPV4+EfSZQ2MtwwtLX/mXdyrazdRbQ7qq2yu9Ue+NuzCTCaN
LnObbrOkenNpW0J6OHZH+MRGdt++JVh/jSjLiaMS9U+R7F62GYIGwqLUKW96+E0ABgo0EO24Eymi
nT6uyIVcdMuhdS13udgNL0VKmqJCHXLBciptcqlsNyKBO89cySHrVj37SBF5eyhQWVugP6SWr9K9
aM5SMJID5wKYITXTJF6SMhkBBBUwDaNW5vcQrXGvTrq4YZoFdmlYhd0kpUf2uCO+NkzrVouutZST
EoJNlK8/mp5hc0xCPt9unVUX2sYbs5TI77A+eLnExA6dgVVckplwdQK/BuQ1Xbu4cEY+2riWDuZk
JT5mcHroalVMkMG8t0nalK8AQ5ejWA9ZILfkmI5ACS7aXCbHZSl5U+dyckARQYKsY5W6WRvfFzVe
LADyBlul3lzOs7HKL5j6J7+U4+pRBeuDl1jMW1xT7AzCPNHOzaIsGy4QJFMo/L71XJFxfheF4hKz
nL2VpjA/dKn5HRryeihmCGtyzFgGGqw8bIwiMv0kX1itmYlm39v7o96y54VJOfpCWUykAQlIvme4
HMC0wtL0UkUQrsxMmYPJ+nTV0iW5xSMzH6bO2kbs1fXUx/gCnbQQV7fWceTMXSRep3bt96S+mA/x
sM4HKyPQKgfpZ08NEjMMh0AHwIuy+i65Da10IseSvt2f69FyCoy6qN5S/b3tZ0KyU4OM22zNnCFs
FG4+WWGXopewv7qcbFmm8+BkzX56wnzG7REpioDDl3x0tx3i8HoH5ntCH68IWaz7mDPDp8GdpAjm
dyVw/t1nu8wmGOjo2BIHNXankKnrMlRDC55FEd0Rbbinz1xdaOTnJoAQgQiI1zf3oDHlGzmirV3l
ot9GaRzRHMWtJxdDAorGGLtPvdDv9fM8SB/gyOJHfclUNkz4Yp8w7LCAlCtzoy9zvm+wUW5Fra6Q
S7YzVXSjM/whwVOkUihYhkbN8kHggXwaYF3gDlCpKAVzvpmDmHuFuuY/ldCP32Iiqfw1DOkdnaxw
f2vGq6rX1mHkJZZo3FtyEvVYe44qOvWUfMiz2BgjG/U52uo6rC97UBkYSyLxUVm4Qqob4taHBQHY
puquZl4ZkBnoJrNRm21QCQDbQvm9IC4TAhdFxxiJ5Us3zoDpu6FysIqbTt+shww1sVMo2Mf7WvnO
0nQKKG1/zGQ4CCmWYaZGX2Y7nBJ+4Lm9Gq10WZVaRRAoNbYMicOP00xE7rRmLlNnGQrQ2vo6z6NN
XYBYahkIueTDSAbzWZ050GcuV2qW+qri4KyhsUALEa5Y8piXteXjqKM9QXsL2eStqxQqp5XoxiJt
vqMYUtRCiAMVSFr7iJ+LM8Qo1sIqnzhlREP2qMJMYlH6m9DBI7atyiTwMMxQRQlYKAQI9TtLz+ir
9KL+1edS/oKVHl83h6auMBaPB4Y6YxEje62ShLa/VFq2/pr0sTQcFzTm2oZj+zarzCMUvUVkVYfH
tW+oA8VOFLZzl10TYkDofHqTJ1l8bctofm5ipYeVoev3gXns6C2TjlZYE+xGcX2AXhoesXfqXiOp
D8zQnxp2vX4tCE/agoM7NBsW+4Sf8D4lrpXMJgFH5r7SxfnE2MbkSaMXxVR9zIwu/+pVDsTBqMGQ
pUwUtKikDQqHZFtHdKRkaIiAvKfRw4pfPJhpZr5L0kxhJVtUblUFWTCbu3dllNFGh7JMq02e7Vbp
ypuStUBjlqzbim0zwYlrmyBc4VWFxQIFR5isix5JyJiMIrSlODPOJfhmlwqrexA1os3COp0eKpWX
clrJBY7VqH8OAfjZtEL5y5TdD1k1mwjhIL59O2mFpKDpiEBlQa5rvYb48UBcitSe63DapHW3rPYQ
jcTOx+q7Kd0plwsSiKknb6CRSuGzYyRw1Q2hhfjBAzxYjNEqse4ukVqsG9wj6dEMtekxkixhM4iK
jlJWSZiiLbriY7L/7TyPg6ix0stkxoNX9HUbpLTHjyyiKqIcs2YHdjsJegsfFws0eIYSw+AQ1NmE
I34zm0yk1Wot2DMXhNWCddgRWJvtSr6tn9U00OMtCLLz0Ohgq2OZN6XIuiM704e5ijnX0kH3hWQi
QJF4VTdLG6Q+C4gdR1rb6dFAHIpIStCsfZcrPb3EyJswLvDxulriPA5V7UhSNAmxXTghGSpWkoaz
WRIBS486qre01qnthNaWWdYcWYIxdClK85Rnmhz9T+bOazluLduyv9LR76iA2zCvCaSlF40ovSAo
UoT3wIb5+h7Qqe6rTKqYoRv9cCMqVKVTRwIBbGyz1pxjrqsYCXVYtt/szijvWEigGI0O3DKHVWVt
jlSRVDlS5m57+1Y1AJegWeZsF4TEXRZFdVU0KNEDtb829fQ+EGVwK9pAu6AgEdhUzrp8l6ZlfE1d
N/Lsuo8fumrqoLfZM5OYEqdrOOxyTSI8YhWjIEdYdvegLfIbUE7dNTfC/qjVAvbaGdioNBRUN3Mw
bKz6U7mVcW+u3A63s6zIG0BvxAmePtWVI/Pi1u0c80Un8AkEyDABPjBJJpYdZFL4LXKn9IF9Sdcl
ZwfYG1Rm3egHuYUvYNDSbqUbUfNEYYocUWCu0U1nocyCii0PVcVSSMSXoCdXTsUunWGMcG5y/Rlb
ld/oAt0Gxd9Vpg3JXRNgEsc1G1g4+fW7soKKUgOXuJ6kq1A9a55dncPIShV1vSTJ/5gjewCWiOix
jtgk2W52V1v0fStRXsGo0PZzaqO4Iv8Uo5oxT+OaxN8B0RkXonjTAD2N13MyzEixi1xHKjQbQVXB
hLHyLwnsDuuOoHfjgYO9ZV4WeWl9nRI7aGKvDmVRei3Lpoa2aBSxp+tz173mEOEJfNIHejCOSGy5
mbELi2ciN3CJdVNj1jsoSxUHLLOBnyz6WH+FteTSpO1An96aUmNfCHDnS2M6euP3uT2Em7HUhmoz
CgAUnhuLTl3RyhgAOGUgLMNBN760HeiHTat05WNJiPNMpbKEHzhOxS2duGJTjkSGKrTBwn1cFzEU
hLG1Jp+AKud7byq5i7Bw4PdkczJgLDbTy4v+2nch8tJZcQ5Ux/o7pkzqC+DbLUKD9BrFTp3dK1Mb
vdrCvZPVbP+YaA6t9QjiaFM4tw0DaaUVsZP5Lb2OL3FuGQMfQTBdauUM3b/QWuNB0fWi3cwBzY4q
a8z+UmQBwOLCHO5UKfjqJSe2Ya8Etrhr0tB8jqPBUPd9UiV3CQdYNEMAZ5A4Zk7krGe3lNfmIKP5
gF+8dh9S02mo6kTMDS+GqSCAGvqgbdemW8w9rEfaCsy/HF+z0eAh9lTQIpZuE9ZMG3UKFakk7+/t
ehbWJrFNVT4SGdco4NzMMHrtFLPnkKYwekSZTxxRcHfpMjSTnWXyXGdDlzdyCuNtGrA122myLYgN
iseNRfYbp+hOoNQr4UYgDOhj2KpxLKmcKvIhBni44YHpF52iNujDBmp+mf5mDkzoy5QowAxsOPfV
O0epxbXgqLAfu6H/wZYX5qfRLF3mNvPNIe18nbWBQ3fabFq6e9tyHtRdUZvzVRknptfoJjwQaUzv
LgvBfa6TL+EhK7AeHWGbdymb6lcVvN3DPAzOVwJay7WrxKAzwRjVXlCY0WWvW/mhol/9Woqq20xJ
gSnF6klrnwi79Wi9Q5ilwVZfWgSMUPWqqfyuHErNV7YcjDfZ1vlO1jSn0gFIo+yZTI36IMo6j2jR
tfVDN1bViuyN8Z2qp+q37bK9GnT9W1mOL2HVlhexpWnINEWH0tGRt2CAqfPEIbtdZmiVwB02m3rS
URJuBuugBvDk64JPdpDsenNGkec0sryb4HzuIsUCXBeODGHiszQ/R2ThW7CsUOum41XMV7nPbe1r
Nkb6d/A9IHgtxk+qlNHDKCfr2m3Qr1UuvZS6CEhBgsGzs+ckfbBTOe/pzdyz7dYRw2f2sEWTwCuO
Z+fKVFy6WL2cnAsjNpwdo9++J4ELMCTCVNA5vfW1LCaW2Rj2k98rVYaMDPrhOq5Lx2OKUq9RzRDI
RI/2q1O16UPYROOVqo9wpZZSOEE9j8xI+kNXF9GhBzqJnqzjzKqntU3P0IAn4iauTlOmGxBsLEAN
S5R4q/qDOtj2PRE1gpTo+UtQq2/jRBTWqospOmhUWw+FOvcc0YRLezHW1qKcAn+mROHx7ZLikVOI
q+m6rVRNvfiV7Z0Cgtu1qhXt00yonLiN2tqAHp68kUn3KR2CedPZ5esc6ksgSMAjI7Fb/xJ3WulZ
JqWayTbsDeEc2BLY2iwfXQrBq0QMYFlRBeHN4PMKDTb74WBYiyE1umq0BZQdGj8aA24freqSFGqn
Gb2wkzR3ybrwy1y0Oz4vfUerWnj5sonPGIg3vT47XyYncNdR1d6FpoX1yuj7pyjL4veuHDUHUaps
3lw56lddVZc/xno27gemgIXkpD3IopPv6BTG9xpc7i5XEuC6tMRNo68vKjUYLxWdz8wN9S+hrt0m
di8eYzdYsyqobP+MbJ8GLnJHtI2OXqM45GcgFVFpqhtaUbWvCPQnhmKkq2CY9S9JMuHOycbXKY1e
pG1QdMt0t9jNWfpgmVaJ5aytb6lbQkSEYBw/BK12GTozTd/FFXvhjiMq4tokMmepwq4UmxZrzPq5
A4PnIA20W7rBI72AcSSPmgQDdiB4fC/SMHl2oijSPCQi3VNaZlSezVQ8MDSQI9Zm6q4cy9qlBHht
alnzI0liQskuVyj6CX3jFDMCePI/1mQbgv+VuaHxPblpuNY5lV+5AORv6zyBAds2/mSowwujXvFn
dmgESQB861wUJ9HAn3WiYNiJku2H1nfmy0jPYGcZLfsrueTg2bTM70Mlje5pFQ0Pghr9Pm4DBPed
ZIdQpzhehLkY8pEg6l/LNiXqPXOf1TawDnbgmhdNKc2VkobRT6of1GOjXEk1j0WooLlSQvN7K00s
/YjK87m4JO0k2HZpsy81vtnLmYdxMyrh3F6iwrE2JAFP6aaNYfiQx5F4Cn1Wn1FGu6qd63tGS/Ct
60qFm+si46bprY5ynqnTuFeMyOLkk/U7d9btvVaHIEkU09qBTUu8ykjIxrXiPn5aWFEHdQ7x1ziN
2KZV2K5bMpuu4II1V4UmRbBtaLcQFVirhXZI7TQCx4CsBzZtAkAJF9JM/8eXuqqMh7lGubGhQ4IM
3LLnS+I7UDprytjITTdbRvwtUX+F8vZkhQ/broi17p1gJix/gYa6aTVMWZ3cwYHVO3yCtXiAvUl2
txnNPelUkkON+mSSg+HcafYUGpeKxaK4i2juynjtArvjRvXOnTB8hqNQHgYjFs5VD7yuuDBz0Oe+
oWT4FZo0yrsf3aSbyg1asiy8o5U7DOuuNs3udTJdmSIDixUlf56VOsBVoTmkhqPspi6vFisJchBK
qFupGiFByqAEa5q+9GGzdN4JdrAHOIJzvpoqyhqmrHPfUtr5utDH2VMdlNcxxeV76jEzWmikhRdZ
U0zXKt/8LnLaJtpPQU5AfUfK9mp0q3Ct1bm9CXpU7zJWXb9XzeC+Q/wL9IiaIjocQfRTQqv8nVpS
8922JuNFKCKzKZ7pVuoXyTT+pEIxvc3VoB067NYvUjNA74NVrbJbwhVCbCSgMs3DWNaMuakV+hug
R9ATJcYEG2UULZugQ8wZpGTd52KY3q2I49JomgHT9ZQ3BkAy6Yo1PHGsHKMjtE3ncCbKw77aCdaS
cZ2XjWAp7Gk3fOnUQH93RkuSNpFy/BldpD1J3EwBJQqEmOUKdFBi3wk49N1FaBG70Xs0JcR0I+Kq
DP0uTxJdv4zGIdaf+1rLMHyNsBfiN0SfEdU03UqaXj4oqVVmUFU0FS5wYUx2X99WszIp2OQyM0PJ
lTl1b1938WinB8d1U3cTVkPMFttxuv6LqVeqkSAvVAWafXQiISX/qA9Qxa3Jiiq3UzhmX+1Gbx2/
q/qx9W3iQK4paQ+twhEqr/DrGA0RRuTJ00iQ34pythN/CAOUBYZLFQl+oB3QaF6Xk5mHX5kcs/Rr
23L4UlWzzXbuODW533FsLHeDdDXqCoVid8g0sjJkzVQMI+zW0ikbeZMMgBUe0BAZHU6BKpDK7f9e
lMh/Jce+qX4W913z82d39VKdyq2PYAX/Ubj9P1CUbeqqwPj5n2XZ2xLIz/+673+8xW3XxK/d7/rs
f//pfxTahviX4wr1F5lARx79jzqbf2qBHoCY6FpkdFOY/X/qbMP4F7mBSD9hsAjIAg5i7/8bqq7/
y6L38Y+cW/yVNFtdXLm/KbPhZpmovF1V8Ktlms6JhzbGcCEM00WTGNB3r3MyDjI3afCf9XuJmS7R
ie1gW0uX+LYxfxZd2K+nkqI8f9u67NoLQQc8L1NvmPMbtBIHFr1rTdgXDkKxuIqu1Wh+lGiZV11t
H7J+2Eq8fnS9kTzqPyY1PDSmSvELE5qSuoVn5uItZ73Cs5GjW323nDDW2O8P2yzLOKckyQ+bPJuf
ZGu2yUqfde1xLNx+K0RdXAsK/gfpYIuFeWrsx4iCG/TE/qkDz0lLOhu/q1Og+6ORV56iKc4dfQGc
SS9hWpU3IXncaAmt10qlcB4lAhVY0+aH0B3kphA23mnNjnZm0oIVrQgtW2Vd6OwtI8m8pmusL+OU
3oeqKF/tqKQOhabOp71gXndJL2BQ0pb2m9quIyx+AWLqwhE7tbC/1vniguqZUUHUSi93MryVggOX
oVa3zVJkTLAPEvacbu2+ua+gva0klOVXDsbrpuTfQetzSPM2vHPzag+AlXIWTe64kXh60q0r8zV5
OftBln6gRge0ozsIZO2QXjhJsXcMUsryp7br9tDSV4FabBT0lo6Yr2NqZtWERCUJoqcJe1fplNeR
6XTkAzCZZFX7gyIovaCe/F3r20gHc6hCT3OeqzLdzC4OfrPYz9kWRaan2Pd27mJedrHzFEAccCh2
rZe41qUW4e8Lx/62oJ4Mj51dwcqQy3ymBWH12hqz8BMRzWvNrHAO6kX6ZHR652dFcJ1X6b6Zs2Yz
Fur3ESvEI/q6e2qY6m4MkuQGZr+hlAcRJD+xZ7URdRLaDnbCCZ28qpRWrLiX5G8ygF8bzqO3ZJqL
XdvHh4RNfkoTmL4AW8ihpwBrANoA52MyMos3xoHizfYIT8Gs0o2uBtVFnmU31CzzK1qHnceehUKZ
nu/RWZh4thfTZr20T0nUMGc07QSF08Ryh+cgcux/oET//6bl/4ETrmYxNf7n6fbqJXuL5c/291n2
1x/5Z461gcMIGyOLSp/coN3FbPrPPGszY7pIEhHj/TPN/pcLxv7XwriClAcBhu6IZfOH/j3PKuq/
gMkw/5IwZvIHQU+5fzPbnjAxyet0Ta7iOqoLttM9TTWMp3GKrbZTfY52rvWl5ADsIfcloTvDs2WD
GL3Q3DPcPVaJ3+d3kFCawUpBfxG6ETd4wisI3DEqkNcjQ6oLgs8zurRToXfr317DHwg09h8vYwoW
OJvSBmsaP8ZvqAmN6DkDSLTqkwG/0oG6GsGuZTMIPwUyYvytTL+m2a5Ci54dwPXXrhdXnpoiklhN
4b5+xNmv2Acru64UPyi9rvM6LKwaPXHPMemPe+T2UGFsSc2hT4fSn9O5tkaU5Vxq16A/7HI9yIvF
J9GsLAyTET59L3lJ34wXGDZi9hRlrULNxxMEm+N1eq0HTDE+7S/g/Tgd/Xi+sN3LAq8NYSDjwEHX
r9K1LalS+8E/X+Z/TM7+MA54J+xOAQ+BKwJzz4j7/WENDccnTTIOIO4NKzWd19HghhdJIr+kIks8
MYejN83W3ecv6U/vaMkMRQpuW6QGnVyWkHAxlSGXVbFVbSjLUHB12+oMbcQ4JmMAQOLubJ2QRDYU
FkPvhAMiW0j7NRx1pH972fi17ZvFNmqvBrfE3fuKu7jSMZc2L3nxBFldEzdw+PHQbhyG/4RlyCNc
xdxrmAw8Z7xt3K8pRslCvbH1A0FVcXMTE78yzMF+HL5NxiMBOytbfgt7otV+yOLM9/PH24FMyN7I
1vTlKzp+Wc0UkaZgQ1sOHU+zbpDXQR1KNiSeD5OKjxqYRbKgMjIPW7I/ltC4h9tE8FtGMqpwZ9tX
N7m6iQgJm19E/K5Ee1mbfmaPXtNSxLvMmnZdDXvgZ1Hv28m1a/rCECtk+3Tv76weNTDHhn7/+Wg4
4Z79ek2OZatsMRmEmnMyMeCMC8aBvrSfYRFbEQ+yoYNKkpoTQLnsJV9LbZ4Z99qymfxts/nrmi4y
BdCkNpQ86+RZGmLOUU8tWXsmrJL4JYvT4DoSJvaQikNLjag1Tvtd6TId9pURbZ3Z9j+/7WWQn/wI
pm1aliUEO27Amsevs6SlYzeFNfo98lcPXJTRNut8LF6HqVO3f38tx6Y9iuuSz909uV2TgBZQ/0wg
ToyudOzJbrJtFK4lutRBlZvPr7b8bad3BuvXYqHSdKqly+f/2xQ8VUuyjuBCemdclkmN2QUp7irX
BciWrHlKbRtAY4sYxDnzyf9hYmH9tE1g/nCocfsdX3kcxzqtO9jflIbhmphdsp2kFZ5ZY/5wFRZ2
1+I71FQNf+rxVRAe6wWhSMwrHY3Jvqjpn5rGdGZ8nJIUlzEqoPa6rGVs59VfK91vjzGNjbIweoRC
mLPWDl19hJrR2ug1MBr0QCHS3hRKivx8ROCjdMOZSfoPa4PACQsrGlAd25Xl///t8rM70EhCwulT
FFx0Oy91hxZRnSQennaayBQjuspuzlz1D5OB0NgdaKDwuOrpzoSmBHrgLJyRSo/pNtI1WoYuTiHI
V+iO6IoF1erz0frHKzKrAmxEYaWqy1Tx232mGmmeAwcGPylpRZvawCQeEQIRzLnmVQrahjlxwzMv
9w8f/y9GIDh8BpJrLT/UbxetAk5anRwnP9duRANfKLSArUm3fJ/Iifr8Bv94LSwTy3fPx7iQCn+/
VmAOkZKmXIse8mYgY3BdjqDarASi06RoZz7BP12NK1EqYI/LbHPyOIMOgjIZlEgY+kdJghuin5I2
9IQIZAYM8Pmt/elLtAReYd3iP0ykx7dmqOGIvIIilR7jLNAxjgKuQjL4+VU+3pKuGuBvcZ+bhCu7
JzN1H85DqLpcBWSBuRbZd/j1PyaBqkM34jMr04e500UeaZoutRDTglJ9MjDi2jX6oUWsT/JIssJL
Oez6PoTMk6pPU+uu1Eab94Sqea0VHT6/zVNU+zJEqJU4C6Sd7RIz2/HTjCbc6XR1lw1G/Do3xWOb
YIsnrIgueYmSUK1xpMFyweC9kSFtjWZuH9Fcnfs4PnyR/BzUgWxdQGpnZ3ryVoMRHwcpwOQPzd2b
ztexrlRzOwXplnxPuCkK7fH/xq2zHWUjQJY0mIGTV5zUzpyPkshzI6WRsYghh9q9s3Dd0dMxo5Ud
63dxD/7dFTUREq75XkiXsvyUnvtJlisdLZ6sKzx6Tn8uiGHqXccvQVUgIts2liEkff06zrvFgqwc
1KRGGg8JeSnpUhY2nI2rQngbB2UtVecg3OhaMeU5WPqHRYADJ4dEVCmGajIfnywCMC4RbWjJjOqV
ckoaRcts7NXFBHO+sXADRoe8it4/fxu/SLfHz4BWnKubvHvT4LR7MhD10Br1LHYmX4W32+fvkgNC
GD6X1U++GWAxVNDA4YD9iNattXHnp9y6JgNRbb9n8qnv9zqZY1DwcIxjO7yLFwLfsAsHXE6pZxdb
zESp+InvCESRCU4suw8irHzrSt+X4VMyfZMR3Z+7Ib0a25vPb037Nf+d3tsykViGrrN5FicjDeKy
lmB3ZLlpdqZ6UDh92uJtcm5zBDVN+60u8FdYN8H0UGYXgcOp9QGUFDKbPOIII66b4UnDChLWdyZi
sbh7tvptZz871a7gWFuSQrya3E1dbxG6gVGRPlFF+K8rxQvXtXUbDuuG8lq7EQOBnPvMuGRkF/2d
Er7p2ZXUL4zqpSyugPx9G9OdQR/B8nvrztCA0vjG8/gt0zd991VG91l2jfZQ9JfgXywBJkZEz2P8
LGccUegg7meTcuGGrhzoP+xQQ7CeviwOmnmlDng2OmSbt11zQZ6eVpOxQgOUcfUAqRpTH6mhwToO
t2nmBYmvP9qIUNTbaL5mO455kzZ8O69d4njdDcdsYVzgwHEE9nJAbTT2hkc7uIcC7tgEd27ZvijO
ftmKouiqqQfTcVV38hte6hELHDLUDnanD9r1UgSe1d+o+iZPgfisKizDygHjaQJQQruNgnQTd/tZ
/sijHyNJ2PYK/Zw678xmY+eghQAgQQ3HcvWiWlf1PkWrjt2eLIbxAsqtJoB67sfFq3Jmhf84YXJ6
svnmKS2pKkfe4znDYXXKC5tNU1SSrKlpgJOaMFmHSv5VJpnuOczrZ9bEDyuva6sW+19BNJZBsf7k
RIHBpGyacdnj8z88EmfMlZNhMDzzufyqCp1+LuzMVFAtrEyaejIVLCK2Gl/45A/yBr0rBnZLvzOC
BUU0v0KiddTvVfMw9V9G880wf7ZYjCUEP/zEurqPWh93W4HaB4+09HtnjWO6Ix/I3Q6L1SbytNa3
nOcEQEXRr6V8ju4WacIX5SJv4XutynV0x6HF1Fc920CobOHBvsoxK1mb6KK76oQPOYCAzbn23C2K
tOv6XgcFmHkW5KzYzyHl3lFSKF1AC9vwWmaXVb/LjQ1ZAXu4eBSfs1fZPTjxfQE9aXqfN6G6RiYB
gQzkAR89Pc7VVKMDijNPFV+r+bUrdyK4aAEvSd+ZrmOMky22yeemua6ina5hZfFHeU9FwCGjGpnB
uO1nXw5XBmjBgk9kFdUb0zm07TekMt1dMH8ts8fcJECNr0xq3wk2wCQxgE1Hagn+1lJeMPqY1Q1B
qx4JU3QObmV+KPudjbpkevv8jX/Ya3FmpHNIjYMpcvnv46HclV1m1xhk/cFKal/E8lU08AoVYV7M
AYKdv7+aprHGwCNyOHOcjC7dKkxJdsLkFwOsFJMq3lDDGrMRwPoFaIbPr/bxREfJl1qU48Id4ot1
T/bGFPWXdug04Yt2UDbluI9CA7sG4n1MkYw8K7VH7Kmph87lHpmWOLP8LE/v5Gtim8xeVmgOz/dX
WeS3Y0diky3Up9zvOLss51mMBFh32zNf7Z+uQjOa+jKbZbbMp7eptrOTOjU6wNJ5i9HtruCLnDuE
/2Gg8JcbuoUBanlzJ+uonrnSMGmu+LktNtnc2Iu3FD8bfRoUM7N+5t193Agt16JYhOlfUNg42ZYl
denmvQRh25QWWlnl4KqU0TjtQHIs/KDAAWM7UXVmYj+9SUdjE8RDZE9ItZT/dfw1OFUw1wKTs28U
w7eqHAABOFf6/KNuY+XMDZ4ePLgUlyGmiU0Jegz35FNI5FiE+G4oa2tuf8XyWqX04KzafVxEO3pw
kHHj20Y8bT7/KE7XrqUr4HBr9AYM9pe/DiW/DUlNQYiKW6DF5chMW+d9soJLZKFOgPphD746K/aZ
S374DimswOAXnHbYZnP0PxmgRqSC+JE2hXVRIYlRmisspL49TLiYFNKVEGalCDi2fV8DhJ+1M9/H
x7cK6owLU9dhd8tB7/itxpmCjyh1S9/Fy2gnE2aqkm1TM1Fr6Gb3y+cP+HTkcrN8iyzSFKvYS59u
DigvER+hQCxVx5t2wJOuov4nGBSzfmdHGzAx37vi/fNrfnipOodYilcG75PGvntyh1AAupmNLMhY
Z2xQVYKatbEW+DXGMq+p+vc0L+MzA/hXaej3yY30K7Y+FB04BECSEycfC5Zh4jn6IPdL53aON4hl
1mpw6TSPdg1Us1FWasWOEUlog9rThZ2JADO/5DfoUObhe0qfWIFXCaH1eyQf0U2h9tnECMVEddmX
V/w6lcl6cDnyypUN6JV/161ue+2RvwOfHn+BgJPC3jpLlz+q5Dld48u5fPz84X4YPtwnCcQGGy8q
c7QCj4ePA1FETE5a+FPV3AdDo3h1ZWImHiGWCqsyzozWDxMDNRxGztJGIQ2JfPHjy41DNVnoF2JU
XxwDEeWygXDR2Vf6GiHE+2xEOA7U+FYW5u3nN/rHK2tcns2tsZTLjq88a6imu7KO/SlJf0ajNqzt
QQBNlZGyJWFj47azh+xUn90zF/74hLllCoJUzNkcmPrJ/NDrcdoadRLTpVS3KENwIcc2h62pcz2y
7M5M8h+aEQ7PlueqIXpRdWquJ18LwS9YQ7p5hJjQ0qhq/aZBepq3414M1nRdtuOmcGVxTaMs9K2s
LX38zme+nl+l8eOvh4YZ/VCqzfwsNGOOH7ZR2WLMm3H0DfRpOWw84s1D+ahJdqM6UQtmvFaRou9U
LXwgeKxF5y7ivQkFtsj2DPi5hI+rplgC1lOK1hUqIRnaIV5CtMB8IMV9RGfK6TaqdevWew72nEMh
HvRagJIPTWGyCeoXmi/AkfmY+JWPUAP/01DgAAE4Z08DCbB4b9nxrIyKi10G/NXwEmE4nRnzf3ol
Ynn7zCM0KeklHD8NmWhOmOM7pgx9TSYhwm6RdxcZBxGMmJo3FOoKPI3wm1DcoT3Caymi6Mwr+TBx
L81yZAQUUgFWgpM8/hnUgOzZeuYooMlMWc1wBEcH6rB8skc7hCwANTpUNp9/ch9HPisxCiz9V1+Y
efT4mpmDzrVr6t6fu9nvewjPGDDhzZiURUx19fnFaGLw1x0NOoNSF8ViJBJcllXq+HJD0WM6V4bO
V++M1/ILc4v6BHTKmtZpeIf9LJjW/FZ5JZmdrodo/LK/lBR92tWYenq6as2V+jhfhPux8LXczwGn
IdoKbvrxa+/eoIlM6q2jwcDtmLARfhkvC9+CIURynqDEuifABHN31qwL/Us5fRthLZPfjL+vpCeq
eLnqcTDiV/T9mEPhJST9yqy9NveTyEcJi5hLGGuho6bxncK3+91iwSb5xNgp8ballBFtYJLUYhsk
Hg61ZdcdYIJbFbfGzXzb4XNHvfRgfwWwjgIhAgKv7LQCadfWNbdm+FY4uLy31J7na6RxDjqqX0Ut
/d4K/dLawQvI3OtKbJpm0yRe16wSdV+1m07bFioUlGuYwh16dhcv5ZZ/CBEHbs2sb6duD4R0ARoP
m+R7m9wY4QHWeLwCKx5d6tfj8/CeX1jf9a1yWfyEcClTsQ7FDUivYbosjQ4jyCYFozy9NvVjlb7G
ZJbj5Icmf4suONQOyIFJjbBUz32LruYzM/SHpWEZOAuolUjRpatxMkMrmYYcNZgZOO3EMHAr8Bc2
RR0DvZY2GhGB7xk6J1sPfbB+1v7MwP3juKW7weBdquWnRdpYlCOMAK3zhVqsyyZZAVjxh0luFXgC
vC1BL0fiu8ZXgUBA5vmZJePDZ8rtW0gBqPnYJkGmJ1sAjRtOrCZkqCntISfoGBtAfw+rgqpIMZ65
2Id5iH05hR7B2kQMpC1O5gQnjuzObjFIJ2YT7topuKJCv6lwXa+MKXsJOwZDMtXyzOygLye4k8mB
6yIWclgXHVoBx5NDnsZ1gxuq8/MEub8m9UW/gY0ApK25ZdbOL2JhLBoIzUM/MN50mUVOgIw1jx7p
7Ods09ZlFl2QzNL6Ra//xNzgHNi36eSECBltulihvhh3gdctGO/Px8jHp8YWgsG57PBNAgyXEfzb
uQYjqS4VlyAfqdQXjehx0SKvH9gz9m22UCPKr0Ny5ni/vInjJ8Y1dXiIi5RCEDl8fE1M804L4rNm
m1YDIBfj1rL6g6z1Cxo5CtNqfk5u9XEgoqGglk0UIimRtCuOrygDXCymRBJF4aM7ZMqPDByhM/TK
9TDVD3/7RJde0K+uuMURXD0Zh3FZytaOm9JXWIu2tUo1DggU8wwpGnbvF6HrHtgWF5vPL/vxoTL2
VI0VWHcsSp3i+BbdeHGOFyXOfF3WOJnbNXIbkqoDfYKCAkEz6fMzQ//j9sNgwCw1T1rhtB6d5dP4
bfAUotXAgqWlr40S3H5HlXGQ1DStuQ/2hY7ho7MylLZVTmZVr9ew3obIk1r619Ms0O1FpbVov039
9ByH5RTmTG3kvprqoPBw/+duBoc2zr2gHoAtMoRHC2C9mO8+f+ofB9bxlU+eOubn3gYuxpVt3x6d
YC3dGLluSwp7mJx53B8Xk+NrnXw2FfVnm+ks99ta+T45nPej3kAGGa6M7nruLk09qTeaoA34+T2a
vMXjz5XrMq0yFVAlQ/F5/JbzGPpC1ZM8HsK69vqpxQ6uFOGZveyfniTbeo4YLBSoIk8+0XAWSahE
euFDa1jimizcaAOIzjDGCh6dExv8Yei6JiojBq5hC75T/fimEvw57lwCskjG7DW20necYFgyteBq
YOUog3pdsqeOMtve03kM6YqcW51P0z+pmC0/gmACNKDKo2w8/hHChmYliyNoJ/m9ipZyemFH9O2T
4hLABWikRsYXJYjTVWdqL+akAL6gEQC6MVileJsuQfU6Hpdo1n0vwJgn7DmdCKV+pOCLAXv71yss
PzBkLwYaRy8e2/EP3BsiMTRksUj9lZtKQqAOzWpjNamfWdOGctVA2B5peZ8Pvw8Dw6S/TEkIMS4l
dwJtj6/qKAGW15bc6AWMsAEa+10ZRs817a9Gnjr/nYtB/yEWgJM8NZrji5WBg6OgjVLwKE3I6o2n
Yki1b30FH5S+7d/eGfpI8gQ4vDEAP0iN0S2pQxPR8ACV+6Op22JXOe4WZoFfaABw//5ii+KMvaix
VPZP7ixoe8z4OPx96pc7PKNbEUDQgTVE4G9svX9+sQ+LET5JopiX/RjrrXn6dU3KiKgNcIEPlZii
U0IoSu06L4ujXcttuc+jwTozS2nnrnmyGCmwGG0ZUw1xArQPwHNI4ia4JC169blviUyZR9rYZNek
mjV6WtTswkh3Dylbd6+A4DNzOLNGxbywAweIkGGf0a182GnxTBALUKehYWSpp0K1cYICQjkS8k7l
KCShGdmN3v2oywC0dz/5bhrdOtlQ7T9/E8trPZq8EfeYS12eyy5n2NPd6Wjhz9YzmJ58SHtChX8A
SDlX///VRv2vqzhUgwwLNN1iJlgG8qmaykF7FOo6kOE0i6qNGpcIeyPK02o+3LX8ox+QEO4wHWu7
SQGP2LvaW5v2z5M5X0QRuDxlmKuFavbCxFvtB3Whm2nGfdtgG/z8eRwvov/8pAA22CRQrmOYn8wm
oNebIVCihKqkdWW4+XVXB2CO2jDZV5xxXeNbFIeXsTWZZ16/dvwmuLJOCZ2KOj0gWJ8fyulREZo9
7SC+ibjbJQBFyIaddk2dZRvyEPStiiq6FSiKAy2M19MYrWP4u+W+EE3zPRzmp88fxEl34dfPY7nU
T5ZlHe3k4tv7ffM2Jspgq6D8fWhUlm9gODIdXwntZu22BDKFZbmdO/cZ5Y26ykEJn/lejz/Xf1+e
ohHB15j81FMFZRz0hBAlXF62qBogRjwoUJD/D3Nn1ty6ka3Zv9Jx39ORmIGI7n4gCA4iRZGapReE
pCNhnocE8Ot70VV9r111qyrq7UbYDvucY4kigUTm3t9eaxHyzBQ0wIpRTP/iO/75Bvz/35FTmkXT
1vi7g1o9gUalqXDF26Yk1KzFOWO4WioXQmk8G7tmZHIMSMpfrrh/a6zoH85w/mnS85/OhP5PHD5y
eIv/8fDR6Rvu5J8mj65//i+TR677GxceDYLrKOdfS2p/9e/I36Rt0HHSr/9wzWux7a/+HUP+xhpO
yIJdKM1UTh3/OXmk279x5jGkS7dMNxhL+re81LyUP1+ef9WVSuqqf74rUlHMUa8IPTmQlS5dgdE3
jrF9tJ62BJYLOFHqeIcI44yFRsaPZsRWbzuxTSNnYEJJkKGQFYCltsAcH8/M1Rv68FMUib3OrDn7
VAY6YDdztHwVMcDynceJFUgsOH6lBn3tRJXaFI7HemCb8QPD890phsOwMtkhQsfWjMrXBzXdukXI
7E1eLkG0aPI7U5VH5WNu2xWcXWeHEiK7eLJImC9V8nFhQ4m5Iwnd+6xwtb3t9e7riB1pz5E7/+QM
nr6xIk84KUTTAG43bPBnhXsQxHTkKpIZDd2GCT2rYyrKbUV5oyb2xoQxkj2AGec+LKL5BCO0eWkg
Si8MC7He+6apoWbTehPVYdNU32g0pksDTAigzRCLNya8udnHNqxPTTI3t7YcwXMmBZkr5vvcSkaH
Lsm0U19Y064J1Xw/pnX+SkY/ekqyhkCXnmJlazw5p/gjjOV9rPr+UBSwl1c5o+mvIW6FKeCJ7BLT
MvsjyKj6fbIUe1VAqT/G0IgTkYrhV7b08ph23tT5+DZcoDUxJMQhG5HSpov7MtmZhnZzMW7mqY6S
lT7EEe5pB2PPuonN9iU0I7ejYOtqX3UzF1+VXjDL2Xf1r8yqDblKBYfkBeEOgRo5rztg8tB+zTZo
x+5BK91ia/SPdUTCpqrwYDRZ9TLlGsZqNvK2GaEjyELEy/WQ3oNhvNSmt9esR0QuNrOeykGWqIqt
k5HmERHADfp8TRSbu1jrT8aVfLosYh2xXbuvklnbhakySO/8ANbUtgnoRh+8csMg/BCU6fJpzwwd
e8VWaBn9dIva4cg5X+cwMg7mfVdC9WmKfNkBMwhiLwpU4n2oNJV+6p7BjFk/acmImkORc1qRHpC/
lE5atXS1n7oe1TOjXl3QuCZ3S07zxeRv6LAfBiiCnZfHL8or1F1ntNmhdV3EQ5+2ThfTZEC3F97W
UQ5cBfx6Un+3NF5WxkhYGIs9lJStI7wSSsCECKi418yxhsuA13z0Vrl8HNhtV0V8Ww+uTTuIgxQ2
jq78ndQ2XtAaxyuzUGdlIMht+2EbwQ7Q4/IL6BeJNbcICi18sctpz1mICnSy2H4JmnbVu8hzZXNn
NiK5Ab9HUs96c5Pol6OlNHVbm6229Z04CE0TIDaFoserOT1WlZnQlzmhknMgeK1VDjG4j47FAha3
yzR+aHV2YkA5jHRRx7NWWkuXBa3LPfi2SxE67VPjCQrifZJt2yHddpoRnqyr00nDG2DDSuuZm50c
AIo5+l3IX9aqd7D81kDjVkxxles+KV4kobjOKJpNNUAlodFn7lH2POhN+TPkT8rFB8rBgUOmAd/W
4P7Uczb1IITMQNL9vJky8mZiNvae1mPh4q57dEbdPatFcoFM3/YyJzeuEz5hESvPwyT40d0JD4ND
QliAZmCNzWh5xAXzj8lgPJSN8KuWvKTTY3uGXXqZGe3+KXtOv/EcBqByrwSvzDg55vLhhLVMaToU
LgflusecXHmA5tKYrU2IreJit+3wMSGU8bWpbO+UaUVbgRPpJPUa2GdUg7atqZSuR2iHN6gZMBuK
ZdGeqlGiB2WJPXgxn6+l6q9ZLcaHqBTp89grv41CGueo7UzYcOAsQ4+GW45JZF0p9Wz1ottWdmjt
LKE95xXDq55WM7uRCryu1qBWtqfamyWrNaAhsEN8nGY2WA/j0EY0DKEeMnXlyirohv4dwNK6n8t6
bcKtPmh40m7KWjpBPpnMz/fdyTUiPPHFaD7W1GwuujkhWnfqczKNH0NK4a003Iqsp8SB4WB9DxEx
fYVV6HzlBfTNlTGU5slLuVWzEIsc5tPWLX2NSdzAFWl1gYiXXh9cCNfC7lEotHJTpF0w1nwt5tJv
YivRNlZs6zRfa8wwFcwQiAJYWBsKyxBtXJjX8eK89lPz0BRSaQCi+/CDakPt417C0pyq7RSlx7SK
cSrw+GBJjQpoy4vLM8fT8l3BkMhqAnAAQMpYowAy1TqZuit9IKZo4Yex3YJwK52dlVfq0I8mrovc
VWDDr3URHu6Ysc1FYSlhGQPvBvId2JYaoIFlXGdte6slfc8XGvemnsvNMDJY46U00QD8+WNmHjGH
2Kehf83rtvisWsIM0Hy0QDZTGEyytIJrAFFzcEnGPU1nPoqChzG46FQ4+cZMxY4PkY8+u3o0dXHX
TvygK2kMy0pzcMyAxn4PtWwhmWJKGMmT8l7SOCM1y4AfjwYPqCxcaBcQgUeX0SjbyqdwARiybml/
xefIgq/petFtadI2ANjKQKkY1mNvOf6EM7mxIQa67WsL2U5N5o8rJ2fFy9eC2O5C3p3xSVVMDg9A
WG4TYVBS5lZyN7lNEQpIWW2AA0jYjOFJdsfVXGQ6Vc9l9luLB8dy/aqieMsqNBiV/gvSyhgUkfcx
ObxOu7T2lWnzGQ7qs8iao1sxaVeAFkJmpr5HohwdWFvi80mvAl2x+o2mJNiaj/rOEAxfgqjxbWem
jK58Inv+4GhibTa239l6tgHPB63cYOZNWPJmyb11nOT7ko60nMX7ZMO9WDTHosY4p4d5pPUVL8aP
o9PpjIZ8XRrqxhDmzsvS2xTteD91TNsuU4PXVX45GfMuybzQqfXo3Fn8i6aMJgAK9jNL+zRNd7bV
vsHZOk9mNG8rQzQ3o0SX4qIAd5riu8cH3ETumrUo8asIkTEyqcPQ03OlkJ1s0VqAnTbU7TBa2QVk
PQQOxOoNfPA0RpE6P4YZQCxbow5rN7edbYyvyTjsjOleg6gDT/sLXIZ+jDSbVC1EnbzP1lQEfbPr
T6WINyOs5igfN11fvsTl0GMGK541i26TI/ezfnYH8zbvZ1wltrxJGzrafCwckeKPRBbuyTRtH9wq
CFljuViM485Jdepy5zz2I6ndwtyRqgrhFVFTIT62cad+b2XdrUtMZtwlfeTcmOMIu2xgrhd20MQO
4MYpY2abhflQLu6PXqEzbB/w56EQ77PX+srMjuLwy3OWJSAMlamJoed8/MQddzEUUcqm4GIVmSIA
UryD5k+PTQOMQkpCz9pyiUPr5OSZBnrMWJdyep0LN7mrB9yW17cJVlm+sXH33ZqmME+Z/dDk6bOL
M8DC6tc0SX5vDNMPfhBwVFUlyW6LZa9cs/0lEutA8cBYDWH5BFzqUVFDp+4BhcyUAImX4tX1kpQl
QMEWzF3GCppsY2aV4pEHzde2lrML9hz6JfnhnuLvyhOZC2Akf3NyCuC40CPb7DaapQDEz9xpq6IU
4dYq4FHOaVMHWZme6Pwci5pN7TCV90Nk72oSbJNwHxnTYqeh2fHDoGUQh8FeKqreXQLzJK6Qgia/
Utc6D4bcqshexxbiaAW2P21m76jVy9Y0m7WtDRCZ80PmWbfxgg09HCM0jUk57uqsd6t1xPU2L3AO
I8wRDAIxiS5sgWTX4nwPzTWwJrDw3viVcldtLKeGMzbhI7fsYd+6eIJNbf5m4RdFdJjZi8IPnG/0
SGNPtewK9qbY6Tad7k0+uaT6wZoj4TuZtJ9EZtwQy7KOskb1B2SUcdN7na+21sx8hw8lXin3kAr5
2LLlgUz82YwEEMzeuhs7FlHMHr6+aHehhYJxTKsjz6SjDKtnMRGWJwh6E12FwG61rSTmLZRcvpv2
d1K7S1x939nzpUxByBWlHSIo1blZdapIzlIfQkc8mLL3SIHE76IrbtPFQkpJwhCxnyUS1um2frQ7
xTS+bL3yNKrQfoPmubKAz6+bUX1ywfIcntt4m+A1EfFAZE93fywLpzOPxyPc/uvUVXQSk3lVTLyy
mboiQV3gL8nAxseTZNHa8sFJHEzIOuQ/9CvPo21xYZLDZE1KuRwWKNd2pe9LWC1VKZq91/5q7fAq
jOajTuLlwblidsLwWWjjjWPn5q7IH40rTNTM8TBrkieLXXd+mIErBpMeQ+aCIFEyk/EFe296H2zG
nMRNInpyW8w5L4VxpKmI6LIfGe7UqYc6UcMGqIcaGaeu2jh9u/Wy6klM9k7Z+q+MwCtrAdxPIzNh
+Znbso6eyu66DfEaInbAeNzKIlqCyGfdtf1DoYyYW4xSsHWdm0ht+1JmBvMWSX9XdcmX04uLoy27
0bGKLV0inLbejdbq0bYZpK9sZCMrobR4EyejPxq8EcV4QiP72oIL8g29YmS8/8bvkJxqD7KSqZef
ROVPfajnpCpC4vI4rYWnvY66pCsbad09hb2JpC7gcZMW8TrJsb2zRL4nJJ6J8kTjuXCL5eLGXFJa
Alm7tUx2igsybMznVdPfYwBAjk36GNV7eTRqu92PNaZ1AaQcfdOvpYk/HDPrqKiCJJIVXnrDbl+d
qm5fS+XcFTgO1pwj6nXUe/wYdba1tfwoHZWyFKU9PgLTvbc88dgIlOCMMeOctxDeefV3G18BILKd
DmQg6awaHUIGipXbKG8In043hpL3fPJFQNOL6RUCWXlHqqcaepcAjLSInofFbd9T+sh0xQAJBQJE
E87aTnRwwEgIyACsKWwgF5w2qq21rRB9doXdH5qw2Nlp9Ki1Rb2dKKFuO72Qa9dzLgs7gXQ0v7pk
IBJ1l8KdiAb3K0pZ4rw+/S5TDJ56awaaTlEAht0OI9+58BS9TLbUDjsvZFB8KZTiUfU0Qs4mms8g
TJwcmvR3j1LJkY2sHXpjQnWKHrYegddTs9mv+lRyo+pOUKfkuFrQAbHHMLpjEU6TrbZbBKmtBlod
W/91aM84E8e+DWaBoB7sonashf0zOPKAMG8kFwLoSCLn7NTiN4o6MJ/qqm1eWlbpvdKI+sU2vvGo
Dt9Yak+mFz6AIgUumlI7ynhgQOaFKd7Gd1Wov0JMPA8YKANbqe4Yhy5McfmZKPd7qJJitcxa6g9S
FBs25xet1AiIpYT3sOVCbFJwBMd+uJSQrLXReHIh2fr21G+bcIC8gSkEOg7Avszv82LjTeYj/O5A
r9EJqa7nJo33IknOpt599kX2BOLeN9PqTLVs8KPM7cgA4Yqe80urNz9hGF2vlHD24ZTCMUlxJ0RC
bIRVHokY/GSOXfmRIe4NkZ5lvXClF8DDrauiYrgCdnn2YSOGdRly3y7ik7weo9xzurAa5xaFHNV9
dZoK14VlbiI9Zj9qeUBdzNtqZlQvajehGf+kWrJRPXJbEg1PUTtuM8FmtKa8Qvid00k9N89Gon+S
QCTIUINpxKCVBqnU74COOtu6kXKfT6EOu8IUOAPyZWAolf0DB6d1NC6vvGKoWMV9USBgyoCzNkV7
F8Z1eWP0SfMyGhaThh0zDVWfvA3ucp7nqgtaw36oIt7EBc/3nLAJ0GPruZ4mDh6IZXPaaUhPmoc0
zoM4TF5LO522RWs/tppzWy7qNgUqv9SY5q2n301mWVG+JK2+z8T8TSv82In2LmYOa+AhugHjv3C+
GPpACBNFqbkWqCoD+GhbhHt+zUIf5FyKTBMG1VjtdUvsvJQpzLIxgsK6woRyTJLwGW8QlGcrqj20
bx2ZvrTXxcU2V6FlvSSgXDU0lBtH1HuUu8fOXjatm9yPCGZ92NPPGVq+QpPpZjCzQ9OMJ23QNkpr
LkM03HKErU4wEe4qd+HEocjnmlF2pC7A+1oeWjNn4Cxz1s2iNjL3ziOejhXPTt9Bz4r5IZ1WlqxO
+BnvvEZP2T9nd6FpJtt0jnYh+ZzcpFjL8ymTMa6Q8sWcJrmxR61eWw485J6h6xm2me+W8hJxRjBS
EJWOwihRC5aecYzkw9S9DOBcE2NDascD4h0xhUjtZ/aQsajii4JY0KWyZ1pdc87KyubVgoNHi8Jt
qofuBqzs3cilvh+NO29JD8J0j45XMWPY3oA+/xXW5PszDWB23gUyF89xRQmrqxw29fPLEF2tJDp7
gPrBdgRTHNULfcZncvDkA1p6Hmp6kAzGji1n/yFMtkuizZtUDowoa9q7kN0Ba2RgiLC9oXra+ZW0
V1N7Jbab3bn3CGYu8fyYq/luRO/MLXU08KGOowfZ3FHPZUIaaGaeNZurg4UMolpw4tgoxsKl1i5o
3XTOV7Nvjf2BmwLOFwlazXgOOROsTCF24JLPqWpf05pdm8Y0w1a3vZjEC+g4vW0OWUyZzzLviNg9
SIS+7uDeNXSOWj0DrpJ/OwNFLsqRma9RI8sbjnb69azcvte1DajEpiyrKwirW6nPJws5S2iiOdbT
YlnDiQZnrrO1j6w2cBqmYCQbfROfko+vAX8oZz+kO6ui6yAUNtgQoZ+WJh4yANNks79kLODulbAi
675aS8P7TmKyyq3H9S1H1roxy+f7AXZegFSmfqG2aKSMvsSKkwyaaj/GeNfM1hsglbecw9I6lyo7
hlPas0y20cn12p2VqRu7WdJNokPqaiu2WUzpmEVn7Kr2wSTvpiX5DyNT8ZMt7XZjWg5qtIUPBRnt
eCkXna1PQjy17Zo2sHtXbb2Cw6qbDgeS+AR+8wyrqLYrndeM40cwdx15a1Iz6RAsJsWzAiLYNJEq
tdkptfWTa4VveeFpa+ovq0R+4CJ8lOMEsTncFMt9rrNxbKy1HN2fiJ26SWfCdYx3PW+/Sllv4iUJ
JqsLMku8WK2zJ0QYLCrfudP4vGTxfinTXzOf7WyxXenjB6FfBOe83nQO0s4vukQr29vGcXCjY5ii
onW6HeDkmKE7kQaejlQPLC76VHucDxL0922C9cxvYz4Fj8LU/Jzqje5TsFY8eb0z6t/Hpc3P9EfY
3ro0BUJKRy3Hu82YMgc2qejRbilDu/jn2QfmrHeQhhuTyawy/uhlxjYWfy2QJnQE5pMdoqS0Ou2c
TQLvIqZDIPHY3BJFZq3CPIFfygT5NqO6dr+m+r7FXuVQFFUrZy6/eHpzJOyjdOTAobZITrGwYoOy
nI9eaXDglLVxZBbg3vY9B1IWF4suCthQAMj8uJKnjiurs5EdJSUk4HLmt237aLnVHlNx4CXsXS1T
j47WmDvrdhLvQ5vdjgmlbpH8Ykv57F7B4FnNNZOxf9uLWWOaeML9lunyJi6uNVCoCwkqWkTzVBE1
GgSJ9627rE1OnO6mOLnY0zD4+si0eSXkTqf6TZm4/empdQienOD+k/JQ0nJB0LVOigqjyZIkO078
9cFL2KJRiGaHy/NyJSqvDkbd81uO2n6nSXtLzw4kAyLAzo03lRTnesASV3Uh9dVJ7oDgI6Noer9N
9Hdj4MZZDLGO6/RgNYzuTDJBDav13H25XrFvmW0hb0fL6naFmVLPSRf7sWy8Hqv64tbnyagsmNOu
904kZr5tw7L6sDqKaCxuEUPUYPoH/KNFz4a0QyraZZO7MlDiUSK6qFl5cj0QEJso9k/2Y17LERti
WNS3akhzGoOIFvpNqZnNnnWH4gHmRz1JPotZMtBtdThaqnit2emXnPNjpTmbKWWoa8qWW02YHVRp
yCiuXZ8WygWfTR2WwOzTiNszdaHvjxTuh5lSGhRn0kBjlKfbuicqxNmy/UjlWHKLt3DIfNkW3QaT
u76utHK5KYSDyVpkExuQ2m62WDviu3Ie5EMcYxi1m1luyqXSCgrGhver1lJB64bCNSxUvFMGMYec
g1eAgrvZTDrRHbYZWrD0Q3LMmDM9xQSW17UaegrBVjPjyajb7xng1BX32iPz4TVe8z0IThcF5IFz
xI3Ko+x0JZPcO+nogNmFy7oPl5KjHzt7RGbZ0CFgiZKh34+LPXxGdpPvbSfj0Ow18MVhuCOK4/Av
2FLWzcJlU8zqyDvag7NuLX0jUtLr/sRnu+vZ5+h+qLcjblfo9BPGGhvTdZm301ZaCW4xtAnHUDhu
70e11v5MURMXnOe4ZTzlpE/L2BWJbw4j1SKpCedlSBsVdPB1dy2SrcpfMs/YF40Hi7Vlb7VJQ8GT
yIpL9FxLZ2rHhnDIph2Lnj1TlG/0wU3eUQWJX0KbKbTE7WBvjFaL9qFW1BuLb4focIA1a3DFfkTA
yNZUP5aTVceIIkhOwCLoM/0N+e50MZdaX0Mlbzc9twhmzjDELmn39SGiEAR0vHhzG7U8apqotobH
KYPnFdOEczOdXPYzZ2oY8z6tpmJjaC0k9pzZDgQnJhjgIb5XVLHu4mHKAplRghpzDvGQECpT3XHW
oS3n9mXL5r1L2mWPdiCios7d/9nGqXPq5mE6W5Xw7l2DA7svS1vcGtR2ENokMyNdqZe89V7c3pqx
m98pHPcHTXntm+eF7XyTdZZMd3h0iiM19g7ysZOI7s3JwCEv48SuEsVX8ROJ2tjWkQinTVTSB9wx
1YYVi4jmSFEkmmk/loe8JF0d5yOjJEXWg65f1IDW3dIn68wCYlOjyRr3pNtNEu9y7F/R2qnpZoMY
tvUNs+39djFFeC9rcc94Gh+BcFkWQ60sbkjhTM+LGLsXl1pu0OTagHZxhAJa41Fp3crY6u574TK9
Y3da7K3GXvMekoVU8qQbdbAw5l8HVp/Ely4bG9agqgc4U7VFBmMmp3WvYuM894ldbbnbw+hojoqj
oAJqAdZYKRtrDBwhKCzhcmiYs6bMOLQNmDOXiszG7fqzbuehX6ITvHU5RrYrKcQcjEXj+EaYevkv
fq02vlJJKQ/6T9Vu26JEoc2DoccBr3ICDlL1jxEYUIOerLKeBw5XL43tKIobzqxuBnOYjlTZ+n1f
WfJYzVP4PojOoiRC/dyvymVeuzH53ZYAZFBlVPGpVLOLkGn0UZhDBkF2rqFF17V7iLzcfG2mKFqN
V5qCLEHLNE5j7gyMy5usnKbnrokfwLDFlzQao41GHFRjyKxx3ggMRGqjmO6lI1g6GxPfkzyLdhnE
w9wqBzGx82bmjfweqBUjSlR0+iyTDgpRAM5rLWFgX0F23mcT1pqzlpf2I+Opy1PBQ8nu4CaRG3mi
X+k9jIkpqTYLqsL1fG3zoV8TycSqgKZbLetuIgzhwSO/n1FZvCRQkwOVQ8e2XCZSfSP1hnVh2PML
b3dxVKZHQU+IMDtgA4FbPlPGKe2m9cc+i48zhEsGrU3TeJOx670stBm2llngZqQ8FY1OtC6pljGy
VjgXIhrS2Xsx7ylA1hEV8tSrxyJV8MRJvAQoAzjLDNaC9Noz00ejGqhsN/RsEwMkiBPzpqYp7aGu
6FNiBw4OXcy/xZrEC89wMtN3+NK7w5zl4aXTVfc4xxHV0LwvbsN4lvTxdMy2a4h4FbUjojFMmmic
qTJaBKk2uqc60xH7TGUFsKIuFzn6Sz540yrierltTQDku5keIzQLWYznZbYpnYZObd7OaMzY9Zaz
WhcocrWgrGtOG4zpdxwWJvPIOa8Poqa8UNrGjJyTRV55A3N+wDKpBDJ6ZLD20UFx2kZ9hox78/NO
4x1uAguhpl3fWdVYAva2rHzNyjy76wT9xeNY5XTpGY5PJNmVqP6w1QKn1zDZG1VYiWuCHTkoh05r
oEZKnkfGmCQJHjNowbPbesw8k1e5ndtx/LAyTb+kuUbfKoNiuLG5YF7T31ttTFYy+ob++I5dUljc
6eZgdzuUVXDFuMS2S01GQBeguhxIIGuKxOXN3Kv2x6ZBtVKVs5x1S3ZHczIiFI6DGTAWjTD097DY
v5Wbe6wK/vqneoTtd3X6KL67v/1D/xPzcjaZ5H+clwPW3X/8KS93/fN/yctp5m9sAK8TA6bDmNvv
coO/5OX4HbAUBEuBUjDeRLT0v/Jy9m8M5xhk50keS46XhF3/SurGo4ByWueWsCyW1GvK7v/+7z/x
mLu/+e//xRPsXCVl3/2f/+Bb/TlmrOski8n/AgOlegQy5hqn+8MkkFRRgflX0NkwkGy6Dm1bkz0t
zwSbAiLLbjJ/9IbBYvexkHMenoZq21+pxnN8kaRWOOfTlz4WVKC67gHXKgehXSufSVPvDCYUk0Lj
jmPKOqWIuuxc7bLo+ECs16W+tbH7XL+1qh/1ienRzB8Pov5iS8zIlTbvoid7uuDzdVqutXUxOtj7
yj1G8ZXBU5BKHTfBuqp2S5Nv7XqLZAR4V3tT8UsO4+N2ske6hW2RIAPYpqT9zot03dJDkR0zpNem
xbdZnW0sa0wCPozU+bL6Z6F9HXqvM5PiWtF8sgm66+W8FzQSzMygNLZrLeM2k6jQr9UouoTZJwhg
zDaR7yTXah4iIjKDjJ0jRw+o1UD//tLr+lhZD4hftvH4wbHj+XorT6HaWPNCDkBVuyJ8Zgh/o9XR
psAgxW6T3jQPsEnbi2rkTeypoDFHERlBz24lc+qdqmiX0d4kPkZAv3Yuc/LOWWOMOc1Wb0N0iOEr
WQ7Pyaz15/ZUJDxaONKF5AFV+EXwpwCeY+m7XH5ry5e7PArvQ0M207dGoBWDH8+f1kKlJ0rO+HQf
2bYHRBQttoNtlm1lR4jEeZXJsp8psQ61CjgB8uzob8OxA1u+vQKA49TvMAd4qNfRuHHWGO7oIOJL
aHwd8kBmaP4QG3B0KdLaQ9DWyD6n+mSgG+r0taZXlMdUEMfdSgkd4wLw6OajzCNf0PVQienLA9LD
mwRSQLp0fjfQuZyTQ810wFI9GM1qSn+VJmIyPJ0lwBez30+uuSKbLWmpkAn1S4u2NSYQUVL8iozt
xLPAtvIA5Jlv018q+VJG1O3Rs4tKricmnE3lHO1iPDiRsSpD069LSnDuXd1bzAkH0TXloec3kf08
jm81HNQiv827kB+U18CdcP2OkfWucZIm0+wX5VsGuq6DAyCNfUqPCy573c7r0ZioZqUrl6BK1IDZ
kuBDYvJGoe5bpthgm4CAt+zKmIqKhwqZE8yi8aimX1caX4y47hCJg3kHqJgz+dXH84asyMpW05rA
LrvRM/kqX8jjqD2wKb0r/hUBy9H/uwWGITSd0DCZF8f68wLD8KHuxT0dHj3/SdTa6YqnTPFZohe3
FZbuMzlGOuckJ1r3aDbpnr1NoDEQRXJjI6jJVnm4Yb+Fqk2DCsoB0DwXbHeIyPO/OX6tfZbT/YKc
msTEd6ynNDG2lcaMk4dwYs7XNGUU0acW45o+Hqr4fiErRwyxAM82IyE2rwpV430mGErk0ZXPnsDk
yd1sY2oeXe5xDjPL0TZ/xRSPSUce7O6AyWQNTCONPwyPfQNJ2Gwr1GPOiyjJkrqWzTz/XRffYxrz
mZP9w+Pl/Jf5jD8u27+zu/9rbIOnwnXV/sOb+jdh58GhnFcRf6Ka9yT77IydjSIIHtfpGjJ4n0FI
lPLVdnhTttpM0woT1z9/CcZ/9+AwGbQilG/qYESvI+x/eHCUoxCuorLGJsUJDPqhc+xn0zrqznm8
Tu3PhbnSjiKzE1CDBatn6femvS/Fa+PsCVtl1R1LhdSfZXLkrhfzfrIOkbulMZXZUAIIQkhqbMO/
mGC+vjF/88YxFnQNsF9fOX3sP79qLM9OonkoY1rvc+jz9SBt0jPHGXT5P39/rl/o77+RwXANmXbg
Wn/7CRFIGqQqhhV3GX1lBpMKBA/TNnGRSf+r7+X83Y+lsUm4AtF1aZuMpF1HWP7wYShSYEIP42HV
iKNb2vdOqKHwg0laVLvRHteluaxL8tpaarwqgJ0w3Laatc+qwCqgCKhbxiVXfUneNJvTJ7eTKy3L
NxGnlzknYhqRP+Y5H6OdIyGzy8vqIY2KtTKeY25elfS/RFsGrP8+xKl9MkqK5KzmqBPr6ET7TqM5
01vzedEoZ6lbRptuJrqll8YdAsr6q2i+tDG9W2qKnv0zU+1sDQ9lJdkJJ6Oejf7welpZPN8L63ci
WvtKTscp71cmWQSFXs1piftGzznFhCFu9oxnrkUsdlEepMtPIc5R1t0Qx3A7x+eqoBgyrXu6UoR7
OXNFBVYMUhUJD0SXQ1UfPsp8n7gkOvqdU14qY2ZVh22dcPDF0t3yNjhvI51HVb8I6/n6GHbabGvN
L7Fpr4xrwatYdtQv4FU81M5MCmZazfJWQcaf5l+aPIKvW9sL5WPxOHNsav4fdWe23DiypOlXmRdA
WWAHbkmCpKh9X25gKmUm9n3H0/cHnepTEkpK9oG1jc3c1EWWZWQwEB7h4f4vMQqtyUHQgQ/1w0C5
OrJ/WfIPkyWgOycVAZIwr00UrH3z0pRvwoS2zb4RJ1F9g9U3RxWOVtKjF7UbAdKcGyDJHuvG3qDo
uxZyMJmlrivlrJM3ahitsS5eJZmEzG+z6nzeDYjL4xe6NohWjaSttg6R1yPKjB47kC7JAMJMfQh8
VGnYSIgBCh3VE6old1Zc73zP4v4M9A3VB8wetD3OsZuqxmMu2w/8eDXK8UCip9s0bKk3pSDuY/mU
91mGOaodoIkFEkHBegnNzOEt9Auk0lsHUPsmmwp+3H1NudaxjwAdn2m+o5Gb8c+lvuGgYXgSgnu2
J9X/8YC3rYJgkLqrfKpRuGq7xgOCfU7bFHsg3HWDiuho7qcrVaW/lPQh3iec3Gm5FwDt4thY28aF
HvxwG/ea2pYbg9uG3sXW29I1SJQnC9VKBXBU3ng0HrUdhIN1q5+2iDlGeErqoX2iJybYJZRf9RCA
YgCmmrpcdTMq+m2s3rd6S6kLlRfTOMj5zvVoz6cTcHRVgfzECC/ENDpSqNy6NxG/xJLQhZXXMnWO
5q3rVbKvbt3yjEbctx1ICdyAjt22s6pDZbvkMOjZJr+aziAfMRwrU25SmAoxthty4q6V/Fcm9kZ9
k5ftKlQxly9pesmrTpPRF7PQjwGSSHtUhJsYL44MdJFvX5H+gTwYjWSNrTKCMGsTzWxFfiisywb0
rj7uVTIuHEo3Y4KSiyrd6cFj098J3Koli6/T+bdRrMChwDIrpXivXLqgy8283DfVm0QdrNKeukZb
+zZCyV138KHITCllF2KrY6dOUkE18AGZ529p9ZhH+R4YijREl5ohtnXzLAL/XuujzYjBq4FdAvmd
Wu0l97yyeS8/tCY3ZelDD/mlUBMcdMAK0AckeQ1AbEXSPZCQ4oqxynTeFomxhiLDVr0Cx7VRe/bK
cDOSjlrNo6mcexyzVfvoygY6BexLWVvXdH00AzaqRY9fecrEoZKcnIf10DZo5p6kKf0niVe/ciUj
ANRsNA1f7odC8g8egqkD2C67a53ORcAKUtH0lGjk+NI0PYda/FZNx11BX0BPawc4wkTk2CR+vJGg
M/XxsBJudVkAcvGMfh/StYiNExU6UQ/O38D/o4KFWKLLkxQnfC26Xg9NeC+nv1JyJSlEfs6IN/D8
TlyYOEH4gDi8Q+1/E97G/Q+dZ0+BFGsPYIBVwPtsVw8jrSJjpbv4GvnltVTdFBGVeqT4ocGvjFJb
G8E+GDsaG8rKawC1pDTHVYDo6S1XA5XOVVzHd6I79Ut2KR1X67SQXuUufZ8KEq0bWbqKUIU3ea94
3uAY9JAlZIAtvaKf8NZ1+tqSCVvMwVV2ay3WMHsc9HSAPElbNtLWJ6v1kCNAUhND3mBllTHwaooj
5qM+3CZwJ6wqpkKfHULrh1zDerIOjSvTN1V2XuCDmYb4vDb/tEaqYntIB+tIP4e8durW95HYNxOd
ptxF7b4Vzx0Fsqg+K4KSJxjIU+1S0ne9so6661KiM773xC53D1CY1P6W1lvh7mOyAks+o72/UWq8
7YW9rwqMvaWfVf/k8vYi97GpMVWRwllwmkf6KjR2XfEypg/59O8k8UVSQqh3gSvoxQuSsGu3Sdfh
Q5FVGytCQsNUtlV/V5pwYhGEbdm0tuhXIkTfxgNr3F9Catt0Hfo2CK8PuXkBYYgWZLEdfUyh2+zF
CvZRq2ykvjiFV+fE41bjDRs5nujv5OwkMy7a6Lk1X2QlvpdLAyTor4RezTBuoayB6FdXkBs2ybil
pYfm4QQ4UDbjSw8uFpNZN0WD1oWIczJh5/GRtcAVgYdzNXrhVLEGkwOcZvoALNW+HvlgIQ0dQzY3
/Tv7HRhxAxCJpytwgJByoswloxCjJX7K+GpRZt/48qHkMNXzXVKr+1a+H23tWsl0dM4AusAzj/Dn
7emY57b0WHDUd1m7HXhe+Tn4jzPUOcF8tqvYzc/k+LbiVq6ljrq679jmE4/7C9WiTlLcu/1PquYX
sHBOJA2bCEXDRTb6JVD+KmpwzP5JiuBXRp85eoamtapt20kDAi/u17VIz23MG92egzhqNrrLc/6u
U+t1gqh5nzROpfJeYVvnUJHKnh4nv98C+ZSDppCR2jQERfTCo2Ud3k3g4CGbLrnoQOd7YwN1SVpM
envJMahAp6D0bIUaNIraKFdRnizZ7OEE5mZ1VX6h7oLwHtNzRckdAwRJzBWDb9IKh9x1SBEamdoN
yl9+Eh5qoa3oJW8i+u9DTCaXnbYply+eZZFGctKthwDzcNFfIIUBNAL6kvur6JFBUeK9n7qgca56
+5Ab6KVT6g2A7BvqOtHGnaeBK6XkEyl46JaADOgtjcl4hoEzWyX8Cf9x3bbWKgJSWKr5HqPYbSJo
O05ZilpdhkF/r+ZYHGh7eUi2QzWp1LN7RH6uwVnOXIzWXDgjzUPvJuumCh28hBPwvy1VUwBYF3FE
2hkl53l9mUSkH0np9NOrtU9f0Wq5aErvRCkhoSUoY0V0EGEhVhyZrREfmlY+8QxvayFxT4q47gtK
1IFTJSFQ1vHEJhGl02OhYWYayQ8VhVS6vCjTyxRdXqq+3yo96rB8xyxGz51+0gBcLlLIPlkjVALX
rbTlMK7FqYp1Tw9kxpNoLRvPiXXb1Nq69bj+0id2MwQSeRA7ACWrsPY3kQSR1fM3sftSwSr0pWSv
DTyV8RnqsodSGbcpLd04ux/Tex4FCipvgp6KFgOKbLdl/urF5i5tz5NRevLKiL6ODMryybOekoiU
smt33XCu9hkU2yq+BMZ60akVNMpiF0xoB7a7Fh9aUqckDW7eH1v/2xXn/xmZ+/+nuvSk2fh9Xfrq
tXx9+xn/n5MK794f1acK9fQ3/6pQy8ofvB1tKs3omaArwP/5q0Ity3/gWYJJzCQaMxn6/rtCLZt/
yHQfESSxVJSJkJX5d4VaxukXcx50yRAtwetE/EcV6pk6yF98bo2n3+cnreTiAx9RRjxAYb0Io2St
uMkhqsUFhY/N2OO4p0pP9Fsvep3aUkmZzkaML1BR/HENnjUqqWJPPpyr+w9r+EXxRWc9Pjzt/57R
7JHd67WSdeZQHcJcHCyp4ILJcqgfeCOcWj44kay0VtDHHUkd6jNLDy24Mjylk7H5AcqXbBkT8V4b
D3KLKpCJZjG+vCYVMQVKU2ImWzlFqdGuzS0kHhqFIy81I4MVAbUcPiyAPDcRGAsHz5o6HsYxuxuT
8IKixAMlZDy/+xLfi7jy9kkp6c5oZbUDbMSDMTD+1C33hGIAl6h3JbLszsfbBS3sCzOJTDBMFIw7
PXxSu4C3qCS/YY7zIDe9gfaquB30zMPPkP80tXE5jtWR8oX6uXrx94KyvT5WLeQ6N6S66NuDHUKN
bQve7jK/2fMtyPedzLXMaUw1qcEXOeASHvLwOUvNE/C0GGn1HgoUUDT1TkEsjfq5Z/wsdd5N7Qu0
slUq9Vd1qEtcujGncdolJ52Xg2ZVSHPtUGkpzaMH2o2k6JHWkwwWAy1BzbgDVw7fyGyvC0pVv987
yrRr/y4L/f1TpyrphwIN4GvRIjHQHga3u4KMclqmIdRW9ZxF3kO/olestfHa113z0VXZv4PZPcNx
DJ12BDqh1wVsCpCCuXdL031HU+mtsWp3N1YcrKYXP6mZAm4iV9Nrf/CuGorF/+rqfWodfaw5KtPX
+GrqUyHww9QjcGMDPJziULoeip9gLvVDgMOozWOH6tdOaO6NBWnCA8wNVO65NcSDEdWQHbhzyg4P
NzLtOGL7ygVIetyzuS9t+cxWK2Bu2Y3Xd7e/X+V3rYevpjqrSfpp7uuRSQsIZVm4r+mk2edErbvh
HWZsgP28lTrbx8ruYjW8HcsKHIjviT1IgHWZ5WcJobLqy2MCQt98dDETajHoZtPFg3RpkfQ1QbTS
ecEjE/v7X/susP7Fr+Wc/fRhUt+GVyHK8gBx+qyIizM4G9hJGaiW6hOorjV5avuCYlWpIdf6rqzt
B3DEleTWS8A9h8K/dCcKY1VRg4ujnar7cKDi4FnE0a2sVPssNH/+frZTP/Gryc76jDiZl/2QZRT+
Uoi73k87KdHA58UHEpni45EjZaaR8+84E7Oyq875FyRBUxzkrDuZAKNGkbA+3g5KO8VC+vllftHA
/rCpAfz+l72rdn/102Y3lZvyhu/jtIDkPN5qA6y1CGYtrl7xquqMX1FAqlsOvXQfeQ3t1HAfGjqo
OWncSOAR2BgYjPctmNjYE09hATC1Kts/bWjqq8QaqDCY1jHfm69VUuhIz+4wQx8kwx2s/FB3NKaC
QYFWZUNC0XiEWRqtvmDqpXr2vaJUW18fe0yJk8dSoTpreTC9uV6cQdRPSYPnqweAVQZrYeNmNr2Q
feO064O3IlBuugnARs4hNrkskfyK8yOL/c1pJKY//3AajVZVdL6mFocxoEsX8S6s6NopqnEnRuUR
gh39smaXaPSSvXIz5MYW+1Nakuje2dX5wCuAbvg1ikW8HZubLoO+U5lvHLR7N+FJRtHxmAq1+t1U
Z2d+mkLESly7OISVBPWtUayzsYY8PgJ/ubC70XA8sFD0tBFOgMycA3CJbjIjF5e6TJ8rmTinZgv6
NfIwJUsAX+suFOTUTegAR1W1jxX3XurCBzDe90OmvtgyGPUuineg7l4FdRYyEYSSgl4g9GkOp1aC
jKmha3dq2hw5hGYdqb8DbnY7uMVEI9XkHOS9j9t9cGoY7iEx7J+tLu+ztLmIyic+16k+0qks61Og
fts0To+5ixif21F///uzIz+16rJR2JkoP8RiHY8DD6SEpAeWtX+Vk1LYWkQlKuURJYnuz0jV3nIJ
/HDQmBnXlVruaKishDWAGB50wrb50Sd0/Hpd5qFe0TPWErnx1nkJhMDv6aMhOHGd57xwexr+CQJc
eXmaxO2phrTmSkv9jsK0pTu2hag1qsBnVt5FO1vy9ii6vo6KZJGaITtfJLwfcSepNkC67kcrPlEr
+o9cSsDUC3GDshgPSL980d1Qpa7lXumDT1kzky7alCJUbD76KgUYDnHYnJCIPXVPScDpO6gCha89
Hwm4aSH/ebphAPY54ExRUctuleYgehLayivuqhZmcd5q+QryMQhDX6GyWaoZ3bqaok+XKjynU2jm
ph9tUZgr1tClXhGvIz3PJ1Sa6wEdhnVSdn1NSYNE+Pdz1b7O0I25Zh4KQl7RUsU4wAi7KNtzs71Q
4V9qagwEF+UfrdEPMMKUTW/KiPe4G0um9m4jTmOTMFRevOsT+Fv+iAhOeRn1z6MXn5uStSsAwuRW
sc8xYO8AeVR0OcpR3cUaFVrXPQCbJ8UxNijb09l8AZ6LC5cirwezvIkME8g0BCwoMoMrO7AeYuOM
sxdA31nS/ugVas0UjwMYYL9fh5lQ6X8HBe7Pn7+ZO3LO+V1bHnQJlXdQ2fFdlMKoquUyOJEtvIxc
C1kcmmjjOqNlxs4UG2lEwlLWx1dwLR4C8WNBQyyNnUpgbK4WSOjISgtZSkOaqBr68dhkp+Pwqw02
u7IlevDCg6x9CJMIHE1mD95JYITDuZv6LrmydQlNtdtkUwAKtTHXNLuBZNvZmWbIHopGAQUOX/eD
Kwtiy22XWLB8Rq08B01DlTXN6jUgQmSH8og6T3UknzG+Pt158X5e4wHG6SQilh0AI9ebUcPALaoj
Yx9VMN5bOx8d1c9r+H8hfGwN1YA2SS0oj8CPEq84o5p5YxYuUgbDXpch0uc6OXMeh76D3B1lHOwZ
wMigs6QmYY0TCvIjBhJrK0UJ8ZU3qdAUmHlRTYdsaHtXdUZ/WfEUbY9oEsaKEGHoCLZAPHz+RyHT
2gzEMODJg8ZOOYQ3ukvSN2WNbhVnGz+q9u0QP1ulfxXgXZdrMXBNzT8pXMhKUuqELoTpldkgQekB
zVkDKavoGEQRcTRl9SLtd1VrPNbRxDg3M3pu8O1pfYPdMTtL3R7Z2t/tllkCg5my0fB4zQ/0U1iv
nMdEVXU5917i9hMcFjMJD1CpmTU/e43eci1hUSD3Ve7YadM5mVrpTpHJj3KlH6JRvW5DFeqbX/A6
UfXLXmnPtBQSY0oz6/dT/uZVgmnZ552SdXmqmdRODzTYHv22fql7voEuOhwWFP8K19xHlB4fwaNc
9vCudzHqSZvAkGAJpPRKCiW4qhL5lT7xzcIZTYv7IYlSOXL93kypZBRycCkPsGDXQavUt66a7uny
o36kYD6hIFrt+LImb1B/6/ZxIR1KLfPNHQcMchMjNaNzzx0D5Ktc70hcfVP3AcXzeW5KO5h1VYv8
4Pn0x4WKF5CuYi6hvqvvN0qPr4S6MiXjsvZ4No82bTsDqUvHTOQWbZF+oiVkYit1jUI9QWQc3JSN
j6zcd7fhLN2QYT5beYOaQqpFJ+hP7LpscoCwzk1IWAahbjXjVqcnnMj+9ZF/8+syCa2czyuSQJen
xwKS3g3kXR25O5Ho4OcC6xReOA0TsatsOv26iQgSfcbQva8qd6egykcFBWmQUUWpxK9Pj0znm0t2
bhvDR9e7Qpb7g9m292pIy1ytWyjgUX/lhnQxooo6ih6lP2EZnaacEhg43Wq8+jFAHHVHreHyDbL3
lgV0waUyfDUs6YhH+Dve5Yu7xPrnxSfyRuqbQ+NDG6SG472AdfR/yYNsH2hqAZZGrmJCL2yDoD2N
qIbFVfUi9OysDKgGtLKKyYeF9BwVg+BAdtld154RbFQ5vtFb1RmN8Nk0edAhBAhpuj4CT/ruxp47
K2CghmlebTUHuWjv9dq2IBf3KOJL1iovk2c5ql86jwsCngDsiBqpiBhyVg7yXW/8iwT6TBV4GQmO
qW69cWqT9Gx/4J8/vZSs9sinn3bcV8s7u/OMXBp95J2agyKjNGOL8FwuMMoJRPpDLRpeT5l3if81
ugcj4lBadiZnXHemoMmuJUyPE/ZutLiwCvfRLEnOmm4j5Uq9e5/f/7V2wP+LCPTJAuZ3lf4oqOrX
9FOJf/or/yrxm+YfGLmYJiZPWIUoYgLz/avEb4g/LEtThGWY2JMDQ+dT/7doq/mH4K/A6qc5oCL1
ylX7FwhdUf/AvArCtq2j9GhM/nsz0PnvQOjTlf2P3aQY8wo/rt9+ZIyp4WTI9YAqoU2MpM2RROG7
wac//3DFGUYMN81lcFlKHlA6v1e08l/b7NuK6HdDz+7zOlO1CJiF7mg67+geWt/Khle6cPTZ3Yzx
cQDlOwO6Y/SXuWafqgEvwg+b4+pfa/uxlvvdzGd36zCg+QZ/x0CDUXpJ6CVj7PyfmU789ebga85u
Rh+oTuQ2NB4yRQM5Er1WXbPsW87rqHSDC23sE8MhBRXAKlx90+mcf4sWZV5GVZEE69AAMhwX7uza
M7MT6LnGZtngswtJzXVzaDNXB6BIGt41+q9CbfL1ssGnhOHDHrdt4BsRN4fjVRpvnkTqN016zLHt
m70iZme9qZQNDStXc+AoS9dtLawTxHZRBVo29+mf/TD3yvON1uobHQBq8+wC4jFy9X7Z0LP4zDpq
KEnO0GYyhFPr5CzRipNlY8+iMy7jNB4VnhB5jk7KqPBIK8v6SO773ZLPwtMNm94tXfApIJd+hDzN
gqS4WjbvWXSyS2wEvTmzvAGJ69jadJV7JCGcNsQ/j3Fksz9/yVHLjUoRIerPpHarGj7kpRd45SnH
75Gi79frgu3K53/BV30plMGSADkUJ6aQTr3ux5Jl+Qf7iSqBPXbC1x0Z5Gipt6+591cy8h/eEtyi
nyfdtn6hI6ZDIRCx1JPEgrvZyMqRfPG7FZkFp4F8oBsLt3daVTszxmSfFMect74bevrzD4GJHBPi
OlPca0hF+IpyiES3X7bas8CU3Ya+oURttJAM9PlMqfplqzDpl40+C01NVxD8RWzLUdzhUWvKCyrd
zrKhZ4GpGGgbuyIYHEkoP8YOuiaawM/Lxp5Fph8Nqd43gBw7qx+2epvbG4xBikXHrD5/O6YW8g5e
W/WoPhlXrq2jE1TcLZr4/B0oIehcqEOvOUGu3He69gON+mOO9t9swvk7LoZp5zVB0ztBoZ9qsQ7U
sD1i6/Hd0LO4TFCOADfbDQ5VUXXl1uFF3Nk/li3JLCwHFR/6THTahO5DzrFtdxgIvi4be/o9H+IS
4odfGEHfc54g51SY9i8pGReuySwwq7LL8oxHvFOK7mcuVQ+e+rJs1rOgTLReHu2Q1S7l5KLJmgu4
JEfL/fzyLy6ed2rrhxWBy6LlNm1lhx5UcpoGRnPXwNtalIfr1iwujXKQlCjPe6dTrbdY126T2D5y
Y36zBc3ZjVmCMke1pRlALA9wIYCppq5vLUoK6Q1/3iftKE88/ax33KbbyZVCgbzfLPqY5iyZjVz8
gRs7H5AVU65VJFxg3i/b3e8Epw/fMnb1sSg9/B6A6iMjrwdnPlzJhfOehWXola6hQ6d08iBCYC8+
lZNg2c1gzqLSQ6k7tqZdEtHt3digDOg46OWy09ucxaVr5WCk2YmO5aH10/jITOE8siw0zVloqqmS
WFHBRmkb/BdS9cmjz7Bso8zuS0+KWk2S2eCRJsBZpT3KiXG0KJXFRfvzBg8jHYcBteZKy+snkeEk
0ghxtmjixiwy42L0S83kSMlKurupqW7GAKejZYPPIrPITCEXOZca0hs3tec/NdExr7hpu31xFBqz
yAxlmpk+6+yoJLM3UhW0j2FcLjuujNmNWago91p1MqBPmd7pvYGBRbzssDJmkdmHmVmZXjLd8xj2
Da31U9MXfspZZGppb9RVFUMN7NRDYuMbHat3yz7kLCx91bAEqiG9U+kpGP08ufOjceHYs6j0cJyR
ZETMnMwKRieuZUhpWbJdNvFZXJIJ4rFl413QlOavsK9liDiwn5YNPovLrka0y1MD9qDSgr/w0tci
Ha4XjT23PPOVAn8iwYr7cn2uRrKjV8Gy/Psd7fvh5rEbocY+SilOMEo/sWt4w7dhWeDos6j0M70y
oSQM2Ae3Aiw/ipS4zNwsW5JZVLZIhNU6rwfA/sMNepBoDEbRkT7KN8eJPgvLMgZsFMhcDZqG92+v
G2Dpkk5aFvT6LDJNUaOJ7LLFa19Az+uwbhikNFh2PUyY9Y95shmFkpqHxeigVyeeY7m2X123606W
rfosPEOjlxOr0nsYcvq9MMIbs14WPvosNmtVbsIeipqjQRQMukDFsUdaVm0Dk/95UaoSVSt6MqOj
5Np1OqB1VqZH3g7Tfvvi6pk7dEtK2CJ7VAyOQAw1b4Uj6u7PDt0VOQg2ixb9He7zIUSBQdNTbLLR
6Qt/K+veVljysr2ozULU0F278SRm7ykQzaS8ue+oqCyb9ixCvV7x8EvIBsdscgleNbTpVpd+Lht8
FqKRKAcjysoRQEP9EJbdS5Hvlo08C0/XjH2lRQrDUbv4R1ybP3nLHnPE/uZg0WbBiSwkbI5+xNYt
yZ4zxb0S/p/LZj0LTDwsemGPLldbWF9VIQYp4zGj6+8mPYvMWJRBkY6cV5VHi7i3Kx213oU1MW0W
meqoxkPYEZljMNx6aX4rastZtCTqLJk1/cJqzRw5vzSH6pUaiPPnyw6ryerx4yGrJblhcaIoTlFL
ZFiu0TnK4nnPYrKtEbrTW2KyKJSDcMWdjfPssiWZhaQ/IrBY6rTu9bF9JGk+GDDmlg09C0jQpxZy
sMC+xsREHcN4HTNz4SmlzkLSCKizmYHROyVtfXSszRKlQe1+2cRnMQlaQIsikSsOThCnvSWuR7tZ
VrhX50EZlHkgNHZgouZ3UlFBHm5afeGCz8IyxIFJy3tlcIYsQLxS2UtefbNsSWZBiZR2kImEoeVU
eQq0/hYQ/DFY+DeniTKLysAHkKzohE6vBLgIUX800RVYNO+5uk0rKmB5OPI6GEW+xfn4bE2Ks8vG
nkWlbRtB1UfUqW1kFzIvwTuMh8+ysWdhGQt4zIqboXffxNvUbfe56h85qabpfZGevBOyPuQO+Bek
Y26MpCdhrP4ZtBC28faAUbcyCX0dvb5lYTSX4FHKIZaqjEqnqcbPSJBv4tr9sWx5ZhHq1kokxpHt
KHh4G712PxrW07KhZxEKurufNMvJf/z6JoIXjiT3wqFn8ekZTQt7lGqhJ5pLz7ARICsWDj2Lz1AL
kLIPmHUeoDmEexD1pWxZWezdMf3DhilrE98nVJWdIMz7TRgP/UmaScORbPmb6J97yUOfaa3YLDkR
paF+Bi5XnSduUB3Z7N+NPovRfrB02fR4cKaG/ObVaHvAbHtdtFPe0a0f1kVL9C6vp0w5T5Lrpgd3
25X2snNrjgTqNdvsDZt2JnVOxEGiosXlO10tm/i0WB8mXoE3hPFK885szXMFID+Cc8vut3dSzIeh
VQg4Bu7O9O5i92xojRwrhuhu2bRnkdnFyEM1tk9CG99ic/ua1Payioc8C0zu+8pFWXJ06i61dgm6
EaeuUY9H1mTKd744cOc4IEXrUqHCbnCQra4wmPPj/jLWx/qmQtzH3yxZHLbH528aTjTsVucn6FZx
mg/Wo5xbu2VDz+4iP1fx6a18VmeQX6USj+lBWVZWmeOYhhzycm3RjHULrKtakb01Q7DsSJyjmGph
JLAkqIorot7heLVV1GOFvW++qJgtdurrQh4zbn6rCrMTHMLWk8CoaUjuskNxTtqEN2/E8CIpMGfR
ra9I9+Ng/VjyNRG4/bxRTDPqZQzYaVmljX6iqQhQSYF3TI9xOkK+2OtzNmUjcA7PYyrjsV/9tAMd
EtCYLmzdz5mOWhdXkmvzvBI+tsMYIdx7AG6XLcvscKlCSx3iYdqJgX3dxeXORZNv2XkrZsdLL3lp
NiBb5diShIaub7x1BkYJyyY+u/mVUIlNVKB6J/HRm/T6cJtMPvRLBtfmSKa6aTLZGyi7w7iDEwgU
qKgSbeHg1ued6Et23foReyWFeruukoQTQJUWHlqzbV5VOHm3BtHfCWSTU9zOy/Zq2aJMe//DHdeJ
sBgSk8+piHxd2M2hjcKHZUPP8loDW2BQ+KRao4TpKZ7EIXqw/qLiu2bPtniNj0Cv0rJ2Sje6hFJy
UerLzitUTj4viRf7epymrHZhhH/KJCqy0K+XLclsf4OkswK7YNa57+56PmZsSYtK19ocCiRHKfx7
E61MeQANPTSnIBwWHeDaHApkGG1vhqnM3tZQ9qqiiya0F6W02hwJlLmYQ1pDOjqmpKIPFainrRkv
nPbsqpfKDFBkoA/UlbGX6HGvhKmy6Dtas4B0k0rWhEwW4QKc3ZsuGmBW0y06BN8l5T+GZDZgy53b
NoegLu3ywd5jbOEsm/csJIs86238tOieaGhwt93k71n0y44SaxaSmHWHsgbI1WkGCa+7ZIDMnmbL
4n2OBuIBgW+laZHmF/K5KNNTNysXLsosKHufbm9RqiRAKoRl8PO/zHTZ60SbY4GsEOnkumAP5p1+
UQfVqQ2g4fff8mtSkYLE/+dzShWWj98PZUPdiLwRantcZ6tUDuyD0LTqttVicW6OvXWN39DaGOLu
XIa+hoat0p1C56kwh40NXG7aHsHSXd+m+XmHocelKgy8wcpauCcUx/3roRNStgjZiifB5zlndY1Y
vDyttak+aop7qufp/vfr8XW2ps2xOorbonWOxB8uI/GDUtYnblQvY1Zoc6TOgA1oHqtJ64z2n3lh
XNfjsncgso2fF6ST6e/WUpZjKItXC9YmCn7YyxZkdo/FCEY1kYxypplGZzkOoHpuLLva5yAdqQ0w
1u6p/HaSkWyUIoAdbR7T+fnmQ85ROr5Zs9+qMcd/rMKa1kVcG9LMMgKOZsyiBuK8B4mZVSlEkmxH
F36nFSlHErXpavnni4FK/eevqcSukN2Er9mD4L6xsxZrqAF5P3ObxKW9qPGozQE7lekWGdBFDKS6
OhDIytb2BQXEUl92Hs5xgDaq1Pno0481OvcMO9mDZ8tHhp7C/Iv1meMAQXnkRS04Di2pCh9KiZRl
VRUWBrBKyqot2vdz1JE72EFaKQUGk3mNNGqHmC1yQMvQhrhJff7EmR1WWqSXuVO5Ec6lZo2DQXC3
bOaz63mAdy0rETMXjbSLhLJNw+Jl2dCzc2ZsOznoC2jyI85IWVMdpCJfVPdAleHzimAwE8Dbtzl4
4wpDZ7OcKKI9sNplM59dz26p49pb5RpAQ1PDwd5HO1VSjikOfHPYzKFHReAZdWKA6VaH7lGBlOuX
qGcumvkcezRGI3pVVFYdDMfPZB/5wFFoy77nHHw0eLlupVYEUylqUJHzA4S7e33h4LPMGQfVYqjL
FHUArBtXdTCel3q27J0yBx95pta3KF7pTleOb1WbnpiBdbtsvWehWSBEhAYDJHRPkiqUaiocU6ph
GZFQ+wfyKFFjSOSMHigR4uThIVC7I9fGd5twFpxZ4I5m2KDGAIHz0cfz1eqXEWUxj/gcnHJlmr3m
wjf1bQSVfc/+6aKksOykneOOQthsyM0wb9F4J2Ztnrfqwric445KV64iNYK2qZaK5BRhgjVCYm0W
bZR/II7iom6SNjecahytvQiU2w4rmWWLMsccRTjBA8sIGTzPH5ALfhzTdllGp83issXYIO9yQGTY
zd4VhoxMzrJeh6ZNN/aHOlCA6bJQA/aJkWJnPbTaVtPjhcUxbRaYGt6rSlLB3YJDPK7VKrpXMqNc
+DFnl6Y+epFnuCab0BMXeL5vR0ks/JSzuOy4HHS9QMmtp4x1Upe1BjLVV5adstosNPmYotU8Jt67
7QM18se8NO6XbfDZnem3+qDo2MwhF2a2KxNt/aA0l93Hc9yRZcV5P2ixgY9BfiqG4jQuzGXrPccd
dYMVhlXYQWA3ZRSGyui6jhV52W2sznJzL8Kwus1Yk2iUTgOzrVa5JpY9a98lcD9Ejy90oOiYcjgC
afaNoHY9ZFiyLPqY6iw0zcBDNB3PV2fom7WBJLKeZMtKNnPkUd3oRuIFre5IXXbmjhL2b8sAzNq7
bOLHJZEi1xjBMDsF0Yn9m7b1MNRcuFFmgVl7cYxfN0uid+WD24idUibXy1Z7FpUGil2Dpna6Az0n
RV5q3bfITy0bexaWZiOUqGtZE2sAqJuE4qH1k/xp0eBz5JHbYamO/bDulKgkodATY+eDwP2ywWev
ZkuW0raPIN1LhXWeDPZdt1CJQHvXMv2wUQQEvCxJWsNJ8J4Mw+AqsKztslnP7kspMIUEynqSCsC6
Y6XLhg3dNPMPy4afBaaHVUwdTlt80Oqt3ovYkTx5GUERk7HPF3IvYUWVDcxdkx6UGgMbW2qW9fC0
dy3oD0suA6AP6piCwX9xdm69duLYFv5FSDbmYr8Ca+37NclOUi9WkkoMGLDBmNuvP2OVzkMVVekt
oZa6pVI1m2V8mZ5zzPGtMvq2aKSXJ+AFjwX4f/kZ/+3hIByTWVymig/AH6+qOLkiRNljp/1fLr1/
ezrOtIXEwEufYFH1yKLmYTtYQPkrzfq3J9MFegwsouQUDP52W+drOdpjcdtedAT2i3Gs9skpasKH
KVQnJP2PjcdecURQZav4JfeTRom5DpmrzrDcPHYv+cvE7W9DYpZwDN0GDlcTqjvp6496bQ4OyW5p
tqqraAq0ORDFwRPTYFLXWrljJ+ZecEQvjY+yQ4iSVrCvE07drMPwngn1ZQH+Rw6L7hbmZFLA+CxG
vEtgK9+apfq+VoE4Fl3tNUdAsGMbj2D6Ym0JmB1z7TNqb/LgB92dm9bQpVQEo07rNT5LpCufvDbx
90P74V55JP0UzR6KAFgGsDB3HGC4aHXHtpW98EiuS7k4+L7BgFX+gMGrz9p5OzZf9sodG6JOVSlc
2UCAACqB6A5thfF7t7bLcfAfE2av3VmiIEUZBRtiG7HyYatqhWbflrEJCK/JHovk9iqe3kY9fgM6
TrUsH8sexpjEHSu97fU7CegcOCwuu8AQ07wd1JTPyfqeQexvltNewhOGBrlriynZlAgPtewb0Ku2
6FgEsJfw2A4PH2mCoH8A1mBMPi5d+vXQbN8LeHSr0nWIMSxsSqLHMmnt26hBwjv29N1KrdFmJRqN
Kcl4/HUCIc527li+dq/gqYMGQUsHmzB4awPmVIWIFq05mPTcg2PBdk4V5nlyQvPskstRA9aSbIfG
nO0lPINppnFBT/jJSx8XNgR2MuJbeWh3ZHsjIkBOwxSmv0h71vE94pjrJD6myAI855/RXDNXwfyX
xWl8yapQ+PGisk+PVTzY3oxoXtTghEVONUkiuArD5x+9hvLQpYXtnZABiJK6UwhEhYpUIUP6rTHH
6ojs4kH496xTvSTlliy4k8t1uqPwZpPre42L/72vsL0tbxnE/v+nimjPy8R+kWl6PbI22V571CxC
BTLEW+sEmOu0rH50HK7Nxx6+u3/2itkpbhiutiNwYhWkmDQyv/73s//7JAJS+J/DHQdr20LSDA+l
pSzf7NbJe5xO1dlM0zF/EgCk/vknlhDXfd5hbFyE5vlQp+OtGMbhUNTI9kokLpak6jqCkffyUcP2
bUn4ofiC7ZVIZa9DFmx4NCcp+t7497qdDskx2d79laaQwVUpxiR25AEQuc+ptPpQ6ILD4J/jTSKr
O5+iKhG4Vd/Oy8bPMOc95n/C+G59lnDiAIYGg9IE/G3pkAgRJD1m8MM4++erdypuY7TuoKDSrM2N
CaEixV3GHZwquwNU1EBNhpetRVTsm9LzgBbGsD/48N0inaOSm2rEw0s+FtXI7rh+T1r2mzW6Nyay
lVcK1qzRSWnG0qyLQvdj6QJ47LJxpAc39b0uCWCSXoYOf2VWdX0/dMGUA5J1zCCG7ZVJxtRw8w8x
KRe2rrmfkrlQYfxOpPubAdrLEwxE36QdsEHOwdS9ruWPtE6KxiXRO8//zcGx1yg0qUVaXl5eXvkP
ie1vCD3WmsH26qcokkGrpktu0cK63vThTc2FO3Zw7PVPg6JyHamKT6MFc9Rs1yXjh3KibC9/gly6
tUuC9646wEpcP/YZ8oCHUotsr4DqDaSOa4dcroRg7dR25LYLtmOiMJbuFmpN+3GcDT6mN+ZhpN1T
0ohjrZ5sL4IiYTQFJgpgByeqxyRS1+kxozm2V0BtjdvICDrnKeDRq4/bB96l+tg02eufQqq4iyKk
iZfSplnt+8/LCibV/w4wfrN29vqnJRgGtOpjSKZ5/VCO5Y0w9ljSku1lT3EU2H4N8OJu2S4cxg+B
0cfm914xRClog/GM3TDtwos2djsHsBE8dkLvBUMsAixnSpMICGSYTiUAo3vrtoMDvjtDadkvXHaY
KYMsX6bWP9mSfjr2LcPd8Uy2yMQgEp8gRnhdCXHADNP30pa/2cT3miGtW8gRIFhBkjj8LMMyQy8c
WMDbsfM52QW6UGeX0zDAIDQpxxWeC934atmsj4WKe83Q2PeTlSO+6HhBYE9KQLBVhu2hdAvbq4aC
hHSaXIam1f1rzNhNQo4VLNheNBR0bu4BXUX4rK3M6jJ+VpPgx6ZivMvoCoUAuppxewYw5rbumjdQ
Vw5VytleMxQs0Cxrgc/pW9DswJ63+QKA56F5vvcr6gDmHOiAWM7OQdGP5g5wmIOfcrc6k8DgNpci
VGFm6zLmQD+t4/Xnsfferc8GyB4iGN47FPpB9V+6iH049uTdoakTMm315Q7HqxGg7niDzHE+pohn
e80Q4SxIKfIUJ0uDh7Z7WyL78dBr7yVD2GNJkqYMTxbJ93pIf85b+v3Yo/k/98KJNtE8wJD0hDYv
kTFAkE7TQYsythcMNcCHMmWiSyyevqIKdXbVcKznje0VQ36aktK4EBshILTQ9ugQTPft2LLca4ZK
MU1L4jEqKiZ51I1PnU+ObeB7xdAYVoMKVxqByAIulR6HF7eMh8q2bO9SRMpywGUU4w0yJ4hZlmUr
M+8hOH8TAUW7VRlxr7uxupw8uh9eas2aj3wdgaE/NhF3SzOYNB2lxbjULciPOnxoxbFEPNtbFQ2T
8i2F9gH7yWpoFgBpcMdnyAaPnQ973ZATQDY1EYlOgAw/Rq4sRMmP7bN73RAdok1zNqAk5wOTma38
UbL17dCI72VDWyxQT2UYcQC8HieSkDtOTXJsKu51Q1NPiSALXtwn6SNoQB9gPn469t6XyOtvtdv4
Av0bPITNgKZNJAM60d/U6VK/1370m4m+lw7FyariREL6lbrpDczhEhXo9uhc2R2cWwLpdFtCjbhI
fuqZepTzMds2tjctgvFr0EU9asO2n8LbxEuS06h9jxb8m7j2QuL5+6iPAdDYsx2gEwzLCBxyy36q
sDJVJsayPPhld8Ft6QcYOoEJgn76GQz6dM6mIDXHNpi9ioiU64a7JlQQpOmjBxPAkxgNM8faPdne
wcjwFT4jHsOD9Nndqtl30bfdwTfflVgcTeqqcqiA9vHAc6L5zVCbqTi0msJdcEtQ/2xFg+B2dUkx
lbLOI528B976zVLamxjFwGnwklw6HDStbFa7Cv1UXs3Hdse9kqh1bmr7sAfywVdnotoP23asFYnt
hUR2osEMNx2UEiXXmapak8n1mL8q2wuJdNsocC1RSQzEOua8AUvX8eroF92t1GQhyzSnAGEkqcrF
IJ5Icqxgzv6lJOqRHtaaIl2WNCrDxPxzfo9Q+JupslcStf2stZohD2lr0WdbU+tTo4KDBdC9mGhV
SS8WnmJnieYyY6S6C0Z/zPCC7cVEXaPTVVGSnMB97R6jTvnTkKjh2Orf+xeBZu9ZvFA8PRyHjADB
bfrh9dDi38uJtm4B3nOEQnFqV3ARt5Fn1VINx2KAvZ6oj0tWs/YSog8/wlp8afgx9gjba4n6pUtU
319Uyav81iSlQ+qsPGZGxegu0MXds+030yBnpjYIZdNqHe6DZBGfjo35bnkKG7R6QH0I7Y0Qs5Ax
voYrkD0Wiu61RDYB362T/aWEwK5gWHry73aA/maB7qVE0vIOINXLJdTH8mFrx++cSX3sVrRXEo0I
LjT1iEWZ74MTMf6XM+N2TP3wLwXR5NQoB40kixfVqU76GuoNcczZBS3k/wyMNECSg+B4ete6QtfR
ms3mYHs2+5eGaCzNiv8g9bTRMasp+8rK6ZBahu0VRMZ4LYB1xgcdyZ3uw29c6YMjvotyKZBAIr7k
EamUz5dHJ/F8PrR8yG51CiU6MvbYycdFFNzWDyqyx7Kfe/lQw7okiGeOq7mcxnxBKCQa0h/bxvfq
IeNa3289+mw6XT/Lrn+Y37vH/XdkHu6lQ0o5kWz1hsi8YuQEPF383bsA2ZytnMXHI6Me7gVEq5Ek
CHDFOkHycCMd01mFPOixZ+/C24DMrdVtiS9a6vGl0YATQw7VFf/76ZdE1r81iuFeQdS1fcxkh8t5
I5f6vrOD/BgPEwSWaLQImkw0YXrfpBH9tdiEHUtOhXtl0djKqe4nhau1a++3Sw5GwuXsnT3+Ijj5
r1902aD/dv8dEgZGW4VjFc3D5GM7xG14qgUf0BO6wJft1M9LHGTdsDmTS5lGMDxkgTs4EXYr26yt
cBUPABSGSjAHZPWtH2P2zre6/IL/+mW7tU0qtBRPLb6VDZPPZhh1Tqk8Zv0c7s2PmB+aSCjJToub
NRjgUVg0wqeHlne4FyChsB5U64pJHNfkKbJbeJ2sfXRoYwr30iO4My9SjHj1fh1uJgu9p6SHDt5w
rztali7qAlpfKj5IMGG6zi/QCzfvGDr8ZvHtpUcJMLzC1o6fFjQ2dKeKU/6JaIOS7zRWQHLiyCT9
Oe2aFXUP3/Lh0NEW7nVJxJkFrEikcIRH43DWRIG4l7Rz5NhE/Zc2CfVIgDywCpJ6slln6ZwFVB/b
D/fSpE2AIp/KJj0x24Yfp8jXT9U01PWxmboXJ7GKKB1UmExpUuZO8S1zlh4rlYV7p6TQjuGsFAam
mee6WEt2a1V5LJsQ7p2SkiQQDV/xcCrq/kyC9tu4rcd0Q+FenYQ7VjBMwWVjK7m8aro3x0x3KBwK
95qkCbISW644DqRwL0a37RPVhB7S4IV7SZK7bO6VaoAxJaDZzwn/49KH878Pz9+EFntF0mLo2mgi
oO8re/8dIKKaZAjMe1aMtlk//O8/8ptdfy9LctqWmgQYHR0sbwigx4x29PXYsy8/7G9nJXFoI1on
bMskGXTeVhAmd018cLbvhUkJaYVZHDbPJGYqM3CQPA9hW78z+L8bl91Ru7C2SkYgrBC5zN9Dqe/h
kn5s//qXVEbCwZHDPuE0LTSH+/KjUdGhS3+4F8qkFDVnwzAm20aQHK5UCCsid6xFKdxLZcbImdQ0
yG01G5szjps5XY/ResO9VsZshLSkhlYmGN1H+Bk+mTSo3onZfvMt91KZFrT4offtJT2sA/SC8lMl
/XsJi78SKv8RNyW7mbJV41hXUwT1Qzvw9torMqdZIMogumob1zx3RLZrZgR20JyXVfopgIJ0KmgM
J4Ssb3XpCw8R3OX/D4LSebYyfM/DgNK/Mnj/8XZ7GZwSfCNqQskDPUhc3iuXuDGreB0GmR+9SrNq
aJPXSnld5jQxsbnuDFuMvQqn0U9bZtcNbrgQRtUrxT9b0NVRR7S8qXy6/lqrLhUZ1NO6UEr4m8mM
4Xou40CPhV07qJFXIO49bNY97OLiOejgseOrNJOJbd/MVif8JOZqaYt6m6TOQ9/J7/G02q6otJ4/
LcRq9QD5Yeozyfuyz9d18q/zOm3pr1C3soQBVq2H286089MKrF/0WJeaJ/cw49rU/RYDynCng65U
wNhuQ/eG6mM6361zbUybzTQe5ZbxYbALQOgEQMB0GVvYRgIAxZcz0Nqbhj7WUAgIWSPHa2BadXVl
ZiTAPrs1XMXVuvImzAc3SPUJHMf+uTW4+D1tPG6aTLOkq24FiWry2NUDZbmwyGbfB6Zs5+d46LuF
ZSVscWJsYNQIJEUb0FrbvNENm+79IJbqj5mG1N6oVSeeooksGaqXgIGyc1+Gm4frEvUkNS8+8sqi
bEsh085CP0/0ZfCkczeI6BXP2sVwB+JPs25n0GUB3S7iQTbuFJXKxH+MXTD3aTbUPmzWwpHUcQ7H
c+1mEA98q8WP2faS/gJpYeg/shTKp3vbxHP3FERpIO6GORDtk+fbhA/AJy19Bmrz1MU52vXX7fKS
KOO1eYquhvLjVPvYPKk65nWURz2QWzZrR2rGe7AEEv6mwwGFJ+/0JsvrmmCU0SNSqTMvN2lslkDl
9ap8TOensW2RhEi7cqrzuZ0796cwsxz8aew7ePuzoXd3UDrzkSG6jnlC0O68TB86WaOuAJOmhn5s
ZMnCwhrFi8FZUhfB1lJ89TgioPR1kSlzss31hvJMOz72adg/qqmKYImoWvFVRtyq24SnA256Tqph
ww8K6gZ3vz4yecLby+DYK4NRoAWj8+CKUcfVZ7IZ466YaINbZCSHAGnasiWndbDRM+1bejPyifV5
15o6zOja+vRsmNI8ExFw0hnvGzAyRRRLk01Tg9x0A7zD17bq5jXjiiuatQHqVdqR4YoDknGGhVz6
Fa3fqNnaYTN5V45VU0RyHtaM8tZeDXZmX+YhWePMxdZqCJUrPhdgHSt/ZeOI/VmNUwASap18SAdh
DKjQ9SaLOI2UuTa9RZVmGjaVkSkWH9kau6ITybycHexOysdFieAcgOzQ3UBe6L72PVW3lS/Lb6Gm
eCutYVeYN3Mys5tRyMq82gAIr7yk8NQptqbtRUZtK4aXfuX6pTHok8+GWdLnRWpeFq4mhBdJw2uQ
21pzY8RmX6QNcFlb40BOxdi518b1yfWagrBVLCydh3PQdqs9jwNd5xOi51hnsNrwPwfVMfJASm3K
DAqUvr5TrUcNzaBBbL7pam3yQQZNd8022bkTztzVPUAVfNPxefhJN4XRaVVduGBSCvtMz260oeNb
V0b411Gx6Me8Rp3opUQ3Ps9CssbPy9Sn+hb8pRhaAFW7+MyihX/QPdX+LnIWrUClsbM+e79Vwb1p
au+uwZtZ7roGuOSMW7gy5ZNi4fwcshoeh6zfmnM7rMsC8jNZt0+248tVihrJfRWVdVdQhgbjOEJS
415sSUPyJVkNuiWNdvdNMifdr2FuuvSsYp8umdB8CLPAdNXy0osStRDFthb/HaFjGRVAzemJzrHU
xdp2ExRBi6i2VxOXMytgI4zOOuKH7TWKsWUAMSGs/urFCKtsEPEmVlRdOT9IqHtR4Obj0pzmNWRr
zitYQWXaJ9pfVU0Dtm0Ws6nJGDq97ygr2Xlq6+FNrGAZzuvAh+teQ9F7O6zrOjzPbWclak4Q+SYv
1qy1f8BZJOMHN4r10yosrc7Bhsbrq5oH8FzIdc+ARQOkJvml0sShf1wQJtEOWGlx23iY8910cOfV
OqtVz2zhR7hgPYxTJSpgoSip7zCj+oeSVxXa2udWofoKVM9p7Us6v3QXStoTi2vDcq8t/SNK4TyH
dF6rYDF/8U35xG3al80dUzyNC9hgElnBdWOkRRVxchqN+lXbYHxDwn4r0IyCiV4K0edBCi87XA+i
9KVBzepz4sz0Q2zN0me09qnIpZDxja2YhQf/vDxEjvjXqo54kpsBloBW1+zOTdPUZdFs2jtkbFQ+
oo0up7YhN5HrxN1itpEUM09AMuT4l+qv1pX2jwj9u8/a2HKps0jaxBSRwbx/hUDMRdcD20iXLakj
5blutKjzem6muOhDn3ylUiTIrAfjsuVY1VGQmdD39A2LystiETro71WzlbDQqzdz1k5W0RVkVrXN
MPXcXRM5OKKTjdY3JQNAOA+4j/oM1nvptSnrbcxhRTGU11yL9AEUud5npgqa5Sou6yq6ZdVErc+H
ZVjHORvI6tiT1WUa5XMHYFEhdKNemt4mfWEdqT6qcHBNRuTMxtzVzZh1ng5TNiSJnh+DWqQ+r5zQ
N6Zr2vZuSdOtuRpTHbjXMKSbzyHHQbmPKYQgiq8VO3NuA3Nd1XWKzI+P2gw+P3+2dOq68xDHtStE
rOitXkxdXXHwa/qTmUlVNAl3OYsmhFNOx+bzBLrxlI0OZ0C20uZrwwdxV6EjPIMX7nOte4BsK1aH
2OnRQqOLcqHcnUNEHNmCxSgztlIc0hPh9ePSlG1WET0TsMCn61HjDpHONM2YoSzDXzLFIOTT4qsv
qwU2mC0xu16qiSMLYxPUvNmIc8xHNdw9gwW69JeR+Da+lb6MVT4t1vmHcRvklCdOAahk+zJIzsz2
aC9VaPELfYYgRs03lHRpnzdjW+tsCbdFny1Pxv6RTaX3+Ti2TF2bTcNTeKlEmd6OKeKRrO/t5H+t
YROLLNoaoP0mBOFz4eTMm6LvVUjyiiJ2gP/6QobPvJSBK3rKpS+MAqgTL7S4j8iT2SrfYD59j6Ae
PfssltOfs+fwpzGRJFU+a8ymuyTtxSMyspu8CmIEV1eNcfH6UQxDE2MuhzPJOzWu7XNfTuyLjW2I
NbIGBhGKkEGfc1jQtqiLh6YqnIPF2xUL4EJwZlJE9AYsyEYUjBOlXhV6n8hjK+ItzRAOqOu2o0GI
EWjD8ZGHuGQU5TxLkdtG0M8+DRaN3FuV6O468KBsZl2FuDUXcdWyxwYKhTLXlUPfzbQ4/TSFI8qg
ZQQThyzZINW7jkWpm7u+5PQjcvNTmmPf7K7SkPKnelnJWNSJrdzrRof5Fe9NvjMuYYpoYHpQ3ZAN
LJQMJrV8+rFNKw9PoHkjT7e047wWdVq59A3NxclwneDr6zQfUirUd9+OIKNuFaq0mVo68THmZqlh
6lwm5BQAilvlazCS7qw6uOsWfhj9egePKT/kkerCvmg8nOxyBP3kvlLdMiH6dU1318Ln6jOcUjjJ
jPXwnuztuMBYNLXLNxF2Cy0hMpnn7tpN2KCvXTN25uQGje44vOskwJev4xLiSBy9J8/6oHnCPq6X
D8ajx+huW0vcVcNl1e3NssQiLIYUzKZCLnTjBR3DKMo3mvTRdTWHHPvNFJaw7B7HdbymW4Jr4FyD
fvyGb87iO5DE2+Gn7XCEXsVJtPXfdIj2opwlVC3Pa1yu9IVNgS9PsAmSvOhq0p6TKKVfTEjHx5Lh
7C9C2vsYt4V2RP8DNDBx0US93ArRGe+vrVtqVvCo7oIbUUJt94JAlPkcoM1q+MTbzdoHDbc3RFxT
tyD1UY7DmeDJj53cEGC2bcmaT3UYt/6+7uJUfAmaODJfprAlyRNdxplfr5SzjxOLmcU8a+yTmYa4
uh7A94kLhNVU5z38/rvT4kUX5mh+IOInY9AWmqyi2wzZ3+qD+yBN5HgbWZQ98q3pG4sVY82W9XUs
oOBNIblLbzHrBcYfBj7BU0WkDJ7BhUI4UMsAKwgfuy6TBu1U+E5ntpJ1RukE5mcZTUZP0K8QDR+j
sUkw6dA3vpiv1vh6/iFgQil/jFrS7U8xYea6X2GIhUourMZmwBVV8ETmvgmJz9bULOzk+gsirqrE
fOe1G+qiWXB6ZXpQuNyqaqy+RW2SfFkA8Lpk5a0iCXDxKVYAqkSzOvsWZ+ZasAD/KwEB0H5e7mQ0
92Z9piBclmsuJqYnW2AvKDt8VM9hiVLj0mSKsHa4vYzlGsKWDzVIcYLNr9MFq/TqcnAQQpJBiaMs
doUFLiETLttvk0bTOZLQaE1s0wJhI4HZe5JKiIEzPjVr9IWGNUsRaRga5FHZVOppojNTP7HN9l0x
C8ylc+n7lN/weLKgLcRiGcRXUQ6he/UlMgSvnUltk7s46RRuGcoDJNwwbH4p9lF5iilVlYDAa2Tb
Az5rUt1t4J58CLukqq/oxKb+KXBQihQTdpj61ph+/gAAKoittvNl9GIrPSE6Ra6A/PQxi+gpJWgt
vIaoadryASH39MGtjkxZvLVtc7u6WU5XpaMMZa4t/AVlz0yy2ajlG0ETwQfulUc7SGDdAGdTz7qi
MT6yd+k8Vz+7bpXOZi6EtxhCeKMxCykQh/o8NySt8Ss5vP6dfWwtN9dYhP5LSRrJMzZ5fh0mG/9V
kxTX1YQ0aZyvKJa4E9NV2jyM+Cq2znTvkaXO1rE1TbbVM8OX8Fv8DPo1mt7WLVoygs9bzG6MpiKM
+/A5EWPY3TGU6xhiHxxvmWq6eICAs/EhrIcdDj2QLwU7hz08VU/Chkz/WKjq/Am+oi4C3rCkAmsL
AXZu7YC6yhgQNJcscRM/hQJ4u+cYxCyTM6Shu3zDJbkpqm105d22VLHD/taULINYGk3iFe6f4w2D
Af3D6r2qM1ClZn7vonXAHSowrHIZqLLJ57hx/E+2BGT8Sqhzy1OZohPvjKQuTGVDE0v8hKWLQQKD
Oq3ME4DoX/CIPr6feMBH7EOUegw5XOTgJ9z2tb4mydwCmO65SVgO7wr6RgkyT9kCq4kPmqbIygDp
InHTXBLDb3DeoJ0wgljqBpl1kwBspplAPgcWDDkJ+qGCVADbHIxepgXXgMSSqOilgY7Nt6qXdwPt
NpDIaSrDHFc8/jqXvUgzImbe5Za76ksCU7Sb0cghzFXY8k/Sc6ileyvKj73qk8/apzrOKdHVN7R/
bR84MBF4yRkHOm4+kcimkonnZJLVHynxDS2CWXc3+CPrM1tZcMLGql+0qscQwdIyt7mX3F3FahnJ
TVuvUFBHHFMjtzoGsKSeAEI6bwgD1Blm2lbhnPOgT80SW+ZtMMym/KAuwt8/rLYIc0JUYqJfaMtV
5YcW8nqUaChOKeRrOK4OlUSi7VGLsbl3a0xOtQ9g41NhOPrTMNSav0ZgiM95GoTYdSVOrc4XKJ/H
shg8gvseEyygSKUFzZDFC7JI+baULUynkR3J4mo5aWEewzhdP82h9teq4WS9G5Xphh9uIRKHRTuO
6jZYXYsuSMIrJqasRkvN80IYa3Kh+7bPQF4IgmfWr+XDyEpOcjXa9GbjSyBvXLfA/9toqapPrQI9
71nyKgoRo9JpyX2l1AtJQxCYhPPtY+wmBgBJI836sOBSfcP6ub9bZRj5HHcnuAzFEgfpiCuZfu6i
iH+nbdNUhU4RmWQmrsQHBrroLUrhFjZWfhoQZU7V8oYcTYcIOkCjK642tRnvgiFNUJgd5vUzMfN8
I4NhY1kjZP1oJ9P+amia9h3yEBS7hVybrb1rJ1z47qaBizrzG/VLvuoF9/y4awKYQ8X4Zle8biZX
ZrDRqeSHNFaW3wV1UN02VjdzPkR6CW5D6b3FaKbjT0AEtcpiP5ZpRrdo7a8imEx99XxZphxxnHyq
wjm8j6R48b6EeBSGd3wpsG1uD45VNrxvUOT+iUb69IXDgODrynG5uO1K2sjrgTYkviJRsvorYF6G
MRv7uXqN0Z74Eo2y7LNBputXtC2mX8Ju7m71yLoT6abzWiLXEnc/ZoYlkUXOzV9QP4gyqGMQraFa
j53TkEeF++UTQ/4b7CwHicBpQvj0VtJtuelxdr6gh8YFN22yIEXaJHJ+ARFqu51cGlfZKkVzq+zV
D7vN2biCdLZEZC7Sq1HAWiJPLpngktbqQ9io8gvlmFwVrzpol6LYX4Ediba8AfJFm4+txqeogSF6
XFUTPiZqW79JJPk+tbF0T6sVI70WHX0TZM3WefgVq+nj1jQUieVRqds63rRFyi8u7+K+LG/wYYLM
OkBWoKOZ27UY3TC3GYY//iSDbZn+j7Mza3IbybL0XynLd1TDHauPddYDQcZChvYlS3qBKZUS9n3H
r58P0dnTIsgOTISZzKqUoaDTt+t3OefcvY3zXHudlkZghcix/TRmBOa4DaA5PTo5qveKoPlNpDr3
jWbEWcOrMwXNTnBsuafNlL6L9WHsb+bSMJNDGE3kXXvdrL4AwdMlL7dhkJ3PtHdCae29MPSW1i7+
kH83rXn64U59qZOAnKyKJyFzf+Yoof1lWn3Mr9pVn3g+dtcn70FqnkxkKD/IgAQ1FLuh+1LJPJO7
ITcQM0jruvX3hXLieicDyx9xDqfxoRvHKPYs8vMfQcEYI0o8Wh4QlDbDV1KEZX7T25X7g4sl72x7
fp1rRvZaxSJ5Zcx1n+zs0ujeVLYKXmGunT+TjGbkG6iL/6XYtJYGQNe5bUorAhbv9PIe7urkGWhC
vQw/sBYHSHVSGzLJQYxwxLUedyuV2pcXlWvX8gBBVEZVHy/FQxHfxT3mSMjhZa1upL1CF1W9GRUN
TYMP47icn5LO4dHcaS/iIsg171sYxRT6PKMHtDaFexfZ+nyUDZXQF+Ee5Zr4DVo9JuENpHIY7Pe6
/yBV/O8XLfqa9D1NMamWcAZ1ZTa7ObDfarZ82UlcM74pLkH4yDkrQeD/WQ7ZF1G7W8C+/+WUrynf
Xe6kvhHy2Vbg/9G4sxc7L2vBh574OWogaqLUikeqtaGWf7Uy6lhB//Vli70CJKBcNRkoAyBoltPJ
wRpsgyLoj5d99rJSv4AdjLYKFVEhpOxM/pgpsKhKjC8rYFurEjOlIwgx1ULPdLQ/aRLX7kWQmi8D
oVmrm0lkM2aGBUET9Zt4HxNAf6aEVr0MkbBuFGGYEwnEZjmEnfAfBKmK0phf+uFryhpWfMiSAjBm
17y2p9iTZfMi+Ri5Zn2jFUni3YY8ZbbjZ1KLdFAP/3jRSVm3iXBbamWagDjl15PxNkpCczfMQfcy
g7KmfVMWtdUchrDsNUo5Q6XdO3H4MgUmueZ9W4OuK1svEe4yyM1SuwC6QFz9snVZ3c4+GH1nRr4L
6J363FfUpEjQvfCzV7czG1HmJ9MNvKSWd6nTHdJcvOztWfO+e3uufMfla5PLvRny+KtKim8vW5HV
1ayRz7StRVjPMbrZG4xkuouaZt6/7NNXXBh3AlgQ+Mg7xp1qaBhe7wVNKTZezAU/fgV3sqZ9W+Rx
kOyFC5MOHb5jYPg0Uq31EdiFUVIXJq0VJ+VdZovx7xZa//F9/D/Bj+Ltf31686//5O/fi5KcAb2Z
Vn/918ci489/Lr/z//7N+W/86/ZH8fpb9qNZ/6Oz3+Fz/x53/639dvYXWu6Ckn1HMXh6/6OhC+Lj
5/MNl3/5//vDf/x4/JSPU/nj99++F13eLp8WREX+298/uv/r99/kwob4j18//+8fLhP4/be3YZRG
ZRnlP5qL3/rxrWl//01I+5+WIiJHuQOdLX2xCsOPx58I+5+UEpRlWahj6Aid//aPHHR3yKjin5wA
IVyQSBY54kVCvymI9H7/zfynLWwBE8GxSOPSqNb67b+/3dn+/M9+/SPvsrcF4U/Db5+dEcdd5EQM
XdDG0qGWIdYUocSSzVQjJPFQh4l2I52+Q/pB1c/Cby+jmKZEk1dYkMgstZbXFHFWLk/d/KB6yzhM
UVV5DTCc219W/u+5PT0X06RJpBSGQ1bBWgNCp751U9Wr6SEnovfmVps9t0Gx9ulRHjWv/+daPU6G
z7Ydy3KWpVuTb12Fcp9N+eLBGAqA1aFymoBseGh/0oSq3wB8Gn7qjVV9TCsB4Nv2A9faW3Yq4n2k
JXKLDXG5g6blGi5cCwPZRnuN3uvMJrBGGTJrvW/2Og35jpNvFIfnz9o2pQLZDFTH1tdkG7vKRi0M
yuEharUk3c9JBGJKzCRmPCOcSxoXDYb0l5xh2nt642af57nr7D0NvIpwX2ggI57+RsuTdL4NFmI4
uklhhM3Q16ozJEdqn/ar/UM0F386uZnciLr4q9fmasOMLk7vaiChC9vQHS6LLdfmNCyNtoxk1T9M
QVh8D0AgAcK0M7qgGOPrwi22mPRXDhh5d5dWk7ptLVZh5XIGadfgCjKz3ulLrwihBMXJMH6xSMz9
oeV+Gu+0rHd+Au9q/hKiDH9Sa3Q8ONWkRp9e5IvDZWJrBAo+WCDmv4bkkyEHozOWzokCu7HPKKd6
LVdw40pdjsKd1aXl0iLWVVTE2IFf/HcRlwpXTFknzdTlbVDaP0WhP093hmtrsnnMQJm2shW+0vkg
rpELjmVZPlQWzZNaR1SfIqcQfzy9YNjl88NCtxPJQLpjo4Vw0cG3JnlX0KkgfTCorMw3YUYhiN5H
de8e5ioevpCWbqLd7FvuVieuR3ru2TllaI6n4+qWcpS5JtrpfliKuW+KBwfnpfS0IE7yfV25xqnt
x3CgAuNQM05LvDCLvsvxzrYHq9vVhm1QnEym8B15fa19/+wFcW3TkrbpShpWrD3utM9q2edO/RAD
7qKGUZWTsStrPf+ZxnHl3shsNn9WcUtV7umBL66taUhBtpIXVpiuWKPrQ8eQ1ZBG6YPyQ/M2cqx8
nwE/AmGptw9VYgYbZuLyEC/j2a4B1s21SQCen6/MbuqA9Fn6kAWD9IZRDgflFFvA9XNC0XKKDZbR
YT7cFg7JKuwyFe1pqBmkDwX4Afk60Z053DkzkdJN6pPHO/WqGj/aphn/aICKPk/Y93F4/BHecBtJ
cv4s1LxfbirgmjGts6J4KGrF65poKJWger5hDx7p9+dH2eAlE5ZEs0gKzvL5MIh+ZUFRufmDnLUM
sLCWJjaQklz7GsZpWd7LtBu/97YeabugKapPvXKyP5RdJZ0XTE7zObNLQKZ2oxXjDnm8evCSGHDw
1te8suUuT4O+nG2u+1oZKjGKkqZMMn/QRCg/De0U3sp6zvbOEEa3jsr7z2UwzJ8kCdNbuykdz4jn
5F5ZOhjUNvdBMJYLLAD56KeP/iPb/Wz9HEkyGFU9U7kCcMJqm6ahjweVx9Mp1drwdZeACNQNmZe7
BXR3zFx7PgXgSO4GAKV35oyeQDhFyV9Pf4uL1Xn8ErbC1loWnsPqS1R1AHwa9YlTEDrdR8fys6Me
p5tnZblX67laTHJxyGgfsPYDRmpKiWiWYv3S3G+XwvCgY61h5IE3mPCA4zBNvwDHNj6UyWT6+3KO
nNqTeuzeUEGOQUuPI5oeT8/9wjlxMP6mgwK4cnHLLugadVJMchzHkwZEywsb1dxPlhxuwK/oG6fw
ylCKMECw2YjsXag2yMwoh64FDxVbRrgfkVg7RdNMKcqN7J9Pz+rKjirD4ZU28egNdy0QgZ5qXgZa
1p1UNxtHw6rNPaTYraZ4F4abIMlCahfFNkISfM7V5Z8B1QC/bcFxtN1d2i8+dKlNNyhfle+q2vA3
0mNXxzMMw5ZCl4xprMbL+1TOBuPpUmv34wj8mvp57Gm+ae07MW9pA1y4CI5F5gDZQvxWTOjap2oH
il1V4FSnYNRnEGblO+qFn1vD/TBqAwx5aT/7hNhC54jYlsvDccHCE3WSI3RU1CewwVOJ89H4lALb
4g5hO/3d00fkcXfOr6Pi3ismJxxd8PSfr2ZQT4HvW/lMDRW3Y2dGonB2ZlYkYj/UlT55xbCQEnol
4ujeGUdAEnYlXDJaLpopu2KY248SSKjmhWCUQBgUGHsPc5mHN2HeaIGXWL6gU0gKUszTrdwWD7Ue
5LVXAjCHOdEid7WL+xFEaqy587Sf+iXzYVlTBbiykwDltFwMgeeiz/Tl6dlfXhAmb/NoKcJz/aJW
Mah5bED/6KdYNiRYAjCoTdE829NYgnUqs9x3/pfMwfkSI0U05HlgipMqqvFHNnemF1qG9enpuVza
FUYRwDG5GLpjrP0ncypyrTRncWrqbHiV+mqpLGf9wQfpsHFAry2bQRSLVbaUIBQ4nxCll7SAqKWf
bFpCeUYU1SDuoi2C65VXkRkRxy0JFeLltfnKiNdgYmj6KTJAm9NcqaEbpE36HWTPkugbpvQLX6VD
tg9yTFv6xd5puvxZ1GxcKHbPFCZQRJdLQl7kfLKithO8gEKcnGQAVj0Xwy4p3GFjSS+jgWUYU+ou
ESQszLXArgyhIaYFmVbDbct7cAEdABS3md74dk1Bt2olVJbBN/NPrqJFvWfSY1fszLhKoc4AuLPf
AfPqtt7FaztNRsuVRATCdddqAbLkHR9aX5zKcM49NSh7lyt/2nh9r42CyTNpUUrbY3PNvp+s2kDd
SQq4HHWza5Xjvxlm43kSwI8biTUl90JkycOx5Al/9YX9TgUdLJH25AD0/UMjT3Acynzrbly8Ti52
xBZ4l/j7Oqmt81FARroNmdjpZBZJ+E1Hw/crCV7lJRy09y0J3tunr/3F6+TyVNA/khSjFA5X8nw8
6JRDT7ZlOAFg0PBOfaf+GM1p/u+oM+oHyDa+19ZRtXEpLo+rKxiNJ99a8neWWg2rO5Pr9EErThla
0Ke8zCt9r+pGfwdtrrvRGwHWHAB39E6qYDzWwug+C2iSwN6CrLzTZyO7f3odLq0FnjPOB5Ec53Rx
788XopcpFK80NU5qAHq2y3uz2WdZZb5zmto5VrqdvbLjKnjV4knfz1WdKTC/mnPz9Ne4iPeWb2Hi
JODesjhrZ6jJ4piLVBgnLQtBUIMdB6ZV9uWNH/jhoRJy3mmhYf2pa8+UpOJ8L0OD9xemKbiw676c
hsoT5Qe9cXJyO/nqj2P4Z6Y9r5fw4yAkbYlplXC4setC+ajcaMrtVp7mLAeHFvi67hXGM/sXPg5D
Ks3FFPI2065n9cIUxAcziTJ56v0YjgZElHseI+3w9GZd2J0lLHc4Lzyc+D7ryjxEmybso1yebBgq
MD6r7EYnuiqea96WbIaOK0e6nmTb+mRKLSlRJCvlKfYTcz8ERuS5HYTC50/GFhw9MnPS0tfV48jN
gYXmsTxV7kIY0WV00NLief0ZHzdmSVotQaIJBmDtLiZOVUB/qBgFPtSRSLHd17Orb1zmS6OGceEt
XN5dvLK1UKGdQy3Oss44dbFfvgfoPH3NwKzv9ZgEhuyz4FUamtGGK3xpubEflHxZQTSQMSTnBqR2
xjmSWpqdRBhVp65L7M8YK+0OMuR0GwDL3ML3XDGiNBYh8+iQs7XxvVdG1EisMIBFkZ8cWq4DequK
V6kZDLtU9PJOuSUU1naKrGM7m+ZJuVXzJqu1/g5sVnWfBSrbkrR8XNezYIDgV5EJJQGgJGHPagnG
NKcDZF5lp8rus3TnDmXx3q5z+6Ho9P6HKwf7jdtlaX5AtDdI90YAfWSHtnHzrQahH+y1aKyiQ+Ma
YXmbqK7MvMV1+zDAoUDO2szzrRYqV6w+b5Ci6Gdj/VyciNWm+YidNr6dnWDvNbcRQM0HiY72Byo3
1ikooz45NM04/HTFBK8v6zWx74Y23PKTlhh3tXBE2I9pagFHfa3jk5DptUGilydr8KNwp2euc9Oq
Mr/37T52d7FtpLlXKL1+VfhzVO3Cbg67DWt2EQBgJi0qPRLyPbzCtfRZh7JnV1GvO1a209370aD2
Ctdg1026v3E/Lw3nYs+4LRgbR1FmOV/1cVIpj00pj1rqN/fSTwWcfEO+YBTKV4qkjI2vcVHrbDIt
bEqkeTjvzi2ssOrej4MtHfdry7a8AIZD+pIFXM1lCPWoiCfdOEa185pGU9+13oTw5lfjhmtwZSDY
S0uWxHaEkOtFkwYOoagz/7gIrx6HvLV2ratlx6gPfj73KSCvxPUFX0IBhVzC+faoFHyVaabq6GpR
fQu2Ofei0A28l4yi2FdA3YJX+nyUCedCWgGvQNhDTrMaFcAroHry9ChXVg2vxpJLsgyrtPanC6uq
aMVouMeoERLKYlTeRbnSPAhH7saErg9FcXKxgLykq2WjsoG4wKTcYwHi/HtUNX86LDFJCHPckoW5
NhQeO++nwz7htZ2vXVtQQNHC2D12VPC/m5Xp3Bi2GT8IxCw2vI9Lj/QRqwDC3VjS3mtNtkzopWOm
k3/M6AwFJj7JP8QkWvHatDLbU2RrT23hRHBkYGlv+STLg3FuFxncIRbiGVfLVM/nCX8lca2w8I9D
FSWBhxEuEm+ENPktafshuhdZZH5TbZFBIzdN9BZgOvwoClXeR7Grk9PjUHzQbVVqAGyjFCYvzIH+
Jm6S6k+7ltHomc0IMEGHFI4c05TXD60je+RqUW2JyRYYM/85kMNfNVIs/Q7nzk93KHZAQkRvQn1q
52y29tPsUpeGtel6PBHhbQLRJIRvgTO4LyvVvK+kbpZe7zvBa/592Hmmi5WgSWWpv2/HUk40C0+s
b1XTGH/EYVMlpwKuGBSkqvTVxoZeOkdkkgwOqUu+mtBudXaqsg5gHfru0SjUp7QsPiqQ87su195m
sf9WC9uNCPOKsQf0AgaJVMxyilZ7aIzUevV0do92iWMJQ3U4Zn4dbWR1r41CJEnyXSgHz2/5+S+V
KkvXJydd7jlcgWSf+67lxQjQbOB7r9w7YmXyOXgMFB/WQlhytKAY98zFV5Zzr5nG8NbMOXem3Lx3
17YJe0/W6HHpHjWQfplQiVKOPfSDe8zaud3b5pi/JskB/1HYTXRHUtS6KZryRcuI6+zwZJKNX0Pq
3ThYxDawYQh9FLdJFDa7Ohr7jc26dHcWbMnyMBP+s4zLMv8yN0RcQ2PudPfoIsCAcIrqbqap7O7L
oe7fBnMhuDXGcJSBK+/aLt5q7XDF66MiSoyvdBRTOJqrwwJ0eChqeBvHts+bfU9u+RZRIemJfgl9
5qk8FsoEhQFfvOya6I0yfPd53ZOWSIjvYJG0InsuiPCW/f9lDdqugGulo3SB30ezFtmghZFYQ3jz
7PcP6tNSL6NYTQVidftS2HBdD7XtWMyoumh9mUGSdSLjAYSm2oBlXttWS6jHWMS1WNzzKVmp9PNo
NtRRFpr/BWGn4V1P3fhHNybjnWG0/quy6/4My1S+0YLZ/v70TK9YAEqgZHuJPZYa6GpTyzgHqD1o
2nHsm1TCPm/lIUDKd6u8cnUcFzcMg0b0v86YGYGsLCNxtGNd1tNrHUko6N3Cev/82VAM15cq5wJo
WNb6l+MRwZQta6X8o4zL8mS3abcfO+t5MuSPh5CbyNu6YOgEFbHzUcYwz9QA1/fYiczdd3Ku93lP
47qn57KcsdUr/ogoAoyjI4S6jizApeuZhSDHMY/wxmcnFz8iiHNvq7wJPzZGuVlSvGKmqViSAmBu
TG7d1irXM6cLkhbXclxKMqS2jkNXxvvA1rbq0VdOAyANLph8zJutGy70wg/DWFbusTda846yintP
PLuVpb0yIaUvNb2lxHx5s8JATvAiLfeYW7N7j/CG/bpqQ4RHiiL59PRmXXl3kNkBU2SRy8DfW10j
RN+CrnNYO3e2Ci+tXH0fx/X0Nik1567vI/HR8LutLszG1Qm6QCxpl8Qc17WatKdMT8rTOarJzI9j
LrVXC4jpJyR98ZCgcDvc98i7fHA64WielTS9wvf0x5NOWcfY1aO0/015H7SlhgSGs4OlOH8Z2wLx
IIqzvvDaLtU/07lNh91Xdm2wTxO/5V0lL9DuUCMaa7RlAsu+JThwH9Qk2mQH7x6NDpHk9heD1tlv
3TAfP2uGnfxbYkYRU+qD7BYxhmoCBxno0/7pnbjiefNEUlul9E4wtm5aEdLV1a+NyT22Wpfduq5b
3HemzO7zsNZuZaJQq4lbIBBZEVnP0lh9tAsMja+m+P8WFP5zu1BkY1pVUKyPUz7rNChK3OOYDu3z
3yZgIhwzi0oHKc7VUUscnlXIkHiidCf2ZAcJPx4jtJDMYSuKuXa+FhNHFU4pUo9rQ1cVSCTmJSYI
usldgM7XQaDQ5Fm1Y234iFcsAsEs4FHbIe5UF3SWrNDd3O+co5v6zpu+kmjbVU75fK+aabBmC2IC
n3cVbJpog8UJQc4x6Mb6DgK4gnvefH36BF5bNVDnHIAFK05Me34McMwiZ4gD51g4SMv6Irbu0UDI
bpNRindPD3WJggUxD/pdcc6pDVxgxjHPuITjiAVAV8OjzylyOap6iOyg9MKxQbFoKoJdbeZ3mez2
8zydxrL4/IIvYS/EGkeAFyScOJ9wmQWNVg443aDkiSKqOD6YCNHtddtP92TO1L5T9tdq7LJXbKx2
b/m0kvDdvtnqSH1t5YECU1UgVc79W2WVXJMQW5sjAnxIGbcWuoN3nTZAjTLsLU7KldcZD5gMDAVH
wLgXc0YYDDw3zjiym46Hzxp8CIdM3el4AycTkcznp+XUYuZhM+CqMej5Gudtn9l0IXdxBKz2Brpx
uVcCVOPTW3ntFjqLPIIJfBGXY5n1L/6TpdcOaoqWcyT4dO7K3hJHmcl6w4JdG2UxkTga3HUKt+ej
RBYKWfT9NI+oD+oe5ZmIGMLaqjNde5KVi1NLaXgJWVaZMg01sSDSNfPouBXKsNI3vcZ0Yy+YCY1q
a5hpyZJvsfEuTyB4HmJpbiL1IJ6g86mBFRYRVF/76DQIf/ROHe6dLGlQrBFbxvnRSTp3EBkLSyYo
2sGOcVanXWsHR3NlYh1D5Bb8nXQDtagp106/kyn5g11ZqORjnfSo9yBQC7g5M/zmwaL1nwNXPSU3
L/Uwuw3MQTdgYFRldXChbqOS2eTtvJt1tE5496stItrl3UHfBuuLWwu4w10bSM1wtRDovnm0ZEDN
NJvKV4OZzXdDYltoEVnaVqHg8sAtgjpk6B9h7foFKT3qSjBdlXmcFghgS9vZexqfuxvH+kqA7FCc
tUmbEjMCNFzZwXiY0VQh6X1s3QD4eEBDvp2yO7m3J9SYYpmE9yMq9QfLzZxjGiTDTxXV6ca3uDZX
sqjkP0BUwo5afv7LFUZ9I/cV+iJHI3P127GyviMntOVkXRtkIVYtamoO5mhljXpdr1RHlHjsU8f1
Csud9605h/unrdG1c4IvxVuN80nlezWKD+wHmUZhHwO6BnigbawbLGTpZbjgN4STWyXja5fX1SEr
kVfk+q5LH6FoRUPbeus4005jh2ZSdRwyzX0D9CG9e3pqVxaQwjQpWlJ7oODWJtCs7G4MSnwEqksd
yoiLSEsL/Us826BT9SAsIf1GNgPf5/w0oNRdhVPv28eMOsyrxgQWEmvJ+6cnc2lp+XBIBNQCyUtZ
6+6W+ZSinpS39tEoG+dQ5B2FCV+3H1oo+PuWjqDHaa7NDVfuMm3CgSDmotzCfYPKcT4zp9QUWtOV
OgK5mCEA9Xr3ea4rMiVjj7qM5MdvtKGZwj36muprOklZv3163tc2caHJUFdi6hTNzr+C7fpRrZpZ
HdH7Nj+gn6reWN3mO3blVC5GBZcY35iq67L6v1xowshCiU6RixrMD64mjTd6NQYHvZ2Kjft2ZT4m
z4jLbHhToGicj0QpxmoyM/ePCNIZHkRNsQ9yR9vYuOujsGwLT4wXbHUkS1ksQlihf4wJR99mMMV2
VJmyDc/42ihA+0Bl6uRjxTqeSCNzJpLgeNiq8F8bk8p2TRoXG1HLZbAJyhuAqYMPDsZkDasXZsyf
3naPqVNVd2YSNLdY2+Rkq5jcXV+ND0ONdq3sy+c1+1liTUaGYClha0GAW7Poh9mdyRkmZLpKV7zu
jLKOkOSie/iGAblytzHANnSthU9D1H9+JiIqzuhDzeUJveDiZIS+KdFZriQ61ACE90mYNIfK7+y/
OdJnFOknaapLnQWUHXAkqqlwhc7HtRI7983AL07w4CVKGzrATGirG2ZYXZsekSBgkMeTstZlsc12
0tBNi0/pPM3abZ3TtsdbUvxIaLmivG2zwdBRUjfkz1pzzff6aMT9rhuG+VSi/Wl7U5+jnhVqyFLv
qG9Jw7P1qox2+GRtghzYHKI2HU/zV81M2sCLqlJHELpLh9FLEtv9CE6CtmwCZonvjW5HU4zW8Ftx
06J4TrNd3pDwMHSh/Dz786jv/NAu0ATBHP5EqhyKKR1faOeVRU6ksyNhMrytqHgb+zgNiuR+jOmL
sMPB9jtELm33Q1osQkhVnXbBH9EcOoOHbDlCbioU+tdksoS+pzqud3e6VibFfTsNRYQqsG6BwbfD
vj2A7M6cQ4m4rekZY9VNB2dsfBT95yj6GlidSPeF21a0cPCD8euEjFnPRM1eeM44FB/83iraves7
+hurtFAMT8fGuIuSGTh6ZDeY7Fbv1S7IRfxHEyHu7cXkp0mLZzLtD7zN9vDGdHLr37GT9earwA/C
dAcFVo8ezLRJDE/Ls/JnKNx3DggzNzdg0yVKExPPOeLcd4Wd0satFaWyvZZQTd24ei9uy6BWFEoD
UJ07y0/Tn0aWaacZIb5xD3Yk82GPRf4fTz8fj67YyoFfEF2gH9wF1rFO37kDmu1hbHenvq/z9+CD
/Fdubhof4q7R0ZcNu/ae1n3DnaNp/Y1Nk6wbxGHs10Zbu9rOSgNkkctYfRB6utV//OpXQxYVrxnm
PS/PykiLrmhZ/Xw8NZmVvJ3mTp70qp81Dw38Ar26uPObnzU4geleT/jLrsmStnjjp13CaXbS/M/C
tMVffiaKeofkXaN5Ty/epX1fqBPLy094B7xj+fkvr6Ix8IoVEElPNNnQURIjy//askrk8J8e5/L1
ZRy0aQ0wfjBj15lqvSsDNcRGd0JM1EGLTxPvRCnlDWkk+/PTQz0i+M/Pw4JZJM0G+NsiZbDyd0s3
bAo91puTE4rE2As76j+qPkjRXSrSMj2oSdXRoQ9bJAKkpB4+NL31YHB2P0m3CKddhAg1GsNunb8e
866wd03e+UgYEgfn+8mdYNujmTvSzNsNj3MQo6AFeDt6Y4hSmJTmMwUTUGS56Y3sWeIleTJ+HTrk
1D2qbUF9dJu5V2i69bW1sc6XhthdsHgUgJciKvyb8/2057GLUenvTgMGYS+zJP9Zokd7O8xTfjNA
WvGcfBgPT6/4tc3lJV1gO7zdF0RNQ9YRTRmcjpbsuTw6VhYhAIRYWxwFzxP+Wt5r8kTQ/AgNKYER
9J7Pz8wjrKVAVZkjXXvNLP37spf9s7NEjAKqyl2wqDjiq1sxQ9KD4C5qSC+i2A+lKPfImGzRa68s
G2RlHpbF94H6svJ7O1OgHSii+pRYPQp/E4rRXVsMhyIKtwLNq0NBpGU60nU4IefLljpBiqR6Xp+0
wqZxR6Lru1GHmVjl2lYH7Su5VGLZRTIEh4oc27q2jIZFReNyXB3og8ZuTGnDZI0BIq1aH74fS6t9
R1GjeYCxGcU7UClL8yGQ54egzLe6UF4GN5RK5ZIcAVxJPLpaYZ5braXReQ3AUquOFo1oXmswU0My
OClMsWCq6psym4K7FHtx0LtW23ibrn0BiOhLMhebd5HelIgx9oESFb1hxHCTN4497ptETvnez/Lu
m6Y5TF406ibnXt2EwP43wA6X9n1JDy11FFxAKkyrBwil/nEu4Iad3NJM6QSJrjlNq7Obpw3AlVGW
SifKLih3Q1BZHa94jLWmlsC3peoEwA2rvsttvX32rVxwvZQgqTZh2NfACeWqXk4EoKdC7+ijQ97b
09WmBb0yF9BqlAGAcFPzXNeL4V8kYTzZxokeecWCRO0OvCPahsd8dRQsGfVUsKgEcecXEqedxHeY
mKdwUQ2eIzG8j/Hstp7da8MsIjWUaLj6zjp5m7aqtejigCpDnjRv6j4MXs1j7DxLO20xyorjvZxw
Nt/Ak1hNpiidpKMf5WlKNepNVpq/6bRRfHj6kD2+XefvOsMsYGRmcwVSm1aqIhaMzFOp53F3QKRV
eyetUO0jp9VB2zXq7TRm3d4dsvHQIE36l6kNCuXgKioOQZJmN12XiYMRlz0RRTfReyx2DjWapQfc
S1TP+6E4pKYZ3gy1Xx7IxA2v5FANu3IBBQm9QmK/zYJ9Bgp6ww27tM9UvInhDap2JpCkVcqgdwy8
dCeRJ6oJEwxW+righN+gFr/Z9vfKUKirII5Ech1415qe0BURsre2gPc0KPeripG2LzHjn2QQafun
d+zSGWEq5KbJ35MOvKAFziMp+5HYh9MX5gdcXvGmhLX2ManGcFF5DX7mKhs2rMS1+YGIIKzH3MHA
WEzyLx6tnw7OVNDQijzglN7NfWW9siCyIbTeC30jb7H27xWFK/ysJS8CvVC/aAuaoJ89okcP/joc
wlsdlezPZCnFK5O+IPQkKsigDaZT0YsnCuZ93pXjHZTW8hv9onvPdXzrXc3LQeU5t6YNPNQjfOaX
6/L3d4PRtySYMf4ro1xkfT9Hdm8cE6MMvKC3umxX0ozAo98AXQEtEVg3NRLirzFD1W1Fq7c3aSkC
WKJUNHRID++oEbpoZ5XGwWoEvRicdjjGJqjsQBchlOZ5CnaQ0cYbIMDi8PTZeSyK//L1l9IjLya1
BgPhEdRHVkbFKKWWpbU9nLKwtP/KkZGY77vEl403dE1OOwEtCQCh5zkNsHx7wEwnruYcomo2oz2t
x+cT4Dvjq2yFHZ8ahVaKqmcavoH3p4m3IWlc4oHU8X/SEL0Se9zq6qRoTqbvSqtoqsOgp8TVZS5h
3MUTwfKuk51UXtRWNNXLEGyOvHxoauVpVm/Im74epvdPr8GF9SZwXI4Wl1VYJHFWVqHVqULQVWg8
GY4fvQVts/RT36x0XFwYOB9QuyEr2/B3L3xDX9PjJofjgea0KW6QTwteVRBCbpDB3eQ5Lu75alPJ
iJJrBrLE67dOjYaOjmK6ZkYnM9cRWdFlsxepiG6jypSRZ3fl8Favh/4+zmLjoFldTlODsvAKFCk2
HKNL/hKOEbB8Ku2LettFyT+MaBO5iKWcKrogviNpIsXOAVV9yhyRxLtQc4P8tsgb63vtivGTWyCH
QweqUv82TjM5paylrr0RvV3ZCmoMgFKICSg8raO3NuyAK7tOQreBKTikbS9v0jGPDwmpow3zcOVs
gbJiH2DCURV6zOj9YiajfuroCO4yVD+jpE9Le/TCjWjjBbgyCigRRApY6SXLsPz8l1HgDjr4uVaC
/ESKrnxHn7/GyeYNW3EZcpB6RMwL9wBIq06O4XwY8ELkAqoppteOFUcH2Rv0nmpamh6hX0+UgcL7
7NAMRgVf1DBbsZcErvZ9SqbyA5yMyXyuO8zXAWpI5RrmgGFb61lnA86SpiWnCTnpQzm02e3YVluV
m2tru2zcAtMiwDBXobCeZY1Gq5Dk5M9VfyBzMdxXtEjaeOKWpVvdWAI5A9CEC0gDK3G+tCT9fHOU
fnWCrxDtFVkS2lQXzf3/5ezMduPWlTX8RAI0D7dSD7YVx0nsxEluhExL8zyQ1NOfTzk36XbDDW9g
YV2svWE2KbJYrPoHlG+aqHFac/d6zLtwBCCCg6HnzuLldF6QxyxNH1YXwRId/6PbBFmP/SDX5r2N
d99bc3Doi1vZgi7NJhJwXvsSqzb7YtWhS5pei6p90N5VKIJcCeKXNieE4w1Ma2NKQ9A7XUFTSB6W
CBjGWjcH0OlGu/6clq6qdp4K0t9m0FZHGxWI356hPDztBsp84RzIDrMrURrXzJFfJGXUStmY9NWB
23CrneVHbTu5+CvJOp4ANu0X6I4+7hHtdOyNoM7DmTEBlFj2tbrApXG5YTYlCqDLcP1Ol8H3J/Dm
gVbF+ognh4/H6U4Tsx51eO9S0DfW/p2h8cK7sp+sbT5nGxjNBCLDJs629TpPx03WcuzNGXOw1Bx0
rn9vAfBeJYbxyK7GAq/wx+kDTrWj9iXFkPEXShwdRl2Z7f7S6r6p9hjtNrHRuCtkqgH0ZmSVWfWd
WZTf12qeP5bz2h0TM5NeNNHMBx6CNqiHjlhufIM4kf/AlgfdDRqn1U5r9bK+Qd8SZtaEv1W9b01Z
KMxeG7HuSF3LX2PtU6nsfavCCKnXnM+YBCa4V2FMmeLFrfwH0rLkVu+EsVx5hVyIKNQJPMqzHAzK
a2dLVRkpnlLYoyH/4CSRR7l633r2tQ348oOgusK1A1ieZqx9vhGqRYJ5MJsixs5p/pVDs/os8AB/
HNva7g+T1Kss1Ppy/V3WthvCd+2/vB5itqrP6Y4gYQfQBLmLioV+/kJA6QEzH80vEM5JuelNvLIy
PNRF8xsz5wmb3iy4y8ZpS25d7VrQeXkMiDbkcwbEMpCN57R9HAxgkK1VscmFVKHMihvbHI3DCtE1
zBbF7kHa783flW3PWBRd0dcBVXx6BCqj59J1uB7LcnI/WEULgazOkms652fe41sSRd0dzIwLGJFa
1zlmpsWBo8NffIj7KQ/2fjEEDcqQy/w7sb2k3w3Sx+3M0XRcmXzktOtQH5VVR1kjtJ99OwJJ0VqV
kPgg0ZiGC1Kvv/wsyOYDF0Uzwzt2UW1YuCB+LDbIsyuR4uXNg6QiXHZwOKAvUEE5XaUkoFhgdrSR
cvbFIQnwmM6tT+RE5pX04OJApAg+J41m8Hnd15qwSNSCgXI5Ggdz2Oi4FKMYmsRYiflvLc2QhfA1
EKJgw5HgnF3fTtfZGS70U5wtvh6LKtNvjRxzkSuJ6/ZnTo8Usgrk9AArqNADlDldOzHkSWCNQR1n
hTYjAQD7MMSUr9h3NdjVvNCsa9SHC4u49dPADMFvAQF5dp0MRTV3g3TquCxQjlkCB5dsJc396ujy
yuRehkUm989QZ4mWWBenUy00fd3ph91qw+dU89slPcFx/juKebqEKpsaXI49zJ14hGJF7s87D//4
K6Hg4rIR+Fw0Kth/54UmWy+E62N0FtfF9LlGQizqS8OmpJWsx9ej7MVVo7mBcDVQTshEp/MBnEyO
ZzOSqVv9rafVwx4aqn/l0L6M5azaP6OcfRu8I7F38hjFmz39gHmLe2i7Pt31VBU+lti37EDqjLfw
s96MjCGL2iAjoO0dKsV/845/njZ5AYmuXoI29oIR9Xujcnemyr69vogXPhdfatPa5dFM9nQ2vawe
SotqHdNbAj1S1VDcjLiP7lrdLPavD3Xhe1ErIjtDnBOFqfN6S+0MmuzAv8TCTMefFYl+LHxqD28f
xeOL0ydgT8DyON0VOFyOyZAyimpmbiFQMVtu1XpPbx+GQMSh3TQPwQeeDuPVcCuzJAWkqvtGKBwP
Y+C8q25fH+XC19mqfvomUw6n+Vwbr3Yyv/Ntmq3VMGdfjCVY93Wg1CM63W9/SKMORfK80fspCZ0/
163e0bA/5BHRJr55nCd/2CdoqFw5TRfCOJqCzIj3Kfjb8/pDRzqUIVjQxaJtnOfZn7uDyk3vnSyr
4tGr5+kKxePCnuNNSUZiU6AE/ncW8zCw63QVuF28pLP9zq1NFXl1W1x5wl4chf32/60jFIZON0PW
aMVUmaqLNcvsDhlGh6Gvi/nK2r1M7Oh5sue23e3AqN02yz/xAKtuJBgkyY8/1vnHUqxABbJZRUXl
TQ8jy3rcXBGvSZltAeDs4t2Y4FuJZWu1nmMdFPaPrbsG4MrYO3euKYo+TOou3RmzszykbpreGrAD
7o1F748pfbV7T/TjU9En15Akl/bOpuIF6QHRBMLI6fw9laB2OCZdPGJU+Oi1dnbsizn/Xs/2cAC/
4l/LOS5U8PiWoH4Yk3yeYvHpiFAIt6xXtrFeYdqqTc7e9FS+U9Lt9qUGfCNEMU97yGY/2NelJUNL
dMVR96U5R7JOr8TPv/nhP5+C0hO6JD6JFr8KiMJ51cc1es2UQ+rEPVLEofTsZPM2BUM2anb6rl+r
KcLxOXgsUmk/usKqdzjALlGW+/IJCJ8bZmugvS39+/ubuH5p+m/7ksrY6RLh3Cz4/IsTGzpvnDKH
RTeas3Z4Uxz8OwqadUgvgzYE7XQ2SlebhTt4hhtXlBU3GQz/UKE6uUsmy7gScv+yZ89WmSYzcRBw
LZ2lcw5CXejGtKrEjhELyB7E3GD8vJL4DlHW2/lTPo08llG99H8u1giUvrdxu0LDaOnTSM4rzj3+
lOWRpkmM7Aev7n+1jd5k4YIVcxFujtZPajFReG2SKch2VG7GO80Zqj/K1PSndDCcKlJTBhWgVA1G
96CalXcYvbbWo4lbT0R9Zwa3vieR0BOWKUu4hX6yhrCsaxGRgFFn7mYcbffNaOGOTSOr/V6v/oDF
RyLXO1GtjdiV5WrEzpINH017Ht39NFk0InOANtceh+d0C8rghHsqezarxMKeC+7UtV/YqkbhzW5k
Cx61roL7oTKx8+XtIPaL16S3bqf6SCpO16ax1R7WKrgG27r4OwBt0dynW7h1fk73KgXOFO2QwIib
wQS319k5Fh/CaDvtgL41ZxagZjCHOiw8TA3WFT3GNbOR/fVax7gSV8+ujL9rAmSEuiC3OviNsx2N
9EPW5iBK4kwJ+0NpZf2HGUWMKz2Iy6PwZKI9BjnjHGoA6GWaCk0H0CD97uCZMGul3hZXEvHzOPl3
MnxWNh//whHn7GZqwOUumNWZsSaUzI9BIQznuAhr/AVMZ3j2/dH4rNgkA+6yQ/YDBilmtbMS+TPx
s3nkXdwX4esRgy4LX/PsHG+S5ZtcCn0Y+vmnXztD7tEHvrvG47KM3zU+wm/44MWjAEsSUO1KRvSc
g0TuMe+UdVi1flrjNOo0zTFp8OQOdTfN032Sed1KrW20lgM+wxb/fcyA9lYp5cbILBetDfV+1Wnw
aTauoq7dr4QKy5Pe0RgqUex0R5a3jvLWL+tcowO8mFN145VSfHTnDKTmUCIFHjlQaB66Wu/LKDd1
NANK9uqMMa4UZSSyIM/2gyiS96DWsKQZrHF8yIZs/e4OMjUOi13kQKHGHnE3+GEacgrrOhc7Nac9
ssBtrz2qlT8blpVNz0tYeJomDjWb/TCkAJXG0fB/tYFAdatOavPjwLTtvYU4ShuCVUkKrC6CTuyG
rfO240sWzzhhOF/xSiZQ6a3bIHYtO6Ggp9nFV9/v5w0A6U0ar3R/vK91QJN7obnUvDonmJ80uqpm
yNtjOtRAWLoowKTR2ufzgIxRntT1oyW8TOxqY2CB+8ke5sgiKg4hNIul3bXoG3Fg84lalqPjUBJU
gfF+NGXyw2jbP2I0zc9ZltNgxYc6e69bAq9qpfcHDNwkRAbshR7twmve9+WwPCXAB557d/KtI4qx
xu081wO7w03ym8Ed5/+wRrLag+uskx0GQUVjF6fq4SFNZywxmsJC8Lvyfd5OtlaOxp0vi/a2mh2z
ODZ1RrVRiF7JY+aYyy9f0bqPZL/2z/qyBjeZNw6/8fGVZjggEwBUeGqGH46vOnZjMjeP1bBMt4lp
jb8zfLCnyA0qH/Sns+q/mtXQ7ocOJ+ColYO6n+ghfpuMoj/SGyXCUXpvnd0Gx8+iTO/bnwAUqC1o
ee/F1JPFdARYrX+oLA31yNoJpm962xc/+1StD8XcrT8EogyfFB4xa4iVOmBxPN6T0FFZg7hpnS/7
PHeb284ujac+H6cWBZbE/exzDtZwGvWpYjuYTmwqJfxIiKW6r1O3fQwmvICjrMYkNuxtp8PYWK7d
gygLvQjH2fYeK5hj817T8kQjlW5T+2aqnOxLYDTiqa/15Afid/5jLeAsHZbAK9dd4Zva8zTNGB83
3dCKyMTUtsXUOjPFR0Vv51PtuF4atUledtHKlMqjP1qzvE8zcKC7phXzfV0O9vPamiCnJVaTJDTA
gf5INwXk00FkG2/ScjDqx8qujelemK35E5+G5ckB8pfvDNWj0OAZqZ6GRp1lw4dlsvVHZLOnDTOk
BV9H2mdORLvONyJzkQOmGblYs0h5bdC8LzHkxMrbF1UTYlyq+nuV2dOHrKj5ffNSE6VkOXlElKbV
7lWlN0jJI+hAsiHy2g0np4Osw/U6RLCuxF53imBFabJae6S91uEz2kPUBIfSeVSu5v5CpbnUufIt
76lc0vZ32dvsg1zOGJEYVTfTrhYUWu+mNs9/l0si0k/p2BlPuvTtHL9WqGphaaCjcWeM0iUHn/r6
HtGnnkxzKHBzVJNfZhEtximPBJo4P03g4Cok9Jk/gImu6cfcMepynyztFIRKs0egcHldvZMGUM0P
mzyzfjTqEVLEMI5eHnZFWmIBPQZJmNWOzPZlW/h/uOxFz65c1M0487iMdLdZkwhHQvM/YxGzPHjL
rIHLgoXW/pKJg/Kzk4hvpaEV+W4unL4NAybGw8ZMuh8T/H2Qv1Aqd4gdBH/KsaQRUlt53UZJJ4UI
k8kZnTDoM4giExLodeipMXB3WtdkCxCYlnvAyjXUliyEGW7A50xDyKZkP9azbt1YztBNEAMa/2u2
jjIyIdAMkdBT7a7ym+UrjGjv86iL9QtoFM1/r8xA+6brVVkcpDSn7GABKZsireiDNWzMYV4BO/UE
+lSWyfO62gHArrkmMk9JCTxcQXX+nFBm+F7003pfpSt3yigKLogMfUWekHJKuidXqbq66TNhNPdN
DgxlZxalfD8PEpbN3GrFV+hDyZccqH9sp84IoSjFeiAEsG18M/M6uOsGjWsIe/n8E2Y6WrrP1WLE
huh1C+T/JO0dYoZoYkdL33R5jJ94J240aN/DPecb15/FyKTzrhxnFYQwowusrdAtCcJca/xva7X4
MmrttSdtXhP/psn99OPUWAM+ddgitHu3BMeCnkKXLnzR2s2iSUtdM+zgQ3GC06HxdyAJGnZ2WbvB
0Z+LzSQj53raa2Mz5u99IwMEkwbNXOwn5mTyIbtSRr4q1k+pAweFnH60iygrdBNt+XxS76rMqsHg
g0gudpt0UhHWhVH8N5vks2GhNTn0vH41SNz9yQ04m0n3vHrl0B+VSLTmAHyXm74esNGIcHpZb4KE
lu77hiZTFbZ+YViPdtJoPdlG1ee3QdfrNzVV6UPvu1m2478mqOJOtOqPo/R6HdTRuPxujb64T6c5
KUMnhRIUzaTEE+/UlP26lKIcI6N10AXEIdERkTbY5vNgyz6g9tet9zb45YbLKFjdI7qx7ft6XIb2
UzZSjkKl2cRzwEgGjXcNn2kMkxVf7h3NgPIhCwQONN5iaTx0lvx7n6XFAyRry4105HewvKgzt4qW
zB4eYdEM+o5mSxbwK41Vo1C8GD4UI3O5QTfd7iNa2tZ/kIAnez97OGEcZas6P0w9u70ZnZYl7shQ
3jXG3DwHlM4xx2jslfOWeu59UNoFf7njXbwb/D77aWmu/R/+rXR7iGia/mnhU0nWI9fU3iITI9la
cTmLOlUmaZgQmIKwXbZVbJM2sCJ4UcufJq+X/xLHHsaw21rzIahLQafX9eUu14fxo/QLeP2Uv6vv
na2lcl/nhQdnvg2kuqkxNPyieCtKkGaJk31P3LER956ioRvKoOK0oUHUUUPhMRimfmk/rUmeoNMh
PD0L0Rbvhr0dYEG5o4WVfRRlUP5UwH6gmGTLuxbc6o8yhRSHVuswhNOaF5+S1emyqMmFRd8kkXMb
JkvnfM3sEoBF4kyaGWrVZLyb8zkdQm1EsG43TvnmqlCq+ZbqyLCgGJe31mHNNjXJnpRlDO1mKUEU
6ED9di5ubF+qMSinW9U06he5UVnsFwwT75oiNXgjb4gMTJum4gHpinkKZVdZZQjxWRhww1r1B7xf
nocabd12l8+qIlGj0zCFzeimj9huZthKF6l2nF1p+XtKiU7sNCNXKqpesotkMcnbSh/wZdHdEsuU
uc+G/YIvVBPB4RranZ4k4n2ZBqrc89fEFwFDt/8YFDWJXTuhqhWJQmM721ONaq/fyoTkrVo2HKDm
tGD7/eRbZgdmHkL+QzwzyVP74zgHy7tUdvkYQn+kKMOVOtph1holTfilLv6gdFAPu2IwjbtsBrC0
Syor4bioiYRB0zq0NyFiL9/BrUw2z3m9+WDaC39foB+GQlFTctCa3BT5o1XT0oxwLRFaCCRkQDkm
laK+6So/w/4uyP3vrpU7XogQvUI6Q6j8h+Fq7QgQoA/wVrExmArtAbH/yLOWeoyd2l4+lFLxHi+5
SqivpEPwWPXrOhwqnn3DHonE5ncjaXjvLJEH7S1KUsOzMoq221UZnk0/1bS29tEaMy7RtPerLhoy
VN3CQPq1CBvNxa0LiQ9a0I3keR5y5Tom4Xds/tRWM39EZkol+yrrsieH/Kc71tWiycfJKIMfzRSk
fzCcLb8ZTs2JU1JhIJCm3uesEMkvd1iCYxFAxNpnmc9rvZZ8kHu5lAojsAzR7d3YuzbirllOnAPp
lOiRLMcVtlbDIu9WaxHOPoX6BhqBal+/79DYSHdLpdzuYTYpZUa8B5d7qp6b+Obsqs82BmPdbYIQ
u3i3imV5WIS3QXx6iyPsctN9cPzRE6FUmpECNhiy5I/tl8y80Ff5PtXKfuJVh9ZgaBUovOAG4WSf
ieD0rDkN2AstRmVNoSsN9/ecGPWRrD8Ru1Qp7YsnLL94h+oN7hVVP84PZiIIgxplq09mNnrBcQSo
n910dmt+xmLPfm8NgTP+8cBymbtSG9H0a4q8+Yx3Pbsrg3Fp7UWWFAkpUtL90ZqW0qYYWvhlLQBv
fhI4aBfHa88ZblGScNsd+n2Z9aHyavcbkghqiTqy4STk+eM/q4plD1OKmV+8dvSenCIt9DBofPWc
pf5qRFlJY0EEsqTYoq3k/FqfDDXaJ3r/AwyN/q7z9SnfrcrQf3hj0//qRDmgOm0q570zuHB3A1Nt
zHfyuSTqPbf56fN0eA/GhyQRRtSShm7TJ+nNChfmZpxMf4xac53+k5uZHJ48dVLcalNipXsLNxB9
56ByMsHFbSbrStX2rH+41UZAfsHOBJy4YTK2qvY/VXsNk4hkHjorXvn/3TXd0m31c0U5RtRrKfeB
XfUO2doU5GycXF1TJ9xqLydlEBqIFHcR4qSUbdBBOB2fAgzihC1gZdcduqhAuzmqU336LdaueqMu
xzZXakDgBf8iitEbOR0rHesG971Wj/XBsT4hQOEgXOO4N5ypa8KfZ82AbSh05JkVIF8sMV+gBreq
TAW4OZ4668NgyuYdtYt8D3jT+D4HzZUq98XRYJduPXqHOuFZ5dAGej12qWPESWc+VHLz91LUSTtq
L8ehU8+v166Ml8MhtgQcErz/Bo08N1Wa+snt5ZTLGJdis9w5c51qB9kv5QEqul7stClNaUNrY0Uy
4bnzEGnE3Oessq2vBmmsCOfErfT7wc9SUHj9Kr4aLuZXYdakyTUOxssNBgBk22ObkzJg0bO1qX0l
cXlbVj46wgOKR1skE0kJetHMt/XZ+Oho0FPmp5wHsIB+w9n+8jUr2xpSMVqJxl5qst05/mx9eH35
z/psf0fBVsNlFzMlTElOR8kSr2iVNqjYhcx7pwDKPSx224aOZg5PeFsZu2kU12SrX1ZqkbzHFQdK
AvAm8Aang0IhMMa661Q8Kt2IEmOZo4Cyx+71qV0aBVgcRVGHbh40t9NR/KTxV0rNKl48vyWFDOyb
OlvfBin4u36WjnzSFvWAYJxNZd5E8Ox8VDGXgR4jfpHtF0gTz3h3zIfX53Nh79Gaw4t9E11BRPJs
qF7pY1HzyooRYc1unHYVT76LddFs0R28UlG+NNam18QepN+PYtzp2q1z7+XoNa3xxItzh7kiJa5u
bfYMVVyZ1oXzDyGKAAddC3r5uQl60nrGnLrYR/WUCcxpot6Lf3aiGQnVIdu4siku7XcwIACwOVl8
uLOJDVy9jdcgHsaNqXB9kmhigtFN3nd6QXV8HSvULORyZZdc2or/jnp2V+h+4fHUrjGOQ37rqTH7
p2BM+59v3x/0VtiEmw/fi/Y/Pa9kIoU3sIdR4sZ0+vqYjFryXcl1/u/1oS7OZ9O/CrAXeWljpMbc
aqioGLGpGQtpsuNESbKsVyLgpZ2xuVdsUnLgjc+/FXjuslEepqjDotf7dXLS24LKdx5tXiRL2JsK
Af83ToyuMz1XQC5QY+mKnn0os0zITVIsdoy8Ho/VRLkyGHrjStB9sXzbKFCpgeaD1oBLfXq6Rltm
gKgDuq5VnR2MeukjEvjyCjjt0ijbJ+IckzzA/zodBeuipi23UUSGa1FmdENYD8X8v4xi+wAHuBkB
fG4H7p+Uz0/9yetax45HQ/b7qup0XHXc9vbN3wXxbMBviBUAhzhXxHHI40trNbw4B9W9c8uyjpYq
qK7M5ZxcsLXegRODPgLcqQM7OLtz7dqXAU0jL14ax/xkDTVmpd0akJzb7dHxkejPVtgajbDNfVDl
/rEfkuSoCmDpb5wvgRdcPwhaOsn0Tc9+iKiLYRqR8owNFz/4flq+mN6Y7P6HQbZUmcv/L3nh9NOV
Sd32KdaRcY8XQkQ5VAszD+P510e5dJWAfiJXJnGyOc2no6imrWiDGEas9TovaBoLO7LOdO/mTnvl
KrkU3LEkIzBh28x1fDaUaVM+Ba5CBDRMap+gq2/1xFJ3JUy4B2bqU9mtlVyuBI3tzjh9dbB6G0zp
r28QSezpDM2W0D8KfHP90nARmRvEkepowBNrqJI5dERefWnMtTGjxuCJdGX0C5MGskuiE1gI5QMZ
Px0dt8UsT6BzxkZajN9TNLTtgynn9KCDosijYaj1Kupst78y7t9842zaGC9wZAgyJtSssz3aDQa2
Fsa4xBiWVk/5kCFPmHdJnu+lYfX6sZnH/luNGozkJZaV0BCCuf1oOw0CVZraiMSFm0LJy4KmvkG7
0aFzb9kdWkdOoL4iZYM62uIbU7YbbXt8rICjfi9y0/2JBgW9NNWotgiHYkmT+77N0P5KfdqLO3vW
K5SReqW+mFpf3c0FZY7dCodVRVad2D/1VDjiHmxEl4YW3nUqtBZ9eKaEq+W7Sl/EN2D0PFCpD5v2
bkgVZbE1zSAfJyW41Egf1PSubqWS4Iq97BuyUZSGHD9Dg7pZLGQG7Z5SYsX7VO7oaaXfPKOaqkOy
DgPSm2Nhfc6WdqbCzXTdcBECNUzLHr+Pi53d+PVGmEF7rkFETSbebqUJfl+xcbQYTROzvO8XLfgl
tcS679Df8aIx0ZbPaIAM7iFfyaKhsTndHQkxRmsKoeEcq4bO/hr0ObUgcy6NZ8us6+nWpEmXRKIx
uo916ddFqGNQ87McLa8+Gq1NEcvXcXsJu84Qn7mp/E+4zUzFva+azqCcXosHocrO2M8aCgJ7OuSW
FU60CK95fLy4yNAuhVXGixQiJ2ZMZ4lvPlW0SS046AVb4pCPYngSamQLvB6oLh0k1jLYrBoIIue4
Kz/VUIwjPsSdXCjPQQI4or9VfajbZbjXGw8wA2L2V3KcS89f9rMHiwzAF+jrs+NrVQbd1WyRcQU/
91aJoDp0xdD/soTZ7cd5LCPINfreHyx1T7fTPyAwmd4EVuN8bMZaoFXWIcDg60aHaPja7mx30X6/
vjB/JU3PTjrRBWw2ZBs6gedyU56edpVd9jIGndV90zVlvlcqTX9q5jRE65L/KiypRQlNj5itl+6l
sOf3QZ0EtzPOTrR5fJcem95Eadqax9d/3LY+L34bZEp+FrhXgH2n4W/MPS7tnAcs4BHjoRSd+SnV
zU1lQp++ZlbQfX3zeBuUCQskEh6kYM6inpAg17TOJJXvKvxczSawwG2I5B0d9KUFf5amV0DeFy5Q
imkk9uhwbVodZyMSUZyRx7IR28n0uyz9Bvha1e9qryneXPkx2Ygg5Dcq18aZPl1L3axHPrNhx+Zs
+NCESp5grZR39dpOoQdK5sp4L0GeJNkUfrbqFi9awGqnAzpzyqOW9kHsmMAcOqR0fnSdTuVXo+oT
2qNmHDojtT3aQIX3Dse/6k7vrOZn1svhGdBcS2dCu0qrt15uKfCQENpQeqDie06aFTqQEWfx7Jii
DoudTeXexWnrv6AY5TfL64wvErQkHemmfsBUbMLzYHSAi7RWc+sLa3jfJ2tRvj2N4usDLdwcOYEm
nC1Vu/QD/neZE5cLT9ahoYzuGbkMaSFfI4Bf2HCbhDLKVjDBsJHf4vE/KT0zt2buODvuE+uX7lTu
zRw4z/YoxytZ/YWzi4TnVuZiajhIn80pkKlflIi7xmu+ml+LTjX3plnuc9C1+7UykitH98K8/uLx
t9Ld9gA7m1eHCLq1wKCLfUndLqvpvqFAs9LJ1McrL4lLQ7F72EEb/BL5o9MlTBO7hmDaiHhW9Nzr
UTr0rJZsPxrJtfrJ9qtPA6BFtstTwaJKvGH/T4fK523dUuxTUM904oF2xC7v5+FKmH15OfKVdF6S
lLmgmp77ssvFKRD5ylUMPCP4oFMneUph2X6BSGt/y3Tdfer8hXbr68H24qhwB91th5DZbyf1n51o
rE1mpbon4gqvBDz8Vn38MiPn/N0Zmvp74XXNzaoKGMivD3thSZHPhczNafvrmHE6LM7smTOKZaYk
Pfp7Y+rQD6qHa3jVl7sfeC53/iY3ANvTN89G8QV2ZsmEsCKE8X1PA5yWKq3iJ6KJ/UkkyTUR9peb
0kIwlxhCnY2veS7vnS6G4iKRS+yBoDq2kwxuYIqMh0DW7bc3ryASZnC6UCriOjmPVoEzO7Y2mFM8
rrV+dHD3iYR07ZvXR7mwghRRGAYY7l+j89MVlC1IyaEp13jNRuOTY8vgUJlLfixsvH3XtQOq/vYB
N1GpjZFBmeCc7a9aGClF66sYz+lsCCl96MfEHpKdpir3tstARLw+4IWdiAM1dXLKbNs/ZwcAKS5D
y9HxjbtapE9Gsai7Je/8K3H4Alh808piFJgWHLdzHplsnZkGsKVoMAl48ryKPuozXLIga4wolat9
NPPMPGxew3epCfNr1JM3urtuUWUDh1PyoJfmcTROP+aCzKZbaXKNF8LBrfI8fadqdL4zoOtvX1Xe
CwF+gbiKABg/i85WkBqeAJUaJ1OrfWqW5ZHEdLhy27xQjNomBA0BQRiCCGSis2wqEHnKU81VcTou
7VHpXf5YAZ64G32//OAMgPZWiTqA50sNtHPi7GTbmciqVPONpPu8hBkyqHcdyFrkhq3gq9mV4kZY
+vAx6ejkq6JCeWUzBq9aM71CJbuQmSGuAaGQXBcNauitp1+j7vIVmeRSQHWRdO+bahBtBGi4+A2D
HJY5HCLQGG2R6OJhGcCgHaGFGf8ZQ5r6t5R8kjHuRAF0xPSFuzy+fiounHvH5SYiK+ZhgxLf6Y9b
XKxVitVWkGFd1KncvD9aC6Cn3EOBskg880oGfuEBtDVcNp1ENidDng2IYDPcRKtScd2DT0NwCBUl
kOx03r1Odh/NYgRwPZRB/0H5uZdCRRLt0UpK0b4bs8T4qYE0+UMHHjilkiL4OnmCUsDbF4VsCiY8
ARHp2LNQAZTK5s4KFJLIeRCaS5qHhlRPai6HvZkZbfTm4baOho/HE9Un1OFOvwEuTrqbgXyKzdXu
cQFAp7xPk/zeCgr9k9GY4sp4Fy4vqohoISAwv0mZbf/7P6lAKoYZeFShYkPKOjI9qXZNmrcRKMVr
rkYXhtpoh1AoaT2Q7J5NzSs0W46ZsmN8JzsSUa8HMD0st1ojrhHIL8R3WvoEdohNcF7PaY5CT8xu
SEw79vvyx7gilUDnNTB/vv6tLo7yl/dMhRuFqrPtC4fLTTKbZ5bRmfONRSnjfhoG6+n1UV4uG3/a
3xrJGwbW/nuI/vlCUALqAhisFWOwVAJXSeFgbVhlK6n8K1WTlxPCiAmsCWSXvxqPZxPSu8mZcZcz
46bNYTHQhEXqfeiv0JYCttRpZk07cjv4m5DFRsY73XKu0hd7lr4Bu7979rPsHkbte2yARmqDCHxV
yuvCybxGUr8wNzILioPc9lv+eXY5Oc2qyQrp67ipknY3yFHtxOLqu9c/1vbbz+bmIkbO43sjqnEL
ns7NBo2VNwYt60TaBbWE7i53LYG6lllR0TH2he+/tbdGn4vYCbCEK5HAfQ6YEQVJg1mWwW2XB+Ke
qu+8q5ETvBInzj/aNkpA/QJQCbgJPtzpxFIg6oVh4qxZy3IFb+kWww8TYuJDY5ojtWVtdR9as2hu
beCXFC2na5zKF1cnv4Dt7231A6QazPMPiLu53TRaldx6rVvMYLMseKmpqu1btO1Bvo6pPPrwpu6n
WTRPBramJSVUw/0C1ldAHJm9hwG+z/9xdh7LbSNbGH4iVCGHLUBSIhSdPd6gbI+NnNFIT3+/1moI
ssjS3cg7NwF0nz7hDzc+OHnx5pO//S6yOymQa9Nx2eQjta2kiHlq0TFqhPLJgu81+CM1X+Rn2iqM
wEFJpQud0kSAqcCOEF5Hn+NG7wrRQhmrNCieRR/jtwn010x2w2Cm6FzNosm55QdrCGJFL+1dhX7J
z9xLvE9KNs3e3YrIcagVFlNOAT688bOEyQDcJE95SiT6JbCAW7Y+7A4VboawfxaWZhcov6euDU3R
FNE9+YR6hJhiegc1djIdTirAhfvIcJSnuY8j4LUO6RNo2qX+gkGDp/siWyNAwGoCyWVElWqnzgo6
m2WZrUWQR66z04ysr3eG4lnw0tSl0Y5lZhX3aWskH7tWaB8asxHPemHDDZrNHPHOusn/NBodK7r2
Kx4WaYH4zz5qlMLcFV5fW/SsOguCRSo8cAVNmn9qzAho49oOteeXekp0hDkjZI8X+U8HcecccxYN
rwJIII762S6zdHx019RIA703py9J2lp5UDamjpJ+3KT/KH0qUt8pdO2na/XVkxHDdAHir+NaN7pl
p1GrtvYMcX5Z/1hxYTxVSd4gG4PRzN8W4gCY8doan1p91YqgtpvqoS+UKgdmizNNMGQDnmcYuLmB
Vy3Zd6CTzZfVWqIfTSQSqHuxUhx0CBfRoWioR4KoN6oE84zYNfzchfjWmLEmUAMHirBDJnv5x1kN
61+MuBbCZTTOZmAXE+jk1NHngzdW0ehDsIArwDCl+FAkgB/zwfBe+xyr+f1s6cqvWo280YfnYkAE
GZPiSz9A9vYNMSx9MNex1vsukLh8p0F+eumGJvt3Bg7x3fQEXD0jmjprh7QsDuiDp4joMKwmAoqu
GNox0IS6/kD+BvFM8N3dLw1qJCrHTTp/KQGCoXEmJ2C7aHbWHwuydJnvFX1RkmGROmNE59GpbJNR
nw4UnEZBk0KJX8kVV+acGt6e+64uiyQQRl4/CTevP8/mbMF1jJYVkkSkpGOgJFX/MxYz5L8+H4vX
dulWWJudlvxr1UKz9qDDjSgwuqn7t0A+Rds5k2n8AWdez3eaplQPCcaC1T71+u5PXpbx3z7OpbkC
fsy1r2WK9i0zo/qH1Xjlp4rbOQn6qtCf57KavsMUGz4PI8Mf2ItZLul6YJCIDHnWkOBbM8S3jjPB
yZnLzk/rafo0mK7+mAGg6Hxr6eGzNoujrHuHL4EQbxlnxkHrW2X1jbkGeKnAEvhqpmnxd8rNWeyB
dqvPrVcuVdC7Zv09jtqq9WmQud0Rp273l9s67rNpFtEnpoCQbmh7GfA+51n0O8NocxHEzTxlGIO3
eczIA5jXIz6U+HnEIJGfVXWalZ3aePoL5jeEuTTpnH+cSFnGfalo+YvotGjd16Mx5tiDJc2842tC
sVe8yn6KmBH9s47G7wkEecMrq/w1t6SKHfvqJz2nOQsWvYp7v8c84TVVy/gL5fkIxFytdcXHNKKO
Dwrw+erRauP0FcZBDONARGXrA1ama90iw/q9K1T9zzh6Wbfvojr+tKSS6zMYpYjhNi3xN8gJ1DNL
nQCFSkxFMX0hPLZLqbnZi5IoiBmm9hB/sZrUaqCXpibA36KLv8Vm0r9qOZtmV6Ue7pKlJ4rvIkq9
40AAHvZjSVDzNRvaZW3PDkQUJW1qv7CK9sv1PGNbqnEGyKLpK8hagcbr5tLpoHmVuB9DE3XXx8Ur
7K+9ndSHxNDFsdIS50ZHaJvWvC2HY7xUSJXaCZvbfxaTbsQRrFQNxO8LltrRY9GZ0eecCn2H7KsJ
vT01brUutinb26pwgT3J+gdqs6lNMm2ZqMgNLXRWbQhbKF4HAdH3RoF3aRW0ccidZI+GUehpZjO3
dd2rSqGFShNBL84q9oOWFzdS620WL58F+JMtC2zkfN/o7//J4rPCdFFwmPlgwJsfEk9fA+Ip+MkB
zMt79waHGdVckCGU1XjLnD5QkiDIKNU/jnZnLXeTkogfQ1pWv1sa8s9dkmd/r693vjkYEYIKIRGC
7ck07XS9qTQF1GYNOQk4pb9KZ+jvoCDUTxaUGcNfhg5xxglE8Y0y4vy7ATWUqGHZcsIbVT9d1tOn
FWnMwTtaGdHBULL5R5Iv6Y0a7/y7sQroSWIzlQpf8XSVMoJdNasZUpYYeEG8cDw/GeFKqll2q/S/
+ED/WWrzHhn/lmVO8/po1+uyKySORzOKW7bJZ2Asma8iRyMFDWhqMHI9faK4ybUyxcbraBfAV3wV
5NfTzIsTPrFPai42qpUG9UKDyi/MjmvCzaEKBWj+my+gxZvyRmlx4bkdQN+cDTqygLI2NRN3vFq7
XuwdUxjcR3dxtQ9FXSk3jvnbNvxvacZzM1ZmJCDNaIHFbqIJTUOtUZzBOXrrAJ4lwqYjPRRLit1W
2mrpbrbs6UM3VBBTrNJGW50s0ngxVMCs9EXy+FcN2jQKVNPCfBvbbwOdlBY1AoBIsGGOWmHO79/h
0tKYouut3flWefwnZkAyNhIModyj0pbmTpsWZ7cMMACvH9/z189ImrIOHREqVrb56X5IaYdy+TbW
ca3TKcACMA3SRo9ufOSzXrgMgFwcCEpCtQACuLlCkCGILLfL9bCAtP1sqEr60AJs+5I3DqVxGsdh
7FkQr8i97/V4bHcjmrc3BuPnh5mmKwgk6nIDWNdW0zLHZqaT7c9QVDBoMm+J/u3TMg4mSylvtKkv
lKsgGbgqKZblqGGrYZirGbKsy6KGVq5yhjDqXZ7xoTb9yYlATw1jdK80aXbQNacMc7S/H2dbrwJ0
TqoXr83rZ8eo3T/XP7U82qdHgL4LtwLvAJrAWalazVOiJE6nhnor5qPaFoCMnM7beVFDL1qHn3p9
vQvvG5olPT9iJ8fP2pxsG/VBocDkRqi2REPfK01/WNZsT6C71aY9A/yws+DlMMykVWZx0W6iJ1Y1
AtMHbw41pcsfvLZFRC3SvTt9ZqeBpE2DZcnKPQCN5ckeQXlFSjMhO9FPn2M8OHbdalFTT3H2uRa9
GUBM9G4dAbnFN6+f6AM/g+YnbcOtpO+QJUoBH2QIqTfhqs7mfmyKT4rQ/irohbh431jd/KVO4Dwq
g/ak4Lu4v/5Bzs867gnMfRF+xwUTkPTpWa8SYIJDYk1hU0DsdxwYf3MEovL6Khe22VuvEk1XmqJn
ZACwrnO2Gu0crmYkXk1jbT6QHWtBN9fpIV/W+UZudempZGcIpzVTXiObTw+wLgbnaMxhneXKZx3m
IUzb/L0qZTJ0ER2BMDMGof0kN/t/ovGqZU1jzSbdBXsVx8Fqx0PX9OLT9Xd34VnQV2WMTPELcm37
hQQKQvqM4mloeZW1g1vpBDXc4/fvA1aR6AZw7LJxePosqoEdZhbxhcraFoGdD82h1+r3YmsQ6KZT
J/WW5ZkEznq6St1bSoaZkwhb1HV2aPCod05qVoGgZ3Ij0py/NqBFkickp2r82WzssqgzKRuhh5GI
q3CBfeqXwkpubLTzeAaAC2QuYwz65OYWMoZ6zJTmjjDChnz0adTa+G42W3HX4mB29959wFL4rdN1
pfsPzfX03eGI23vIkxihPib2btTrKkAC/BYi4/yksoqu04iX8AXE8U5XMcw5cseFVYpOs2fEg+b0
JXW0KsAbr/VFV6dP1x/rwrXIig7i28j9yTHjZueZerv00cKHcujCvbRTXzxUSb0c4xr41VKj+ofG
i4IvRp6+tOiN/xnLhY4hpP8f6iTyB2sqso83fpPMcE7jMq8ZIQxoI0i+n12L2UJEXJZeD/sqsV4r
JnuPidoNd1Ys22NO49r7rm3n3aR39gc8e5rArPQs2RWGgTaUOmjTc6N0zfd4TPTntDLyT4YxOz6S
u/2uU4tbbNyLPxdYnyWn4LzJTcLmKLk3z0g2hrkVxzsxGN0/3HbuK/xK+07PLDvoFYlNV+pbkMlL
2wUsAqN3oEo0AjabsjetqR7QJw3Jjx3XJ9vLwqzQOx9FDvOpaMf6w/VPc3lB6bbONJQh8Wa3NO4K
6Dx19XCKJ/VYKIriq1z033I6ZwcDybgv19e7FEYYENHiID/CYWDzgO1SKnBBRz1cUFB8GSNPO5he
eusQXAgjRCnyT9Jt7uJtTYk0IHJJdmmEWcJVVQ5dcgALRSt58t59m8hQBdRA/gO+Y5N029hZlAj1
6iEaREVYKDTOy2y8hTe98NYknYxlIFLDENlsSKspmyFS0aWwWrs8JGmdhR5KU/fXv82FvUATAawA
I2QCyBkhw6uTqGKGFtJuMh8oYQs0Rxr7vkJ9DuW0drihe3jhK52st7m9prZaY2ugxVaXw7DPYnMJ
NAUdAyGwyLj+aJdeoKTi4WtBCYxY82kYRts8w/0v0UIajHOQuPoYQAa4Zepw6YFIj/HRAtMN2Grz
mWaapqSUpRbOZZmCIx9HcrNhvKuy5r3DVm5+vEwgclPXk2Nsk/EMaY4lhbgUTsPQ7VSES/ysRmns
+mt7AydsAjdnSJK42RBQuozT99bBcc/dXlVDFddxe6ciRf+TRl/fBwT69mAPeJ8HHdIm/5Rtk1v0
9WwF5S0MVfWA5rb6TMfPkko1U7z4ulYsiEvCCJgDJPjco4iLtt0NqVv+NtdS+S25UciNRI2ECE8G
/xFercqOgoZpAJblq3h/UiOzJrIomHPUbZtoNDUigSJtuWFuCnc3LGPC+Ge6Jbhw4VxxYuS2k5UJ
jaHTl2iajbGqueGFirKg6sgcivDutcHSWOgqNlF2IwW4sA1hAlKAExEYZWxRYnatmA3gbyecCSoH
tVfGu8lO1GDqbeNGyLi0lMSKkbcDGiabPn20lPn+ZJmpGyZdbxwmxhm+yZTvEFnl3+tb8cJKfCdT
KhhwcdDjOF0JzsA8ToNnhOhwQR0SiPJyJyuPq+aK4/uXQrlbjsFpflJebZaKs6XxmP2F6lQNP6pe
9fwIYtSPrE6d92/ANyEOaARSy2BLyogVx1aVpHBC0RcZ81Td2w+UyTdgYBein0vWxdQOdAGMk80p
HgeMA7u4VcOqr5yDjXYlQpOo3737tclBiSOzXMb0W/mNoZ/s1VR7NcyBdIWmpuT7Im3Mu7hZh/31
pS6cKOzj6a/KpgeWm3Kz/KdS9Ar4cNCU1XAoyvzeY6a495BI2FfaiKh7bv+8vpy8iE6joEsVJx0s
CBGcqk0SP+ilrtROX9NWqMYDmIP8OOlqvK8VleEvQXpGlotOyPVVz3c8xBlgNMCswNTA2zl9yFya
PmTMF8PKtOt9pJrt16o0ym8OUmU3ljrfINJ1hLKLp2QCuq3vvUnvGQs2ZThQtJLwNgxDe4R2rz/Q
2SokMCgzSFFnbkd24ukDWfpq9WKx17CJVgEdrBgerL671RI7X4WUj0kT2hk8k7s9vXPeVow32yiM
HIiO0PwrVNAW88YOlDHgZEtINRsAYySXOBfwUKfPYugZFsBZ54VtDYUw9ZYu9d3MtnYQ/4t9h8Zn
4RtqVT7ZqWHfKJLPdj9rA7ujTgZDRpWyydkjqVho1WUULil6bWXsdb6tdd903fo8D9rH6x/tbBe+
LQRxx0HsggfdfLRl7luxGLMbOqhIvagIi72itp4dUFDsbtxbF74cCnUkGeh20NHV9dN3itMr7p9w
18II5LTfpcoQmFDibny5Sw9EIsiAkOG71Ag5XQXhZ0JxZHlhnkfzsSPSPyKp2e0mqxpvJLhvN/tm
l8BuMcECyQ92NtWd1syeRkToQ21J5vs2RghULFrxOOh2/BfBdfsepYYCNQXdfkSaTMq8et5HJxFZ
4Op5+RINnnWsrDwJGS+ulo/gFjqECFwnAByq7vDuT80skyaP7CUzbdzsKzBDFf7XjhMqrrLcW1rb
hAa/57vbTev/sRRTWosdbMvRy+aKnfsOtb6u5SNA49/F5eTcA9rB79BNbjERYAGcnVXpfSW7D/St
DXe7r3AWScBImESEyRkxoO5qdQDpvE5oSaoSe1DNVqRR4YAGP3CPwiiemq5zUO6r9d9z3k3f7Hks
DL+xlyq7y6IoqYIBw0LPX5XU+hhlfckECyr35Cvghr4lyMQ9wqs3KnLKJYpCLVFyEOVREg07pLet
NbAGrmvEZRPnywwl7oM9Y8olSYv1C3FtQeB7bstP+uDSPK/qJPVnAPTPShJrgJjUxgYypZcd6Sqy
H38B4jXfo6ZLux3NHwuQ1xzrz1oyVi/mqgyPZunl/wxC03JfQ/IE2eSqteKdksbjV3uiBYCu4TB9
Y37UfLAVp/rRuJ1ZEtVi528al222n5jr6J8bT6urHdxitQ6KbBnumfX3fyrPHTwwzZ6CzxfAluI4
V4s5hHIO8jLVVu/sCrQcYr/ECqMJ+rYRLGiOlerDGUji+xlcDBwp3BX+OqmhQB0oshlwbJ3SIVsg
Pfj1NLrjwVaX7t60815HHrk3jCBNZ+XDqoPX93VTsXbgWtPpYLTC+maohficMKYCJxob3wwU1VIQ
Tt1QHuws1dpd3FkoNbuZPixQ1z31qQT4wlC48gbd9zA+6H1vqFd3F2cWcqN2FecfkX6N+r0pOJCI
4Rk9suVqj/+zaDF9CfCWidZHpzXyf+xhBQeo5Gv92c7M9EtGOfdnMuFigRir9H8dZL7aXaLgDQgN
2nYOjtEOzzWOgBKv2NpuOBhNCwhwNLx2H1d24+1B7RrqB8UqpNrFlKi/Z11hw3lWhNx4To5g3LUV
otiBU5mQOq3CgJRhJFo1vjuA0lhBYInSQmJktk1nC4lSaHNa9YBuNVK1Ntu+8PPGxSxPNzD+uB6U
zqfpYB7I+iGAwaAn4dukQTMwQnr5ZfewDo3+WV1WbUaMI4ocXyGh/lcHK/ZHX7kEd+7KCwfRVS2w
MPPOBa5Ul2gx3PpB5/FEEheRpoFFzZ24vRKBDABKXxBS7tzcsneCSeSyE5Fr/6o9O68Dd1aVB0UU
0H+W3FaiI11fR300Y/QTkT3XjNHXy7Ga94wHKY6dvkDFROWSzQ6Gm+o/0xkPY2QiquRnh11Md6cn
rvgKnFT8yovJgLC+1Hmy19Ou+NWOQ4YyY9zHr8iJIqeFcH7ufqxqVND7FTFr7tFVK8MRUOm3loIz
eijiSM2ooKz2T2l6LXhVgBfKXarWRrZHPlTN9+Pkgk3IuxKNiVbJazc0sjx7dXAnHH2aifZdOfZ9
tiui2Put0u+KfbE69ffW1koBn7jVxC63nPY11ar2R5EssB8N+P93qPEuTVBgeYLwuWMU3n41UJn1
l6Loc9+oVCW6s92c9zRlXjff41lgwpVu0Qz1Nbd0H/s6wqzBHRbjDuFZsG1JHWVIeubUGwF55ZAd
Ee+tvjZixmSaNAyJV5EU6F1XWDw7IH17UQeI7aMxTedXee200o53jTvV865eajcJ6BSZv0c6iDHy
8jNaFPx+pbqPZ+4Xv7eKzvPbKGvrJypR7LnLTgFyamfenN95iIi8ztLKKpg1t4KDbbTKl3nGsnLn
DYr7beBL/sDcIEmC2E7Xns+edZ/jxSF0UyuJkM6paJ/iuBsZXsdxiz2Dof7KvXFaQi+N4uGucqtG
SGLVUB1HTVlBweb0pW8U9mclD91TOhXkmCjQoX2/yW+HFAX9yarrh36ITQCzcf+VhM2878DzBjMO
B4eSP9WNs3WeAbIqrsAuTlZMTLazuXnomzH3rBqLknQ8VOyPj+gJNzcC2Hn+LFeRdRzZgAMq4zQD
ZPxgRJXV19DkpUwIvQT1ZU4dcQAZMz4KbbiFCLoQMLCmJLWiADdUa+tLXlRibm01aR8QU1sewAKX
D7Gxei99LtQb3+3iUlJxitpYYiM2ObShzkhHoD3+MI2WQwsOk4A1U5lED1iMXg+EF5diUut5sqll
WZulurJB1sVe2weofNgiWXWwqjUOugtIgOsrXdgWwA3gTjHSYqxlyM36n3J/NeC+F3PaPLSWNR5L
e3WwR7KV97Z9uGjkUELW+W+mvKerIOQ7O5Dl2BYZkrcd3Utfw41ll0PXvfHqLj2QHIUhUmDY4P03
6a+mq100Rm7zsAhNCefUdJ9q1f5+/a29tXVOqw+okBKxQRrGMGmrPTbUBcM/s08eqkjpS7+qS5kX
GNr6yU6wSQDmTzPHn1cre2jzPkK61+iSz7kxaA2DumpS72fPq1Bmqc1R3WOkBo9CxxsH3NbUFGGL
LTai39hFGaRfdva7iOzphxWrcZiU9CcZNupY5lx/qAtn1wJRJwcUjDnPVFM65C16fVqSB5xqht+G
mhi+sxblRwNc83FJAZVdX+/Cl0LKTFpAIVNLF3yzyefV61d7tBKUHrLBHyahffdKz7vRYLq0Cjqf
Hu0RynkqotOt5+JZJnkh6UOVKcl+mQqstVQ0qq8/y4WYjmIPHEuiH3Zi2z60NgzqmCcDq2AeEq4a
aYFu5yYK28vYHHTG0l8ZKdySUbvwbJI1BSaSkRIRadN8xHI1VWY6gg+aU7nYJhkr7IqUtt6NnfEm
8nK63ZnDebSvZF+EPb+JEsJczKhzh/gBP4PW9LVxiNd7M2rFFMSalcQ7K08z89Nk6/H3aOpjw3eR
NkP9e+3E19oqxm8xRlCYbYhpfUJOvnODdIpn068QlVruPa0gV6pat/k8FEvkYfLBXM4Xo42DFALq
vlBLCUtf5/k3ghMiCdxpdf9B0tv4nlFfjYGemNMnRnzZkw0N8E+tUY36Ai2kzxiFYsutMYid/SFX
BiCPHh62vpY3U/MYJ/067Kohzn6s8Wj3O4t6byQVmb3yOW6sdNrVrcD3xKxcOw7siL5hMDvxUOyy
Oh9/1aJc7R0eCfpzp7fupyVpe3enLmL5PKs5XMCZpAbJ/1mLy8CE5Y2FS5TjgWXAlhn2LTDoalfS
f/eehNMWKcmfp32oYyX9Nlml9qpOo2cfcA/I7lVM2R7zJm68ew+PFMcfhtRK/VEVhbGvvGodAsOr
eRphasVvtcfUHiqJa3UP6YLFm09KV0044In4hVqz/iWWWoEF4aW65mOWgFX6YhY28aZK18S3604I
iS1cXu25iJ+teTCf+Uk9BleNB9G/qjKTGJXw+rFPyZFMuX6izqIRPTViEc1GG0lWJkin57ZlfICR
8pyFiulld2liNP5U6SZWAEt0Nxa3oNLnEE+pOC2nwIDcdInGO10vqdta7VGqC91sdR7Mxuu+ga0Y
f0cthKPSKPS90dU5lgWRouQ+XyD+SeO6vNHWOj/RjEYkQEHKcRjIa53+ijVZ3TVr4uwBoWJxyMZ2
faRwu8UwPk8vaAYimimRy8jebrvFqZX0HLxWD73Gi/d9hHXREJkTOb1jv/czAtExkQzimoRTei7n
k8UxKnS9EfZJbP4unUV9HixOGHzjEnd2e/p6fdu8oRw2oYrNgiYZRSRAiO04OquxuVBQqg4NMtF7
evy0ZKDUHtWG3WqVXn3Qe629azHneFZSe/noWVW0K7FQedEik0opL+vPmahvYjzlhj39YXLKC1iZ
TAvs2jZTjegaSEpj9jBnhvZ1jSJb4zoiBfcLwzSKQExIDu7TNcMqM7OFuXeckTp71hTxeuMdyTtv
81PoMABsIz3ifDmbXVYyR1idtoofjCK1eeIkWr4yE3f/WsNc/i5LU/8GXrx6wqzQHOGKTbglOSpW
HL6jCuMXFSZhwIO5cB+Nzvq7yBD+28EFWcRuLAXeN5WqDS7qYOvo/L7+288PCCANlb6mxDyhbLy5
iXAqXOnArVGYVxm7SLXbHfwX48aFd2EVXo8p+f5whs6KJaT1S3RGqih0oxLZvzL6rcb2O+186VqD
yWSsB6SBtMvbnkIX9H6K7Yobugn2f40RvYgeFueaet+Kqr4xpzyzqKTnLHn4LEP7mZHDJi/O+Tkq
khTRcSnrgno86rKg7sryJYtF9hct28JnyBntaxoWxwEy/a4Xlvqie0sd+wW+N/nhnV+SISNRjjwY
Ij2veBNw4WBHs7cI65gUM4RIk6jbTVV0I/6cfUmel7EpCaDkTSDvchpQhZJEticArZfw4fbdiN52
Oiq3RIIvrQJWXCqeSrWNbSNtapt4HXiboRG5C5p0URxEkyZuDKfOkkxih4Tw0hvENONMVrkxhlgV
bhPzLIN+NxWuLi1lYu7gst2l8VLs08rsb0yO3rbhSbCQq1LsyKYcMVzdvME5oRdq6V0cpqDS9WH+
ksxeYE7NK1zecPCQAWqmxzqb7oq5+XdEu9+Jcyxl+udErM+dZQarkR8HYR0Qqjt2fTzt6xwLxsa5
UU7IDbz5nQRYQDv8RH7qliLjlXizWN2Yhei5pQkNr9H60cx28WtGOuFgQBj4MZAZYViFq+eNl3R2
ocp35ADeRiOc8esWawACQB52Dg5dCu/QrGm+NxVa212tRx+uH5sLeREnGU4X8ySdjscmAPYWHKhV
RHE4JgifOphqwcLISgC9Zvo1NbEWvPFeL+06RMcQnqCepgLYXBZRpDPIi5iTCcQVgRiZnq8u6gG+
du7jrRKWbfReV4M3KMV/ltxsObtGKHlCHThM0/J7V2r6fskh9eRufCs9OT+4iLoiY0p5Qw0KDP80
PCyeYGNUM29z1dZjEUU/xr4RN5g757hhqYNOIkSewa3CjXu6imi7SXWtNg+ziRjrt2bClGdK3Jbw
qok/keYV055pcGL7+pBmkw/l0aTIV4pe91MtQpSYVNh+UgsAT7vr++nC1sUYQELCCSqkApt3PWiq
NKLm2FBMxHswKN4TJR1ztcEu/lxf6sLLpgiXl7bBsIG/p69hMeFNFcaahVVVosUG3X4/tNmtjuDF
VWyIQmAuSP+2jU7GkQYn3slCq8+XnTnN1UtsD9p76W1IVKJZQ4fJpGlG/X36LFNja1FpVVlIRYZP
sNOPDNQn60YecuGwM+OG78oNSTKiboog4rxIOsXOw8S026coUe1HdY6V+1nHytdPVHO6ccVcWlBW
BC78CtbdMn0ZtsL0VfMyBOiGGvSoWkRqlDBBngswy9l4ePeWYPLEWJyUBA7zdt7To/PqpbWehDX7
PkhXxPKWLDff/xqBq0hCCg1IOV46/VhN3bflksqLc9LSg9Lrx9zUk31Utx/GjLnx9Wd6Q25ubiJL
YlegQNiElS1BJRmV0TYQxw6TRi+S+7ib2hc8/6KvcbKO4SqkOAIYJ+231SmF8Bm4Tv/iOo+QhlfF
NSKyXlHpB9lrKB+qdUFoBdvXXrtnpf6DdJJDC6C31TRg0N5iYT+2bRDljWBmakm6Xo2BD9j6ZZjv
hDqrxQPkMtUKmFnP9g5qU7szsL209/2iOcJPsqj8MSLK+9HSi2K5cXucbyjZNQINAv4dPevtaWRk
nQ6ZE2nhlAsnUJwe/GkFFpSaEAV1tNlvbKhzKh3VH0NLsmqp2w3H4PRbr2ky4JrprWFaK40ZDKNd
/kjbqK2DJjam2dedqbH8XqlHbZcaZmNiJpzrxkEMwouB3iaOnDLq7aveZEZ0yFUcVh09Y+KdJ/Sg
rm+V81jFj5XFDEAWGsr2pjmZ5qKhOOXHdnhqPQo3e+qraH5vT0G+EW5wOqASZrctmXR9GNCDUdYw
px29sw2c3TXhzDfO2Pk9IkG+kslGy4aAtQlVkV6jWNNaephnwtzhcNrco+U7vkgoznu9oiSdgmBI
Ikxzgax7kwOlWo20yCLMcMKRyE8tu9zp6AXdeKIL1zbkeVIDJByAghE4TreSCxxiZG7Zh6TbQamI
/C7rkt2YVyGsGr/Jk4OcporeeqIb9LjG/TGVh2v1yltg8Qv7hL4U5SKqwRLUunm5jaIB/029FpgN
CTYq6oiGlMZ7zWF4rVArZcyiLJOjp9PnJWfPtUXoHUIZtvutIxMK5jh7N02FVQgFhGOgDiDS9NNV
UGZf7C63uxD2sneIlW7YQ2aN37/pma6iA0tabqMvtgkDYCuSzlCiNrTdxDlUrlYd65aexPXze6Fr
iO4rsyYgucDqOMOnD+PpyWCVStWFQ2xFR+wP6ifsqW2c7oviWSn79E6bhZ35qOzEh5Vy+EmZ5uj+
+q+4cPQceobAB0gSSDI3u8MZu6XFqKINsYawAltPyqNi29Gjpo/ZjUHeOWSE0yaPAwLFJOikcacP
3Bp6rfNG2zC2FtSzqnIHmsUMjCh7xoZVgSqegdFUNAYRrVlAm54b9NWm4cv1Rz4/ENR6Ev8nmzMO
X/r0Z5Art2W9GB04ESO+KzrR7hS40zciwPnl9SbaJoE4TPk4E6erOC2+2I7NRW51sULb33YPRqKr
SPPoyVO89umNy+vSUzFcpoBFYJLx7ybgGOmkqPE4ASlJ0nRXIXeym0fT2b373RGe0YyX2jTQPjZ7
lsE4XSdFKUNRFlHgrg1KZwNoqeurnG9KiFsQtjnoUvBu27/XRsUptUKvQksgCpCuqb7PbMw9E7xW
b9RX50uBauCSo/YmQhK5Tj9TWrgC6SKViDLPhgIMLLUCd5iiPX2Am4qF520GYqQ0vpAEOKqMzWKr
4Y6WCb46VNNofAUvomE9htWDXbfsk3EwPjdRCw7Q61z79forPd8eDDJla0PKGMpXe/qcUeUgMZW0
gu0xGhhq1+WHsrKtu+urXHqbUk8IpDc3AZf56SoTGVRaF7YIvcEbnprZXHemu8Cuccz2Vn3zxjs/
TZUtRjwmyRpTZ9jcm3BC06kwrbEcAas2+q7ANeZB5OAh0C9WnSdpEHCki+witjWKxEenD+k2OAHK
lxihqD9VPuNXbeUE2IFWZnUwEX6/EQMuvI43fDGWaYQaTubp61hmKVyZj2PYDTMAEzMv70Yb9DvW
UcXH62/+wveFREeHD8w7yeC202LWop71WRUhYpXVvlndxncACO+vr3Ie1N7G4NgCGARQGlKnDyRw
K1v1mNCJmOqHCIPnrOojf+2MQ1Gi6HZ9sUuPRHubmRbXBdfjZjGzcYWLtlcX4pZmvgxK5N41SXkr
Tl9cBbsIuBwyudiqwBRtioalrnWhuy7Lx9Wu8R80xXAjOl/aCSQUVDJITdKY2XTQU3NdB7BNrNJ6
c5A78zfUFLNd5yyfrr+084VsYplBixf6Dfn0ZiH4j5igI/MWglMvjtmyjneIO6sHnNpvkaTONwNb
mtQWGWtY9Gi/nm4GhTmkxIV3YTzH1QEdx9m3jRzAnLYWe08kt1Bolx7tv+ttkj8U8zqU43mH2Mh2
X02EL3zRZtHn0bbLGxMPQ6Y9p7EFiwiExKSDsAVAYpMWZbRIFn3OevhStdr9yEEAPNtG0XpHlP68
/3F2HsttI+0aviJUIYctQFIiKVmWnL1BOYzRyLGRrv488NmYIEso/RvPYlxuouMX3lCAsMaFHCRy
S4iSimz+XcBENhEznMP0LiWpFrikJxiBS1NRZ+ogoejoqGtp8uCUKFrv2fiGGxhq7pgH0ZnT54ia
ymJfLr1nDV0lMOy5NX3V60KcMpiemT/b9vAtjAuV111WxRecnfVxcQUT2psPHs+vS9a+2BFxrxqX
C1uLNpvp6+Unlt29KzIx7ATX1u71nXpdGwYHTKmDOhvdlStCUD3oUVaIqjjl2mR8mCi7vV8svCM/
7G31Trpq9qsC3f359VFvbFqoxhg+wlqkFL7WbMNtoTXmWClOtJaxVe8RgJyBaPfEpn5bbjH8boS8
IBDoIVESQ+CMR+ByKqNMr7y6tAsy2yh7IFvEmRjUzXvLU7I7mUGLixtUP5UEqlzXCXlK8WmnNl5m
xcai3vxwEhqErh0yjjVRk9eh6EjmC9qStRr5qRkbL+SoxV5monTA6yrqRmi1hBSrM2QstyoNtAUi
uL6/lR4rDSs0UqopTG6cFt9QU3tuCgtAsPzWIvPh6555GIz57TW7BbFF+Lh0qpcCxuWsh2oX69Ys
spNt9eKumLGlSxWt2EmU+faIwEYb8ep1XEfaS2RB3LNAB9bOK6RmdDbwT0DbQyuSoKHbgfzgZH8P
qSOXgVakAoVhjIleRm3KNnb09QPG4DyQZHGkGVzGlx87jkkI69HITgayLF8ikO4PWp69WSyNuNGi
ikDOTZKPuNHlKIXizMJskvyk9Hq8a5qyemzMYdooId/6Fu4dEyMNuEFX4JLKLTN3gNNzagGs77tQ
Mx5iYdb3b78DIAhAiCUWBj24mrHI7t2xbxMq41iB3anmmB+1RmiHhDrzvdel3sZNd+PhYmMswGnq
TjpCB5dz1xntLPBZA470V1zG7rPKzx2wXlMY2R/f/m2QMeglLmJNjHY51lCGPGZQfk51reC4WIES
OUR5WIzcbtZ0RLANodbXh7yxaAsNkYSNIiTBxGo6PaoX3QwZ9wR61tu5RuvtBBq4bx+FgJOqDB3S
ZSuuCkwx8LQ6AY9/SmO99iHfDe97Q1gbpZ8bj9LfAA0Y16IgukYARc6sDklDzKkabf4kDE05SrWb
Hmf8od7ptRo/qEh9HF+fwBv7g82x4NVMdhh56OWaYUHMM9iX9QmYRX9P7G7t4Lw1uyI0357uEkkb
WFIDcGbJ1kKArRNbeqda5ak31DBozeIXVnwGBDdRvn3TLykClTpqXNQGV7si0ccM4faoOiFAnu97
dALuMnhld3nSbTGfbi0a208lXqOfhsXB5fyNhRCTN5rQIkU37OLO6Z8clKkg3aRlGvmzVvWHXIqt
wuqtYeGQYhXFfPLUrIbVvEiHOteVp+XM75Qmi4LYad53Q0KTzVOng6qVb2aEo/LGS8OXMjJqpqtZ
LUeEnNV0Kk+lnj5nKLgGQk7uxtLdCBV4zAD2U2td7BxWd4g1dYjkpcynMjT5sYknukCuoj5g85X9
l8ad2OiH3qiE0tdeLI2oTiPPujaDg8lNGl021ckeimzyubi1ZyPu1SfIPVG2U6pJie/TZoASyoWm
H3s3HksfL/It8MCNq+wvmgoSMjiQKywOfDBrjAe7Osna0B5Qe3cekJl/MxV+UUNeXBcXsYSF0nC5
X/UymZQeSw7Oe+vd14Ys7u2mK/ev3yq3tue/oyzf+g87YyorI/YqvTo5U2RPPiDidm+rCTWQIjOP
YoLMPEB43sqnb11mxFyQ/OH2Lhfa5bA9rf9QB0d5ipbUApEnsNNFT4u7Mkex1QO7tVMdisqLPwx1
tXVUoiLbq8YqXYc4gXI/GnCxUzFUvqgx/awJ7DeC6Bv7g+NAPwykDjfoOjNq4AriMFkOp2L0TL5t
qneuEm81gW98FbU6shRmET1rY/Ue6EbjNKKv+hOBUnOfCECddi3DXaIqeVDOm2DCG0u2+AaSxlOU
B4a27KR/dorVAcZOqqanxU2g3uMYcN+acX5wO9s6vL4pryZweehwDeQVQiaElPZyKNftk87IFfOY
ofOXcdIN6yBUqNRvjRZW46w2fwbGup0al31e1+nZzoEFhEkXbhyxq7ifURauGlkyyLErZczCKLBR
JYg8qk6RWw9VaqvPnT22OF1rRfvQm50Bbjhqmk+T1SYbe/HW4ItK8iLvgzjAuvwJXyPv5z41j26k
Fl8tOWLEWDd2pu1k0nvefZ/o2v3Yj568z5tcVh/evpLsGLSuFiUFMoPLlVQRjO5RTzKOQgo0LtVJ
8S0j+l/WEZoUMQt5B1Xl1dasXRjrXKPGkXxPBGacWnsUSo2N3XJ1VXLOYAEuCDV4w0BX1t9ihY5X
OeHRqlRxN0WJ82S4IzzvvPlrVyOCPkvky+sTeHXqlkGXojwGVzAQ15hDPdKNkEJwePQsMX5QSs42
Yo3iCEF5qyx/DWznOiZQocgCdpzYefWBbWNkjTEWzrG3K+MHToL9HUid9JNWWMqjEkX5u7BJxSMq
9+VdVjXKXSJs+y7z8uqQeqryue+1WN4Nsd1unKDr+4Afxg7i91GuQkbqcuZDOcVOT8R2rDCZP2Qi
qd7Pk70ldHljqsHTLA3/BcxLgfRylEE3W+n2sXMUVIS+iVnrHiTl///mVOobsczfy/mi6vH35UPd
C/3qhUOw2rFG77hzV+mMJfAPt7OEa64DONIFQ4Wrrj8ohd75KgiT72WkNk8W5uZjgFxWaAUU03WH
v5FEj/i91P0Oh2rxmWHyJ7pYFRzoyYt/4SnS1gH/Jrpys9KgweYV+og7X03FsIU1ZKSJz9Y1w6Dg
tbBgAerhF6o8UKtEnsvGxwCEOlACqcDvgHNsFYav4znmYEHrwYYhLgd2sJpvy2OnpIZ9nBWJprND
beST7KYq8aVldAfXS/N7XjXzURPD+HPW9HpGY1SPdq+fsFubi4QAbO0CxCfSuvwZiSEhueUYhAlM
gBYtjQSG2yA2RrmGevC1S98VWSgdnab18zlmsRwi+NrHWeN8UI0ypF/mdYOvSlwcRNaOH0NY58CJ
Ku8Jgeh0wre+weB91nVfJ9E7gfIRv9/+7YsCEsLAy+W5LjxmWaJqQ4azqx6DWNfLRt83w9tL8ny6
y9VFLomuPMCpyxnus0zEnjXh0AkQNjDmGh292u2CRHpbQfPNTcVTh1YMHT+ad6ui3mTNcGwK3ECb
rHdaPy9hSE7DZJ26XsXLq42sQOunAnaO6/kyddFIcKTT3r8+rzeukkUon5gTQgSlvtWvUEBUVnVY
0AdwavMr/gH9izN5SB2ABou/vD7WVRy4kH0WZWdGxKJgPdaUhbiC0eohWGo69M1cbY88spn6ojOs
wJyz/s1acYy4GLXAgEK/DYjN5Xoa+hC1HqKQgJSQvYmsWt53afgVn6I3KxQyEoRXIEOIWII9WY2E
gETk4mGmHIexw28bKQgFjnpvKDgMzdr/sGhL5RvgAmk6Z/Tys4iGnGnOdOWImpvx1IXFsC+M3nxO
0WrZeNBu7Y/lheFhB/KOd/nlUGZuC6U2veg0YvZ4dhQzvhtIYvchxtwbF8+NoQj+uF+pPvC0r0t9
3dLxzvMsOiWLvMuoINGkowq6a0pZbwRIt4Yi6cbPAMQhFarl//+TIRjDABfZm8VJnbTqfnJn88EV
s/foAiDdCGuXCVq9n5T3lpAIbjK36mpjxK5V6YkdxSfZ493sNsK5Q2Wk1v1KVYYPnVqWP4CDij4I
R9l/EsLbKrFcx9WUhWH7WH87Nlxrl98qF8uEObTj0zR34cFZCLzCRCAMEa7dpDAcEUZAQGPv33za
naWYhB45MjaAay7HtQrCeKmU4bHK2uRHEjXmg5Jo2bssm933BooFG5HKjTV1AKHT58MUgV7t+ju1
XiphJ5UjFLjvelzH2JJ2ghg0Ue5e/7LluV8vKRnCQqvkFKJBdPllZEERLDW47Vrrzt7ONDqvvp89
L0cFJzP0j6XXzLD/eBm/vT7w30DjamTAdct8Lg2/VSAims4JB2LX02in+m4AMb2fNYkEYNmHuyzR
f2UyfOb+Rh5qekKBYe+4yh7JSHA5migOsxUX+G1G/SHS0V/2Ci/eWIRbu53iqLZws9hqfx+9fw4W
6WNpGoPBhes12imLhPmjGIzsiy179S7qvdp3Ubw5w9QKn6sYEZ/XJ+jGCwPkifYU+JSlEbIKjHOO
gaHW7Lm2VauAU5G94LbXPqBck34prVx8fvN4Dv0PzjeFPjbd6nbMXQyzSPbCY67i71QgA76H6Z8+
Je5QbGy65U5fLf2/Q62BjS1+sCnaEeFxyDA6cqsJ+TD0/N5+BzMKaTiZFTX1Na7DK0cu4IRRHK2L
nsdcdXezopTvpxHP29fn7hqdTk0W/w1IQKwZAchqMxcU74tOL8JjMivVUR/D8j8odNiqdnXdgX9K
0AWfkvmOEn9JgtHU92XuzndY0XfYmUpHHONU189hlZp+Avr4sxM13vPrP/LG5QlsAjFIqkjL+7fa
UKqwh0ZVxvDIzzmYJYiGoSyfnXE4qbga0e8Nn8pObDRtbt1k8Pbg6xC7gAZb7SrJXEU1WrrHSeBA
Ko3CfomBRTw4SWP+L0NRbwHlTELBclxeZS1lMg8qi3Kk5/rJtlKIVkD5Dp0ebj1Dt+JdrqwFZYXC
JzX/VdAyD2rfYUYWcj/r8z4e8vlRK4AkFk4OOdCMuifVLbv7UNTjwR2S6b4d4PO9vpy3DtEis7KQ
iLAXWXNTRy+qqhrdr2PtoGbHsxzuIN9vGTnfuIWgdEGKWjhuoDNWL5FaZtAvU9c7Zs4E8IVud3Xf
0uTclwbnaIcAaLmxjLe+C2lxsBBLSMjzd7mMMuwTsOQ1nEsA0Dv8CXGBEsoW5/bWdyEFuyTCaHHA
ULocBdpOMc1AvI9DCAOarnP6oDp9ehzzOv6Q2L3y9jCXZxxmGX7RTOZa0gUVyzGpAIYd0TEcvkYp
VZ6SJPN5QCho43a9deTgKlN1QDdLYx4vPy2uy8ZVbEc51uZUPthVWnx1sBLZ4RyxNdStteK1gGDI
y0GKudodLWqlaH+mEaz92D5JEbcnKyu20Eg3R+EZJrqF5kU2e/lBeA5VRoEAxGnAuCcopSF+wKZJ
P75+npYrevUowS1kCJXIHdmiVXCrFqjxYRBhH83CmR9axfP2TiMFivqlOTx3GSJuxAP51gG7Wi2y
Vd4nSKTL2FdEqrDuRGrmI2ouSe/sxjoy7hOlcveFnc8bG+NqHpfEmH3BIYU5wd11OY+kKUlYCqU5
u9noPBoeAjZ1NWxRDa8vx8X3gHYFuTE4RyDvl8PYAyrEaR815zDTNJx0EeCpgknodYx1VJ6NdDEq
4x1GuUlPAb7XAd+bbbQrTFf588Yl5ZcQuy1MLO7qq9pxR2newziZX2Jbg9wRBY84V2mp85RMjRjv
jMTxgOLHNtqCr498FTvSvl8YyED1HKKCNZrcKytigFltz8Di0X+ME1VH5NEZtL076fp967bhwVJz
+4+ZtopzaHPX3IBJXi82zUsPBgV3NrHruvxTxbIJG7MszlpReb9A6JsfUpgcG9faNdCb6tpSxKJ2
i94DMiiXix3zuFdRPRZno+ya914ZGvtGHeovQG4M385F4hHkTD3hBTX8H5Ptkhx6Gu5Rk3S6gy1L
iASp0jyAA8+hWWXOxjTc2I2kGATxxLVcU0hlXP5AY8i0VrWi8izgQiJigGn8DlJ4+qES/AoL/MG3
njbmuxFfgYdJF8MdQK43B7wOqeOCgFjE5XhFl9fon1QidTGQd0VVnru2m5+sVLon2cTWWxFaf0f5
6273lxC4ftPQUS+nrivPieLUu6ZV8sdGGMnu9a19jZtchqEXSSHlr3fBKmWkoiq1QQzlObW06cUV
iQimPlZOVTlwlOeyv8v6NnqyPASWatMcPuaRHO57ssw332eL3BFZK084bDB7ddF0labnU2+lZ4r3
NvrIiDh+16yq+/L6B984SfD8AXWARwPkdM0FI8NA0yQ7O1lHVd+uPaRpNr1Ir98Boqy/eEywkTSP
V89PErpp5cZFdk4L3FV9SJfaUzZOFrTfIhu/v/5JtwZD8ZKFXDwXuSAu92OWqp01zYjRFJPufALX
qjwSjXn3QzX3Gwfw1uxxM9AIIYKEOL06fyFY7aEavPLsIbhtTF0dKC7UwNe/5yqaWwQ6aCTAFViq
CWuQZ+8WqVPaeXVuqQ7/MiNbO3RjMf5J5jnaqSZb8vXx/jJRL4IFBgQXTU2IEJwKvnM5gVPkOtjF
iOwc4j6mgOX3tBEJM6KUIJ2MtPBRqkMM04wL56EKdQ/39mzGAigfhhbhKiFaBzclRGsiE01Bf57o
AcJtQvI7aIbU+j0lvQQq0dXe15qK+6luBuu+b4Yu3mla3SDVF4VO6pv1GJ5opdSIBrRD8iRdSWs0
EyZl26mcjR9J2cM2wdwrpDSYqfU7PaO5iEZD6iEGreRxtGvQjEz8tLcScxd1sjzWQ93VIL3jCrJf
N8tpVw71+MFuDT26M4a+/W4s4nC+AFvW+Koc3BSXZKEORzl4gFszlFsrRLabQfpur1aaP9YihvoT
DnXE3ZsXP/OhD/PnVjqVOG6sDBO/WhiIiVjbonXA1K3FJ80GGXcRIxNa8WihCA9t3nHSnLbappLd
jUNEoXxhwC8yvmCGLveAQnIhBljnZ1Umzt6rIB1YnQpZ1NziD17LkjrcPjRYkM8m2r6CBtI8VIe5
ZSiLtHTXwn+978fM3oeNVE+oebunWpmjX64U2ovlhc1eL03zJULj7nvltlqQl73eokKQRPeowqZP
qHjlQZHkji/LLiO4ncUD5AV5mlG+3ZtOavxG6MB8//ra3DilNPDpReHrzKzZy1XxzytoY27rFYuE
a6RYBmGBlu6mqkMWOQzNoEqyr68Pd2t9gPezNDTVHfbD5XBNpmhQklUuOR2ds9HIer+sXfWghOUW
cf26mOmASUNJDaoiNxCc7suxDLLW2Wqa9mxWvP++GzlTumu7wnuJ5llr925ZdeXR5R6UfuWN7p3q
iWnwyU7VnV6D8MTyPEydoHNk+OKhwfOrhaFOJWnWmr20klpuvOI31gJ5YJj2iwAJz/nqBSjD3Omr
rmnOSemOf2jaGWjU9Aj3cXOp82NUOFtxw3VIbIJJ4URSsKAzsiaOzuyvdqoL9RyNjbZHfQhHgKGf
+v+0ke73LgcN/ZChHnaMJ2c4aXbY1ofXN8RyKa/uhoUyxKPHMtFCWH1zCPdykbFTz1bn7AyjVQ+u
aN8nZvrHKrL0AAJgCyKDg/X1mDxHcDogQdIJWueuqC82RWEzphAZ3hN1F4On4tLX54coE0a9q2wM
ae9SdsKdU4iQjRq5VogktIFJXV53BDYzGG5ObzsOlt+DafPgoFjxb8Tn0mNe1NPom7YI3yl2MiZ3
amFPX2bslzI/HKmx1TaOGZRR0FHwJzUvnrnS55cozeULGuoSnlaLFIBhxRV9FMzj2AaDo/S8VG77
0bTyCdTZuPz0TB/6Z7v3+t+VEc14f8Bp/mAJKo5+PZfD10zPku9OEor5ZbCVJOXVCdMPBbj0r9Ng
indwqtyPdat3P+3IrJKgSofksdCiRNk3MvR+zmllx4HRRxH64sXY/9dETjv4OZopL1OaA8OxzfAD
3P8W/X9rNn9GUGl5YlVNOatJHP4Qqiyk34sJmKoWRjmC/cnQ5/6YUavyaX1bnyovrvJd1UT9R0NI
tPJBaGS+jAWTAysBEEQTw3gCrsFUoUvbYGwxa06LH1LuUc11aaXrQdw081OXO/I/8lwHwHtTdE+O
qkTh3rbKQd6lQyjagyxGVwZNmrcsW9l6g9/DWOt2jgi1O95VVEfy0UHHMkkMOuV1O8xBwg8a0MsZ
8BII2374reQ93Syesbx5tKI8HZ+wHCibu1Ai/x9INcl4fEPTnQNya1XnTZdecSd6IKUAE+uIXYVy
dh7Amcu+uwP6476Ras67LB3QlQF7xvdro92izD+78T6xUu074Uk+kY8ndhfwindlIOsqrgLNrVJt
n/duUu9Go7fyoBuK/KHNDLvchTgyoMSrd8ofEns+to1DxYZcX+pxIMLR/AUzMM99JdTV8EHMg+IG
Pf+RftHa7c+FCCT8Sia63IN8ynQ/jJPC9qnJKY/OmE7xAdGwPjwkihb9BChvdwsza1IDFg8lYdUI
+ccRhenwhHOnOsY00Ow/J8hzDYEk2mXDaj2mEXGJXr4fVlOYHIHBdC/oR2ffU9dJf/fzYPU+gZXM
NuLTG0EwlQBiBWQa4X6s+5b1AnJSNameGxhuQe2J5CEsN2/YGw8eFAwTRTqI7Nxwy53/z/uKrubg
Tb05nyn+lHvy3nmXoXa5qxyt3bhKbw4FDpYiD9kPMMfLoUrDmKd2ztWzy9v1mJeILXlpO91HHv4H
b7+1F6UsSsEgAK6k3NArFS0R/HzW9bw+ZbQQdqGr9vuwyPqfTurC4Zqs+sfrg974PrAzlGrpg9kL
UOry+6qS+v7M5XZOVLV6LhQgvz4lrPJLNDVbQOlrkJJDQY4y1VIg4JlYM/Md3ogub9XpjMFP2Pom
LwZXHK4bjj/PeTMFcKKUp1mzYgSy3Tma/Rg21h+8XLTJ73lUP3RcAX/MrC2UjXW+3rggIRf4EMDE
hRC/iqHyLoramdiSR7suv1roZ5/QIrR7//XpXqbz8mWGz7N8PDtqgUGuqkiT62RRFLny3GIAH5gm
neiyzAu/Yn13leASf328G5/FeMTRKEkt/cFVJKCmCGM0lOTOasgTUwtD7BP8Efevj0Jh/9Z3oYFG
fQxJCcKO1TZCXnGip9qcK/rIU6Drg3KiFI9/lqYkWbmfeNTpeA9e0j6muohOnTMmqCLYoSV3VhPG
eQBIOKt2ntWN48EaNf1sWmOfHACmOh8LM9c/teiTOjs1q9rZt5IkpHHfdnq7i0CH4p3Tls4nx2wq
5MirmA7OmGqjuovUOqyC2DPLX3ZUV6rfD9JN93WpiJ9h2FOlaw23+qg7U6gHilp506F2HEXzq06O
VWBj8NkG6ai4477DDPu7TCNVEErkeu4nsQ2OcSx6/BI6zWpenEwbXgpSXNLMSRrGoWjGNuErU+Nd
zlM74oQDMHunKzL74UZx+z3TRZvu5YxRkt8nposfkOml2a6jUTMFHVFK4Vuja7/U2FmlQZfHQ3eO
JoUCX5jFbur3/LIYWieepE+pNzf6ByYdooOS2t3vUXi6ctcKUf+a8i7+EVWNLH27iRpa+mPeEYOF
taP6IBQQcXaWvB1tlWjAAM0oywDlluJ5qED4BLREZBakWKMguCIr5Sw0c/qkgIT5OWjWcG9WUxT5
vEby20i8pB+ExBFQFp2SHbzYYglEM6OVpgyqKpGy9tAJ1ubOU/eCDeXcxUPfofwTKdp8HtN0SR46
pJl3AxjGX2Gmxy3KzTPCknaetfeqIWWzA7xZ/i6sJu79zO5IRmRsZi+8q7LZq+hefaxi2/jBrqr1
HTIdih7AL06LwDZmkmUN7Wz+THsPmRWlJyJ6/UwsF8b6pNPwoCsPmnvRKLg8EdIctU7zxHBuRDzu
BGWTI9lUUvtRH5U7kYXz+yFsYvwu/4ciLEA9wKYaDBgWZi221TjZoOFBNJyHotZ8IK9RoNbdFvT/
xlUGu59Yf7nKrutdPYr5Xqq73bkwwvgBakLzbCw1kCSfsh04527jebxxlVHBA3TAiw9Ofl03VGd3
0EQaS4gUifVuHgYl92M3rN5cW6a0AGoAIAXoED7tct2UNOr7ykjkeZ7C7DwbC2zBRN/59d3xV7Nu
tT2W/hvdsOW9B6R8OUztOk3blkKeUbAfjcCDLvEOOUCz8VH4dRofxvF4dhXZfFfLoiHqHHUCAE5A
HvmKk9nf2swJv4LXMqVvKnUDO2AS5mctJ6QNZgthGX8mIykCUy2dGGb9nPzSw0a0RxNrxe+FXifx
HteNOdsNnUI23IYT+UgxyCH0E3wSkl3Ygu6mPCYbuc+cAfeILqkRS1f66Ckyc/dpUNPul8zm8I8p
6/TARqxbH3ZxPB1EjwuMH8Wxl+1cFb1YX5czBkA8cdLDQYJyQEAIKTHQgIW2RdO9zkUXHAx4hb/c
JaKa1eRiutVmQu3OovZarDyk0mJUEyfHVuj6HkWp/E9hNu6H19f0OpRiVFDexDcLiGotU9jURVb3
jcGBMNPwo5ic9gEfeesRJuW4Ea3c/MCFgEwzlY7AuuuGv1Fqe/PYnUkz7eSgk9o/m4j8PaMh7VHi
9Molq9mqzt36QPh0YI6ZV0B7qwp3khpDGoZKd64o04x+qFbh46wb2SclsvS71yfzVkRBwkYJEP4z
+a25PodRk9HG5bVzjcoag9ENTb+nzh9IO1eCOiqmylcM2fqJGtUHng/1fTeN6aMkgg70RPUOYd3X
96mM1e+UsxRqEVn+hBHAeO+kuvfTzGT0WGPP9+zYIn/gbGinujLzjZW6MWfUgBZxTIjIiAmsAjDD
7mNXzl1/NnGOOZOXpvekZOOpKSNx//qU3dgUCwp3ARcTYFMPvNz1aoMj5KDL/qxrVfuZIkSW7UgH
qQ6o1OvsNFR2uamhbf76sDfeAco9iNIiVQiIZQ3yF57dTUk39Gepglu0GkoBbtjmZ7tU+0/pULob
n3lNbmEPe97/X8/g0NYVvY7uQ+xmZn+Oylb9qSfWzF2nlHYSaOVgPjTg/n/EZte+ZNU8BwOurP2U
ur+WggNFjhL9KB/bz+Jbanr9JxnGbbSHFSE/N3ZfvcPaHdfpGuzv51yEstqPoV2fhlkrn7pYUT42
XRu+6zTRfUa+MvsV206j+1qjfLZjKgVkvFpeHqYCPmXw+jRfP3/ciUvjbNEvJE1Z3WmuM4rMnNPh
XCqeg/1qIegv61uGTNeLuaC5AfAsqHFwNcv//yezjmzZqUbupucs7w/09iuIDUP7Oeos/VjShtj4
qOstiw4VDSZA3UCGEG9YDVdklQXePjnLUIw8L+MhUcMKZGyW+UmofQI4sAVDuZGEEkagP7/UKSEd
rRsnUYqrVWk72blCHDoLbCnGZHl0IRDC5JjTg05O/KOOhvy/mqSw9k3Eh7/Cp0LyXC8GOFTYXSpy
T7NEvtn7DZ4QGHqY33TiFzufy/lwUwB3FNA7PA57ahqQspaS49aJvZ71y1FWfW0tw2RJnbhaecTd
O5krU0IOFqVnnXwBpJ/sD4Mn87vXN/ANBAUvFb10kAEsOnfF5cfhTB33jR13ZykR1E2I2Z+1xp53
vVLmR5dm+4NtigLkaDIcjc7R7ms3nr6oUrODvle7u1aV1jnzUu99WMXZxq+7vqeXH0deDiDqLyXk
8sd5fO/oOKI7p+CUANzrFhrDqtx7WfNmyX4WmRUmeF7KAJj8XA7lKGM+T07VnUsCI3zGupEyr9zU
kV6u+8sIk2FoEf+FwC4H7HKYojD0NiqIz00Szx3VyPBLQafzKe7HEo2IBG3c0Ov2dEV0Omt9slfa
YfzUtHZ6B9at/h/mF6M/1p7qD4WCZf7/uVjaSOnIZTWSVzErZzhp/XsMFZvDiD71xpN7fVPSIQf8
C4sBNxNipMuhmobsHy8RDlFrdD5/qw2cckz2r2/n65sSJgGAURqVS7y37vLobtLkocbDTr07vifN
l75BPWvXgErc1+3cbuSTW+OtDm2JnJKQ5Cbnycq6zxBt5M6cJPKxlfI46tOWyMAN8AtbB1A+9Spe
BNr/l7PY4yLcVo4nz9BxkE7BI6/0HaHn91Vbic9h0Y6UPsTo3LWDXTzI0SnOqJA3gdpJuUW7u3E4
gVTTUVsUka8VPdsojDWntKia0frxIyWbH5BTRWFSNltGONcsZUIo4NuWB1nTgqm17K5/NmrXeH3Z
uWF3DpXa+ZhCp4+Dtm2waHeazqaxlcTTBzfHkDxQ5JR/Vhy3/4w8CcqTqUFZKRgr7rP9RM6DDR/F
/i0fruWaXJ1rFNQQ04LzT4N5Te4qcmc05EwJ0Y4s50HPpsTyaziAp9yo+0DLtOYOK6UmsHpt/vD6
nr9xsvBfgqaBzRw2139v+H/mxkT1WuNF7M9KTmYZhblxp9fdVnJzcxRaCJA66ddCObxcAbvMp1Rr
w/4sUE/YZU1f3lljmG6c3xt7CjQ0bdoFGwnDZLXOuPBlRbicJytDaNOIkm/m1Dg7i9bPRpBz43sY
iRQG3SiIcmu54tCJtMGkgXYeZiyiiqHqdx2u1RujXD/qLmULsk/+wORkfcFO/HDVLbj1uP64hUZT
20EdwDHKmOaARkp3F8/KlkbyrUEhtTOJ5GjUZVbxSkeJPqkS8lAF9NOhlZMAalpWu3ichpMx5PZL
kyrqBm7+euVg7aB3AUaEe4k35XJ/ALKrE6hMOCYr44euQqit1suveEPEGwNdNfK5/BgEFhxfh37+
6gosq2masly3sH5o+m9hVxmoR+XoyehZq3yMMZpPD1WeOe8SpFIeRKvUu9fP29WXQu5dCglAEAEu
XHULaoUCKgTy+tzWqes3qTHvGr01goSAemP7XG1ShtIXmIQBpogxV98aqoonFSeqz503ZEE0Olow
Dzi1v/mDwCMgyoOAFITiv1Zd/1wgAw3LwVOK+OyonX2AWvbi4K6+70T08fWBrnEqtAZZM6oHSzcS
0cvLTdLneAKFZhKd9RTUEPaqwqlwsxqRPSjHqSwCfEUzyufzlEaHyXCnJ2+qp89od8VPsdH3Gfbs
JcZxZp07OW4bMvptlf20UDBLx4TLjkDG/eu/+eowLduajiXAGs4w9KXLn5xi9RibkaucJhAJP9Cg
ahVcTO34LMxueMLRLraDSq37t1p/caWDUV5oLwxNz/ZyWNsbkCUpo/icGVaBSlIjgyou6j1+3dkW
LuqqqrMgYiATUdbh7l2AXpeDjWE0isGcDeKWJPsRQ7V4nouRjFyPLLzcvUzLkvtpnqJTCK+oD8DX
zvnXtp/rF61tdOXZQFPHfC/jKD6msZJXvqpPdrGzzNwaUMBRaoNSqad4QYLeZ4esqup0fpiq7X8o
X4ZPg5WABlBziHl+okwTEMUcQTGgAm1i0f9xIox90zxRd3PVV/ZD55XagltoyMSc0KzSU2dF6XPU
OE4RpH0Z4rViJ0ZzaFHVRcG/nPvdGA21dfamdvrsEU1rO6W2wz9tr08vGG5jv6t1pDltN+Gv5oXa
+H/sncdy5UiWbX+lLOeohhZtXTUArqLWQTGBkQwS0gGHwyG//q2bWVUvg5lW0TVvi1EEg1dAOI6f
s/faII8ID3xp5GiYJ7kAf8INUboqCYrMq+PRGoohyW2/9hJC4dvDlJop0TlZt+G+cd6EW4oj16NS
56ldZ3aS1UKmCZYgbwa9SDjWbsTBRGLNWqDhEPMYnpLUmb0xiom8XeZPsmBLi78rqfvFSw/VaqDV
KGgVXTZBwbCNeqPrN523+lde2q36ELmrXhPPRVGw9YuhfAzbSvYHdNi+uVusWpIG2Q+6uXWHUvZb
RHDZN8McUCcq8gj4SpU5mBvTYRbGMVd9gXQl997SaEq5wTAAQ02o3dKKw75tOx7Odv5e4yQgdYjc
FHhexkqsZyr09FwL0RNpEvWk8SyzZzw6ogp39tpbTx1okWm3EAl8ZSpDGLu6EPUdMWn9bim8cFct
wsw3EyDaa460+2IVvX3aDV1wYkdTtB0HS91E09Q8sEt2d1FfiptGz4jqg+BhWWXDx4Ma823x7bFP
AO9x6WCrgey+uB/AjlhozFU/B2DHXmSABFkR3lftSE2nGdnazfDc2H6+7oxwIjtd5kX+KHJdvtM4
n6PYLlngNo0MFCblQdKngKKNSCgPnTlZbJW75JcKFNodmIp2Yzd9KAgwdPw+riZbfXTHFhV+Wv0p
ucHZK6xV+7yGef7ICLbllyvMRlunTdMiNgi1v+4jNRLhtnbPzFTtV5fEvGcOWFYxml+9O6cswmZb
2e2EHrYWjtig0Sn9JO8s92xcyyxKitS299aSWS2YEzU3nKxpSWO3jxhrQ+XX5Y2kwUIJXbmmjmWI
X6vrF3nwA2nWWwGa/lVE8nja27aacTCoIYz90ug41y0S/KQOw2Y5SXHJofkZTPVq+F39qNZItxs2
fOxQFoOG597Bonhd66JWcbegoEk6lfaMdNdSzElpzcfjPeuhPGlQ5NlJ2ITZe1EVlt6uBBhnCfXO
+GCxmAgCWtPxMjPc5tkbOtXs8EVld0WxNmGSoVaMLiXq4Mso65YzWzjWFOfolWzCG6PZj5uISPU4
9Mpl3nrk3p+xlQSX0adZdTFRGa24gSfm4qPbounp3LH6ls/wKcnqKXR1yi62L0qKew+0grc47lZy
Ew6JturhpLJ7v8RBNdu3KoRAnuja1u/kAXoDRLMchE+mqIl2PV8p2keG7uYte6ZabywZ5HfciIN5
WBlVX/Z+IVgTM4AGMXHgw7W7pMu0EXypKO77pXeTbknDeC7zadxJdkd57HVl2G3n0iO7RGI6idtq
kvM20M7axXqaS2DOaZjZcYhQ298urI7gtHUfuqCBcmtE+lRKboOB1TcOI4UQELNydj/JsrLjckAe
k6wzC2xiriJst5lwUB3nJTA1kVeWm0SG771lbhnedTwF0otxLMf3iUvoxl2NFQiyxww0SZ1SXVZy
ITzHVcV8aaqg5Zxqx7+r5Ki7DQCQin61b9TL3laoZjfBEqTDhayBzlzockFUbqQWT15E8PIyaqzm
abIkkellIeWzNmxk6PQBQAcolHN9rMmCwF2DORoDRdqTsp5ai0gcUUrNPF8FZ27lpPlWsz5vMnvN
8mSwIzTxAXlrT2NooeA1Zo9emDxO0HyBt3sv6sK89VlWzxziyJqNplt6ib7eFXDu6bWctottVqw3
bvfkp2t7UnC3M2Anp6GOjbxdiJeooWwliMa43wc7S6/ckCCY2NSBuTcXyo4knxaLG62fnJu2aTkt
eS1zvSE4tfZjtHb6tpOVM+yos+2eQHvlffD4ltf0cFf3YLH2qJhDM31HblSq3ZDSKr1yh0i6sR+V
OttEdcr9rMJgbTfK7PtPhu8+PzTmUB7zVpEEFMNaTzxuEcaeh0PAtNzzyLzfIMZvw31ZBqSfBsts
fAbpwj/bJX92oEKtbtOs5L0zNq2L/Dov4WfuppT8oP3SWGt5DDMZPsDhmeWuG6LWS+Aeau+Ad4zH
UTZ2ZrAl8a5RW0Vt/6I8s7otBnf6tAxkJbsVZcaSOIWBIiHQOOu7bJavg1237xgvSuKuG/z2WODt
aidsHnccu8zxt5aXL83WFm1ZbEpLsueLOtdwYhP6FspXOc9XrpkVy5Y+RGodHHJ+2YHWndoT0LCw
RDKr6OIRdIUby1bC1LbW6srwnYHJjiOC934to6cS1tZLO62dv7EYQzU7jS3hnrQtRFNCgpHIzW7C
Cgn8fRuRXrCTzkg7ozIy1KJ1uRCDOqwiNRICAhy9YXQrrrFnlnayFuhs7b5b3IQYR6dPJhSDeeJL
B6BW7SnHA34kgyfHbtxLNDpleaPQx1SbjioQsqdrrPNGeF2KIMAvJepcfP+XWEJ4tBH1xFIopdWh
9cgZ5SZr2mHVLzrWdW8KxwanRxddmwBEn7SOjAev7r0ulkZvzaiCXLuMDcuXnwM0pEezD2sHSaw/
nReexcGde21cdoMJZr2OFuPVqmzzynKENW2ceVjSBNLMeuartbqzFxvERT846GEjLVd7w0gy+6xG
Zd2vg1m9GWYRRltHEdsX61C1nz4tVSdu2RDWsQoqc4mR95JClNej81Eg0qlZzYqliJt06LKE1Fd5
hsZ0EVvyQ0Jn03jsTJJpcLjAndY6Fnk1S/GmF0U6Y6uv6aCNi109NaPV3hmLGrIkqI+syqy1jDeR
1Yhx6jH1D30a9G+i9IPnhYcM138/MCd1aQF0yaA8K+WOWJSMYVb5GBTpfNERpdf+kY+qFYeJEdon
JpKaizfVo31QRURShLdEGiECEtc7Q0zLlgQEXmM1i0YmgchQAkRT0+JvFQ4cdku2LsVOrYqrCMsB
47Mpq9B8lfO4nmJ/AV9Ci1Scj7ljPYXGYkNDXkfvxFw6HSR0M437xkR1F/d6qt9FOpGu3JqRaPeK
ndCtp3vTSWTd8BBMdYBMaCrJfTrUXT/cuIM9OMnQV/mTp9tJx4QtSBVX4ANPmZSW782w5sGmAO3x
XObheKa8sqI3ttLWiwPMqN51M07kHMyp9Ko4A+T6EvaOuJkR8hrxPDNITHo764ykDyjPy2UxSAwj
GNA6AK81ktKzZ3fjhn1p733ixN7aAMrHdsAn8VKRJB8lPH7TMzG2fnXTpS5rQN6vuk9MfIIvM/2H
+yUXQ/hS+0X/2TaNLhIrBcqImBWBTbLUkMbigKuzAD5UeN/UGAXPtg7q7pCnE1tR9PPeunXrqr/s
y3AJ4evy5ERLtfZvWCLgNAQ6yrFroS67DpbQQOo1Sq+NJxIB7u2sKA1UwmV5Ww8kmcbuWMqRc21a
9zTZne8DIBC56+wg87ZBvmALpyEe/QNh8l/v839nH+31b/3L/u//w9/f6ZuoIsv1l7/+/Up+NHda
fXzoi1f5P8df/dd//fEX/35RvKu2bz/11//1wy/x+v94/82rfv3hL1sOo15uhg+13H70Q61/fQM+
6fF//m9/+JePX1/lfpEff/vlvaUXc3y1rGibX/7xo5Pvf/sFaMXv2gDH1//HDy9fBb93VzTZq2zV
xx9+5+O113/7hVbMXxnDHoVWIFfQ6LI9nz5++4nzVzp9BC4cw7TZo9MvaFqlc37pr1h3cekQBYGQ
6dgq++UvfTv89iOI3XTqINgzrMcTaf/yz+/+w1n6/2ftL80grluoLv3ffnG/TCVowzEvY5Z6dNrz
euaXnsVcFO6yKAPgXZNW7zmPD6FGEtMLZvIlbbVvtr+IV417qYzLyEGUP6ejpWNBRy32+l6TZh6k
ZGIRO5+deJPKtz0yRmZTwTCrpF4CNlXdaAU7xOpXsy09nAuZWSIDLdlGKWlkY1LZRnOlarVeS5mW
TcyFXOO5K4wHm6nJXUGTucDdUIVLbEbrlYmIGxI04PI6SdN1b5nsR+PSL/zHenBDmglI9JyYOsFI
qimoqlgLHCcx5B2Z1FW3nhBYa/5EdvZrd+d3bX2OJIMNdG00+xi9/8Gzw2oeaFSK7X5evYOf4uZS
yitOwp6wKULSUhbbRewUPWaWO3M8rTGVpOX87Aq2G2g2X2dtZAcoLs2lcp0zP9U15oP6o828aNtH
zo2zplTM7ai4xeV6sTJ23wRlMSyxS4+9Z0eI8it11580UY9XwB++F304PLHHfNWvVwgjyrafzand
N5PxFqHXQb3mXOChaBIrN+7LhoIgrbqfdZr+7F2P17kF/pMd8LHX9rtGo5fnZV0i29sbzkj3D+PJ
rkAAE0didGN4Bdb+dzftP26M398IX3p3v5694IgiYeAKduJr912J0ZkNw2v3i2sv1yjkzHPb67qN
NWU5W4BVYe2wf5aL+6U9/Ic3/dJMa2GX+WoO232EKTVGpxLSIEqtLaFewe7ff7+v3Kff3uuo1Dh2
KI/A5x8PaGOOMgtVJDmNy7pD6U2l7Jz2QMPWqLQ2qH+zzQJycLdG9WWldZbkzVi+B7KvNiI37HgQ
or1oVvwqPmXZfzYc/fXTIfdjVnkcT6EJ+vHTKaxUQxZQMQzho08/6UyrdaWNU04HUmL+s1b5b2/G
9u/omWCA/9UOKzOGyZg4232YrvkJV2C2m+r6Z7TDP7uioFpg7g0JCP5DlKZa0t5VQ98iXkrdE1Vm
mg2lXPa1qMbEmxFsr1Y5b//9af4yBfjtqwWYUEKMpLSgj1fc724b3y/aSjt8tWkqy2RuoMq3Zvmz
gAPvy2CFt2GozOwc/St/mB/9+DZ6aisE4367z4OTbLgN1UmqTHbU0bZtrbNaye0kbqfmYBiPQ7ds
XIlfVJabyPg0jZ2loh3BtIlOHxC1x03r7Ih6m63vtL2OCBuUJVVSsGNZyp05SeLt9qnjH5SzrbP+
rDO/u4O7XRjLZv2rSNcTnAphHexd90V32zw6SesL6XmxR0+kbqx9m944GYjicTnH/Ybva0qE8JJq
lZS5tFr0tPXaYpdpTOqQLn5yYf/Kz/xx+TwGdyFhxXlN4/yraEZFfWSsRdXtS9RnO2rvnG2V5900
JSlSpQyWpHO6ddc6LP70lq24CSd4qSEbWs8T6sSc6uKyoNWxT43F3JNeg3446147kkXjhpivHXt/
RE7//jr6049N4AqxddjBKAu+LE2EYo5LYSm1X0Lc2LELNZrn8nvw4HwKkkZjucUx98j+s6dFlMX+
3r+98X/DGv5fTfmLffTX/Nc/67Y/1JT3+WtRvzbffygpj7/yz5LS++txwsQzGRUS6n1Ozm8lZRT8
9VhHkvADReiI/P1XRWmblJQsrfB/TTAQTIr+VVHyYqyE1H88FohrQXLzn1SUX59p6AFBujDXhWVI
Wfl1QOT1dQcVrewPozD0BekBwo6rIz+8dHLxs5n58Sr8/c3Fm8H+5eNDv0fS/NUnXTRGYduW0x1Q
zeujRKo7GMWcbZhuZAe6F3Skfnce/qRM+LM3BJR0LL6ZgJHY8+PCV1pD64SqUAc7YlaENqkwLsmd
QTVv1s317E8/CxX4Wn3xDam5EFwdqfPciMcF/3cLemu1OaFH7BXxv5bsuys/ODPzsLnuR2xabZpn
O3bQ8nvm8VT599/167PEB4JyLGWR/VPXYoH58a2j3Egby+w4pCUzL7B99q7GXviTd/nD9cK78MU4
mshHMZ99OaKC3D4KZt6lm0d9yoDL+yYyw94poq9/lrB3fK0fLpfjeyFh45GFjRFY6Y/fKAXK26x6
6g7T1JJYOB+7vf3dQHR4nFcpD6z0J+GFf/blQKUh16HYYDf3ZXflTMqA6yK6QxAZQ5zmeX4w58nY
L4H3/u9PFijv4/n44duhKvJCvEqcMTI1v8pUmGloekQQZKpwGi/sqjaewX00a8IMY73pREkfgk2K
s23dOcTVnmcbXbI/ZA7lGt+hyBkvzTKq76pceQhHdcUgxVBRYOwY8xZsYvJ1mHYezu40NhAJ5kdH
53iX232BaMqqc5oYVmfdZV0/X9qrbbbxgJXkCYIKxjmzdWqNetuxbqruKLZDje3cmbpwvRgxrwOG
PaNJAUPIYihMB67pNmQTiHFTRUBhzqvc6rNDXTo8/0bdr5QJE1RCK2e2yFgy8BHkM8SoNZ8LWr1L
SEIxijA/XRnXFUEc8VmbRCA8ebK7tJ0OhtkF847ntq4e7dyusCOAGKIsw/icj/UGaVqrm6TsV5Vf
dYERMQXImblNj8PkdxQYq1Ol09lI1YNNW6dhLjaji7dpY1RRVGwc5ADPYVAUDKXoY7NFdjr81IiC
aSs9E1IPTyD2RtkxzWzUMLPJEUFwPplub1yZ5WKO560T4c5n2hAAsrZt476rCXOLfSmGFaO+Reor
Frrh2uZYFhvwdZnehiHjna1XSpmferJUL11qegyGMnhXbcMxYU68K4AELnT1+0acGfYipp1jlmvB
wBpnyG7xpNWf0cYTUwKCTo+xmtmMbUyIDZKeuN35DGaEycTQzJR5ZzZOUGLlgugde+SZOXFJqMvw
ZM9W8dBGfTB8yyBIyl2QO9ACMrlgM1IQHlCIAYwJLwaBF2hf5V1zzJw39HGbNzVmDAY9U7sgy8zl
zc2rribatjGAavPC7vVoZHmxEaaw4f6IglEToI55vWGcmnoPS6bQaTV5UY9MPaFInFkeqt0tSe0W
IwpEn0H0AhbHNnTcKWeMzvOJVvUmzHKG76vndsN+7II8OjXTCLN9PkdpdtkLJ6TdnTroffknhn1M
ClLVbMrcmplt5HZjl0njyAKObpSFVLRmh501sQ2UKjH1eR/dVHkbDuegHSbzW+NZg8H/saNLQi4W
rl1jWdVtjdKjv6ahHdgIBbzmQUkUE4nohCN3QzFNBL3Wcnh0KkxiG6uxR3Jtmkrlj2HuVmSm910Z
yzoNmoPbYQq/HYPMXDcztwezLEhI7okrHOfimGnBFFkoECYFgnjMXjMGsHuu9ugh00wqYgmC66Et
MtPaGvkKaLmNSBvBPdRkPQbMEhVPQMiLmX/vgFsNiVmxIF72CCxgTrkBnCnEBtMKHqPzmhuf2cMU
Y+TtrY2eLbwCCM9cZsqWI6354IxiCvieQcWUBTdQv7FH4dY7l3asvRkzd7nUfVXKTWkD5UiID5pE
DAnCKA8pkzd7U65eRVNXCDzSjQf5gsldPw2XTr2YLq5jTAGLBqjIlM/A24yK5a0xu2xN3CxQKRAJ
kXZ77vbhGvaGbHdFX+j3xvHTNxPPQLhht77UiWkLGkxISIpy0wehZmErZyBBzHSHG2mUPSkSqWV8
eG06yT0Y0PVR5qUYTkGorAM8qgzjR2Yt4OGric48MpQJy+BaIm1gXBbehGLO7SRlUaqS2m2G694g
Xz6uGM4EW8dcJyyzeSbDGDRsNaH7SJ0TTD5FGk/MWZtkhsaRJ4WTYiM8ZuY4F0HTER6tAbc8mIOe
76TKU3sPZVPVu2HMG+OyKSoDh+IYqas80nCW/SIigMMb5mhKJEqSR2doMz8Bk2G9+0OmXsdVTdnO
bJdA7djtdnfDMeMEl1d+HBGAQmk2x7GFvMh6nW9nW1Rp7Bh42JNgZCodd6ErTwqvNod9vvYALokz
J2QuIHLtJIAy1CQ4OQaszjpwXzszzCsuh8bOE6cnYDMuQX3AqpS0B5MGbdyFsqcGyZGNvLhZ/QYo
gWHMD4VRio+1bOs3/DDlrnH1/Bz5s9zz7BNPXtuvT1YfYVjpI1JwEa4wT+GcTTy0BKKi+cRp2Q4l
2hmmgNvT4mwDrMh3Iw728dDpyficGV9dUXtnPcL8uXj2YGY/145S99rCBx5XbVeqpDWK1EQ8QN7V
3i4W/T4JI82TTPiZTBgdlTekrKQlh7J10Png8PywrYZZmAyzgSPX9vJbkWYe1KY89O6OmK2Xxcy2
ToF8YpA63K5jmoGUQc/0VhdOdY7AjuglXD9V2oIPmIQMH2TTVfcG/bszMc3IjZtn2c87W9fFJhW4
2EttO8+i6IxHU0X+o169c3h1w4Uhyz6I3anqz3XvQTAJy3kz2FWvEtWs8Gxgp+Xn2pDTVhmDuO2Q
R5wJd72w7XbYiN5uL+B+RB6jXHu9LjpfHzyGZqiyEHvR9g2YCRrOoy2s7eTktzKUwbUIlyjcOvXs
faIDKQndsAiIba3ZS0REtgijaL0Z1khskF+2iTCrBy4Ki/0oHqh7p7bADSzejYimgQz20XWT3mgA
SflnfIXs1EH2zYq7Bs/Gis+zpRWb0ytu3FMDaJ6MS/y9MOnqATnOHNrvhlG5H/ZgWyQ6LGPI82x+
LKbgE3bdeOpGq3PdN7V5AFjVbMgP6T68JSdCcOqh7iX+rDKR2IFiu4zuHQlG44Od04sVxaOhrUeZ
SvOylDCQPOXpUyNchywuppXcj0FbxqGOgn67Osjs4sIzl3tHj2u+z7kTP4p6aKt9WEX+TcBxuWyJ
a7g15/wdIZzHwgLn+wyebXZBpFS2XiuponMXE9HOrkMa/UUHET6u68W57JgvezyPiM6IzIrEkYKU
pwMCJ8eioS7WEHmY3aaxghTTktCjMVrjUMbvP7jQGfbkltaUH9KT3MEhs7IpH+zttDbrjcRT7iY1
DHJrVzMts9imLUtO0PXij/AX7EwlVasrK6bd4/lgWoIr4ACVSCixvCdpk8izMLYcz91mHp5kVfbh
M0WQQr3WTs1dJSrrTWhmNYe+mqdph6Bmlpe5laHxYxg83mR+B8tHrGtdku0aqHW/ghcsTgx3HMZn
S2Fa/06rs3dOFunMT6qiI/nUIsk5nTtSNpNmNiymjpUJBQ3N0joncszgUAHP0DtZ2voO+B66HaMs
VDySfhDsKyOg6ppMUTyFlhxnZh0eAmDPMaJ5k2q+VELqlnhOpaPWeKI42QjmJTrpWrv7hGoyXpS5
45xS68hbhyG+dWt4EQ/3wnHrT6aYkJRCJ3eabcQiGZDVVYprs1+iJ7uKaOk6spGPaSrabd/5OZPW
yh0elMdePLHdjo0PfAzsuNU4g9hj/qqQrKRRBECKiwvzOe4pbvW0LN4xDw43Xd+Mh6g6PlyWVhdY
dIU4w2eOAJM9XtKkacXtL7rxW+WWy3s/hQEsuzogtd4Y0qtV2kxqetrMKoHRlM5nIkwpCVFIpuUr
udBSbwpP+RVUMau8CsvSuPfVkmEtDEGQxfOCyPaqTkWl98boZE/csVS7aPWGR8YnIVgGu3rtUoTQ
ID5Uet2mTJ6YiIP/gpkNM2twzrtotHAdG110i3cK0EgVpPJhCYcO1kIzNrsqdYcz7asosVwt+8St
pumwtNa0L5x8BmQWiZuVXTu3tJ+dCu3NYFaZrBeFn2LTLR+hNbGBssvl29Exh4ZjqM6ZZjFjN+yc
8ddxJzYhFH0wIDrFi091ESCqoQgaKLDnHJ3AaE/+NyWiG6haEDgmu98iJew+50b5HAf2P4fBouRt
ZtnFA1pBtIcyf3DWet9ETXeyqvbZtNIzh3Tmq1DYJ+iGoLIEgnW8qWIj0ueSzeHG96uzLLXcT0ir
J8ikqGfBWWAS34EBHWMjLPdeZl2BGWDZiXikBk32CPgVurm2Leb0Wu3y1Nwhvo69vA0uDd3v0hlj
UuziSjxKDVZGgXvfFt+o1F3MgtY+M518l4VLn2RhujNL83odWIC8zG0pgqbyFRduFVuBOPMq955s
ufwhHzFkWTJj/IQKc59FVP8UXd1JYYfXi8l6DWquBUgTGk1suU30bRgXL24yqut0lVe5qs54TvRx
V/TzobPBsqAaCi4ammhbu/GWeJgcndQcnCQb5+m20hZG0S4/qDTwTgzlTXtjqO46yq5YNPkpmUKc
l6EcknGa7IPbT0hbnO6b09i7sOR30xpC0hQgOdQIQuOlcu76nBu7HKjyoLRZ63MUdJeWC218qqfs
nZdftvhYkULm6FIg4XxYZnk29+lwDdkl0sgaq3MVRDvhaCvBM4FKoO6j0yriPclVQzTT5m/+Oton
gdd5cWHCImvqKbU5qcUWnrS3MWV/YzbTXVYYePeC4GIJLX2hAfzd6Xqe+8SIoMS60k63g6rM+5qu
hrMpawQvXMfYs7fG4JyYQzYAxlYG6kgM+lSjSNfkPi/09FiItct5wx45rFpqVhiUtXEaOZfVpOt7
pwlGiBXWWPB661toVR+mKyxaDX2fnTQ4Dxlk9mQkaT8O03TXjy6bxT7sXobIqy5mttWbtRiB1jnV
tuyOeY86qsqkMpgzRN8w4D6xRsHUKOZo6xa2RKm3sInDYZAI1V2tjTDigYSqi6A2xDkSM3uj6DBs
O2MyPhweDvGEovpyDcQnt9o5ZqbbEmR4Qk1HdAZlrNWdaD84oTl4x+77vjPr4DxqxUMFAiQeHGLC
Kw35MBs8iy0IXUFpPOo+3xL+OXwTg9mW27Qq5EltTGyjpfNYDsAUWc0+s2MiQRtGO/YYDNzmMLrC
xNbeWZNdn1YiamOxcJ9kA1IppnOkQRC4ifRd3fqdzTmwpnSMLTG1349ihOtgGKnkMuNxdPP0rGaG
cB9UnrkbsuxQVD0LY6dGRuiZ29zgq3CRnIR27AXZXdW3d11eOd+MKH+I/CLcIGRyToNuPvMGHtZE
rCIEQLJ8E+Qoa+kYNe+IUU6yVMnLumOUYlhcdW0KQ9PIbpHRvLQrVKTaaiHa6ZRHbjBYL1YqoqfW
LnHkGM5cv/AeJ6qpQO/2g/neQ8HfTRS9U6wsuRy4Yvt9hTCBLZJV7XgiQyUZzXR6qODtnTTW0LxV
piecCx/0k9pyuaYR/YE0DDZ1juzI8VdrV9HAgvBrd8TgmUfFIvsnKLNVf+MiX6820lcyQeQlXryS
l5qHzjtUmapuBtI+Lqj7w0Tr+m5AKMtJgJL4ZhWmf2lF2uegls193UaDn0xS1XuSWWkSLxT8V3Lq
GT4peuM5uwqb7zQjgdzSk7d2WTT1B+078zvpFyNFNWw6Alr808ZW6pBLp90XtblCuip1f7rUo7ls
SPeaHsdO2XNMneZdd54mO3EYcnFdrctdRhMunhZfnA8VhUQCgC1bmXIaKERR+Rf7ZWCujbgxKhJu
T+hdyxLZwdZUrdp0jcjBoxfmjW5nmmt+VooH+mzes7D0cJmJ1ewS3CXLp7VM66Zfl+GOFssE/8lv
SKy0Im+Aflh3zZanEzgJ3OxkAGbaNsFoyA5zPruBZ2HqpUlGnPQ3jjtri+t3ReykK65v9PVpaWzW
qCeAp80GlQAt1jAzl868HeEWpYlLN3c99Y5tV5AiCL+2xJLXdz1EnSkeAqcPeLjNUZsYjF2Rqa29
a7NghxgPcE9FNNAoXhEHN6gqkds2bqxXglN3nqSrjwq8xzjBRoyJHIOA8nxNgaNuVzfX0Wap4OWe
ESlSH+8JIU6mvnfHHYGImBhcWajPWUfQ0UiB7/19441sK/psstnDzlaUGH5rXcm5QQy5tOPUJPgF
+ie7V/lLl1nUk1a5NHVsp2KmOcvmCzL4Yovboh3bhh3wVAHodDI43jqkUYXaGllg3JmdgaJSpjDb
fLzj9sYz++i5FaWCdG1P86OR+kN9cHWx3mABlg4P3AjhYO+NGryy7RnqZGy8Mopzg+TeXRXWHtOF
iap/5xRD5W/80ayBE6maKqUf8vbaccX6bklfjski87A+KSbpmjvTy6t9HcxoLOewKi8WqDPWVne5
9+Ll5WQk2G/W+oQ2LoK/Ilc2ZNIOOkDM9WTWiReWwbgNzdFx+Gkg35bekxcuhuU2yTjSKMsRNrPw
ybRq47qX+q0qUnpRYeUVD+siUae6/kB1M5tjczwansuys9LFAe3NWhHPEpT4ZhLtarPxSBeCcLtu
vPGECCcq744eDR+iXJNgqoOr1qJPum060kFjvvVRAgOnxXiglahuJmewDK4IOtZcuoVcdsFaFvuU
JrqkB0wDAkmjMzx2oBNmLmjz/zF3XruRI9m6fiIO6M1tOqZMSaosI1XdEGXpXdDz6c8X6jmzlUxt
EZqrDXQ3GjPoioxgmGV+M7Yy/Chp+bZIgG/jvC56FFiVJj669Aa+2FMBQtxL02TelE0+P5U1e2VD
Fm9IglRq/Zpxlc72mWj1+4p6wB8OHVBHJNDAMMylHl2nnRDTzgFdP2/d3GzdXYtw42clMM3rUu+1
29xpXF5uxYgyoJyV+1gLgO0Qs0Cyek05XFV2Xn73qP9tg6p5HKaYDnNaO4HYDtRFnE2gV9M3e7Cq
Y2i39ITAgUfaTgQlUPOJL1ftCLipNyV93N3Npg6WF6kuWu7jIEtSRRfa1p6ojRKtlZWxuVH72NZ3
CIbOP+mmRx+ohwW/YarrkDDAa3QbvQ49bZNBveKuGifK+3qfTd8s1+h/Qm8agLGOBQwXmPs1H3WW
fYV0HmN1O6IsLzYwsmZAuarigsTiaVUP/TBq2r7yMucXESIqrWrr5B/Bn6ag15q6Kjdp4Q0ndLkt
eDtm3dtctXZ/6A2nL49gjhs2JXyHDHwwnJyNFpqq/WDLO8sP0iTLtlGckirXUQ67wxgHqCC9N+YU
IbRS46HFTtDdN6qSPHYi0fNrmxrhU0ZZ91Tb6A7vzNrS77H1dkH1h5DLtqGKKjBl3VkQqQZe5B3i
qFNBgneORCxPbfMLXzGE3YNEjpuxvhvH7TiGweTAIdArJS6PCO0U2t4z+rncNlhU3vKkE0V2SICZ
JNi8LxsFbbg/jeW0sCJ0LSM/jO2yOg59ouFP3Oh/Ub8w4QdpQ9f9QQjctq5ENFrjdeDFzlFJB2/e
sestUvlk7P6KrKm7Q19UcC1GFFqGTWao9YMQtfpEJbj7yckGz+FO+AlAcKBV1jmiS8iMpji8J62K
PySjCxDb4wHi2kq14rNbKOVTxD2ibZDbRcsgrNT8N+XsYNpasP41grwmvUlzwI3bsEsJlKi9gAlB
MJwNgolLeV9mrpHtdKWiuBF02IbBFqrGn7YzWohQxlU/b1o67dU2NLX5hDI1zR09G9HFrmfDqanx
qsChNJLSv6mRtF+jIBRf8AzOY27jCPZerkf25zIOeBRjjvmjSGKt3JaDHcebUFcwamp7Snkbp6rC
b5nu8M4ZSkIJoR4rU/dbSJX3VhKy8yqRIO6IeGKnolY0u9/gxJu/YEsWwGqMYh62ZUE5asMrDnVH
zBPyEpnXN4aPvrudHywzGEjSzPAHhAFLHAogdLcYbYrAR0nEvWJC6KpXltH/wYim/hSmAxtuoL/9
h5iuV7f6BJlsU06u+4PavndrU4pB9rQoPRgP/TipwNIttTgSiIQU9asQoLFbe/UhcwfNdwaX8GfQ
FDS4EViq6bmUqvI4Q1PQdjQ+gG5bsv/j65lFNlFopU0noe8m6Q7hpvHOpqJv7JS24+CCYm8kjSST
vBxUxgH1GFiPfJkHUzz1Zmj9YncV03bSWvFYkMuciqDmpRnicubwudVwM6rxiAClQ09xD0VutK+t
GkIBAv9hfi9alwsntVptpibpUnAaw5Yd5g0YTj7E7ijrKn0b/qraqH7qBzimsDL1YT7YWk3SLKIS
LoFljO2jmTgqdQuNpO8hpBs8/EirOvxKWZCFQLlomvbwxbxfYUZa8KkxGzfhZS0pGQ9CV4d97+H5
vUsaTeiHEoJp44eJY6Jvg5S1caj7oI5xfXeItYXZ87CWhREaB1c05jfSwxEf5HTq7Q9RHWtFv/Hi
MW72gvZmdchTB4pToWUTkYZNhZKgO2GSIquH7GbC1gNx8Z7s6N6rteZnr0WZdfCgQT7RTqjLg2gh
YexDOmc1pSfesiseiclhn+OPeU1eXFhUYxiWZIE3hG6HMef7lt3xvY70at61cA/IWZqQFmWtN4RP
ca0PH5zIwgmFkDjUNnNEsZVwGSvKh8numEE8aEELmWzMPg+15jzlLbqGhyFH5FD2g+lOsJp1cQQG
3D56Oeplt6mOYOy+0CUPeKrKAuKjBbFuQ0mzt3ZzwkV6RSaqB3iNIOy8w3BLY1MM7ljeB9AOfrew
yYdTbiuzd2hgg8YHON3KN1uP3PFg6iahGjVXZOQp3EzKwWZr/Yyy0nzUeAgVYkhhhycaAJzzJikd
7zPMMZcof9SJE2I1mu9zdYLe67qBA7eSndFt8jaw0G+1KEnvzBYSytZWhXkFtjO+RlQdYpDO7r4O
Im/+Gep6a+xojlhfBETC6lBU+SSg4QpKQySHKrrxLY4am9oaMnhIhNA8R6EV3YgqapJ7ltfStkZL
YXgo6YpuBlfTvud15KZbuN3UI8pRGD8IPlXao3krlzpUShgQyPs+1INFhTAIPRJneDkhPW3XnKpt
kukBFwp91itigGbe4qXlwnpKm6DYGKGd6VsiIv0myVRl3DGj6rbIlNplMybpp5A3xEGJdKAwQ7dY
czc1hXLtIDwt8EkNPHsTTbF9MjxQrTBPM/GlR2Q92NVzo/8KI4ovZPtzcXgbZXEB/wFWQRoELBmz
OMgTC7CKpSmWjbUz2Vo3WN9stZse07odH4VLPpHHKqSgtwdcAi0peeJ/imUmMmcOhIAF/CenYSUc
RWmPZqB1+Aa0bUTvGpndaqcIUFG3CCCPMWtL6uPHhUGVpugyqNJv/4wLHAs/Q+pU6ojLgelaKmMa
kjtBs707qpXWf2aXK7uqgz9KHa9YUTO4QB09S296DAWQHhSr/CkvAE+5MGyprdUeHbOwm03YBslH
an/Z8e0ZXX5JzK41gDLomVkOyO/zYey6zJVBU9tjD3fsUEOfh5rlRaRsQeX3cRytWDRfriDjIUgE
WE9q0i6F8rhmWxqpcXtUWzSmaL3qX5oY8XQbStHXt6emyd9+BgRiCXWCK7T1QTrpy7mlVu04sT61
x9RLLVRjgI0OY9McagBdjDggmEwFrbhxJmuiDG/NO13rm2uhV86nt3/Ka6usm9hhGvweot/Fx8wq
oAJ0gbtjnidXqlX+icrhG7rX4aFS/4t9Y9geGlMG4C7Uw84/KH3TOUT8oT3CjU2Okg12VHJLW2F5
vLY7wU5C57EtTbWW4sLCJCJrE9FSjAI+xUnrbpxCEytzeW3ZcFUHx2VBfsC993wuUZIQ+HRRe5xG
mGS+SD2leYDSl403SEahPq1YA93et7/VcoeC2gTRLeVLbMOy2Kvng9qVSg5ajapPTtP+dSwbpDI1
pSjdV5MSfHt7sKWIIwUJicEDp4qKIwY3SxEst4OR6LrN6NP1y38UTYMIOACUZA/yWb3yVEiLIzD3
L3rTWL+qcCCay23jGBRpsi+MsbrViR9PKz9qeXCefxRhKpct+i2wTs6XwFXBO1KPGf1wcu1tkwnx
CaYtZX59nrZkEtUeomt/b5YAQZCKtw5tUQeHborXjvAr38JA95urlhuXruPynYGT7Fgod6Cb1YS+
FgflX7i5w0dEd+yHtye93NHMWbo5gPyFgqYx9fM5j5NTDGDcZt+lxbEtm06/yvBfXSERvTYhPjTK
OFyAquMuNtfQ0qIxZ2/0Y1ulHNkjqkvslXtTCMAcWfAVmO5rw8nBJHvIBH65GC7VZ/CIWj/5cwCi
HzUagGzG/AGzqzVZxFeWD1afy/0GXBbkszzKL54rlGoKxZkRt9TdHkCLoVIH0PI1RbVX5oM+L4eS
t8oD+L243HKN2J90tPXNNhv+Cjtxj16ojr/tkv7hu/eDjYAsWGpuAcdZEq+MYaBLZtJfVU11xo5t
fjLyclU9nVV5+UKx6ZBwhXoIJQKY+BKIi2NJQQjjNX49V3+SuPD2k9m+03RTXjH4hvGHs+FgMSx1
kawWcgT6ho0/K1Q5C9OMrovMEyuBxCsbADyb4xCpANHmvJ5vAJcSEcxGrLEBxyW7GU2Ua43iyOHt
r/LKBnDBN2CVY6BZSS/9fBRERppKEdHkN1Opf4y1XCBqqNvKbQJ44J0eJ3LhXANJe3S7dfDSz+yf
F3vaKFoVtrIYfaL5njoSIES83zDgHK/Dbuo/peioDCtP3ivLKIlpkBOk4zNb/XyC7O5UgD0Z0Yiw
pzstygc/mUz3nXYqz1ODk6UhFSs5r0uP3Tkucyq/9HJ7KXb/saIDZR/6Ri3UdyK/5Rrytw6jkOcN
ksb5fMrco3rhBYPv2GP/fVCt9rdGevgr7p15xVfhcm9oEOewxqOihmHTUk6PCjeVQCqifu5iVmgY
OE31RVv5ZUWJ6u1tePmVyEQk+wsuE4qp1uKxqL1g7OmIIUcz2Em2UYHQZlDT/7w9yuWEdJXYSkqa
qSbR8uJIxR4ok9qZNKzD1MTPy2K80WvbhgCfN4//zVBcElx5COgtpWbbscPMLbA031SqbufFOU3i
Ie13jpFaK2snj+j5nces0E5z4eUg66sa5zuC6kUXqWhi+SXCapuu17px5zmZ/kNEANH3iJZ+LmbA
CwHNipXb4/KzkQRwmpEglInBUkkYAL2dIB+s+QKvzE/eHEzUr1T93TchGEseQk/mbRTLZC774tqg
7ali+xM6fk4l6IhJfXCro3O1soyvzEVe6JIX85wfLkYxRxvoRBYxihX0Oz1N270Kk+DdURHPH9G3
SSBIhKouji/4Uj7XqDqsWByA9x1s1Kv6KJneS39xLAPdffBshA48iUu9dkC9WUNbVvWjxkt2Akm5
nTkaiC+lafHu78PDQeFCR3JAPovLK3Yoe6cwJ0v2fjHTxfH3oHZIn7x9oi6/jyk1X3nZDZIXfXmi
aL9XaBELyzdlazKcIBKD+NXfvQugQ0mLHKmnz5Ox+D6amgO381rL77RkQPi6+h1EaP69PZXLe4iK
i9RkRbxBEswWj66SSqsvr7B8UKvtPY4D7q2BLSqZSIbJ2ttjvbJsUGklcY9rjyO6+DhoMlV0ZBzT
x5OjAllG5BLvhGH0797YKPFAS+atpTTAK39+SOMeVacEXXofQ/JpMzsWQC6ApiufR/4p53cdgR0Y
E8QvHNp19uKdMMK8oxxSMZvJtW4aUwmpVUfqloZecSzV8Z3ip7y00vMcTWVbhpNkbuezMoQwIaqo
pq/wSsLScecjXfxg5Rtdzgo9aQuSGuZMxDzLJIZrjffPSwB1iqKMrwZkKIotCJxA3QK3n/o90FNU
397eGPKnny8l5TYUUNlj3BHM9Hxqud71Lh14y9dH9AxPaTN3FPK7zsmPJj4G1LFDAck8Cww4bS5F
dfMhx9l+Tb1cfrHlzyBA09F/sCQdcfFFu8x2gexUlp9Dz78Gr6XdW0oZHKZ0HD+aWj/e1wYWQm/P
/fJQUIiAdcIhxxmZitb53NHMpa+aZpafQEPcWuDRtxoGR/u3R1lqmrKmLqrLnAtOBqmwKX/Gi4dr
LholqWO18WMxANwUjlUhu5eOkuJTuMEdIpapu1ViMzB3cUwTyQfkkP6ahKtoV7bTg6GxC6w2tlZk
9QLCfQnnvWqd0bya8rH92rbxOG7n1LTDvWVI0owXDoW+Fah30IxGlrO/0ijAdiv79fKbwQjk8eIv
6qlkwufzStumtpLebCEENmIHt+AmzImoR2dSr0i93W0XTvFKMHp5RhgTf0QieUlYNfXzMadYWqrD
5PS9PJlPxPLKtlAn74eWu/1vV3TGSt7wyngEiXw26iRU5C7GwxYr0iel8Tty/l0HPeyAqKuyn1TL
unbBUH56e7Ncvgk8BMyQyVGZo0F6Pr94NPM0y8zGb0SSX4EYR4ENfDK4ymCtIHc5NWjGvD9SU0aD
irvY/YT00ESVjG1Zi/ZvVoQqimVFeBcQH+3i0DbfHR9QNyaq4qHTbJN6xvnUOqenCRyowo9L1b6G
8wKp3wrDtdrM5aH2kKg2COuRG6epsZhWRi1/juNB+FY7Zo8jpJpt6obJyrV5MYqtkz6gDk8VzSVS
WOxDlA/HVAe47atNGd4QslAxEZp99c7dwCiEvJQZEHIy6ZCcLxmMHNn8bXqfLmp2hCQXHT03BkmT
9bb/9lCvTYh2BfcAyasN/+F8qGwOha1F6CGOgaV/SXNHvULetNy9fxTMroBnYx5ELL/cAw0wWVie
vR+oYLzcrje/jnUu3mmTwxWB1IClU9zUyBS4m84nA6KlcyrF7XxgQOZ+DFH7yMageGex/nkUUm8q
VVIkQFvsARwwurHos963w5JaLXZiO7cF5fD+JXNIEkzG0RHGXn4Y4OGJbXodoPky/ARcP0Q/dUp+
vn8UtjEGddzjshV3vmKTOYGWBD9OMTiqAW2JRr8P4zE7vHsY+cJbMsKRMZXchS+ewmDGDcMcY1Q3
Ucgsr4sit8fbMHby6v0DyfIcPgfsaEoxi5NTtsGsgUzs/Nlwww8KAJ5DMjrjSrQrI/SzqIUqPm03
qnNATKVLxPl0DBWikJuXnY+kp5YcQiPSkn2UF1XxYQxL/SEL1d75MDS9am/11KrC9x9ame1TZ4IO
Ypn2YjmLHjbSAI3c70RV3qHe21NhX/WifC5nL6cJ9MzWeJGe393zacKhHkd7YpplZiTXemjGX9NC
0brDHInoY6SjUBxabvRUoh6xFyLw9lYaeytrLddy8SOo3dsUhygzEd0vznTf48uV2/HgWwjYohHa
lAeAc8GVPkJEAtxQDw8OpJdhJdW4eJDpFFOSIialfsMjuTgYzDvgZHq9XxR9eJtCstqpVq98aKEu
/RdDoWtCestHBQuyyDKsHOHNRqi9H1n0r0C6DM2vCR7rbYOg51rs+9pySkMrvic7Bye3829aTGlF
i0nr/dpzk+PMQ3xbiAmRAr3VqkMV13zoRs1+v/v8s40ohckykcb7eT6qC64TAY2+p2yZax+ToBv2
Bc7P77+YZVLtaSTWKpWpxUI6aTga+JUNfpsO4I4qtbmJIEmvfC755ZcbkuPAE0OEKK/N87lwFro4
FYLrf6ynI5GCi+ogqAkkMitQ4rsCH4u/718+0Dv4LdHjx8BqMbHRmGq4RHPvY1qdom4FpBWmgf30
34xClM0A5NZLEZqWdgN6BzzSE1zjK282612YZeFKWiSXZ7l8NJv+M8qi+hHnAl9gjcZGFeDUXRLm
bLtB93bvnYuhImRkyauLpsNyK4xAksBgxp1Pt7XczxUqqanW6SujXF4SNFHZCgQbCFpRKD/fCpm0
0xO10fsCgTtwu+5uKlAySMP03XUc2oAmfVt07HT6nUvEQ5Xmba2mI9+mjVIotV17pYKLWAnVL981
xBg5Pbrso3FWF5dDJiarcYIUqZdxtk0gnoLqNYTYGrZy3BVPbqA+BHkfQNDIyuHdAY9BCGrI70Va
wqNzvphujglpEBEjOA3s6VBBqaFDRXpl+12gWFADOhtmcbEnk05zECVPH41fk0ZkMkEqo7rT5Vg4
hGFi7fPUQ7FctPkmQiMfBg3A4hn1jG/v3qKaxD9xYeEKTHR0Pt9YhGzeOOj8FJXdDbxz86OHW+mX
t0e5vO9JvqCdkRcRTNL8OB/FrUZPqJjO+9RzhvROLxUUDqbaHb7xuow3yaT07l5YgJdX3u3Lc07B
kToBfjV039hT5wM3oshb1+havx/C+t5ucZk1jNRZ2bFykc5vE/DD9PeYHZgk7uPzUYYoCXK1bGQk
hKhnEsHLyca88MG3ipWd89pQdDTA6FE5o4G0GKrNZnPoU+59FKzgKygtqt0N2H/Ra+57qx3UjehX
gjZiCcHnLc5h4Im+o+bW+xi5fIhTgPbKqP0pCTWRHtNX5vXKh6J4D9aAUEfajsv//0VsPgCZpHSj
d/6YltUhCyr4UHUXNV/f3oiv3C30K4mkZJ5BmXhx7iBzoTNvkptNs44SQBI1exC09s7sFfMxmkLS
wsrpr7G2ild6pq9M0LLRNKZiTHGFNu35BKm024UHpcBHrKPa93kxfTOSBFmntyf4yv4gJwS8yTLS
alumUlk2g4NDyc2H4z/FV7oConqvw7yudyW8nu9vjyaXa7Hx6fWBS+PqeD7b55NCwtHrMygyfhMa
+bYRs6i3jlNPiKw/I+XRmQ+clRlejkkRXPbhuLPoBy+xcIXeJIpHQ9PvBXBRij0C8Uj3dzk2w7U5
pmsmwJffjXgYAAQ6bhoAsqXoKDYTrqhr6oyRVVGtmp0SP4vJ2b29kK9kORZ5NK0y3EuZlyq/64v9
j8z5KFSHLMdzUx+1sx/qKJItIgd/wtDem0P8Ez9o6IikfJKK/u5UTo5OJVXuHDA4i9EtRQkHYhTu
ZziQf4WnN7eoME2Pb0/ytaWkGa2j1chqYhB5PkfEnKBc9ByBhIbt1sZQed+YIN7fPwomkFxZVOIo
5y/emqJpywYfOuaiGOENohLeMRu0lbvx8phxmImDkNmjgknb5Hwqg/DipC1y4YMYiLZ1Ulq/myQb
D0FiJh/fns8r+52hyFqIH/k8y3JS3KqZ5SSd8PEQiZttlY75Z8xpVeNo6b1zymtR/Xh7xFcnh/uZ
VCw0qDwvdkPcqGNJS1j4YeUkn7wYtQ7IBd2EcyJ+O+3K1n9lNK4P+louVXyqs4vRNCi8c642jS9M
S+xHFVdNOylxU2iM5N3vNF1bojrat/xFwHP+1SoEK1zE54SftJ0JWk9LvoAJHa/aALuyt9fwMuIB
zMYLjVKxPFfLHm6Hp1OhjJTue1ooePvl6PM/YPPRxQcYR3VyX4y6+ntQg2xeAWO/cpVQFqQJqhL3
s2+Wat91rSV1iPuurzmVeFDVursdsNBWvsZ9Gm4hQdk7tJqqbd30O3jI4bvzX4ZHZVwOLQNL+QS/
uMn0SNNFNqN6hZxotJ+aQPXjKFl5eC43jRzEdiGTcMMTrZ8P0tKbjxq7Q3ojokuIKyQyQokHp7pe
64teXlqMRF0E5Vf+iZbs+UiaO0BRt2dEvJDLOoQNtfYaC4mVR+21+RA4ksNx1ikZXlyNuHqkFeHP
pGuSSClpiknjbb2kT1aurlcmBAKYXghlYwThl5UDYSiNXju8nwCr0u9x3FlX/ZDl++f9/y554//V
COPMPONNYw053n98Nv5vWGYAYXhxFVzIG9/EIv75o41fyhs//yf/yBsrmqX+SxZtuemgsIB75BL6
t2WG7f1LNvppHfBPnmEKLP+2zDD/hbgx/yX5Gc0LrjB24b8tMxQNPw2Kr/zP3DQEKTRP/r/28sM/
sdo/Viave2Y8Z0T/E9IxBG0Lg8IVB0s+OcueoxVjf2eEbf8wmYO+DzGG2aT99LtH2up3XafOlVa3
1q60UbBMUfPEOarJMQuyTWBsnfbPLuKjvv5rntuA579GIhIo16smWTn/ujh9Y5zlUTCnDwM+Xhuh
GNegY7KvuLTpG0UpxDHXYJx0YEYPlTe3QNi1GNcx76jMxXcjGexNi/Xgrs7d5vNoZLzXwqyvUDJW
P7SY6NwWvfc0xopYuf0XBq9yFW3eFxkjOLjdgm44/91I7bW0HJXkAUmaq6xQKeC2yTbTGowlPWzg
StGHV+7sttet3nsPKMOEhwBVW3+orOGmgzf4C3XY5isql3cwj3NN+/NiU/77u7+0hHiOWxcrCyYA
zp9kYNGLXdw4PRaxRMv8QgBn6snMq/5vHBTmNhKQ13nPrBvVhdKOGka61bpGgXzmoMkCmp3acbaj
BF7fm7k5fITB3tyhxFv6qI0Zm0EZwmf90wOdFtqGbqje120X3no87Xt7cO2dhdroyqVmyfTp5XRk
G1l6lABKBcXC7Xa+4DFiwFgWVuIeeSpUM3tVGPC9O8s8oHYS7MI4GgcgDPOpsXDMu+lb9WeNCs99
3ABo3sb9VMWbNsx8J4ObHipNe4e1GzIMQQltmVqNgtoc7Pptbnts90zxscErHmYn6v4UU4PbV9QV
zufK+oTYKqzexr01IUX6mt4532c1MmdWzOowMcvKG6QjVHQf8ed6tJ3axf9N6e+MZNYfEdo0P2Md
ZSMOCVcag8MqKr4HZTDvNL39w+eqkQmQtG20GlzvjmgHrU2vjasnhB+HPZbhQXcNMVU6+vxHov2V
7XL+aFC+lDQAaCOUHFSqAkuMPiIsdRM2cYlBKazlYtbsQ+tW5lrosviKF8MswmrTQG/MLaPyExIH
la8kSACiBwBzjT43Xp2a+6HSou9swGiLYHj+tQjU4rNndJ/zSXl6e8bPTboXOwr4A+QKwheu4md8
ySJYNB18Io3Jrk5zPmv7zrDHu3K20F1xS/e2gwex5Q4XkM8i6ND9oP2dEJe6zbmxblL8PdC4cc1r
s0aZyQLuuymSod/Fk9PeZ2QOSFHVxu9R92xfN4cjDjkcFWE3Nxo6f0fbRK8oNNwSjS8xH7MZFedI
7ccP4ThV98J1sfuNkvJIRqo+YNKpnfg7R0Uiqb/iAOUe316KRbVSFq9VpCaIKQFqQAVYVk3GyTYC
dGWDUwWxu5zmD7D4d+Q721nKJA824g79NmyTQzwgrQTMeGX8i93n8h1kw17FbwQk6eKuqvS4tVsz
NU8B7YBrCwU8Vne4BsSBL2kwZUfi6PhTrBT9fpAqb2Y6IodrtLREArS9By3NbtN0Gt5V0pHLws+i
GUKPl2AUY5LFndNaemc0o3EqtenRbhEGtuLIvHp78vKlONuGchDeYZBbFOKIF84HmdBuD2LkmE5h
7Bq+TWF/tEtx1Yl25fCd55lyNqSxMNawJCIoofh9PpCuJm5jGml5wocWWGtZRgi5ITq9a4pp/JqX
+rjySMo/8Hxm3NPg35geZRz6ZecDggzvUYQ02lNoNnu1n+7HRttiZvW7j9OdiPMd9gj5ypivbGVk
5N3nSInqACH9+aBJpYK7Q5j8NHoZtr/iUwRUbKbykY/NTwevoNlz9h0+3dQG/+p67r/9NS/nTIGF
3gntcuI/eNbnw8d2jsm2OYynQVIs+8KePqb0NLZOj4l60+o/+Un6NQXK/vj2wM+r+WK1YbXR28Wt
Ab7dM3tDXr0v0jJklhuUGg1xbw7FfKei2p2j33U9UPFK0EKYcrSG4nlfBWV5mNM8eDSjENkC5D+O
ded2P3iOyockqPWVFXlGzp/9MJDuOE6wF4hrVUq/5z8s7WNONgEx1fl5+ti5vXWd14OOj00TfJoH
lJrHLECCPjUOUG5vnAZJTRRQf6N6Gm5qVKqP1HjsQ1SiKTCrDtbAKvuohrj/taiq+bCyjnKDnP1c
uKsSfOXRmKKIICPxl+uo6FmiKZiQ36PVum2MAmmi7lazPnjGBI2oxGpHPwwKuozZvPIJF3sH5Jon
KaySnErbl/L/+chBWBSJGNrpfkJtBGld+6g33PrZgAoTfnHWAWmn5OjV48r1u7iBnselq0ihyzEI
ApbEUTzvMViJUHIwhjjeAX3AM91pMG703HZldeUUXi6uTqZtqlwGsM1oRz2DWV9sUjptWuvEdvow
IZxw5wwKUteKsmdje9iBoC0+meO3lQ96Pj1ICZJICRSXF4beA12i82XNybhiDJfmE4SfeQMf0N0Z
AJFzdLCEdnQyhD1w3MuvjLpzrqbG/gWKMDyUMKOv1VloiD4p/SHICfYUhHCTlcLAwnnv+ecRoMOu
QSxPQtcWt6Q1UuDg/ZpOVJC+lFo678NOxL6LePQtEojWVgfnuoHrED0l8TTcBmHc3MVdJ3ZpnA03
CH7TeR7NZId6mb13bQTebSQnJPq3ib6ZfZNe6XOxdZPY2QaxXd3lejJ/EKmJU/ZoPnWulBU0uvHa
aPpk7TaWP/5/vvc/k6PHSmOQ9hIbbXEpxQ3dBTXs51OWZPbWQ4jtxhgGSNnziEpZHZnKIcu15jpx
f3ZI7phRNW49r8s/som+6JiQGdson7tfb2+J84PGr5LpL5AjtiEISC7s8x1hWHWfdsGknZI2NX4D
hymOEZytbZ03xT6KlfEbsCtxQCBpLdK5WA9Glmg+l2qTAbtgsRdVUNW4uJTaibZJdhCREiIp5Wkr
L/3FjucOofoOfEQDnAZY8Xx+QRvag1a74sQVB2rAsB7rpnZ2dKyVld17fp7lSjqWXExZjX8G2J+P
ZNhQF0yjFCd0BULU6LVubyEuqGtxuIH1iQCe1xUrYy5eOjkolXkwRbJYTuy+RF24NRBtXoPulJBL
HGwl0h/sumg2dJ3bTzg6eHuUiYavne6pe7VBtNaNsGhobNRokGpEPRTO+C5NnGbtppE56Nluf/5h
8gwboDXwKjxfjXkYC6Opgu4EdZgAJNa177GOGjMQlPmqnKrgJsCZWL5pqBapVXHN05JQOcD5oaBW
EZGFHTITU3trTvTrrGl/lqH7xywUdCUxt1m5i59BWMufiwyM7kFTZJssa5J64SEJY1TiJPTBOsz1
MCKRZauh79Q9KkxVfc0hzX3TEeYB8Nh46nv0EDeDPkff7Qgtcv7M5gpT8Og2MJrwjiyr/WnVbe5b
XozpMA4Uf/Qizq9D0RvbFFX2G6+iRgCoH18QiFa3kY7mndnF1Z0o1e9qmtZfuRiEiQCr5uB6EfHc
zYO4i4bAOwFHdA/o4OH+rlnNdVWDHEI63N7GXR6tBOWLoOV5j3E90LGQdzNbbHFQw1GhXutE9QlV
h8/eVAZHdBbN66F0xVEpKwhVWaQc6XU9WOU8Pwa5630Lpv4pdUV+4OJt9ynw841uCbQfvHS6mxTJ
4G4t7wRYYg23cx7a//NrPUI/wIR0Mol7zzceclV46kRKdcpgoh+9Kauwi9dx5hgza9fOGDS/fYFe
Hnsieuh4LBDRPdiIxXhIntmhFVQnyaF76pBPKz0j3WLfTSVmau0rzxL6yrG/vNRIxbirJQOMOqi3
iKxzjErSVoT1qRw1eyP0WN9FrTltOdJr1LlXllM2vAlSqKGjqLFYzlHpe9tsGMrN3ZI6fRLelQlG
JXEEPz5D73jlmbwcD00W/JKB3ZGmUeg9X04Hp6CIOKQ8udgtfh6qwduGQYR2lFr1e9xhqhXaycX7
R7qPB7MJxgTAAtnt+XhN07Yi7mMqH4Owj7OGh4sbR/0Bfx9Er+wgwJwkL68Ai65R657rSGd3jqw0
0Ni3n9NCMpbzoUcbpEJiM9XYU4ZvY43aWKVV89e2sO70GgY4lVv1kMaqfqfUMf4fmDFcoYs47CsN
ZUUFJbSd2xfdU6oj4DfajbExFfx8vNi3+WN34/hd0Xh4AkhDx8I0lG1tduKxy/rwsXOguxQeXfcJ
y0yjbgsElPtpoH3cdjflXK40yi52rJwrEBTZo0b6YDnXCjHHfOjZRmGEuZJbo2Gfc4US5GbTSupw
cSAXQ8kv/iKuDqAOzVj2VFwu6riFdvNUFXNM6uA9SpU/5JS0lT37XPxYfEkyFfJ7qUQFSHVxB5i9
hhPJ5GYntqp6PZqu0m2zzCuf7LLWdkMXG1vDiYq9GPSHWsz9jiuivFPzEs8MkUf7Lnd5C/EJUa/M
bNoreZX5aIWJg4eX16EaDPtUNrG4qQ30YycLmMmstH9karG3e6VUN6OYUTmd4VDd1O68w+OkvMb+
ZG2ii3YrE6NlLV8AbjtJabooYyjo7mF5lZ6Uud+33Ia3GhKu235WEaLMkX/zRvNT1BstjnGZl2zM
8evbt+3F9SB/ABRKOvYIC5A5nX/cbOgpzyMBehox3KEQrdjmn3wwhwMBe/tlGvLUf3vARRHlnynT
3KUxA5QPSPBiRJSE6jaJouxk4HRz7fbBwSDbtUpe5mLQxBEBPfOu6EW4q8zZxoHFxDstgjG48jsu
wmVmDiaCRhqsIfLyxUXV4d9HuSTMTiKZYr/zvMhPTadMpLb+vOmaP3oQRGhmje4+6JtgF1NQbaqe
zxSk1sc+EO6PKFn7HJfHGm0y0liJIqW04S4Wp2t0pOMVqzhpseU+OljW7GY0UWElKNrHtxdg0R57
/hBU5EkOyZmpoSyLEZ6rUs8iZzhVjZ5uSmQSw81EowVGBIisfY/L5HX3/9g7jyW5kaxLv8pvs0cZ
tNjMAkDojJSRgtzAkkwSGnBId+Dp54uqf6xJVk/RelazmDarRVdbZyh3h99zzz2fZTdbw2eHdRA6
tngVpuMiM//YGKKIHFuzUBOaotwZBgAK8MoJ35yJEgel+uBdL3xwVRxnnyQBEI9//gD/5gf0maS/
Pq8x+qLM/bx0bUNLBOy79pEwFLKQQTpv0Tr935xFv+Rx/fk1Yb+mtr9mX1HY/SL6cRpgPpFz+whX
4xshJXuZ+69tZxGmmzvpfnKu9JIsh6Ws5V2oJZPBcKCxPJcIPVGFu/o3H/vfbSCfM5/mO10Ghxro
58+dgD3S86BpH3HpexFDl8GmBAF1zIV7wTm8npvlbigG7eR168Ws5bSff1eM/KxjsSzZMrikrnYs
/gtBAz+/BcL7J+iArXww0A4207hOsV3q32u8RhsStDH/kHS1tUiK2NTIWXU9/0Y9/6Ua4g1gEgHV
jtuT9i4jyj+/AatISxp6ev8oxtmNxCqrTTsUL02hv6fkAcEDyOy4uGLjV8v4XTLFLwvvrxdnrO0a
UMFcz6+ij16NzLW5YnhMVf4BldC+QRCvL/+8up2/fcfXu+/1O+ZD4pf/dabeJYp1FdKdHpFX/Z1l
w5NbaUyH/BxtHy6EP3CTctsTdKh2O+YZ+frQDyERZsnFFWv5WBJf8I4bqrxtAJLtLKNM3hZSQT+l
g57v8BFmWzNT07axlmnrj6OzBUgFAbMewOkh2uxHSUFSN+ldkki002keTirzyp1nZG+zW9U7S3nB
Rl+y/tYtl4E6UzJeDNHrtK6qPWeKcTwv9YrLrDwr1GEhbTMTqhDjhnaYZS3ptvA8TuC0r04nu7tJ
t//8Hf4Z0fbDPYJ9i5GJaR1+KpQRnjY/L5N6NsrBUtb62AX5V4s8tQg6sX6s6oDws7ZezWtd7zdh
kZsSJsUiPqfZ8AkKKRivqsy/iLYez7PoxYOfjWT6ZkBHNQHjai589yQa0u6cupVEkYMxC2aysR0z
8YAstIt5tubEjIc+rfZrt+q/+Wh/W4NESKDlIgaYWD7w2v38yaxa8wjizfRHaoeR9FylPTR5ltz/
518gbRY8RbjT0Vd/TYVyc10GKgGtBROYsNt8kwIK1RDL3azf4vd8ynx3ryn8cBx7pWzCuWnujXrX
pC/pcMeQZB5ay5kcu3AKmk067snmv5S5JGM4jxYPyts1W9uSLwwA/u6g/De/PsrsNTiE4WC20a/T
QHKR6erCa3ycvLaOvRYDW++3XO1t5v4OqzXm/MoL6AJwUQ60O1qFVwRVe7a7wQ5dG3VnXiC1CfKT
o26WRxAnX+fAEztncoJjR0v7YdZpMvga42aMXGRbnkKkNZpzGjupQ6vTNOW+LYLqN8/uP/tpPy/s
632NGhKr3tWQ/svlxShsWWWZoT2q0lq2CRQe2sPpPWAqdb+uszgDIApeBncZY0tOHrSlxbmV3bxG
7UJ3OLfzbafrkKm61UytkCOFtONRuXHp51X8z4volzvNn4FpRFQQC4JRhJinXzahV7beIIPJfGw1
zUBsboNDL0Dqlpqp/aZU+bcvhWZIzxOXGnvj512RAl2pUmwejyZgAeqvrtoRmeVuSpbX4z9/ql+V
wr8+Fp8LOzn/4SH082spQtDlOgrrEfPFtC9t4trrJZ2RjfQT9W+Y9SShVH5JjqMRvIzBYu4BUXXx
mKfXWFl2h160/9lt/s/3xISijzKLTYxz4ef3ZLe4Sp21tx7zTH7nLi0acze7yUNlyd+Zzn8pHP56
KR7C/KAIQ7S1fn6p0tEzMhg661EZ9bMWkJZUNjkgFE1PQ7g0829SC/7NiucEYkAGLwHjJHTzf349
AGis+LUJHoPJar+4QLkjI/XLuMntmTx9nA9vSpreEOdZs18TX/vwnRnsct4oJlzwi2f3Ykk3Nm6u
V033kgNRC+IADw06lskI1W926C9FM18P2gedJSJTr43qX/VPOasaTXEtnlaCoGNtNeVXyxDWHpsQ
4ODKnMA55c5vbkW/Xg2vr4p1DGMWrTBe888T8YdSfYbLEBhz3T0RVuoeipb2Uw2ZervU2kJ4P06Q
ZlLWO8eyiMsWnO1aZ9kGPuf418/1/x2c/4N23w8Hxd8cnPtv7/3Hfx2G6r35+K/rP+evcdu8V//7
3w0/WTuvf+sva6dn/YFpk1Rq2rRXo8bVWvmXs9Mz/yApkXnGH+yb/+3s1BzzD6KCGQriHCLkhWGT
f1k7HQurKKOdcOFMur8IY/+JtfNaTP3wwKGPiR+bvtI1+Y319etokGunENTqWjtozlRvibBxN26b
fAIm4cTBlFjbyVmeZTs9//Dl3f/1Aj86Df+cfvvpdZkUNYijxMJC35qT7edtD0rUF22QFMe5HPp7
oQ9XAJhM2lfko/q9ajINA41oN7OXjONhtBU5dMyoGGDj3HKT0WdvN7YwTsWEZB4xfWecOCAq8vLh
SrxhDAT2RedafLOmyRbRJBRQpimfv2eu1C/LmnXftWLa2dWqpoik+WVTGOV0doWRfm36+pkelZgA
p/oahMXc1N4WqrL7CsmwaehOVeB2YXOZchxDR+8KhcKS6Hc0Vou/vqn/aMf9oxv6RzP0//w/uqv/
H/RM4yj6YdH8bcdd3ou8zIfxvflxa/35f/rvreX8YTCwgdx0tfszFMwa+mtrud4fPElI2uEyTQuZ
u9S/TNPGHzg02De4IK926h9M05b7B/OahGeg3zOPyl/8v99YGCKuKTkouNiwcYb8uYN/VFdtJ/dx
J1vBzvYV5PNkFs/jMMjXBH377E2aeTPi23wgXe93QSOkAV53z792Fy9OH5dxSQRzk57E3wZCE7PT
YXIpY2dKr9wb+SCe+czedALBlxjbRF+bTUL42hK7iTvOeGiS0+I20OvWpfo69BBY2km3MN6scuer
wHsJsjV94rE4QOpopIVTwMl8WCB5+pC1gbmXpjU/gGOum3BynN649lkyG+iOmu8NX7lfqDULqJpk
OkepSm6Ej5ligjAXGibKe531X1yQeHsFZn6Lnum/K3IE1lAbJRCMudPqEA+yA/ta1bI4cnIweLqo
EgIaUu98xXNng50/zWNinRCW8+9MfFWcHGlt9Dsqhr6NB/NqEhipsnsEuBshk/RsaD0HD2JDE0JJ
FHdWoeBiVZPovgZyFU9ly+EeT0aXfW2BY711RdpsPNgGsT8YQRrZY+oIlDV7SjeK+XQDddPxnjU5
D292JaGvl9V6JeoyuVGHaaKbVzpsUUayqOuXpceJ2APWApzkYXHwkATOfquagzckxWZGYt6nsG5j
PDhjJPpF25dtWdwvftmSFZvSHND14jt8H23TTBnBbUnR091IzQnGlWeezdHSYtyK6mwEibhUXq5t
JSL0vkxK/PMtCPRyAADctbNFl1aqT6MDeTFc1Fx/qFJVb2uSGqdFn+zzPOP9Wgqre7EngNaWM6fP
sCoAY+RryjAYbshQGQW0IlpIDAjQDP5gus+5S+x+jFk/M0jDFEv1mrVpXGlkOoSF3h81zHG3YiLS
b6kSFfuTOW5zkQ/vox/EYupv0YM2mHLXqAH0uScLfzhgTu0eRmFad8jOKq5TZpgqkX5wXmjHipIQ
ezbu+azRx1Oj1fYW+J92KHhAvNDdGkKntcZdmyMhQWOpP5f26D0M3rJ8r3MLrJ1dLvmTAAe9RkO+
TMDA7DEWxjLfrAiu07Fp9eWTV45rqKPaeWEOkBVqojOuG8tK6i3iijhAiTwAgvs6Ihjc9DS2YzbG
l459HLr1UkSWBaTRnkFYGdpy77ia/83yx3NW9NFoBO3GmdW2w9e6Qbbt7tL56oDhK0s6yEoAa8rY
Bah46pSxMVK336EPHcfUQPXleQeSlqh0+zCphIxGMd0UwUCPuW6iFV5NUJpjaCzd/CpNA4KZ+bXH
zxXjuvmmGU+d0GDBwpgBDRyC6XlQVf7Sjsuld/sjttMLZO4nAKSPZtbtiwm8vVXHfiF37pSfLUZD
koRmWlaQo1aPbKay8TZW2l+apn/XCvnSe5j1QKgR/OtCrEsNohyfl8CBlDN/ySz7kpXm5yVbxrOr
ue2d1gdJlDujdY+j/mPJUmwio1K3YtRuysU9zpoIjcHY2zIjJOobcZBFWNnaUWBdCUcqdgA5feRW
w0VHquCAiqyEJt46wey1hX8z5qhCWtFf7KW6odAKLV1tMqr/dHX2egeKNTdCvtQsj/pstDbJan2t
XLfAtu+OZ0JcskPV1uUeFN/FLhPn2CsggcD3uq9WpoGygra1VYYTYzYGu9q+gZr0v2mBpe3d3jkW
Ul6kk9sb3Rnh3jozbOYqfTUVxPNhDvBLmHDtsuNcr6FdvMp2HHculpkWcGBUcn6CsYYO+dmZGwv1
MI3SsvjWmN0jLFcRjQGn/ejeLrLqQaCkdejUz6RDXjL/NsuzS2FB/qzL5iOBfxeqDi4lIOTziIJj
j4YGulk+ejWOc7cG3DRFRmf7ke/kx2o2Y9KdP6+tfqeUfvYE2qU/3wA81s6zK+fNkosHftxY9f6e
TpfY6srLmMUZHkdyCwvduxr4mbR3sw0eHNityQqWPj93vbPBFIQK7zM3HqgsnLr11uSkkkX7YK4+
Hd0W2rlJbIPn5m9p7r6ZAjBhwG+V98CFAYWgoz9Ahr0re+PBmMgZ1v3i2LsjCd5acFNoQxZB0MJW
I6hvkXuZ+s/vCku7Y1M/Ea4LmYO/lrruEOXBAaudDKHNMZ+hmmhYTbBes3M3+2DLcyHu5DzfCG36
JGRzm/hOxOjo+2jlEeBIFUGs8naLnp9Wf9DCDgQAXoyzgemf5eo+ptN0ItngtllJpyy0F8dqbgyp
hQjda5jV80PJw8I12irWvWWDSYQ+TmsdZCpnmI9BqAsgkl4F5nPcNApx13mGPQlhVfNA8KmJ5Ku+
U/CrgmQ/Gv2Nqp2zEm6xs8U39lcWk0VnoaYr78R4UhM5acH9mgP+xkirLioW3cDCqi6ZkHZc6sNC
V8TUm/umHdVl9V3t2Lj2YwXCLAxqW4cnz6utDEnEQV2lLHrJ6tFq9GRH5zHosVjT0d8Xqw6Xt3WT
SHHROOZ6szA2nRnhwFV8tN5RyIt4sQnjdwKYnEEAaK3Lk/KU+9rZSxeNhUNza8iLZjtjE3rScs4Y
JqHV+j5702PS1i8GozyrVVsvyquUf7Mk/rNPpg+UV0iYXkg8NXmZfFOVsyGKekt2URDWhTr71s3Y
vfiizMPZ5mcatPy+1q97mhTzdrm10yqWjfHiad6zDUl1nQlLDezik1kTPkB3sdw6pDWHnmrqu7Gi
QSat4bPn9verSrKwgRW29O4xXXkirbhJjfGFRn/AQizep57e6Gj625GE587ImtDzyisFrunC3pk5
OIX9MTfec7tcyWYOONFBVF+8uoqAl6IW1kUXofgdVq2nR1d0XLdS4M2peRCau2+6/H4oxVNWZM9Y
u0+JZiPXXhvEULs9p7pt+qdJH/aVKmJVg/SGOlplzWXpJph+RCKxUoJdJiGuOlnHc6zDhnmd/0gc
rrfiUwBfek7ag9ljyJBjxnejv6lM4Tttj0CEvxeJOAdjd+ztehf0wSdV5I+CVpIn/I1ROA5q/fho
tZiRMtkxeCbyz0DUhrC16S24mndMveVkTCIcaslZNbLyF61Odq2u77sscaN+NSKhZ/GqVJzWeQyn
3ImU19wM6N2xpyVrJFiooS0Pucq6DeMxN4U/wRfmBHM7BgBcZOGw0/p7QHdfen3k17KbnLn3foqZ
tULXXpS1GdVT2hNpa0qmpoXubv1JnEpNx1nmmi9Ai0woxfljMY9M+DAvvNchmrLigcANEuabnPez
zoiYTiN8axP5H05AVaKZyNwdcSrPygH77lb9dmKAUjrTxiD7bOe3SR0VqIyYINB3MbWb+7w2RGRy
997US/Y2GlDpq+qoVc2DnXElk5wo4TR6n4O+LsJeZbG7WMTjCUJ8Na4X8ezm3ZZQLL7kPP1C5I8T
uhUnJfGSm6Dr9Agjx8swVQ/Jup7Bj8i49TraIonLd98l35RwYq1eHloiTkMBvG1XacUWeAZfsOJM
ZMycswny9ls95PlRXttcrK2T4SzDS83VbZ+m/iHJAdfOfb/VhU8XqW0j3GnfjaDIorTpX0ptuhee
+cJAzD5NCKFOe04OE5PjdVG6ZX3qMkb8isC7U5UfMahSHhZt7HDT6WcYdnQta/GZ/oAeMhQRRHpP
HklLxGyIyRgLY21PUcpcIiu5f1jH/KUYsz3MhjOjU5HjdlE+Ar1OvdcOAipH22ztMnL+4qrV94Mq
nyHi5JEl1KasWajGMr641XK2mczpXIa1vPnVTYHL1M69OQX7vFPPUjGTVGi7dnQ+FveUpkMBl2Ox
w1muJ/T+U27p37rBn2M4dNe72clMxk/WwDUnWOsTOFYZEV5axl03763BGd7FlGy8nvcwdyapUf3y
uenArstifee9vvsyfbMH/bbLM4iqcBZpD2jwoZv5i19XD9aS3fSDo2JcjBY9VkfAd3TSMTJ6i+/G
M/Ojthpx4qfIMcZNruuMr3W7oWZgFnhAZHfphdGVbCecXIWlLFHK+y6U9nKG5wrENzA2qcWDndmW
yK05XFM7HqxH0p+OvefGhpuvWyiamb1xS44dvXc56IuLBQU9Ivc7Xh3rO2O10FRnIDDZxjWXi6a7
y6bzxp3V5i+91T9WZce9niN3Gst4GroZq9e4ldd8sqlos0tlpXoTD5VjjTFDAO1eBuzrsMwmCsba
fwu8GntqNkHz9ke5bYHlHcCZuw8d1+5Nr7y+ipLWUAd9SZoDWnm9NfM83Y3Dan0TDH+9Mqq4EEEj
vXXftOney/qQMwQzcaGUERpKT+4KcENYClpSOkIFDvmY2UHy1UFUeiPJEbor1wzsvkIk+T0VlZFG
jeqoYklDTaOqgRYYXcknF3eGeyjnisoyUIb1raTS4MzIjSrk1tB/p8t8rScyaV3LdePQ2lq3kUIY
aut0vXan+rn6aFHdTnOba3uNhuumnAt5kHT+990Kw9pjiBvPXFMOIaPR1SNih7VNsKTnYds17lsO
BQr6sKulYW3INnYz3d8SoOhtF8/vPhzO+ptWLxon1AIzeXb7bv5qguM44swUbyRdurGsoNuHerWo
IzbVuYwyz2sjTxrN3syb5KkYW3+L9c/aT3qafZhqHZcov072hpYma3+fM2LBgRbgCiAfWH0fy0y7
g5BJF9hLjkotctMGTQ3k0Fl5gAaLCv154VI+jBjfkslW99wspiDq28y+TbU1p4ZRg3NUZc7B5XJP
HkvXijrDHfcj1ugX2WnGe2vxOwAj+kb3wntaGybNzaEkObhT6e1oWVgQyxc/1wUkz1zfwSPEwND5
rbmxmGY9a4FUu76bfIqtdt4VYN7RGbRgL4nAZv22rvY0wr4NoqTDR2pQZy6gnAPnmIjJBLjtWf1z
HvjZN7nO8+fCVdahd+p529cLt2e70844sbWznkw8FRM5HrPAYBQpwOMXUO/vMMRn7xWHe0chtnB1
W+fK28++V96Xg1ccjNYZTsGUqi3OIHDXpDeFsyHUXuKkCtlC7WuX1vLdHcbXQbEFWnlKKat2DdMD
SwjwPP+iWwVHrIDXU1I4TfCUbT0JoqXs3SVUMxGOyp6Kr3bWFie7taWkacz9EaM8Ng98y2FhFcm9
q09rhAYhjvMwd+fOdsuYucg73ra6FG7j7npj7LbAEPtocJ3bzqKsawc9lLWpbsdmctnhmvT2QzqP
p9aVTLMNw/pFs7UqJiCOnNjZUDseNtVDN6fJp4JQxYObctnnH/NxSIz63E3zQulceNlzwEmy74Ej
FOHodoUeLS7OW3sZPMowz7lVpayX0ErsektTD/ilA7yqNTXgv2Aqv9W5U3yimvA/plQs2yWRyU0r
mK3p0gy86mKml0R69OVLx7uzcWtsMl/PN8Iah409l0u0EqaicUgYxGBSXR4TGj93uldygCtn2Pa9
Kl7tYGzuS1Ov77wUhTy3Cx2MnycfykHON5m3rp9Lg4eem03OQ2b4y84sjeVkz8F0FzDO+5lHhc0l
2W9oHrf2tJFZOQJAd6r8LGasUyHW2eaDAUJuk1xfbwQU4nsnEHbUDJb53Bnc6jJzFCdCg5aL7g08
cCj6YHoHoNCwQgJjJvnK3K55MkQtQxcnChfSPT3h3gVuJgCPa2vMKFYWYfg0L6LJqn2WtAUtbmfY
uIAp9tPiT/FcdFMbjboh3jX2dcxTVd8MEMzi1ONPg2pOompOkgizeP26+Ml6gi9nbQym/k+eOd4J
WT+5nZfvgmRWXHe4X5g5gk4/1fbT6g1zZOIEia/ACorkNuUl0nV8I4NxCgNgCKe+ZQ6L1CD7aCSg
lzWn8Ckhfe5iqJaLcUk0Pei4SCtjb0h/uqdRGbykqnduEhDtWUS0kbFfCQiIZxyWbtRATSZdz0FC
IUdCfcJ+MHTbOU0/WXVec/c3au1mNUrmtpqmzZpdzv598s2+3ugSNPIo68bcE2ZKbF05pVJx32nG
S9235TN0H1wQSxBUd52zNCpM8mtZCISW6ZsOZcAQ3QOzlz7KAv97uJSLv3GDrD950nEe51WJzxUK
4ItpdAezoD1SaE4INGjY85zUw7oqz04wNzG22CKlTyureHAz9852hmkbSPITfK2V0Wj29rCvO1fb
VJ6xdaeEijBgVuJQlXWDV0NJVALuLI6ZE60zZ9XM8ISrHerMul7/9eTeyESyLee12XmLX7DaR/0y
W/230h1WyAEi/5qZGhnRoNVa28Nlm5ZfevJCNu4KDLZTGurEyirbTIra5Cj8XDu6uTvqEadkRvdZ
C674WHRdse2qXL14QZ2Tj5RyfKOV9GwHSfzAZE/UonknGfRb3ED77Fdp+45VrfqSGMigmwJa834O
UgKslnxMqBFlkO8zHH4XyMXrdlTekN83uiLUwPZSMnR7r+NsnJeJiq+STXKwYRRydcUERzGQp9OG
2tniF1dyJ7XFuc8K0794yJY8fmh53TSkMW6lx4UTsFJQdTyd+2JPwEjw4hLYshkry9iu6OwuaJUO
A5AQYj6uTlNzGbazrqMQbxNzMyP0nOSKYUxhFYqqpZE7c7Dsz8lYmp9shpF2DOM1R3stHDMSc1Kg
ULpL/ZGSD3JQjZHcSVHYLxoXmztngKIS5vx90k1z/zC0BU8EQwjreejQnbdBt+YXxlbdncxIGKP/
VrhRdV1fDNhGHRTondEY9qHpGIklfszpn7qqmjc0iHQ40Ixw3WHw1s5546qvZJ+b6F1r+5QrwQBn
pVLzdhKNvE+XmukpeZ1XTeuyjURV9WZ0JVsG2PDK7NIRJnjQ9WpinnDUDgtcLNxAyLBvfjF9pDOp
DjygCeKLlmIjZOzeaJoZGQVx+3Nzn6Sp2Gupvm6CdqUMMcgI7KZ9qshW4eKtlUj3iX5busI7MYhS
4VNL8/6m6w3zlEwD7GLNwF7KmmgjvVM2Y+coRxx3H+kkkLJbwzpbjuovg+jEc5vqSE6ZJtfjioW5
jjwt1zZGiQoGRsczQmLN1jvpJR7iXDab20bCc+lNyTXA5l7WELEakxaaxTOi8jPFYHKa3bk9UZj2
WxOu3pMMNOOoqg5r4gxx6wHZrT1aAqvsXNrq1AcDhdBoX+vArAGwPNSsCgtNMxOd95S2CSCPRsun
i2gt97VI/WGnlU373Ae4GneYPrP3hFEk7dxKx6vPTlZ7aySb4o3YX4Yrg66Ps4oGVshUbnC9hPhd
OPdD6WzI/jV3FgK5epmmzr2jIjGa84K3zooTknHLzSoSta1l35JMk/ftHe5ofFNW2ZTcArW2/zS0
TvG16/yKyr/JslMuhvHFLDT/YapSpGQATl/XQjTfa3MQW64r07OsGTllbsH+NA/0lEOsUNXTkLnt
Xlm1d+hSA+HWKErt3GBEvxuqabpN7FY7DE7BwENuZ3et01k33TRkIRMzZlhWurhDlGJBjYH5nvuF
2eyqceEiSC47g2HpPD+jog1liM9o2KRNaUX+0l5jPIN6m2pTdsDraJxK7kXPLIuPoXG5PCBG7WDH
j4/aGIyXdZjRahTkv4eaEyaLjdViBZCm1Dz4AV0KHaEzNhru1zNhRBt6Bs0HTYduJxu4PrRYDIYu
Jo0tM3RToId2L+ubqkHkhwj60E+IZQb51pcxE/rGbgLzSFNxWEImIKqNN/CTZ+XkbTnj+h08ji7O
7aUcYmJB0y+O9M1qY+ZtFxtzt5lcRKa2G8k86lyLCk6M3zxpVvE4avq9G6j1dtQ9cwshxIy9xZ3O
jdSptWxvGFFVKof7XNdy4ZL9fZKU2n2hr5cgDy59kajH2hP1xtHckca90Bm6gzbabYFmrM/VNdOU
GkTKKcyvYaZRIm2/D83Z1w4reUd7bTCS2Gh98dj7PVpD7/Vx5afN5zr3h8+cLfLGdglE0Qt6kRll
0E3e2OtzavLcGj1XfC6z3uSxxqSwpGX4pSpa49Ikw0cdpIi6bZZsBQrMjWnTcgv1zqoIFajpRU1z
PZ8MO6nv5gK7D1S7PTAJdTR73mtVkkoUpvPQHRCw1b3b+PYYVQOCYYTsB+4964v6JqEgW0lPuC8c
nYOHjKdTrXtC0ktoRp7zmviqgUOB1U4MbUFFu6MS4wZmrqfF8NuYHLAGtdD6YPy88sO5NjOaKWRI
1FFPuOze4hG0dde8KMOmrdoXDSfFN9dDdzRbGnsqqZYt1bA8E4czbwqG7MOREeqj6s1T5RU9y8R9
teze22vWbG2X0kjuc9kJbsfgqHadxbxPRJpFfctAAvJOq91WDJx8xR74XvpZ9hK0yGR94tDpAFLs
1Kh+lGXujSgD78yGewWSMlwhYhgmW03RqnL5sZHKSbsoVq5pZDBBG+r8lzRABU3L1YsUOV3ePB0s
ve0j7LBnWRkx7QLtcR566zSXyHdUyzLMkmu5Pxl3YhDLa1PQflE+fBTP52N79Fjjsmv4qqd+5/XS
fVJmehDY4EP6+SuFKz7OrIhNr35Ok/65q1b/UNjAq7hbHBeLObV5vL73atQe0sInNUjcygIDblrd
WEzDJk1z8jvGnMzqoIzgsVDNQyH781qsDNjWVrX3g+QhnXrvBTp0BTduTqLUJytC6/GVcVd1Q10q
/TWoUUMnzUYdGh+l2wmgXZq+7TV1oSBBBajanSu5dRM0X39dUaePa7FYZWi6/SzDAtv3l1xJX3Ln
CrxIU3m7G2yHcf22mBuxRTpbjszLAumSg3iVHH27NXNEtBJo8xrk5Ril2ZpEtOyuypSQj9fE0zoq
J4emKWNzaN9DaaXhsBSXYfEDiXKfFDfKxascKFkfxpbgUDLz6s/0xKm7q6HfdpZDz4hpwpBn8a1O
/bkbq0UQjzHNU9hY5vdCKD6E3jI51q5cHaWlcUoOWfVQ8qi7pWxFG+6DpdkZbrLezpyFO+XVRx5Y
82sxtWs40LmP13JE+ad6P5gqS170zuWCK4NrZIltU1iUOipNaE5sMeIA5dYYGh5S2jyIhxRnk9wz
tEJgGkk7fEktvThZG7vCL9aNwrU6kYXK0RwZqRxRo/Wxf2aaY43GeS1PizUsN1SU9kYsiKgN5XQV
apmc3gLajR9lmyGnwboZP+uL0z5C0VO0mIwpstZ6OaEcN3rsOK1zqNcqd9gWWXPWMfh20egMNzyq
5XOlDf0NkR/Tu6tNA5Igl4sgcoxx+OjEqI6qcLPXvG0YK1g8pquCJXcOAb3pXaPbsxUOODnSCC+t
xc1LT3MOiqmto1kCxcJsBUIg0rlsIMIQ/fGEVDc/T81crBTftWv9L+a+YzluZdn2i3AC3kzhXftm
00wQJCXCe4+vvwvc90kkLtGIs0cvFKGBItQFFKqysjKX0WpWytxxoIgcwPOB9uzSZ4hSISYWNGq0
/bMI+dTEXRKxi2xxEtidIPYxMAIxUG5j3KIJNVBntBpLlByyCXa7IJ4HPE3wKFb6qe2RYZEonUSI
u8TDlSxMRzrU4PUi3rhAwI0IPcwcOyYL8lsy8THs1xCIu7LMTtRAUZzcNzRuBkBs7pAnshbq3EQg
M3DfwVTkJPKyAHq2kp4mPa+h2AsgW88Cc5BINFRuG1GwyUK4JomIehYX+NG+wt3VCbky1D0ArTke
N+BwbFgcsCRp8F4sfNBVHB6nhAOeHfcN5sC02IBKxxAt1iOfONAlgcuE35SHqEAERI+u0+GOR6h8
HNIKTmy8H/qQQAvg9cKe7cCDy9B4DvyS0EShH68Z1+YPYPn6JvipuQxcYqNPPOftScorTG/23Mlf
mCx85EoelQsxEGVgq7tLSk25SSJlfWKn2X6IjhsVuVf3UgcEDTeUiHCLrO4SJSZzEH4KKTlOTRBe
xrotTsD5vtEhinwaqoMFClRAJ7MyCYsHyM6HEZpjac/FSJGmKHYgicAfSzYWVCFMIczhM4L03odc
YkVj3qFfzlJoSiCIESVJfFD4iArJRcENfk+jjnjAWH7Fkkrsp0wgJ8wUoJ1K8TupzgNAFqTOLsA+
teqiot4KwhNUdIA5l0SPwc67LtuPaSlaaC36ui9kb4FXXBKPzFO5wD0R1ViMUcZchAofIP1xC62+
ogYFga3EVKso6aOOp+ka0QGttGL4mynK2iGEJNFwTQfPAhIyB1SZxSta7eQ5ENv2NKILtAuTGOVS
b2rQC0EnTYYahHRhCKFk5VaIpFfo1ODaBKdH3PKalD8NdIbC1DRVlULTES6UgjhCx6SPRY2Db+lv
rH8gRIqGvdV+Bg4cQM6oRxGSjnuoKUXhBFpcSrGymPOC3hFToDNShmZcAltxKLOgfcQ1VeDJ4pgG
+0xqPBWFdf5EdnPPExe6yRBScNvCGCqcclJy8BQC4wwVwoTyOQuVLuqYZmJ+bKOg3fdw8thFfcD0
2IwABYB6RlmQ/kRHogflI4Qk4kdKhsFjS3BQu8EMRmiN9ISo5Un6MKE89oiSHeprZc66Pq6SkCgs
Si3vASdK/LRQ0BwV3JBJmkPUQ66nqOJCERuuffdKtoDYmNjJEx1nbjflnpVICTqYdIUwKwnNueWm
bM+MUaiWMLtUSHCIOzmucX4yZIrGBo1Mrp8gzCiW0okJ2FENpQSicEU87ogiE5S+EMub0GslsAwK
nA2OvAdKegt0A1nADrcAFkrLW8gRKgkP9Ug4wGLKkJ94Tjaxggr9hKGVG0YInQRAeYfvmlGFh30E
6MN8VfbhQuxB5sCuYC3+iAIkIDV+hM5djp2CYs6BEooQCv1l/DCBMXMYuT6CrAyZPlO43Rl+PpVP
Xh2Ij3xI8L/YtJoTipyVgWgbFHHgKDULqOQBJl8PfZ2ijMJkB3GsS5tMO2HfkhOqOn7J7mhIUOpt
2JbOWOeEgRY+jQpRlx/RI8C7UsxAtaoAWICF4rN3EyJyMOKYLAIVaRiB47ksDu2E8FhRDMqvXJ+1
B+jSSK+BHwgmBUK+LzOoHTG4hEUXpsL3ktEa43fof/Sm1FCA6Qpi1bu0Tw9w/kXsqOQQmqS/SGD2
VDQHdlKXsqi4sL4A8ASqNQU9d9yJeOTstkOe2dQ9+jQ9V7QyjwbZlaIAM2CJTOuIynuL02GOrWQ4
/MoB9zm2uMCLKuRTk0jmiqjUMihdAFD5u4FWqBJM47UjR4BiqM7GOIwToxyneUFDA4gCFvxLDdgL
vAv8CXVSlg5gf9soEq7NGoVG827IUB9UqxTS8pAVBAIAqi/TvoLV274DXkwDvbLUmLKyykSY0BNB
/oPeOssCIxn7LPr8hEj1CjYMsWWXS88cnO+YUxTloeojseDnQONjJpZ84SjkXUILYzlJBorhNWCa
AAqNECx6SsaOfRD4uk9NsDfoU1V6pe1xuCxoTEQSiczUeWoSoL4GGu4bCOo1OrQK3Io8mwooWEjk
6Pr4dDOYHVgW0JropeuYwPeABII23ODfLZj7gIQLUF1gwUmBxD3kbbgF/6VJySFEfIWAnBf48FKp
stwKIxoRs0EvUAc0p9JYACy0HLdPVxTbwJfbCnjEDfHa70TA//McS3pyGFKwIyR73gBHHkI4AdRh
QqaO/mHt/1fo8lXM+Ddk+V0M+v+P6PJZOuOPmu0P6PKwXyDL5//wD7Kcoun/QIyJhPfkP1BwKPn8
rxw3xf0HzkjAh4OOC3HPWW/vf0kbNP8foHAlLH5A0T9FvP9wNmhypnpAhxg8HgrcduDR/xs1boz+
ZacRNKQz8AdCo993WOdTICQOJOUWLnUYXPGYmjSK3jLvNA/Exj7Ae/w4xmL5s35FDhAMoFz+1O6D
m9zrxH9HMv/7+HMA+RIgBCkOCWLCTzOucPbc7jF3c5188z/YDSkzMEFXnn6euS9D9CgfNhNdk24V
dPGxEUYAInzUFOCUUWmNAISlmkrVYEMe0RzpurbaMfTMviYHHdQtwLuikjXSdhBkeFEBqZDMZQcY
j6kwtwtRRmBEQD9SzhzLCgq+ATRLxK5I9CYSRa1n6Vqd6KjQ2p6q0EGISEMig16Feo+g8XBLRpyo
S6AmUfOkEDEeRSrhdLoR/XeKbPKPXop5RSg4FiitNoUdA84rnD+QPB3RXhijDIBVcAoqg0eNNAO0
GRfAM8oBZiN1BWy2ISocJW0AIGosQp6dgKQ5yUmaP6TJkUzI90YE6hm4wja60GHJAbAkicAwMazR
oYMhN2Xf/CLzFqcRqkJGCgUjXL/pHJB3kXHqqioMGm7MkKwQ471X4/KQCylu9TH9CuVNHNWNGKoo
T1C7LuCBGKtGViP8sHcSqSrcGAgDiCj4jOKPtYQhUHlr0lR8F+IWwGg2IZW0K3ulh7ydFZMCWlqQ
3HPowAO32+tHgIw9X0kj9A9yBod04lGMBSz6c0qFHfi4yPoyKi2NLzHh+M/p9ZWmtBC+/7NWhYUG
RUS0EAIZSsoVKJdgd6HgQHJ57ooMuBASgsPzpz60RMnyAXi7P+Z3RtbfIecd+WXtSl4GCx8iYdwU
aoeofnS00oxxpFRt4cs8DY1Vrx066ABQtfavRlxyzYG/F9p2xIbEC5q8SvYyY9DAeG680KcZzd/M
4O8bLQnCo+CX47zhK1QcUhk5WasNxxSvQ7S21KnROcgcVg5lQMEB1PFVCrSS0M4IIBHO91/xkyH7
0zMsshJwfUoASKXJFctQk/z62gupNtWSGpTRDu0ELUulfZYz6K1FsRoLwjOUOeCYW025XU2sgrpZ
yAFERz0G8xUHmEqA2wBrFPLnnigcRJSN2Zon5acHnSk9Xz6/0DR8wmb15OJaowL2iy6fzKpCGshh
7XC/WtrcmJGVU0RYnCI8cIN8QPuTG3VGVV1RrfOgLIhO9pPQQ/BQZ4A7xn0wDxzB7hMlJBT4h5YP
AnFsWrNKL0W8IUawtuAXR03d4EIwjcTosga6c22vZozLF28AqWhSb91/2wXf8O8apL9P6ywgQFFJ
PLqMjHu3c+h0wh0VQBL38a6zOB1yk0pqtWquoMig+TLKC/qg7AHxM6RTqV9SObNG7VIp4t5Gd0Ju
na2T9tPL6KcvvjisRLLN2qjGo1GiQZK46csoN6SAYPe1mn8wkKkCEKC30YKSwUAo3+7PyIJT/HdG
FoTrYcyzbuKiCSbXSgup9FquB0nLU0bm6n3+gIb/5PBitEVhnif6h7fkF0Ggbom0QS0HG9DwzUCB
NK4cKxLiDGP7+tZcroWapfVP53MJrA8wCm94RnvLLBQoFTR2Te8iPWRmZ4t6oXhasPM0gK6Vjamc
g8hP77YM2TAUhnRrM7mQsZUn7hVVmojRKlHvkRME+x5XaoG7BiBxhKimkwAkckCeySy9sbql73y/
P9+SX0Q3XkCVFTSGyc2EQGna5AbZoz2uN7oI/W64WimRYHUS4CkvtS+pOXRbspjVYR1mlAGQd7A9
1EJ8F663yKh5TSpGlBtOgM2oE2fPEqrzojSCtzG5xfgyiaGC1FfFpUkPqk5nukYra0tsLSJya+gQ
Zlda6MBVccqJUdrcJopbTZ7bCFuIOYXcYzS24NTcUH6RSfE0K4znVK9Btk/zaP9MjZCSxv0U0K4x
fBeAbKk9y5ugNWwkMe1QCYTGc98em8gB1RbQhgb3XKOBLpSIeh0THH22sWD3p4aZoFOh5de7JuPN
gesgxnxGutMPO+AhlcIjLS6fyR4slJ74C48yUSO1L0OHk7zuQeBquD3TB+8B1e7KYlLvrxV6Jewu
73MS9DeadkLYFY3Q4WiZ3CUOZcZOGypQVjEbbXoV30l3eOAfm11/od16I+CvxRlusQPDduwgdoqR
feJIo3zVyxnQm5XlJRp/y2lfqX1tSu15psZyRzIvA326/9Kfkl0/bJCllBclNKgTp9XkDkm7A3MA
WuysJqHfDKeS3qjE7gjYiCWhoMx2EGbvVYlAlV9ESVo02Pbq1+VTLZ2nwcmq+iWIRwj6oAUiXNGg
kNvI00mq1CPIm02QqYC5X0lqSQq4YYUFCSTsMFs5w6mmrUBLASNJ9AM976MdYq4dlbBHBQKNQulb
iPeT71IeNGcr2Yufq8El+YPXAnF3CfpETnNzZEsNSDm3pZGw0nIRxxvH/lo4ni+hX899oC2CDvRW
ypWA1LgOFyAwH4nfPA6DXUzg1Ln/JT5dOX74Ekv11QB4i76YMIx/y1/782T1H4MrmPyFfM+vhFHr
0629JL/vj/Yp1/XTaItkJmjDiacKjEbDEsfJdhMYl+9J6zSBNqGsTEVKfyT2nTXA5mZSK06ezO7c
KWyqhKRM3ygrTp4ZgIljFa7OpFzrEPfp/b3YH1vQj5qtuV/JQD4f/0vOlQKFQzCsR7m9PYJul9N6
PfFwWn7qWw0lNdw03tvuGHKZlfNOApPNkjm2VpECV6rnG/Wehe7MnxjOLNIggKaHGgIDlAvHVFJS
2eFEZyZ34cDRaDlkY4fQHUpHAKIx9JV4KwtYOzkWX4hEz1fsGhxdbZ0D2Aw0MCjb4JT2sPCq0x2V
PjexiQ0qS7wtovwpcGDAAVdOpP+V4Omf1+YXaajXp2FVJzhaANhV0gFwLJehtqTGP4uOPyzApRVn
jLQPoOOSdsOqJF+GKJhMyPb4WtNlEKqFQS2a8R7MESiwNqpooG0hYCg7oWIJbwu4fMxOsUIniJXi
FIdQdecBHvbaTi5YqVIKH3gL0GThbtvlsQ4PU8BjG6o+00BjIHLB/vY97nqQwe7vp7U8g/4eI6aU
4MXGx1whTx47U0SuFkyCHA/v939/LTos3eIHMWkztkKcHu1+L+lgvGiEQigVjiVK+yB+hXpgZ1tZ
0/yFf/g23CLigRdKsTCWHd3AN1rKe4GiqEamJ1z5PRRZ+zMg7nLXqGh6sJUD/SoQ2u+/5so0cots
CdpJVJEAzuqWmZGhaYXuaE4c4M698fufMok/vdliU0k9DNT8TBzdVCtfSE18fq+tXrUomb/pqS04
kY7ytTxoopnJR3QFFFp9h6amgXbOW/yGZPHX/Rf9lHH76UEWm4vvigaaVMLoxtSO7d/HXKdyE9SH
8CW91acu1HkD0EPA+US5MggbpIHwGu0IEnarRkqqM6P6I33ufLNGD9huN0IdvfblF6Gu8yuf6Nho
dEFpQTP/JRZv8IdKp86YPuIYnkw+nBxAm96XvcEVNtQnw8CgR9i+SqgdWfWgQsMdjdkR4Gi0kTZl
luarz0/TtdhfpQ+aQhvhu0064gHx2uqdlqr0I4/LwsYXWXv1xWUPYrXTlHY8Fr1ba43bn+sdUHVo
STqRmpnSjn8qj5GZaZCqkWkjvXEqI/s6tXHVXkjn/Ym2n6KUX0461K3JDAQbbPDkUQqMhh7kPK5k
jgXAA8UlY8oIpEIqE/DolqlB8Z6YkQddfRXgEdYSQfcAJjx8Rr9ErXi5fhNLBe/SbqSoa/kCu0hR
OX4K0kHkAFzxSMDyds2h4Zr9NDpg9HbdA3BmgOszlaBAcLzpbN/gKzSsAd0zyHAPMZIh0EXwebJb
Bv8zxq5hZgs2PKAsVtLtQOSB3DEIfMc62wcVqJ+Qh7j/Wdd2/NLXNhMy8JLmB690KFdokM6VO5WT
gUGQJxUxTAW6TIHvj9rIqeJbgJhavGrEVqiAhmrjSioDomfcf5i1jzz3Jr6mkh1Vc2NCZci2w8Cp
+MEQxOcUpHrhFJLm2JNKy8AzQYLOEkDLAIaPwBzXoRw1NKgJ4G8Pje5HL1OL0wWoAA4MNMAYgDfB
RbZTJ+bUE4JCoum5ES4Xvph/FiW7iMcxIczozHnbIfeAwLpOoTrjq9NbuQdQIpdJBrKFcrYnhQcA
g0pJpYYt9bmVHb+0Q24ID9osLZIukIgeCrV9pczxGY7W2T7S7n8NZiXDYhcx2KuAVpViDDGiD7sP
b4xengu1tjNjNIEusCYdOldHygHd+0bs+GNuhA+D0t0k25ODPVI9tdf9HW7qVn4Rt9brvBR+iHTs
IgIHwD0TA4+HygeTB1OrtHNPoSQdrYpCLZBb43aljcQHfSR1LlYIcJd9FWqenMFSWrWLOl3qPkj6
CDwVzwJqcILrYJnaRQF6LfJDJOkyeLM+GIypPD3fn8mFv8bfdbIIz0yK0jjgh5TbKvA6OZQGpaNu
oLUPvvaIU9QYDFYndcquna0LzFo96bOc+CVeCgA6woAEQ0YQmpcHN3cSY9A7i1HrXQhUpN7IKOuA
jW6NR0oDMSJ9u/+yc8T76QMtqnMQM0mmbB6YtzkXhTh10CJz2gkbWfeizf1nLplFpKVJMifz+boJ
6Qo43EJZ4VzcoN9CadEuVO+/w+qVZr5vfZm9JpNGaUowiHQhcqhGyu2eV1D1A5fmiVRzyz/Gh62z
4zN7+2HGPkPzl8GKJAzEqPJpl5T2bYyygOKJaokbJgiGhJyB2ZLuoPnftDqNRXuQqh2RH3teLpFW
3Oj+4ksa+g6AW2Y3SHHRp4FSkHEAKCSUek8Qah1DOllno2egyf0aXAzo/BwnFPIkc6jNYSZ4y+A3
kNHv1qMVAesSqreMmrZHv0Hv7OCf81ITGQgTbMTNhQvY32+4yCUgDEjwKchLbqfGWmpLOq3lRqIX
OjhXxqRCrFMOzqPVOKxauo0S7BqDdLjjaLwkWvFw/xt/Xk9/mvbFQuU7GvzRFNPOlWoBeAwE8izg
L0ej/aDhJENpqLtpAyeXFxCEpedXlFbEQ/WAoyZSUlruboB67gvoseA6FWKHsYJSixCvud5/vrWq
11LhGDL7nADoIAoeIdjmkNdS++oG2YTdAFibRltgBzYOboU8sNcbIX/tw3z++5elCNMxaKdSGHOA
M7w+Qjgq1bpajwSVm5N/APFLQuYvk/gQGxiXGx5RDi+U/rffKrTZWzkoIfUp5w+wxeD32VaZeC1L
+UwYvjzX3DIUYhLPBbaPlcuBcaN0lGG0TqWVABsz0NETk39TaHnUaqGJcmGUWqM+DFphUEptBfLl
/ldhViouS5AQ/DpKcHnxJBBubk0gI3llsukUUpuyBMiXlaPvK4Nxcasf4z1rRgZugUBmp9hfB19j
RjOd9OiJcvxGGy5wjr6kp/TD2/PEsYgemZrStk7KhT7tn002iwt+jWF+MgBLOQfKwHuDh9RU71A5
CJVapRsFKSYTqIndEBd4EeM4APJyR0yG9C8D6OcF6ssHI5kCRNT5xMvlXkv3sZ0rFnfSaDXRLoJ1
/1ssgFt/33CRC0wJ7EFgtoD2LBZD57Zaa0xmocUGHNA0T5V21T48sk+VkuwCgzdEZRNrtZIafT7R
l9dLGTC4gAWjUAtn1EmFSIIOCJ3C2FgPB0j/2oHGbUzlWgP4sx7/ZSwWIIcomzO9cN9YrM2pybVw
RTtFeYNQ0ivgzgYr4yA/xpZ/LRTCkdQtSeWVs/wzufgyNN2TkIIBdc4VT5R6HWT2ALWN7RW6ksMu
9bdpv+K7ClRBl9Fjk9R+CwYYWwZhbU3dWn7+uTW+PH9Pk21Szwuk0cGKwclSG7wqXkOlkEmVUgJc
cwj9V7AVPVfKM5+P8WU43wOPo2IxHK2IBm9fzxD8Q7fwzOIvWJ3rB+hgHXwF2jlqqtbazVfB6N4Y
fCUv/iyMfRk7gonPJFUYO5ZZDSbecqNtld4/S+w/nJSfJ9SX327GGqYC83dqdGhNssakiyj8kHKp
VRZ0nM+gRyu+DkK7wpnQvpQBV8JJfoRf2Sut5rqH0AfJLgd9aVza1S3fss+M76fHYr8HOJYJpyb6
J4sgtUwf3PbWyZ1Nyej2WaEJMpTGGi2URLT6Bt6nPHzkrndo9dQdtMYwUX+xQLwzaB0GWVpvBpav
b4WmteBLLUJTUYZgxM+HN3WY3F7jDVYpDqUCurZMW7UKXKYlnMpjsYs2XM7WKqCfQKAvHykmBqhI
zSMWPkQdhUNE2JN8ZDwjqAFHUv36lUJ6CZKKEmsiC8TSRnxafdVFMid0PvRaBpFyp3fiabqisYXr
ePUL2cIryH/soUghnSmPFnPpLfatfLwf/FeHXaRvkDYvmmp+30pNz+PHpBYI/cG86gAeV1vssAiV
KF+ttiZ4JeYvDTijtEHpRQCcakLX6bfHXNryBOoGFtiJa1WkHaj7yk2lsoEqXTdecm3MxT2EhjJO
lMC22R1P0gF5alrrwS+4PwBnDxpsIzMvFVL9WDiP/C4MNxAPa4MuqjA9SG2zeAxQVcMLxd2kEAz+
aNzI/dfahdAo/paWNEQUC1WHaeQoGe5I9M4/F3q8Yy/kU4UNcrs/cytpGjm/25fdMAzgS/MJj/xj
TAS0pIgY7A7yqWgg4SeJECgrPFyRhmhjuLV2DbmIRZ4A3QEywnigRIB1uwdd+lbuogNUkoAMulZm
7U52aAG5/1GbtFnYtI7egdo8BLjZ3H/ltQhALmIOqBMTGH9YLP0Hp3o7XPuZp+gYgU5gDNA1+2Ds
4gxX0RN//pcD0t8nWRog+AT9HtxQ9tK75F3bHvZ0Ms/IvSRzv+lH+hK2ahAp/C/fK1Tq+f6wawkR
uQg4QQbXyFDECjp0l/zczHNcPyQHWKRb04dk+5cM1hIy7eRaPMk8ylXlASID5v3R1zbHIuw0HiRn
vATyYQIZKH13DspbW3Mbm2OlagOr0e8zWvZS2Qw5lhFv0HZjhRp46vJcgZ1QfQ1eX19Jc9ImbT6u
io34vTDG/X9ZNLc0Qgf53R+7AW+EuXSDyGWBE/XkFAU/CLYd05eSlZFZKv2BfPQeBbsRlay4hRZ3
7nuzg+sT9FPQVQzxkOFu+GBu0DosbPENWgr9I3j1tBOc0o0l/vPkc0vvijyafBAy8agAoGjxNdw4
S35OcwFz/z7rRAuPvbbGz/Lck1foifAyNGf/mfRUMVao0bi/clZ6WtwnBupLTAKrLoWq9hz53sMz
vacsRqc5ObJAe/O07AphA/7K7cQDK/sPvJrIOFJQpNsDWIp8ZZfrBBpd0Vb9eA7m/zd5+hSY/xog
JwhXsDCgwcmiATqL9RUopJLokK+UefU3o9SHQIMVz8auWQEPwQVmMcVw0hIh2optI4daiOvZpAc6
6Ko6rx4LmVFApJclFVrIKqZi52+s7ZW2DCctIhQ8lFhCGPFlW3uuoNEyTZohDH72ARRJHencOa1B
OfQzfYXkypFQ2VP1XjvBC+QlLHguBbzOcTr51NjprjoMmuew/sZWX5v/RRBj646HE2uDxdA8JdCw
aQD7oQG3i0gSLYotR0J+bZhFuGpBO/QjkqLchAdELog7BYYQO+jBarHw7vGTLETijhwsDsj1Btp6
EZDMYoNqQf5cdZeGhkotIJZQTeDj1iRDLFYAiJv4TUjhIzTb2yQgMzb7sFGb6KFAOQQCEicCYCYG
irJT8MaSegqqdIa6pjdkrVqOnA6BDTMS9Vl8JNb6DMqZJP2aoBsGHRyOMSP/JgkyDxAvoIfD+FJF
1woa3zx5gwunEcS8PLVdIUOaA8oKRpQ8xuUhBtMJ0ga6x1cqwXYo+3Ohcn/bfqbsP+wUcRGTCwgC
Um1fI5V/Z0HaL1TiDSrU1aWx6dZI30lPmSDP97gx2soHW3pfpm1CkSxkKt2KeBugykEMGvAGkIit
IOSiDdmRH8x6l/AwCweJw2pBP0NhMkHDO6L1+88wh72fXnh+tC9ximwqgcs9PEI7awrFOBN0GPqY
TZltDLDSD+HERcAd+jxN6hFTWumdOmqxCZOBXWN2b4TGWu/ReS7YJQbtEFfgV+6/1Eo5FcXT72/F
pn1QZbAiAFgbKtT7wYH1ysW3IY5g83pjgCsyOplxf7C1cLckOiVBAusFAeyLnh6v3OhZjD/AsyXU
+9mVJpor69G+DFiDEqEYMTLa4IWgkv4a4QvFNIxZ9K0SAjzWVC8swKEhjx4a6CsbT7dyjC69XNOM
Ldl2ZFArQHKxY54Fk7l0hwi1XZVJX/jcFVD0hey3mwNaz2ntBZBcCuoOyvTgAW4OSBXEKh7vP8yc
IP+02BYRusyaKG5hTeqK42slXlto+t7/4ZVDXVwE2FDM82jwCmTkI+xx7AoVaSq7dZxVSw9cmGtp
pd0f6OerBrckoaQRypDNgDeAbzPMI6HZyBBaJDjQPjKSYFcPH/fHWQtES89IyLPwkZdjUaEpdchf
S7t/8E+ClryKT9Ote4k3vshKWZVbUoeAwK7LlMPMsUa9r9zECpREFdVJkXBM8wAE4ErRydBZcYqH
xATC8XHrvF7bpILwfZN2aO2m0MRDYDgykH8AyBiFHf9FOGcmRILemVcRQk3sNv595dstzaOoKhwi
bn7VXiEOuCJqkzqYgZ6gTAORHyNUnyHDoAzaVmNxbbxFEIK4+Nh7I8Zj0MeQ5Cu07twtttJKZxR2
WN8nb/Yi56DChTIdStLjHpoEcmQOoHxsVfXnr/DDXhUWSVwAjVFQubAAk+SF6X9xp9LqSTXoNuoO
a1FTWMSCkM2b3p9DdKfn9mBWh9SGOrsa6UDaOp3TaLnaH6C8rwU2pDh7Jyo3DoeFvfufO5CwCBZc
V/dNxCAi4qs8QVyflAFwnzwj5iAHZk4Qw6MgQConJiRBORR6Eq2GBM+zD4eFVhsdSLqUkFEALmKc
XQ4UQQ0PzHFj268cx8IihRP6qCy8HrNeAuyt8wrypV/Q9yXOoH050olWu11npCocajYGXPnMS8IL
NJ0rsaRIXAhvkxu/QIwzBF5A2E2Gd0G/U7LQLeL3jRE+p1sJwfwuP6ysJftlRKIewy8V76h5p9ic
vzbEyG0QHv5lUPtMkL8kNWUMwSaPxgiJhYpdf2qs1GYe0UpVYxfMWrMwR7VSOBv2ebhck4Zw3awF
r73cItsRQiixlXM+xTHQU7zmxiwYBPkUZ4jswAk2bnQrBym/CC1kPHqEVOJ2GQ+0MkKZKOk3Lm9r
FYIl0jmaCLqJQtyi4OERPUMFPj4zlFIdPOY5HQ2Ij0e52naQR1a4BhXQi8+eJeqEFF946PorbULx
I9m3B9ATW0aJTlRjTKzmf9S/IQsPZ5PQ09FDtiPUOkxulk2/bCzktYlfxCvWh3HyOEdbmCSgiuIb
kU5bQCwa4vlfjrCIWGnEFEUpZXM16N1LVZYpIOhTQg5K7aAZWLfA2Ny2Ob1rG3MRpZKyT2Ix7/Ed
QADVuifhgDvQubEyPbamU3DzLs0ecLjiNd/YlyvH1ZLyM3LQaoYu6VwkKG0qk+FrAyzR780C4vzg
P2z7JbEH4qsTBWmjmauPJfUYoFVU7EgVQU3+tfGFVuZsSeCJvJDNWAKRfTY2w1aPtLpL4X5oZLhw
FiixSS59gRon3ds4nXX2CFsFAGfMamNbro0///uXuAM1eJYsIRrrotTTfySXzvYgzbXVk1g5G5aA
cMqHx3lREqQ7HYaD99pZPQTtjvxDf/btHhr+BvRaQX6NJoV/uz+hK2k1twgzHjTFSREuIW7XQtUF
ZjnouOUWBISgefTvqnzcIo+JoCoQEAWmDPfdt8QJ2I1Tfm2yFuFAHLkKWor4XQ8SeE1Xyx2xD0p4
iW0dnGsDLKJBQUqFVAwixBtgSbXPruLJR9nDlU6d4rmUTRiZlh6Iq7dFiVoJ+dwiHtTwxAnHWCJd
KNmr9XAqmVKFIhvcssIAmgPqBIAXBbLkPr8G3DVrT/eXwNqSXiQkFD3Bh2CeR7TtH7BhduXmxXml
O8QtcdSEyNHp4GEK/f14i475jUFfDzK902t82Lr/rsACuCXmOamg6w1wMJAxFquBGO4IT4MV23QB
+xzUXWG/FjjlAeen6MNUZ2P1rcRSdhEIoOIxtSSJWWssNCzyB5jGme2bsPXzKx9lCUUePQiqkj3y
G0FCbYrkFDAO2LdW2Hj6tcvnEm9cQ9px4ONx7kSOlQy1xa6H1KUMtAnU2M4e1MX1llLbZiMGrCAw
4fL7PW5Cx7aEaQSOHoHYUW/crgdzPZJ9Kzh5Keh0KB+6gGBujDYHrx/OoSWoeGwyoYN8P1q7uP6B
S7iROK19k0U8EMmhrii46kKutpab8UbAUou7cRzMwDbQsMzKCbqE+eZpV0l9LOB4sQtg4DiwdEK7
uWZHwQHK2OZOmVocoLTJ53KhkMDr83qoBgCJAJN7E51ag7iYtYVBWemCcp8J5JfDDu0ZsZeiudwO
LEimkzZtxKjoedfCaV30MpRRC3TYeOx5szdbk1CR/6ksgFnc8/3QtBKBl+Dg0ONgWdDjBlmN8NxQ
QE3uOwg+Y0/c//2VTfyJCvzygrCCqsOSyFGCkRmX2ENARSaO3vn+j69otnBLJm2bw5hdKvDrU/IS
ukHjDJ4hvHTlzaNV2HP8D2dn1twor3btX0QVg5hOGY3nOM54QiXpBBAgIRDjr3+Xu76D3t7t9lf7
9Kl+ggFJ3MO611VB19Hn3r1+1K1iy/VE7axYIFMqE1IiTCosofNAKWgPWrLkPpp3BcLL0glUTIH4
1XN+r8V56yD5PW3wxyNUpKWW3aXdKMbPD6ONRj0arEgkFLgMOAus+vYlfUd6/+9n+vvZ/WVrX0/I
WroEVpXhctRJFjcx9R+d+QULSRly01fhd1shFxvhYwtfY0+Qtb6s1DJpcg/FzxYUMqiY6qBstwXE
32YJ205tzcccZrNeSm2/1AOBKbxeYGUrWwwYUflGjI8aJWbM44rm9d+3cWPwDAZv/3kcSsVODQ7X
1y3dLpBhTa7HT3YEG6Kg3YzR5DVnNEVRoLOO00/2Nn0Uhw7GO8/d8d/Xv1Wxv9aoTxmQvxlsobZT
pD73z/0+Wxt7tCoDM+Rbukbh+MuC1pad1KD6H4Pb32feHyvF6lzXsi/loIvW19zwtR2VD82mQItS
+sqbupEPMk7Df9/hDVWB+bs09MfVdBDhnGbAN0CLnocIKclOnkVMT8XO/Jy2acK3+Yon0NGj9xNn
Pt3/f0h1bySq11JvtxuNhRQISCArXWlwcu6TBQTlylu4n89hDWMhMf9vCcm1xFuDLa6rVQgacwPs
p3B4TKu3yX3WX/79HG98866V2o3oUxuU8EuQDbQPKC1w9Thh+Gm+1zi99ZH5/d//eFFwX4JDWmvi
RQXkaUn0J7X06jg9Gi+XIBuFMChIZ6g7Ib7GvljTy8uK3xkyoP7OoXIj7r5WVgPGJwYwvQj87eng
wf11x7vhzhf9VrHlWjldpyYlponbA4YN9vUJO6t6hNSOJIYbSDcanKdUHC3xPLJggQS4CcXJmWGQ
/8KB/ASTnNVgfCSTve5TkD1HOGAP8I1dDyjbICk0t4PpFSSZ4hFwTGWlo4do15umBWoaVK3hziq7
8aH8vcv+eEncYgXSOISLy0FmT4Y8XfxtiwiIboXeeQu3coVrEbbVKKOhwWZyqz7nZ2MlUcubkN17
1Q7hjf/v5XwrV7hWX/PO6u2ul8gVevuhN8iXlj/paNebq9qF3ewPcUv46YMALLS3Dkhp2OqC1AXS
M+ZLTX5o3HvRwe/p8r98ya7F2D1zTJisIsJXy405Y7RNhW/3WfQnMR8smNIqOchPL+Sgw96hoDAh
i9t5ifjeamIDAoYcNlhLF7DqYlQjsTMxP6Gu6KEm3w2tIlj1URChweaFlaALdjZXwaPfLspL7wKy
EBcapI4ycHFblZ+BcKh/qxhq0EAMItWO2ij/jYVnkDUrdq2Ygj4L4NYR6ph6cORWJe//fh83yg+/
v09/rKuqW1yzadA5Vv320Vp/D2u2Bnou/vdfv7Gxr/XiMwH8SEtbnMPmlyrf0uzOpr4Rlv5eXH/8
ajgJZqLO8OqW+oB+AthrAJR52V2Lqhvfj9+KwD/+/mIB98YIsuaRJmYa1E/D2lhrIRIPuLzfCwEu
ocZf1t/vMPKPi/QTMEb2gFrnEMF8wiu9JtFWdUKjNELR0T1Wd7bcjWTsd0b4x3UsoNq0FoyB7WJA
L1+9AS/mgVzx7zd8q7n5Oyz946+7POtUrCIsIGSxBw2ukXCpQxhVr9oEqqQNugAhVny7Ys/QLa/l
cxuX57uqqxvH4rVIW3damROeo4ILZo2PKI48g3exLTBQfemvuH4RL2EeQlbsvtl3cqIbulDz9/n5
xy3zEj7zjolVXSVDlMZdDProudjUoROYsRPBE8X5mrf2/7pOLov0j8vNs4riEMMWHdfTwVmXO0iK
yFE5gcfrg8txnO+kSzc267UeO2/5QGsHi55UcNCGZIqa538vkluHvnp5fX/cwiQ7aTgZDn2t73el
0aEgnEP/kh5sA25i5hQane3z9GlSrVAs6ISnRmAqGJmsO2TactsQA5zDnzu/5sbGUy+h1h+/JoXn
KkyykRbKYAy7U7+rd9/AFGEEw1kNu/xOuH1jaV7rsstcNLzT8dpardyqOoA9Ew8HAdIgIMGAXSes
m+5swluJ7rU6eyTw34bK4DI+RdaY31tD9+NtQRLGtIh55yK/o7G/nFfXkmzAejTXvijsWKKHXXy5
SBaWOzDfAigOY4zBthtMUcbZYxXTJ/uoJLnrzUgp3Du/4FZD/lqQDQUQ9BqX24T0BCMyQDBDN4Hh
Yf/emez+/UhW9f9cGbNDB7UFXndbAg1T49O9AsesizRMQMp1n9/5Kt6qxV0LrtsFjrn2hCeprDov
/f3KMEeyxmQNTCDmoDzc003dup+ro2NRlso1dBzO4IRCftJgwLZIimP7cE9t9PfshFzrq800BUTF
xgWsdechOn6YdveE4bf+9NWZIQeQfSjHnzbsJ4M8D2lklLBjODT5nbL73zcouRY/C8PubWXCBWYt
7k8pzC1cVCkERrN9K73z7b2R55NrKfS0MKogv8LDr0MY6/X8I698B6XetQED/nmvIcHo4PuSAeSL
sWPxo7sB3JAL+MrfazreqHWQa500yLXGMmr4DYBJwd8FICK72kL2aMPvrvRG9dkJuPIMWHtAp7iX
r868suDwUO+caIBqALlPs1O2cAH6decAvmyn/z5JCMzP/+MAntMCsI0RP2h5HAJlw/d6WDzEWmya
HuYp7hQgbj76y/H/xzHf5pZSqCNSJjm/mDxp540KSI+En+BivQtn9ki/KnKO/C6gaMPm+po7q1nZ
2NNZ/WCjV5T3tJI3xhDItWxaYbad6S5qBOaoH/usjYq3AlhE17ZWgxkVxrijxq4wgHDxLAQV9Bk2
a7WWqBKpxK5WYS2wSVl+Z03e2lhXXa6+4bmbCvwYZWZ+LzHupMPm3MZANaw48zvao79H6MS9OnmQ
rYL6keOIa+zVsqBrZ55EjlrPnU/B32Nacq0h7pcSdt8N7oH1mEbSgE6HO25u3msE/j1CINeiYcCQ
QEe8fGgwgxk328UbNsZ+8DFwGUKtg/LHvzfC349n4lze0B8rVHFRTa0dXGaI+g84S3uX8QR1e68v
dyM2B7n1P/8+6qkDAWoUzQw4Ix2zx9mvDuXaCuzX+mN40V9tODDAZyfbaX4FPCWoRAFwGnd7XDfW
wLVCuNCaivXD5fagbimnBLbsbl4HDb3TZbpxgP+XKBi4PUBhL7eH4WCxRzjgO+ig39kmN4JWcq3q
7ZYMNEgFYb5T4nDwxmcWOY8wRQ+d0euDZQ3o4HlGCdN8qFb/Xg83ZjCJcxV/9Eu+cH7Jl/UxcHAw
rLQVV7wKDpjUm9Bq0lctDSxw4OLyCARuu5/vXPmGVJBcq3sBdVULruPK0xfm7ao2AMLGQtM7zGJy
qCLFp8/wDcGdurvyXGI2H6FXeC9MuTHJg8T6PxeqW2TuXGKyHF237B0cwfUSET/FAfmYrdJgfivj
edfvoJENMLzDTsrD0npwwd7RjRXxVQ9uk5d/33kHf+8AkmtVcJa7JNcNnFyjzwIWDZvloYvApYu7
9T1Ln1vv+VoR3GoEYEoTEsR6774yYKIKf9hiKz6ngfBhl7xNIzMkUQrZJERcd7bLjTPzWguss6VT
KbBMW6fQfxQJ7aEzw2oYMNt/P7kb2/1a+zuj4p9zCw/OPeQYxuy29xSbtwIY+3JHf5yT5QhDTkqQ
sLGt/oEiOHbGi/wyItTLmu1wFLviCUs0LGJ+5Fu9XVWFX63NN30733l0NxIssFb+8xfYAi7Bv3XN
Lcx7PuAWDGwFpg8AYf4oRn/6dgDGu1eQv1FfINey4LlbRN6a6JwM0AKDnOk3GB74pR5BnAbRGXWu
Lzhldy/jelxbd+uylzv5S0x2rRWebEVN58uSlK/1s8AYB8LRLysANDmRobopo7tjtZdN/bcrXcUf
Q2Noi5gg3OhPCvwaPDsGjD5iO4Fj7k7ufetmrs6T3pkHbSkkWspO3a8cHRTErhTtnc/2jTyUXAt6
HWHBQkTDesw+4ACmhIMPW6PMf9LuiU9uHcfX+l3QXua874W6BSz7hC4yPY8/5BmKJGAKigKj15gl
1I7zGtzZAJjqOWC7u8ycG9H5tbK3JPT/yboWJAHrNlrsQx27IYMRQRnZNGwDcWdb3Tgxrs3qO22i
1UJ66K1QDF/UzputvdNrAGneM3S+EWFdi3htarfZrF8UAGkE0+5WCeYcRqM1FEkK81v4BNE72eTN
RXF1RMyACS3SxvFnj49TEaTtB1h9vg0D/D57U16V6bW4ZzJ5I/C59jImqWtWJIMOlxWBgUnTJpH1
r96NJjuauir4n45z6yoWIbXmmGoKJnkK5tqHRZvaryYKW5J2zHuvqd3B+/eFbp13117DQ66nmdb0
yzb36QhZcUlBOHmt0qCHJLIO4MEcGHB24sLjLCFLMAxvrM0D495uu/U5vpbl2o7TVTYdlu2Qrke+
AUnRY7C8YqGKQUG4r4JIvcBLfl1MSZ0m8xeO/T77rqttU6t3ls9vgdFfTsVr6W4q7dqFLz98Q9sz
5gQ9raHBuLypdpgbWzqFSwrDPGfZ982+lO+zSBE0EF/jrzUgsIL7QyWexon5RMXkJojSzWyfaLUy
YJHrTlnY9iKsDeHX6QqVDrhoVkjJYguur1q90ZsmrOnHiE4U02HZqAK6fu7sX3Mf/W+v+Fo1XKhG
IaYST1jZpGv9h52hrljb/hxV+3alPfAzK71H+nTnajd2/bWfdOGOTGMD2B+9n61UODiNIfq+UXbx
8YHZYP6BWi+8lmEv7N3ZLDcM1ci1cJhrqaMBQAW/Wkx/6+euQyWJsYOeweCpeuosjJpkR2LC42c5
M2rGoAt7FivDqmBby14OQpxhSwJQAbYAnGEtK8wMqBVyQKwnH/5v/Rw0hHuDxkBEmDw7D0m/n6V1
Zw/+XmZ/W35XIZZjl3KxjREMoFTCbgLtlIVEi7kqqY1KxNnBBE/XYV+iRNPrc6znv0pl3/D2F1ya
vaz6WsqPnmvxnH071QvTUNBKRqJ4LVlJ+qLQQw+bZpj3uo9pGZeo6hdwsjDpuKmxyy2YLHcQgKVV
ILQXC40c1WQHwuOmUTxFBSz1Gy4nPvi8gZ4rXs1ep7baDUpcuWEHUMaMPwdHHNdgO9t1fLsNLYzw
jvxOi/SGwopc66eVwhalNOFKq6IWoAXKSVuxAAXbZ5Hk0N0pd5qaN071a84kBWq9FyaZtw4E9QSO
wF4GDEbGMZo9n93h7d+b44aAi5hX53qBBVWNJgyKh2DcgZviRuVPG0ODaq70GN/ezkN/cNEcv4/p
1n4dtBBEK9P2dJ+PjadvSxQvo5NyQR91qyH3+w7FTPhoDHsJxxDnzoK89VG41mL3mkZg0o8NhQO5
ZJ/wxN6QwxKqFyui8tX2pcQgPGZlfI0G9xKNG2Nr2I7/GeabqSXVbKIqSsIN9P7dA1nQXMDIonUo
XhonyJrDop3H5qvvIvVBpP7seJPzSrTJ6yR/0TFiiQm2rz5dAgNdK7WIhnE3z35eBTWKfuaO5tad
jP1WSnKt7KY65qEVAyGi1oF3vkQuxTOBURpsFrSwy95cTO1D8N2+qeJeSeTGCr3WeQMD3UylikvC
GuxURVlirbrjvfT0VpZ3LeimM+tKdhlTGDBgESP71vdmgyecDJ/kjDI53MjhqbiZN+bZfWA/w6mt
/OWowQM65pt7Xa5bVeP/0n1bhsur7rLZH6w1fQNrKKY7LdGCcj1sqkO9Q+VDgS1m/Yvgp/x7T5r6
7z//l/P3v+TgDoGsA8jfbV7TM1HdB3V+bZTykw39A1i/0oYqJNc8rYSqaIFHgda/GtqpMLN1W3RB
27EdF1mg4xRkD3N6dIqItw8Df6QmUIGs9AXaDkAnAjrvBtk0HVNYjwJj/ytP+7XM5n1r1iuHoztP
G9B/KNAjOoAzZYcAqEWy6aZ+LYChLNrNkkpUYcYwq7JwhOdllYdGilFfVZ4UzZ291rVgP8IjV9cC
MZEARu6eoyes3la92I3uo8Cwp6Em0LSFkjk5RvcOWhrKyfEV/QOfvECmY9Q7/KMvEtUcfA23azpv
lBJIcmD+r3pp/1lz4Diq6m12G5/ZP1nnrpyp88tFFwE+N6WMmulFrSNFoqbOnZb6VQZbhHIoPH0+
5qSqPUNr9lkNiq4zj9A5FWMTLbIMZT+tESw5bQJc1hpf+vc0qzbgdr4MtArckj2Bvxs3hLzlbuVP
Xf2ZT+NBTnmiuXHfwAlUMnUlpeth4EHv6LYpWhgpEezCWacMDkqkYL3XcbDfDVCc2QJjfVhc6W9l
Gdf6mma/eNcHBA5AqkO8nDo4fZlnDxjVJQMmUvpGlQ9itN47x9i7rUvj1u6tOrRri34NtS4+ey5q
2LIIWPUzd8IThJsWoE7KxIIMAMlEyYBWqEVne3iKsze0Nv7loFvhTAbPNHB4YdA/ZC74Nkr7mltt
9mpy9kLrd1nJYWuWZqxNZsCH0llVZH7XurlaccPsXvMcHuEuYT8LF/EydjBODql8TPPD2D+11iHP
Ox+cbLiDz3CiEMMKpu6I6G2WH/PWL1M3NLK41HyarmdWw6u/BmLRcXt0aJI2B7D1oRQzRs1+pcTT
i6OBceJ8Q7OkpivZrKf20CEUzsvUN/omSGH3NHnwzMtHT5UB3FqxdHOcw1ZQK/EEk3dZbEm/VWe/
Jw9A61RkhUQUBnCOchqmbd5B0gLccuujgG2HIPkaflo+q8sOsIN6hEqyVYNW81Jl3lSq2KUwDanR
R4EV2tFZ8pMLYOOMgRTe7MfyscG6tV9nFYgxAb7lo+n0W95+1+J7wp4jLegO+kczYZEYw6mTeeyU
5AXtOkyI2UhJlCkoCIXcT83hX937yNL9HHtca86MHJf0zEedJzZTDzAbOVSttmv1NhSgfCWzzF56
zYkyC/XE5VRq+xqDbdP4vpR8g9uYR/QmFRj3dM+pWPzBlZtZzaC/dtejkbqJZPqjMZMTmLbG2UnH
blUDhavkgWJM1cakKEpg8zY1AzmHwcgKS4OggdXC64l6DVd9Ur0YIg+mmZ7hvj3OeOc50LTCjrjY
D8sifAe4d9sI66EOpxLEizaqp+VlEBhQB+ptcBXEot6U7fu3arbwUOvDMIKhq8BPKh9QKi8gLwej
Q8nQyJKhgqViVkWE9AxDoyCajOdJo1FrLwE3DZ/bHV6SKhJNBEwP1cusF1xf+JYpLIMx906xgwFV
FRWm2iHwPcHl7xBQIactM2ESrbsxLUw3EmrHV0YORbtrNW+iIcdGn9NtnT2O46EX35K2IJej/RiX
4uzgrVsFqkUywNwBdkdtcd/uVb8zNpayKhyWBqzfL/AmdwqxVfIqqVHsz9Sy9tvCPaeACwcDvoaG
Yj3qsoOFtlKu8YDHWFQ7VJ7cLOyl125tnGwHFaVr+zhI2DtjcimvHlTw66t3KPMd9xHoC3X4tNzU
9BTINd4rN1bnFRAQmDamli8rX/vE/ymWhEq/ARnC8YCI1yBlREPA8AYwqaxiPwIkw7fq4mX1iWvH
Ap5XLJRIYDIROdpGpg/K8pPXGNFjX1oN+w7AG2y4sJd99jS0+UqhVWLl1ROQ7XBaL7ked/U6R6ND
dHXsDLkdGZjCM10QgCcr7vC96g0d8IHS7/p28kvY0MKW08QnzcQpeLFy3GTGGSd5MYNrM8Oy6N1E
KyEzNy7yK8JGWFDYjW+aq1xdpM94gytkUu4Es4tP7bEtoskM0wqzfpavX9qz0FvWsWHbMYbBYHA7
2b5mFR4WT5h1xFc4FCgF5pCy42jqwWJLT3GAUrR3HUgxToZDdEnqn2qBtwvGPk4N2G0lzL0TaZW+
5GDUUTa+ka4/TBJu6TAkR+ljDlm1BUqu1GFXBpLdEPbaujFCJQ+FgZ4xXG0kruu4fj4WEiMWeGof
Rbnv4NRdIi0aMYO5Y0tilMglybehwmmABDPfU/WpXhSPoxIg17YVah1aLO0TrKNis9tmJMhyzAWK
/sHk+2YIO1h2ERQCAEatwSeSj8vDAIEPlSeMYrK0BTmPhXDpduywL0B7IE/zjPOITZGF0fNO7305
TwBWB7367tBfNkh2EmlMVHz3Dg4JTNJynFMQvEA0C4N4LeGu4et6pGmh257b7Mnka+NyVHjWsONs
g25UVu+tOWzh+4sKNfG47TcNzrk3ZXqslzNH0kL6YEgTHTNtfczkygX5EzW+1yXboP9IsDmW/AMY
pMjR3a1riR2iPHB7R1TybU2GvahxDtH51MxmkuGNNpl6IMhCq6aQWwruDGtbtKPQnvOJWEJ3mdYU
5iNhpnb4xMzlwXJQN9LykFrWh/Oet2HBFixa6huWvsq6agMrqvVwefio6DpjGfUghIoFTu88GnDQ
N3gXqNzIaVrDt8PXRB+weV+hSz8I+9hK35XrKpeBPol47gfmi1ZsTdQBLJC0iSEOQm515TE1qk2n
fwCtzOYU0/lyOBqFcsTIiS9gEAqXyXNvo6akrC0F+FMBi8lp1Dwy+dShu3ESBo4nZoHRydtNr9vc
d5cZkZW20rPX3kbJqCc2giq1Q7CHoCzX7Wiup/pzGfDBp7YR0DqCeBk+8S6PSWZFM+nhwtQF/WJ4
Par/KFqqO7vB/i0TfARsgiFyvqzJ7EQ6Q1qpW3EuxsM0vqJf7AnS+Sq8A9t6DHQwGGdO/NzcupUJ
XTabN+4igCeGpQg+bIX12IxdhMFK8CNBk0UtwFVq4JPV/JWldqykHypKBqi2eYu7du0HUE5jN9MB
Pr0sZgwCpYx4zkPbxmadrhvX+ZmNzAgGqhxrlqSN+qFRgIQKvGpzELHejHhiqMw/SbSdlth5hJDc
NB3PtTcQfAtEIUv7Ps9T7LaweRqea/ddV5/l8kxmhHVhUz0swAFoMpoBUoHVdJrk8KxEKODrFj2N
uvE9YL7LV4EChO9bD1VafRBFs+ODq3sGUxKrwYpV2pU9RDqP1Zp+EVuEuSthoXtpK/IF8HjAWVtm
hWNlUQ/T8xOAP9lGsHrcjlYHqhuTeZLP03oAWcXDMO9p4NrOknO+MtThjeMbvsLspRvz9kNbaMio
+z1NYKxy6g/WM7UQvkOyjzp7cQTaHVBOrf4sKRKToQa9bYTjyyCCroJ8a+7XiGYTkSobptFV3qQx
MKPPsO/bEKLE84gQZ2DFj+ECPZMBlmYCam877+psI0jDsrPAJ8dpCZUEZ3t8nDcG1MVdu13oe+G+
qSaOir1durlXYsOzAVBPmPaXYYMiU2d2oSJwlAwTbHbQ7t50ywS8M0axvMLt8+0knVWbGofGbrcm
mm5ZU2+WycUIG5KBNo2qjAZcY3h8jboikqNRvszbKaujYil8c35RifXeTEjTNLapNWwoVFyp+U27
txwRkqwbEOMxCRAK0wyXvjvohfRVI8r1zw69Xsdgj4p2amCe0o5PYKJua1IdJ5lh0sDBXwIYdN/j
Cno3A2NSzQjajJeu5W+z4a54Vz6zfHzWUZ+Z9KPotxPLv0EGAbwR6C5AnoY5xXcR/ZtawTCdlzbn
DGhHDSvwUQIwhL1QhmWzxwnLeah3mxJNaC2a3biuHl2kA4g1LnuXNGvp6iuNAb6Fr78YsUpAED/b
vUhEgWNXmMGsQBmqfYzq2ZqDnmJyiGjfetW/muMvLMIA+RjODz+t67DNaZCWU5CKL8sGbtz45kO4
2GI7I5DrxmKrGaqnyG/LUTwNVGr2ZDgPdRHUNly4UermsKGYUEs12Jth0qObakB6KGUyY5xEWDPO
OLRQRx7o1uuSV+vZ4U+igHqgq1e66tcqDK0xRFOZge2ubcSJxhfNApytsnwnNh6SX2AMg+LJ9aum
CElxTjFdy15zI3Bg4KEqW0dd1Z9oMLamnwFbyt5G49V0EkQJyxSXHSoZ2roYwfbo8rXtRqbAlxpp
ysac+uMyOrsMhhmYN1I7Fiho90qJkBaGqYPlD3CzkiU8UxETyV/TAgYscBfGazrHFL7xLcbFizoL
dbon4sPC+JIzUJD9kNoNkWrtSlRuYYIJYJYsI2GvLb7H6dniCzPQrYFZTfVBh7HkhP3TyMBRASIB
bI84geu8Z7DUaUHG1hMTPcj0Y37KIUwQF//hWo/s5XnCSF9X+RJFJ1AAtKTBhhL71IjMdOe4AEb5
yHQaRHxSCXp7L40aZ9GmknC7Xdy9gyiYlCLU4AeFgnDfloFW9iBJ4chGlN3VWZIh4zLcMsyQLegl
trWKntppZij6yqCZsx2M7uJOIqOY5FqReeRq8MwsLoWEAphUEWbyOwUWs6jmSAwcZxz3ijYesrg1
KzhBPrUEHjtxrYV2leIm2g2tsoBTA7FxEVjqdBi5nZgZ+u3E+KVmMKOq2xU+7UdlJJFSRSkcFqfX
FPMbLauSWQ0Na83rHxtHz8SQdoQayqUpTXQoKz0HY9vo5CS9eLdJMkBcz+ePrjkSTH0wD/0lCfwX
ToDKQ/RdDmE1e+wbCCNPcOu57hI930vlFXTvWBkBqXBgEgAzOTx9RwYAkTruTqsQGaUbF5/agWNI
jTYcdTJuFr8u1pDIlm27f8j5OL6ZQp3eSCo6lCqdnqwVhUfGOMWUyRD1CeHneRlZoEOnEpmvjpFv
yn8c7LWMtTBkH8m6aqf1mBWx7oKJZC3HRdMxMVVGch4SprW/FssqdgiBz66asRWkJj4cm87SaE6i
Hn+yDIkbephemuZ2LHN2ahzMT6WOe1Jn1/ImK0f2MqfAsCoPXJ/9Djhq3Fegzv2nUw15nKXaj+Jo
Ie/TX/N4KsV+6fzm3RBf6BH2GP1AztMHRuVXXxYMxujQhnN/CeBsueEvig5OBdzoYFHnxJdmi4OM
jOyaAgN+oa2AXhZoozezUJsiyT94gV/vEe1MOq9q/JxcxhMS7FjCw6JaO1pkdpmfthGYQigxzPUr
/CkRCDJIfgOpbjRU7BoBGHyydJ7rHmuOcekf61M7kGfjTZkjwL21WOsDzQqaLqqKx57uerPz0Tk2
jxIfazMLUKzAJCt8sfM8Lvm+xX+tcHsTqm1eV+16mjBYbw4+o7GA46V7MGhsAZ4NUTGzQwHMELLg
bK0g0OFPFkyl0tMg9LCvvaH8KqwohepcS8jOgBKRL3Bb/LRp6VUpWp7PAlNr3Yoam7puEmrFgMBj
1HWUn3kf6EWS0m8l/0iXcya/hnJJGi1q4UbVBEj9GMqEWQuTYA9I1U6EbnPg9oLjFHK2DDWwco1A
bml4RJ0Pd6D7yoSnsIV/hu1hAnTQAPhKmD9RLI0yKR+NJkMGehI0xLdkpoHOYIFF8x3UxLHo8i1x
ttbBbLaYIndgpAPZTBO4X8ogkGWHmf1cozLBDt2QaAuI8CVa9bANExby8E1L1wgTFIztq+AcYKjS
fardpDFfcw0DiNV4ssiXDYNeigITIPUjDjP2SlrACRUrJGJbsyBXf3U67H7Zpwv9XP3TDEcT3X8D
s+U8hNGnZqLAsdPrN9SZZH5Im0SYj6zcteaWY3oeEvAa0/MQN6lKiI/e3CaaniAgWPgvloYVuOVV
Hdgo2skQdqiejloVneRlDBGO8PlgBfkPPkkpGHETeWIdwTEb9QoKLYDo9juEIw2mzL4Q4wWiWWmw
ZHupued84qPSPfNvU0SZOFdWQjCTD849CB8Skx2wNJaGOxzSmj8AwekZDR4mQPXqyU1jEBhz5wn3
YvMH9kjy52w6wGtYWZ5aA5FNXvi0YPtGIo9HUm3lNaRMfWypuLlll74wZcHINOAtZkLgFVc2qNxs
KreKbUax42ER6AZaflTWBB7SDM7h21rwZwtfyQpBmJ4jma2eTX7MZo/XD6nEkt9ZSGcYwRuAJFAl
sH8GOHL2M+c4l4/usiDs26GzPrQHyNU8297O/MiMJ5HuTQS0HF2wKjLSYNBXdbUpMGfdGygelhHq
VpQl3YnjHIQ5c6djySKveWxYZFvv/bKuFdR4Y/HelasRg7/2hwH2m4qPJsYGp3fcl53HowrMmfbF
yArFTa/ia7OIYMICDLprR/03dpnihpKs0AEdEYEsx8J+ath3X31YontAvR0qBKPbNtInJd7dK34r
o2+T0XqiRcvQPkEs6uL1da66ylGLaPjDVL/NxX6BQ0j22rHMq40HmsYM+Xjm2e4TmQKU3dw9bVEH
M/6PpPNYbhzJougXIQIeiS0Bgk50oiRKtUHIJrz3Xz+HPauemK7qKpFA5nvXboxihzrLczipBhYx
QKCMDnbnrtUHG9lRGh0GRlnOEdtrWp73p4R7v7dZ5zXOlEXxgYYYKZpixwTEshzzPtKqx7MQTjiq
VySzg3q5GNncIOSuk59m+T1m723jmXiKCKFxz0VZeET02mAl2qEtwVHsMyKGoaCtb+MkF3anQufa
tLOVY7wJxorQKxdPRRHbXmuyJHMuj7/UuhjlJc88W26k8WO5mW/ZL6n0smQXNZve3EJycA0PjjdS
51C9khucZMSWKce5uLWUQVenPrlE7d0qAHAPrTKuBzwDSfZvcneG+sdEVyvSs5lSdOaY6JAuWNhS
X5nQ4Hh1TSvGquCZZ3pRmUdWUSN2Y2jeulLCn/DzEdRCv5m1an/GcsubUkV+0mxEsm0ahpeXlmK4
Vv6G9sEO9wsi2Mh3ss3wUyeMaiQ4YdO31tHbRJHs5OvtGd8ws2DLgqe/uCDuTwY9voIVBXBJ5V2O
uQI3NiiJkuxqmflZ85ba1HnnEB6HpGdodHZK+7kIx7PjfU7eITXwqrMtkDjTtKFznW6cUzqtTf1t
+TXiu04nuMLyew+xyXMu24Wn5nz7FCP6svAdTqz8iJREsX5a4NaX2RRg26v8UWbDOZrR7NoFCoZJ
6jphBKafyVx3B9LIZw0JEPDiCzeQE5Jgp291+zud3ptLycUSbWNyWxjTwl87u48ogYGyMo5a0zO6
0EejM9iM58CO4B+rsd3NqCUt50Max9YkMScNxogPaXrVxwNPQlaDEXoGdrzad9uT2iHtBOz1dfMe
Az44l2HySX8y2CO1NwW+2wRJVmrbHyYgMcQYzsqpf8vwNBIr7e7MDxs8J2Js3s7iXFIY2a9sQe7A
26iUPrrH1TL/PPDAD2S/jvqkTtcJSRGrf1Vu5nZdJYE6eqXih+267XbEVqvxPzHs0qTwpxEmTO2v
xhCuFkdspCRnvr0WE28Y66dFswEqvXNSPcth3VTbetw3rzWlrCTM/7F7hkghzbtErSjW4a1HUP7h
/PWpH2leqZJQv9XdFS4fMW6HfQd/0K917uhfI9lrv7lJcj9hgjI01738J7r3SbuaLwYxBPpwbd+N
eVPyNzLWy7wAVT4XUtsyg1DF6bHFh/G/xVA9A8kW4QlW4ey4ksFl2Bb4HDbpA7Lj6D1L61OLOSnX
XX4ArHf130j6WfsVZxuQViqexfSqKYe28dNpG6obFj77z0wdr/lIzJ+q/wTkpfN4lfzTGalvaSF4
yKqHpsEoNznIe3YKp3rX2Ed47BWF8ya3rtKDwgaVAT443SzjsycBQFzVv7J8ZpXI7K0py1U9HayS
a3pib9056Xet/RjW8wP/JwiKk03PL/8BS49HzlwlT3G0JTrG9axyCz+AiksFGIqWLzvZqVQaqq8Z
X/nIb14wSKc38OYVXKsT3tQbvElLyaE9berp1cpuCc9UVBEmTlTt+GzuuupUGRtn9sMpAC1BEEYZ
ACHcOepGdhneLvKNNo26q7WA582Z/vVcC/Kps9ZO6PVyE1aFT0VvOd6WiMiDg1vfgIrH717WXvlu
mje+drX1M5LK7c3QBEDVI5aHr8U+JCG1BjZYQu/VDDVKzbc2v1nQM/Fbq/wuFNjz4DgzvMfhUURg
PnRsnitzz6jWrlb6ff5D2oMj18llae6GCb6icRMSvf9OVpySbpmiq3k9oJdSuP6pn0cCQFFf80Wd
sGsdMmuTpNtM81xmVypyBOli3UYIzuggY/XlFKL3W8m3ab/h1bTzAIRbocUQOCkLVPct+pw7NvUc
bkr3hmhrOScNmZ9+7Oqtq3+P/J/LbnB2VboqlHtYvVafhR7uw+QV5uSx9Lg9Iv2GmK/2vT2aQPrN
ZHhGdm3sgzZwmWvYll/d8D5FiEJKjy+BWU1j0F4sP4ES4yRumZxtGPJhpQ6PAKTYT0u03fzTXZio
qhdzyg+TzdJmBiPPVooNdaW82Jgd8l/T0D5KDe9tBpY3QWTgrmp0g5vjMBd+Z1dH5//XO40NJQ1Q
8zh6ES1NZflp0n+Ac8W+OrX+rgBArBSrf3DYZe61Daw915AAebbyFJSIthrZvjRGvW/naKcXpWf3
1bapwj81qf65g/hS9HhTQy2vUjv2zHZrp2mQj+baEWvdHrhYVoUMTLbZC0ImBKQrofll9KNHXzpq
BP0Qig0rOC26jbHTqsMDhot81f6Dss9/qFHfxgah23j2ynN962u57ue/fjB8FCgtFxeY89bkv6wa
a20x+s3U1ZFHfFswWOtGCxYRFFAtVh//TfZehzqZRP9RmGuW8br1TDEe05oM5m44zB0vcQ4mpmOv
AaTW41P57LYf0lKDZCTWrU4D6aRXIIAg7R/1XfrzMDwWe4DaiUbjqnnMySrx/lxBUzOtZc3xWi1H
MLVwGT40cYuN5FqGu4RfbVnKs6ncyBZtUq4Jgu4vUXTk3hznYHGZsZ6sPzn+jiitJQjAigGfCArH
18zDiHTRIC1LkqjlcdQ+hl6Y4e6BPswA391llNti2M8gsZBVUAmGvLoF/AU8z87SDosN5K6vq5RT
cNmXMzDRbllg447cwnHvCTswp1tB3nazCu11iUEzpMVkM6jtrpxP5Y+D5ip1hgvgMijFMFyUfq88
L90TdRZ4KAfnwxKST9fP9E3ubN1Kom34tYlKKc/6bTJ2eUp2346Su1VKPzen3tAHLNxm82K6z6hd
iJNGTqDoN51HnzmZ72g0/UkeEqYMlQGBvBZBlBqEkSRIqliNA78Q8Lr9ypyPftw6+m4mqYi6ruln
QBOYQ+CdB85ys2day9cpNHE4kTduRNt2OOfJm2sf5/GUwrIC9Fp7s0NvB7hb+w2scx1kfQza/040
DuzJjSGPEUUjn/F1mM+1duv+3J8stld9vLbD72oCwIrj22T3Hxo3w8xv7qN7WX1mKMHc8TD81/s7
xgGkqNH5CvaubvDEUz1ojBIfKdMjY2QWgN8Z08rdujRVhecs3WTFzR2emmGtZGcVbrlPDxQXC0Pc
5/ca1PNXZdcG99xUP2X4awkvdVn60SqnqsfnrlqnZfItPu/JIznX9maTwdUr3uKRtiQtX0fxR1Uf
1S/Br+nT9ZT/hOVbT6KrmV5YASEhYY9M87iUid+Z3J84BlttL8v2YDZwgCQSQTHm6m4Z2CRAjoH6
At7ljtnpaGdv6QKdjpylRxyQtYHJx5vdib6ZzPlQM8fptu92T4t2zmpvGgl93hC0EZiH0Hl0d5vr
uf6YVHh+zzR+54ecAkWNu2b7MJCt1Awbj/0m1RksUJFkXgnix8iA0sfF6Jt8tC8aq0nldcZ2WtbG
s3sZmrf6nrgezwMgKGCFJiG3lL+s+EcqWZUH7kfBoKm9N8AsMtmqhevPxUqikM19w1lVkerrl7iA
Dvcfs9vHPAdhuMUJpIqvmiLxM+g5FmuYorPLdVBqfOjjxuz2Vc9G49L9oR/q/gtL7pND5re5BAo0
5vIVDqglipfxQ3kkwXRPCiqNpqJQswtiDg11N7EqlQtBf0dpoIp93DOwCnq1DvvjIk/p/FHH7zJa
u+o/FYouNu926m6sp0ldTzbc4yEDgXehfyjuUGP71dXUrz5XDrLmpgkJenwTYPtK9W4nHLN+1H9q
hKAPn0TmR6nPrlGgMhRPs0XElc2Xg1Df/J3CfZ4oGxX+Ogp36sgHlNz6oQ7cPN3UDhwOxN1yrtDS
SQhQhNjDUxVyTkjf5tWuyu8kOsUg01J6DSIS2WxFk3sz7WwsDFHzZSkvRj4iDhrR5GP35A2RDsM7
0sciCpKlYIYA17a5pWp77aTjerbQ42QS4MFIz102rirNOfYw+uQ7K56hX3t5o2ISrlu6CKRWzNuD
07Dep89RRSLAkFkNGigQE73apjblNoItPM+CiF0R5hnEpLuL6lNoG55LlnEgRWU8NuVn5vJMxAAu
TKciKk+a0L1CXJXWf3zUw9Xszjl/oMw++a85CTJGcc3Mn7AiLfueqMjzNRZw/UWhPz6ygmnpiDli
2WVODlGFc1TkW+1PB7R3owBkpJ4X5JChbvqFfVfoW3cPFUfh8lm6X62Uj99y4PlPUMXYkjXhaDrM
3bGnm8/jFKH8yj+4soUGnOjYqwGJdu6k/1obCDWbyLS5g4Ng00FABjHwrrZPRfTXwsPPbLvD32K2
/n9ClfNinXqodcmOVnMmqkK8l4xEcfM+ZOneEGiyomSv8xeXwjlQi3nIJ+3Wk0kw7gvzJUwvJlpG
Gb6p7dj6i6ud+24I143+mDbLjyhLNvlBmT5cDfwaoZvX86P0b7H7rOtDMGX7doGnCq+FBFEyrp3c
lzrM4bOmbC2xXtzQt4ffplxHsCu2szNzj2nXKnax8hrrA5P2t11+mUBMcbezTOiWVdLQOFmAvKck
wubP3didklx/zgh7WFFfFuV7ixjF/NtskEt0swrrTJ19sXyOLRdp5N6Iseadm5ove4pfFReuvVqs
oNAG+CeUj0ZT7uqeN7zrLc4157vvQEq4gbVREds+FZ9hNO/p6XuR/X7SXx1kxSUWgri+W4q8toDa
DQtG7CjDMYbdB04TqlfEELspQ0tgGWoUVLr17NgyvhkmAqFaMtMXS7kzXXkrHcp7TISj5bcu07Vu
GTulRs2YL/dFfUBAHDlSpXVdP2URTC5CKDN8KAPZG023uecuVXqKGPbmOOAFIFdtZRb6tnej0KsT
J/V6tR42UWd+ycaRAUwoqoU5OooQAYlpDHSHakz3xTlUgi7bmpqLv83HdzAa45vC/R5al3l4Yf1s
koMr8E7UsV+gSCq+LNv0HYoQlpXVsE6lhOkLnDBeI/9i5dmgpIglFKuMa4xXKpog4TSEDamGx2zq
DGoC6/I5E8qh1pTRE4qxtsjl0HlRXV90t96Kfa3YzsanJeC/9E3W8TTon83Eip+jpqgKuBI4S/Eg
6EghLg3PIchoqepTE1V329ZukntTdvoaMbu5TzTrPBC8CUwwM8UKICw63RmDt7ENV2B8mBEZlVE0
7Jo2fxrG3oTVCmG7CBiOxKauVb5MDHOeI/LQC5XWXDW1qa0jyeftuNAkvZ7MPgTPsS2aS667nuAU
UabqZLT/3ISSc4JG6qEvaXCy/MlFh2oZ1Y+lPDllvotljzeuj8H3840anq0hSGhBcbFlGVRSz8rZ
EATakhRQnBKDwdljinS0LSUUBrfFJI/4lGKmzjl/ne290gS6uy+tjZxugziY/UMIteJt66ruymMt
g47CDugscwGrTxTwSAMNmIY0S1snkwHurzmvNARzzReENMXLv3Zq9uArbKNl5+XNS0VrhmS7OUNv
K87BjJ5ta90SNdH6bgzOBNEbc7P0bBbZsmUDcDFIYWkVYt3jaDDWyB+CkgDbfnZ8Q/LjVjtZi10/
R0GPAqHXWSzrt2hc132/rTNjV5udCffGyJSgOUT0zPn7Vj+XwKm9+HY4txl+u+Ez61wCa4yPqvkB
OAub4tTJ+KSV20wfnxb31xSA3TkbSqPvZ6sNZpvPoVJ2IvoyTEpbFB/7GWlR+0xrK88t1E/V3VD5
6DcV8he3CT+boqZAJwkRkaDGmzTTV0r7M3a0hcmHYsC2v3eautWT6DaHqRfWgrY707PCGCVEqaDD
Hdp50zYOcZ9T2bs/Q1Op616dha9oMl5rVvirlehReamNvqVQsuqQDScqfQu5ZZT8C+iDqOImX3IV
SWdLI5gj3QMSbMOHAeTtaPs8SJNk29fuIZommDzKb1AxjRDy5STBxipr8qK2DIDaytJEcjYA34ih
SA7JVINLRZcaU1sNPNKnxVGBjDMGbbugRJz68mPU3CAW6Rl57imNk2v4MCga4E494/2CbyVHdWPb
trpW+6IP7OqhEDtN1kE1E/G8IO0sR9sNiodoF527N0bE5IfRzh5Wi8i3LlJ/i4HKZDtJ8CaVqBSM
W8crX0MvhXnDyNapa3v4HJZ/Zr3V2TsN5GQNSpuI8QSPnuJL+7nVT5PjMutUPs3WoW6t9I6/4l9b
Ef0X2k8pCoSGQblwmNLtz1Sp2WAU25/ye1Glr5qY7fMMzQ2WkLGaP9TbWmr42XB2qosdvSkNKPVe
LcrHC1fE5E7m9ldl86AZ72hagj7FjqaiII6M+q9Cyp96g3iPpdwYMWRFDQqXqqbrzZ3YURtE89Jf
SyZMOzHjuDckHM1wHoqfNPyKBuBOXmEx/yIyGJmw8wQ/fgdKMavaurGDpQ9a3BHqZTA3TngNtZMR
dtElxblpoEK8WdPyE1fDuE/aN5Ftusz+tfKYmpVhYyEXo8svQClfGmd7pDdgyCBW/K7y0u4ltnXP
Jh/WGb0MNW5qdNvuobwj7xptyOSi+RXruMuAGC5lfZwjBE+oV4Wew/Lnvh01WztCib0m3s6ZaXLg
6VqNhEs9htoCfkKF2VO2bqZgnnzn8kV2goSrQQWisnVX/2KS/XKN49VcN8V4WsZdHB50cW6txJMc
MenwNjTPkE5Qy2MOkRq4BcgbolMXW66naFYwqFxrMDTRkP4blOicMo2bzWFS/vWjG3BoX2OzDpTx
1TRMoldHvAmGX6SKdbWY9fIMOcPQctJmV2kLa9s1CxkgjP/rMuzhTbUr//1BjzxETAzIvLRl2j3F
bGJ5vhylRlI3OIUBCNQNCbTqfBaZ/VAxaZtc3Wbl5zKT+DGZXrPonqZ9dGG5d6eMnwMXbPrpOGin
+I3tAw6Eh9T+8h4BrN6uHDD5Dq9GaWSxDxi+zDaWU5CObNm79Ffri59XEQQJQd65kCO6AtbeRPnN
hY2CFHUjQvs42UQyqMiHKQGw03g7VLNgv9vVYrhM6oy7ZWjjilBVCO0ig7g2O9bPmkAUu53BHIxg
GP6i2hHPKAPq1RAV/aWPQPQ59id4LRlps6+q+DxcgKrkSe2T2hsq881BhoLBo7StS1UYmxify77B
lYxxRSm2IqfOUWHw7mfBC7sgopz0MPIfiU7vVUXu77zc02VQEG9stU4tuABBR5q42+jyONHkVDmm
WNV6ci6UdYZApC8JmDMM1kVHgVlQBa7HrNnqg4KkdQIDZBC79oq8ySHz58kQT900f04KuKFhqY0v
dNTDpeM+1xrVae70DOKaNvfmsSm3uvwrXVLmY+1iMIia1Zh6petc9BZWOTvr4Qsq9WydJv9qCkem
e99waVb1LRRXgwBr9IS9SpOAeJvS75Dlq6nv0fihcbhF4qWz75MFqqu9qoCGyUMRdE9MyGKDP8fn
sTm5I96BMKrrJ2eGZAqtTNs6caR/hrhVc4hTucDJlWHouwxX6hAYj+WuhzgPl9oFSXV2Y5Oan91S
r0e9xtAcvkzxsDVCx8/TSXtRxU/YKx7XglXH8RsSKXoZbAQZjVE5KIJH5atRJQ6U5LNt81+5RKBk
92ppd3USvinAC2r/Ek9AspGN4Ka1snQbOZPO64Oqt1T9nMdvxTkkLEfDCCCfTHubqd9zRMmgMNAV
G995LI6AF/0iVOhkZhNsOUjfOMetkgPT2RTFn1HYEIwdkUST1h/UKdIIC/4ux7vd4xMCkzdNl/su
3bRzvrVB8WT/WZKS3kcvOLGQu6NCHPi4OR7G135EGmqqBdtK4lsgKvoCO+SY8bZjjAZBB5saHz9N
0gRFfYWWzdjkXfHROuqzLNx/eZUzQINf2nOuoC14hDsgetzkefPW2Yx3AG6JPRwJJE6UAN247KaN
gyEKBbMJISL8pmHbaZKHTJ2KjFWkQG9AaOcGqhfLRv5dJVb4DvDLAVb/2nr1NfDNouPQIqSjhO2l
F4KMgUmUZ6U/CWppvJb9wp/rO7mOqFkM6eUjKCdpyT22Lq3nnGSZy0vrmvNPLV3W3dDtehURyCIO
tJyusBVPGqKWRnhZF2/icKbHGHhGuc+Sb6zWjpXzBAR5bAaAb2FfNFlukU/ncmzeJ3pki77EP4Ra
jYRnp+N/F7AfLMvzsjEdVHwNL5ZFtGH1N4YAeeXkvvdpA/UcsXUrOJxz2wSXMasAc8JExukJWXu9
azNXbBe3Bn6NzKciAe1jFlJ9Wbr10ehRmgmtQWys7kOdYThp/SSx2OokT2GrDsylOFFaC2165MIW
muHVHm0AJMc6KY64OWntaeGpnJsnm4neEFHQCsBi4XGMHVKXeQUCTLb3OkWcMk7b0jTOlAJC3b3C
Q854LDbj+KvXziFP3LUp+Ibhv/jzXkB3m3zcyqHexfy1tBYN//BaamNgJf84+LdzmR9i19mG7Ybl
OOqP1muIZqeq6PZGtdKWmheC7S7O4CHD3kfhR9hwOvKgIK6J4uWpklbQwW6b0wQUK14rIuLKkVYa
+2Ij9cZuDfWsevXya6LU6sJ+Vxf/XLqYiH94TE4j2rjix+3vinnrnR90YFH8KVWIFHRsvR8rnyM5
3abt8qOCaDRUR6SzP1YDJrIE9TicGxB/al6M5CMcL4ynZQeGVfEWI7pQnEDtlJteNls3MoKG+Hhv
fnAxxiR3bOkbQ6CAn8vtoNzHOt3YJNm68UGf3irMSPpAr5upeiJuHzSHrWWNlw0KYOTjpR852BMC
W/pv1xqjramHu9Ry/kX02w51tpkck1pxDG8FxpscQZ6e2qjMECbY2iFmDjIxb4atPLbDbRzjTTVj
/bOrvYGFAFPgmkDFhw++N/mklAGyE9mVY67YkQfs8yVoGWuStKZ9itrDAqXLo1tjfynxTbV9/EXI
1z5m/Uuvvh14ea0m1bX/KIsFD2gyfs9Tibe+Kj60MrlUMSG2rdFdtMl5jRaV/IJ88Sp3PijZoXKJ
mGtptxM7DVQsYat8fA4y4q/pYEFs+J4wtKgy+kGUxH18ADvm3eL0LJ10I0vk5ylU5rGvLlF4Y5mJ
SkjhQy4ftsmg7pN1ZyXfFsDpeJuVV+b9uA4vgwV1NREAoMoRsXXYsW8AybP/77sUHbg1jlcVSeqC
0tadh23HciJEnK10UZz0evYXK9/PkaU/05eFJtbo8EzG3bQWPQpcTZOc3Zm2qaz5WxfOV6F/Otll
Eb2XNQoCF71FkpW78iSs6RMFe5m66yFERB5OKqhy+ZiOyjB/1RrQfFZgXyZdz3NRPJjwR7oDk81U
zey6xG4YBVTWzE5cSWerikBrKFmMUZcWJ/pygk5vPIe3mWx8cusOaQ653IlwP6XGzUyiILUMX7oT
RoxNlWw0BWUp0vbe9PVmUyQnRYTPmCG6+Hscnauc3y35g9UXKp8t1LYUX4+eNeuaKMalBWdvnOqk
TKpnmyIobdV+dqYUJVTkGAFLHAFO+RhgRfwXj7iuRhLacpGYn06YkjY71JSBZuP/x3UlQ1Sqpawn
olYgzmqswH3P92RNwRKhOcIwORV3IT5R/i3GdwVZYCB5GPxJYYbhQKnehL28sDPtbG6dQoMbcaV6
GjBBKd3XtKQnJzvMNUyHLP24yLBWOIiG5m06zZtIyJOC1qCekqOVVHtdWnhkJivoK1338f+sM6sG
dVL3dQhqEFfRW5Oqa5Jj+QjwncQohss26PLxJNvQk9Ar5TKjy18S3xCOn5UjGrq21j6rxbUjoBUi
XpV76zRe73KibmlwALje6YjbRtoAbNxqfiYBac/G+MHB22t3Me/MkC/Nw2bJsP+8RMS3oFp/ZsCu
5I3nw3Sv6LlFu3NZmUPxUhU2bMxtsYOpfOqYJLQa0MDsNqMIb7xfhUqcnvJbIpI3ptRrzJ63JKsQ
JroVUqmkUnzNEJ0Xy5YPWCvyfdaOZNEB8iaJ37C5y9iv4Wvqcdw7lf1M+Vblt1Z5bdvbHG0Mwzdj
41CBEGvGa1eXjNCSRWBdZqGxqmssaWWgwroaYvKyR/oS24pRnJOpxzh+x9K2c9ViI7VU3yza8j3Z
zyOzWbVcXOUnn+7Q4azoD0copTgE81pi8cIyCaBrs9lCtyn2NcoH0W7VSPsa2gqRcb6fAGL0Yi+G
H2ksyM/jb0fPwMIV7j6XXLC3royPEyHgFNKJr2hhWQuN5WDC4C/MEv10xu8CijKvZy7y+azwYg+q
hRVBW8X99I5lqHN/YuNPs7dL215y6wyTCU084zdW6lPUFL6BIz+xmmO2XBoz29D5um7gjoz82hQf
TvI2N9yDeM3FIRvRsjfIxY1TQzZV2ghAygdfEZQO1qnYzx4qRPhZi6EVFVq7OMdG+TOIzM3wDdsN
NpiHSKmPK7z5Yo2DKCKXru229Ax5eRytoXhnGhN1HLcB4mfdFp4cBr9cTqZd8Ith5EIIkZi7VamB
FhGiYkkssu1cPeX6k858o266ZU9mLMD+aiEHyZkwtC5vD+JLrstqh0M3BpW0dgBGprnphnPdezkw
l7yZcl0XDNmos83f+tGNBTAi0lcFdQc6CZRK0RNi8lVqfAn2Z9gE9FXKAPHa4NBVTn2EFIX62xQx
nstSrht8R7AD8RlGU7G4XlFW1GHuxW0RjPP4VLWQG8e4P7Tzx2z6iW15enrokms7HW0Eo3p8rlSF
RzNKP6rc3DlC8Ol9u9WlUYq97cDyNi6qTKyRyhdjx461HLgPozY40rrNIn/pxL50XWoBMW6x4pYd
vPZkvanmn5UX6LrsfSyX16T+dLU+x7eC1aEeNR93qj/rHfKHdKMkCGTFQT5+ov6LNZ1vHr0U6DTW
v94M10VXvapD/xRDx/QOwdHNQRkkNjFlHTXyRSaPpyK+Wm68r/mk9VALYF08o+l3nXEU6myRiMoI
m8iWtr90q3btCbMxw92LkOU7Rg0EABACATVs60TfhSlByYOFqGReCn8evizLAC7qgQdktSEXCzy1
YfMfe5LKHU93552mzrNfjyaRnMVTmWQks0RMYcXQga7Yg5yCUHR0rdWsvfXUbxYawoy0wd0J8tRP
7WvclLztrVRpuLPIWDE7Xb9IRbNfH7l9qm+z3/tysPqdqwEcSBcswXTRbYoJmSgWKCwpynyvlzPS
zlR7T5vSW1qSCtDD13DPHw5X+yRvNSSQhXHCbYIwaT7N7tLYmCVm/GDjlP8WLWbnuQ2ZUXuU/Vr9
5lA53OQ949fYfUeG/tTU2l48siCq/FKRXWSXIt6Ww7UBOIZTW7R0JQHBBMSxo3EtYpmZLCuo7R/K
jcg5SqZdOP5KLMpuxAIXhVd3YEwqxFydiwaRGv76gc2T/lkLb9+oncPH9lhBhRjqR6ZZ70QfKWW/
y7Pkw5D4cYt8fnboEriBmm4ZPTsTzGu4jBnCJw1Xw7rlXWv6Z0FcD7L9OPqeu50eK2tVXwun38Gu
bCqCnqosv0XkZTE3LUjVyBZkRKeZAXXfbP6T6TnPfYk8G1VoPKNumC8xqeYr5mzyA5D+RopzyZfF
M8bQS9p11LbfeldteJf8oY0OPZuTkSqeBfvoZFDXdbjRQYai6WbODGb2TYC6+m04L56TZ4zYpGMp
+fCXPx64OKC2bGPYTwh26vA2mpQyinpTPcYLULe6+ofltx8DEeNmo5/KBiPnZ8V6UOsBIiJRwlKT
Z1Q6ZxUNX8J+oaWEOdv4j8NmmhglsLzhX4zizF+Kgnt8aU/OqDw8kVfQnTJ5qesA4y1e/EsMGTqz
vb2iFyU/QOWnnqSObwyQIZD5i+jX4fyskcmi7HgtsbRWbtAo/8YOYU0S9JY3Nf/QfUv6fdXnNtxH
48us7YZwm0rFn+JLmDxlaE//x9mZLbeNZdv2V07kO+oCe6M9UVUPbERKFNVYneUXhCTL6Db6Hl9/
Bl157pWRpngjIzIywpZFEM1usNacY3qrQdyp8mzsv2fp2steIrry9rfIojn12NBFjZ5D5or+UVdr
hxCqfi8ocGoZeJqM99mp5v0+vRlSKuaucRB5RpeBw8bmOmHS8Lpb21plw5XoHjPzzu3say2wvhWs
ncq9Yg+80rsrWpO13j6U4UXrPUk2ywV1cNX5+br2bP/abfulqLlpER6PVmAC42WFyD+zb51rrwR2
WKOyz5Vj7uTBVFuWLshP2uLLCsZ5atTsROsrz0LaM8VMUVNKjTGV102FGkvm47bVXDpReX3hOznT
QjuKTYcAa1liuzLSp1J/U/G4KfGSjAUpvdU0AcDpIv6RtRulf27E1XlVlFul4ZZS2sbABOBChEkv
w0MezLAOp++hu3T9+FrPG48Ss31RGDpvHgbqaaqa5x5N/5qyXtE/hwlB9plgA2PT2zA20nPuupxd
PHLgXWWxIRqx45XpN7hzl6HOS3SOJzgObzsnY/odNy6MnCHdNPa1FNdCnruUhOhA6s6l4lW9Hveu
ZSyssqwuTCf0V3FofaU3AXCENncVgpCisRhyxzvDfAuEu43xeCUTHe0EBT5djrCTDHG5sAWeLABZ
evyauqheQ1ozozA3lG8Lk02tO11UMtmnsr6LTCS/mnrQgmjno82wtODKqiO5cAtMaE289dxwKyYM
ERDWhnxcgdroaABmt7B/FrJ6LGL8DP061y79FmT0mFrL4mA/SugS37Y8qh2Tqzw4le2Eia4sbdTd
tpScZ/OF6jat+Xzh87YYigGzQFSni7bUv2ql/6zFtIXpTNk2tIPQ+m6zWFdqbSDM9+rzITqzI7Yr
4fgjiONd5qFgx6jADsrKKdKNB2Vntmm9du0gYwuNbO3bt2EQ7Ru0OZZOleKwP1c4cDPbuzAqoE73
wgEj56AFSijs0llrylWMJ54Mcwt3Ya09BqJaeXQGGhUi2LgN+EbIumOrXE0Tvd1s/F56yEA0WjJA
X7oRQ5SbXjpUDSsEpm2EpAhV4ELSD0xVtq7N8oufZ9e2Cm+Ifz4fUvemaPdxD1Spbd8R0sTa1tWu
g8Ragdz4avjhzk9tfZmEmBPY5dOG9BbUsPaJj8YpHhAUf46jMo7g780ZyjQJsil1vB67zUJfvk5P
GJ4XB2Tibb/AM3gCmXgER20eDv4B6lwkcWfpwkLBZ56F2n3RfGn8xxMncIThbc4Yd6UZ6qOSwtjp
el8cBKKi2o8ijJEiWnSHjLEon9ukxxprVRY7+pCe63sbuLSVzClEfXDiexwB3Joz1HHSiKzqPNQ5
03B1wOcq/Oy0AM+mFfoufEpiXaoleen0PH1tH1Nv0E8c2jl2CWYou6qR9mQ7rAyDCVgXdpcd+DqG
vGFNLQ+19F1CPCe9G+y1aat2nTzvjXO7fRkaQAc1D5hWbhoPryJukKj5WiqxjjXvO6tYHW4ZvxTm
Mq6mvSipPZj1rbDGpRjZqXmcVPklHJ8ypuH6RZbGNkL/oXuYzOPAfgn7B9ZQzE9YMpcuDjO/GIie
aLexpV0os0ZeD/l9atnRYpznwZZ48dOFHdyTSOJUEM5KRvaL3mGrzLZlW22NpLnIQg0tkklIK7vC
74r3A1FeCP5uUDjvJF3cz2+pPJKeMU9E7opE5WmmTwQxhpfXq/TCv8k30eJ19Vhvk2ahb5CW6Isn
bYm1Dq3s4qJf3LUrd0FxehlsfgTLNzxIex0t9Przb2T8/k6zN/p1IGV271utaaT78Zb5GAuh/Z4W
Z4LZ6dAuXFLSYUf8+bF+P2alO6OEOn5YtJnGofI4NM7drMLqCR1jOJTIPz/C79Gt0p5NPY1WZYET
RVyhH+Zau7JRQhd7VJcn0N2Hj/krZk/as0nHRF4SGNSF9iPyEDW9qvrUlPP7OVPOccm+V+e2qnO1
t8Qiv2JlZ4OF1bdlvfwx3pus6NbKfwpOxKscu0yziUXLwXdFI+eRsHd4rO61L5RgD2DC/MQBhH1k
7ppHc4euJmrNCeRlILot5DMd5ZBWfiW44GvliEXhSYrewZqC8KG1ilYaLXIU9/jeJG97QEHpiamG
Pf9FSxO044VmWxKj8BrXTxFvfCmcXOumDG88Q20d/ANtAMt/pHfZg8XVLXGFePqmf9OLB2Xthh/W
eDiAAwZu2qbZl1g+arA3izUaqeBaD2GhHUQnV6J3sc09dag+M/sCF7XZrhHR3pJjvnbu6HVM4cNo
nelAVxIgtHuNbXK7cnixQNfARHURPDcGPgNEZlhe15OJk/8s62mkbMBefjmYdKn+/+gdFFQYWpfk
Bel7+QbYsLjp2xfJas+OiCknTXaKNuJUXNPJHwroEdoFMt/KHRY9aLxu4UMYy6iqUavsH50nRAGW
vJRsjngLabstDTFslHV/bkOjapOrA/stlfcDiGbEieJ7XTC1UlnxEamQZjehwulfLROVe9ieRel0
hfGVfUsYioWu20yfwY2qApxm5qMS5k0U74McpZV3nSJqBXMRU3is1814XgsTdfCdK65a/52IpGa4
lkO5tsrXKdthVEP/8Fjh7LOJiymY9sFz4bUyqI+Ku4SJ2ijvKjNq4bm7d6Lobqo2exWJs/J4kzbY
SKYZlQPohxBHxl1ieUveT6NqPcCfoITBe8HCjV+Fn4H1KM5COvckqBfBNvVfav0q4/WMYlBhuhCR
AaoJGDmI5baJYi2TV+yMJno+EkF3xrdK+g2aZcSeUwwdp+DVQxK9J59GLCb4AOP6oRov2mwn0K1U
KOhRZpYxMIEoZlW22h8uKEBfx0Rr9kuCzu2JGhPxizhjnOGmNfdpegtbyAjOPRvwUrTmBaR3dmWN
uzHBbxk81yL66obhY5JtM33pFQ9Jc1tkYmV0wReNt4m06zDSEzCXucuwxa9Uy3Az5MkCSX2BsLZN
87vP59WfWRl/nfnMeUw8j0jnemOBUBjGD+YneKBa9xLVvD2hge2QR9v0kUNeAyZl3GrmdWrAEoBH
irqiD6sF0qlB4mdNqKQpf9+Xzg/NRDWfNgeLz0tB4VSnWMHbYQfEP7xFzg52Yxcik8exk7TIYu1q
iTq4dNgjMzySc6OuaQLue+2iUXvNvejSC882EO3cK/q4CsmVqm+LcTvG9U1HmVF5NICKttko2gEL
Kwxvrch7y31rmbvfa3/nIyLTMY2kzR2dhnXRDLfJ0L9Kv9uaw7iUUBkGBYRaBFfm9G3IzmWzd6bp
b65csw3X4FZ9ZoIC2SOKmpAQXtnP4h6p/vRinUA3H9mXS+uwGnzYMielZrgy5hDBy/CWvSU/zB/1
rfaFF63G2Lhvzd44daTDRvmvT4uc89q5946QCOD3/Q9C45j96XAiq/4iTIjly+oifG9PcIyPrMjW
LAMr1nRbd3092WsZk7Wz9qR24oYYxz56tjEKe1+MypmSfaghxcsDkHG11eIjrBVUxFqniRwBycjS
yVr3FPFXWuOQ9GjX7VVT5+YmV01+YWSTf2Kn9vvdk/lzS/nh9rVwdRWZXOLSTxgtkcYqysSNNisH
1/j5MHd/f86mnJ1zpnvo95U2XNKowy8GirEC0Yc4GWCwFcQLtzbxiasz9Eb7DBVNkVxq0ZsPn17z
JwR9wyrtria04tp7UtKJiJLzoKb9V2lnbnYRJkyzBv2BAhdCTd037VZW6q0k8uno4Pcos41PE5g3
cUiLSe1+CdWbYdyFcbeicrpkUa2MfQ0wTtaUy5Pouc2uckT8EFU8xZphfKtISm2HM097LMI3I9Fv
q4nmb5yuuhCVpgGP24tp2mgtaYaPpXnbkbnepFdIboaCKIzhWxEBrycVo6WBNnoXmofai3eeyz57
G6YHUdG4C9OrasDGRC2AXnlM2zJShXNij3xkP45Q79dRqjeUZCy7psnUbEINxCGu7K+aGTyYAVam
Cz+FOAwOoTvxRvL7raApZ1taVsR+RFyj75qgsO+cKqmv6VRiKEnz3IPDn2VAZJSzQn6XANBzHevm
82ftGKL9ZxbCh+dZ1yadOWKUO62u6PJOfnaWjPad1rJvyVANZs4QYKW8tvSGGul7WurrTqvR+/aU
VVqq4DnFVU+P3BMPvzi2ZZ3tivswrbsgLOUu7GsNl65qfEnaQKY9R7kO7SuiK/y9Fyj5zc6hBWgL
HR2MxWRgNgr4i2MOb1WiDsIqVZzbEPnhp2Z1tmt6LJNlIqrbwWHnInK/vu89O0Yd3RvoKw6DDkxE
hFhTTbB/Wrf2T8xi8rB+/HUqNn/+/Yer3BoijnXItHu7taE1OlTk8rMc6CY2umXrO7RnaeLpxTcN
7bPl5rzawHgarwMZHbp1qHrq6D1r07tCjRsTwXqKNDIki9QlUTJAdVxV7bavaObhU+6rgtYNaE8n
WqeBffH5k+IeOQcxW7gG0/N1kXg5aLCeJiaKq6X+4r/AI49pEgHJcSXeUHdrScqKK0SzBUr+d+uu
uI26l/5B4x2Cbu9rf8WwAue0mXYaYjZOH+cBJ0QoDRilV7sCyrJ14heq2eCHxcJ7an4k6hL7Ac/h
u8qvbMpuvCU9VYS88Hr5xp5TQ48z8sqM4Eyr18lFDWIC7ztphRs8Bk0GQm9RfsPyXumL9AaKqWuu
k/oWjM0UBihIdzRbshNJEz8DpH5zr8UBvP/hXovRKPMJ7NclOP8zuU0uaGBdorldhOSMa4t7l5A4
c2lfkLa7DM885LILjZS64swmsMumypCs/AU70i0V2MNvrdIl9tgVIJ2lSQ3vRa6xP27UEh/qNYaX
K7Vhk3wJFxsZ9Ya28bnatNt2F67dM0x3f/MJFrMl3nYDv7Jzzoq87SVwho3Y6LeYliGDkwvfrwBs
re1zLvNiWJgrqLbL9+eHYJWc8W67gwdQnthqGEdqNz/njQ+XN5raZGDWF0T70Z9e4TNaHi6RvaBQ
sgQBsYjOwofPH3nj9zso82eK9odjVUwPSXI4lr/X7rJzAixuxjdQ7Mts/TcrqGK20HgNkqFKjM6l
72EnKJMrV6DbzIZEnLhzR+ZTMVtaGr0r3SHpnUtDO5hkWzKRyjiHpK+deao8GQ50bHY4XMIPlyqT
XgWYf6KkRl+86NuVOT7wfoBAxTnrbfIt6p1LqcY7tUk6smKK2TLR5n1X+gp7RNcSNgDDVCsvUkr0
4AfB7PSrQpBNk514EI5s+sThpD+cnKQHbypFb5WFYzPpLxIigH3q0h3Z7f0Msfjw4YFpF2NiSmKV
Aue2KzFvgtH8/AE+Vuj8GZb14bMdJ3VzO2ypXVc5bKukQnuRhJ7dLHHaAEQfbLbNuoOxukCHdW0M
aAIiCxwZMQ/hOrVC9pwk/4JDl9Al2rKh4pF7wWKY9BYluQAfMyKbJdUIiL6uRTu7Fvq5ckN918IW
WQ0NRqcOzz9Yssx9NgU0TzKZfeSI0eQ5l25qQIL1fWBpSve+t+CIl6oYMHkoM4dwAbTw8ytxZBT8
nE0+XAj65NWEEpVEkBpYEhR25pAlvImFsE7M+0de7MyfO6wPh4gqy8aCxSFCmUSbCi0l3PbQWncO
0kTLcPR1Pzj1XnSFfx2FVXuhUjyIIHhjzG/FtIqZ2E6s1UeeV+Pw9x++SjimCBMce+C+lbx5Rxcu
krcxKk/sjo9dzNmcpdnSjvUhGC+1ck/ehRjOXA+2z6kgFb7kb9bPn9f3w5evO9/MB0l0Q6QqegrQ
eut9J/T133sQZvOU3kSpKlEtX9oujB9T977VAGxF3b+qLj7xsB2LEfz5VvHhFDADh5OYdA4yUspo
YzT9ad5dxKnJji7cud50PcnRWcCkXwkTudDn53ZsJplNUyXsn7L0xYA38aFNn/P4RB35SGSQPtv5
uQ698arkcwPjIskOkEM08wYe2HBtT6u/9d312a7Jjpq2zPLDd9dQDrhnUZKdWACPXBV9tnOpIIU4
VconHyh2TXLX6yeyvo4MA/3w9x/ucku6a+prBh+sVgCgR2OF7hum4ecX5MgY1mdjuKr7INAEn245
4YIwEl+A7d98/tnHbuhsACOZGoL48M09HLg6Pq4DMyD74ppLJK2fH+LYxZltO8LUD6ZOITQyBTZ8
SVPfBoTxRu3w888/sv7rs3EcZf0UACTO9zbC/UCf/IXhOOLc7IAdklTo8qAy93oKrUMuoLJ+ftQj
m099tusIFTK4yczyfRu1r3kiLSriMt0kCthFnrQ4UCAcf36oY5OIPhvNdtvm+KCmeI8rKrnSH6YU
o/hSux0e5OJUK+33d0l6s5FdRJFbkAkb7xuZs0nPygiib+m+xg7K3AKWwak85N8/cdKbDW81RJ4h
/RooLhYDXE8qenSGnTZiEay/dmFxoo7y+7GOfufXIVmmmjJN1Lf7Tnejh5Ibv/O93N9+fkt+PySl
NxvwYRAHXlBU8d4MzrroPu6u9eLEiDz20bPRTl+/0XxTxXsNYmrqDNCL12V1YkX9/ViR3my49w47
OqPjqqSPMOsz/G1w5wwAj8sJbO6pefbYUWYj3pJxh1j2cO1pb3Wb6ju9j5jsDH8xgDx5//wWHBkV
0puN+9E1mm5UHCWGOFat4o6AClgWC3yJrXbhY+QoT8xgx85nNtaTqEkIieZIyKzxKVCwxMvs1msI
/BWBGSdO6NiNn41yjwxgP8mhbI7eU6eelaqBkbx9frGOfLY7G91Nann+EKUpIImbDu8xlPKwiU5c
niMj2p2NaOxwtRSI/PfmHmR+i92PSvONXq7N/MQMeGQwu7PBbDZt13UZR2ibR6hwuCVPfPVj12U2
HsascIuw1zCQTAOc47ca/2xzYgY68tS4s1GQaVUfoz5K9rFYwQPRIXSA1jvYNlYlvMFTccfHrs1s
GJiqGDP30BbJ4ddp4lqq88+fmSMrgjt76pHZmZUdtQmey5THhVKdY1J9R0xrZeLx82MceVWSP0uM
H3ZO0qDm4cZRsu+DGKy6nXXjtaFlLTpopiMjpJ43BQektZfHa1SJ/dqbMrllx/KaNK62NYKuPzE3
HrmQzmyMeJYftpldqH09XGvmJXlPJx6yIy0E6cwGSB2Oyi1VqvYFSA2PViguCUACi/bN/1rjJyak
7ZR86NhJzEZKMRlt6Kal2scI8EvnsalPzCBHngZntuK1NM6m0PaSvTtpGxNcTkXZPyLwwDm1ph6+
4l/f9uTPVveHR6FVZqUVGUdoNdITGjg0N772o6kgz8p49fnzduwsDpftwzHGIKLCb6FHirGit+Zd
4iMVQOWQT6ci6o/dgNmoT+x8tI0hpAMu0kdVN6iptefPv/yxCzQb6WEsNa+aErWf3rp747X44X/F
Gvz5Zx/72rPB3simU/jd1b4ZbQsenniqTO1EDeLY954tbA24nP+IwFpEYMRjPtpn4e3nX/vIR/+s
vH+4n4OOJLOMA0YW8R70BxF/ChNqzxTbxN9BgvaV9/eukD0bxE6R2m3QcIVwIhFe1gLP+Pwcjiyf
9uHcPpxDVpJLBxGQJ6ZBSLPLzvQbL9sVL6fWoWOfPxu5XltbmRvwzJNvatzT9z8Ejle4rxcoOD4/
hWO9efuwvn44h67Io1A/6Pxaa5Fe1S/FjfaFBUN+k8vg2d0u/TVy6c+PdeR0rNmhTLvOG1kYyb4k
RxZ51NfgwTpolxb4DD4/wrGdpTWbJWq9x7lOmOE+e8PrjdhNuQv1JN6cW/8r++TPj3JkxFmzicIr
c0cnUkHtnZDaI8XQvKpOnMCxjxa/3o2w0Hs073x/nVpt6hBpGvsnvvWRDZM1myf0VI4V/h8epgl1
R6bh7JddMUCK7MvV5xfm2CFm00WuO+Ahpi7Zd9C88MmD9LApDJ96OTny8fOg7bTNRvJ0WYzTlC7L
bow2fXiiEnFkNpoHaqe6bIiU5KP7W5DdBOpUq+Elvfv8shzbRZizeWIoI0tze4QeZDYO990NiotD
GvR1862+7r7VrycOc7jMv1mGzdl0ocoI/EXCSZDvRnbMeMiOWIAxMzYRPRVCm+WJp/TIQDZnA3mI
fM+PkE3u0RbA4LIaYIOb3l9Eb8WpVe3YSJ5bHw7h1Sa0O5bMkHhbAldw/DD/rZ3qjJY+jH/3VBfq
yJib+x/KNq2JXeaylQ2EKW3bMhN+fkeOPbCz0RzrxjD5JVXwTgPlRqyy9pwDyvr8w4997dl4lr3W
Th4O6MumIFiCZcE3vvz85P/zNvx38J7f/OeRqf/9T/78loNVi4Kwmf3x3/d5yn//PPzO//03v/7G
v/fRW5XX+Y9m/q9++SU++M8Dr16al1/+gHs2asbb9r0av7zXrWp+HoCvePiX/78//K/3n59yPxbv
//rjLW8z7Glf3oMoz/7480fn3//1B37kD1f38Pl//vDqJeX37gk4w2Ea1c3LX3/t/aVu/vWHbf/D
dj1buLZu6I4pDq2+/v3wE0v8w7R0x3A8YeOXkR53JMurJvzXH6b4h+N5tu0g4KNuZh6+RZ23hx9J
6x+G8HTXk5Zl2oh+/vjfs//lBv2/G/ZfSERu8ihrar7MLyOfT+cNRZqeNEzUThTjDgP242LuBzJT
FrwLUVT1WW9CqAwNzzig561NX4btiar5r8/ef47nWjpnZhvwLeY7K2HXXuZBOV2nSUlhhYCxaeVq
gX+q7z2bBf48kGu4ni6BTzrzQrqISzfXXOHSYRyANMVlW6tNaUYE2gWQFikkaYiKbaiHOXgi2zcu
VOLJAu07jagTA+7X0cx3oS1IV5TLa7oWl3r2tmmakStMi6hN4ouTrVsawb0du+RMjhMT+4fH788b
/PGG/jrD/jyWy410MNY6mKPm758DuIsS2Jm3bodBYzov9ZvGAojbdF76ZDRVuMvCKbrRRHfqbXH2
Xv+fQ/PE6pyhhNo1n+RjPUwsw+48mGlGf4l7NLxljaz2dp+zlsDMpUviGja4d7+rr0Ou80Zh4byv
BwuRoF7YPpz4PH34/ILMZBx/fi1XxzAlpaGLn/vYD4+4UWRxp5mWt7bysjhzk9DZZnLEPToKECQg
XvAdEWokK2AZGnRvWAlatiMsy16Npk+W0uff5y8jzjRcSAgm18n1eBZme8GMLNjeag7+/WlkGxsn
pY0CM65Qk/Zp35/nQTCpE8f8y6g7HJOxTvAWA16fm3+aNB1tMZFQlQ8EDSuF8cfOIFl9fmZ/efRs
V+rOYarTHeHwDP46lwATrl0tIonbCYtKXrVG14TgzJI2wwarpW+DlibeeScyp9jmSUqQ5ufHZ888
m82YVDyIDTx+HhpdOe+Axxq+8YoY0bNi0G1Jvl4Cu3shHaEL8hrq9qUTrv5tmGj/l6R5PJiJblSX
3uiVBEjURf6CJFK9q+Bg8FBhahFupEftdEYilwG/KapBDvm2ZJedRloorjNhq+s+hoEB2dMc71WQ
6uXD6Db2rQB7T4qnGYgfZuYNzbVWp62OKRbb1UOMd70gSG8oqZy6WTtasCLGilccp1G4ZLQwqStg
HMLF0lx21I3MyhDFEhy3dxlRo2vWWpvAobOtCWCXaAiPiJMo4hKPUPlL2yIuKRO67De5qENoa1pe
Qh2vS8u2r0vqiI8ydyIwf8PBqTvUaem9pjAUYeGScUN457IqNAf5aZgRiJfrCf6KugaQuCoMAUcS
/55h/kD7bY53XQV2YjvptapvwtKYfqRjIXLYHmn4VurBoJ3J0DJ1MsIU/Ua3j1D3kmTXGAtGJX2P
fmzEt9502H1mfjh9i0RTaxhjWvK4mEjQNld90Twnpuc1zBopr1DDoMfP/aQN5io39QPNVzgSBZBx
MCwLyI8uoWeoxBd9UQYNkV5Mhou0lJG30yNZNcSjeDHaMc0D5BJPAszPpOm1uarBrKYb2+9MbVtY
QoMaLtpx3zi9SfpfTbR7wRsXwGDfsTCK+4XaKkfa7AIhUOG0qBsI71KWBEcSBABKf8xramd+bnc/
qtwLwQYwLdoXemrlg4NcRAEqcpJKPgtJvBFnbffhTWjpOaGkqkrJKTL8GKlT2IX66+RVHi+pfZVn
d2MR+cbOcmrD2+eO8CJnw+0ZYhCA2GOfWq7esAmsRuHf1PvahZeaMzeQIx+VlBymnvQBA9QbkxDN
DWlaxZoKVmcyS6ZNvywHn6euMRteCNzYweiSWz1NljYxfcIUtSi5SNQAJQd25oE5wGpPFobmYZUb
6g7lg+OKghOfRg/ooYcQdp3XRRNuJkvZaAdrReJpPUiifkFrw0ipzDi6N5yDNWcc837VeqaVrEpL
BqBHI88Gn+va8cYvB5JowG83OM0QylckDQ2JWhmNKq8AddHdirKwPWcq1TgX0yuBoZTKbMA8Teol
krU9bkiVruKzaQCzhqg9RMUkjJhIaRsm5MLWm/E95n8viS/x27JFMMRXHle7uRzDLDN2DeGHOb4Y
j9CKqXcmRaqpqrtvkcwED3jn9MHrkAUkqlvx4JOgbYAK23TExj97jpGoNbugQdt4wxTG1EoKm0xF
swAWEAQ5KQ+T7PUBBSu0kcM8RtIDfmufyDApp5We9nSiBicYxBa9M+A+SxESmTgZscZx2xQ29PsD
XjorHUKKauT76EZbnNJr5XNll1kCrAlSB8Bzu3MjZ1Gqnmgs8BpEZalId79OQRRdKdGi7S+KSAcc
AbeoW4Gf9TEGAWb8rnxTnPcRDQ+WL9O4zKew+hbGiZQbNbmEvliy0X5oeRdg/q1G8lnKIPaaRa1V
AQCuwMDG18eyu1QJ+wPMDU6pb6eSUNlVlAaWHdMrDiws3mMEj2zJTYNGKawyucvsQHupU9u9BvRK
GIo2GWCNkzwXoMUjL25WVW5Gj64xERjuC/cwkflJkd8p8FBoUkPfBzI2uQ10QsOIR7I7VIN3Car1
/URghHUpJnmIlGi0zl/BccEyU0QFFjXpF4U6q5HADRs367z2sjMtd9hoJPu2Cy+BlbCuM6Wesk6J
cZWOVcebR9A7GzVK7Z1p2QOT7gcaurlQyO9ewvZ4yVaZwocRNSSVBrrsiCz1SgBxmSmzNdOw0eyi
DErnthomiPiIEGp5PjlpmF9gCqgsmkCC6WbhTKGZbHrNqhyskRlRKaIVmiDdqcgmAj5yGV7Kgixu
KDdZ8WWSyOIPvATntrI9zBcZmK320q5Le1+4vQtDwfRRKFf87w6kREseEGj6BkJnFv/QrAJ3KDRD
olGcwnJ3vN1X7l6PTGfS4FOVlQE0oVNNsRtIuiYqLho6aDMFJL+0KTAc190IiFWfkIK3qoWKFTH7
oR5WPqTM2IUq2fVFJMmIwYa3iO2MU0z82DvPJh1KSoNk6DJnvwFEoc4jnWTcsB6vHaco9N3ol1b0
1Giqyi9LE2nAVT4lIWxC5WnVqkcbMsEOIKA+E9e4bfpDLDrzJCa3yEgTsuFl75HkVTVxR4yKDOHL
NalZgZjwBwwIXM0gdlyslE1rfGWlaDqSEDzH3lHTK1BrKF01w0XVR2H7VVrCwmKfdLKhojIId5Mk
RnoOeLQinKUvm/FtdGonuzbsACl7U2iI5U2nzHu0/W2mA0Mziqi9LmKl+6uex/apKlj3lmUvM6j/
TqTIzBni/q6qpmB8aEIrG/ZdUvraTSai+saB4oQ5sjRwFOSpZu21ylcEBlO+JS05TKPgztO0ABj0
lJaXVW6T0C2GCmPg1BUqvsD8F9RvvuhL8pXVENZfqwKDCKxGM+tv7NKsb3yHuPvn1oj8p8jUVLxV
kGLrlU9jz8I1ZOPblCFD/ikHhwGoJtGD6MwFF8fWMLK/NMbAdR5aAMhnemIEUMLI/rseK4/UlXoq
Aqavwgso+JcNFGajGtXXsPDJjrGMmjnF933oixaxGKDA2RPhmbVdn+ToScdHn3ceJLPRKbw3M4q7
hyHpMntda557w8gXr7BWQgKMtDokkdkev+N6nW69IiaqSvNldReXIWKGKZrKq9i3nWIXDPGg3s0u
D740nj0FJH8o3M99ewhP0DsWJBrWofYKsoI9X5s4il0IZ24891ljox+O0qa6q61Q38e2i7Wx0Uwa
AUYlqgZAVwMpLxSKhFElE58NhR6mt5HeHWAKlsO7eRg4Tzo8eA00o0uCnSMTi6hx07NwWbh6VZ5b
I2v7uhsdqBVx6gGwrCLmApTSFbpetAFkfziBTpIu+TSau+qY6npiTZlmSBonOJisGz9S2ySGWbwK
qESQdScQFTDXy/BRJRl3F2VPf6+1krg0/KjJD8MNDIKMxhSTTudOX+PWhkZsseTBUmhClFjcIb5Q
oMf6gx051UuejxIreiOMr+CeiQh2wil85VWtaPbBxO6sI8Wpd6pbz8rhUXWZnxDwVg5288TzULvf
ExN94rOul6I9Z+8IqmNd+V3ARjWG6hSv0tqMrXN78L2eIAHHs8ZtpKwwf2FrlF9lMR0wDHMSdmVq
KundwZOzw50k3cLA+j56Ol7fNPP9zeSiTWVCU8KqkEizz/ZYI7NAf7dE4SrIUY7PpW6ULggrRTYd
tl3/TZuSCDd337YPWlT26ZXHdhVgq6ig5KeSuL1wHMAKV9qYPJCVOkisSJIMFDmayl1a7F/ztU0J
I1w7hrKxxo4NcSm6AV/L9oG3n1lwhUv+eVrg3tPMAa5zUfnvukWPjJDN2rscuYAezL9BbxeV5YAY
0jM/3Y5WEicboDZw7do0lcT7RJazmipTfguqWntmsTEb8Jq+ghMV8hqyTIqo++aYcYf7xzogpN06
8saDKRwSVxoMrCbSzEJ868qpmjPHHutwleUxCMTSJcstKDUUh0F+QCV74AluswbZ02ZUMabGXI4d
iT++YlVOiOI08KN7TbAq9NJ503lOIAsXjHJQsQ2NJuGpgQUqmBx7IVjNvltR/j/sncmS3EiSbf/l
rR+yYQDMAGx9do95YpDcQIITDPNkGAxf38eZWfI6qweRWj6RXtQmSVaEu8PNVK9evSe+DZIwTrZ1
L32gYs06Ule2mUe4UzuET2TcF+3JxiYiMS4U5t23aRgemvkaKSyLLFRbv+JpauZsWvfp2IifpqkZ
eDe1C3GlgWKenzwi+y2GRrO6F+M4wRfUPj84JXyP77XR4S/p5bwCwnct2YB5LB5H2V7T2oqM52MN
WnU7Rm1xzUtNc3222B9+ieFKxRsA/vJj0y7Ojn6weO8mDpcZjo0zAiuxVwjAWmXh7doICJlweSpi
02N/pIufxazuMqOJXq9MtPABFMHgkRTjDqx8RxwP034KupaeyawTCJVZX4ltLp7+JfbIpFyxTQbE
t4YOXA5++FGEwskOHpGhzj6jMXY3KYzkd6QQHe2dRdLElk3KE9X12RTsEvTpDz8X10TvlbCAo6nH
6cuUF3B+63lav9VLPsU7HlUyV63NSTnoBm+NrvFr2j9a46IA+n09Diev9rryRyVVWn93y2gpz0r2
rjxpQoGck86VB5g4pbo+1JJs7gfOJzVtJf+BGFVTTH9FpfxLavZ/K1X/Td5+aH/WL6b/+dPcfbT/
P4ja14HSv/1DNv5Povbb+u1n8Z8l7es/+lPSDv0/0NFCFaJaulcRGinoL0lb/hEDcpIuSpPrx+41
TOUfkrb8Q/IfEIYQrV0hQv7oH5J2+IeIhIwjRYSY7yIi/Sua9lVn+n/TLBVHIQWXy4+6qtsIe/+k
sJkBOID2AV5VSUaH4pjuuDjdfExDW+zrwfNeaX7Hx//wDv0XuutVw/37D1W8aLR8qn4REJf+d/EL
T0Uc5kFINMpYYY/vyI4iXcwojoxGFNB0S9JS7grfSyktSj0AatPlIv4lCe760pX0fIXKJwIPvtI/
/xbzMndN6eYnartzRqBa4rEdla7elf1bfa289TUGlfs/v3Shfvsv//7qCRUIPcTfyBVS/LPanvXW
sY4cmqMDUOZtlMOtBX9inye2tAl9SfzlSZmR3itRvfyRNS1aS8fhuw0FwKZNkS/2e2+WOfgKysh7
p8KGgJflq6/eFl3nWLrJgWp3Qsm6P2mZe+WLLNTo3VI9QqLpiDz126q+n+J+zI5c5zSzzqgeUYfv
u6GARZsId/F2jSeb+SbJCrN17Oi/12zfbiWsEoYAJUoXn12Xn+sq9sttvswRsJSUk/t6lV1vA9ek
RMeUXvEGuq/+WTA7JQjACQBlq/MK1gUowZz+jJWbEOPpg0KdiYBjESo+emvx2MbjYzzr98Ia4Gel
cZ4AhCRXdrR5QRHszhaR74EZAVmAqnZ/lU7FIvxUvxBQoV7SoHROSXsNoHXFlYbED8nD3MOmVxfH
sLO/29MH1a0klWnQ2KLrv9FUf3ZKn5SESnnHuPVdyr6UItVe4YZ06XT/pgTo55DyN3kVOSaKtADp
l+qbsdElrYiz7Ejo2qpV1D/bSMnv0dS2ZL0uk/s8pcF7Feb9HuTvzSLbMT/MjorVPusWzvuaqvg0
lvQqd+NYNw9BCKfaVlN3FJ1jf65da4Yz65bBQvTNJKCzxm1aPo6LMxTwYo33QDig/NWUkixMVXYF
FDkVzA+zbySsAm0NH4pVwedFW7KLdDTm4SUOxzl80Ohx8dYUBajktqm5rvtFsJkIlKDqnr1snfsX
yQe1nMpiSr+NsTNMd10XDlzxdexdFNImq7cxabh7wxctglpiscKty0wiEK7I8M5ZoD5sJRPV8SaF
OfaK6Xx81kVekZrvoEAQzDBC42uIo99rz4174DNZpfk9c68+hjpjIZ3chfDZK7TyTyFRlvV5mYBa
HAoSa7/HSzi+lWsNmDCtHNacSQSOBHuWk3ShUY8lhX6TA5JhuVyoh2COLMRQP8joi6JKr3IXBAVR
wDzHMx5U0XOTb2q6iUPiFaYnPgFNb2910z4XJmjlzlN5/TXkaL0ShtrSAWbW5uIYZBqyjMKsfi6b
WrSvkyGkj5gby/1blUUPnmA0cEW7iXzLbdgzi9hOg0MiTR5pVR8WkzfpXoz4eeBHFpoNfKeO6Z0c
asuq4lDZlYFKWeTIs2vEHcoHeBqM9/bgM0qArqG6ZqtNeY0xrcpovJAGCa3WZReE18VW60MI+YWk
UjolkpsqP0r2kZt7Zo/iDwilj1Rgv+SjVsPtPDXx26IKv3yB1xOXMFG96LWrk5lkceW/xNJdaPfq
cSl3PmUL77HOpLeb6z4rvvCFJgw8LTxJVJXfwVjPrKPzzdDrKD5VhV/fEfNCXnqaexYKqc4H9TK2
Tqe+F55rwZlVdgkv3I5+vw+Q2aqb2A0GxiIhVW0a1vBpR7t6JT7iWExgjT37Hcm81TdQXFB/MXzW
64aZpwduwpp+xjkbr4e8nOcbf6j1s1yqWRLZE0H1CVC49YE9rvr7ithmd7VLW8s7mZHryzx8fLO5
7JnG5t74MtRFROYAorZ7RhCC+cs7mdc3fGn9BN4sStoeRXN9DhYzk0HUSXpbUy9xc+8t1TXTKfbm
Sycgv+wCz/Y/Y2RuQNjQJkFaSTkdnaCU685yAH13p2AsjlOm2lfbB6L60XpS3cti6uCHlKYHTqX8
OdyHQTh9eAuYmEuf14ZWjvjrDgA07IkirK58gJlcqp0oGaRtQW1W30O/jJ8aEQ4DYi7w3m3LFJTM
/nD5ANXUmo0lBXzvYPUHNMUoaxOGkfMqxeo9OrW7QMYLNCiWqKo0YfgICYQQWgLQQRYp2HczcfXT
ELf0PUzwL9NQyP7Yp4TiP4GTWJo70RbzetcnSUOaepvqjLlLBljMU0P2ENq5Lo9OF0K8ry06+nZQ
fl7gaMuD4L7oCUnaSBJJHwtZtg+OaVjJadoWpzczFMLKgTgUMHQXHpwdWRm81U7jERbLahKDBiOX
DnSuDzVb524Pcbrp00djM8KxYfSxoMov8pVzM33wSshDGycry4usXA2P0gyfg2aFsVBhh25S7i9C
zU39GTrKwiZXbLobNfWEmskpa17z1G+Js2cn9NCMg/elDuPuoxuRv2gCRSf2azis/ZFI9OjZjKSE
X9lnj6Xv3nqe6O/Jh26n9zj3gEF5DJv0gcDs8a0gAfkR1XskejU16nGckwJit9aRe5yDSte7Tg1u
AKnXYrX3HGtLWuCReV0m7XjPfXotfCblhTcFw8rk0HWWQcCcAoA+BsXSD+TgJut1t678IUtuCmAr
a1UfJScMgQwB7slzj5Gjv3GjetCXBWgIfwjme44Kb1e4pRPdd8IuzyhLWX8TRX2hD/OEq/YQFAHR
2E1gmmNjSZ3f5nC2+7uGVOqVSLg+Sm5iqsDhPAAhoy4IgubHuLjTbZQ7djmNJA9Mu1V08o4be45B
3Y/hR1sY3cKoXgdoD6VYQWaYLPlJhIhb3YxZAwkRbgUcStVDa4XZGKczx4OYf+YADUikdon8PU2A
9sadN1LAbqzGFs3Fk5bXuSJLbIWaf9ZTV22mYZy+m1A+6FY4N80Y9XuypKKvyLAkhIp3E/j7WDrm
4rbYhzJvBD4V0+8jM5NwL6BDMp47CTMIwr07xgoK0dDd0opyJbpOLbFX6ja/Xcsh+ojGqy2LNvaX
p+PkUsy6PmPtDU4ISKSCGhSqppvbjeMYSIR1YX6qsCKqmASANycuiy8pZgNgaoibNy0LsOE2dKfi
Fi+k+GF01V0cH69BG3fc1BmEUC/Os6/o1e5bLtvnuY885rMF48kqoUaYxfS8xoSHi7E+dG15m/j+
1+aq05bV9RvntAxkCzMQ8Bt7p9wSwZcHA7PFzKRHFP9LN0zuaUzTcGeVS7k/GXvSLB7fhEbke0c5
1TaMnXyfkeh+X0bVA2VQszNX6lfgRs+9KagAhlkcQf1uIy++6xAB4J0WFynqY6HT9mDBo+yisj6N
FQp5IG+CEZbPGMyfIz+AKZXNBvQ6iYAs0WSboBryvb/08R0zo/HAoGQ6cTz8GuOmOKIGfR1gEpk0
T05uGH9yuyreKJvvFzE1D0XCwjzW9gt/J7lYABckVxefm5TTGaeRdywsC82SGZQeDkNcPVEgk0no
uE8J2S6MOuQprQYiLRSkJFKc8wuDQKyvhkF82iLhS8tCPr/EFmituiQNgbJZBZxIsPaqTePc8QnC
IFYif9arz1Zw50nNcTWTycHaJw6OGZJmSSSRg7UJFqtAa2vbRwr3BWz9NFdb4ZmR2s+RH0bo+cbr
avXK7pL6gDau7xHJv8p1ko++Lg3CjJvs2yYsL4DBHj0fxvsgk1chgbonE3mJdHdb14afQ4Tbvgcw
ShdkPloR1GdZqaOu2FpvZCMvvhMyxZpJvZiK9djpEmiJ/uKNSuzmHIJ17x0d41wJK+1nU2MDBsgV
g0ta22PbFz5wCXO3LvlZ6CVjlqQBAABXwnYL4YG9Q0xcxV3s/oiYiwwCs2zl6FMrxte2V1x0/H9d
BjLTtmFQ3StFluYQiXcqF+tsSnaf9nW1qM+mDz/lM/StBc6UJMX3CLNs2Y9EvXMNpaQK85hbc8N2
KOmcHpwSv6z856CqmhsvCp7sGj4z04dAt3rqXs119E3OzElm8HlwmbobntHxVfXFLSaY27ZO6ltN
5red87vaD4jEL1pGlviLN4wEiK00hTpLwp/2PuGKJfCQkW0/iITzwY3FlVRbkEdIdsl8CeL+GATB
s+PZY5FN9WmAiUMaO0KhtZX+HM0TbA2fUEi/jcvPtg69ewCBZbsnaSu413pMgAP1MBwqJZ7KK6Hd
ScCJjhBkMOFkxBqLoT46q/V/JD6IwiqjlmJiEd2ONRNBJ3aLQ0LqZzlVxBTGbXvBgXFp3Jwn1E/G
pxbGxmXW66sbQwB3cV18WQTKuuqRANqwwUc9hebAKPYSkEpFsIaTXerC808tsuA+xEWxbeaErPPG
6upjbd0XC6LjdfS57uYI8SDh9CdjXr32oUifpxwXbVWUFL1eWO4S14AN8rNmZ4vkU+71Nx1W/YOt
cjiZTT1DClMMAxHijPqSeiq5WznAb3wSOQqwxSXAmji7q8Y+O6DuH2c+mq07N+DrtO/uQzXuGgEF
pdBOz6XM4Hz1a/GAy4mjvjE58VpOcszigsnZGGSMzARhGwIiyUVYpukbAr2mjzBOzVOetoBiM9YH
uS+TTUDw501g8+4AWfqGhjPbSbs4r8ma1wUws1p+C8PlKc5M/IFXYdU0l6R+5/ezbqPuCo8h4X7s
xrNQ7qXhy0NBThrYErvulqmIfA/5mO+IDoOmFpqaXMF2JGEpjECy+ml1ENYZj2C9YdHI1LzWeUnq
HOGJeAuuMaZFgNGBamBdk+K5HxWgmQqaQNNFDOSQLTYTysGD70/qVLnItVbSElQwOm60ZhjZLWB5
R8oHj4Ea8IIE4IA2863fMAMpumwAYKe+jwicEJdI0TYBoaP+cW3zwwKOmrjsqY/3Sby2F1LQvUtZ
87gO5PpjCKi7akFM8JGe5wmD1YuW0zK0BOwivD8SShb5A7SQRDP/Xlz8D8+ZmdIYWij+g4C0XMXp
cI1C7RVwkX7wGNoT80di5Sbr5ADzO2G4lG5nPGQAjtYko3zez6Wnr2Ye4ti/RXEyTuABnFIG6W5Z
DPjewFlVGx1cHwGRy3wA0uEfcpMi538Xs0jjx2Do3sxcA7rNvEwiC+crfyu6m113xLbpyqkfGcVh
iN6UZcxeHX1S1kzhZ0ZwXtV/FGNey/q0tOGgzDWCsI8okLK+zsBdYIDyl+O6SoFzYlJ+FYHwGZkz
rCjbAwsyF6Z9g58DoFknl1wausTFdw769yQ7Z96pDo0om6/p0JKx1QUeJiZGAZuo7KMDAytIy2R3
b4cgHbZt0h/jyvvOpWu2MXaMl75jKxpkny/2QeaAig2WGb29grccN7+admoP5JGQGR92b0ww9mvE
bGxWzUPPNnPekYuTk+kIk4MxzLTmpNQ1sHc6zoANfkX/Cx6Yft8tPJodE2DMG9146rG+MyUUk7iG
q83Xbsz9XMmhuvBV7A+pZtif+ZVzR14mPePIpLaZWRwkKy7amMbF1TRLp9vFRt2QmpNh6epcvk94
VIGOcZMYZZ6ycfB5OcPSvkdr3oDzMn3qg5uGXpO0Hb3TIpz8Ia5t8UU4SQ7LTxWHLgibbt93RMgQ
FIY/Yed6guc1xZ5S7hwUSyLP0gBFwnaa/ndlGrFsEBypJUTc4jXRsT7KzEunXWtD/11nuKJ2WET0
xeOj3TF8I50EKCoN9Fy+uQyeNpnul9tumBW5fvZ+GYLibMb+ZwcCOIe7vJX9dAgqjEGMGvZ6sd3Z
rweozditsC0161OwzsmpGfr0oU568+Zod+v0JbVGuer7QtB1bChXfwksd8VmmL3htjeTuHUcYl0z
rDCOiOVu4Bg6gBS/m6PKOfTC3/XCrS+lLstjPFHasgpEwmM2XsGwZIOHz66cJTM7NhhScpFeOn9R
H4zooXQrIPbDpMivmVNxrJUzXobMe2/9uD0L+JbMj+2bghYNlV6RormCDHTz7smfB675cfVv3XX6
xXwGVqZJm7MJwdWT9Dmcg8Ce8losT80MiDTjq/6gs06dsyL2ji1JVfgNm0Ytp9D3nbtxgN+6mxEy
HpM5NDgNeSrekWiSPQbc7uRUdbXVgRvuHJwSDAbD5JVaMT9Dlueh95zmsZu8ZxVASy1FUT01sRdS
8CTLBZKZwC/YZLAWVNXunFRVh8zP0m0IKwwn2tWt4wDSSlE4dXingNhn1NprcvFIlj6WAeyLfXCl
Dl2hr7dpMTikIebkEUItGrfukPP6pr6H3dTMBpvH9MWVYftpLfgnMo9JuQl/m4fkzJa1Q+JmNVIP
9/HUveAB7TezJVAtzjQRd1qIfsN5QF4n4/RjoFnRyWchDhUgl1Z1hz425tvoBnYzI9ae8rGhOXCq
dSeXZGZ4GnQ/cloMCCgp2diu1EdDCOx9IMCcjCYpD068cvgXdnynY78aovSf9ij72yslCLh0TzhK
8FBlC/HleAjbfRK2A2Dxq6+V3/8VbWPZSzr8r0YhSm5lunySdUGaVzGCsHO6kpSuZeEu1LrbOwak
m0CJnmbRXxLcJMk2xnP1ybr1yrsbQhAqocyRvRwcgcyDTE2IyjfsDbyZgeaXECzxw1v7X+lAkYxa
XEug4tX0gsfm2bppvyVj1e4suad3SbOCrjDO1eFDKVHP0D5Tmx6ywC/3eR58ZuAAeWPt1Ka3FPkC
WYA6jhs4ymBgds3k3VaDWU/JAuPYqw1OnbVuzj2W/0OFQfNhSX218SPQnwh18SdWgrP7sJc/xyWp
H/0Msl+oBGUItfb3FifPofSd/n4qF/ib7kBmfQ3gAm9QevKYhjzNifmMEgUAy8GfSFUno/QSXKl+
LiP/XVL3SA99/SxJKT6zFITpTpDejf15xmdK25PQ+LR8vevIdM8GMCfZLmG9XzJItENR4YBazZfK
6xcIkZG+RSONdmWr/TMj+/bRHRPYbV0MOhRSenFwKoxnNoQRLglM3sxF2DKYH3v/m/Kkc6x6kepN
0/iEkrPlMPxAilq/F4VUF3xxXN4V14Kw2IoHPYC+Usp5YCtiOjulQ/IM8hWki9noV2SA+uAxadiu
uiXFvx9vK1FVN+iMWESr4ITjMLrP9HzX48/eRvBxQ+3Ys+mG5TFPMn2qbZK+R7/9jn0TlXrL7joY
y4Vtgif8WjUFaclx2lgYUEs3nCvO0W7xXpCt6y3ItzcyrsKDrnl3Zm+5t6M7noqxO/Z1zQwikE/Y
JHmitVzhFCBBDXeaYPxvnceuAx44gfEFb+ZQHFQY5wf+ufsVBQHLpv1t36QIaU9o/OG5cxOn3zpx
1W4t1ToUGhThi2ryOj3L30ZQCM27FW8N8meb/qCwsB+jjLmz3OuUKZZeBU1M7cFQvk95RSdOUFRY
DrDdPUW0fd7eNr4s95EMMJ4MkkLY+g2S5G8zKiQEJz2Escb4KkJaHK8TW/JwWXL23G9emtUHAiPD
n9avBu7iZtkhatb3uKy91wTH7CUcE7qn3M9yTF+OfEoGkJtFDWG8Q2nbLNPUUMJRC7AeN/XnIuKL
KVt99Szn9qVuvZbHZhVPjVzMfggdLuCsIYkXo0zJLxmY/DlwlqjcpdlM12pycyL+Ec9NPDPSWgQq
aekGzePilM274H7beKjJV+81IUbZqP39Ned3bwR7RkjM+hX9ZTyQ4DxsZ8dPbjJLCzZgb3yHhh3e
MVCKL7b0vGdbu/L5qhg9oe/Ii5cP3cX+thIDixih1PsxyyRx8DRxq70S8ovhuSKb8kS52sJ+YvwB
qXN59mLv66Dq4gsLO/iT599eZRFd35aqt+Lr+tvIrLOaa4XfiGbFSPvVTP36LopIscXSAoir1r76
blXG7G2KIp4P2tMIwzrq2+Cf6LEjFOomCy6jnzq3oi27Sy6C6bbIwaYmSzkSQli7O1zeVxInCZqv
ZgybY5wDwcEJxPcHSWabVjMezIIEdOThP43alcK58oHhhQSQaOs4FgNW/dvQjXsJjQkKAN42vvV+
0Br0zmZcj9lvQ7j72xxeoQYm255W+de4GJqbLdU02lvkRuZmcaNgOlR+W9hNt3qOuCHoDKghYC/o
Eb+t58zTFNCFNKvq/Sj69sWOw3oq4xGHKib/Q9r7YX5QCCn3dob97bdsSGy4fzmZFr/zHroCG/vc
h9NORY1/iJfeuw+9kfIfMw0S+28vPHBh/Wl2egYDzF48fMO56HelG04XSF5HkzSOuzftYn5G9dVT
j00WWZfoxde+8Chj86u27mGimwP3GDfdy+RmZlMqdhCsvs+v+KEpfm5HxpaYSnd6rV+zPvwa9x8r
K2B3Zu5OEUsTkJ14wndmCW44G7co28XFEHwsl4mRwooCzJz3GKGHouzllzlM1CYtk1ubM31WqaTn
HW94wRuJdWynWIfqvc4ectc2B7XOZjs2ENJAGG7CJtjEef0onZoZBrADa/R92jaHcQE3soyLf5pG
73mBZoHtBv4Zm5xg5XrgIEP+pYrJVy0UV0VGCrPElCjQKk4Rmn9aabCj7XjA98qf87+4ReZmlHz2
sIMFDpu+mg242emuOy3JvPfZj3oJ6QL3uV4eXIdYhQiSBxRGCHIFXte5vc/c8X5KQsAl4/ArJqV8
pZOAKKjzJ3xR234az57M78pJRrtr/uQc6W3XLsWpt274COL7RpTjtEu8Fg9V+c2PogdpPRRKdQ8P
rSNvPvzl5xgXxivevsAT/lRZ966tlu9l2s/blpMUkUQB+g6PVQtcpovw7EY4/4nXFFf2C0S1pKbj
xbaf3WTXNRM6d4xDpQ7xxo36Lo01RLfOZ4RRz+3OT7ryUCH7pSs+6IrjbWtSn+A6pPfCuSvq/Kny
UV/6ngo2YR69ySjot2nqVluvgV5XVcM778/JTho3p//ux7rV2yDowpueI+RIxZdwpzB9ypclu4vm
fn7ni0CKuqjZKhomntA1WJhvGDUvkLLkNTlGLHwVyyjlq2z9B/pXdoLzwDL1QaZl16X9vfcSFsK9
Dyhs0HwF+POqyXFT1KwniDH5cNrK21/1iQ0j7q9jMPq/rufXdnSr4nvCBKa/FC2bG7x06rBHneN9
vksYjC0Ii7MC0hLMNHZz56ngISwtNEE2g/ULy1OxpbgbVcXeUszhdRnqJktvmRFl1TaVk/tr5Dzd
/F9TuUsWESVw0mwGlV88r54OiexM+/l/dqJ4f1+uw/8SxRJNUaJ8Mntz/zkJjmW6uG9cnZ58E+un
MijN8yw6mieXdmLZLVHthvDgJ97xbBzRoDscAKQhmjj5Uo8NjnC/DhwgymUJlSCQcn7GqdiynjKj
Y2xYHYXZ2RNTmu8nzJVgH+M6G3EiLN2tD9f8S20DdKXRn3CHkJ0t9i2f/l8rhP9rTPs/nmQF+r83
pn3Kfpr6o/rbfvb1X/zpShNuzD51GLlxELBQ+x8WrYXr/cFSanR1mPleJK6R3n+50jz/D+LkaN3w
n7kkBIS4yf5ypUV/SOWxpMkmYciKdkzizD8sc38Zwv7cff+vN609LG5/84iFdDtKwikWeOMkQ85/
zhoJx0oPCesNpxaY+gJTCQV4fWtaP2/vBtin88O4YHD6NLfD4t9XHZSwgJlJoVnCWVCGe7FRJg1B
mHK2xDco8P2PNgrW6mlaAaNeEobb9muIVda5j6O5C0HB9znhz7GXmhrQrB8LQfxs2XxzsxzEZmez
xWU/ig5nV0u3xVPT9ku1d/M1SS9RVLePUTJVrHkMznxE/OkFq2jl8q3DhPoiFbwCzPGTM/8aM1x9
e1aOKkTEEA3xwRjWwFlpUkGCfstL/SyaNpzeWp+0TFZoAGMT2o8BIrqgXJOQxUqCE5D3Jmw1vLoE
SbfnPg5YCOGr233q8M/KU+Nnq6LAmpKWbZVwKM5aqwY26zTrFwa4dXKesJhnx3D2IrT56LqwgYTK
5DVPJsaznIEcQceE0fnybRRpiLm96la84QuDQrYA2QLfs3kWOIelARUVTN4coen40XQMTe82excj
qtzaenHLbZIWYOhn667B8+SpVuwHPYfvQe1pgPQkbIIoKwOLLi9cx24hnE7trtK9TrejNle1Og96
mIx1BAqsZuOONjyZY97kie1D5KVe61uTVyEaCyHu6bbBLUvt3lgHmkreT05zqVQ54s5qwnncN1EI
l6PFTQzpLEsk/UfpCLuNKiJcNhEtyrUVNI15d5q1xSqOEH1eckJnUdO9lnW2ltnbMfetGNptAobz
RzMINz8IUcTJzgtZLuCqaqAhoxvMy3nl7yR71FtbsRCE42Q71WkAny9Ou3kLi0h/pNNkr/2Bt34s
ugrgQ7aF1J+apc9wXqyL/gRXPYzYNWL19eCqZK1utJX9bTcFhfwywHj5JjifizMX8NUtrqtcfw2o
RHla2UwknkkMeQZELRmbQ7+o5kUPeiTdKm6X+kcXpGL4mddN1ZxpdNL1IBwG8pcam09wiTqA3Vsd
SmpETbTsxusDN8doHjhmH3M4fJfl2lDxdmIJJbcAxmaIOm4wfwrmIIluWF1knu/G8fqR+NPKxp7X
aXGklE78G79GCz8YO2FYycogE7eAjmf7gP7k2o3taYoeK19q4R4Um5zW2eGsmJonVqewGOq4Qin1
soB9C+zUYj35HssX7iZgy2uVG4VtIY42TZjmJBboRqvrqhNi/q2PGomqoqbrnKGctNPh1y+r5hXz
CeFNm4FfiQXnLDKiIhs5WKpL3dNpFV0zRK9JIFOKEZGtnATFkg4jfgXpiZ1fOrrd1p1Fhr26gZob
rGbRS5GPo7e1RQe6rVrbBlvTwrbyC3J78FGvJZYLM6zoI75xR/mC58+tP1kMb3egSuR6rlannc9T
tranOEzYxC5XBMbj6DolfXTCcgFhn1MW+YiFo+x/MCwAj6kW67K0rWZcm4w7qnQb9KMRu7UwVXK7
9FUK0zBQRXWhfsLbzpHLVmTuyyrcAofCl+SXgNgPCSDjq4ltyvOr9d3iW8ECBF7FLfv4mK+No17H
Ttl+s46TqZhhLH65i8j/eV2nJAKZHDRVcPH8qpx3adRaVjLdOYD80eU9vMXIAndUJJmDSvR0U5yY
sPk/O+RBmrq1MTeJ67asK1UrGcJZlpjhGPsuw/6QDVamdU5Fb8A6Bvk1APbMephKG+sbVQrGaakE
M7d3xOp/aNXxEQV9bEuimnApbhsvbr/Cf9agTeu1/oj72rLuyepo/mRxzBLCa4nzZGEhNG8lDgpo
JOywizC5k7FlW5M9f71xZ9L5ohy8buHFbxXZZQzsUuIlIOawxsumqJmeR92eU9yIl4Jpppo7Bgr9
OuAeavYRysKh7+o9UMlPwh2d28hJkNorMHGT+iEQ/B48WZM0pGHTRdhrPndLWCAdw7oPJHNAXbC7
ISWxr6RefsodoFX5Ste0T+r6yqBBFfuVEwy3oz7/auv1sx+ZUyjxhm0yPJIvOaMOMMGzZbbflHvk
0k0o1VNW118YwmAJy4ljwwoAHtHxf7D2pH6lbnhnaSzTUo23wWhitg0t28xdN20cCIrJwgfsLNln
6k1mpjgFt2xBp8c6lC9hB8ey/nf2zmQ5duRK068i6z2qAYcDcGwRgRg5k5eX5AZG8pKYR8e8qtfo
1+sn6S9SWVJK1TKZFmW16N6kpTKVZNyIgPs5/4gdW472fs5VFOS+/tm6403sDSFIubv1cOwYTjQf
oPZEmFA1shlUvOUiz0+kaOw1w8EBGy7MbmWbgXGRVnQKEjme7kTqFdRCDldIGVgN1776HuqK/4Ps
9lS/uWGC7/+tro30q2xZFw2+FpuVJNt0EZ+4o874YMXdOLTa2mp8zEFXggXa0XI0ysah+tEJ1x43
ijXE0dZXGkws4tZoE70pnPJs4WffOtAHbLp2tRmY+I8rJP05VqbRAIHODeSSRn4hFnnWhAkU0BUa
2qd1MCtVfNgmXt2xlVvK/E6ghzjW3HXc404+IXra4i9Ee9Eve3vWxvXsrdlhXKhZHvltqC7PNfr7
YzkY60ObgXKNXaRB0utwzrBEDdAFgdaSEvl1fm5KA02Wba6oTS61kqQtH1XEGpAxcUFUjTFa3y7/
jpwuDRUHPraF6VVOXn0VR6Pzg2LY6NhYSAvG/OLuw2T95Y54txDAzc0L6tfql1sRXgJErsbQWMWj
b639fjRZgiXqhJ+8wemHxhW6RSUAGVqJB2eCzS/KiVHB686lgeqKB50LmQxJTLvQUDNY8Rz3+amK
+zPedSeIxzg/mk1CjyPI6Hs01fRwOrwoCnZa0/4Cznc2Zm1VKDfa4rxKVLVO3WVnKAY8ZIp2dEcl
uxrfwAZ9SroD4kMIvOovRBjEIFiwnRxDPhTkopGvRuiTCO1ooXcBI505iJf02uzs13TAd4k6TwBS
WN5RtpxoqOLFfN9iSODrmM4okJL1uCBYQQOFXzlEnyX5TNh+dbS+977vvRVIyYy5owZdCS4ib24A
B9GAwH48q1ESgZJ9wMrgEYo8FuJuvtWJWZ+Gzj/OCbkR4CH1dsqpQnWSW8IQmm3ckq4ANOL/wBuZ
HpD7aWpJcVIDwPlcfu73WLiYSO2kvZ9jN4YjaG99aPlQFWDftlyueJQBP4BMVPdaKWsITOAnCv6g
Zx1mgyCmPmIzG/N3o5wTZ+GJ25le3bQetlqiifSc00qr67ja0SGu8XNHNXEFUXeK5XjjpG73hnFX
/gKge5/MZd3PCC1UYR98N123SIDDmhiQt4Z8pIAIF6RPLgkEYpYEUBfooA0vor1stFpeYC42CmEa
50V0XOni3pFZrTeMxmTu5zkSY+FTemXb1xURBptc0fVZVJDIpfnet8aTUcfG0R7a96GM1YuQxXiW
2XqXF5195cTOvV6o4zKZTj2/cg+TxyErMk/vTZvK2Mb3l9CKG6WvJe2LV8Pg3ZIVkZJ2XKIcMN3B
ua9BpfEtpJI7qNFbz2tLHuk0aMkQfIpr5DqbytTxlg3+tlnneO8CRRy4BfJt30YHq2l2LM9UY6LD
+VnaaAIwRm/KfOyeYlCZX2ZUDNscCO6sW39E684f8zXqHYgI/ToV+kzIZsN7n84nU0Z2GEXjHK4F
js1SjCqnIDaZDgYkEEI7KeKfOo9+cJ8+pB1UXb9i8WTKdGdGvBaD7kV9Zjh5B3Smi3pjo/Lackke
a12+cD6p09KUA4U583ftmAdrQLoaIVJ9XGLDfoLfpJs9RbIZqFS4624w1TabdfujxmwA8ZWpWzub
/WtlJ/47tmz/NoYhp8XVNTSSXPKtwhEc/W6WpnEzQgVsfd+8Q6XUcapJ8x4h4ovMShXwRwtd1Fs7
oZj3BKzBYYkE4pVOnRnxPnBxEYqHKF8c4sxGWLvetkb0lNMq7HfFY5z60U/A2mna+1TKfXJ8odE1
2p2bIb1YIknKRMe5c80UU0Ak0LE2G9ZznsbMN4zOT+QCRd+cBbgzpsL8WprxcYzS3bQIiNVYZzyG
A3aK3Qgg2mbWr2q0D67dv3mlZ78qk1M1l4NHzMMwXjWJyTeqStr2tpSmxcShljBPZ5BPrIxv7Yrc
FHbThzRVyTGeVfzZL4a5QTcdH4Z1+oxiWZ7b6IJM2cyMbwP6nq0p+0dCfWipwygCK1I9LG5znyGg
Y5NC50K3ROCQrzABSpKfQWqFp5+qtr+y4/E2Q5XIHNboH6nliNvc8oxtHduPJTKsYNAjpfVc0/zh
zH3up0++azF1NJaC6jezUGcVLvU691x3n5OJsDcLaqwHsNuVLmwrFe3ebdGXxe3lUZ/7jz5Pn1C3
GiF8Br3kzMPKU8lXN7rQ/LrCEHqB4BY3XxD7ptH8OS+OFyb5ItjvI6oxxZQWH7m2mheswGxlpUnD
QDl9xENGiZ8gK2uDmLPYjxFUakFjDQsceR1cc3N2O/Q9d8kYTUHq9vV1L2Eget2/zoxC+9SzX6a1
2qWDO6LQ9UycEVZCeCQZLcJ688u82bYK/IxeBmhDkjvM4pVMT369CsYou8dve5dWpK8BPr44xYgr
ztw4TrXNuvLJ7XHTwJf6QT2z3Hr0FrRok09Lz8FfLHm1J41oPqXWTDEsm/Tj1I52z7iuOlDxmM4p
F/MXLTUT+1o+tVPQ+OvZRCkOQTr7m7qobmOHtirXOjpF6/TbatZH7PotDKj6GCtdPkKo8LJzifW+
12eL2IjVy3/CJoVoOZ9x8nxr9tsAEhndRWyeXCcmezUnu6DMrGoza/QPnuUDIPLKsgkeKvRSb6TI
lucZk0qtl2uon+NFjvVa6hldIRC0E/V3Zs3ZTtL2QaL6ezC0A+tGfMWlbjxJ90ai6FvEMLRp+2T9
jkjw2fHxnShhczd5S4JEKhaiwG3oFBe64ko7U/kiy35f9hNHqrBvF9c44E+EDdNUOPEm7ha/Ami/
bIKtRWTRxk3N+RpeKblpO6AGp7IOcVdtajm+6nTtTnaRmU5QNOOpTbt62/hu422t2cXjjPPp087j
05Akn6nJ9DbG3Eve3NHu7GIKPUcNWn7Mz0HqWdGGXBwGCRLJtqZHv2muF+c279vm0zdyBEt9Or3X
OODOUmEzknzWFL3H0Nkb4LVyh/c3QdDhOsO5XLiJuelvlkS3aNpVgW6g8/M98FZ2LGc9HSuZaOh9
XEgSEzKOCtZ+tEb5uR1E/SlkfZW5C6s9xs4tvnFqLuN+GwFb3ZQxW1M6gwFnxMZ9RDC1YF6D+5Iy
qqJL8abTjC7tCk/AdZd1xZvLsYOQqbqJ0U5BvBjm58D39sAZ9DzGhf4ScolC/PDDxjco6u20O78U
9kJp8YyLWzn6GTMCa/5CLU/WoaLsfaLxQQH37YIE2E1M716kDE4u2U1bLOHlFdghRboTfykEqjDT
g7fDI/fGg/5SNPF3k9WvEVcfabLIBZ+qLueYMuUO4u/BS5vlxGrLiRh/eLCtd3Nl5WFvlkd6Z9lM
L0VZRropu+g7LaEDrL4hRygu1tuJolo8Jl58hWpzoZs0j1cUAahZcWzJJ5A8fzvq6EpmMtnB4g0b
w0Ez0soOUZ/b/Ojw8uwJ7fC31MTEj4SYAM+3dj4nUD/CCUYRGVtyS0mMMpNae9sKNpoGckfE56kX
K61xdf3T7kZxV4NyhAiBriwAoiuVrPrkQJyGaE876seLekcWU3czO724WWRHnAnUIYw2ZomUMpq5
W7xT7Hlfg1lku6FlQxNjDqVMemwcLfeFwoFJiK3aTh2Ksg6tAxlFfMS40sl+8CV+UYBpLO6ZsfL1
XhjB9agJWm3iWB5npN4PCYm+DyLxIgmlZ8PW5EuDt802sl2zNDhM1sKd+wP0N2WaS3qQTdYTsS1A
H7k7RX2sFErROU+o245p9tvJWG3Rqy/ZLosj9ZZHdXuIPUwWM6p39Hq5ufFU9nNxp08yDc2nSk65
poJvpnMPc5kTumWe3ThifUty46HKF/lS5tR7MSD+cEVrhHCJ6V3cR2xLZNdELp4jUgQkcRBvfUzI
0NC5OhA56RQ20QWjNxzl1DF082gQ7elMoWD4jBDOI2fDhewG/tB+2wwQt0aeDzfMtPLOqJLuSTXl
V4roEGjMm+mHJabi2KbVelNPllNt6Pdho1ndo9JieKj7qdlg+ldAPoRQNL7z3dfFIdPIuqu5+nBH
+UCFRHFDKMBN3SXzkSUtJofB4ZCba+crltN60HGRYz8xzykhP2DM9q5YoUNZ0o6KT7OtqzgkUzV7
Grys6gK8Woncjp536qvcUZvVn9M7z4VmC2wEmwdbL5UTOK0cfnmujsSG5ccl+gXYwBV8JY/ekOX3
o5qJDcGYAZ2cWv68qTMjm4J1qcs7moAwI6dDJb5TvMmvXBaFjZGuhQhU5Xh0Kk3mHE/xbvXqAhuP
lWLobp2QtC0E2kKkWyRHebJdkInzWNlFXB+62uIoaSOehSDXrCIb4bBC2E1SbCu8nfOmxFituDqn
5n6WtOsmFQhqXuNeSU0J2tsXjRF2c8rFlDclk2mU0UCMJFoEsu5G3EgI14LcW0ontNrBfSpFRnRT
4i7YW+o0HadgzB30rzFi8nlXDFl8N/b6meiU9pzaxqcqZwfjgcyNzdgZfKWZqIw7ODYpN0kz249x
GZvPhPcNX8Ky0jEQkabzWCYjqvdaO92LaMwKMVZB4BDJZOtlerf4lnLoZU957bjnnAXi4jNd711L
pSvsasKIFBMd8+BFInpxzeXGEJJcOjdtMKJhlYJX4U6q/UxBQPsV6dGcsWEF4lYHetLFuNUiMY/U
XTJKmp6+IdZ2W0Vm8zIKtaSQ2yYIWFrEebUFuydVfpmzhzwawLLGdtwRlnKWKL3eWDf8Q92a5Q2l
JDeK2yP0x0acu5pvopmbT2WrrvsiPRsoz/gmliROtw9oKnXIE44TppLyx7pUC38p+4NBwRZsNf5y
h/bHBjQ5dgfjV2bWPzNHE4JqAL4yP39eRiXUBTALhGa1M04UT2i4zDGPrSDH9YwkfcWts8wyCRNW
n0Nuu3mLf7g5iBk9hAClodqmVletjbjzEm1AQRKpNGHl+0djMpgrVKz8n6nvv3ZzfGqbrj1cXJ08
EZTnJYUgrm0AESQBDLkseVc+EBdBNkwGFkIUVDkEQOY3a6lDUndOorLHLZ7tZKN7jKCyZ/7M/OXa
jeA/ouZR4/u9oJbVDu9rd8BM8JjM5ovUYKQj9fPUZ4PebLFB3iOteWqzvHuQlkhfE4/i+dpdC1KJ
qZbwmzziXa6i+M4wiW1A3Vd1T1G/eki2Vh9XaIutGRFJthoPcnRI6Cum5Gh3U38vu3xmHyjcke9X
sxC7RE7BzkaYQNJ9fkRumIcdreoBlt5FBR52kUOrGh3tF6sATSb6cPqVmy5eJ/S1GCyRZo5AAOj8
KoCaSuQByjnbCzl/9IgsyFFvYon0TyPrNcmV6aKu5dhfiKQYr7OBHscLJtNJd0B+/BKv83cwXZm5
Ia2A6E+CG8lrbQqxdZJ1YqUX1ZlGsgrszxX8GRwg3gqpOcfyxu2reNw5dPFExMZU+0Z5PVZIZb0N
eFpFMEOPPSe2FC8NydvXYuQq3ZrArwfdE5YY9BVGOPTc6Q9NsazaZHo23x09fQ5GlgWD33HBAasZ
rIKlLvsP4hm5edzJluueq0/1G5uh7lZlVCCFLRb+cGlUukELRnzUbGc6D8aps+6KXEfJUfRrttEp
k3mq6iPvnL7vzGn+mVm+jJlrdYovrBG7rGuYGVt8LWdX+ACltuFUH2i0hjteZToBxHLUB5VHoA0B
Nzkhrx4KIkuu9gYYcDsIdzovGpAThVliI9r3fYQTmUi2SbriobW7bD24/CxqkbM1Dec2+WCPOw1u
fglH0GgJczaFISxBv5FwkOZJ+kBVbQ1hEkvRJ+KAy6C+nRyJLawASdokxNaZwbiMxktkRfn10pOS
MGeed+3nc7tjJBRfA9fxma/HhtQu66pRg1IXIdVN3w1oIs1pePIMMjuVpQgIsXLQwXRBzz9L/QNA
uSy4V4V55gDerCbKVBpWIlJFVyjNtff6R8Noo1+xmSNe77vCuDzO5JKSX2vy88iZX4yzMVg40Zgj
1YeJKDM6ubYbGSWJRk3fhEZVjHqDxiJfT+M8jXfdrKGrfOJQAzMr5jDNp/pegmZ8JHl3jFXJuwz2
FTjJ6DzEUeVcJ256JB/Pu9eeP22KCVWGD1VEL4y2SChsa4fXMhumxCPthAnBFJtucZZfFWFhzo4W
nPkqg30n8LlMpk1CWsWPoirzD7KpOp9Uv7pHH+L8KICKeJ/qRxMX8mno133keRcRYMNdgMrWgLwa
bf2gHCIQTAjpGxBzEgEE3ShG9hMbpLlbJHbdwGw66oh4xsNkgf30PeJPPYaDkAX6Ba2xj1nNHo95
MkF7mGUaWkVJxkkzkghttB0tcXWlfuTN9JBXi0DR3aU3eWVeZZm5dUhLCV3tHJWFBmCc73JDp0Cs
sbqLZv1TeZl5ncNLb3Qlf5lQdEGpF+9rqsWrmqueC6l795fpiQTjF8vJ6pCGLFYtXYP4GqWFsFxK
nwutlXs8KGbQDDwrJldVWLD+hk3hEJcxZQZgiHPJpfRJzODkf8SFbIRrm69sOnlPZb1lvlqSnYpQ
iOe6BPZf+1XcoJhJtl2rZRcQ6MqIvFh9i48R6BvF6iKNJuzW+hK4WaoUoC9rbwl7ec105RwReIzI
XHEyggE3g2eiN+UO2oD9gv7VswVQ2GemZihx7R/GWp1rW5/rGC81sTUEu4D36gcWQ2jPqRrsH0OH
lx4I6puWTG1fo+MDrDZM0+An21n2VrcC/nZEspwpsrS7VTJuZ1Hknvp2gf/nETtYRlyRahdZ0Oq1
bQMZ9Q6C4claPVRkdT5fEu9A8TyeNqZLJoyumx4zy1TQXj2SAeKDH0VXsiEmA1+0qAKVgr3sny1l
ZBhmdGXzZ2jqo2EM6OYoFRJTN3CxMNpwmdgvvfRZZhdAD+V4C6OR8dJZlv+cxAZnlwnm5WLmJWLG
zoxpsywAmJ3rhHmMd42jLIZFIhh6s5KVeXEABURCZneAHjnzkghj/OgjZ/zGzUZnx/COxHbg7oWk
v3XSJtqSH9Vt02gU286m8tpL0zdF0M9ODLGDAVJxDvgdZ5Ijo5/cMs5tWa7tRrpR/GrPonuxXbBz
z3ADbMLOhrXKvCY7RDxMcelfEyhngkd61YMWTr/jfbCOa+dEL/jp51M9Wh6cQfRYRuJbzHT5GPIw
eCOgUiTKb8g8rYJp0NNViuPj3mXfhZyS5BFZxXqDBOOqa6Jom/qqOJLvG/AtIO/RzIeFN2IYdiu5
TrezGrN022Ik5lEyo/qHFHaKjDl3b8dheC6EzB9NooUwBs9jyb9hoVyCJJGRvG+HprvCds6uphCo
jQjDY2XvHKcfva2uXcQKqdUWXriwXBUQhiRYb4A1EvaKvEN108Vr/zgAnli49Ob8xjHJzw2qCWN6
oOuaYLZu1FwAKMyd9m5pilhcRZXs5ROrXhMDSM2egMjKBkL5SXYyuAQqu3xqo8VCnFL0PQegSyb5
fsYTQRoxMbeb0VSKMsypmSZg8hlMIMJvpgiLttYP2+kRJ7qrCV9drch3QA70RJO8QeTxGd6Tsl7O
GffcpBbC+LUQiE3l6rSIgHn8wrSj/Z14Hc+4aRAhFVuJ2Bm3ua1jTJlxXv4grDwlkqVW9s3oIM40
FhMwcVI+flo76Z6pVAAgJiUi387RgIwz7pAIEPJnvzZuU5VXfhyZR6pbImLD6TZBF4Wu4ie0vpZ7
FQ3LV2xP9m1LJ0axycuU2aKRw9rejWjajw1mQoS3i4mZOCO6s7kyrb5LDzZJkmy7g9F+VAjQZrxk
JCESs22gLVINqhDELxg2SSnGBhl2psUF1zHMf6QesiUScUvUOjYWomMD+EDCRzyMKA8gwhDrQIX5
AYsrUct6nFFJqcbzX6wJiwnIItz3FuK0ftFdPlz1itwRLqByRSvABRHtDFEPU4DjuH3NW8GztuTT
L15FCz7JGXNh0vyq3cS/ua7UQFwxp3It260lI4ZuwlZ1GvZe4hOLrdghL5io9ctCsNGeOrXWIy+Q
jzpokERjEYknt9wvuZrjM99qlm0ThQdmFatVN02ZtNmhszyKoVelDDLQTRREYVtaTEpxhn8jbCqx
OPdZ0TFcO8AE31QWzE/xYBO4yXSN6rqe2vZ6EbUoDk07pQ+DbVfqQGy3ZhvtRLcEEL/9Jydcf0UI
KFoAz4wS9J2x10CPlzgppAXNG4xYWr9b2xTy3cQbk3IYz+60ayeWs00haIo4ooHD61HQsUipVlEX
myGb3XTjzyywM7v5i+/FIuFULCeXVEmk9QGi7rnhTRps7Je4O/CGml3GlmThEbmZENpdoamr/QPv
PeKhlUQZvYdfQQcuqH1I4AAHUbyDdSU5LGhl9Q/LJHs/ZFEfIVDrMkkeI2vGB7KOXel8VjnH7oOe
UhBRlDxJ0723vkgFAGRkJLAEcq3uMbpwQuPXVdaut2gbCJ1uWLpN5Ewwbo5BMi72lN5M/0lx/N/m
8Hm8jTZGI4EE2aXxwpJ/F0YnE1mSYl4vR+ecnjj8oz+H3f1/Gez/IEXQJbXwHwthb3Xf1eOfzkP1
DvDf/el//uVv0z8ddfFe/fqjRvb3H/e7Sla6lxxG6DjXdCVJhahU/5zdaEkHLSyFOYJAfs+zpfyL
SlbKf8NwZLMs8u89rEoIr39XyUr731x+CF8em6Ib6Qvxr6hk6er4W5EsOlsqtkkykqaiut0yLyLa
P9S1tLVysZ7g+XJG8BLika/JNjNC18k+anKEwoQ0si06h+YD95G/yyuv3tJK4F67omneyY9dwr6t
1l2qCucG3ceKdLICtsBHey1xFgYE5D1LJoywy6thN3T9QN9Gp7YlSP9+nO30sOJyDR0zQkfiT/UV
YT9kCiKy2K+illtEiPfE8bi7ycrfba9ajiXEyAaJ1bArx6zZlG6TbOueY5S4geJQemRG4LnWQMeY
3vKxaMizJa66aSLUkHVyrvtabS06DryFYcOPq7dWc7b6K3ZFUMvu6Kniw1rse8UllnbZrxJZCSHK
wMKXWy0yn2VyUSbpcqfq9VWz3AaaBLXBL64Mk4gDQqzSvTuvnHtG/YZhkYDoGggFe0MDQ+ExoEuX
qpGmF9g98m+hopPE+3nyoOAPqZN/JAuJujqpH1l+ryFDiJxPe1SNI8kPFWVfKIGyD092Y5AgFtmr
hNffdGb21DZWcUzLNLlVPWIlnObrco4cBD7uMorNxSxW2TRccFpLnBme2l/CF4NORtbV3Lg3Q94u
+8Wd75r2zez5bXgr34qxIuRmYqM1J96Fyz+q3eINl+UjDPA5WtkvBa0rAaxiiXMhQ/cyGp9WatVb
ZZnjhpP1OuEy3HZl4mEQRhhMUN3TUKW/DJc5G9f2W0vS3w6/w3xCeZ3y2c/wXktPUEaNdyoEq1yQ
tKBXnFOzuzb5eIQfdy+zmWBM6UZ2zTz7Zug+5cvlNQ7Fm++DzvqxRWSyiQd65fNIswT/W6Wbtybz
0TfDXuC9sq0rFHL1YVKOvFkuX53Z1tc+0UuBX4/D1W/jjQdWxlayVhYjn1eKhyIumg/LMtv7dB1e
8JnuRTqoLZ4m8MX0oyGXFe8S8lg41ptmrt501D1C7JcbO6seNa82a/ULqfN3CA0v1RYzpE1n5GEm
yg9vyH8tOJiBzwoCbqRNm4Gt51NVY4mXVWMHfnJhQRPjlOALo1gFoBZR+ha4/JeoHXSF1r0TLSRt
lTVoQ6opDs+B75lJ0pvaLPUlnLPYQEk4z0OaVVdZ5LF3R7lB0tJS3InOOfSzcZH5VY/dwnOGDvLb
WSzksmpmmi/42qXVt9NggysSkvKkKPkSumaFBU4urBwMrDojMckvp+ssTTD7NcRhxlV9KDLe2hl5
eoVx3UKU0081EfZLfOWurBdj5LhhH6/Xk8N3Znb4PE1o8F1BoQPvRQ++gvTpNhVkx6wava6fRwAo
jiY70IcJIivN2UyWQqWV8wMcuyVxXWUr0Z1kBKJzeMGLB52yuJfU60jjbY6TX33tf2JSbk+RkX5H
Su5xagIIeYRWyBSr2dg6dx7Hoi1M++hWpdwWeq32fswbMKBr2oqY39j6SH9MY33mnSSXwzevIXDl
oVa5uR3ZeYFsqVg3dfJrTKfrucy/SV4en4uMgiJBhhSAVqQCou9isr6ScjNlfbUfYjEfvQIm12ZT
y1X80QnzXZkjcQ52mxJOUM2nNhryncXDHcgcrDKX0L1qgfdXzshJW40irEnDYofG/d0sTnsaQAuB
mavmljqr9aDmqH0Z6gS7rGqqq3Ksuo+mdodgTFtENuMAi873xiEg7fKwJezxPFL0JlOKkHfLwUQY
TuocVJqhFgjVNPX3jhz+3Pn+XzCG/MMw6cvv+qz/Wqj4++/+7+w9xD/FCEDK8T8dQh6TFDrovWII
+cvf/ucZ5C8/769TCPghU4PwpGQ2ZKD4jymE+YQEafIhPAt/36WS8HevDqMGBi8GA8uynP80hXgm
EapKSZf6L4es6n/Fq6PIov5DnLPnX0YZyc8TDEhE1NiX2fYPUwhJPGgFqnT9gTHyp1zEiZ3kPuus
T+JHy23m2GcqDxBH2meRR16IMOyLZ+kxUvXzYDvX1uWsybS4Go1renIeonVE0ABrWU17p0if85pu
YSyReGWjDEIom7mQLzdsHR8Hf3lcuvzen6pnEomOXru8KRQt1DI8LRyMRFchZvFXmAyfi55omC84
myrIsgakovefSGN/RFgapmg9LgqMoKaRhYvX/bYmhbbHvprJ21CW91R7xhOT4i19Ajw76aEFqx+U
ccAD9FqW2UdVY/1EbInSRiCWgx356ojvAPvjIewnOQSy6jKqmfF9m5E4TTgXNmO9vNUV4uVkzl8N
UmmCLiPKg8fwI7bmRxxYbdBZDsnt2t5OlzKx2K6f1YTYvBnUreSf6suqnYseBYxxyOhzm0rvWVtz
vEn8VoZUr+2kjA7YulmLOzoBJjk9xjm7JiLck79E32KqH4pLm4gxFlHg+7y384jfjzqvlhhdc4eR
kNdMywu3kG4R1BjjHsP+vfDg3FsWZBJhnvlvy4B98bC4qGwWDMuF4khxev6xkt4NUw52f6xDG5W1
7aZU7ReRj0mArqPYjITCBZ4kJok+iuQSFKKDVbfPWbz+nOwoXEzjFpXOuciQzlRr+2BM5qdTc+yq
mYvdEhZBEbp7sOBUTR+23HmS0/KlG3WXxukrmBXZALr6irFLB77aMT8sQaTKr7Xs4q2pMIUA2uB7
LjJY3wLJXIMK74BQg9hNG5fy/OYMMcWh3k3hGT4bt/E9JHpPWiVZ0w4056IbrhQjDanDOEjMVYRG
YiF2IqbjrH1oLeNAq+PPsWifc8shIKF+Lsz+PloHdvTqwapBUKa6fKYF7JHWhnhrGOtjehHnIOPZ
rmlfbIolg0yC19m4yYjDGL3KqDo0YxGxhDm/J5FXPqg19XzIfLFUfOUWn3AnznTk3Y8+Mb+kDHtY
5iM++aHtvlC5HOjwCFVWXlsUNJOurWC2Lz1mYxd6GumNGh2ENQi1vYvszroiiovMpCFCienrDc/Y
K2zanpcXzM7yLSy9H4VxgJQ4mA3yLCzXUWO+TSwjahJXw1TcsyLQyzaB3hiD/0Rg26ffWJ+97xyb
vvztpU2OeqpM4ztPSGmgraExeHPkZF1JP/lYTOYj2zovY0mj2iRPhZkfgJUedD4/mq1xoCDzsKjL
uCeTD7LLHtBcv5GW9T1Wxu3U2idToFla1resdo9k6r1NVfk1wyJPDvjxHw75342Nf2wYtf6vZyMO
RrSx3BDe3/c8srmldFjO64/qMkNEbfOSWew0qqJQpYk/p5nZzXN3K7F/ca9fshKZ4OTu/smr+Ps9
8XJCO4y8PoupY4Eb/e0JXfotWFDXmbyKsgltMKwAY9mhhW2IRXGF4ucxa4i8t+Jzs0SnumM+j1Pi
j8rwt1fy//j975kKNyy38j++/6/fi/flHeShS4v//e//S+eX/7Xvlvdf78wCh/ePunz/DzhC/xGP
+MvP/usswKXuCO7t3+zbf4NIkMzN6utd8Ajb+6tv9zfYwXQE/gPykPB78/n/FZGwiVgFPyAmFb+t
kv/KLPC3xQ6/+X4ZQ5iGECX44BF/h2Itft4VojK7H27U7h2iMErpbhtNErRJoC5Le142+6xe/gl4
Zll//wXnv6XN1HJ5zmiJVeJSt/rHEcS3RNv3dv+jSZawIxe1R+hBtmJoFNxBJjEHxsVYs6zjNQ53
pP9ktKCHmWAj2DaYDfYXeE9LfZKzC/xXvmXrEiZpc6jE+JB1ZliQfxeDO09tczfVH1bp7Jey2hBd
cU+q+1PdfCSKXOG2vCIXOqR27wky79qnIoGgmxVvYM3aQffKOu/tzH3Fi4mQSvpPZI1gtWjpwoqm
7CORzR7zMgVIF71d+m6joTmOnXqKyyJERfb6f8g7r+a6kaRN/yL0wpuIvYLHcTx0oqQbBCVK8Djw
7td/Dzg905Kmp3vnamNjQ9MxEnkMUKjKysp8DceXZ1U1IgUkaJllbykbDXq393q3PEz6SHtuarDz
6czLXBoodawP+0dSIYsmjvY0teeo6Mw7xJPpgMhx6quy7oKmchdMIoUCWpCOK+WurCer7oCKgafj
0oQS+ldA6oAO5jqshfwNcdDc53imBsbcfLRiBGGV7fOykg8gqZr6IlLB8jbh3qg8v2vcqJSVDAVP
qEGlTtFSywdX6dKPdwmbe18GplfZH5pGd2u1OtG2g4wDJTdbPXhlf+P8YbEUfspYmS6yaIi6ppF5
gFTYp9MP06XtW+QrwCo/U/BxxUWDHt77Vrt6baYhsoTQpqLPd2CzniY9OaZW6anAeunfXzI2Xo5Q
j81g+O267OCO/mNSLh9KNH2GWxOkyPnK8QDtDgtrCQxOpoYUHO4pswR4/0Vrq8BiupWXWm+vt3j5
UKHsnKY89lw/KQC0cAcCxhljprEcW7qiwsxhbX86G7P4dstpVlmls0gj6nf7BIfrmSUm3NV0cspS
Q/1Yd9H9+QwEHpNAbZf1m5xJqD7PEyWHkdr3fioe1+YTHo4HqHxoymghiOB7S6+ulWycABTcJcpy
17TtI20gpFAEpFnUZzwYQtrHz1OX+HiIOmtcXQ2WyZIixi53vqHip5d8VQ0VPf7qmiBKzUnAKS28
SSVmiDT4SllFePgemKAnpD0PP4TUP9ttxT+JA7KkoEJAy0NVqLX+/GCnouuqetb75060nhrdesrR
oMBLFx2r7mMnUgmbJWoP+C43Q454DZDT7vYQT8FNRTxLW+5A5uI0m58yTKfFW+KDi0OWST43KOrN
UPwBZTyp6+hmpXFqtjYaoSiKJTA6QVqOXdtG2qIFKnW/aqlRIpsc7HC9vhleYiJhH6P1p6hBzXrL
jfWYFbRpgB/GJfpx+FGBfvkSp6ip7sKFcOfdtp4/dGbuNqPCFeFUlVXAFuDzDINPih3A4vRlMv1V
lMEsTWTmlSMs+9A31wnF31Ubz401ORQHWcMFjcxbdBuQNGz6c6JMd5UyujnlhgognNxtHBZgWkjz
uULKsG7APwB1d9oOJc0RgfEbkIv2A53Ou3jeXanfsNihLMq5YTFs0fza4SSnyNTwuu4w9k0IWuea
78VNjlNRoxD5sVr86yeusMn+20qW9pI62w3p1S5W8eNKJneqdDro/TNjjcYWISXRgmTd1UbrsG3X
O2vWUPdJ7ik/XWkHekLeBHiFucLCMDI5mvr2ibKeZ6lZA632hrYw6ZjS+Z2KX5muOv1cXMwKOuFt
fOnNOpIV5bmNs6/7KpFZtxwa/Q7QfbxaEfzBSwew+a9v8s/uUeGEr2CFLtMfotXw4z2qpdwaerEN
z2lu0HrnO2d5RFdmRicKac+//jLpz2IjFsaQWgwNhRDl1yUEDA6OOVupehtwOwBWaBuuwnncSI5D
C9PTAMI1aSdwGdi8IFU/UjlEOjbl8FB7f30xeyPnp8dL4rrfsCmBsBYpb+wJxw+BWtGKxFDmaX6e
OQhteRsJCPng8LcTXfTTZOo0BsgySjXoDMTwmyacB3h3muZXrCdACOgO65d8UC5DyY5KlT4djdON
IuKCFBNKdceWiCpPdXSzRlB4t6smW9dM617ULTlSNHTqTH6uhOlBH7jNGnXJaswvirB86Erl1EEG
xXnlraraYErQm1/HM7g0F2XHbz27tqxDx8z5ElKgyqwfqW5PNrQlxFuNFj2reP0g8Rowx80nPCTu
US6CmVMS52XhqRf106KkxwYG7N885H3G/GFBtVdsdBnLXLpX4l4dkvYZ98OwNlJMYyhlWHVBCTt2
caWM//Ho/n/P9GGDMmw/zOJ/M4R7yqpbJ5y+9cO3n/L4f77z9zxeNn5TVGpzhqmZpqnvR7Lfa3qy
+puokqSr1nut7wf9HcH8DRkRizSeRrGoiYZJ9v97Ii+g50MHWRElRQf3pPyXmTyf99McQdIPQ/n3
njS9Si5S/6W3CGCi0dQN5xhRVOvVSeTV8ldQIu4i0AjLURtEHR5KQ5ObBUKqahdt8AdeEF1R2BXG
3vLrmyl+XOY4faMv3z9ZhRx/n7DwVG1Dx81bQkMdYHAKEcUhG06vQ97FhwxJhJZik9yxJOvtjNLU
CEQDUevrzTC2UK0N/auex0iZCEhpVLg2eZy9S6BSnYMC52iXqtrdY8oFKg2p0g5XUXpbYyo81ZZy
e0V8P/4e3+j+O3Nj0S9plRvGZJTs+ckKw6/zKhjxd/O66chnyOa392vpYwNWQIcACXLbMyd4qIrb
PaqKDaysKbu/GZCF0fAUI7Kzgk81R0X14mQEXoC+xs3FOXM7GwN8+Q1xdpR0uil9E0eJm0MRkRu5
aclHpaGzKLKLuH0hAGgVyFQxnN7acz7lveCoeYEm3tLi5Y1ukF2XmfywFZ1+gi9QPQ0VInFonsef
pEVaUFkccUpxNn2rtascN9vZVJGNtXIJcVI1UVFx1OoRK82EjgJgUapDGaDy5rYc8mys8HGo6/ZF
km+xI/Ry/DQsRjUgZZyJ4dolVBNx1crhwrfFgzbN+LDRQlI/ABtPr3Mho6+9dcqIYZsKorKBqvU5
b0QjxJwpvabL1D9JUiy8TCjNhQbC+lGBHz2y7aaCQkxFN7Vf8FGhnNeAH/sMUl59y/BfQjwFi/O7
RcdpQFatT6IiLpcFEwEyPMzOjJo+J/LNKLq0ZnVVxVv6ZharFkniLH+CHltcl2WMP81jgdi+vtLD
TTh3uByb12MSjwHVkwnTUS29LFlunlH+uH1EYED82Kbp+gxCWr+KMP/szuQlaqEWH6aNKuQYo0OO
oBClMeqkHkwcgWSqkumnm2aglmsXtfk2OauArzFCjtMz+89dlsP4XknUPKxpkCWZ0K0o0xi17wkI
WIgedoz2jk4jC2XEwUE+uPmkQ2C0Uf5Yz1ojJdeqGJPPm4ni1NytlC4H1qasbFDStq44k9UXZ4WO
7D1mOHiTZNgZSNuQBWpqJe6g4TfdQkI/JqjSBn3Vm+fSSgUgxQhuziWfNyEq+whdET8VeRSvbJ7d
NUUwF8JDiQqx2n209iZVBob5rMhr9b206uWiD2t6jslo3mKA0oFeIALZg7sNsyIrzjsxNbFXRf1Q
rrhy4wmo77LfuKs4SdlNZGFJN7Yupke3ME36Bdg8y1SCl55CUh13uxgw8aATd4c6U47PfdIb9L5V
NnxJmc8Z1dGDsEAnHsyxeIThixOHpq17KX4pnsRUvn2Ep5g+pmMq3w/V3B87PSnQwagTjL+L5vnW
xXlp5/E8oKOwjRGwaWQNFaRytSwbd2LiLrk7wJftO3W7oq3cXsetHE+NsdUPbTFJYTkWepgQZ6Iq
FiV/aRRIWWKrv2qg7Q56msTPyoqGWKKpBeSiag5/2HP+5Cgk/7zFv4dvtipLwsHbUPH/3tO8H7f4
WOulOpWKoyol5QdkaGhvUohAYdQc2zYYpPgIeE53JpxBQ4zqpo8NMOTAWIfxo5ZnKJgJwxTgbya/
FGp7aWb4Vp2gy4/YY+Qf0QYvjgr5s5/XzRYtWgsVwmg431jVzQr++l5U/Wd0lKlTUCIjZe1R8lJJ
BPeb/eFmsO8kyVSa5jjSmHgxa5WomdE2/b5s2/g53cew69sF5uz76O7jDF2Q1bePfbo/hQbmaJgJ
Mk9mE+oHuQQZoC5pdy2WXLwubEvnCSVgcsRWQgc10bIevQoeu7zC1MOgcDioSJuUCEYyQVCkTQ79
PmnGffog1ivfp/uUkvbJBf60eKJ+x4yjsnI7jvs0TFYmJAEMHXppmM8yGG8MhZi4TZYK51XEwFwY
cD/Lhl31E0dBeuWF+ma1MoFZbgiISN/Av5ZAr+vwqNpqPevbIGIlAHAA9PmMAAsIb7+jLabRH2dF
J3kWjaKBeIdt1MeauE+7x6318piKn4vsmG+vcB815KDyBp2Bh1z52NFjH5rv4NOF5XPCbqoPigMi
xqnOVfpQd6/18twqyHBXkXy7y5cvltnYSnkBEGw3gFnXjxLAlRFZNgRZshdr4vTHMYVNFRp1c6rz
XT1meaXI1iUgfC30OIwnfe68IbvTQE6KKKS34wSNwctiJ9eyqKj8nX8nH+ERPCRfGiPEoNouPiqY
Plf+tH0SyhfA5ap4LSAVwq/G0yK2vppyuH4xmDJzdjdavrmewXljW1PZ5Q4QbzMfJUGc4y2P/oiZ
vgzizZ2wqOzx8dZWhQr9rngjgsdR0TVvRfm5rqdLNS27E+RhapUjscsrDMNJ6sIBFQ2380GDdp0C
9EiR0aZxZ1hqpKOOBt6ykAV3mGcxbMx0eIHb0Xj1yJgopnQSdsQzrmZCQHIikQ7UnOw0Gec6Q6Bk
qV6QmUa2xBpdcUUeDt2gj5Y2ncZyc3tyLewdBYRlJN/M1LOVSn4O41vDQ2hQPyGBvHuPKd+3ef4o
1vLXchVdsp43ebMy4AdP1dJ4Y1c/t5Q6URM/zh2w/eF2mJtRM+0m/iiN4VLfLqXaEe0y8U4R1cQm
3DzC3gwNGVOR6nFLfHgCqvplG5EEW+eDgG9iqeeOBDVglGL0qjaLAifE4ZO2zfVhzmSkig157TzM
unHbiSlgaW0XGmaViXacK94ACf2CMty1w+QvNteLeFsCmOanfLPQali9uaZvOK5COCOQ68DnAWZf
G48lar9m/CWvDovx2qM4KKvOan5RjCexc2XKz6Zyus3+lH+9IdUk0LM1GlZ9DhMvBzNvb/XAQRaJ
BgwK+go/C3hsdM0KowP05s6V5JpNUAovW0Ni1q7ugEPEnN/v+sOWLzYZWsGf6HTH5WetVl9AlPtC
vMtSXXrxUwK7FL2vyqqORvyoIYq/UGrE6qbqD3gJ2YOxVzDaabobk85uVRE2CbhmJeIImSmf0vWK
zJr8kuIbmkxGhL6vL2ZRIpJ/rOyFI6uElZJT+BheNstbdCyyBJRYpTvczr2x1R2jezOSSC3PyvMq
XcGi2N0rTp1g29/AzGzfqIahtOmAzHXq6dRjwiNfS3k7N+2FFaj1Q3izPlvFUc7upvpmK/Njh/gR
6WYo5w9mVZwULA1HBNXyHdXbynYqTw4EcNC2HharJCIqbBANOr+Sdb4yoyTvoRIQKQiGTAYIPxmN
BcnvyD63tvcM5aUpL6pWBeL4fdhu/FKAfvY5oXq/0bjFgsOeETlWkGupp94zh3t8EFwsL06JgBLB
rinZHkzEDpCRlxH5SJMnrbtayXrMpY9dB9oGIXqh+t6UaESX5L15hCaAN0yju23FB6XDBALTnWbB
TjC9R3EKs95D+5ZAsk/AIu44QimsrQsSZ7fyqcZDoGrCDr87KZbs1GxeREqoAAaGjJItKbkwhTN2
I4pxMpZPUo8HjSZEq2iGO8NcSsI5m5EA+64iM4bzVSNGQ916cvra5gD6PKT4/qbAwuHwp2Pe+9bK
OU81ZNM0dESBfyn3AB5oEkW6lcflFjOR8m6GTWCaTCQM7emqZ7d6bWgVDPVdp64VXCZDnD4jZ2GR
zyycPJTqPCDYeWiGjOTiFpdoiUDcKT6AtbcC4T0pAK9Uw7QlUzDkAXEvnDCPYoWZ9YqkC4196XY3
QIQPh7pXD+kson8Ik5zsKl+DboIndbMQXmrAKblFkt8Toz9Ar2aO7FlxmjHDBj8zrGM70vpJ18Mq
PjTlMeuzCPcLjiBw8pTim3H7cmu8m+IVE5JCxeZCiTHckU3iANjiVKdoACSIgccApWwYo6FSrf4k
pyG2EjTDN6RBdFidtjxu80UsusrfmifDWu2Eerl4xmLirN88HQSK8jHv7oUZ8bX03dbUpmHtSlCT
q4dkrY4cbr/hfWApEF8SWvfUmFHv9wpOiRZAsvRppFnUHovZuMhd4ik1BN4eyy5Mf/RNEUKh3CLd
onkz1c8DT8cAbucN68GMaTP0b1vGdixcUZSs0iG6afF9bTxz4kGvRPJklAXGSQ+qqsN+C1Wgdjhu
pvEogQwpN8WeUpxg86cbkos4xXxOb81RWR6k9ru+fTDW3sHlBskMUn7LFP+mzvlLs5y5CI6GqoYi
YbnJWezX9iF6el3Zae10zI2Z1GFD6QZzya4bP5MLbecC5lGw1UvmzX3SsOPTaJBvHYbPDQnge875
X5Wvnm4V//vf+3v+BTh7B0r98a//iFL76T3Bt9vltfrW//pRP30y+si/X93/TSgb9eUfkvN/L26N
02s5/ljXen/DP2paAs/tN0tGvY1nuGtKm7Rhfy9qGfpvIkw3pMY1U/xH4ep3oJqg/aarMtUxXQND
tsPZye7/WdSSxN+YCzodHZm37Y26/waptp95/ih7ariSKEB5wPNzcRqQ/V9KWr2B0YPWaMPzWAI5
rdZRP+Ipvzxq1Ygxy9ibUd0vEMMRDLnKnDcOKn6Pfrnq27VXluk4FphAlCmJdYL4j8kaOVnW0FLJ
AMZh1GLr6eCuQrXrt2OG+2zpAmuNTxjWgM/S4s75Yej/5Iz38+2A3tu73pToYYzosMnem2E/nIpE
tdOg8yvqo0YRwE2qGpqgaX4VIZZGf/1Ne/v8j4H7/ZugpciQsiAdyL9sEmPVW/meET7KVQk5OF3M
aNtlzWqtQTrMSvVzM2J8ZVuUGf4mKPzJTe5y4pqmEx9AFfzS2WcPxbUXyuCjllmThw5jcixh154S
TV+9v77Lf/sqJhmFU9qmODQwVX65y5x5M1lT1T4Jsz746aq/VugHcRBCCvKvv0mhuvvzgCoyIU5i
GqIZsEM8+P0Pj864iTqlpLV9KgzRr5I+Mk3NN7fhhPu2x0HW16CvaUpUw+eb1BdEU+53Aag8p0j1
WhnfVNXkNN6HKSWKtbqKXepOkxpVaoVZ3iPVzucFQWsF69uy6Y95lR27CW/rFCfUUZb+pgn3SwoB
7FQVGS5R1g2O5kzEn2/GXNYcsiUgCKmYBd8QexpDcS2TNw83BLqE2v/r0fu32Ug9WgZzaGlwbKjc
/DJ4zYzmbb526pNoinqwxcsWWsJSHucKkbFmma37QiAJkbu/nSE/F1VYB3wzhgmgXS3076VfkyUj
zxcU0zIsRg2kOxLcWlE2QX7nr+/vlxbc/jWmLDOolkKLAA7RL+UOqZGQuhEW+WmMpVuI6B4aZ4Ww
BQV6zJQRSlfW0CaKEwu5U1RYPCQccNtQgWbmFSx32OaKJ6wB8M3Xv76yfxt5VWfiyTJtC5CcWDL+
/KSbpeXwnMfJcxaT48blMN4ZEgKuMdgQchx4QpOUPgiGYNz/9Rf/Us5iSMBpsDeo4IuRMEOI9udv
loZNhyuidc+D6m1dDZA9pQprzPV9268vuEw85eW60qO0MIQplS+7Sv+sdK5RIamfNOM1nZUeK1fp
9QYQoxjlb4mkkBVa6hfETMh4ERltWnRQp7+ZrNLPfRSuXBNpxjBj95abBUr65ysXGjo1yTatz60m
n+NND+geuDfTuvTWfMxr1dEomEC6eJHGf8yj/yqH+T9LUO6ab/Xj0H37Npxfm/8HshTLANJuEJ//
M+DuESXf12L8neHX/y83e72t4wDI7n6s315vP+Yw//q4f/bmYPDpwNcU+V+o+n/25pTdNUNRyFjQ
1H2HG/yexsgaqQ9rle2D3+g0zf6VxfArFAzJh2Umgm5K+n+FsQPQxoz5YzemRgmCxiQ8/BL3qJyo
RjblyjmPsmN76C/CHVpaduPuMOizfNj/qV7Mi+4ZjT35qAmG60F6hIAj3cX32QUfGa8+ry9rGHuY
/nn5HVXeg+x0bn/IT8VrGe1HesvmhN5EajAecw+LWl93UE50Cld2dU8/oLjhTaHqjPx9cXG8dIuH
+CB7bbAcU2d12rA99p7qoMZ5VNw0EkJO9a4UZmEXwTb0xUA9tEER5O7qCf4t1A/NY3JQXMktLn2Q
LfZ4ltwmavzGp4l/SS4TNB5fcYcQZZIzJnpIqJqn4owU0EU+GHd60F7Wc+rqEbbDh/KSRVOIY2wI
NtsH/R6OB/Nwu4+vwqV8LA7W5XauwvYwhJ2XORL3iXq9J5y1wHDiyEQf1LCrc3qHBBWCnjrFmef4
SmPJXr5UhyFSPQhefKzi9/a3yOvd2H9ChsXBiN7NPNmLv+MRyyuaUH+/DNWTQj7BbQMg3CF+DFHv
e+IVzf0DmrAB6C0Hwf9wDGo39WFUR5unBN1xdKWgC/VP3RHlFF9xdFc54A/uzb4RFJEUzNc6nHjX
/FDdp/4WWPdY2JND+On97BpOEVQH2iRFAG3AqYPVxZjOie38kB7yg+kr36VDcYVo9tX6TD2H6+jd
zh6fHHyLXYpfzuRph/40+/rdLVJ9bJa9ImhC8hQ3DccTAhF362l1W1f0RZe6i926+l3+IJ6qt+0D
JR+qIgmdKNluKf1cRLfztItysc59VDw2zwgkRct30R8cLTLcig/JrulxCuQwD7Qo9wZP8go/P6tn
zS2DWIlQ8qawnD0aVyPCqozRzgKEmv2tuNYHnK9dLChc8UUNmwMQ7hchqtzVlblY0xu+Zvx9dcVQ
faiOSjSGHK9XyTEv6oN0ZSYGsZf5pdeyTjCFengbj+WzdM2oGyN3YOf3RrQGNAL0gxoIfnZXPObn
/ISl9Ek/347mQ342WAHdKY/SQ31Awv34Q8T6kwSfdOY/LPU9Vf0hP5xvo3zDMVs6r87sTSmrcHBR
jHf6cLQNu+EaOvf7d3D3vsGqLKMmYg/zRA8JZld4UiI4lF71SiPWKR2qj+7goy/oiE5hf8A5wR/t
2aG76mGJkYWS20WsML8IpdDAcutr5uFO4xQOzooOTha+4dOC4HkrzPLhqCaHKigc9L0dlLkcuMDB
Et7utaMUgtl0kyAJsmAX1LdL4wCrv/+2famep3A4FkHxjCbGEmbBeoeBBbOfTvl0fBAcwxE+IMPB
z4Yw/pT6elQe1ahwYvf2bH5KznIkXZLsZDKXzvodEzJKIvlpe9Ae4BP508E4k+omEZ53JzTdL7Hf
++qdFii3q8mryQCc3JbOS4DEBtN72deDPzmoCfPz70AGnNdPpf21JipAc7WpULq9Jx4GV7Hfvue8
f3ZZk7w2dpDiclYbkXoHVfpIO8wnRPeDnMBqXlBs8xdX86eobGzJnT3q0k7m1wj0hFiuecIxeWHG
uY3zqttilDmbg0c9F/dGDD+pAQ/lLBzrE8YVLu6tzs0bj9a1dDT+hbSbP/imZyJnZ+OHzHSQAznQ
XBoebuGWHlYWDiSYSLhbD/v3luf1S3KH+xvEHpiSTu7d/NRjCURtePPUgMKTt7iF3TiIzlwGJ3Mh
lHqdOzuqIx0LT3QUO/MLf7Znu/PXYGSr6T0ERe3R/p6wI0wuUd9e3DrSXMul9GlFOa9qQ/GhDXPH
eDI+JW7H9Ms+dnw6qKhIYAcSmMYYy3umY7jxgxGNNsiBQAhxnnTTQ/OcuOPfnLaoHf2cuP+xZf6S
Sc8GUowKuLozR/PzxlZ2c/pAsAe3DStwizwT9Ir9zjUd7oChRHrnlPIkwG4yODM/FdxHZOT80dP4
KxLd9geE3vzVq+y32sHUwb7ZeGAHEyNpuHQGDms4HkeWIUxYf1+yFH/dxf1sBnow+WzNNiROP/F6
dsXe6/wSl0Kmzb5J8gsXEqwDQdybeLceUAmPzENMoOp8k1Aee4it2OLn8VBG+wf2oc4cE53qsvgt
f0sJmq3X82f0uuVoBsj122jOvP+geN3ncx9iMsy/UQSKigfYM1Hr3UJUFT2Zr8mj2Vm42f3DW0+K
cibL4P7jRnISBfDMBIPUxR/R3ZiVlMsD9Ww6s4MW7YeRu5OZPjo3w9S6MGhs4opP9OLOWRv+7TV/
4vMZV9lGVMPTPTEYfMAbHsbQXsYfPB1dyHFMDmGfU8K1fIa35LVc0vqdx+I0LgvwiyjayWOMje1z
f2yZOzQvXJ2Rg1Pr6FHFc85sldi5+DWP02KaWn7KmnVVAp8ZgGMhV2Giu0jGu7hN2asj8GT23+1j
hlkwDxO3Z/YOgPdsjNCRWQiooLIaWXQRcHB/n8o3z+J9kosjqV1zD7tv/Qn1bTd242i/nT1VGvzx
iEaoz5v4ojhggHiFYO9TD+Y6g1dH20e0+w8rw4Edg2/y7MkngjhoTmnUH7CEZ8D1QLjbnzTW2CHk
ZSas6SV+F+Cz5zxWXD39QiZc7XyntWUjhmOnRIWCNbuPBUQuLhru1fsgI9lMUofgLPuASEbT0Pti
wnI5oXwcAj3Uw4FdGXVOzwqFIzHoKFznsA+hI/v7d6lkefsaSdzcS98npsRWMXOhudMEne4IUUm4
ZOPxDFbePiXqE7EpLPeZTHRBo9lLCR6xh08pQ0ze4QCscnpv+7h9TKO9lu6mAeEKAVpikMFWbzC/
1QCHAEw5A5Fduf1iRfgs+wCW+UkaYFbAKt5nKnoQgXyYfCiafhg789GKKJgE+3IYeAnsdRuVQraD
lTQkJdUlRDtCmEbDV5UwbJ32WFUGI0MqM6X3W0UxzK0ZUUiUfAWybIRA3aEX6bEWPfHefJ7v1Qsx
jWddudK5cvfxbrgYOogh6a/Lp9mFi5IRUS92yJF8FArtOij38XAyXgPLnwVJqA9mnst8kXj3HvgV
3tNE+NB5mIixkFdnYqNgXZBGi4F51r7qLF9MDgKTLQYsm9u8IkZFWLvxHvzOPjADyPqRESfw0KHj
2eCpzXgjR2AbvsyTKiPyV4e0LQQm4DY+LidOwndLkelZ7s0lmXNKBnnwGVhXPCjvsU18n+GLLxGx
9p1nX60ranjvUaYOWKmOQv7ZcOuA4RBaZ5LgvsuYts5kxy49Wg+1nZRhJN3Zdz0uZTpRYXWRZ7ZR
WH1I326XfajbA+I8TskwED35feNZpORmkD/FpNjNXRW0JCqpqxCf6BUcN/1c31X367cl3BOFgcwm
I13pQiIHSz0OJF5mXazKno6cSrySdVyckwPARIzcQv55qP3qUBxABgXlesIaJ72Dl3Huz/039Brs
1bcC3UaEExszu3oGyBRkIdfi07NyAPH7TDA7deegdRY7O3MqsksbJhFZd+OjnkIGRXJLnpNzpMjs
yunIiva0S+B80jrp/sdH0fsN/1TODJbTeHvegsKgW/vrebxgme3kvukO3uZZAR4tLlakqFfx8bKn
cCrBQApf+ksTKgFKoKTshSNGzVG7xE+0uAf+Ij4az63+TDNeP5GIeSngabsKTI4SWkAPmVOAnTEs
GOJ6+tNEMImw4opuz4wvE4UmzB0ybwHOb9dZQHTLzp7VSCaDUz6rb+YT1jMBw8Nr88eEy9E/Zd+s
S3fUr1WQeDjJ4tJAlxsgopPcA5vzaEwFbJGkmXseSkVZ85JA8Khu+WhxOQk/jjkvVU5pg7dzY/sr
ztpkUlrAD+zW6e0ruekrckBYruOFccpOmAwbzugrwewDvOD5owuktiFa1VlkfUaDMeVtH+XHGHQN
84S/3J54MTnf/niF/dBHGkaNi5lsMoa3aD+HWe/PzeIDoU28qstR+Ex6ygQU+lMc9q5pJ0/0l+Uo
AxwbYCrk4Nvwicaw+3XhIcZfZ3f2F++VPihBobNN22Qlco2GY3iqjWMxs6t38Vv3Bv61unsaCqXE
Vt+zRngffAUsjQqlT85cHC8BdwSYA0sBP1331v93zJ7R+HHAIs0ZlyN/raIs6rz0smn+8n31Oy/m
6/bsNkbwnuNXyzeUfL7MsjX5Jq7CtmA5hMK97Ot+6++XMZAn572dvJUPuFcngerf2Nz2tI4kiLCG
hZbThBxEz4bHbCesJ37uVS7UCr5L9CVeA8QgYM/hwTF3ndfBUdhouXhnXzRI7PHf/gBwJvP3ZHuf
3Nthc56/58Gez+7DtR9BMF/jcuBDsEU3jvgiEKN0ezogXmR3bNn7RRFQbBxGuKfVzglIZOccBBCj
5/9nhmxgXzSI/6t9I5PeszrhmDtsahxGkfuU3Zw9tSCT4j4YdI6hASABLhaYABeC/SNBfk8HLZLo
jP3Q9NunG8HfispgCTouH3JNsL+S7ddZ7jRuQA2tA/PoqY0YLzYleEIfNh/hW4Kyyd6LbW5ghki3
2GykwV5/GYJ0D8PePsocAQjKpAWnCezB956MUfCxSfVyb2ZvIXGxeQMXTCLlp5F4yC55tOfYcHYy
X7Y5gajuws2A0fCabxy12WH246JAVvHXx1hIKv/hGLv//IdjLEivrFpvjXQmSSXTrFB+orDEvu69
kad4qFOv7CE1MBV2coMv1thkJ2pBVI6IaWgZkj7hE0B+tqe5m5uE5XXPt5YIcwwqHKjrsCtI1JLI
TO3tLn6Oz/G5O1l3XUQxOpoDiQqHRcaK55MrkVTPB42aUf+hfFq9JBwizBPZDHUiNhzPvVATVof+
XPrTsQtr/oOXuG8a5+GIoj4RcfTNx2k/tnGF08vysthXg02oCvpnAEF3WII99t/2bUB62ve3iuJN
4WmhZN/YAvp747jYXycWN6IJ76HKskHgsfUT59ntVKZz6moh9M+NX0NUJQQjgeTkbgprizxz31eQ
fT8KREOwSAeEKkh8qR+5zUDQzv2awaOwRJFu31I2DpYzKSrf71A5cVYffB/njH5PWv19UwIm788u
YYLX7DlafL/4e3ajUWgga7blD5u75wZ7+U72Gr8nkO0DwV4aCIHu39zt/XZSkk8ZKy575Yn0bCMq
uzOGd4daue91lrt9o5Q1EdERjiWTJpIv2IQEIwUiiLOP3DphAEKlN30Q7jcWmuItnnIA4BRp7NpT
yMYcrMRLwGFBzjkr89HiY/NfyH86f88jLbcmQ9xzbE4L3AOQBsrrd9a1OYsvuJI36PST6uVnKu/k
rXukwrTdqUjCcBOgDM8U7Nx9TuJ04XYctY7Awv1n+KDOGHU2jEpiRHm/6E566PYAEu5HWw7XrNmZ
50hibrMA7/YUcST/2VM8xWtFH7Pe5lB6Ihe0J4YLAzdGbK3Ekoaosad0DWkZlRySukY57YcSxMgJ
qXvkIo6d4q/l5X/YO5PluJEtTb9KW+0hw+zAojcIRARnUqRGbmBMDZjhmB3A0/cHSqnLCDHFYpW1
WXXbTcuFTCHSwwH348fP+Yf4BkUlYtJackBZhUhVkM/+ebfCnvuH3XrUqQDY6uRF4onL6JtxbZ/5
QLLIk8n33uu3yx1mSuYl2PhwTWQ9QuOaWhq76gZRBarM/WfnNL1zbuQ5VbW3yxfU1K7Vd8ilO+uE
M37rnXmkJMl1RP14zR6im/isugPUc27srbPlu6S+iYnEZtmaVDnnXXrqkhj2F1ygSWO4Gp+OpMRc
4nbtyXxdkGu4N+25eL+cUd8Lu1MOzW1+Jlki6UV50XHFvPzM4UjoD/WrnIC3bLcVRRfzxvzcn5UX
nEIktCZnWbQbKHI2lCbck+7Uf4u7pPoyzkFz2uzs8+bcvy5Oie9EccrnVN6sa/OqOxenXL236wU/
2/snj6/gVY2b/w745H8gruQHgptOxj93bEIYoxIxhHcP+bcuSUt6k9/Qvu/n06//+z9+/fzPFo1l
vPEACvmYWtMK1ldFg58tmvUTZBBM+oTWyoKi5POzRWOJN5CChQOWDi0EJBJob/4EmqwfWYDMwTgA
UgED4L4GaHIEZKJHDHdqJVB5ukCogTb04bkHzgUvXKfAT6L8ntnvJ71Fz3s19yPmAS+ULe7U6HCJ
gpBCkaMC/P3kyT1TOT4WRPjtGxx1aiGR5BZWdfJtU0fgupACrLgIQiVWl2iMQr33UL4b7ku33/Qu
ltPa19cv4f9c7/H/s4WOvobuAux+8r5+Q1GdPwBmTPOn6/tfP/ZjgQvvDaKwIKnMH4pfJh2AHwuc
Tx674BAAkV90bJdN9fcCN1ngriV89EFM/1Fe9NcCX/fLCr5C8IAuOkIfr1rgKyrstx6kMFA/PVzZ
kQCahyVbtI8LddlBQAh0rRs3+Mv8hVjnPjapctpr62fYpKk4TfFZHdzyTOZ32BpRizbeqngmmo8u
Fw89eohNSdehMKmreDnq9Y6BKiDa/aYqzfOpAPPCH7ZWV33KXXPn+2/7EavHxLsQRrvHRvvdYg/v
jRzH9qa4WfqGcoGXJRuRX+OpgoKH4ppvzwCEb00n+YrzGmrJYuDvuvd5Vn1pSus09o0snJJMXvBY
r1yjw0UejlXptU2YlRmVp6TZxZY4zwZtChaU2sIsdiEbsasMf/YADhdbYGDgVePum9bWt36h9lHP
ba5GKl3W6blS/ccxJj2d3ZMm+SqgTGkVuvAg5e6WCBuw7FOUfB8wJVkq75NCZRAnuPRjalw3llNv
bVB5ON5xM5LvW9v86mTg6lFAeGvo+HoAH0CVOXuXl5552Tq5foYS0zVUTW2LbxNpX0X/zJv7e/yA
aDr00tjOpvqAg/HVArn6zHWd+pNA0n4zldm478u2vUetfTOaE3Dbvm1JgFPZ1YHruIgkxC7Mwckz
t1nUJntTNDap+NJ5N4vCAW5wG/6h0b0rc4WYSmbvUrSHzocF5bU5Smu41Gb63pVYFRtSvyhQKQkl
5hxIhEY/kBevOkX/OyHof+Ap+jNKsBn/+Ri9edCKVPuSpA9a1w3PxBh++meM8d+g07PK9aCesIrm
cEj8jDH+G8IYkBUUUB+pxE8OUevNql0sfJSqwcs9QiD+PkTNN5yrgEABB6HMDgziVTEGWMTvMWbF
ORydnr4511mNysyJlHaKkxoCFpWGjv9sLu29D0I7mEz86BxNlSe6TI29iW4mNIKUbN0szPqU7ukS
5J6XPoixlWetPsUfHFs6Z/FSfMLG/X4amg5Km6CsXWGj2Y5sJ6/F8Iz8F8+UckZTra438Cq5USdZ
sS9y/yxJCnGbWDi5htJH5UN23rUWDeqi8Pv8g5Pn9ifER2xoRHOK7CZf/rKpins4wN7GW0AfdVEd
7WxTsxE1de4M5wGSbLsZDeTFk7SjX4B7WWUqbAq7LsPkVpeXVZTMJ7KOpg368k0gy9XTauZfnzhI
+Xxx0iq6S5Ba1ILRgPSgZte9j8mWzuJ8Edu6EQ3SSyC+524uL/oCn7awsooUgYJIfrMyG3SZa8Un
UhMtyl9V9WVBTA7Lazd+FwEC+yB6A732Rk9hN+XtmeYb0B3i1HrbyNnacq1bdkWRD2eJAZLeEDMh
3tf5Yx7FHRQm19i4ovLvXATwVRD1kJlNIP4B3Pf4Sq3EqQor7NPIibi1AjD90qGs4AUZa6uAPqE3
gam36qzhYcLM1N2t43fW3raxmgv7qcgux7qqLyHVVjd51FYnUQpjKyjyXt8lbj7sLQyvL/G+Mk/q
TM+uXK8dPw7piLusFolb3Hr9a8TotIsqluP7WRbFWSsd2mhJs7J9yuJ6qWV+5U8N9WsX30sbk+DQ
rY3RhSQVRVCv6GcrmSSXQ01M77ORKr2r9SGaQzKYHBMJfW8xiPPNom3zJJt1iN96hyhrv/Emi2gI
37zzvfmDGq3srxg5YDim41tk2ui0thx/8IK8a9Eir9FlPf2gntdlmSkXj7nDHS+iy2YjsiMS8yeF
9N/x0wdl8c/x8+6hip+JmvzMr6hpg/Gix4wBjg4gmrD1KzNDXQ8AO0gv8rBHIPvfmZnxBtiizn+I
M4AgXTGrf0dN4w3qa0i+co2BnkMsfl3UXG/pz6HDjqKmWm2c3T6lpWFOn8Z0oG8U9xB928jYY1PT
BBn0na3jpqBmFohftT5huVjBoBnitN0zm2FTx0VxUWiWChsc4UKtlCXVueoeyQsjGG19OWtwn3xo
42g8TbWo3BnO0gOatAWEeAi2kz3EGNI5E42hDkZoljuc9ekX3FnodMdmfUWwwIw19wHq+QrOuI7I
F7Is6a5ucrMJROuqv2bVYx1VZfoG1Kt+VjW+3LTDSCpI1ntWY1m59fDH25GGmxRlSzxsA11m7EwH
/2s1ee5bP7eh8AjpfmhSEzt0CSPWSnX6NWqRYTUozgsDQH7tl1ToqmUiU3XMYBxrzOH8/k7iPAN3
rZk/pP40I/KVzN8QKht2WG5RAfYqtcFiyN2Y3armlWdAaWTlbNyi/q5hdYKSKmkQYEG+jjsII5AC
xVQbKapZzzeDYwDFgGT9Li5WX7vIG6hhCvwEYfvcFraDh6BVXapl8JlEY5QnQ6yKEw0HxI3fLxTd
e8QaiywWt14Vwa+Xarl0zHkMtb6Fx5R2GBgLPE89b+zO4OefVK75ycMMdWt0CcVUe8Bso9cBOWFf
h92WTZcLfW8zyNtc7IZpofuspneYkOwBd6ORJ7GS9u328pHJ77RxsimiUTsp4umi5HnvLRxyAnQk
3i2IVLkqi05nAYMRJw/6lF5fBnGNJ1IzCg3pXBgSDYJoONYMAZ5x7QVU5RwBu95BZ6Kjht4X/n1n
9VTH6sE6iydusPYikffBMfLDiODc3Tiik5nEg0CXzHOp8ll9RBIKIRRjMzoTU9p+GIZu2ItFAUbU
3PLEL83i42Nc+HeAXEkW/xwgLx7qPnkonomR/NiPGOnpb0yuoIDF0aNZE8GnmSV2Fejd/JS9Idr9
ur3qKFYL4K6oCpIaEAr/FSP1N7B3kHikcOMapqU7r4uRa/XjOEYKnfvr4e21QzEB7l+j7UG4o6TV
1VDTvfysytPTqqYoXU/J54plY8/G54n6TgC9H6WH+tTBnhh5fRy+Bkt+NtBJ7crpsyvjTzPNmCE/
88z7BGPDfTa8NVu0UUaj/B6VyzvNnD8li3rXG1m1Gf0lXPSuCuy+djdxh111ZyVXMopPJw3uZJsl
O7/3rwb4bRjeYalcQ/1LBNKU9YywszY/2PiNJZUkw0L1Zanx2jUGEtXiu59BBpDpRTTO90VvnNQ2
QsCL8c7sXMzdEFrcuJ5+4rLJyFIg8o+3sdF+Sjr3y9Tbn2c9/Tb4CfnzgFGFaX7MxuVkQOxn6L2/
ioZ7r7WKD0eTgIkrrjM4CB3wTlkndxOhOOg8F8+lBmJ4pkLJ3UQWxrs4VnRmnPZbZ6nbQkagGeW2
Snp6D/5bc6qG0FugXMpSXs7wboI06QfQapS9zcTdzc14pcNOJcDTAk7T+GsNRQzW3xJiO7Bv6hQB
Yfyj82UBh9PQfMD/3eJ3IJh96xA0Ng7GbMHo9m9xXwIL417hlW6cujn+qbpI3uf+svFT/3OLt882
MsHsiPaqSvGUm+rcDxeUirbzPAORdfuTeMaEbtL7d2LBHn410aO3hjLzvkG8Zp8O6XSROOg3NF2+
10fk4mZ/GK+XuHW+Tl4TB5n1JZka74T4i+buBIkT0Uza8yMtt1q/8TukMWuzT5EniGn/YYm+zURB
QTsyG8gfHveSPne/Jzn2rHjBXf07khE9/jmGBQ84NKbVQQz7leE5BCI4LkLAq0Mo1PN/RS8+WblH
rr9GIselzPwrepku92JKdit1bGUY6sSWnxke+H9CIEVlZMhXGWbXeFX0OkzwhEXlGluNtcLHRdug
1n0YxBzNsVgaM6jrxBt2s9AaOP+FhdSlJy6WBntRK0O4HftAOjGJv9ybCYKd+hxhc28p+/TJc3um
0myTuT6JpT++jvlYcaeCsHJcjr5OXSm4SinZYr0MVP2ywT/zEW2YtoUcgIJPafSg2c3IBaYf8bKr
iyZg89L9x7H2EkGU5B69DfuGlO4vN/XnMLKVdRfNKLtgoq3sD0Y5Q8KLbe2z1ULpDtoWlWs8LGxM
xCZk7T/gpTxsOjFq+1n0qY5ClNb6Qea6SAD0ceSjpGKJu3lxwD1Gmdp0mMna8KV820a9TF46Wp/Y
m1aI8Vvh1b0dGFAr4WG7av5uWCIGVZuXpLSjP7v3c9v7Qanp2Uvs50eN4n8dSj8eJIyT1WeKAbgt
HD5ILH8KqF51GzZi2BpUPU2F2tXkIzxKia/Xosux/Ao3bI+XNxXR+6pErie5xVQxqPR4J8VdBEZO
7FKckP1sOoWrFQwDkij8ddp1myhPMfRB1sb2Tmyp/XD2gMccf5PPrYNnlgEbAGk6zCDWctLht8e0
tMd/r+Pb52OK+EsHuDJPq/2fV9v6W46fEV5cEOPg7Bj4VxyOYggy8RKSeCjmCnaHwyutordDeVGI
8n4RWPoVTSpf6Iiah+kCb4alAEhYd5ie7rjWUdoQW22X1W5PP7lqcG+1S/1CQW7kcEn16cExM4vL
gY0vs2/E2PCWCNPi46AnX2pZlhdOOsuLAqtniCQ6AgpI3WkXemZmH7PGyN8n0NXCBjHP/eTODlAT
D2vwPz81k6Tq8LExAaIZytieScXumLdIIFmcOc5bjIfHKWwtBfsix858QZU4MDNX7lqEbDfLGIHU
xH94l84We06vxUYa3nTqdHj+OhrmMhOshKA36w7jLy0PS6T69zPytY7boYPdj5tyFdQsYU9dGlJT
1woW4d6t9dse2/XrPIurcHA4o/88QUL14fwcXTeI1cKivQENa53/E5yJM2qInA+Kev1otydmi9pa
6o1oFtrf0dcE8rK8REv+Leoxoon9IWToldynHy33AqcllO4YsW7bd3ODrNA8KDPMNepUnbX98/SM
3xYgo60GAhRWcXvhFDmcn8xzve1s+hGO7m6K3lmlQVKxqexUo0VhgTaaS1zZb0jwvNwO0+n7n7/A
YxA/2HfcnAlLzBaiOQn6UWwaIq1FXy9uwhj+K64XJcDxoYxOC7FEm6hzQMPMJijTqhXB0DQ+VqQN
kcYR9aan7IjbwNJd6KMPekkgXWz17xCenrc2FTjsh3o9NBOb+3uOGaiFMgW3xAT2ROVaod8hlBoX
mD6U01vby9CTQlzvpqzyJoAQ6mzV6Me3XaZ570ZcmPcFelhbkVEmxX3e3DpTMuP22HvyPWsSpGoL
unWiZZEWVnY+8d0+pEkznBmyBmwjeHVTvkw/eDz/Fy6K/68RMemWP1lJvzU69w/Lw/+CWJrWB5nW
+kM/LorWyrR0uXn8SJkeuwk/iml8goCEjz4qdTbho3HwK9Wiw0/VjXoZV0I6FHQhfqVafGSiaQsR
07AotWGT8JpU64imj1QQ4wu2ubsmdTg8HMWVqutdEdUx2YVTwOcYNFFdjWuNmxgXUfQ40yKrKjZx
DbTchGaj+CsBS/mkJfWZQkTALBTFoKBcdqOZnzuNr807Q6EkjHT50mEpO2XXnTUTf5Mqhnw0RZoM
2Szl6punaded3uWnUaFN+WauUifbVx0adVHtohXUYw4NXa+iNFfMSyd3j2/q34v2PwyDaP7Pd4NT
ROwOluv6z38sV3dtfpmPeQBSEWvx9+/ar41oL/Q96rsOUt3uo8XK37Vfn1Y+xQKUUfALXQ3mfi1X
bgaoTdAMsG0EFNYfe81yPT4FEV5BYoWWHPHZWJ1BD0+JakFTPmtMc4soKIKBY2em50nWGdEJ9tsW
MGcpUc8zqxi9phcO4LXt//R8WIfGJQPZYlS6uQMdnQ9Vg/1mbkc6reo0C7Uqm98pe4TINOr4Ez95
Gzc/futTT53jaXLOI8cKPxsxGY4ih2Dy9LAfy85wMDmAGqJKtes66ytFxGm3FLH70Wj6+irBIfni
vzCmwVgoIlN+Os47HS1HvasU4K3t2QqENTXfuDTEH/Em1a7ypr6lw2W/MOb6up4+03WetFMRCcFq
dZVAP5ynM/RIadhciOw6TnK6Z5l1nc+WCWaxmoo7jKvk2z/P8rkRkbZAYZqYJ4BQHY6ocGpti0SC
pFYN8p56k527Akk2vbHUB3AewwvZ/DPjrYn1CklhueKBfDheV2Qd3bEGQLWFy8aYbzykda8QY01P
Ld1UL6Txz6wb/I9QlTJXNyRQWYejtZ3fpelkAhfMG/BX03xtaMVlWg5a4FbOieUld39+nIf9a/rj
PoAb119VvOnu2GLN6p5kpSAqYg+x2zlMTfd9N2b+mbPM5QvP8LlBXGBmdJ2QR8Vx+HAQU5uAyHUI
oy2RQXe3U6ggBIv0vNM/T+b3pydYE4CO1kwQX8GjyTR53aySKHMYqxYlNLctx/TacqUZ7wYNyfIt
N+kE7m1GYdQJXzc2YXUtGa+myoDzuEodzbHMyqpJ2gWNm1nbjHHdvzeSUd9FndEEcVpBC6h40C/E
meMnu46KyAyxmeOf13e0XpZ8iQTovIV0uorK0HYjl0a9Z8TL7s/T+20gIhkBlHRjlQRCO+Jwer3m
tjIRzhL2ArSRSnBPNEu9ecEk6blRUMxxPYvaOqt/3YxPVqNAI7rQnETHiMCY73Pc27zQiRPDfeU2
EwgaUfynTM+OXgc6HGds3DrOZLSEzuDmXxGUAebkGOW17pbDeWU5YsMNF8vcPz/DI5mVtXqy1sQw
9Vl7sjqYpcNhvSEqYkSJR1rve1TUA/TMkRDfu6Z10mHJozIfpdxhr1svLZPjjYH9OOr4jkMJjAso
e+RwYHuYOw3jJAQRhAUCI7cQ1vYkEhpeRaMytmUKf282+ps/T/j4xKUmgRWAQdnAQVSEysvhsKAq
RkUXQw8jr53xqm2tJRrQrJ6baVNUUktfW99hPPxATO7X2IURag7Hw/NA6U2k6WHcNkaIL6E8ifw8
e2ErHJ8IWI6gRMk1l2wI5SP7eFajwZ7Gryes09k5n1KB5OlcLRTstWmbTOnywon321NkPOBMFC5x
g8Jh9Wixaq0tMedLvNBKfGinrT/FgUgU0pJpz3HxwiL9bQsyGjmeTv2HRA2kwOEzHOyp7FMqW2GH
zflp23uwHZKpfUE14rk5YW/Fg3Qok/mPnipPNnqNirWjIekYcnURXypdyi82wtBdUJiaFr5yFa4z
QtZm3XMY1JhH7wtLgAlnJFeEox6ho6G69BJlnfRsGaf5hQX/7MNbYdtIjBkk02TRT+NXLFDMdhce
nhln9TllDhj0ouxeGyXXCbGpEOkhK6eOfziK2Tm+GrIcVQsxyndjVWdnZZxVL7yi55b501GO5uKW
VEdWK4mwdE1EITIe1mwNSbgkMeQd6mzv//yajuHgq5UP0+Lqaa4XDcc7ek+tZkd4SvHwWrdX7+s6
S+8U3avzPJ2xnc7cR0iWufPyTj/D/wdrpHFAssYcaKbnWC3EY/6CV9c64tPs9vEbkYeByF+XzmPJ
68kqTfJaiLlk5YhuLHeaYbQXgEzErlNVsmn14auuWvPDnx/Dupt/G9PBH4wbl2eTBx6+3KGsFjmV
hsAh3oRurRykcwqt3Bdi0D5grHuLA4S67ItJnPx54Ge3JJQAknPU0zgwDgdO2og2Tengo9SM1omB
2vA2HbA9KVJdvHBrWOPw73P811BHcdqrliJVC3McEkVPMjFuzQF6bYJUIwpt5YnX6ctdgxL+Tlqg
6v48z2f3qEODjPsukpTiaHAJOm9SGi+1zVS6V/gu7+fOr/4rQedfoxyzK/BPchM1ChEu1jid4wUA
OxMZ+o1T2y9JbD47oTVkExEoOFlHEyoWpTVkTrw40x/3lRDyXuBH88JF4dl16aIruF7b1yrv4fLQ
hjR24ozHNoGwPvOtRZyNkYo/Tr6wH6ThVGfc552919jmC4/y+ZE9NEQNlx153BhIvEoHX8/IhcoN
7O0b0Piunmo7Byv5s6mx29B102Wn2jH/8vq1slbYYDnQyoQqczjpJdVrTWkjQ1spKHiAs2cpXnYv
RL7ndt7TUY4e7Sw6pVvdAgm2NjCr0aS9aYyOhtjkDz+a6P/5Dhgx9ulQR0dHj6w7novsvEqM3WnW
ZKgQ9cNLvZznjg5BBYJKhE/h1F0/fxI3RaV3sjaZEBABPzRMG2sVhLpDQ4xpFiye7F5YIs8+wScD
Hh0dutXqABtMhDfcovhSgWkF3Yste6cGa/P6JUH5ChTQ6lqC1dXh3Bo6X8PkcyyObWt9Ee04n7Zq
6l844p+bENUUeGD0jNCVXD9/8gSbzk6a2GFP57YP7lvHCcUEB0gD1Uu2f57Qs0OZ0NRsLuYmlerD
odpEj5NaZohnVassQonxgsCB82SIkv6FTPa5SEW5HFVZm1z2t3VR2NnScikQYY+m6Eavm3pbas5P
WexXrXGUVzmyVwwCSezhhDw/hxTQxl6IgYWzMyyvvpil+ilc+V8e5Sg9mvOOe4zGG5rbjCgfY1Od
4tJ1+ueX8/wTo3lHORHWlHO8DiJPT6eR2CebRQTdPJmBkeNP8vpR0IR0abqSKHMpPnxi+Rgt9lIy
F27KduCbcUlst16qzjyz0Ci6curSoFsbKkejdKYzDCg0G6GfZX4dtNjDTjAiHGjRETqxL+zT30db
i0Do0nLl5uq54qmf7qAFv50hjxzElLiHpDtMBN2GLFLp2qkuna56IaX5/UVhhEzRniYRzE1e1eFw
hpkCm8W2KdTaEinKWaBWGHtW8OcX9cykAG+v6SisurWAfjhK5w3Ij1N2DGXfFLB/RW21AVjXEa9J
qGn5q9cFSrYWdQqKafiXHhfrkZkmpchNuCSp7nylwIXJyFxN6qVyzOP3PkwI3dUQFwdszLGpYx3l
njWgpLl2PCdEgzZXf0VV4zZiawhNn09zf+6hlXidbeUf7VnYwPtGS0FKKU06qJkZcZfgLsAntxS9
zXQnuZw3O9/IdX91bfHR4mKZVFjuAKlDsKobl2IzjkZr7V/7etbuvi5IFDj4frs7x22Wy761uC/g
XiDAuThjDBjTxshnyit5++fRjk9ZD41VPBkpQqxoFho+h4uBN7Zw76GtXeFKVQaq1PLPQ5PIIoz5
ObrYHs6rr9xVjOmbyEvb+B8w6HEFa+jiVBaV7dPyXnzvvFaWZVBKsrQszIcKubo/T/F4V+G1sHY0
YXGtHqA4hB1O0fHTqfFzFVHQSQSFCN21P7fuaL4QZX9/kiunGoF/j+dIu/ZoGM2r2kz2SRRqhWiy
EIS8+DaXGeoyTlTfo1xvvNLcFMck2K3r/5zx1CSOwSBUghW1YhPpyF61J3VXoXuiOu+Fx7duH57Q
053FdY5fj4knJyI11UeO7JNEomtVV9EFkluFZwzyubqrNTgYkbzcpuYCCD9u9CmSAYbinyCRqTAZ
zPy6aEvvOh6tCZGZZLHSQMx+hdadTPq7Jsujh6UsNSxNNGDzREP5acnjcz82cJcBA2+Y0AUCO4ss
NCpKP7oySjJz1y3VDYluAeCNysuHZGn6bZ0u2R22Ct2tZvpNBRgYHOB5pi+rKZYDGGgit0pOZjzV
sPUwjPmqEq0DWMJNy3dOP6i9FaX2qV4Q/rapyBworD5ac1EzX2lm8602tRR07rCgIhYlxtcya+ZA
GV12b8x+d153okAPyuBY1TAGfWcNGHMJC9RvxDeBLxKh2ufMf+UThLJgsOf+DqybREZynCsznLLK
QHq20cQUSGVnKLnGXowmX67ceKsvpYf16DI6WgBmD7WO3l5OXFV6502vocFXWKLYJNpKRXb65ars
ZLYVDhahGkhuZIDaRkcZsdKhoIwDvkLYiKI2kQPZDizwXdnW7tAAhuPSXc4482YbP6/0zwITwg+Z
TUUkN01nkzsdooB1Bi9ESxLrm22OJmbbGs6PQTJg5dPKGjpgbPYnWUK++6GvBXojmuGsT6qKY3GV
ZAqKsqO0BXP2mErkLnJLkGRemjjio2UVCncsv9E/KGkLmMEKu22pGX4Z1p4hH4qsAh6TQ+7/Dui7
Ou94xcM7zSgkKMUWNrik0yVpMcaBC0EHEk8y1OpbuYjEuOlifjC0WtO9FrPhR2f82o7i5IKtZZBM
rlnv6F/RHstUXxiXjTWYiOUVbX0SxfiBbRt4KOB1JEZpZhkZ7nmsQyAGSpOM9XVD0HH2onRS/es4
lGm9q/xGfMytRDtrzX5Jt4MXlx/NKbs1klmGsxy6T+ZsijKA2SighsisRhGqX1Demkbpf1mMPr+Z
6wF11KFIkG8yMLdUmhlNAXgfe2PrRT+/bbFNxn9Wr10VUvQEet1UaRxPm0qVEr2odJ5jzKpc5YCx
z9zGkSPWQcajx6Y9o3tdL0m5q1IftRUJPD3I5dSpjWq6+qpH7H/aYEWdOrhQeWkRZq7Z5xvJuTtf
ZnWaW+Wt5BpDrWWKo3x6bw2TwT5Stew2WQHeeINV9JzcckDinWqaanG2ws/q7NZ1lpKdreBNxOAn
7WKU+PZlGhLYfafBDeJxmP1mcuIO0aneq53AzwVeumCuug+N8hoEVTtfi+8xeq+sEwG7EjBfFmtA
0ry+u9ZczLNCmNqq8wM7nvWElmddRptUT+mZjBgcjaEvhfQCTfQjv9iMZrTBvC4TW9eDtR+CvvPZ
annjg5WCBLez2atDqPQqQ/5r9uobb2Qn7ZKpWG5if/GqMHLHij7TNHPVsprY/VpGbWdtNAhxuBYS
xowdJkXAW7xGAVCu4zmtthZYvjr0dM30tkmXLx+0WHMwU7R8SKcizWJoVcWUXKd1Vi2B11b1g53r
5rUzRSoNB73R5lAanY0AGPCii8RYUiv0lMpPcc0V2pmXGvHXuOX0wzbSXLxwmaEMkc/EBbjhKlMo
a7bR8pfKct3a1JU3fh4XMxd7OzNosmiyix9cIJF2WMpYp92agHPAQBHH2C2Wm8lHt9UaPbAapbQt
LX4t3YFwnvbKEVqywUDXQuxoki5qiIveYCVmNfP53C9jtYFaVyM+KuCpbGu9A5RZx1ZpTsiQeTia
p+6UiVOhDOVecrZTo2UNlMaZDkwz3+llKi7yOZ19SFTaAILOF9ChbHvCNC5u/HTfW+m0AOKMMhen
u3H+rgOWSE5HlAqm3ZjE7oWfpxxZo1MjT2B5k3FjNvWMVHq7dHhu9on4Phi5f0XqZNknSTo4n123
X5CC7NuFpteU+dmJXXej3AyyIo7IzDa+1SodUYkqnfpzUVYuk1KzlIE9x+CVJ2GsdnU9FoAe1o71
Sc/R8TavU5MDQkKC27RLYaGuFAk/2vRN5F1E9G2+arkU8HANpewga/oO0bMGhYG9ATUZIVgsOr6w
yPo49DiHja2xQH4LamseW/gyWYcae28X2T4ZW+ttIrPM2SWNVuqbRsnpq5QZMchz5y4JB4gh/Q7W
cZKFVTwpsalLYRcBDSJ/3uhmh12jZ2fkox2r4d7iN5rgCyKcJMGIWf02aTvts97a1r0qUqrAY1ni
EGaXOfZqfZfne4MG80nniBap/mZaV1QJcDbQsWS9MJwsxoytbqNvjWZPyAw7SgqcM22nQW4LOs0u
p9CB3YqbDteeUbjQKKVGLYPKXYfS82wXHhhNa0JBOIF6EnYwW9736YKDb1taOdJ3lmqGnWOr6a8l
IlhfuWYyvI+WPIXwmCfq3hZLfpH3hY6TZVqzPvoqLr9pA7ERImGf+G+lqxaUP1MNa19j7kpELste
SThWU+LhTplwvo1awwv0S19ZuB7nAnXSOSrBsldZg0y9XFJMFHnY6PjlM1NURlzrQTYV+gKnx3G/
OFCmrfNGSLzh6mqVtagsb4GZr88A+HNVeHLDFkvTTTFpgxcsOPEiWDpaCZohIray0MwNeZVgOg3X
kQqDTwqRxj63Cd+ZT9pZ6jvZytLYCF+1wyczItKfjnWOQMjcKcd8iIY5Q8vPNrv8SlYLDfsA9nc9
b9NqVIiwxYXVvF0aZ8lRrepkkv0lzDSVX/tJcyPKj5A8i72t3HFBfwQ3qUVeKdEPWr6rBn2JYTM1
sZ1Vbzu14FO+G52VvrvFOFPV3Oo1o6Xygre2g6scz08OW71eGhcOlau5XRH2qyvT17RIzPyTMHCD
1OHhOopQRMJms9Pgw+/q0p2RgavSNgqdPu8QtY3Lvr6OzCI7s/gC7hrisyWIOrv4Rrzu461o2hp6
cJIsTjCVlKEgQzQSDedUJd+6LI5gr5lTc6fjx27tbGdx9hWdhmKX0ODE2HLgb0I2sHlZ0tbhUB15
oYFF4Is3VU0idImuSYbBfBm3n21+t7b1klrbW00/qr1W9r0MvZakNCgHJ/e2UTmpt0XW2zh4qVz7
hPoB+8COhYGA41ItaqvKvDX8XZM5U0s/KYbTa5XZgCJMmc2bUvOGcVcsWXymx41RnQ6ynpb3bYv9
XciZUXsfC6m12P1KkT6MYAEX6Aw9p9+CL52/y/FHtzbq/7B3Hk12G2nW/isTvYcC3kTMNwvgurIs
T7PJIItF2Ez4RAK//nsuJfVQbKPRvnfdIqt4DYB8zTnPmZmOZsu2xo+mIakx4xPEaFyQ/ysOuSFf
OvNc3L3Y0pQDFNLVyUPerwRXdGEVXFmlRdRdW4QmZedYfFxrz/tYVaotnuBf1D0p3Vv1riCJkHfQ
l9PlsC4L/H9CHPE+JE1Fyciy62PUGFdmLvMKWNAO2UF83rGvDrhY4ju1js03p5ZrlEl4ITYxm1tA
6ezhLtn5VWQemqhTX3giuk9SOSvOAFcM+XHzqipKUV2ELFy3EL+zmkDUoLLwj7J256+rNbZECxQx
403Rrd1praYOlHPsY0ZsOfdTBjUkSg71pO/M2cKWBq0j3io3nOhdupDSvV+3+s3EHGf7FuYCCnFc
AtlsuZzM7dTAxMA1OFwqVVAWkokekcbGiXCwauZFO8+pPBI6Eq8jl4OW5xxQW+sP7Ra8F9sKC7TJ
PweLB2BBnt+4H05jsvNXkkR7jJ+LWPjNotHvHFg774Z4/tpNhOIybKpuTK54A+U4xDlRvKId7wru
9Seip8pvQCbc+aIIZ4WxYO4PISGPkD1V7KiMo3DEhaRByIaRdajq3KVC7jf5ZW50/76y/EdDI1Rg
6aE6SjuknFG6qto/at0Dh7XHbWcPZQ+5LiQdlzlXaO+ox+lldAkQr6jEg1xiG1Ap5pHrWFgXWxXD
F16N8+Tb+LG3eoCNOq3xTVxE/cFdk+QlYQF5lVAj4JJS2Nlne7GeulJZH6Vfq0fAG6RbuARqDe6i
73UsXZIOkvKTwmtDE7pZC5z/iu71/LUNu26LN4gfTnAshSxSHljR+zwel0dJwHgm3E3f+oGE8t0P
FFUW8JAwkE+bUSdn7iSClWm7dnWos2XgzgZguwJJtsm0pvSZMx1X/vuybwimaGX1AXCK2VukH2f+
0pNwIEx8E1qMSrg2XRGQsM3bauv1cYw4D5Hy+5fLWk4XBRPs1Ez2Nbaqq0jBDAdxlKJRncCt+ZB4
C0Z9SYhHqiZAOEW54L63abFPUWvqY9sa9+OGMp0JYFO9KEWEfRrmZGlvxaYPg4mvzCrU8xk9wmvH
WVWv4XAl/OTSYhvzbdVjf7Ho8kMi/eLWsy2Zdb6N676E92+awHpf2F5/vQ6BeooDf3oA1ruGB+2L
ho51cUksadZpb3Mpepv2Dl4dfdS0m+m22hesmdr3w8xYd2tUtXcnK05XTXgzTWi5sna1k49lX0XF
wYeskBVjAutVDvFpy6t8ty4tzGMU91fNKLdvcWx5p7pvKKlrKFwJbfS22J/CLrQemqQWJzefgOGW
RXkqO8YRaWGVBDub/K6dgvHOb5zyqSzDEVjpXN8UxlgXzCXMaY06nmV6fZtRahykME4aVOH8gXkU
Fqq5Poc6j/WrqPPtsmXteN0E7WdF7UVn4UVp1fn+boSkQ6qbAnWUy/YJ2a97qaxh3PfiDERZw5DP
OCZm0e96fagoKZtM+FbjpQFTp0NFU5+O3DIXSLHuSaBOrnyN7DXzQ8DP26a4gFW9uPsi1OGuYzF7
aStlQZhwLnWziAs/bEl4r4MXX3jW3RY7JoVeAzvbLmyux82078Oii26RyDzwwIjeZOVzNoS5dxfV
4tvkj+9n3sNn2o92yCRAwE+mSYozFKaCZVNX46O7yemy2ci+9ezlrlGzx33DQ5UcelGhNg69O+QY
lF3+tHwsdQmjeaMDNrMooZp5dCKcS55TZLJDCZ3S6LeCq1wS3O2tBMMjYo+dbJ3H7hzJM4WEFPjO
Ripgz5FdmnqiQi8HMxyh0kBBon6bH/CXhzuaUedB561t9rz8YAAjxlRhN4uZ2Ha/byyiBpg9PJgl
oGqNh8a9ClsGtymWTe9DF8h2g60aul9QZJPg7iejONR+G1nZNofVrckTRQoNkwpBRHO+5Lueb4vg
AB4RwFObfpLc8F386vCIrbn1wuCIpdoFxaQNuQ9RXVNvibGG6YHtJySrxFeMZJeCaU+RWDIh/bnz
+7S2Fts/+LJgUBwMlUMYQjNU0F47b3YuahUvc7YFfHiptRp87kuhgaPUdqFbSD9NdGeJMiQzYCNS
EKaUt360KnctiGIMhZs2Vu69b63caVN2E2FJE+hOUxrbwXLT+j2J1pUjk69Da41fwmma7hpMY0T3
WX6e7zRP7VfIVnG942yT3mEakp4LE60d6O0qcsd9Gbb+s+osHm1oKkuSAywYRmlJbdndzIxR1qye
lro7aFqiZDeuTV/tqzEcH5VuS8Dd6DHA+Pr1xKXA3u5z464VNHc5RCBalsmQPlNOAQOxRZEPHDh5
HNxPqy9uptHBaaJYOoHbKqvlNgk6x+KZngMPqaG8PUfTytyYRE7x3g9qw3k7rGW+8ynFvs1DHQDe
lrr73EJckBcG1w4670W40Q0gQFocvLoxPOhWtKiJfdKUQUOtlJQzpT/2edH3Hzsd8x7kytQ00UyO
Up60fHpuDtwgjVtXksxgug7kv1PHN1o18cPW62Q4yErUIdOdYTW7yNCL7yKscvZFr6mxERwMy6HC
59VkuHkrOMqz5hFZKmT9O8QeQA4SFYfDpdsMtjy29kiImQg+eoF0i33Q5FW9XxjDEoyi8WFn6zqc
aQkyn6Z9w3P7Jew98ZZXnDzZGvbqIS7Lsbh2KeqwDZ03Ncx8mvhrx2pS7/NoIg59ywvxgKUwBsDv
utgVW7Sfcm+Vntgyn3brudGCSTYXYEXbF+dhsUfp1XYwECaylpa81gauhD9wd7qrVx9ikeibrR1o
yBI9MkDqYgmYorQVUkqXAVKcjZ0d0z3KaHaf2tia829VVdfA1BvpjhcOQ7cbtebd/GiDX+mOVsst
RRvSn213yufDOMSlvXRMSFotd3hnOUBsTwfBrty6kBRQBbwq88RiXUV0K18rFjiEnWwrXilnqJQN
JSGObvtaVZ8dk0DI6AHtvIM7yANwxtGJ1WlTJKALP5huZ0AY5a7wGosrspDOk56jPDpO86r9HZI+
sIRNh0I383OoaakeaMkue+Xwxe/6YummMHWEP3P6TJ3xCZKMwvp+6EfV31QIe0I/I8S02SjfGrbA
sbeIb/3a0PxgJGzLVMjODtNcdnNzHmjP63M8NRa0eJ51zGvDqKbPYXN9184NnAqrb4yX9omLR3TK
iZDbJ+HSiJt+DeABMRYNkNvAthuPqqtHxOtI6V2UWd24gODol42MkxUvfXsXTTxHU18HW5zJDUrz
3Vo7g3Njrwo3caKnlq5EDrPNbNwDehYivqYVXXo+J+HlMrowGgYkogoqhfcr40GwzgvV4SFoUaGp
VGAasl8M5vOATADDQuAqWaPKXDLI1NPdOCLG3fPId/VjMMb0VfvZ9YBEMcssq/DYlmLoid8MfMmV
Yy3LvVg9O/82tLa0LgtEYd1lbPDsH3iw9MPjkmgXZVqH9/NLW3gdFHh4bt4sM4ew2OAYsBlSFyNV
LtZ35YSdSrnzyv62ZOYHkCrpCu20mS3ZIjmp6ealtbNpazuS3SQL6294z82XOqBTy2jHDGM6ex3D
xr/UXWOaC8YzU/Lc4B9EQlpLawPypxIR9jqlF7QYlTejM4bPiak9824brSh5KBuX4Y9TlpqKCOAa
dM2URR59wJoEdbA3NNLyA/PzhmiTwh8tmfZOBTwprawtqG9DiaqqO7Ku9LajEzhDfWpdpkVZbvUW
LWSw6KSkt1xNSJ2n2DYB7B1HM+LvC6r+2BVttO7taLCiy0UIy+oAsngdbANKwFy+yN4s8zHqjaba
tjjKrYfFLQurTvHzWOYZ4XFVkNhXyUla2bAm7XIcRdAmd7Ka1vVKtEmZX4U0+YREzJo4dY9NQbnr
Oz1UDWdbstTEzg9T98B2SriHQNWBvm1Ct2URn8x9F1/WAkHtls6jitW7bmqj/rNyWHY9ro3dy4Dj
zlhd9+ta+D8uxb+d1an/2qSYtiNl7399Vl//6/Q2bG8ACkv1+Ufb4vnnf3UtOnA+z1YBdPURKsPv
YKVfTbZO8MtZbo+Cg9F9iPSBn/nNtegHv7gRXnObJHdQSbaHGOs3nokP5zNk9xkjiXQRRqKa/wup
7DyJ/7hHhbTi4Z5A7sCi3cfQ95NCwcznR6j2q8zXJKdTlfrC4nHbxDfwbRtEM6obP05mphXfgpwy
LB6oISEN5IZJpJkWSn3wdSQgjvPyOccf/jwWkeasXanxqUKGodqbbYny/aQpcfYmnmDfoWTr44su
bJZ552qTmJ0Zpd5SpuPjcBuAxxOs4lf7m+2AqeVHQ2H20OtA8YS11bxYKF1Eitw9p4wJqohQFj/x
LiN3sskrgBvwklh++R5aWn09JDMsOKeJg0f2fSFvjwVskbabkdh7eYTtRRBBK2pz1znB6XUrJGOJ
fRmv8TLcTIkkn5gzebiK9eIB+4ybkMJhHq5Kv0mYuiXOTbmKBrGmw6/12FjcLrOobuE4NDCrKt3h
h/eYO6fhvAEFZFuy59XXH0SeD1eNbCnne4bddVbWSyBSe1vpsFsmYxQYXtU/DNZClkyhpLhqfD53
MB9WQtqMhE+585ZmIItEj4l32vzRFteA5EqdrYEt9k5vNwTlhENB1Q4l89OCskgzAImSd15RB0XW
T0uQpCCk8xuL2vUTMh+SWOdI6de2tqNXi50caVdMxK6mIDFEqw0laY+iIi3Hi6nsM92I4jmyaFPS
hQnH2Y5Q17cyltPt6I64Xd1YmwZIpuAqK+Jp0WnlOO51WHfikzvMYqX6K90Xd6BIrClyAobYDTlE
iGZp3OJtnrKtVjMVhPTLZ91UQGy4L7rnKpL5F1VwtKezQEGY9lJu72FHO3kq805a+2j1v//TNjTT
plY1ORuQRu42XUrEPx29406FTWQOuT+44ioMaXIw8LVgl2MROlfVysYy7YaSpWNXVQXoAob+j3rz
eWk9pRsnQVJdNEyvETqs/fyFweBCT7rVX0pjT7cmDFsiRHTuXG9Lg310DkLxOCUDVYXmkME+LioF
FoGZCxkpZSk/LDpY1d6SLAqyOFTHXLTbHdU+wx+vXqJPY448NdvMOFCcKsnBu8Vj8Wjh2uAAKNf4
tay09T5GTQEA0NLWZ17Seq8iV+hTsA7MAq2Q3X3Gkry+6kTdOTcerTw7QkvY1a5thjzZmTx0XoI+
CifmxeP05C6F1JnlbUMMjES3I4vkcGZhg6BG7po6qvrbZDHGIyQ98b/aTdXWWZJY211dJ+p9aRoi
b4Uc3tTi9YRodJKPba3vR7UsH2TgLB9YcNQP3lJ461GPtjIZ24tuOba6jonTcUT8IDQT11REbBdT
JzA5zGBnDQnpbeIhyShpJ83F1iz3SUkUeLpO0ssiKs/Bm0FLjtP2WoxRDSTDLgc8/Y7dEZzobfkT
RGGSjSemVpfT2DUugH7lf1262v/oTHpja1MODfjceGE/MuiBrIy+bZlBY1EkiyOvk3sGALhbRbd4
TACFwmOnTeSRb+bMKm1KXzzYPML4VgQ1jtGCabjV14I4UShnZFGaqV+vuVsD7uuoM2/M/Zr7bREr
k1vbmsKdVSgSwiATcJu5vQVSdKuXV04JS+2Clj0halq3u7JIP4BhNoC0zNywaoq9xejk/di6akkT
BAEMqNeZ+cB5nNpeMwFfgywxngEASRWKQXCzJ3nLKkC9ovNBK3See9+LpFDoYoI2eIA6br+N1Gcg
QreN7QyuR86CbdrcPp2TjWVDOSZDfRnFdWGyqBOVBWOZahNU0ua4kNmrds2SLgl4ouehdRojdixZ
GeA2I5Ihd1/w2jbRsUDw7Z+Ul8ePVlNDlZLMBIKDBSwImtwmkwxuZdXd96WACB+NfEkZIGYGgEq7
TdbnMqget247k4XXzbKew8TirzM+8pMMctfk7COXRvgqT4K826HgTCyq6zj6lCwRyGhnKVlD1lE0
RQeLufitHdbbQ9uOQKgTq5ijDKCU+TIr1bwPZ7+dYWaLiDmkAwwPEOj8OhXl8k7z7fWwrhEFsLh5
V9iz0vsBmcp5xl3nxEDORfHph3rk7lcd1I82/Z/UUZzqPmLDs7wsCRid/Sx89RWDIRkDY0qmaryT
Vl5ccGojxI9oqdxKEe9MW3K1Vjr6VZr1n5rwbyC3f/gS/gG3cjEOn9+aH4vA7z/wG2ol+CWMMbVh
Bwf5juSZgu5/USv0xWCLHWTQEVq9v1eBnvcLLBUfUTHWJUqzkD/6nWqX/EI5g7LF4x/hHPyLtPeE
UvNHNd2ZtYLbOjz/Kl4KCtw/6hH9Qo4l1/nA5txU1W4Lmu3DwNP6Pjbu9kG0s2AMLvT4tkZe96Jc
a20O+eIu0X1UFAM0zzZ0iv16JrXtNnbhh76wqGdCIYNb57zYsetEPhFsYJMtNwZbtwcgrl7sejhG
SMrUbtKUqbsAigUxgt40omZtrb49sCsk1cqPADwhrm+NfZ1X3kIWGbsGgiPq0nIOZRwTWO20I0Sk
yr3Z1DCrU4COzNotviSQQmPMZTlmtf2bP3rjlAbSdOpq8n2rSBHb+snRYsnpMsqSfvvoejyjLyCL
d80eB9V0wyxEtBcCMxX1oTvNw8Hz5mnN8jKZN6CZTkyQi0Jddt5S0Pi3dejMJ48VcX1h5irGarhU
/RcTzg05lEYFcO5hdLK+z1HB7TQmzss61BOrAarAPit9W9g8JlEQZELGTE0cGdRe6gHyve+HXhQZ
ZL/lWIUNvIhNiWTOzDyPJYNRm5rdXpRz04tRvYydiuSxW5P1E9P1CPwe0sdMlxu9ohvL4NqbzKIO
ib147Y3w5s9I5ablBBywYM4jgwE9kh9HxS6syqTLOJYRHVeDR1gIj8imvJ/Yc39NrGh7kB4b3RRV
kDjlee+Sd+uV8XWL3w49Hw9G0iLN1LUUTCK+YgqgiB6UOcuuTpQJ5DpgKQyty3AlxL4NUPqYWkvS
zxauOx60A+/LYcjJUHfgrbLym1vG2UOZvAFcaEnqG3KXNMYqb79q3QYE0K+19YmNA8LXJmrXYzRM
mNUaTqUbmdBhZ55yrNdkKkYSGdlREoDOwsg/jlsQf+i0310ulQZ5VaxL7oHFr5S6m/Ouuh0re+HK
nMuJIF0LEWBqC8f6tq5A6kEvOuvR74vVsAieBqRJq5fo4eRHeaNPMg7a4l3T9l5w4wBGXa7gKzKb
OqcQrcSs2P0c7+DF9OISffA2sryjEzl2G+XfkXXJbFC9FfRirrOhCUC0aC71+VB/qDiDZyB4q7K4
aaaCrF9bNcXJdRleEBbZ+YrUD6tGTTkscU6/VaO7YEZTJg/I4ZU8LcpdN5RDm9upa6+O8/ErdkWy
YaYyOJW9q9jn9i3Zhuw3XcbzvbPBuXTIWuQigN1qyuueRKkiLaKFeJi5Sw4bOvss0Yn8ay4iHlfY
4WmreW7aDm7rnx5Xsk08x0LFmzHfGvdmKcp0TNaNOBzh/Acf9luqF/C9f3eeXbbD159YTOcf+O08
SziaOCgYA0K0AFeDYePv51kSMr3DK+CRoIOj7Mfz7MwPYeARs/dCbM8P/e95xn9ALu7C/UDWTSze
X5hq/Mo9/UEd7kY2Ntjzv0/Ny6XyszVemzLhDKFxTBhXngJXztfV1ro8ifohiU7TYDWEXud2deGP
qBcO1rmHCSzCQMbBn65yaJYXo+O94M9klVzG5t7tp49zS7uNcfJW6XJ9tmTkPbnQTlVGVb4cO68i
a50n67VxnYArspvuIC0QVxzIcLz0FichcdeMvAoXKPpwSDr2TpdRWU9n87cnkVRBXiqbLAQ4eDPb
4TwRlhSqUqAfBiL91gTnPS2rWx98iAeeqEyTvIgt9goMRfeg/F1I2VMlASLtWiYFhkUPWmpUpowS
vMWPrpZeU4x2URHvt26Foyq5g1NPBGwF7EFKRB95Htw2w7JcxK1yWVchSkydaVPQegDPZIXxynkP
tduZzvqzZQtvOacKN7PN0BMEPpvQfwBZ2LHmhYpLDBvhMBfjZPz8ctlKh058K5ppwZcXlfnF4HXJ
kzfOwl6YB4ejzwKSaelVUFMfW44lP/bSmOi66Tt12/cGR0yOWPYduuA6q9ZpeY5t6VQ3flKZ+bZJ
On4vq7WIsbVKgs/enA+8B+wWzZMdMrS/DDdr9rBcOFUu8wMPf1Ex/8DjQbomfZkuIHjFVbIbXCOe
HQZIwUVXxWKsztV+aF0mNRYR8gXQy6MRozR7zUMmOii9qyC6shFwIAfiIpo4qMKGoVU8q5h5hQNi
yfCPdiygYbQcgrGaD52aBjtrmnCTn7dZOzycHaF1GuCC8t54fm8pS25JrsOyoqZbyoAJ8lLL8zii
DBp+o7W9Tm4FgsgYsh8y5BX2R9bCZb6XLEXsR3doiAimAhUvU6zzz42P4gPFAmqRNCjrBCVmVdSP
hBwE1EXxyjGLBZ+hPmz5uc0Ku4p5b107X8WhYXRjzSDIA79r5I6xovduzCNkwKwO2Bc46CBAERey
vBBL7H+LfE+GqXs+8DGOoTnF9M5h7rddTXym5UfXzNKpFMo+Sk7N9/qhqBdKiQ2DFMI4nw9rNX5y
U9sxkriGcftFPXglypqt8ocUOdL6NAREhGWMMuYvcdmRTcMXHn0tonFOOOyN/QFi0vrsda1LjiS0
P6LnYUz4O8HUVWR+38r62lVIYG7mtfCSI6A2qkJMM0pd5QQHTml/LhwZU1FD6u/15EQmD4Jsdo7U
mZA7b3ydYzo+l6EOCwvnYHXn6rTFH0yoa71qqtbYnki7HDCA8YGEXXvYEC65e/97xTt+r34V/anc
jTEq2tqVL9ZwrpO3SHO1befy2T4X0iHqstvQVlTXOtzKQ6kYqOyqMrTRnH6vxf0ASvz91kWmQXRI
uR4NRKPNiUq8A3Ii86EcZP0Qo/hEX2M85wQmDIVX0WqDXJdfFB36KCImmSXhSSO3wN+8Ooxf3Rnp
8nAMBL3nYRNmrA+ee+0agD841tlTTGF8QPEmU1tHfr7/fvr8p7H8G0uBf3cQXzE3L6c/NJbnH/j1
IPYJJPQIteFEhdEVRzR2v57DfnjeE9Ad0lkyA/i+QvidiWj/cs7BCQEifsceng/v38/hmBQxVhEx
lZUXw8D7S9sF5zuc+YdzGJs8sLcIchk4CtYc57ieH82qax3NiJ/QkjvLyNQ/Z6tN+2FjzBwyOzkr
c7DpwC7PRID9kqCZcDGp1dk9kyQx2E7GNVnKTOU1E6N4agWslLIQly6gtTJTWvQkyCRmEISZFB2G
8rmgrUJpkoubuQ7rfueyylMn/iXzOuTVivtB2GeHF943bwcz2Vye9dE6jXXs3MM9zBEM4GlitYfM
OEv8jqVEPM8xchPU3V3adUywLBsqMPpy3aEZj3p1gW3LkOncDfaNJeIwPqmxKa6HUvpseH23QJlh
/PJOutGmLhYIAkUmqnHQu0W1MWBDJaZ93azlO3ubbrepjm9Na1s3boL0hjc4+NU9ruzyY26sIN+j
M1j0yUKDZ9KAX1uYRLywgbKR6G38TzWxs89QfvjrA/dpyM66t8C6h8ShfU3mygr2Ta6a6LIAHx9c
4mVa8kMTDuG4Xzctdv3alsj1IuHnaVysQ3ebW2tLVLaOXZcjoXWd21kXrMRDpGE8h5zkhOzX2aj6
C6+4V0UyG/a53kQSBl3S3TT03rxfPORWXh7F6lR5bXdleqasX0JcJ0isnMn9phDA8MxOqruGqrMj
OaiucV2U4SN5aM31OJBcib16W/mveoA33sWeQuVsuteinij/lRv5H4LcXU4Na/Hzk7a7DTyCO0Ji
0VjTo1LwpgCdun8pmqF5H9VE6WQUVVtW5V6TIo1hfTRXLnlpLHcmbE1OuXdW845YnBBkLNWO5uTo
VZ4lZHFqmlR8CMeqNX8GkvqOLvvjrYOSg/0e9xBFMeTwP946flskXCLbvOvysjzkdMZH18ZAnFJ+
SyK8ka9gB6LKY4Tta3bxI65gpVR4CphBX+EKiu67qPXBUnTFjVAOgsnzJ4d+yux+eB79k2mj/9P4
iJfIa43goME4YpD1M7vSn1Zh16RL7XLsP2VaVZ6o70Q5xjHfdFWbtKLHRepubPY6nTt+Mttmmyuv
c+tk7/WjJlEF9y2mDn8bUvq55Vs4hfk35vJYgKxEnSxCpR7douZwqeRAKRRVVXtVuCrcqUJ9C6uY
HUbU3rbciAekswwalnGudzkJE2/JGlT3XbdNnyRaI3LttIJLjbrZi7KxcMSLDCzrbWXRct+TZ3Ur
Q6xYqei9bk5t1i1x1rBA44Vh5z/OsqapL2gg5J94kJ2fprbfP0aOV+CVTPswB/+0i60cE+mlcGew
T2XwwOpUf5j78LkuSve05s10Edg5qX1Dse77EI0l8O4I5+s83kXWQrgKwXbPwimsXd3o9SourOIQ
9VN9WC1X/8lX/k9eKgNNkNE82WG4eecr4gf7baJVgUgVP+k2uPP7gm9jv1Tddmhn20XABZIA4zPu
UW6lP0sE+Gd3BuwVB8xGdGaInAOT/vBvJ0TQyhUnXm6C8ELViGudakgwYKzdU2xp5xbTFsTocpQH
2MxIqtpWZ1vCzKbdtj2jyDchc+vaX125R6LpXhpMl3+C7PuH3ALgOpywfDioPCEP/xykGVfKyDYs
5l0TE8sD23XczfkoHpFZc3ZsKw3FiEalQFU8uzD9xLwX2tuyPqo/JPm4nNCc+x9APY34UlzrdhDW
uHdiLU8hKvmTiZr5mCvXuXcKwXb3rxdb/xaHDk7kFVHPUObF9D//Muj1XNz9/a+N//PfvxV759n5
H/4PBjqGEvfz27A+vI1zM/3e/J//5v/1D38LLH9au7f/97fXdqZ14rchRv8DUDoB0sIM/ocH3D9M
8q/asdXtjwXX33/o16LLdYBKE1eFzR3utPM9a/DXqsu1yW71eQYClXARfZxjtH7XdDDN52pA2XTm
mf5hmu+TDx2AiGNqxQH1fTvw+wfw29OXz+5fAly4j356HrP+oe6yA8YweOPh4PJ2f7xDmkpUcgPo
n7l2PzwE3JiXFoiDi34450htY82Sd1coxqj52Xal3bF5iYLua942n/TqXTI5+Vwx690Hq9z2+EtA
nbfaS9sA9YQhuPjeaHNe9iV6R530OS/NQhjOkLbOSjVjkhwJ3vLurMI8eEq8LJEmvMBWKLjlveV4
5amIgckuPRkrHVJ6O3feubO5kzZuR6a3S+pZzk08lO4jCaRt7FyaasgvWZo9m3J6Q8zZMype5tvz
yBIiMzWLmMcoBUpf8wfDTNcsvjjJcirC/laZ4NpwV2EGvfS1zK9ylGC7Sc4XDq31Xif1tXCDOZvD
7sG1XXkk0WcGdWGa07I1t9vYuxfCwsgQkVKNKD7ybf8GRcD9vPqPasM4bK8ILtF1tYe+rt5VbEf2
2ptZOeBdkZZnXfps1+dhPbGYD46QXUj0q+Qe4t8RPx1uao5A7LdeatzwZcLXvrHPHpiKMHbusiox
+BY87xEn9S2iMKrS9sFOOATmjsGs2Q/bcFEaXNaddxHb+bW2vX1cztdLJzNyr5DzoFSH45txJTw1
NTZq1UfPyShVVgrvZY3IeHQsNi+M+o6JHJ5dg8hsFdaJna66wVXc7Cvb2lvjUO4FblCz5K81gYhF
tLFcmKA5qcK9KBCi7ShZLlQhIGQ7qZIMGfx68zJkODs1ejPl6rCvCnAAMiJ7cm54OtYXiF8ho/en
PghvyiY+lDWs/ahvcWJj7sAof9X1+dXSCar3CgUAGpUi5dv44DiEpNQK0TeZj4xOwoM7Rm8l05rU
xw5FzMWMjoaUyLmMjqzcX7XvXFdJjU1yXHEvuWc3ac24HptY6zRHG0N5Gm3Fqep1ldlUjo29sg3O
j2vcj4d1VtdbQ2c+1ncynLHZh7t61E9CnuVHoLmM2rMfYrWCGHmsnCPbECRVVWd2ix9/6Rt5JPHO
P4Qs0JivKJVB6qNcmtvLJbJPwpkeDAwQEKbX9CsXoVUvqV7JF67xuqWd71UHrp8XoaJbtFnIpefw
wYkVb2Rpr62yz/dq6E+1QYIgbEUtX+dZibCbtijZSdLntooTr/PzRxxuh7wjPW8V75d1Q3PvTl96
in4M+K++a70QR9xTq/t4Rf3XLYo+DyNjUbd4jeyxQCkQPLlD1LzOYfkYDP+fujPpcttos/R/6XXD
BwgAAWDRtSA4JZkkcx60wclBwjwHxl/fD2RXfZLcn13eVZ/jhWUrkxMYiLjvvc8NrkbHuDbt6drM
Y7KdNbkVpuMTNVkoUYypjAsx8Z2TjreehszkTt51mY2PdFzeMiraxKV5X4vwFo/7HUZwH9LFStTY
XzxZPIjENGj/MxYcwk7qBF1xXT2bZQ1k0TxbLcyOmst7JvvZuPQ3BOqkqmo/J2x99cTDrKKzPUBT
Qw7cBxUQMJWh1XwKkPXs7sr7wdAObQBsQCE4rZuGbKJbsEikyMe2on4uGxrCZbn14TpNfwWnJ99W
4xMu22MQlus2xwlvN1xToiDFl/O0085hcNgRThSvXKKBn6XiTGo53yR1jbuJBaeGDGDIbhuYIrvU
CSFI2dhbWXYPNelUMeQXUpU4ScZ2l5bUJSpMGesAeBIJIzow5ip6dLVhLYnb1qn3HCdk7EV56hHk
mR/F+/w4pCSsnrziMXIfc3ec/ckstxW4h7U2mLdsFVn85/6kE/zPR/GUNs1OeQHy0/RRooMrixJp
byK4ipkj2aPfig0HYF+F2soe47OeYEQJrKKj2lUesT2e8hI6RhfbnItr2mcZ0gpXPNpOcePYfNk6
JLtVIIBWTAGeHNGaV3bXvcaOfWdlmPhEvkcouRFW99zZbO4CE4tVEC62j4ZlLbfO0cTwCuzIZ1ua
2HkhgyAoJrcgVL6AApA72ArL5+c+NkNx61VDwyOVHJ/t/I0JEfkc5tllrW9zTMcrYbPkOlP/PHT8
qbXCkuNjGe+V5r3D+cBRNpoH4Ao3LAXjivf6WabGfN+P0RMaNadW0vpF/TFZ4ibMsxeW86sm0K+w
VSBUdikWt+5Jb7q96FrdD7rmyikx4PQxb3cyiW1WQYrn3kGyXhbgC0wy+/o0HmQdv2sSAVIyuFgx
hlhXmTpNwv0gelNg4+2ijdeYT4XMnXUkM7UJkuqCzZo7U7bYX7xvAzvnLVvbjlXeYIwKgWOTOLK/
LuvwyzjoL26SHWYr3zVl7K24uaWr0HM+SC8fy666xOAIwRNo1bbqR1pqWRlWWFeeCdEStwzjm9ic
nnJd+9obkVh5g7qyJuOOAB3lcNKBS+3cDk56skp1k2f1WzlzU50NZ0Uf7pkKCx8KQrdW7Xh03QHo
QOrsy8GQy+283eSjt1eO3ERdxXgmNiqGyOKTof4NH+cjC1dzncIoSE1IDn0AdbSqujtnoD3I1Zho
6wlLxkRclnnM1zE07lWQlL4i6Ku86sytA0d2pYh30ZXRJImfq1aualFuY226JZhEAKkFsGWV6Q31
Z4e8cm/jEk5AN3cGXv8MayDIK7Tm8L0dsdH1nnYxrfSjFe6B03pIKGtOTuxoKIXzwOxIz3keLLI4
BFPxpA8TQVtSmVVc3sUVjnUC1tzcs33fF4nPCRe1VzYbJgVnfIwkJbprMhGPWdl+0zB3llTsgpI1
v4FS2WgNQ3Q3mq9yjHToEvrOsvp+bS5hqE50ximuXklq8tQjP5b1ekr7K2XrZ2LUu0gRi6DLGHSL
MbM8UG6ak0mfHMePPA6ZoZmSa5u/EL16n4xc+U5Inr+z9QvBhJ1Xza9lwOckmVYQkRpxkiV8JOlb
K6zoaE7j0nsS+cLr70xRzcs8amdWCGgJMf51VZjXHMwIimiIZ15HgSrlHv2OjoEYPAETG3MmSx8P
p6yY9U0v7X6Vmu0ud2XrW/2A3DEnj7abX0118cE0y/AbLz5hRzZ8I6dbraEIVJrFsDUoFlwndvqg
xfq1sINkx0K2HLIsdylGrDdhWRLQ1FHhqN5OtthAspWbEaZUtnWNlZSY1JLqS4wD2IrAj4LweRhh
NcxTbe5MW+EXEQDqckUBYGRnrItYYkASUP9IEJ/XTcinKAE7iTejYgDXcC/YtpM6s84de7O/ZiWf
WBLjE5LYm0OcDeaRBdTIbTU/pqpUY5rR6WGwwp3CVJ9GvxXFkvambrOLBGqyyWz3UYnpTnbxK0n4
k8jj67ZN3pzOoYnVUTwbquY2IiLFZwPpIPIT176sK7YCQQY+o3CSjRE6X8njyQ3rYoz0MF0G7rhW
nZC1qE91hRWl7YeLJkA4DLV5q0YWZqPQz0ODx8Ey1dEdlbPpNO2ePurdNKpjLqiOLqdyFXQmSSvL
OIJCwYrnPraWixHH/TbMePDkaNt+Vm3RdbeRrFJ8R3m5BdPLV0tzNjijLTzGi8+SCLDflw7Ft4iP
3JaG10lBoLPIwEXeQJRXZ6JHpnylqh7FcAqukiy4G6YeLnqXtCyZyVs6dteGwTzHNFwO5GI4MxXz
/DZJLB9IxbzNw2Kf6hb377q75eqLEHzEp6rLx4BMTAJsh7q3TYU9ybem+QFJPljhRX4o2rDaUA5z
bOkb1hwSjNpikGnG6YE0//WYmA95IC8u5sG26I5cwzkf6/BguIJkoWG/t4TFlE45ZqiNBzPJ9pM9
HK3IvAolDK2e9AjMHnszJWyosBne9JkDwyvXvoqyPuUFm2GKPQldJd4ltCGXqaw/IiynvgBkwUWc
rfUOV6aW2cpPydDYmncDdfVKteG3wIy6HdreJuOukmgGenVb2oc6H56xgCS7LMy/gMjY2I13pVmF
e61TKb7LVdod6AE6M3bNNgvig7VoG6bJqartPduujVlFL6UzsuroVQfHLFd7jET9Vmp6t68rT4Yr
ndFqZLNce0ShQKEpduMsq4cpUvpGQXA5mE1xmO3xMait48TAe1XH3lvfsXFtQT5sIJ2tHcc+EKHP
V0XWEqTvCIUZbNqZbVJ6rjwu1VZ5h9HUCeVZOka0YXpps0pwNLZvIouWTpSYDXZhTqFp+2yq/FqU
8RMG4GMcuCY2NNPZ0GnxZi6zRTK0kJ5Qy8fGG/iphm1gT9+kWTTbRJPVWlvKCOsmu+lnCqYZVRS+
MdTxbQONxBDRDDHbPuQ2zWR9zZI4mtrOKsNmpycdXX6S46gT6mczym+iyH5TNvFe6G9npYG8qZty
Sxh1VS6PONi3DonCdHbPZNvZbyl+CcnMRqvRtMqX7xYEZK6KyktADYntFeyepy+yN5fo2CNf1w+s
rpcoXs4XTY4td2o+vaUbVpuje1l8kF54lmaTbxsz30KzwBrU1IyOx3TYKC3Lt2k6G18ig4kquBCm
j4aYuBA1HOBplV1TdfRGgzR7OIOfypkrortE94qwJWv00o9N04RM4eDISeMA4W0IbREis+J1Ja8n
V3tJolvYEWvwZ7hnIZa0cfEwo7pyDIFqQNkhs4SVISD/xP2nW27mKfGDni2IeRVY6qaimxW0CrnD
EFhSn95J8+JBu/Fr9JsVjrI1IuJVVU0Hq6wPUsfDrLn2Ng7AQLSRhNmgDfz65qUgHsoybbModnLa
SE3E3NGtW6W/jEMdXInK2hYccufcvJJFpxjw188jtiw/qOcnLPTsYqZTwOodDNO5bM1mGzjmReTE
Y7wl7kpCtxxuC6iuvlDxmfzBMW71E77Qk2ILFsnisS2bh7yy7720fDIGgyprejxto913s7WJoukB
GYFCXQ8puIohzRF99EtBciYTr4R8jVXXzg2H3e4lSQDy1Y9NjtM8jNp0L+T02czWgfZsstrswJjd
c4wHo5eiVa50OzL8YJbCtxmwYQyJORgXh95LSD5iiWRoEkGTCeKDYmyiBR+meB5YEPu5vo37Kdr1
YfZyRFI/lVV+gk560PF++nofXKKmz65sNzgUPE6TM5yzJUQbp74mG4sLJt9p1TLWsetrh4Si5RB7
l/ELXom6u7HhjnmOP6q0WDtav1UVexKagX18kNxIjeBqCaA0nbMgRO6wR854svMcHFp0P5mOdtSH
Tq2VTQdD3ffs9R39jFvmoUzdR3MpFMz5C7AKG2OfzsuWcpOZ5ac9Y9/H8XAmBeMvFQ27DiSfLo1z
1Xo+3o29bNqHOCobmGxvdmK/OQzTr9LxW5KNVwlKQl7olxqQ3tkGfIyH8ZMkQ/Rs4cvXdfeFMrdy
36n0k8A5w7d+6s/TZIcgCKQvIO+vndp2VypOxCbzdJBaXmBsoZCtw4l09JTg15SEaYey03YGOp85
Fjz3ki+KR8bmWxMNIW8ZGx1LqGAnrDI59barHezWoW9MmcZmNJABBsHkjSTY7Ledff/PteV/qxj/
KBj/x18q0P8DtWWs2H+lK5+/quhrkxEbbH8Ul7//1O/CskOBJp28TPDIITOZ0vl9f9jqfmMoRP2X
jgBpID7bSL5/CMu2+Zu9/B9+0Po+6P+XTZzKdMc2uXchRX833Fn/yFa3jBx/GEnqCN1o5zgKlo5D
7HW/yMqGO7fjtAQx2qrWHqbWFt1KKZ389BDU3IpTJdmhWkxcWmzhu4SLOt9oDttEexDmSugjCKhk
EAdXBt7rnIzFcz2OkNpsKCrZdi4iwAH0eQYPlsmJ2av03i8mZ9r+8K7/P8aVy9P85WVgTrRtfIg4
lMSv00rdQswzXazNmIrMbWX2kK300Gq5nygEkCyv78rRivYDR7Irfdb1v5nzmYs99U9PAETjMuA1
F8fjz/I8QWxme8PkrtogS64pq05Paoix0ahaAf/Bh01fe9gHhyp1tb3T0WIXhdp9JnEZFfDOemjz
vunNe55le0HlrC/CQykamtrbVW7bXC0t9taGGGvCibHSHrGCcKSASPyacCOwTlZD7wz06HTe2oMK
Dr+/1fnc/81L/XVWt1wyzK9dsZTgED79Pjn+YU5YhA5eoLQOUGDT6o6EvnduR91ut/PMHnAbEcI8
D64HETEdUQj8rhq5w0MKMv3M9aJnirayN3iQssFxZyJZr9KQHB0A487G3g8I5O/QzGhmf/p4GC96
VFpTc8L30OZL+OP0ZGCcnhmq4ATX1dnZMMavKq3mjcYL3Hgi7Y95OQQH5Y33YoTY4+Qw3lSo7Pcp
79HtWHKzdVmU+doYo3oXoJNWZ5x23RHM7fA4R7H7EbbI5psS+/qEcT2vHy0Ul1WWeMNhis1uayIK
3bhU0yYB9CQ+xnoLrYlZd9WauxFC3Hs6qubEUal5puF2+laannZHfCHDTwoRNwgqca40zpFWaRGD
7IF8kntHSB9b5+JOhbspu6G4d+ze41YDfC1156eyq4vnMiqKJ83J5BqHzAJ/yepjHLY0uHX1dEMK
lXMjVD0qrUh7HHJ6oc4MiNpTCSzi0oia3R1zzGfItsG1bcwjIcD0DhNbew441TN5cnBaMu4f7k3M
8+k60oKrerRBbM/8spXTT8MJYMU16Wd1hdUzPo9Je+kzjz03hCsPw4PX6a+iqpGf8NypdQI6JlwV
mlAbpGH9lhvYUKB79XI3gmxd56ObnMKIiBcTcsQ4r+S7LZluLjvqpayuemYa5W2hYqmb2mnTTap3
hzqtDVhTebn569VncVf99O2nthmjhIlJbukVparn58urQkMbSxrh/ZY8cbOSY4VIXbZ9vRNV1Xzr
oLXsJ2VonCVizuJkZE6TdJ6VJnAHNmkPZGSsNYkrzyJmLU2cPHQix/t++faD8G055SPH/82zJqD0
67OWJvNEg6m7tBh7/vysCTWbTFxITeQVSI+kMl20PyQkoU/efuQKcvK4/8oGaODIaJgbPZzatZfF
wetfP5HlcX5cO3n3eBama5MBXEj0v6ydHJjKaHYE+t/Y1w9ezOebODVokm4ytgLTz4NVGervPrM/
Pyo3C4fZLNNd6oV/LUfRDRkKmK7aCh5O1G+ifqhfLHyVHx3YQKaNSAfDzk7mArBk6e0g94MKWbHp
DF77egI4G3nWa9217bWGbQAAoOEeZT2uUz3nJPTX75D83ln503tENcRye8ONQ/kpHr+fP6tmQE+K
tQaqDj4Nhj/OhSf/Hk2VaS4zr2C31LwYTU0+GBdxuSNdf+wj6FX+mLmR37ax4WuFeAMDVt5wkG7O
qZjgEDci3ml2ZjDNCpr3wtT2MViaQ98THMvs4tmcajKhRm34cYHTQUqRX8k613dOZj02WjgY69kN
iMfohbEOwsq9hyQGz3+AKdwaA/OwSDndGWq6MaAfglU1Ws3aeWF2PUbI0JqVw1OaXI6Zdd89t8Ls
odNE3o1t6OGKJDkqUBhgQsWEH32JPWc6lEzjsWclcAi9EAhWmJKaDt2SGOlQy/uW8fdeq6NglzIj
RTRAf/V0/NptHVmvdjSQkAfVysAlMeTLWGozx3BwtStrSofrQtMszXcw9zeDaG5su25vFdPoTyuM
jS3LWXqGIhsynMYIfMhBU86w1WjzCcGCrJ2xNk+RLW7LNiE9IMzqRQZ16YcBBnwmIPENirU4hEER
oN975tWIprUZyz5bjSWivUjz6NDKZj40mex3uemFl7zqW9ZsPQQ5EIBmgaHp2OWedgfrva2lsVGh
nDkjdKG5sROGDtvOrGIoOAx1GwIa/mRp7X5kCMQAGRjxuiia6s0Iy4r0nfIhcSZXeRh35ykeJGbh
YLxOlHvlyliBmbNfcKiZR7OOnmSYEPxvSGG3fXxyJ3aKdS44yw1Fe6YKtby2cObsFlDMOwUt2Q7L
kAv6GHZ6RvYccrvZd3zOdumelNs8zhP4nrZU7sUFAeqDaclODlQC1IXK3rWOfqO32peojce7qZk5
yScts5Wq78U6quE1tDiXueTFLiE4tabi5gVeT3k7DNK9ZJIaDmYWMzrTZDyRWxFXJTHDI26rK+Ro
d2cgSYEuSKeHHPiaH2ZVxcRjTI9j4U5+lcjngri2LzVruGlkNd0wGYgPWuFae2LKwUNWujtgl4Nf
dYpuyN7tgArA+jUAL7gFVxhCVhIXwzpsR/WFz3C4R6v7ElRZfPCYvN30fWxf24D0QfAJ56VObbDL
QpZbKYlsYGZK1maXfZ20SdvlTD+cJdJNtjcpMnGYaw8IYDQGvkwCpjR19LW0FCfcJHeWAg8bCb83
HoIC80UczjXRE3an20aU2q3iC3OLszN9L8rwxFQEt4HVlB/sxXSsGt5yBeF3PcDtF3dWhNw2u033
VNTiPqlCZigQIEAvmGB9hc2FDGY4sVdMAdUamOzEbFW6Z5h71pvBov+sSZXvS9aeRzebq0vVivKF
rWq0gYg6XbdmmLIzTjXGEDIZMyBq2VBsijaOhi2sAgp8VYJiA5Y0Cl6IXcttmiTx1wa2c75WUU6G
pWW2hmtyuMpCAXi9m+p3baw/MPG6pOax+mmgKv0s8iQu/HA6OmGojnEWz5dWNPbRsUeSmc78zNTz
W8k3fpvIdset0duGWEd8I0luRIZYAYbRWweZIXedR5EcZq596WWkZKqx2bObSZ0nx4OLh1SDz4b9
UTw8OaLDmDJ6dkYSNjNq5lKpuiyhu48pRYAwLY8TP8EX0vZFP++6EGxSY7fBxqtUsPeSCWGMrcA5
iiS06DYdtDOBn+I+SgpoRLJq413G3oH9tR7ug7nLV6ZEsOwNhTjlTuP7RLfPsa7K4qTFdlr5FM4k
wFfG7DNGn/dBTuTPDMcZlDXSeicT0d1HncbCP1nUz2jum9dbwymRdbPnC22cU1L+4No8PpkeOLRc
0g2FPDDKtPwQc3jihwVpZPiBeLh3zpAtY3Rpla9TPcFXZ5bXHAzWMfQiXAl8A5bvflVVcOiyeCSn
queXmOl6sqlsI/A2tDsJeNBjIcbHWNqc7vQiV1T7dTr1A6ZufA7dXBqXPmmpz/j+SMmQyFNo4nVY
BcvXYHLd8EBPgM7cr0PAhAc/DeK2iSF5fHZekPm4oPRzXwZmTvmAicyMtWm+ZqM+reG7eJu2Ve5a
n21uwEA44x1R1fFmgAUMyZD6gl1CUufswIDDFaibV4nN4tvlktzQMBrjTeGUgoU4aCJ7U1Vhw8yo
GQE7QzSthzX5Xt04IpjDFUeJ590FgLobIKjsxtx1r7mPe088eFbf6WmUJO8BFR/mjSVr0TE/w1XB
LphQ7hYCNUzU0HAxuZZRrj77Sh/YybRIWQlIzO9PNfVC66pipLabxGA8VHre7BmOG+ccDsWedJRx
1nV+zDO4GXN4I3c2KW5VAXeZayMvmK+Wy6vHH+Zt4N1Od403AQbFq1A+YsbELCxQruj9IH1yo2ze
LY0BcH83arlxjuZSy1ZsJ623pC4X1844OWhhmo3olXCgbOGm0nXZBssvIu7a7FuE+Wubegn6Kc3s
FUgXz6NP43nl6E316nWNwihUugylK8+pfSMLlUtENeGCLSPrqovBqzG2owcGQl/iqLWgLoHcdEVb
Ax8nmWMBT+MmazgRLcA1YncRTTcNLWCXkn1i4WeQyKhXKLzymI36ZKwd5i1PXljy1o0phqCqEe0n
kwTvCUM200IduCkZ92m03zIsHs8GyEAYw8Y4MoMvrf4mQRL5NrvaknIr3a1Nj8KqBJ+x6rByuyI/
wKevG7+LbO+m8GZtU9B4vh4cayg3qVTZ1ou1aNP2kMcjvbjVUXvfMtsQJ2gwV4NWGJt2brFM1GN0
CLV5OAPP7g0IsLPhEwYLHkzwG+PGSuwPinIMANKcpg5mlk17r8nSi2OC1egyYZ1mT1d4Cwt+TpnN
YQBQuxk8bzmptR78Z3YSW9cJnHejxQ1FoH0o90wzq6OhJkFncpx9tg67DoKEaaR7ybU5MYOxqw5z
iOEU34BUjqc8UPoDOPQu9aNZmkTkVGPE2wJV9XVW2bJVweeyGsieX8DbkJWL85rUxmwW044kwh5V
xeLCc6q2gYE5Z3tJ3GviDmrGR1Fzm3ZUaTBBtFC3ZWUwaYCd3bGdkEawB03lHNNWG78Ckm3XViYM
Qoz6eMBkZNwlViOk33Ly35fWHJ4oa8slFPzpKRDWM3vMeycKmQYxQtDqqjmCuDJ2WafuyGAR+zOn
LeJP8049MMYFh8xFxBV/qcYFZ0P271YbJnbpbtzsIJrcRgMoXI/sp69Je9q0ZtDxWNzolbDHS6j6
7kgssbzAGh73qAjuFzMqxE2uMPzpQ2pektAtiJPkNDTYWIkGQvSnFofgWY5dS46jTh57zXyuSt3a
m61bns2ie9P6oHxq7CqWvhZVC+s1jtcQk+O9F7RPYVnL127UmKzi1/hsYgY6M4QirgNiIKtZDi4b
Q9faCSwmsxtb3DOVulUR5ZqEgVwkQnz5u7ITFp+++RkX9qMnptNM2dMKNtHmf8dlWA6JaxFIad0z
h5dwQ0kRFkXlPhZsO+NJv8BZhBc8cmIzjea9lerO7ewPGgiei541vdaruybo7lMteWB6sgrT+E1E
+uP3k9gfLuab349cv1tzf3Q5/6RhP5Q5/3x3Pv/X3/lu5v3Xn/57Yvjua3l+y7+2v/6q/4k6+FLV
++/xeddf39+Kn13ZcJv+M9Fmyt9Quv9L97a/Z9VYr7D7S/LhaNL/GWOzfkNaRBC3KNhYTrscc9uy
U9H/+V+QU1DQ0apROTFcS3Arvxio/9JQTfr8J9GBLPmSX6OCWJq6iZ16kXR+UDEb1dPllKeGP3LQ
wcDap+Fn9p0hkS84CX3Rn5xEpa/5AppgB9lg3PiOn3Ab6W6yBUrRJTGn2r7C0ROrIXhPPbzgazpy
jJsgoEsIxr8WzGvG+cWXMNUVO5yGkaSeailGERqwtmGTz4ylWoNR1qTN+O+SZjk+9DA3Mj+UxlCt
dS8YvmW1Zz8WmZc8JByR2Nj3EfbHWXPuS2fg7lsCt7jG3zI85Hxrzxq7YFS0Pg6vu8ZQcks0KojW
puyCtaGNesPebWpeGA4FrCyQvIu1tLvwjGcCdzLHX/nY9UJ3141WFOMOMAUlZwbL0MazxgmkU5ct
MpvdVaS3piF9DePqE1NlCmdvoiMFQz19VqCisX3kuhsSyvXIuYgQFLo1T+YJylL5bEbGGZHBBmiF
Jafw0yCdtq6J1bKoOxVuRVSqteaqWqzguJM50pmnMLK1p54FedT1A/SUAoyNyKMvNmd6oBusy97K
7Qyl4UyvYfuZkZuZuOiKRK35r0A0LSg0fkioV/oRKML7PnEhgLSYoUxdY7FBdwJfnZUe3jNLkZhY
R4DF2MtSWXIXt8X0BZtI7u3QtaxxFVAqQaDYK4ZNnpVAlcdWjpekIynuA5AMyKdRX2It2//u2QoW
Mo4YBvM1YP80+ZYr2X8goNb7zujERwYbbaeT+Ku3E62Q33Lhys84ypL6MDdtZmCN1uRX3q46Zz+q
TYxQqxS+AN3vV2QHNToQvC5/b6a20rZST4gbM//1cAEnIZ28LN1wVxNJC40Pdrm5jdvZaFcqiE2b
pJcbPOjmXCM9l4T2rR5ULqVsaYsAN+f3GSDfDAlTcMiVZlUfmgWrMk6Dbe3C77SVf77W/vcW0v/v
pooSjfPfr6aX/BdKx/LXfx8n2t5vLmND1hGGGeRRYIX+MU60/7WMCvkbORVoHqR3F2KG+y/WqMFS
bOuIngKhlaQV6+I/WEa/x9d+kCUZAZGJYqhJZaODjmqyyP+4isaK9rA8oQzV0Fw8zGQKIWXTJqGb
a2+cjBuwRJq66nu3r09aMbL5SrsRZz7VApSZaRWoiJWGuf1bpQVDCuylCs6JKPsAaanDCVYDc1jq
VwwP/Bqd7R9uq4aJqR4nmzUHgZTygDRPwV0Aw7pHp+uf9KmObHD0ZTKtnEYU1tryKsb+Uq/1W0x3
0UsBz44uKsSfZNWS9BpXYMwZHQAxECmb0sbOjqBF2OGOHNNec2igzVqMjWmhQjhUDcZ13Rhb29Yk
GFNllN1WIIEcbLpbgl1eAy/xh66aUfHMZqlHmFoj5Tw/kyngFBen2zaNY/PBA+V+xOwQOfTHmQn/
PibwyuMQthPTp5qlzm07+iNyGgdXFrQC7eAAG0zXKUjF+97gRfrllM7BynCaww9X3B/7nB9xc9/D
qD99tN+lZkZ9HKG/D1Z//mg5thBDTKS1HgKvghrQLT6lYMjzYS+DTN4mLJDrwGaAoUREeqHVlfRl
xpkayp7j7vnFxc1fP6dF5P7xKXFmgk9oI9cbMBic71O+H+7ZRlaFeTR4sLfQ6M+GJke6pgcCqdGo
DoIis+0/fjzIbnD3GI+7sDZ/GZAMgd5nYq55vBEvIein+DVwuSXlqmw/DBAdu79+vOXb8vPr40uk
82g6+xFhmsuw/ofX11Vt6grPctfkGBgkoK7jYxpwQMVB9jcvbZmp/OmhWEYEYUtrAVr8/FAtlCUJ
UcBdaxhMAHeM5Uc8VLP1N4OLPz0My4/HmBiTg+OiHy6f6A+vKB5UmcxhjDyu0T0YUiq0jSDx/M2j
CPHLbs4SNmPdJb8HkI9Xw+bwp8dJh9Ea4nmwfBUEbe9tsKEixxvhYE4HzJ1x/QgFVrdfMwv+DEEk
EX9jQyAqrPZ16Qa01zQ29/LMsnGY6VE6jhjws8iAIMpg5DVB/YdyJ0riQNQgVCJY4cYfUA8GfXGY
2qX2lYF3nZ+80NT6PVMB+WwNdNBsZibOAG5YJBsGmpYt2lXRtGins7I7bLDuMOevkWGxWcKqPU85
3CDKPNgrFtA6tnDhs3sQxawRqm/wRSWZqLxd3LaBdVto9TK9Gxyp9yTCIhTR2e4BEJM8BbdPTgbv
5CLXswDbYOeYjC+c98iegIsT+EGvk0621wpGl9vCyEsyY/Q05WdjzhnnKNklBUGrFmzAsSvHnCsx
z1N9E+qGIrfkxFXGaZrajeA6hwARb2wKIbJzMOiVfETF7nvfBUVvvzOmLrDtCkwmO8zpbXHUyyJ4
gdOnMVGckb5eOA67HzOsu1s7TSlVZFxjxOpmLjjPPeVelDS3zKK6/kGHpZrsGWWU8QmGcNWv2qzI
s6XtaJBxvU4waBhbQkRTR9at6msqnMYkfQrjyUruaqHqKvTNJsKU16G8H/GsdNO7nQUFT0W5tXfp
gaJM6xrocLTlEZlh0MYRI+3FFoaANMtoSQ2nAaG/wsneMJeoPqm6TAHLJSp0O8y4k2dyLIZ6D1w7
b+CUal3mOY/UX+K5jOMOa0wZz57FQR2CAnjtrrRAEBvR+ERZQlhs2tAdKbjMs56iNFeb+ktWz0UI
qjqos+CFrZkpDyBDG7UiE2AUX/gsaMvbEwRwDMpfcAGItyWypaldZYx5/RG6mTPgRw4Rm/3C9WJK
WEOzB51txgZCDfigewh+gKtJxqThOo2tvjhmZuDCJ2i6dtqnDiVpBzpVnB1lnabcVRZKIB2V1Mdy
E2grd9f2HUZMpWk4bBXPG/gRputiW0MYF/sKq+PrJLgm13OX4vvvlFeM+HeZEFESEAbBJk47GnmT
gXwqptwmUAdXgeLZZBVjpY0F5wNBM3Api5iC8Fov6GLcjKaNGJjxUr2NcluEN3uwGoq8nMpaR81I
S5mGlIuapuHXXeNkp5FqLCYERgiIUP0K9IIJWYj817Vp1WO41UlsTPtIVPYxUeTtAPXV3pe4dMJq
C+THCde0iiTVtq5jR17JvMa66cyd1A+YdE0wiI6mkWBhaHvCXcIUD0NSY6NLjELbl2aHC4rK9+Lc
IqFXrEdVmdIdGYQPVs/r9alN4OYCbhuS0f/l7ryW5DaWbv1EOAFTcLfTQJvh0Iqi0Q1C1CbhvcfT
/18N4/xnGo3diNHluWEoxJCyq1CVlWblWgetT4x8YWSzqTIFNWHXyPnJi8XH5Zdn1JicHsWSKCaV
fDeBVgaaOzFnSw+fdwMPRNGqIULvB6jV68fa0Gsmiby+yDIoQpwYmBdkj1UuTvFYBFq4hxdavQHC
QPsdRnrTdHhqmIhezfbjQroCmQfkuqcEyiKkPdJAvGsao079vrLd6suUK+Ny0a2CvqWqhPpfHdfE
fSrKeuieaIxRT6uLCfwomezsovGMYO7vus5/nbBePb3Q5FNjd4DUabyIQCFWCI6iCMIobpIInY9C
vHcnNYeWiXajsWjKztOrrXAXz7YMaIifH3qC8NVjRTRZ4Rhg4GROpYDpeskfYmccPaGX5pcZIflP
FVIU/Ds9fBcwBeWXkMFAbxNVl/vxhnx9XwQB8oeQo8okwqF5pD2D2l68zm6ttkYnRWB0MdvWmacm
/CHwhzCaBmATn5wmAKN63+btaSAM0JhkJ5SzHF2VL/kLm4CfNKEIMXoaw1NeV+Bds6lM/ddaIUik
tAMcB9EFakrXVgYI7SI6P8gWj4Pww4qph8FlnOzVVsDTs3PEHMSkksLp5Vrqkrgny+MZvpJO/di0
Qqf03tr/3LeyAqoIBCPAk4LuAyCjM1CxOpoAlxlRyjLKT3Vm+6ZbC2DbmXZ0S5cXQvJ+osse//5M
r6pz/v+Ze9vs739PvSFXk2jel2Be+R/8Tr4N7f9Qs7QB4NjwH1nkBP83+YYkQgI/+d4axFguOLD/
rWna8EdQ0wRn+5s94gU1F8k8gB5INxlTIdqXhF6vSMZXLowQG8wHBwWJp2fCzdVpNAxEBV1ZTLOm
uEdOJ3PGRxh3oj/d0uh2PMeKK0aG85ZjAkIm1mYftPUtNgl3ui6OkdBxaBr3OV3BLJfJYq7ZzFgr
RXlYFlvy0RXZHg/LpnFKxzwoVEEMQ7qYFy5EFWGXFCHk1LVQ4je0wasTQYnhCZoYvKKY7qjPPVoj
058vzsKH367xXlL8e90OvhtCEMEvkHf1hWmjRXNZocjnVwYwT2arYn9uAGgkZTW+m8aKx9iaRPGm
DevoNOeAfmmJ6xcSB+vQI9lQ7/2g1Vvy+weBB8OPsx38susfhIKxmiIyF/lJEQxPGRRTj0tidmeO
5HIMlrr8lbu0ZlDQ61uvjBGn1k2kDRzV2oUTrjy7/Cnk5ZItShcA1LXV+VtQls2Zc4lhaaatCbWy
5TItVbsXeAzR+OohkfygMI0bHRXQ0t/drF9+MTnMyH6POgXsD+rcPFkR3CwefA6oue58O+knX7x2
z78PujrKVBANceNWfnSCqqWdrTnxa6aUPwl1QIkxRwjFahzTb4qoPWXt3LwxsqY4tnBeeXVYtu92
fsTG96KwrAESheldOovr7+WgCRYFAQiMSDTT+zomQjUgEnoX961ysbPa9hgNQTwPQSwUwqMU/ajJ
Koa/bYvRqvu/5dZf2EDM4AakA8LJEasOCChDorE2TAHbJPp/IONOjxPd8VMXgtu4b2oVaDxv/QtT
5mrVVcCgbQ01qQ95DTP6s60AxlWC4C8zn+cPfYaW2X2DG2dR7i6uGmgr0NhVzBlrbqJkFVOARuSq
h9Zg9A+9eWPHC8rbvjpRXBShEt7C7GXB2H/lDQr0CxWVASW/hsjE61JIOigtUkjMbIjPHAaFUmHv
fDVt47Nh1NUFCTEneR20wUSjxFM4Jb6VM7AHddn8IWlxhnmmdH+Juo+ODHUVcjLSPfTOUtECpiMM
qkK1P6R5qZ/I3ZnU1HsaSsswMWd4f+tvfx8OgMaGSrgiKz6rTcFPZXXcl5kPtA/u4BpMzJTBbG/U
ItgxdXusHDqFOD45+6DTFLzef2qu3diUQn5lEyGbCuKVgB/2OayzwYPhJHwdRznHGHsghhmTIeoj
sLy2l0/l0hJsJn4qughwAhqqASiki1Wprv/6XTRNpn+o9suNXO1inzZ40TLMfGdwbaoEVebBoQz7
6wgQ8L6p24EOlsXjYTgEKAYl1tWjxnSPDds02Ziews7HuKYCyHYYJ/MBPmQHQhtJbAG+kZJr2cxP
CBBXb0P46JGLDdxfda71X+NeuB8gm0Hyp6WqVirdZPki742dqvTtjePskz5YjNhQBZQ9j5fvrz0S
i6tBkPpBpZXHsbOYFu3DDACKMDzV6tQjxPXjzgZtG2WD6BNTzrRXjnJJ84CJ2Dn1IcUGUWxAJv3R
5FKdG2UpflWzHb0DMq78uP9Ztu6Rpf6vVWflMxklXhC26lMfAgfxJnaGj1mUkaQtk7NzjW6dJZuq
m/gShhdY5OqsORb6lwF/+FCvCB5BV7xNxOL8Zt3/rxn2huO6NrPaxhF0SaM5DaMYlLAeI6l3FBoh
suSUE33HSODmqW1Uy2cH+GFlBhBNwYAFZYMt0uiRomz9UZEaciW9lSdznO0P9zd8y5tY8MpLlkbH
pOtxfbYoZzrzEJGKMt2ano1+Cv2qc6w/+sgtv46jHpzv29M2992kJQYSwkD3ZXWYS7XqrKWgNbQA
dP3Rqa76cx5s5tiHqTOtw9i647duiIoPSP84H6kL9dOFkrSYH8CawiAd6YH69zgsgC0tSpPtzkuz
tR8wBpPhStdAvHK9H2PoctSiIffNvhv/mJeR0iCqVMoXnG36prDm8tXPqUMYa8vupong0zqu78fO
sEd7glIp1GA2yzXej1i3068dtBenDs605gD6wf14/zvIc3f9ilP1UQ2dMRCWSSfzep1ppGnjjI6n
n3LoKH7OgV9PMMiozMe/N7XYeVh0LTtoBhhZpm61nWOwcc8xTy7x7NbEOojQ67nO27zMfd0pEGVx
VYbYK4C5GbQrO45sy5QuVE4c0yQcuNV7aZbExdD08zTbJZXEcmipbsKxl1cj4mb3d3XDaWqGsHlO
qF845pom2u4DmK/gAvDdgGFRB0GdY0p7xVvIHBDFC6ZT34/m6xdoGrJjx/Cs4CWWN+5FejYY7RIM
FeRIUdNHn9oA3GEMiQqa82pzvL8+efpXpwbqQfYSqDc4pnURL3XMUBv1MGSGLmGOQxPwC2fwvJpy
ij8jy/Fixh4vS5T+er1hUxok7tERTbk9riMyhobi6VY4fcu0qP0GU190MgiCHtq+130m6NI/ZfS7
l0JteAQiBZX5YxkIQYl4vb2ZEI0o4yoEruMieVOHv5Y2to79jAxaUhrjTgy0ZQ5rFDXwBoTyK4dM
mk2OggyPF2Zu9DbUZvtryozpl5qBxU8Al/Sdnd2054I+A3fKM7DOUmpLoTaujIrHwGr7VPBYPbSC
6DIcFsTBoR547Yd0+Y7MXGNMfk/5c14c1sQ2QzSBEadYAvQkyX67R/SuM5/hpP6kRM0H4LJ/FJFZ
72yrfnt0MWybMIrqyM0yJ3xtOM7TYuphGvCRpIdF2Mry/j0dLms62cnkfiyZdi38KeRWw/CloDgH
NHZGVtK2poudEAIewEpFb3R1CuF4gG3pP1kZNKU3Gon7xYbN8X0fLuApmB+GDmwOEUR+iOoC9D2D
KeqHeXTbiZmyrFC8ODTUv6DTg1cJfSXH1yrQ6TueaCPwAN9nQbFI1Vm3GcW/Xm8DP4sOl3ns152a
QU40VT6ds8rLwFt4KTIsh2HpBr+gmOsNM7R7gIlzNMlFdkTSlrm5NJ/fRIpm+cxrNjsua90NII7l
t3HGJTE4/ev1ZJ8ej0k8ulHsw9Oow1O16J9KDRXOlE7SWdUi4BSIPkIA5IoDwLH+NIPEPRQp7Bv3
z+Pt68D0pTDlcKFU7VknlrmhzSJi+BLWl9FGjQwq0a5cwks+VGLnzdv6JJYuuXRZsmFSk7n+JCiw
ZZ0GHaLfzoOCLOMMsnwwKttjQg3Yi6t3EIKB8HMf6joc/lGUyOgexgkWE4sxhEerBvJP3wSeW9u0
j8i+ICh/fzdu3y8KvFRTgZwCNaGZcP0LUejIoqoLI5CefJYSSj1voEP0VJmV4+uoLzIrDY/IvzAq
d4VoHGjGs/bCC5cQMj6sijEI/X7iblIyqyLoq9w4fWhohH8bpfzjktt7X/42EJXF7P9nduXX4W8a
JyVKcXJMzlwyx2goyRV7HA1bO2rQyjAdjReTRO16R0PaW1HV4nbgBrUuYCJpyKbjgCoveC2ESVB9
n9ASvL+jmkyTrt9pl+Ns6C6sUdT91pdfX6Il00oR+VqRlQfE3RF5CCGptUxl+eQOMbmjDO3TAnWX
tJToXBLknc/6XA6//RGU5xHLIrBdw2DciomdQP6IMs6N90JM4RntuOYdZI/dRz7t8NVuxujRxNNc
ujjMLyUCBk8jWM9HC7aLtybywe3OztyGvWiBaNQzCLghe1+/rppFhtnYFI4IxCufIZsCoVl7PMaT
Y4MWrbqnLsnzEwP+jt9TlvV2Poy+8WHoDaM2BqgbuXT5Sr046702hQPabrxCFjy8Awn2MXdd8wkq
+PGwKPr0ppzHSWWcKUt+tNB+vC2WFoanJYigwYBpcOc53nJ/4KCIMwxNo6a3ckkgDOuhbpqIedp4
PmtDPx6n0PnihOh+3V/65s5zKp8rk6DPV+8RGV5uzOrERUhT8zw3QnwfqKSdKqQiod9T0uCg9qNx
1gotehcMk/79vn25s+vTKOg6aWDJaCmuJ981I66sKCPwyATVPzSQfhpF0X9GsLc/21WU0ImPk8PY
NOHf9w1v+Rnm1+mdIBcH64D8BC8+eb5Ekz0ubHGmVuOJcSoIuAMq4Pet3IZxwEzl48JbilayHC94
acWCW5xCRxsBLihUH500gFWt2XgIQISfoZ/LdwobW36N/i8BsRTn4S2/tqcsLQLzOfaWWJ8fTTkA
iPZjDftTVbvKn8Q22VHNk6zZOUZbdqFLgMJBpcXtrHdTzp2pSaQgZlLO8WnQ7R+RwpiMNca/DCXW
mPYzft3f2a2DwyuBCjHlQuyuPHik2IETEvL7jaTdc5e6I0ad7d4b6AZ91Swk6vs8cz+0ebN7abau
J/QtLPeZKmL9HsdAaVC3TGMfFQa4FvPS8NB0j84GvPk7nmDrAL00tXoO0X6ecia5Y2S2EaxzrAbh
HfDFhy4vumNLr37nwG5+SFIZsKZEHDewVoosSuxqNTzsGXFwszjO2yqQs5cTZLJxCgNCPmfj6f63
3NpPTNEbIfTkCK3cr2jbdgwgFwUeFEoBVgSUQsMxjuTo485B3br2uFV8KtPMoBhW+5mizeYSNtEY
pMR21NF0PUKom/j3F7SWWnkOpIG6Uxu2pY6lHD96ee/TLq07wRb60JY0j7PeBEc61zTQoFGvzpkj
SfST5jtUXNUnW5QAKOqq+9XVS3/S27o+EwSOnjFUhp8qGv0pPYg9YeSjb+tmteOCtz45fUA69bau
UcdeRZf2kqdpl9WJvzjM3Cs16t1VYxp+o8YOwz/lchK5Zfyxs0MbsRDQAB1pHype3KNVSXlGBBBp
FQj/c90tnnRUXoDGLl9QBVgOyswJ14CYnBstSg/OAmzf0scdzpmNddOqBjQAsRJjV8/J0IsXQGk7
hnML+ud6XPTA+abFY0ycKUNDEZDf2OC/lnLa2eytFIsiDcI2tH51OCvlr3phtTVKM4waso1qcJpT
VNEG8wY7sg+UX5kkz4b0uGgif6t13fAOvlQmDJY6To5wfQbGzmXYuHf8FqSAqKriy9aZTy/0fMph
pfcLK1SPSFzP7+0hNDzDAON5/3vLA7965+lRCXRJGAQhzVxd8TDMdDeb09DXulSDtyHoou8GQ+ma
X9NjOcGBmf5MDLs9RSEyyTDyNs3l/i/Y+tyUAPlwhHiCaZPrjZ9EFXZTX0Y+rSfxpuhL4zJCbAxR
g/arVkzjgSm2/njf5ob3pirGskn0dfjYVh9bm0iPkb+kW6PF6clIwuGiALi92KqVnfsqjb7ct7fx
KLq8/qoDoE/29NdXeRJBVZgF9sAvQEAdF0er05RD5LX/9JWYntJFLXZejI1DxFvBBaIsZgG2WK3R
BdwO0x6tFB7j+VCL0TxlhhofjclMP95f3s12krCoPPh0uE1YktamavpsC1l86ieK6GWG1p7UEm/J
FB10VoFa7yzt9rJyVHmYUE+lfgtMchW+aWqmw8iSKh5Mvu2FWoTpB+COGWxT0/qPONVm+Iehlg3h
PDimfVF+jhI39yH3znbuz8bSaWTrcLLSFqLhuMoI2tGsB7WjSlWqS3WAkrfw6+w40qwqodC9v803
b6RcNTMMLo8xpSBndVMShtlhCcZWjnqD+qBZ+QyZX1UxT3jf0OaiwC89G0JAUP79C18YdimFHrVT
YAVXoM0PgxpeKGDsgTagmTtb6eG+vdtnmQyHo8ohBfdpU268NgiBQtfP9Gw9Aa3qyWycymvGJmYC
1Ix+1i0d3ERPxJtJnabv4Ma69yKaxPdcrcxj2A760S5cyGzCODzXtVN8rwsbxYBSKX8OQ9PvHPab
uyx/KwER7XA6QTfUhm44ZW5QIQQbwDfyqCtG9GMZ1P47tDHhcqjMpvlezkXlOzB17+zTzZWWpg2k
yaS3JklaHXszh6SggEfBU7tuvgxJrX9uFdc8Nogg77yHG2cNtCERGbMySKE5qyMwLW5qjUKRndQ5
fOyzZIJySYm/3P/wW1boZj338pj9MVevD9TtzJAaieI5gV5eSBb6NwwR7/XmN6zQZKIBozMVyemS
b+CL45xogVFSYA68KRfGG9Qn3Qd9MPcKOFtWnqtWZO2Aw9e1itgFQePYY+C5UIucC9D5R2comp28
Y+MIkFqRH7tk5yxntWMM6/TUsOArjcc4v6DSZhwh8s28puq1HS9wY4pyOPhF2eUwQTTIKdKX22ZV
tpNTE2Lmd54afxJG/BXN9IIyXB7+c/8c3NwpCP2o+eFGJUJaW5+DUVRqm4UjptBwfWw0gYZWakYE
5Mxft1EbvZ8D8zMyD7p33/DGGpk5IMEh3edSi9Uj2XR92iXAIr0xdeL3GQh/T1S94yeL7uzEORum
ANC7MClKHC9x/fV2VqEaOmGruZ6pTgBmugFyNZPM+E3PDPns31/XxobS36PxB3TPMfEa18YGy6pD
aOxcz5nQyzvUiTO9aQIwPA9K29p/90VbfTXh7T/0Iguz17oppoYpG6kMDIC0ucGKpIFRVLmWBl7T
OX/FAUXLPMzRhwvAp7x+mYgGU9jjEZaTytfLhB0MrptxBgw66Vb/gFrR7FGkiz6JfgmdQz5F4lHk
bvE1DKpkx0NufU/GqwGBUAwkWVnZjs1BSdzBcr0sJwHIG9v2oRQ2PUOL9vB8N66FDQVM5sKEQaAB
/uZ6mciHR0aRBa7Xjq52mdRleOwVq91Z0M2rL1tMwE6ZjyTvQEX62oozMQqZA/bwCPSLRwv9+MM0
G8U70Fr6OYSx4PXHBNEslqYxVSMFC6/tmSAKmrLRmZyNUYeyI5CYdMuVs1tW5s47s7U0EPeg5OgS
3yLlIIuC5UXpmWSl1vzIvGl+TmjWZg8l/BW6J8YO7az7R/O2ns92usQHfDaeUP75enl9QXFMggQ9
u6MchKBbydBVNmeaX87h8CnXrNFER2RePHRlHES1csV5VFy4lxDVgXHYKg3fatX4z/u/a+PY8rPk
wDZJAc3OlRsalMZoWb/Dwx4Vf6k88Wg0hsOM1N20fHi1LTAAct+ZONCxeb0FZsk8OjRkLh07KI2Q
77IlzwnaLQi1Hu+b2nB4z6g/IkJQpUxvXptqIjsI8y6AjKQd8mOEDNcDPpxRVkeFLTIymuGL0y8f
Wzcvf963vLGhWObV0nEC0tdeW+5LZvycmUVC8aE91MxenitAvw8o8NR7Z0pu2FW2Tg0O5V2QANgj
DlitMpXsR3pocUVzQJa1aOGgEvl4SkeBDrBTI3xrDMGpFoAxdTuZj6Erite/Y0xp44nIdij0rgGu
CQOoND01GN9mYE/DMopHiL80zywG8e3+1m59VOAz1OnI8yzA2tdbG47IjM0xo9G6sJX3Qzw7kJ3F
5jEQSeipSWKS28JnKRLYd18f/ACpBczL+ArXRKycU6N3AM1ceO2CvPqZI8h2Cg0s02hZdspdW+eH
WJ4qK0AhoKPS+b+ITmvh1nPYQx0oKvQZENwIzkNa/rDG0d35crdeEBSAJqu5uFsAjKugYASYN9Eo
Q+UjB0BYxnbhmWMjEL8qracO0aQde7crw56wwcqQG7vUTK9X1ltlOleNYnvd2P5sAgfFsz5+P9Vi
Ot0/J1uGKKyAsgfDIXUPrg2V5HtmV5mWp4GEOUNBvcDDp6pywvnLv7BE7vV82ZlPXB2LgpltZv7R
/7QyTWec1jTPYZ1Psi6m/ItFyelPJmYIF+FpuV5UolXJrGWN5UVDRrIHiB9445Af4s7tX/0S0+Yj
QeKk8x5TxLk2xVCWrItWlmcETLemrYgOk8LUPaSSlv/qDWSogGwMLQmymHWWVCk1ZecFlnmzpp8A
1WagoQxflO97xK9+3Le1cd5l0Y2OvlwWkLTrZfVqYEKWgVR8NdjfgM5O74dQQ7pcGQoa2oa5451v
ozTQoWD9WJdsXa71AzK7COtCgx/ZtaFmTVQoJhI7i19bcMLx86l+I7O4WatFuaSwMyVoi/IDTcsc
BVM+U9NegqQrz8AB6WXc30WZAl2/OdcGV0eekZiW78g51FJUyxnMdXyKHAgxo4X0Lh6N2EcNqNrZ
S3lj10aBQNhM5/C2Mhp5/emWKQik1BZiBEVuvXXdSfE7MWdnZ4riY0Yx9VAvk31hCklc8mIed675
1slhUJO6B6GEqq9RxqSBfZ2gm+Ep0xIcRi2F/VV0+THnq57B/GqvhVXxUQ3YY+RUOVmwtfbM5cDN
M2YuoNqY35OgU1DGrEfz0cmdcq+6J0/Izd66DIJazEYw1bU6QTUJamq0LA7BCno6YzhdMvjrYNXV
kte2vVkXd8Kmh8YoNwOu15+xsPsRovva8kY17pg+MpC1W8YWNlun+cQDnnzI6vJfPHNy/EY+PLw7
lEuvjaJUO7ROwg2pZ2Su6BV18EyFEHdMjXZAVW9P12VrP4F/gR+kbUk5enVWhYNv1mMWWXVIXAwW
9LKtKZSLq5bRx/t38bbwLTdUDk5RAKY6s/YxhVFDoBdzUCyhuGgjan0mDs2wBI8CSPM7pOGUP6eG
wEgFtnGetKbzYTAWp5kMY+fR2HJ3HB5+DuA3h6DiepvJV1PIWwyWXc0JHVtz9Eo7Mnaioy3vA2vP
M+6RtGU9pK/UbQRaYjC9zA4dj4wqfUgjY3gQxYyoYGAOHvJw9s7Text3Sowj3WFaNQSfawyDqJ0G
mL9FLl9N+UkkOgj1cbKOqAEoh26uIGxPh+HiRumes91yPDKTQKIILBp1/utNnXPeRqhqTc90ovx9
mhS1IHOMqdvQZR7gcaHKmO44+K0PSYpK05dcDVWJVQBailnJW2M2PRBHIQrCcA3aWafuTGVt3ZKX
VlZeJwCZHTcxcpRhofb+rLTINCKaDJPZsAfu2TJFeR4gAYGGTn/vehNHo1adJdZMyuQGWDA1WA4R
vQG/qMzY37mQtxkZjUveeskshZdbA3uWCYIUp1NNr7GiXvWmKdWRmTUD51tqxEVySdJIP+Vw02UH
VLObdwE8uG+rZ0aG+79k6yvSCGPeXhIFECJcLxr99L7UNEqopsHIxNB19tsod5av961svcsyRKR5
Ckya0PTaCvQzQeiqoeWVXaWLh2ywgjeM2Y3QLnejEh1EHfU/pqLO0LhfgvZxghau3ImAtlwCcYEc
6mfE3l3PaPMuZlW6pJaXuUrhFd20HC17GNF50Kzq1Opa/AtxbSPfuSZbVxOc0G9KA/DIqw02ErOE
uIly+DQtKj636Q9a5NZUrgZjOkL3pewxCWxZBJoGrhgqIbzCyhkUpT7FVtwj/1Sq1odWVdAILvHj
oegDv0ODZW8eZ+sMSVgxU2QmzucZJ/siFYWOCMXyGL0p0twETZCwfDe6U/DX/TO0dT2h+bGoZUhq
OXvlb+osFPZs8F4CakTuS4SOP2Twrjtl6n6+b2prB6lYSskgRoaIY6+Pq6GXuTGMOHIrCpjINRWd
OVwleXAqEPyIPM07b+KaEFEmG+KlwVUgV+qRNjN9ZnpdDW+jBlMY9OIiP1iweR3qunYPwh3To6q1
ztu6Sv9yEFTwLTTED1bXxzvP2Nav4X2mEA+ShmqktbqtVqM0hWuRbC11Uf8Vg5JtDkpTwSIXK2b+
sxzR3PYjK0wZuUq1XOEUx/kTtBXQ70sp+Ok8L137anQLDR7QPUT1MgaF5ff6oyCE2mvORGw/M9ro
Tx210K5B+nUq7R3vvHGeryytLlCdCB0FOSxpiva1ghnvNC2KtZOqbBxnjBCiyHYwC1q9NtocLKqR
TSRkjZmdRQOnMiPRo9eG8V7ItWkKfKPOkDFZtL66OYtZlEPfq3xPiIof4LVDAiCtPy/GVO2EXRsX
BwdPawW6DjzCOv8aExcCeZOKgN2I7piNun1Ugb2dHacQvmEmyY69DZ8OHIcWB36O1rpYfak+UZwK
kjsSBZuhm7i1UcJAa/wcJQ7KcvBIp3/aagTy/tX+AUcnS6q8aLzeK7Ma3PQ2JG9UI0qEK4C3zB8o
T5Bcwpf6TqA7t3MjN55P2o207mVFR9J0Xh/9pJ6bQoQLqZeWjNRYysU3mx4iHm4EcspFn5+acHbe
jrFoYXrM+h37m9v8wr48YC8cfDL0XbXgEFHyQsFQh2McRW3deewaQP0GWPIDWrJ7QwQb0TRtXaYq
iE5oO6xjBkcNkX2ZMttLyrY6R7atH9ISXZagdqNzG7TZxdDQnCn7Qt+5/1vLJSYijsfV8ADIv3+x
3DmpmszGrXgMh0cnXqLgwehj4xDPZfNuSXv4tPP61bgr3BvhCQUz+p987JV7A8CR8khzSROHwiDJ
AuS3WZE84Uj3GEy2/AElEgZGOMI66fz1+vK5yYxhpu4J0R8TyAM67zP8PceBLsLOVm45hJemVl4O
MnVtMDObwG9hK5060c6ZFmgPcyUMBKkj93j/Zt5Of0kYAJv1/JxSBV1l1XYYKS21O9LLIFB+1qMl
Ht20QTKpDqjGBEuUVwe1ae3+kMzD8KY0FCkrPsehNyRj4yuxQCIzNM2D0SfLH8ao2N/u/8KNx4Vj
pRrUginYMKd4vfkOTKMQ/2rQ1uZB/0Rk/M8Y1vXlvpGNL8yzItkGZRWKmv21EaHWsB+Ove0FI/N9
MCknpymFzrSK7b1h5VuqAQqlL22t6ibx3E1uH8AuZM2NXR7cZrE1T7GK+R89ctufcT112nuGBuzc
B2OffrdGlD4OVVinEMBHFkgxm/aC7edTj1R1pVjNq19ayUNEM4g6NQ/g2pHYrqL2AagYz0qU7nFU
GqlLHmt+NNbOTrZ6+3HJLniRGHmiqkPMf73vSr+kqpNkpjcopv4OqajlUrlLt/P83HpGqsxEDTLb
l4HKKjxF9cyIFiUhUSVIOzpTVV6IxqjrpNmErMtcFZ9bZAA8nY7Da3FEpE9kcIRftGZpJa6uV9Mx
p0Inz/SCjpeg1XTkc9J6Os5dlnqvPcOYolmG+ydrI7m43sugDjIjyWrTs13U+xCnUs9LgFQaGcyX
f2GJjEKOLKFauK6eSDz2BP8KX81VOsDTCFkwLU1YO2nGTqR/+7Tw/yc+ImYgYrkZJFDLEhh5FgjE
i4rkHLbxd/xZd7SnRErypeNDVqd70wu3PvjKplh9s3pW4PSA09kbTWXwUMxAic/S60M8VdExTsd8
Z41bl+DFGtfHc5ncbqSXgz347HzUV+tjGBnuzq3eXBWvtKy0k3eu2enQtEagKTCB9g+QDo9u7TB+
PSAgliJepFhOeLp/SDbtUathto24lgm76+M4jqhmQssE66+aQBGAPNvR0eExqnMqmKGJ1PR9e5uX
nLYkNRliTNDY1/b6Ls9i6qSclNTJj6rZQkAVzdN7Zsyjg673SA+iEXDSGyPZeTy2VirHN4m56IDd
ZCZWg8AoytvIiqRdeG6SiTxU6YpzM6nNRZuV7/cXejtGyyIp+5Lb46LR4JG/50W4VTeDXgMxNz1d
ijsDtykfA7ND+zQZYaYysx6twBB9gCVSfjhG8Q12473S39aSAa3KgRlLsp+t/DYv6dxo9kT+Xdmp
X5sJunGxo5iXFgKKy6ykezCf2weaNWsAwGw66iQIqzX3lTtGdLRNr2+5+YvDzHdnodXeBOXf97d3
c2kYoxok6YfWKVKNakJfV9QyIBarfHWIi4fBhuirt6bsTanp4c7p2eg1YI08He0OXDd8F9ef09Cb
aSyhUcFvS2hWOKjHPLcSaqm9/qC7cXXJlNA6aPMo3kN41p5gYFcPhpW6Ow+INHTdsOKHUP+SBSO0
D9ZZkw44tKPbaBJR2wEpaMgfnap5Qy0BPjVT3Wemd5Rux+z2eZbFXVSgZDC6OkxZ2qNLqfd82wb5
I1QbW/3TaBrZpaNM8o/RK8p/zBmehcyOxQf0lfsTwmPDXlFu84SBbpCjcTAurCdxrbg1JqRHqDu6
aX/OyzT6HmT9H2G2aMf7J2zTkiwvQJ/mMM2w+uBMqFINCAhH8s4xPsGN7z71QmkvCwWOnb3dMkVQ
L28o5Ua65ddnq1atcFZUTOmzmM8xdAIHVEGb4xyjw/T6VREM4I6ATcu1XZsKK0W0Y4xXSsjCDhGT
1d+WFA2qAFX4f+6b2nowJQAFcwBfoPq9NpVlSBYvpiY8ZqWav/U+5n0R0d4o6IYjgFYHtCtwUIlR
Wu1ds2id1tOT95Ixanyrb+zvztQMT4qlf+r6cN5Z1Mangg5KInkZSKNiuzKnZ+M0aLBxI/VXMRCG
GoTHNXT+Vsoe5pb7G7hpiyEQAL2YvCGEYuB0FHkRcyyYA2FmWbcfO1P8MNwl/fO+pY1XmfeY9I0E
XSITV5+qK+gf2jaxVNZXhjj2phF+tLQwBaLZL40BR7ETA1t0lUdme8ed07/lWQTwbFmV5TPSzL0+
KK2Z6lU7ExOMqp0cR9Qj37ZxJ9AxU7rPWZpBqWAnbfIQ4pcei2SofAbT06/3t2Brs+Wl4BTBmwTJ
yvWPmMpgdpCa461URKceaj2uHpFpymtQCFW741u2Dq3kWv1d3aNOem2MxrQ+qqiLeGrqEmYhllI+
jObYHZt+GFLPXGpl/heH6aVJeQRehCNTNKOTMLem54qhu7RaPiE3ETnvAy3eo8fcPE1M+MFfi4oB
4c+1KWMq1SirSRenEn0CBNvU+oTOWuebqWMrDxS60z+DyW6+KNao7YRdW7ZhMnBkg0g+2Ktl0uEY
yxqH4ZV5rD25Lmwpoa7lB9dqDJ/a5uj3Yf53HKL9+/rzw+HhaaLPSnXNvV70tHTLQH1WeEVjqycb
ATp03A1xKqd58V9visFyRsOeR5Kt1f4iiaOki0U52iq7/xR2an7Iraw9Mfhi7ixq65yiPIggEV0j
iGNXOZZCbRsGvNLycpyrN7SD+DBMDVOMsyoZd+wf9xe2FWSBkKHRz5w3rdt1gWcCOpxkEiHj1EH0
d4bbu6C+ar6ZAr34gRzY8HlmSs9TSgbOYmU0P+YzZP7o2rQ7XdWN8g/Tt7hDWfKXi1+5g9gd9N5q
iC8dsoUHpVHmp6oEvr402veqWipK81b8phZNeCkCQJ2umqscMquixpnCEBYir4OuyR42UTqGVfCH
i2QagSEkwHXrQbQAsXU0Nni+UwW2FRQxbU9VQ+MB8RvjMEwMp0FBuUfBvfGQXxldeasqg/YwoMYr
Z3UGlBf19hSAPN95BrbOmkTxGBrwFvBD8le8cFB54AbxOMaWF1f6l96OzdPSgRMw1eRJCxBsvn/U
5HVcbyT1ClkJxyDlnWtrs6KPjMhplqcGpfagxqH+0OTW+C7WhvwcqtXkh8moIoVJ7W8M8vjDffNb
rw3Cm6Aynmc91mBg000GG/wMqKwYCsugjduHvtHDgxlHxenfmAIGAWScuGWdLywwfbVCgnSrMprO
kKkXPhl//T7RxF5wvvkJmSqh4uQ+z2Veb6oZpFUO5yi97BGtJGYd9Pd1P2oeRH3QR6HY8y/eNPOF
vdXBhL6xakcY6j23UrLjwvTJgRRu8V3F2WvbbC6NzrmkXaLjuM5+HGeOp5aCnhdCAvKGOkU2PSR1
lYUPWVEPb00Rv5p6FK4DimlM4uGGGJmRR+jFfbByCnZRR8mf2W77kPex/lCjKP/gJsGrR6lXpuTi
X5iqWxfB994B6bCM1kOs9b3X1sWwU0XeunIUmOi+U0WmKrK64G07aE3ChfIMxW0lzTyqlmmguY+Z
HqonMyIAzP6Hs/PYkRtptvATEaA3W7JY1U4tM5JmpA0xMkPvbfLp/y8buBcqNlGEJAy0ETBRmcyM
DHPOCWa8PzLmq/lX9xggeHBcdn+ABEPKOi9KpJvXrI8i0SNub58QEnFnP8sBXBjT5P0sa1NhHAT3
3TYm5awocXHSmJd24HP2Lj0jOGiG8ZSiybN5U2oTXWQCPOnhxkr4XtOUsxyqafy1rGkWBbfv/e5q
JdOI3UbNYguOhDpaVFaENZ1B7L4TzePbFWnNE/POxjs7TUukGpX4yWk0+81qLUe9mr1AjE4BpW76
VhSENmeKdqBWjRbuXPOSMvPVufoyqpnyl2ZFw1mf+bj5xMSyruz7A4e3m09IuX8qXyRP4M+vj/Pi
9KPaLSCFPIZEf5/MZThTiK/v3Hry7lpU1J4cpe58WeoAmwrlg2pKc9TN2Hs05ZADvjTf3N4Sgwyl
hxgvaC5Tw3rLADr0MePoeJzJnl+i5YnmqxS1gF56vdYiQyskU8GjW2r/n1n02jlpmsxfCnMIqVQc
ce53V/XykACPpFezPcIV08+iAXRkb3ZZsC50nuxVHJVe9o6ujACotUHsJhi8XpQS916+jCS+rR4v
RqAMnXjTFehcngViaKnf93rMlGaAYpZPisz0vtEplj9AM/I802mkSYMEEJIe1z8DUWDGnmhU2iJt
jf9ReWn8aZ6rB6V2ilMdLw6DRsbmrLq14ZtMsr4zmjE6wMLvfd9ff8PWaapZm+Y96M1U0GlW1qR7
0vpSv8tHjbGbAOLvbnuNvQ+Mh3KgtMFTesVWtsfFtJ2YkrFZ1/NdbQ36nceQgr9uW9nzhJQa0PKF
ZoOdzQ2dE6qWNByt08y0je/R0JolUx+LKfW9KZqOcC17rsg1ZS0elg2qRps91EZnENVK/KoYWQfL
1PL0hyZlWGngJgZjmAYthVZQ2UMW+wMC0kcV293VEjcgT4ozQMPw+hyZ3TwVSt9RWrBm99yUDIZc
wSxBZ1jmg7xFbtw2rOVYSjoRuhggyq5N5bOwq5XezWm11DL2tXzwAkcR1WkAyxmmKLOeclEecSh2
rb50hnX6K68OTVshWlTKzm1uF/V9becfa1hnFxVRhkdlRj6wirmpv3+EKMJRCH4BmGzb37VJMvpS
HEvqZXzTxer6SZvS4Q7G6eHMqL1LIQNayu6GRh1u+wF1aG6xg+JY0WX1uUZW582s1fHB1ds7pjJj
AwslxWW3K5qKzhwRFLZOSa0b/1lVX82nDvH5i0gZyQ2vMH0Y0F4DLlTMB8yUvRMq5zYTHfOQUIS+
PjbmGOuJBfHttIzJdN8njMCN2I2HuIuP5Ef2TUFhIAJCY2srNuVpLbi9mDIwWnJlKJzh336JphBh
hOEgANqxRD7J2Ci0+3mJt06mmxdmSuXgPZ0xNQO0YqKHaXatwjft0bj89mlEd53uN0xgiodbF9PH
2rQwC8Q+DSJOT4OpKYi0uuJNkpNd3ja18yJgCowTR4Q+25aLa5sQooyMGklcj8rPjGkPvqHrydex
ax1AteURQHXnMabdJf0nmreEVfLY/pIcONqcp6qNS9EYQK+8nUtF/dhEyKT5xdw380PGHF33vLid
CWtxdQqm08/in9tr3rmAL6ORqISDDiEDu/4NbhEbBMtUfkbTzj5N3riGPTTNn7et7B0YCvvQOyms
0FLYvPfdSvaKBiLBjRYxJW+Y0+/tqNR+RBhykAvtmYInRN2BXBkfttlUBsH3DB9czJPrJd2d4bb2
uyomsrHVQ3W3XVO8CC5dQ7pY20qWUKkuLxDEmFfcrGHsRcl9PkLlHp04PQhWdj6T7FN4SMZzEUBP
XX8m2+5G6KTMFZqMdDknaeFcUoeqxu3PtHMBCMZw/XSwpOrPJo0zRxdIiXxtSJGHUNPH5m93msvv
ntJ/c/V0+Hbb3M7+SU0O/D5a+Cxq86k61ymimtIqyiZ985ZZSejweuMc6tp8FKjs7R+SI7KVxcws
bQtD4vEZLG2luZR2unbnttMYtnFuHuzfvhUTZq5HTEI+ev2VojYfGlq4JpFAXd0RkuhPLsy5uz/Y
Nrp+QDygHJAGXlvJvYFpay39lJgpa2clnVay+0l9MznZv79vCeILTp7nGXH8zXoqtWMYdknzqupN
81mthH63iCQNcpsO521TO74QLR9YuPSFoR1uZxGWVUUvpyeSrLRC8424MXwtUpI7hs3/YyhFYvrM
U1HvunFBXtjqiWdv2987i6gLIq+DL5at6etNJcaCeFURncMDVi9QOD/VZk3pMjFW8fm2qb1Tgg1G
sEIUonq4KZCqUZWXJZIBJ7Pteik2L5CWaD29OFjS3pb+ake/XlLe6HMLEY7bLPrxi8N4y/tVuC0M
x6w4t846XKayscJEqSN/mfuj0R67OypzHRDK1J23zmTIGnseenz+OlfFk84ci78cdRW+FWkfb2/o
niVGaMowEu7JK7m6ZV3pmqQ6Dbgxz++quvM+JD1ZOqK59sGe7sTjrAeZEGJJCf2T3/aXJ3vxFrcu
enp9KE4UP7zRVB+sQc3/jQE0PKBuVj5bizH9wYWnKUH/FjFxGPmbILkHJlFkyGmeRJYbfjLQFJmq
aLjzQBqcbm+ldLmbLEe+L7KygvAjR3SzPkNrutWAKdkOC8lMHo3DJa3r4jExnOjcDVbzDsV45T9P
zY/KOnuPD68bjSFAVVCPN6Y7XW8mJUnobeY6VMaahk/lrLnPG2GEvVp1B4Hl3lIJ86hlSBIa7OLr
pSqpPQib4BzQvm7dTyj7+PoSdafKiHvZW9T9eqi6ME2GMby9yXsOAHIjXRCp04b+7rXlCT5Cu3L1
TthrA29ZktJXvao98N57ZohlZa2OgtsrNa+2NLO0bGTfPS/Nf2vmK1wY1S0OIpO9G0HIIDVZ6U6w
ouvFdAlEkjhCj2w123d1mVuXpi+Vi9MoFWhtqwmySKkPLsTuyniOOKeI9bwarTU0Rq+bKSujK1ic
Zh32+bR6P25/pb2F8Rih92bRmuD9u17YVCuJRycJVRldpeVSz4OPSGcfEJ/3flqUjT/W6XjgX3ZW
Jh8/ifaFeP9KwBfha7VWhQL9wRrHyXcytXnslnQ5QGXvm5FwYkJ+EIWbtaVJzOjognq9q/XKz0ZY
xSetcY666btW6BqD+8adgFm43sGkNGhK5DD3ncZW7uxYEZnfjqN5cALlj934LHS85bQ+qmrAyTaL
McupVrORNpzlZOZzpSnfIrR8ka03HgoQWW+HbvqqLsx30Cf3qD6z8/Sg6UgvScrWI0W4WaLWAIoo
o1iKr8XeY9W3KMqaub34nbaYzsHh2DWGHK/kdfEGbTurLWrVnZnKNk8pvHdqNDihbpW0i9WxqZfw
9vHfNcZu8vVg6hIBXn+8qY9jAcbSOdVt8xPn2P7F7FGGHazpEbto75jAZmU9BLQAhTaWzF6pkEaI
6GeUbXdGk2RefcHMrqOe5o5SHhBaikySqIvj2JItilmldtfysdQOxcpG6MnT1FR9mApnuitq+Hun
Yl6NU2unzFhcplh/NyHQf06pzcdBNxctZEgbFe/T7a3ePcBgiSmkMOqFksL1Vmso/ivrCMNH52n9
mnfJ+ECK3Ix+u4zRmf1wPaRp0KLzW0PN08DOy6Y9iL/3PjclRlA2spIL3f36N9RZC90974BbkAi8
gdo/PmWdvZy7WT+MtXc8Kzh8dFPAZVIX28baWmpFo0FBg6pt4t7XQ61chDV2gc2R+xu1wCXQ47T/
g/NMji5BaETyr7Q21MzuHaUEVJj3tvisz0yu9bRi/FqS0PzBPaUeTQXOZXYbUKnrvewAOReoR+MU
dNS5/UiPnP9yvSiry9h2qnm+fXr2rg8CvRBa5QAdwAjX1iZGZmRxzOlJAGfn7wq3Qa3abB3xBzQN
Ek60GAAQcUC2HmFE/kUhg4IjtjZvnU5zv7fI+/x3ezXy126dOdoHkt/8Un/erCYebK+LInycSi34
ESl77V0EHTBIUn1kcPiSHmVJewffpK4o6w/UarY6V8xvjj1Ag4gfeJ19NkpgdFk+jOexio7kx3dN
UcIhsKYBSn3g+kvRmp40JmnA4FYYOtYPRn7XTe0U1m5yhGbacyk0qP/f1OY6G53p1F3rIepmwE8Y
bPoU9jJ8GZimiaLz4vnzqq1hYnaDX2ZOc9Ar2TuSgPXQQgMPiMPdJNP1kFm6RbvrZPam9T6HcXIu
53I4iAL3tpNcjFCJ0iWfULqZX3Oxghx6zsBW5CLu7kQkGLsORPEJOfH5fPtU7j4dkIolie4lpd18
uiyuwcy3MaiiVous+64giw10deo8X0GUE9nVNsY/LzHl42d7jZmcwmiNuvVtYWtfQPQvF71q5x/z
YCr1wY/b22047YAB4DWRQW2+dQ+JqdAMWfc3y+aTqMF4APL9A9AMAzwooQF1kvmhcb3bcdJEbq7B
nB87LQods/+3VlvlLtbWP3GfkhJJ4AgCifL4tSUi8sWadaCR6A8zysIuOwQOClVjMGlODelAEWD3
FFGq0zSEtcjK5L//cor0qVoaLZeyc1abfPUoE95lhap/zKPCPihN7717Uu6EygECBLBsr02p8CqS
oZQoGZikoU7Ge6rcmfq0LmJ/dublQbET5dPtoyv/p1uHykMEc5hsQiLVro1qokpMiDTcxW5Inhar
cXxca1P5rderp6afjlBxuwaJRkicXiAimw2NGLDglvWCph3D1BEA0bxvrQOxZ+qN5O+kNo4aRLu7
+qJ8zMmQdq8XiECO4gmVDlvMAMPnwhisT5pSjudpNQo0T9pUDQZE746iyd1b94vZjUewYLYOzGzC
w86qHnRp0dAIa45IffubydsE3IWmxrbuXxq2oidSyKEi0SDjtDTm11poTAdQWxhxRm6I/vntE7N3
I6RatvaSs+FRrjc07/J+AuVDyzIx7edelEYYz6bzJnfd9CDq3NtEsKDQAgiU6M1uTMUqA0YW2k8n
a0zzxC9VcFw+WgmHedreIaGuxdAl4lfIQBtDgm5TpZXw2/upZspHbQ/rOdLmtgkXvWLQeuG5oTe2
wz+3t3LvGXbAwDqAExg5smU6jWB64pzc6pRAZblk7jD8u3YZWIwkNR4tQ7HPNriJAE35Dt6r6R04
nD3UN11nfBu8TOolrzLwutDmFQQOHcYWWTsINvU7K2FUn8+Uda07des0Pw1mw1R0c5wBXs5A42e/
GV0TmRC3rY961HvfARA67kgGeYyZuz5bKGXzcQsZbdWF8QSeOz6TMucnb1CrzF+dVjuhClQf7MOu
VbAb/MEDAjK9tgrLfprHgaAyM1RZUayNn1m+ZI8IOK7PdUr5DXrlkbTo7ubzrkipO1USGzeOiU4U
U6XQ1DslIL7OqLT1QV91yTvUX5wgATv8xQOj91Tx2DEHQrWJFaL0b7dHfuv2Kdy7ZZJ+xEkAcmVu
AwTdSeyJKTts+pREF3IFJOpU4yiD3LcC9R4NYcqpW6aTshRAd0fSeHtes3tDn4snO7OUA+ck3er2
OZOCNpwhGuZgOq4/5ZIphtHJ/MCbi56qi21fsiVfLnOmr/fD6NR+HSF9b2eNerm9izsqV7JFDomK
3ASI3jZtdUYNJdomd7Gaj+90V1GDqCjFZ/Tg5zFUYHuPlzw39MafLHd+YrJpjoab/ODlYr0zWy07
gt3ubgYdD0TOVKQxtwKEddQi69A7DrFLJL4Zi6qngL1cJrToDdK2D6YWo4HTGeYTkqRHGkN7TxN5
IKVRqtj09jdXmUnBmhGvctZBVI7Zs9L0xSmpdOVtbObt9EVNYvNovXv3WGYVukoFR46LvP74xFap
1c+sd44iz3qjD47zXmdeofpeX1r9XS6GLuyt1jhIZ3ZWCsAfhwXoVhJ05cn/JUTEPYoMThnK6Y6W
vS10rq+2luWPvlP+Xq2pOjC382gwzYB0lPkYmlQGvjYn8jpvKUBxzkbDfleIjoFCEEu/2lFliEBM
nvmIYo320avkjPhVOdKX3lsupZkXogHHfKvTKYouVvTCdGUrNmp8ZUK2wM8poH5du9GTIZW7/ji4
WzIK3Vxrsm8kLqS8mfXqbnWlQHClG5zT0jfJ576d9Isz5/E72Df2jzQfS1/YQ1P7qaV8M4QxnJDm
1w/c5M5t4jcAxkHMF3T3ttvd2xnTFRZBxdOp1ktnN2gLwEe7i1an9G0b6h1sdKc8512ZHXi1nZCL
9I2ePrwZkqytAsZYWjZAaUyLMhUf2qFxP8Ncde+11XP/O9hqeVpfbTXYaToasl+zBciUBiWPBHGT
0+Q12TNhgPfTYfbqEniJzojZKNP0mmgg756dOVYaX6iVqp/TmN/nV2rW12FKUwlBxb5McHWd3hx9
iP1fyEmgdMDDue0c28qYlGOeIsMbOaJg5M1QPlE9Nu5u78SeGcplEhHCf8wquL5nrVWXap1y5rQo
SeqTSGvQcm2xFn/dtrN3n9htEF6gC0gzN9GHNdbZ4BnokgH3yuNAG7P2o9rrkT+QrKDrEn+4bW93
XVBbUHBgrDX+8npdmpFXwnUJqlNXVP+ANlB/OPZ4hHXZXZUEPgE2Zk1b9eu+qUxVOKg4les6P5t1
Rs8DCe5TqzjDe+Qqjq7Iju9Hm8DkXlLmADax8f21S88vyxbn1MyjUgQqmhvV2bCSIQ6SdSzjS60B
Xg8ZBp38fXs/dy1TpyafdeRfm4fOblxLeD25g6vk2UdhRvFH3goOpt7YvPulRsWwVsTpttW9V4A+
j5SOoQ/4qlg4tQThSkbQ3kyeMQKMWvs3Ta7HbyHwwbrVMkNpz2lqJD+TLvWSgNar+INKDLLUwA6k
DC/4ts2e26tWIfRNzdzstZZmk1rFX7wq94RvLu0Rq2bvQFHGAgIEUpYhCptr0nvWSBBHeDUUSX5m
3mbuR7Zon6o4+raS0B/s795XRd2LQjOhE92nzSvrGvOs09R14bgaT2tkdHfVqL61RNVePAFovRvb
I7znvklyXeQAyAe2xJWoUOySAiGzg5AXA980t7DhB1eg0rh6X2s7Kx+ZkGQdIJD3rEpVICAVbCt3
9dod6IXL2LdEpbtkUJ4olUQJFSse7uM1877ZTDMJmAt1KOqy9zV/sboNlm0khREzoyuhiF5956EA
dl5KVXwVldmoAaHPrPvjqFPHsFP7WdFH89yi23jShnm1EWYC5WgnqvGJbez/irNaPDNEYHh3+47t
eUq0teSkI8YB8uZfb42hiLivAcGfkiVeL7VXRc/9uDSX21b2Hnd0u+VldnlqtolRJyI1t+gBnZiA
AIK5rMxAzW31RAw3nH/fFGwMKoy016iLy6/yS6SqqUxp8gYiVc2bGCatZKafUQG7ID6VHtyfvb0D
oiCRjgiavpqcUdoEaVXuAunNivzMOCrlXOjOdHB49/ZOErBegJsgCOSv+GVBS5YzENuQVbZS/ASQ
F9/p3fqVWvARpGTPEOkkUZUuRwxvp+w1qjY2RQtaTelonEW5MQdmhZ5THhPt//ZHYkgRbARadqRN
2z5ateZZMUmoYw0p9BFF/DzUwZ0HUBW7g5B2Z1XEeIQ3bCGZy1bPwNRzEw474Pk1TSN06cf8XFNa
/7aiH/8HpsjIwcTRhKBNsPlS8YRqwAyRlyjHaS4U9pPQSVE16DPtqOK7140h/5M8HIldQQjn+lSQ
ByVanjXOqcjU+qLprRKkjJcMxRSPfkWNOVhypw17dxJ+JGLodKXWXpJ1qfxEHcV9X1nFAaJmx9/R
8GKKqZQAp/m7eU6EWxWdXrF8dUzb02BPMLBqjfhYt9PAmscjydlde2iAwNGxIUdvg1eebAaktcAz
kllRwI9q1hqKbjE+CyMy7qKk0w+i2L2j5FFjMJlmDkt7OyBj7A1kDyeiIGVu5p9ZVsf3M5FAOJde
ewDoeenwbFIUikimLAprMhPebGY+FxGgPZ4sRasnO6gHtvZZ0boeFS566+8ZF23/l+p9N54U3Gnk
r0TWqL2gWdXCF8yWyRcWCeOJeSlQj+feaT4QC2tOmKxdqfq95a3vmhmMY9Cs+vQpgwVR+WtcwHCH
r5N0fkEsnwSlqVTPWSEVR1R1HHQ/jhkT8qPWFtXymWg/2ueEoD6GcNtO1PTatntfrM34U1+6QvGH
xkbGTIhKbQO1G2oRGEmbv5/XemwuSOkZapg1va6c7K7s/soy3fq+trX9ISlj70OXRN166pEbO+op
vI4sZQ+PSVzMVaDvvWVDmSPiI5Y2AU9w9eafvhVMzEmt4dJaVnXxHHQ5G4/odsgijedQ/Xjb+70+
uNI6rxMhkBRa2TxRIyOPoiaXd7eP4jfMbRh6n3TUemNbU28Gc6K7P/7AIsgihoChXswLfO0tcsG5
0RxIyy4O+dkGBRII26jfaU7ShH0zuAee8HXARZ2VRAX1WFZKUePaXu1ZiS4m2nwD893QMEmGs6G7
Q1AzG4AMWhPnDN7Uwba+vp4YpUOEwjj0XmAa10a9PItLA693snu7+DysqU4tcrKeI5DDB2+y9OTX
txNT6P9QeKSYDPLz2lScjcosIvLLhMsYlKkSvY0z1Tqo2e+dk1+tyF/xy8ufCmNJK5vqebMqzkPR
VuOTkxtFkEyqlfkG+kd/8tnoQQHng2jDs3ltMHK1Qpnx8GSwwxDW+loEAMuXS5F14D1hud5nTKL8
7ViAvZQgTAl+kz2ia6OwNw0LSg99qSHpP9hmGvljNJXv5vaQnLJ3QpACg2OBJCnViE0yV7fj0CsW
1340K9RKzKkN0JK0fdRhjlSN924Ak5KlMApKSjzV16sis5DCFwC84oGZydVkeQFNuegTEu3NG3ud
Ld92yyNq+96BeWGVUzWlO7ANq9K1NbpVZytTwIPzZdHS7v1UuHqIVkA7BK1RoUdw27PsrlOqiPAq
osjlyn//5Yyq6HkMvQugsG1T/Z4JsNMJrmL7VApIPwYDOC7oEtSXPzFKSi4JutRKN9fPHNwUDSRg
L32h1pD3h6+jR9ydKMoQKCKfg7zSjha63VtYz5IYQ2gH0xu3vTk7iMzAUMzzNaQSW536PGZ8eVQl
QVM2y0kvvfWgNLd9ol7sEbRCBcB/Erteb2yU954qpnQN53zo3sue0yXL5/FrHon2Aeyge2myWH3v
tXUU6FqLxs/tPd5bL0vmdZSKO6+8qdOMdDLshfU6yVcn65b3KbRy3zbn+9JI5p+3re2tliIP8zDx
34CJN7vbkJquCc2lMI50Zh2JNnnImkqtzk0v2r9UpYGLp4nuSzQuxdOwuPrX2/Z3V0uPGH4t1Dgi
+OvdZvSfMnX9tIYUKFykJ6z8ZCZD8cYeNc1XxHhE0XwlIyI/L4KA6JFRyKMtL3/QL/dmZsziFJlw
JvOh0u7WeXV+yKTs0o+DFpqinE9Ko+jhKFr10dTy5K8EzNpBVLB1h/wG7o4DIACZW2ComwdzoavR
85HX0Cw8cZqBUQSZlRVBBkcpvL2/u6Y4SeQHILSo218vd53jUq9pmoRoo4zPZlKo56FSm0/TUh3x
HHdMcV24pOSXdJy3aMZ1SC237xn3AazR/mAbJanBnGePZa4c7N/W97F/VExQpOItAVe0HRs7xZkC
fCNWQ72wk5Oiruj/LUL5FhPWP2dITRp+ZZb9QVSwtz6bJJ3QlD88m9dbaVAB1SvGjYVOrzpBhAqN
H9EFvW+zw7mDe6cURBH3AvQEnMTtCqOBJVqasoaTJ9kei7MICgOZfVfS+PgijLz4vrrCQYzX0s/a
2rgqYjgoMh74op2NlnqokpYLRuYVV4PJH6PbDYoaDvn8WYlN5cGihoYoayXOyTrRoBngbB0Y3dln
4ldZREIIET6K/PdfbuhaWoWuFrEWkp5oFy2OlXNiLemHhcz34D3b8X4kU/QRgAxQ+91S6sqKyrtm
51oYaa0buvx1cTVEp9NSF2FrNOOT5yKRyCCO6lSPS36QuL9eqRTWgDXIRHPpBzaX01DqRVWsSgs7
ZpucljJO/om9ojuJeF3vb/uB135Wsp1JuuRUCeoWG7eXll3WMUNEC0vgSIFTFuPDqOrrQ9N4jW90
/fDptr3XO6upDCgAE44/kByV64/ouh1sQoTSwwUemN+p83TXO8N3Y2zyd5ZWN49K72kPKl/aX5uq
ON22vrOxUt6SaBMuPuXuzaumR0UU1+Y0hyjDV49KmvxXWm38zulz9Xzb0s46iU5Qo6LKwcivrSqV
sEfhChdXtHT6Etaenn9AfF/cx1ZFwVsM/WMdM9lS0bP6ZGazd1CueOFn/JoQ0QDD1yLOwkkFs7rF
pIwtnfm+mkRo53piXAw7ylWfjE9HtNyOkzc9xQgvYEyX/t1ttH4+y5ZgFqTqkL0vSJ3Ktx3TODM/
0WOvCQYrZZ6PZJuIx4FYvXkc7XKghoVYVXpf9FnU+W3rUunKnTG6FOVcNQef7rXLoTlBh5g2Fmuj
W3F9cOiOt1o81Nz+yK0vZucuodaocvOomxRxk+INo9r+efsz7lvlBupSTvHVQKOyK9C0VrGalqN+
gWU3XwYxLs+eqIb/uoW0vZyq5N/bRndOKVhjV2p+oqRNYeJ6qfasVJ5gmkJoFdHgM1DDuHesagmX
3rUPjumuKYdWmovsoErl8toU+D6jswdHDdO+MS8NCOgAH6wE6EiWBx9QOq3tiSR6JifBDticjSmE
lsuqTnI1LG03D4w0Exc7clNfVVz7rRd5Smin3SP1+y78/e0kniO6A2cHumATVc1MURMNuL9QXaAT
2jpfU0schrppVnxw7XbeZ24bD7R8oujfbGcwNHh0wDMZEQikmnvgdV/E6nXnsqLXkatLezd0Q/ew
GKDi/arL2gC85XCw3h2Xzo0newcTT160dbGpE9vQKDuOj8qM62wsx4d0ypLvHZCwp7pF3OXgYd4x
KFVUpJAvACFA8teHyHDjWDfaVoSjudQf4zqjwh3H1X3KJLhQIQU9sPf6UkpmIw0lIhd6pdtZG7lN
PY7Ouxq6dho/KpU7AmczIuQYErs/18UyfRS9o3+8fYxen1+CHTkszyHuoXMpPf4v4Yc5Doab1Gzr
COAokIUtJtAr1eek6qpHSCXfqloCzyzloCH4+oriC+gysbl8TtLPa7tGTlAnOl5M3eq99/mQ06DN
0+IhzYvk4IrubOyVqc0VjZfRzPIab+C5WQmgDZXKIrbct2pnzOc1appAM9bhIALZXR8wIxW2thQU
20BD1Jp5qEnD19RqM/sH5HX5w7F4T+ak9A5uxmtT5JM4OakLB5d5Gz3PjR1bQy+6cCTuCwSFojer
nnwwG0f5bb8KPoLjArKba4iy4fVHQ0AjtftuBfoXdUVQosx5rnvX9J1UUT7cPpevIw0JxcDXcOel
rMXmtWhSJBHhrWHK0cf7Zp4GX3G68qwtGcUQzqMvKobjoZkD+V38/qBVtIZUE81aKj/AYGDjXS91
Hsu1ZqR1H6pr2t4P1WJ/TibH8CkWac+1PlQBQVJ/VxXN+J5HdD0PEClPE3CDIogXOh4H3mHvI4Nt
12RcK2HdG2/kIuzcRSikh2Wzzgi2lOonmiN0vTT3aCjb6/viarybpLQ4BUqmm6NrMwG6NNaoCmPL
qAKELH/MduM9ZNPQh/VkrB8SMRyh1V+7IWmTyFLGrzK+vN5utXCitiC4C3MliuUYaN23lUm8EXkx
nlI5CbAVQj97fXI0Ufa1m0cHA5l9vjbUNhq415ZXMI5xWel1WBeJReSqafdN5i4XZWQW4kqg9P72
wd7bXdJLfD0hg8S5XtsrsiqqB82sQ6uc3TBVnTxACiwN3bU377Iu/5tq5lHLfW+NFBUhl0tJTBzv
tc2coJ2QT63DqF70IHPaBJxRwmVSlyyIa9f+befHzfnF3sZPzJbTe3Wq1eFiNqmvt43zphZDdVHd
xj6ITXaXRpGLGQ08nOQG10urlbxvon6uQ7M1Jx/RT4oIVaO8zRHLQJ3Y+/0KHksj/UGUl0AEutC1
PVH3RUKOwlYueXzn5vXPKa+ZQtwhTdmNlnewk3v34gVVwCgI4uatx+11uzNyd6xChM6szzEd/8Bz
0vRUM/vr1Lea88bquzzIM6M8eFXkQq4DW5p0aPSzGATeaC1cL9SE51wUUHbCJEr6t3DTxZNdTvlB
lekVwAA/+4sZECHXZuKmMYQmrCqkrZ+i5jzEJ8Ps+ic3it9HjCZ+SJwyCRNA0kEXw8tKMnbbnMf5
iTlyA2H9Yh7QFPdOFP0hQj96b0jrb75w5zbk2oODwvwq5rDNhjZce4aZq+06n91kOKpZ7trzCBEg
RstS6eYE96PNKFNIOWGnu/mPUp2cfxpdn9VgEn2Z+0laT99vu6B9iyQtvOCysLhxQXbWD6TpfNql
7U2/o7YXjmnUnjVTxEDR3SM6+87bhciQJctqyIaQ5l5/40GY4H9tswq10tVPDEF2A3f1qvumaYeD
87TnXWWZlMeEZhF8q2tT7lgvCJG4fDw38d6Ys5hPbVU7f0V9OT8h/4XPEyPgt9sbumMV3S3aUiir
SjGnzYZOFCOdZTLqEJXc/r5eJuWunIDL1gT8wVjbWpDRrTowKi/g5oJKHQt0Cl86VFulxwx0brZ6
RRsOmjNR0TCjN3ll/rAmYzwxRmV+SCw9fhlU89jPWnFwS3aWjJATBSdeEzL6rZpljxrROhtImWlz
NAZVC29g9mIE0fUp/+jYnRakpn406PEV0YtXGhUiikCG1LB9tdFVRWXNNhr3BFC4sUM6KSuywO1k
fSM2Nu/jwYhEWDI67m25gBt+FNkQ/ePVcdqcFltRDt6e7R7IXyO9I/JSQAAZ5HZ92IRJu7PMdVfO
mBT3WT+O4dq1WWgNXU8/DRXTqC6PaFlbv4xRYm8molK5ARKwlQ9BDVaxkryITk6SVJ/Z7epv0R0y
w7eH68UKACQQu5RQX4H0tMijBjaVEQI4pfGkK4r5pfS8/hQZ8Xi/dFNx7o3G8oc0rR+ryT1wUFuH
Ia1T0ZQ1YlPqDsiN/yUpNcbRYjS86Z3isVmfksp4MGJ1emhmitW3b+6eJSIi6jYAESQh5trS0tXG
jCgF2G+yntm3KkpSPnTM9otardUBnGPXGFgcSZ5+ITltjLWeNa+rDrzdWvM+MCO7C2Y6o1lg6Kv4
eHtle+dE0m//z9jm/e69dRTKCKK8G5oGyLPbXRxgMpc/sCKzQZojhEXblkJlC0OLJom4hVlz1tPe
ukvcwflw28ruxgEIoUPNO8H5v944Z26Yrwpu/oTMYfk+muNP4OHGs2Ai78F6XpW65NGT4phge0hA
X7WiULpw9KwxILCCUqUgahRfW7PyAh6R8bHpEi1oI1SzkaHtL0Y3ue8IlH4Xvf7yG17wHGCbqJlu
IoK5acvU7cHnoxeZPix6rvmq1tr3CFuLkxYr64MymPPBy7kNCjBK9AXhAwA7Ln1LoB7szEzUNMOZ
2c14KtWun4OswpNGkd5dFFLag4+6Z5AQWjYXKZyi0nD9UaG1RGmO6hMd6Ai+Uwu1lO3WT+5qKw9a
djhzdOcQYQ0YFUKghFpbeYYpLppsND1EgwetvnOacnpITGGfHaL2g73cNcULRfUH18LkzeulVdFU
eNXsuqdIn6uTZjSq31KOPrcmLL/fvhrUQ6Vgt+SZAdW8NtUvNllAMbGqrJ3vkyb+1kAGeK/1JEK3
Le08CRCbUbpBTYpRKNsgZ8iUSWP2CwoCXWG/F5Pe/U0/OIXMZlUfSWPtxypa4/9x9l09ctts279I
gLrEU5Up6y221zUngltIiaQkiqQo6dd/l/LiA7zjwQ78IEBykMQcsd7lKqVPXYOat6M3hr82p7B4
xnsESCPQ3Bd3QDOtCrBtIFUlKmuHQE/q6HKuq2ldvr/+oVduThTTUIJF3Qka9pcgEQZvomxZcKcR
CX6zij3yNeRkvPEYXNv+gKLhzIHSu6OLXi7cmPZpMkGSpTKTk89mkuzc0m4uY23zU4DWXfn6V11b
PqBA9y4FeNVQ73g5noXBaLYlaLwKPdvjOlLvp1xT8c4P+riDgw/Tx3TO+4cmtepzn2l6y3blj1Rv
v2F2fcyd74oD+EepuXUkRaGXVKDg+/TgkqkpG2XFd0DL/Y8TG/tDF1CnKzOm8QJDG21qmB2SZ7Rz
Jdx/SJt9agmd/4eNlSG1hnHAng/9IZTQoMFn+o1A83WLDuDPrEUeQXlIoSN447BeCRh3US8w63bd
7z/ATjH18w6qFKTaFLQHcNON5N3KbB4UCU3s49jpqLYqubWhr8484E7AOe+tfyA6Xq497tko1yBd
V2Jg7cdOhewE0arxSTGaHpEZDa6IlnD3Sh99WlA/6T+2Bm7tQP3PG8q7vh2++4lsbmForswHDhqK
msAH4fW5rG4IGgtrG0WqfAqGwmDeTpvGgGxFoXMMzNAWE1xdD6+fhCs3Ce5mOIzsBc69ivNyNpJR
ccrRza/AqtyQLUSmdkkyw0h42arXh7py6FA8AbojhU8M9v/+U34LZF0CtHog8ca51ptq2GwD95Dq
EeRqbkqDNOGciv5jrKSo5QYty9dHv3KRYZuBRol7DInpZQdroNp0KWGkAmAxOk3wcEeu6NiNi+Xa
dMLEE2Ifu7oM8oKX3xjP6RY1HO8qqPPf+qSnHyn24BvYpN4iQl25MgG42mGCuwYuArWXI6lW0aWX
mMMZyLVyUFCwGaCuWmab3r28VXd6ff6ujQeiPB5wpJqgo168rX6r5ORHmgCrYiS46vyDhtv90VND
X45C3Gol/9fh+z2jxwaB3eveAYRMPwpPF9+nZ8qxSBOpbM/6Q8vaGZLMmS5VGI53q/a2E1P5XEyw
kyx2m9+ihWjug4iwbYnT6ckm6U8I7IXlkqKIDu89d2NCri01ro8MZwcrgL7MywUILbCphAgCWmUb
YTvT9N0kY1EAuNjUr8/9raEu5kLg1dSyx1BO+PLcBZlE0y5q3yaQorhxSK8cE8T6CHlBG0S/9/IW
YpTZzkH5o1Ixp8d469Hy3bzhxjG5spmQI0E5EvIDUOu6VNSggPyaEQahUHn1sK79ltMiozqox9iB
t2Ty9N/XZ/CydLxfN8A//Fdw8wGFuEgA0XndmjSFZlUDp92PQY56VNaIB29s1y8ryn+PEFswRb+1
4saXXlk6RGko8/2H0AGt6GKXDKkMiUvwpbuDQQ6tg4Kgmf4YUyVvVKGufuOut4QBd4PAfdJ/u1/Z
uqJ0GtKmmiG68wsEDKitMc/vFVSkVfdlTWj4mE1ec56UmQ6vz+/Vz4Sh8E6NA8rkkuyym9tEGTRC
EOR34Se1Ame05kkjCjLMt4hE18bCvbeDL6B9DCzvy+8cuixa0yXFzZDLsIATan7XcX6Xb6A3/f1X
ofCyZ4LoKSNUezkSjBkW5JpjAxm0Vnk1yj2AJtpZDrZkfG7XG0/UtXwboIfdJwSKP7uC08vx/KSF
EXHOmsrNA8qVRCbmaxp2Fo5fuV94Gwelp0k/bUYJmLHIuOx7Pd7YsFcuAPyGHXIBivpeiH/5G1hD
YxDBenwzPHM+Q/lZfVTIL2586pVgB9V9tIdRvPuP2/dyFDyc3pAOGQp3s/S7OpdsALMODBtlgyqG
uFBy8AId/K0vKq4BFE2wR1HSQMR5qbrohwPnbew31RZMydfEd+mHztEPf71rXgxysYqkY/02Bhhk
iXQDygkOWzgwepDKuX9fH+paMIuxdo4tlNshfHhxvXAtG55FtoEI+SrvOF3IVNjMiI9hyLdvgZe2
d6u38KNyUfeJht1SAmI3sjudT4MsjA8w/Dyvw61NtH/ixeONQAHVExSCgQm/bHJ4jkU23oKmsizo
jijhLgeY5O3GS40qhLolqXJtN+0KY8hR9079ZdaSr8GcwGIAw4WUNbyYQDmyBcpk23xGxyx/u8yo
Vj0CQqFvxSlXLiMA+BC447ygcvNHN7mPFwKmhlflTQxgEqTvn1slFEyz+Br/fcTxX58cEuI77uSy
8ud5mXAuMnBrF8FQaq58lINbVbtAtufXN9a1Bdxb8v9/qItbIAC5Ph+08yCtJaNKLMQeIE86H4hn
TdkjSbsx3rVpTKBwBpwJxDGAP3x5HwRENU4lqwc5HIVOeRPEP8N2+SwDm356/cuuHpm9lA5RXTz7
f2DM54xRE4RYsZUM67ctgj5oEfnTN6sgTbyEafi8p+3Q9BWsgHBGdobmSVwoH+hYjUoS6pCxql7/
Tddmewe8ohYXgaZ6aR4eNcYTmed7lc4IKFxgHs5PCu5sRQ99hzNou/Zvvdn3izDbMT3INpHvXwI9
VjEqz18HDwVxbhBJZ/p7bOexhhvW40YS+T9ciah2QIUIRVxUky6Wt7UNGgpBhznPe3nqpIWfTA7+
S7v7X78+l9d2UgaWD84kUMR/ND0RknPuOtyIII03H0U3fAGAhRyCjP4vexYYTJAj0IVDvHVx9wak
22SbLl61LWH2ZZ3ZuymeXNW24S3y8v4nXV6nQFcATA9UELCn+zf/FtmtGePjSrA/+BLqauSxLhpv
uTVz13YhSsGgJmHi8j/045Fibqjy4AzG6Todc+3cZ8ADm8IThh8oB2H69ZW6+lWoCYOCAdBwdpmR
e35mV7dLNVo++NWSdeqdXTsA0l8f5s8NgUQGaAJAmkDm+qOu4m9QK+whaVQnLB0+iwkA4nLs1+Ed
Z9uob0RPVwZD1AQiFB4j/ONyTywmXGC7OdB6C+RWRoaQo580WTlnobsR7u/B58tNAYkyuC8AnLHr
rV+CRUbIDYCBEeNMuSj7DvYaPfaj83UB30h7ZsDxngKV2KTYkpgsRROt7sap/nMB8Qt28gw4LP+x
2l5uS1iehMwp4lXB4sSbxcjgrushmv/6+v25LfdRdortzm3/g9cezWbV3SQosDcUAlReK79CVlR0
NVOj98EL+jasXh/x6iIiLoX88Y4JuSxUNesIWyZuKMpQEzl3W9tAC0LFNUOP46+fdHzcb0PtH//b
ybYrdQOJJ1pPAxeVSXpzPzZIm0KaNu9f/6qrq5VCsh6bJkQccVFEgMVAmHfM0lovOYynA62ffUrk
//BB6Cztd/1eFLnkNVkVkz5lkHod2okcWTL+oJLOhzaDIfTr33NtlVBARpt1j33/AF1MTbRF0dJQ
8DVbek6Dxn/fj60cCr9FCffvxwLSf6fk4tXEG/ZymYK87fzFeF6lUt9WDKC6k171UqdA9v11uwzK
KnvSiTWCHMClHGQso5GtnmF7KUSeNhrR0xQo2E0lyy3QzLUdgQcZoN7/ChSXBjB+6mgw2JDVoKSa
2ugl2NXs1OHv526XN9jr/ABMX9JQY9pncdMqVruJZ6D9p6ZI4WlwjhS9dfteuSp2GClKzKgx70zR
l8s0L4Q5dPjbGu1+em/gqnOIPJfVSkpxBCopffv6p12ZQBBBUMlCExBcjEugLgDoPEhVwgByid0T
bHToI7ycoxsX4J/Zzc5NgqUFqHQ7kOui0Bh7HlXRRNp6CJqotFM0lylAwyDcd97bsKNt3SJ8vvG6
XJnKF4Ne3BaUS0VnlrV1Og0DwAX9/JYvfHqTyc19z8fF3OBDXplK6CuDd4HnDO3oS+8O60IdhhS3
utQ6KrGS5Axxx1uWR1cqLLvq3m7dAVU6bPuLHdINu+wENLjrzd+8uiG5LpdsauoBt0mZdl54nvue
Hg3YoXdYcLhmh9zVr++aKxcXyN/IPTLoru7+pi93Kfk/ezzK6zUZWSW2YT7mxmvQcezJl78fCtk1
7mK8z4AzXKyi0Gi/gR/Q1Y0vp/O4eG2xBeNW6inPb+zSHL/6IhzZLbtQ6wTLFJ3D/d//9pKB1BfK
gQkYZ8z5eodtMr2DEQk/GrymT8rfSw/zIFrEeRLqCa9/5pXNirEBDsJfMD66XFWI52YBTSSvPeql
dbQtQwFZ+aCMFB7xcHS3REGvreDv4+0n9rdvVbSRaxJjPBCGdZl3bihzGk9vQhuJG4nxlcOP6s4O
QwG0EeFc+HKo3Enji4h0dbgx/9si0eRfYtG9U22c9YVAJfAfZHfy+PqEXv1AJIhoC+LS+YNEa3Hm
kw7SG7VKgJ3EfydOAIwEd0RZduMDrw2F63PXLELHGWnUyw/09Z6MKIK1c62rGtq1n0IPeIYJ8ss3
hro2l4h9wLpGcRw4rf0O+m3ZhkmKSaPbWMPooQdTVg0H6sMSha1z/LQ5PhxTkBVuhF3X9ubvg+7f
/9ugmUkiD44gOBeZP96lhgbl2IrhbrC2vctn87ciODjpO55nz6dAoAd1/+V4MYOkD2+YqEHUe5DS
4U237IjwKz024CiXA8lvxRHX5hXPE9rp+5OBbO7lkHO4+qkirq1XoI1hp4FsDEauSVOBh52wYsAV
dGyn/O97rRBqBgcIQIrds+fy1Kfcpx4J17Y2vbb1PMHUwSOZuTc2+fn3xwEgzJ0buGs2X7pEe90A
XGLjtzVo88mpg5B12S6RLcfB0//DyYO6PYBggIb8icEMbTPNmdJtLaaWPiW0F2dgydfTOke3Wv9/
PrnIHwErRUy2Y5jSi2WzXY6e+JZ1NQBp/VtAX4f72Khb1r5/7n/MWoSqHsB08Y63eLk5oC8xN3Yn
UEXwvIUYgD2kuQUtffC/q7WNqtdXag/EX75CaBhDSR0pCErP0PF+OZoOtp60I5DYWc/kUW0iPwDc
85RYroqMze6kiRHQ0DPNMYqXWw2cPw8CEGEowkMlcCdZXlbjmXXSBguYYbxpEoj5zesdvCiG55hY
A1VhpYGcJNO71z/5zwsUmpQhSl7AJ0P56rJRnvMui/uc6Bop0FxyrvURNsleCTe5v7WAR78NZBAk
QRgP+P5Lga2lIWz2yCxrkCJhE9tZCjlxqnsyFGGadTcQ5X9GFBjtPy7IrgiA+/piLQkusnTi0Nds
InXnADurNmg7lGEG0JDM+/eyiaIzgCqn1yf02rgAP++uACDBwZ/r5bj9BC6nCYFCiTqZPcy+6J5c
Ci8k6rxnJkNz7DtI1YcrtvLrA19ZSSCvdu4LRLbQzLkYuPXhi4OJFTWdJncOZr6dw8xaANJy4d9y
Z7n6lTkKKyBSQq/9UgLORItKrV5ErcGbQLfCBrrItPQP3K5PXDn1oSdyLfmc3sK+XftMdEr+z0kF
D9XFusbLHKL87vF6THzEg3KOjqrZlnM/+fLGFro6FIgZIIbg/sIRebmUMATELdrqfUbzCJ0wcMcS
b6JPsRr7G8fw2nwCXAQiMGCSwBlc3jyqI6LzBlHzHFxJ0Aj1cfTmAezgMPg0R2N4XMPEVqCE3PJp
37NNfMfLaw+P/k6IRaUMsdSlXrGenaa8WWBdAG+hOSqQewTwdhvhJldoFkiItTV+w8omWlZcQtgN
qrJUDXHlLV1YUXhhLUVktiUtVOep5wD9iAYazpEaCudcfJZAz6uyBy91LDIwef6dPLy/db/G9Pua
gWNUZmQhstADUQqUVXiUFGOcGdiQwtHSlWu74mUJJWsxTssWdwKZoR8RX5ron1lwJc/L3OSuCo2N
TGlH/JcYiENjlkkglQs3jfzkJ1zqUo40/NJCtnuqjGHrIzQlaHe01Hr/JGtCTn1KuS6CpW3zI8VX
16FtwZgzw2LDEtUoput4v1sqAsfNavQ6DXKkngJAhjCFZ18PVBZQOoEooiPQTCk0VMMedMvifzuo
rk6l6WDdAPLdPCps2jBgRa48rytE629v5pZ5EVR2us4/e8DSAO8xI+Mr1gGly2Oz5uJ5pgFUEFtK
syOPDfw+dT6Sn3Ho6R8AWfG9GGjEne1MFr8ZVd6ywoXp7Mom9uYzHyMVPOZr6t/z1HfRG7Zs9BOy
gfDdvLXuWy9b8RWS1dM3QGnGufB07hN0WyJ+Twb0tOpGJ4BsNYmXfgsyJBXllOWOHvwJ+YUO/PUJ
z8w0HvE4t+98DQZyyZtZnWLoUEGc2rSpKOdwlqqaFZSqCx+SCKzY5OT9UF7f2YKZsQmB8XPbWY2R
mAoCaYOx9KwfvjURsEWnbWuEK42wUVYvUdajAwBDTdgZxAtgfxraQXkBJR3zKWC6eQxWbtpqGmPz
pWPesmNfeUbLfJnFg0Ke8ivsEAUW7QiWwGkGvPO7bx3jpRqWKHoILe1gvUUFhDuTnPe2CtpBfoaD
ZjOUK9nmu0lTM1bQJBjOc9SnceH5DYi642b7j2KmENbSqllM2RiFlaBCwakMwIn4FypbApghcImn
IrV0+Zw2ijd3EoP9AI8mkiX8IQA0Qq6MaADIm/W7g7zTG96r9CfktfCKcdJsYy0lVAZrDtUkXkeZ
Hd5qEnlZoX0y+QVNDTtolLmzomsS+2+IqudP5hN355KGi6PvbeEHk0lYLnlDn2rMSeMjMoWV2gGb
GOoyXUzbtcxGQSi0771WHyibl6lyUgbtYfXnfoDkcMhlCYmzYX23td2W1sLRVELua0jvJ+FsXqAO
5X+jzu/RXwe89uyikOMZHDn/MSt4dBarlN4bFs30O5Re1ufEhKipxN2yBqVAaf9ea0AASjB42/iH
n7Uke7tyqP+NqMHPVZwpAyp/PC6q3Jot6vpq4cPIDmsHZWSsBlLusqczIDDWpvCKBlCGfI1HL4jf
NeESwQZEG6AEC5M5J85zGIzQ7/O0YqYAWyX5Ji1smw5jlorhX0CGAO2dIHTh1yNi+ycbdNbvy1iw
Ji7xI5rhjkL4mRdtZph7pDzY5gKoGHefTdyLIbE8AGLovGnqviReDIDFEvS9w1HysjN0daa5sIGv
dZmJptEf5iWO1uMwUcsL523JL/h90gco8qUsgrhzsL6lHCFQqZz2aJGPbqEIV4Xk3whIZVMBPWnb
PRkYYeRTMaiMBe95jlJAuaVd+3G0gUeKLG5nDoe/YAbyAcpC0DMaPQeApF7MUDEqoqjIV7a2RxLN
9nOS0CYtMk7z8LRsHiI4vPkZO8i1XYLDtkFd47BC7z68X6HjI3/NW0Cb52hivX4/NEP8vAGeDmMH
EpvhMenCsH0wObQyfwqvCfo3EDgg7DHzFxF+gaBdmD/k88iDChU27/04slHgQqBxCmCnhrpulC5h
VMYr79qj9lP+i4jM3ieOO3NSAa6bQzZCQ/ZEskEhrG8tU5CqUsNW9mmXYhFbT8PZInXmGLHGdYeE
j1CgkE1mf7Gg9aMHl0r579IOyQaKTWoULrXehg+d3MTH0VtMc5dScJ2rMW3z95n1A1mjlyanwxrb
4d/UZn0KABZbP3rGzqK0CAbbe2baJT0Q/J6o2iyB/1y8BiO989NmzotFKK89CS+G3L7NodgDySWt
30Rxm9Bvq5mHrpr6ZNuqWIhxLHyjefheq7Znb7EBFS9TEwlPldLHdnvMEIlBdL7NQDURqwjJMR15
qopuiiMD3jLNsvfANXi+KlNtZXMYTOst1QwlWIiQaT6t+iDwMeph1BSIWL+13MgSOhYuKtrJpm9Q
Lp3licxbRg6tL1dcm95iUUVr4LAX1zlVrfnZRhv9aqKk0yXtVZ7Vg02ijyLz3XTf0TBvAfmDgdMz
IN5pV/VxCqsYyBjbCPyFPGR2WyBXRPSG6CRneE0f5myUHqgG8NwmFGJ8bCH/BpFg/pMQgT9/DhqP
sroTGzjZC9qNSXRIe7nlh0mnTuzg1HSqIc0KkQxtKMAVByeDVX3xKQQ+vYIBisQPnvZmSHr1Mezm
j6br+FjEwNt3vxA0QvsU7zOq2gqGeuqIZrQzH1LPn9ZSj4rhVoRkaFC5rB+Akmcbx5sXrZbgyAdD
dOhymylA9aZpLAbgsVyRbdno/0PavBuKXa8qgrr4MhLUCUEzL3F79a6gebSM5QI/BBSg4TeVlX7I
cQMYH55cewnFrPegwUCiZ50b9mTnVK41s83KHsJlHN5MnhBd1U5K3AeEe/Ikoe3tl4ET9PvcYQ0h
85ZzAWw9AFFl16oQZRJhLCkAAE3WillJljsT45IrtpC6rVzEor+skDR5mvuVADE9ZUtT2r61ftGA
x3ReKHUxRHhbg8ttDs1nOzNiYSeS0qjoFrM+9bNJPCSffkjLFVfqJ+Im+DPBV0c8QfUcV64EPopV
Aa4CXiQ2Dtu3rW+Q2gQxl7Lg1LSkAkXCJgp3mAnjcorDTR6M9gdeGc/14WFtBJJpDg0xUUXRuj7p
pZ+iMkA5rS0Gli4xxM6NmEvUnNMQm3Gb6SMFVYb91LIziyiHueHArKMq15eJyBEQBx20NQsciLw7
iGFJ1vsxT3R81jGLwpPol3Y5JTow45F6jcFvB7RErrDOmCRJP6hxTRVHCGR1QwBSVxkt4i7pyYOK
B2Eexo7FFr9tBL21CLNtjfNijTNPfUG4qsbPmRqH5qmRhOIO9BHHO1p4Cbfjm9mFG0rZ4WLMKWhS
+UgB3aBVpjgz57jJNZ0q/M1rf02MygSV717P1QxJyb5OPTgwFl2XIzrD5SDjgk4BGugQBdFtsRIJ
Jb9ltvlwQmFm9Cpo70fuPSyU448B/rTtuAGbQYvFC6epljgH4yH01/zbkG5jU8CRe8hOSlN4FCCV
bHUdkaaZ37iY6A/ZhjJnHWcuA4ump3A+6BJtpqfRCM8vljT7D61v4EWT4YJgRScSjZvIg2r3w4Lw
GZKEeFrmKpia9keyZPmK89Il/4SuSVTpMkLfacQkYQUURnzyUh9qZKsgaLwhvWEGriNBE8LmLNb3
2H+Nd4w6sFgLggbFk47IsBx7jX/X5yzmFQdm+l94o8DDckSv9H0bu+WrcbJ7VCJCmbjl4M7f81HE
iD9UQxPUM51VJ+ZrCjLJAGZq2LBmrtKAR6yGKlksajLOwceEs2wqTLwC0QaSeP8Eqw7wSD0RT6QE
gSF8qxYwHAowrYg5IgVTP7fNyDfE5vl4WqRwX6ASSB66lcBQx87AsCN6CPB/pDNZ9anl2UHzyHvq
497iCmZRfrbwI/3J4ejav8udDZ+wMaMJiQP1noF3yBhCPMHvAHloPsbSk7rgyCbeN7yhfhW30/AB
nxWzNxnrKYZpc/9p8VYSlL0XmAeSLn6IgFdvzZt0WOLP2kcUi09pVnPq1nSIKh0lEOtA9rZ9hmMG
TnxE7Bof9QQ7ybPKlciKRWJ9qnxopqduVVNWcNtRqCYMM2bbx1v3xneh/6OPKcc7Cz3G7/DkCn96
A4Uo5GpI97AYhZctt7PfFmLG9VPjKMRfOqFMXyuQ4/NSmiQRZYuMJynWtgPHL87NVgS0Dc75FO5V
JJdTCJ5FQpdk8eewjGJjs5pHc3A/tNijkN1OGll0WmyyRFG26U/ExXEPrQEoZ9dJ2Hl3yCc8ekiH
Kf3BrAeczzZPskU+vQmOF2bEG7JFPdGPiMRsX9BeJ8FB4wUAxx5NiF9mHRY4Dc4QQjryhDffzWY7
5Aq2i5IaeP00LYYQUKUIeS4F04eFezrlpetzpPMA8SbENt6MocafDdSbL6B93PdpybdVHDfbuKXo
Wxl17+0c+D9gypjakqqM9weZLDj/E1LpDucXQmZ4F9LgB8+IoNWQBAjyeZP2ARL6BGiKAXXLpTSp
CEXVwVGbFwHIc65gSz/HpRiAM0bxaEaRNXUOAHWvj0HDUTr9NjM7LTWebarxMAsVFAHxVXwcuiTk
db+obq5tkkH/pB0MKb1+blYsMMosJ9alQ1cE02TzMo0pmx6XRoyPEvpYpoBWDskfGiS7p1nI6DNA
WY0tBqcHDUcVEj13DOhmVHvarWJifxsiG8LH1PcnhPVhh7pYudjMvk9jHbLCpizu7nqFBmMB8nf8
Aa6Mej3psSOfQbSN7ruJBv/4WvTifmuhPoY3dVNj6XoRvQt7+KW/7fp0/NbFnugPG6LaX8uGx7gU
+In/DiDU4CZZt+zBSXScCkSJpj2t4WAxn5HXDgVAzaGBesfQkkLnu1RB2MaIWPot/Wfsl5neCd3D
xjF1eTyX4NklaJbFicyg67RobFOYfuMJS7Ugj7Z3a4ZyDsotT5Bv5bYA1UC/C6lstoPzl+GX5Ms6
l3myEERTS5OgJhTE7PuekeBxw43tDkh35594CIIWgod9C4k5YTEhab60h0QtcBRHPWCrJB088iY2
LHwC+Dl47kfis9KfV3tGR5Mha8qy7l0fJ+tcjCFkzIoUutFxkSdCfwyauP0eRlP8yyyGoDfdjMNx
MdAgK5GyIRWPkf0mOIJE3fF8m3Vh+hyKmu0wigb3ebD+wt2fDzAbtu6faPA9gbm3FE1fw/MnuWtL
AkrF5I8hdsYdY0m0qjCncERJaRq+b7YhDIpl2SJZeAN034+RQCxQYI6nb6Pf9bbo5tQuBWAZw4cs
H8x9AsLAUPTYCU/T0InPLaTYfrUsaU6IZD0HhVrZIfbQ6Zm7TX1xM4gixagIigR9pCTq5XBCRec2
M55EwMiDO9OKtj1GMqSorU0ocRcwd1wgo0UorrnOTa49p3AvH0v0hYCjGYyPTMCXQ/hoZLbC8IfZ
ecKHx8EJk9FT2PdE8Vjjz5if4WaHFlwnI8UruroBu56waUEYYMbvKLhkPmIRurzvELz3sBWCOlHR
udT/maC1TQs2diIHY0no7xKMsLQYpwk56zIt+eM0TQO0ZGUXPEeeH/xDBHNBuZgp/GEEGd512PBb
mahwvstXOmalZxCBnFMLRWLUJpPhDh51JC+9zsQHtiKvhemrn7mCB/mS1tnYOA8BmpMrLqex/QIF
H/FZkYB/0Z2P0oP2V5ocTDO673pmw3vSDahfapLqsErGJP3asEVg0lBs2tBYjvzvbcyjewcYnCt9
5sEma8tm+jN3A+JBi9wJ90CY+F/TiI0oadGZInRySt+nkG/zkKjz7R4uzBsrZ7IBlxWSIf0Q6C4+
h3zmX/oEolw100n6C+HWitPoqfRZZ1AmrJi/8s8o4XbfA5GsFmywYf4WgOUaoqywIQZK4UfPQMiw
QHnByXz4vgZAaBfGkOUTAJzSlNBmSbFL4SMU1nQcAkRPjUTuNuplPsoGXrpQ7Uvik8pa6heCDytq
Irn1WMWbab+x4aX7pESwUNTKkvzHwpT+NYMZpos+z+H7EhkUy8sMSkXvQWLNRLlqpX74GrdujW2V
/FpxLX8CTHz41CY6RPWhTRBBNN6AC1QINU5l1nLP1VsUwD1qyDr8aj5pP0cRAt066AmS2asWkqr9
KczH8zg7XAXORu0T8Si0LNPMuIrPUI4s57jFI+SQEP0KDIIosDr75CythO8v0pz4k+kA3HlMOBLD
Eg+2yXA8jISCumFigXgrFCrPftsu4ds+zrCHthmGkyVzLnlC2xNaVJFlbX6aUO1FdjekMbuLUGQU
tWGduBujZZ4P0vcMKQLpJ0tp03kMyhy+GOhcLHE6F6FOs28AX0xYlrWxIUo2PWTwApSYj6QLXFRS
9DUgpMMZfyNgkOY9RB2y/GqOiDcWuYlQtyE0iYF24FGAqHzOB9TEdaee3ezztrJDvJjCSGLZE2r3
9B8TQq0bDBpu3hqZBIDSbX36JPtR0LPAK/9+GNgMtgJD8F+D2j7YQoPFpsFmXxCu9sEQTyXsA4Kj
0bYTtVpn+TyZDKmqXTIE8w2ijglInZQ8DFDAhp6oMe4RhD7UiQj4xlsR2hTvWiKSTCF4jjZeSO3U
WASoNj6HvfPYieiu+4p4CHmg14wZBMUJijJgeEqNCwk96Xe0j4avbR43H+26uHSvIkMY3qAvkZeu
Q0ZTblond1nPx7mUVP0/5s6rOW5kTdN/5UTfowcuYTbmnIgFCsWiJyWSkniDoCQKCe/tr98H6p5Z
EeSyRudqIzq6pabJQiLNZ15DU8xFMbv0JgK0/GTKhTOdllTqvuCTZN5Gip3Gfs1t73oRez/bqaOm
9fhJh/1lZEw26lcUXzQPzREqbIUjlC8T6cW1XER3Vw9zelOmFcFV4ZTOHduKl1Q5YXpejiHZPQwp
R/+guooSn+KFa4DP7apizSusge9RhvM2ot8yaxlSDW1nkhOaJBHJQBQ3C7LKXegMIPZwCa4Snz6R
ODGjQcfkqUjNkivSKm85PYqbssimhFsBAtWuCYUWGKIuDOpYg3ZJ+DawlSBUCeeiqaiRXjTkbGgC
Iul1EOM03IpRmx/7ou/iM7drOQajvtUPbW5J2x9X6xO/DIXzrNRCu444atjCVdSlQWZP7j1COxp1
2Liwv8xhDchwdDuHBRb29se0bYoEFwoLhl6RN5XtxS56NZ6TVrY8iUe91/aqQz2A262OAFwWWR5S
zxNR6hmN3bdrGOucZCXlu92U1Npdb5rZvYh68wo72hlnrUal8ltG03wCLsGkD2UUSYUaqOKirOVK
+bnp+rA9gIeNcMVxs29zDCnCqxebhAgugZrvnSbM1MAqXHFddD2bQ04JTRwrMicKm8Sa6m6wZHVr
0xb7Yer1kKBATCDEyU6d1XOiHGBCtkTia2Z2yVeM7OoIi4KkP0R4OKYXZdGTaepcAaQulj2dUXpD
abuJ7Da+LYyV4CaKpjwCMn0NoHCBKq60KIJe2uAbgFSo1k2NpDft6N4k9HKluq/UVsNcUoq7JGqn
+/e70G9gJBnQxMDBWWU20R572TRtsw7RAWw4MNIs5isjbCc/bTk6oxZXrVBLKaeRVJzmWTvupDK4
+z5PjokrvyFux4cAG7kC1lfhtQ04hcXewe+XOejusDlfWCMfe7dLv8dLZXcBuupEkjJCJdsbFsn9
A9+rjnYCAb4zFFWo0L4/Ka+xMjRYAVThY0ZFEH7uyznpdK3MZY3XJ/zq4oIUvryrjTw+Arp93cal
LQRs3lk5JOhKb2d+Nlv6IkseqBFScnQtRw4AS5xHxSJPfveBQP7A8jcB5xAFb1eVpDlaZ5FbBG42
uF4vq/GcLod6pP/+BiBmZaWiTwAYB+vFdW3/An4r824xnCnngdqGMyC3s+dyqZs7EVowURd87Rql
nj6+/2hvzSINDqEB8l29CNav/zIo9egR3JSTB4usR790JuNgumW4b2VZHEEUvrlXgNutRHSQG69I
CAqGaAsI+iIwZfRQ9UB5jWFofTp5xQVGHOFBRzBxj+hl+1AaS+NnmV4eUxR9vTZZlL98hs3ajHQl
MsbO5XknxIMIp7LiQiqZ/vsAh9WLHbVmgAaIqGzOIdXGEnmmFhIwFmWJVk2+UifGdHYZzK80YwgH
knSQX8DUHJNQfusIZIJXBT+MnxGifflGIUUunEdJERSZ2V/Edg2GcpYNqALU/DqFBvL7K+jN8ZDh
scBNI6+ir1iPX1ZQXMHNV7IGFVo1mwMq9aMvlNTaD4JmXL/K8r4/3hucVF4hmjSrN6rN0bu+4l8G
hKEZqbPIiiDMs0qepjMj+aUuwot5tJKrZjK6D21Le67A2wbf5pGusZEqi+Xp5uAEUZmLs7xP9U/v
f643VxbqZsh6IkZubWXw+kIYcYjOZIDBcvqo9FDKFaSevfdHeXO2MdkGvQ1whpz85cPLfurIAHVQ
ZQs1gNhVyutUG+lMk+VdNkQVR87yNw4lnF44aBF5okC8BcVLq67FQEoQYIrqnup93+1pawqqZmC+
1LATt4vdlMPvPuXqe4C6H3o96CjrW6nSpU41k6i1CNqiCp9tkaQPkKLmq0qbltPZhJB75DFfn00/
R4RTjRsSwMAta1TmiAHEsywDW3QJQrzCvDMzl9KZs9h+DMbbLzKW9zx3lO00GwhFDh7m/Xf7ChW1
fgYUUy3Qs+Ait5DrrhnMJJkVFrZqW0hZLc5Zaq5Mt4F6e5FF+t5RK8dP6qz/XUk5RoahwZSj88AH
2Kwq2mhGFyYt2uS4bh/6ro4CgCitV80j3lCDeUwi/NUqXseDsIUtPefUq6iJG3SO5iUv8b7RkydH
WlW2s0mjvi7orda+vjTHXDVerWNGXKnHq0UKeK6tyMKUuzQBQXlDYxnwo7Ot9nqQgFNibHjOgTbY
V+An7CNHwqvLdR0UGLyNLhM4260fd9wPhYMYXBn0lVN4rrvAjaRzCU4wOxaivPV86/XNKCte4bXo
uqKbdEmKILbVrPaEktf5AdkwzfGMRe1OSBzSx4LJPXl/zf7cGC/QdDwjksJA6NmoyAZtlk45ACQB
DlQFCpSxDx1pLDUxF0fwLBkNRNLQq32g1pcEdRU5n8AjF3SbhjC6kGCxaEkA7AokeI6PUmqh42U6
Dc9/4zSBKrXGiLQhXpF/iT2NQVphGThVWRwUimkBuOPqxHGp/chlHq7fn5O3Vjf1VLD2hHPrNfzy
jI7custNsvygGuvZF3Mm95MizXM061K0r5JjvNifi3f7DrgNV8IbhAb+83LAysrphOZdFYSjSdlZ
DZcbgotoOg8xsLq2Z2vpgmaWxpdO0e2rRC3yG0sfmtDLm8W8rVpA778/5ShtcnxzU7kI16zL9Zc7
euiqemiLsApwwc0Dty2rA3UXGSDMpe1t0A5Hzu83dpqG/AYmFRgCwWraxFtUK4wiUkemPDHiQ990
X8VsRYGDYs7+/Zf76ponnIMXT5qFsBtUgM1IixlKM9LpliQEy61nqbHxjFLeMYHD13fBun5Q4eKV
rvDmTXYTjfi24P1VB2lRqXsQPohLG4Zy5iwZkosCfEYd2sYpGcMxdarX2eRKEwGcy0kCPQzZz5fv
Dgd0t7RHow4MOpGkzymYDNuWuw49qyGoetM67cqxD3RJnGN2bnUt6779TIZ0zHT39VvFHNEA0K4J
jZ201dhOR9JIFTwGAgFOeFCmcfrhwti5GTtR90dW7JtjEVeSxFPwR+Hx5VPTc3TAPzOWU6udl00G
ortasnjTPKfB+0voraEgVbqYiWtAkLf6akUvqnJxRB2oc2vuWGLZqR7m96lWJ0dO59eLdd2FUC/R
EkawcnsS0SoxwLm6vMopXVqPqjCQUNlGVXRk9l5RSVgzaMprTB9uYNwHL2cPtlg9mn2Ck1QzP7Sd
dafAftgtQ9IGwsJ/ejEoP9kr9qBW6vTIlnxrPnlESh+rBg8X7svB21I1ZrnwlKOSufuGDs0pYKT4
kDZLdWSo19fsT1dAnMvZ/8QSm+eEdaBVoGOawE5Et88q1bqZiZwC1Q4rcDXkSIJWm9scqXW8uSdt
+mb/Ne6GBqBbtVRTLFZBkHEmjPUQnea5o+31omr3BW6UO4QOm9M8cV1umK75uJiN81TgWX3sZH9j
skn0qBARE1IM2TJoFjNCcDgtGixAessHka6e2TnU3Lpxj1Hl3li9LFmWL7rNFq92M9k55giS/LwJ
ZpqqO6pN3XlJefvxt3fjqr6wEkcZiLrLy9WDBqnG/Vg3AZ5dxUk1zDLAuU73pkKbjtxSrwMDyMVk
NGRvMMg4Yl8OVaKcFzm1zi6psyZwMjw6o9Yonic2ledMKOQc2ZZvDogFtMoz6BCON9ewdCYNPIjd
0GVCznGETb3LUvEdNAHsA5FmR3bHW2uDwxNVMeRjgDVv7kbcmCUeMGWLRkJk+HEhVA9ZQ9WfmdQj
O+KttSGwcYVpyO2ABvDLqQQubU+Zi1tGw2zfaiMOYDvXSiB1vb863hqHqJq8AdUWCy2xl+PgD1fJ
NI2Q4O0cJ3DD7goiyDHftLfm7adLJtvKhmC4GaQnoVWicGyCUbrIxdIs2Ed2v+xEwT5//3neOMCw
8lo9KwgteLDNQdJqohuaqcINzjRW21+k9sK4BeMyxNMl2vOW38fDb0tDsuzhFVFfXCuw9ta5DKst
WQ3J2AZaTubuNmNzgKZyU82tduTCe2MmOQdUZ7VSJn7aygVosAqL0S3awEmw/RhTLO4SaMP+6NB0
e38m31gZTCPKQPaqTQCh8OXKaFfKN/FTG2SYudzQhbI9sxPDkXX+xg7mWtMITKiaumLr7WkViH5N
i8k6z9I5SGQpDwW9N7wWaPtRSv43wiAIoZSDUZXlMNwyUPWwNbRs7ruglDC+eyxivbogDExyOf1V
dPiPb9P/ip7Lm78SlPZf/8nfv5XVTD9cdpu//uu6ei4+ds3zc3f5VP3n+qP//a0vf/Bfl/G3pmzL
H932u178EL//7/F3T93Ti78ERRd3823/3MwfnlsKjz8H4JOu3/k//eI/nn/+lru5ev7nH9/KvujW
30aDofjj7y+dfv/nHz+1Mv/j19//9xevnnJ+7uNT/z3+x/9unr7GT69+7Pmp7f75hxB/UqtYWw0k
ABTCVsn78Xn9imH+ua4D6ueog6+lDL5SlE0n+ZL+56qHTgBGrIzV40oCbct+/ZJm/UnAiR4aljzU
JOhg/Nene/Ge/u97+0fR5zdlXHTtP//4yyL4l4QTxSJkXFDtMvA4QBR+e4pEsx1lrWYqNNcBe5zg
bps/x6Y7OruiscXZJABC6c2yqL6u6CpUFaObH5ZlzrXTAcqc66tWnv1owJ5/pJ2YG3udHuKhxyn4
RJdLm9KjlCF8khF8D2jk+lCZEdhJIJCQaECXfUcsvD51WuUeNWThN3jqnmu4iINTMMLmU5zUQMLA
YX0PqbN9sKtC248Cx0Im+ouBjyv9wC4BqYPwBXp+dCNPK6hkT5OeWV9mtLTxTrOzD442F4m3YphP
0whEK68EJzv4ep5LVbrxm0oXP6KugBKaNQN+YX1h3tCtyX1DadFNC43xlhMRqEbaY24ON4CWR2sO
CPoNrjRP5rbroOxNXTrutG7Jk1Payot5ThPRNs7SNAOyScyXfGRn6TRLxmmudnYbpt2lTKf4pDRa
SBlALBZIA7b4rHZ2PN3rom+KU1Bb2bkdt+1zKK3sBLCaWuykI6eGEkud3U+yhPMxa640PuZJVEfj
oQCxm35L6zLFFQzDvj7LH4q2nt1hF45hbtUnjkP6ezcAiYgEqKGq1mRgAkCphx/0hqm/JR5a/VXb
AHnIccFUnjW3VPobvRYit1xeWIQDchGHfYmkJCwAHPMuV3gCdKpoSeLoKlZ6nAZ8lrdSjsYOUGef
grbRtcLVLoFnFzXQlL6Jd2pvQrbTC7X/Po4KbemcFXQJWKBtTse6x5F4EGToF5hj6qlnW8MQBoo2
WZ/o6UeKBzSvHnb1MkUtnE3Hfep7sWheKVL33G4GgbIYnd0FXkpTNP0+lB1k32HqIypWNWievjf0
7LIzM3P4YJn5wNLKDcv8IoScA7Hyr7yybwb3EwqLzp1Tp+WVBbS936uyS29ta3KGD1qiANIZw6pp
H0ZMvx/CxU1gqxWGeV2XQ/U4zWkRnyy2AjJ1isGR1Cj9jAhU5+IGP8wkhfqpgKC18BKT9+1op/MJ
IHWIKvAvxm9WI8BApqoSz7sys51v8LuwtrQrvZPn0MCW0deqRiw+RITWPcvGdPkMWUVc1lJro/NF
Hyu4zi4iTZ49xXAimkJZ+p1SROO1A3VqwsuIrG5BPtTdI2jd3Fb42d4LMevKDhGr+UvRo/u8owgq
VwXWPt0PIx7GYDw67UxzBrx7lsnpoVcOxl0dz2HrDxSM7xO56NQLEQE/bcp5VHejUkWhL6KxnoIl
qsflSXVA+gWQ0oDkShvA3JlM0roFvgFfFrakgdB9AVXx2kHqrN5B2kqXuwKkmu6VM2vRG7VaM6/z
MoYfoc6G/b2ZiswCbz6AHdYh0N71WRJ1p5UTW4vf9LmEBwJaLA/y1EKiDQBc7EFDoJPYNaUcvUqz
5FOV5uahxCnhmprwYIKjUNIvYW8kM7gxF6lmf9R0Xkqoje15BICq8BI7Np8XqzJuKn3Sz4CqGpFX
RnXyw3Ymtd+PWZktgDr0GWVr0rkYGEEWl2fzpFW7OVIba0fDCU6L2lflbi6j4sFRZv3zslhUYrvF
KT/RIxQgePpO9dwGi/CdVhCyeJUI234t7YBNqeK47aDdRtCHjAlMn1+A/9vPtdlH56mBqvcSRfX1
Apvwk8LBWsH2ZQ/tZWfmp6VdufHeqbUu9PMB2rOXj66LPHWCpgQoJHPAPRHCUEwHLi4gkszQlIx9
Zw7lDhrMEsXnBjxi+1Sv3bKVnhKbWQdSXneKzhuKkOVzYvRjGFq7WEFvYE8IKxfQUlheKl48zlqD
DwrN5QbCAMAf66IqraQEWk6/Q1upMu34iESXG8R6bVix3+twdZ1hlydllejCq6MZ6NWNPepGihds
LfJ6EODpauYUwks1LqZ1FZpqRkroqQWM37saekJZeYqpSMVLmVwceY0+sUHs2GabwYOKKLXUQJKa
9DQRSp34qF1q2kWhFhPm3nGv8XvJ1Qd1RDLMbAuPY6eXOx2YMhCfLI3y6cQx6SGHntr0oT3soghH
chw3pW2M57mQYd14sZFaU3oDby50BKQMN6+DpNWUb0IaOaD1MZrqCzPhhSpFoT2KsZzTj7OtFO1O
OD0YlchpClSYIQv6luwpfY05pVNfDfOuuU2cMuovQlK+8ZAId5kPYmrbH5ko2jtlcrsp6AiBIz5g
lT/LXGZkE5rVdr62ZJS+S7xhHqtMyuVOGVe/7QgRuNEbFD0VJ3lrhva1nhpxdR6ZOl60yaSGDttC
uovnxCFlBpjNaLH4jtKiJFFj1svMsAdba9fmziA+DzlsHOnNDRn8NXQALfOgEQPtrxJgaXtby/KY
6mVdLFBHE45jQ5eddWoss5VfSLWPTueYg+QCKRJVBGiUDmI5UYs4M68SqwYNuVArN6B7IXG5r6fC
sm6TCds28OaD/kjubldepi3w1YzGSdqr0XLTgzPOzjU92sZ9iLAVBbPLLSGusiwczDN0obmhUoix
A0rKpqYW1x0NXJyDRlVcq4WdQuntO/wVklXU4FurrSoeTt6PX2BIwqfP+ym6EsPKGUb8cm9Lk2Oz
mSHcg+vRQZFCGtB7/VGL8UVaDx2zfITTG3/OtA7EalWADffmZFosdApgKd66lSw+ajOyNw9KMtmz
6itDmulnnByuGWS1NXYYk2tu88MseaiH0skLNyiTfJC71ulqAcGpd9rwvMnIbU+SasyWPfTyNvW7
sB2H3Kd128aTn9VmbZxFppp8q2CiVIEzRMuC60LRzjdDPsnose+W7DGxJmH4S2LxQZO8XN9pVogq
KAl549PZGFpxF8Gmh1CbC9Hle2JD6Az51E/7qqOLdNG7ZE0fNGeJtDuaumjmL3WJ+zEtuFp/LGBW
tjeIkhU3XTXZj0lmqjVd+1Q3TkADslQKTa+aQIwmkgCjkXcp07aMCKUZiIcPj31C1ZrToc3Efnbc
fjhIKIYI8aXw1LxRjWb6WImRfQ5Z2+plLvNGnED5WuRp51Sz8Byr4iqwkBOCkpANHY9o1EpveaJ1
mwHrBIFMQqzM5p64S16iGKt/WsGO17qm5HegLmfaSiGlpqCrR3garTUQhXcaV7BaEg+3clb5/c7Q
RF6dmUa9m1O3+aTiI1L5puz7Hh1cYStBtqRWep2Kqkuv0W6ECNanhXtYYgzsz2awl36uT3AYpkzt
z0LAyU9h1RaDr4jaeUTZrR93OYvG+oiSRp7u1NA2U29OcVgknM1+wF6IDiGsH1Zzb7Y/SqDB9xXI
25OBFrc8ZHpefVjYqvPemFuWaGxzdFo8wmmkD1mAQIF6GzZLf90gwfrdhkUD/REyru6vsaOvLIoq
WPWG2fllYbJewIKy6uEPqxwR0EPgh7ijqkPwK5bIBv4WRhZddNc8X6Q5qVTBBkN+zxFwFHuRpWEL
RkQKbto8b93TejCsz1QvkvOyG4zWi0J1BKW9lA6Az1SdnkRTz6ZnYIsOl554UXpam6EEMGthY184
VikvFS1Ef75sGwE/SMDHgbzV2zdE6e5TnqflfmWDgto0KMN4s45hhm9ANRh3RLnDnVxGuz8sMJpu
rKHn4JkjMznQUsA1N5eh5QZ210xfU5WezWk+CI6+VlGwuXNLDVaWKsa+POsgJoNEAn1aejWUi+5I
JWRT/MdHmKgQbAiNPvAL9BleVkLKhlu+LqoCim7G8Z5iFvcRs/pil2WApGVugRcZiFRvDLzB8OlS
6Lv/Vi1m/QT26pwAjo1SHYqmLz8Bl2W9wI8uIdOp4VWr5OYeRlL74/1RNrUzHTQ/JzJi6TaGaI65
bXWnpjZROYHgliKJgnU6IdOPCQofz4j1ibHrVNfGW70B5HWkrLWt//+cYhBWFAmRWF4BKi8fcKFz
nJqjkvtiWqoWUmubV35vxe6FPo3QLcABoTEFgJ75J4rjQMH2E0UJCWDpjm6XPGZasal+8YHQIiL1
R8ISGSZL31S/8HQsw8yMS3+ZDXOvWaTvRThHt+/P+FujIHqOlKPBjsXy8OVjp5ossSAge8CGaTkl
MTIJccLfdNflWaiD4hCx9o4oU27VOMUEX3Yt51GVIG/nANdxZh6Ker5P5igqj7zL188Eao0Rbbri
wJS3eDl0oEOrC8eCgMxl6czCnABSVfC13p+7TeWQp0LYEB18itYaCo7OZskMldpz3bErYVANyb5U
BPFqODe9pxpVAXezi8MjxeVN03od0gagsxrHYVpHvvvydeEL5HK14njvWEX7o4kt40ZIOZyrsrfu
1GXMv3HdTD4qLFN6pE6/Kfyue9MEOItyFZ7MK+Dm5dClpVauNZvUEdJs5KSehEKpqM3hkiN4pB/p
GW3hYutwAi1yZhWBXMjAm4WpV3GVx6vffTwYXDsQj7gYkmye78WQE2Yxvn0bCikenNoJixPR2OFV
XKXx5998yXwOjt21vg4TBEHJl489AyzVDUXkfkJ3npikWEghtIZYylfr1DI8kVlHV9Yb5yDSWbah
o1Ntr36ILweNQwNUjzNyGEEcfshLW0OnM05cke+yQh2iExfUXCK9tHGj/Ij08av3vLp6I5WO4Bvx
zatzR0uaNQdGaCKDZHyuikWWJIVO+yOSJinM+7O7GYz6KkgAglYN1BDX23ZRtcJuxgTDU+p54/eQ
LN53S0RbdPDY7w+02aurDBl9ZZBp9AV5LnezeufWotJuatLPSITP+36wU0S1rC9Zm6J74lCCPDLg
5hBaB+SW5GSlssxUbges3AQSal+Cm4XOdIBGPeyy48f3q8cCBUvXGtVMxN6wj9ksFIHAiaxcRfpd
mldBA81rRysDfk056snBUqffvKF5YQy4DseuwBVse7biQDMgWFGBlI8M/TEjM/40cdZRmhFIuFFw
knBtjzVZ31gl+MJgssY/nOzbRhAqQRodmQQZD7YF3L5oBrnepV6ip/OR1/bGUCh6gD0wGJB+kP5y
543qOKsxSQDE2Qqe1LoiM8LTnbv+6f0luQWVrYsf90ou91Uwc417Xo6VhfCXWsOSfmXwRFqVFA4F
z7EbLpNaLMlZuNjRrVEiOrbkpFqeJhb0uyAwLOHJYGZWdglaN/tNPXA+FQAvUHysJhMDWGtz8Bbd
4GB2G1MiXkjrQhV+eu70qywrf3p/Bl5PNp5HbHtSZK7qV5MdLxmMfTwefa0e7u1+vB/y/l7lz78/
DMErdxeKhBAcNk+UxIlZFZKSeQdZjdQzQ404cUzP7Zos+P2hHNpAq5o71IQt1AF1GtsZUifyxxaB
MBkv4RUd78mP1z+9P9TmjljfE+g4VE+Bo+JZsx2KAkuWovYHBx94zIFqM9sOBZXlNE/Z+vQ3okuB
fsG390fdZCI/RwWG5AJWZ4HY25sJwJwSJkYb+Rw8bumr5JpXo+j7a7ftWKdSjggUNP1p5tDO6Zw6
PxKvvrFkbNYnGGO4Z5znm3dJskyjWTHW+3+o9BuguPpjma2xQW7lfKD3n/b1aDwqqARAZHhg4LTx
cofi01D1rl0rXt3M90qurKIT3f3/4Cx4PRCtPpvICnQxl5PYHAVagvzHgNEGqd30cyfQOPu3dgJQ
FdAxa1CMB+Z29hDummJL9PQ5rGXYQXidH+qpH2hb8affnTrAW6u9FmuF59oulLHrnMjQKqauTc7W
vZ2r8dm/s7dZCKhJEo9yMxGgvXxDmRDkiPjAo5Egy3Pqrd9zwyzOkdv4/v7zvLrPLUxdiAOJvcmW
yIZeDiSkEjcJBkroF2rJwRTjsDv+NG8MgmAzZpvE2vj4bgfpIIbHZeKEXmYUxUdTyPYHO8rc//aj
YKvF0Q6onO7oNmjAU7ymEzSFXjoY0S33S3Fed/2xzPL1koYrCQ0ATLjBQbG1LSK+jWNTdqGnl7Dt
UVTM5+GkNxPCZzdtieDff6g3hwPd45IrgzTbIlnDGTC0PVMq1ctxvs9GaCz1TKkigxkb/P5QK42F
KIiS3avNasAU1GgNKAjWoHKLvCzsSDUlfS7r2LGP3JGvlgRFgNXLhQQdp6RXGV8K4BDSlasgt6ma
e4UKSaBKFt/7j/RqFII5LPggk6IowY20iSPxcm0Gk2G8eF1uLRXXXTU7vz1xjMKkUf1br2PurJd7
qK+SAXm8FNERUmc0d1VHG8iVc/sDiYBZ/x7lBm4eUu+ow3Jsr+tiGzVOPaJEVlSH9DPS+MFAj8WH
X1d/wJ6TfntiRUfYpW/N4Up8BPXFufcqzFARN6tpqbvez5KyAv4fcQnnmPH5G6PwXECHWA0rD3tz
4IVkHGWCqKonkbacz/GBJB10wqmejyGOX48EIJT6E/EZ1ZtXNqZztzSVGY/sqLzuU5preld6iZPj
6fr+4vsJkvwF7MKbAsxIZAbdGHQN/365LtpoHAsFzRqOPc7uwU2nyzgM9a+oqtcXVWsgbzyOVXld
uTQ7FWLKbKdFcwK+o1ETx1tkmlgeDZKfojaqcq7OeX8BvqGllt0hRAKbrL/qu0E8itIy0KKXWXtl
a/nyIF20yU4ofM73FtKh1Xkd9jSi7DohIRwRMb2lpU3dr4tw4/IQgMcpKkW0LTzQv/yES6iRnOWI
VHxpRQerX1+Tn/tpRAmEmjoaoDRvysEXatHeQ5J0ois0QULTow1o3NSR7iyI4wh54U7amHKFRQCd
TfSsqStjT/S8DBMaK5zliMtFjTXhv4X0w1UXt9pjYqOS6jt2T1n0/dfxxnun7ECmTAWNi3W7b9rM
aaekt6FhR8SwLaLXNJ6OruNXmasLWn4Fza/gWarK69d/4a+ETIdq6VwPpoNMlmdkU3hVuD0x5Kis
KsvVcqR0tn0sA4yfAKKL5deaC2xry2UzZpSIhAJsJG1/oA5uoneBkNXvTR6jcJBS5aRCRrV8W0ZG
NzpeBHAPD5IsoXhMmLVAFfv4/ijby45RwDaDMl0xhJTkNsd1mMV630o1pHffl+dJW6HV1GYhGUBu
HU003pg4MjQ26EpOXWtDL99UmlR9XJa94vUjWsNlzrUQ0bj86xD4Gyv4AgP33wDELVbxrsz5Zws/
fAFZ/H+CFF9818lzuQIB2+2v+v8Rybj63L2DZATV+fQCwrh+/18QRlMHcriWzTDXWcH7K5T0bwij
+JOGjU6ZliAf0YpfIYz2n3jDaQ4lcpDdbDHW1t8QRtCNq23cyidzkGHgF/8OhpGlwSdbW+YRwgVg
NFe6HDHFz6IbWRTDrcnkL3u87UUzJTDi/NhQ8gjtQXB0nQxV47kA0jugQJbrCf5DrZ4/aXnRqr7Z
Jv3ecKKk3GcCRWePxumY+qGVYj9sdE4+BTnC+bQIc3ADCLTwAc7HVFF135aV882Z0iLcTw1iZxXq
4p2jnKHZEneJL8UQi1NDDcN7SvqYd0xDo47IhS4OImJI1Ukbb6BetaZ853a1VuMfpOE/883KC+5I
r8IxyM33Wud2RXGl5bbZf4ztbjLxw5jRi0PjzbLQk4w6FJx+GHkzDobvrk5SNRYC0yFHQrr9MIU1
hi95IoUBn6PRJySru3QSPwytHygb6F0/pZe9OzXqjUNj82tChKPBNp1pnE1ePxVJ91BneV+cWijI
4OLQ2XA8tSTUdB+Hl8apUbJ2gKp4uTInj+BZ5rssgYsLS9ZDf0hDaXKKDnahyW+tYj3gNHfVRYM3
UE+/0LPuBM0z5HON5z6Wt3U2AqpsIUZ7RQ8wtKg19NnQdkA8uLxU9Hy8X2TbUEhtm4vVTCsQJZAS
mMAXfKxPYWoyp3FVX7apeTYk0XnUdU/TeEXBd18U8jzNrV1a272vOuF8ihiR9BpT2h+sTly4UeFT
frww4YQvnXnAfWFft6gXL2n1MC/oRjPD+qWCq9vZ2LTXyyzNYTfPNHzsUd6OUZHso2xJDK/s+jM0
p66WUBf7FncaVKUA+eC3k35ezHK6onZpXtEzv1BRJEbofSCROMhUfBz5kEAvogdLSuPQSCW9zfUB
bOk86F5EEBCNTXOST3MUTBCxfQrC953SVP6Q2Aky6ZI6XaVQaEbPO0uShh8ET5pOmeUeqPGrF3ZU
fKSAvNOb/KHC4nVHPwntzKZHbwGdP6D8zlLJ+6HRyzPLatD+mlGhAU0lz1X3GbGaaFdAB8g9k1qa
nyJ6PaLQHUGoN1RFD1CfAclwFaFKLoISV7e7MkLZLKggszY7bURxyGUheE5eHWLRIDa7NJ6NtOge
BsNVbCOw5/L2kYQtrwZDrXze/U4mrl82sjwIa/4w1OXBruJuNy5dcUL/+l7Lxn0eKZ2Xo1t1s4II
uDI0ZOwlsnJxLAjghNGcoohOsbjO5/4S0RKV/zmfIYy5nIdQqFdNUmNvtzYhYWlZN2h3JcqpWmtX
Bk1vJEcj7Pu0uPqqFR0o5Dr+2kwpclKuTL7bVZ9WPkiBp7YVxkU3wo1bQ86z2E3jc9uqzEtrBTmY
6XQAP1wjEN7jhOSkiy6BzZmo8FVjs2+LXoJhNi4TQhc0OJXwsu1N19dBtex4KvdGjyNzCKi4W+Xe
bKenVMu+j4ZWgJDJtStkALLiYJbKfAHQVDtJVtlmH8F7saORb+/GUVVg0ymRfmZHehedoLoX+7TV
BS2m7jTRuzFAEV6L9rpBkXg3FvXJDPyAzVb0KECC5K6d3eIC1vHAOw79BaFokl/ntfJDU/rrVlY/
rNACSGvECl3CuezuUOZzdpDC71IblIqGeJrsOqpMZeY7nLUXqgjPosb8PP8f9s5kOW4s27K/8qzG
ddPQN1N3eEtnJ4qixAmM6tB3Fz2+/i1EZNojQS96KUY1qDSLQZpCAQdwcZtz9l7bzlPxHUYjICML
Wp5THGIVjXnkKBk7aj/Xf5BbxR61z52bQUj3mhjvm6hgKkwiAD4rvxB3kJSPMipv4DYaV8znqxZm
8W3axfxLjmiZ0RB1K10zB1zwNgMLdG+pq7/zuAC6nTqQurrql+wz/7cM7efUFRu9c7uVq+OsmqA0
bMfBf/K78VpFgHsg7nl61HKUyIrvVgdYZzcFrqZkHRZsqNd1SXpB4Yv8Nsh75Jkmol5p5HtCS+90
0d2MGJAQrqKb3Xa2ULeiVRlZs7SsSaSDeBP2NDlJMZJOSeJ5f4Vx9Rqhub7he+KPQBE/qVUVrQFO
h+JeDSrzikP9XwA77jwuHuzG95xJ4f/U+8Q0k7UrWo+skp5SMZxPozRvCAJFDus3tWdZodPvy4op
w+oFEohqzZxjelPNghEU4Kmj0X7w9fCb6fdfbbOwT6P7pcmrfeHApe+w4tRpfZp8fz3G0wGxdvs1
o4Cwgl1DRszJnA4DhuourchWGllN+7pa6yZjv6i+BFJprgKyZ3BbOpgdtfIK6RbEwegHMx0I0jAw
rwfokZ/0wQh+6t2vtAQHxletEe9SJ3cRk8OYpPcuERqmOuzIlDlx0gg9paxuI/pTqzSzlGez5izu
5qc01D9Zzks5W3sCJUZsK/dwR2+rqr4GxFfvxQi9zSqqdEsDr/juBu1tiQeiD9VrxHjHMU7vE+2g
iAEVVbSq/KMaNGDsc/YBRE0o/bWI2lMwqlCdVfE4jiZKcXFbNfQ4gxxLpxb8YvLtg4MNY3itmeEt
lat0Szft5IjfpXrfzgLtOt2yOXiCtUktxorLle67kLUTsi6iZGeA/o28vkp+lMyTRflZ0787QAa7
0FjJ+CfKYTrmxS17g60ywPuU1z66yQGyXJkHnymU8ZmpTEXouESwrgGqiTDaW82NFA+ZkE9kqEeU
9WmxMSX7XjD9ckjCkgRXWDaBNUO1hQYBAaC9sSYmn2eo6muAkmt0+avOste2c8NR75pP9o795DrN
2PJIZ19NyOnanmWAyTiKvQRoQxB1x1ob9o1a7Sz7RyrNWyfS70JgIgk8xEwjmcst2V98M8Up042J
9o0CijJusSO711k7z4pPSWp7FijL1N1oxk+paMxTAPah9PO8guOALngtCXYhOBuaEXYyUZ3ctCQZ
Pui7jkUbZOtUF4jpjCOnum1IyFk+uLdwEDmTZvvWuqvqkH5OUKgJ6UfaNaovhMa9y1hRtPI+duFc
4paw8aaZ6Jat2AFPj2tvj/IWW//OHHMaJvqOYoCnlowWxKBlEWBqa9MEmumwQ6R02w9EtliV6je8
7JJlOJjq+6kimtc0+vyI6CPaByP7UgcleVXX10Xc8O3nzdd6NPQDGlNUkZY9QQ+1/Ejea330KZO3
dhgX+y5TCb6qplvNqa9U2V1pUCR0Z/Q0u1C6VQKgDBRl8snUs/LLoLvdnnqWs8Y9gh42hl1YGL9t
YJGuOxwC/soK3v2co/OALNtYj6bZ7klPiNbhqG4z0pIl+A5Qt+PJUcKHSk8Vz2S94/s7pOmuaGKi
rgwID/yzhhj21cj78NgDn9wZWEGQeVhse0geN9aOFr6EmnUApvxUBCHbw15/IA1iE0buTq9Ah9r1
wTDTzxpXziWYKrD4O3JXvhhRC9u/gWer3RjNfaXNI556TtnqWyw2a9ZiBI/RGiHyiaQUdHsBD2aV
FDHReqD4FfibpbOPomLcTkFDQgf46gjuL1kZFrkIKRh/nDjNatZxI4j2Qj/blkL5ClXcQ0Xu+WP5
kBnFDUFAPfha/bFWSDDhb1ky/aIMyUMUi2fXTK7trvkkVOV3I7rH3q3ilWRLsHLxvzZVQuYOOylS
WvOHcvS3VRpvs6G6VlL1KPTsaEcqaz28eWXQHlSjfhzwBunF9zrl87INHkecXSmpxQiwntV6+Oai
PnakfR20ECOnnAiUwd0KLdjlUfk4FP6N0Zr7tkBaGbfkmpUktWyCRtEfext7iWUJf2M65sjfrZhz
lWEloNGvTaIuDoC7NzZifkUQU0Pl1RqhZJu8SLw35hRsORTAKh2GHeqf56aL5FWoDdXel6pXsqOv
+hH/ZbRpmwopenof+Ec3179RcbxKGCvNEGwyDFAryM78WHSgqXS3+IKOQQ6HFjdqsHKJq2g5TsXh
t8mxRqiUxAUA3XjRFN0bIC8VWD8cZkfMxSBRLW9uezTGsbALDyvbi12Lz65vfw7SbmcVKsjPFLmj
NXw3kysfiu/KKGW4IvjMy0P31oq7wctw+ZKhfRW7RFZNpnkUPRpTa2B3bZjlHuMfsxAMyWmPW0ir
4H18VXpl55bjhtz0rY2U8xgW/da2x0+RHR3U2qC5mZ98yemBnQqzzKaqi+c0sTYlK3tPq1yzkQ12
M8c8PZW+eQyn20KBoW18pdG+0ZvfQSEIiMnvI2DnUQkevpBs/hpv4BkZ+a2CmyDLSUcy2Rn7Pbuq
QLmfNGtvmt3eYHUjHYlkxMZTspiep7wWloAEcWvnwwOp79ekX6zU4KVnP+kNo7sNLOs6gRERN/0X
glSqNeaBbjUlIvlMbZ/1QZeTuq6Dm7hGzORH4relDxsNLMq6kxPyzmC8stQBem0acq7i8FKlP5LA
hXnn2ybbPKjXnHB8WY+chnQnfrLbhGaLYwzsxdup8H+kYSTIN3XaYfoUFi4g5Bwiu7GzdZ9Tz5SN
yi+7jrUfat8En6CeGdy4GlkvYSmzZ5fAIzDQaZP9ln7OtF7FMctLprvjgzGmtr5CBz5W1yGu+4Pe
4I/1RDDmCThss0JmrIiYtmCWqLcdZziI8aZaW+vY0kGNscuSLwpnRHZ5oYOy3PYDmogEpdYUCLEo
zUctEmZYs7LwOXUKHJS1IZWjDjke70bbWqzWqZYMK1wJQllTIm+Cra2T2aAU/rC1LUmCV2LmJoF/
oXpjWUPxhCtCv4bPqDzrlRtgLssUzvypNqEmHcQ4yg0OiE0o2SR7eki4HT+fijVRMGmR8G+IIV+V
GfnwubDy8gqXUMruqsMR6AmkXI9BTdbPmmkf/0LUObnX6ipbwN4c5Vcja61yncnUxwGjt7W1hQQf
nCanHxrPr+Lohh/Wfw5EW8IkFzrqGmC2D/DyGTQRff/P8VAmn5PKNR8n+Mm/han2pTcp0k053OUA
j8H6kDeEbZWTRT8oLK9gmWNy34wZv6sVxsTOnRr35FXgGcN10OFh9GwmDHttdBw3OShL6xOpCuZn
JyYoZ0PLMEZoW5q9OMW1m6XrZkDyua0JLSIxTpkIPSdlhqRJ04pMso6omN4aRpny9betfQtUdKDM
VBbtFTtLR1tPKoF262RgsVwbJKnM83hvAqGL1PhBbegisSVwzYkdf4FzosZA8RIlmfiiSupeuxSu
s/LQ92Y0z3qG8o02o4obAMfs6BGl9qOI0LhjU8giVPOqkov1OJun/u51/lGt9P+uEPqh+/v/yWoo
1ef/czX0MY+aXz//Mnb/1yaL5Evzq35bHOWv/9vfjR/bmbXyyOOg/SFn+k9x1FT/RdebIh8KiJkr
MBNZ/+3v1qx/Ia010VwjJaAJMgMC/10c1bR/WTA+qO6jBDFZTP+oOLqsqVOxncWd6MxQQyOnXdTU
LTfLqlQj65Tf0m1Ru+eHiMrH3zV1St3nbeRLsc58FQRWYAYocDhUfd/WXx29j/RStpqHrF+Sx9jr
UDPbgjVPiU6qbSPO6CzpYX7Qv6R9fAkVvexScHljrjVDRwJ0hUTj7eXTKcoKH8mw1+OY34hMYd5V
Q93TZelcuNP5eb2qNPMO50vR5uUy9EW1xaV0fBCaJgbDSyt3a2TT595ij4D7EDczOGwMcWRnNFr0
7dXo+3fP4rVP/8xr5PnOfTJgRTzqReNSdlKYaSa4wzCG9UbQ5BbL2CVvwrJVNt8cJBZukIYSEMDF
zeGasiYyO01P4Ux4Goc0fxZclwiFzDgpSdL++Piull6I+WnO8j9kqwR4Iz1YjE63rAq17W2dQnhH
oQ0H2EFQB6OC72tzzC2d53ZtcTzZtppm/e6n7DlSCipfuVo+Xvgt8yNcvFl+C5IvwIWISJaDqKbQ
YathYHhZB7aQXG9vHCLiyQjA9jt/rcM8ACNfX5v85gOatRXNKus5IBbFE0p7iWJ6Zki/+TVzx+NV
R8PJaiXCZax7JtVvOnv1i0JW1VGh1RxeGNJnxhbUHfp8qCNpVy49P40xlyQGOX89GKWGKnlI4Qhe
0EicvR+eyixsAptkzSLDV/eT2lRF8hx5DkRq64jggJqEHYd7Yiz+EFHz96B6danFoDL8hhiV2NA9
fGms/TZ0frstr5ugvkR/O/vkXKwqs3TPtYxF20kna9GomZG8klISpkaluup1Ups+HpnvH50DlwOb
Al4lZZYBvX10CdQboySDxzOp5B/IgBwPuDqzAxuP+h9cCgEQEgz6fbRR5ht+9ZZCXpNPakjpZX3W
fAEmIfaTk2lfgtqXfyhiQeTG0kZTEQU0wuTlXNO0iEsoE2B87+1yFxacvTnRXRICLbWr/If574Md
/mtpYG14e0OjRcaZXmCvZ/VWf1m1Hp/qyXLXikUttAfK8j3WOn//py/s7UXnmebVUyRQpMpsnz2r
5asOFv6qoyak2M1KTV1r9/G13g/B+VUh52QYou5e8qaKqhoMU1rUMnp/3rS61bEiW/vP0EV8UohF
zb9GH1xO7FVv70hXHTbWnVkTpCLUvV6X9n4Ga650Yr12vSrMP5Qccz2TJABIXfZsAVgODjMlk0WX
KnW+uprLcVNBCrg9UB+mfnisYquF30Uc1cfP8v2HxjcMMmnesUGrW1oO7CIMdDcLCauH2r22cpkd
U3A9nhOr8sINvl9psVVB7uIis8Biqb8Mw6obEBZzg0rbkSAm2wdlihyvIAd6a4SuM1y4tzNLLass
7E3073ic0Mm+fYV1kNSDVkXSw2CqY6dqckxVVkXiaNrr9grIh0Y4WCHNlxLnL8l/Tdvcu2pf3QOd
xCT78aOer/Z2sWVzyzNmSrORGtqLmTNq8sTO0kZ6hJ7TQh6aVMXb0TQJvg54QJ/qeMRPPQ6WOq3j
WCUH8uPrn5kXmJeZs4nM5oEsZdBdXmugPbg+4Rr+Vs9F6eE1azzOlC8ElIeHqkXp/fE13w0vqsFs
IRBEMymhjV7cc+/06tQ0deuBwIk3dRfRgC0cDm5F/uvjK71/2Vxqhryzv0Jc5S71ECVRco6FY45u
HudJL7M1f+fQrzpIq9GBsFQ9krYCDdgEttReE+RpHxyon0c77avI+/jXnLlvtDy2jg4L1BQisrcj
j6jAqWk1UXukVJHxKOzqk5mq4WcUa/GFReXdZ4XYd3YocHCah7m2mHmn3IFHYmaNVypFuJFRbJN3
GwyPBJUO22Bsna8f39q72ZfrIcREQ43Emf73Yl4k1i8mjIsZQ4au+yPhjL7F6yEOH1/lryf05mvh
MjrrJdoojh5/EcReLyhx5/uIvXpuq0z8K7WmwUwLsQAnL7AQHUeDqNpkIG0IPQXJ8VUQb2yoUse+
dJq7TGCppkodGNRgmmjz8W879wRMg62jhYJv1ou+fbmWlqK0zXU+ZARdx07Xh+1UpOGF3eP8aSwe
ABPzvAXiEmjD5iH2akWNWigzKQG+wA+AOK7DbkpO0ZQEPnGirbYjhi++rplSPY3W694EFnApGmMZ
VQH7BGER1nTewzxtL+WwQaUmauF3JIqFiYbQ0/K9ys8L+geaedUSwbrKUnC81CAH+5Ex6t7VfUu2
A/AMT5ukui8VM76wLJ99LPjkeSrz3n05owRaoRFq2vJl+UVEO6VUOCuMvUImHItZssfSNeypNErg
so27GUtV+BcmtXcTKY8FBScOGdNi57jcf6DXNMVgz0MzVqvbkqexspIxObRos39PwhkYo5N64TNX
319VN01iZzhM6DTXl0xyq1UGERQpUaC2/mTIm7xorh1feDm6wVl3iynhoFvBegjHq3jaUlQ8wIXq
ater+3Bl0rUlffACKv7Mb6JLTY3FoRTEOXrxJYSuOoSKpOlhSr090ejWbupSre7A9zaeiCdacaNd
fv/483s/4TEkcQ2zl0Dkimv47YcxVnnfwqZQvLy246vxd1IjNyozEKeE8318qTP3x5KJpZV1E4Hm
X9rqV99g1pO27EwJKNOY7qKexe0G70j+kNC33SMUdU4TbNcLKtf3I5xlAx89RZd5/VhqaQln9XPc
syMWIp5iqOXxkbZovU/H0sxpYjjRHreCoq9S8pZvGu2imPf94sV1DTZMLCxUtpcVCrpYJgptwnQV
wE3rkJPylW8X9bdeptqFaf79VDqzXHEX8Sp5wssiWhmX835sGr0hNf2fWe5HX/JW//bxW3x/P4ig
Z7mw4pozKnl+y6/eYtmTEoulmyKy0sqHSgXGI4pQ/5GQb3phwLwfm1xqxutjrgcmskQI9CQVDWoY
j57ayvRg1UaproQaMWfX9EHCaHSdP16M5hUSxioOLax79nKnwX0hrGxGYgdVZa/LSlxrfWdemPLe
v6f5Kn8dtwzksOZiMQIKJFu9TPnQRTJ4OD3BPMXZJRL62auwP0YfT0mKuKy3L2qCt9eTLz96qcre
Jatj64q88OHCmDvzjiA52GDeceshoZ3//NVwSFqFFoLtsFHEdXEgpnBGSfnVJ8MIgQ9AQrnw7M4M
PwL2eHrI4+fS+GLDNJB5TseC62VOJI56LEgClUaa2zCfhkvL47mbwxlmz2+J7fYyS49AP6rONeon
4TehF9M3jpXgt6LEd4ye/MJoP/O+OFdxkphnqnltevskoYFLqxqdBrVt5XJmaow1SX7t/o8/3/lb
gtCPsII6zeL5QYahRCnMljTy4FfmRwabHbJAmJJ2/+RCHNI4n1KgXQ5y0UqJqVJvPZCg+aeqz3Ea
U+46+VP75zMSowHD2byO47FcFJ2FA6/a8ZXWA6le3umkaZM/I8qHoRz0C+/oL5bH233kXNv+n2tp
b1/SRJB84Ngcu6vSDk4dqia51tE145vOVZ+4+bqztplQVfCVrpxytlHlAK4ut9n4wbUqXPq3OuG/
DW6biZab1jRovTqngzEPdvJzL/LylzQ7TYOdlY22l00wWL2P380SWcJe1Jj90Xw+wB8UW1k+MhnG
YSeKzjOhRm6QDNfXhIk1X0cYxxvTBcxp+z4alsyYxEmrI38/2kb5D4bi/DBncgrVs6WXqh050I6a
7NAGod8KtDk6VrHa3WxlvHCpMx/yvM9jpwMIgq3VYtSP2IlxGuNFrEgAvs7RFyM3DER5kijDV2Wo
V9aFeersFWkpmBxZZzfkYqCYOa+gSxpyYSmbHCLdavcQUJBZBijbr/WkDO8+fqdnpg+DjQr9HTZJ
9OuW08eEhdDQRpJF3aJAPUamKsTc+MLIOXNbuJLoIGHiYBOwZIU0qeGPXW/AN45LhYj1tD1WSSz3
kxLJW1GDhP34rs6NVGL9ALxQXiVLYLmnyWIttrSiGeYMdvJmx6pFTEXgOsKD4jMyD/GS6X0sPCAA
/X0kXfe707IJ+gffPXs4avSsBJSdluh/yE9WCvpi8BSrUTcySfKDoKYODQaE3mkw0vBWz53uaiRm
el1YKCEaCJZrGu0GRdu2vANvp1CBHA0YuUVGXnyNhrsLClArfIr4FehTTY7WXliezyyXcz8K2xo7
KbzGy4HP+QXti+i90hkjZZVbYti7Wa/e5Xnf//j4XZ0bgYx4PmkX1xe2v7dzo9sHAFezjGcUIvwI
i7KCMGcG239wFT5m0jBBK9BtfHuVXrjOpJX5QCW59PdpHRfH0gU/+fFVzhwQqRfgK2ITSA/9XYjN
mIc9UbMMdELJrZ99WoHHzaYQiWgCae+gZIHbrjUKu4+jn+VocfEO3nS1kh5c3fqt9FB4TXYk29FO
gjsTum23Gqly7AdV6b58/Fvfn6v4qWz32aMApTOXR5whMo0hLXjuFDlIRCyj7JQGMkYy5vu7PkUE
26ql8f3ji54dWDaNV6gJc4reYg9bQd3pCrdAv9YkTxKN/1pREPQFcwjvx1c6O6xeXWmekl7tMGsq
nKSzcqW8y6WXo6G+Dgm+ulAJOX8/OL9oW+vYOBYrYttYOFptOXiF4wRgwlp4kBHwvlWuufElmszZ
W8JmQ+mDTrG7/CrjxG8r0TOpJX2ibsdZeydrpbxwS+euMtdNkRLN5frl7rWyBxYMsx48oyehSx3D
dpWUwyU20LkH9/oqi++R6OO6UnWsKxnnuIe2gB7VDMX4xSh9SLYfD4UzZWlKaHOJlkEHYWnZ9ehV
Y1QgcfcMA3CjgeHgCwIZ2x+7IHOeeumqx4EUtK9DqaSPgIXFyW/a6MrIRse6NEPMI2KxFaScR/Yb
3wBdyGVOZoeAyxUGUd6jpqbM9EO0yZTwaVBtuQut/HenR17eIiCPmnpaWUMUAIiNLmwzzr5jikVw
fNhow7t6+3HErR8qwwQhVIL325sd2e0FPMgLq8g7/hOblbmvpcJAAxqAbOXtZewS67Nd8MjB+dtX
UxYk9wl71xvW2trxNCCGx6gmvDGGUv9dzNR5H2DkV42S3gtuEPXSPvzcoHv9exZfq1Emdg8Xtfcc
H9pUK3kA9DPAAmvWP/lWDZdFgBK9hshh8YSThG0JrRAWglEHiO0biJLLJLgwyc1fyXIwIfWaa5Kc
NmmWvn3Asu3BTfdh78Xs2dtVhFwQ+OTce7o3lARxeIfj4ERGHJUq3Y+LP2XAzS+YPg8h0Zx1OR0u
vmJ6toE9BWbvFVhHj1UXyzX8evnpwvd7brhayKzYS/E/XL1vb1OrwgSnK0UPqY/hS6qZQeTZUys+
j0gZr9RiwC80xF2NRSsPfxDAMIQrqOhtdZgaVTz1Wm3QifAFjd0IlPKlsPpzKynPdFYUzDlj+uIp
VEmFrL5TeooZir4HHj7iHGvsu8lxsr1V4Ag0iCL+/PFDObelnveVhEUbnBaWncQgaCMiuJjTxiKN
NlFYYyIsYoCu5je1ERf2CudegM2Tpw3BrhpT9eIFFC3+r5HPhYaxdtQrh8SD2Gz/wcqDno/ISIYz
Krf58321ZHdqgtMz4jkSH4D4n4jRqenkw8fP7dwnA2x27p3RbscI/vYiEcJqttj0B9BX11/8xlVv
MhI+jrmQzbMvDHcT+zrxLEqvXri9c2/MRsUAH9alT7qsS9Kg6+ICjZCnBzigQuDqx6oU5J9kFpTa
VaZkyePH93r2tdFAgsCHeI8EzLf3WhWwoPlFg9f3ruthFjQ80UXx9uOrnJtVuSOUdAQkAKFczPJR
KDWnj9TB8318oXo9uEdaMc1Bwfd9Yd069/KgYRFajjhjFpi+vaFUGhaq7AQzRaD3NwkWvUffbvL9
IAOxyXjth0BE/ddc8/V/8CgpuSpzWZRl01h8AaVi13RIBfsVfYi+RAVRjVmWGxd6OedeGDUN6lGc
hKBeLObzCSN71KU6E10NlDRz+wwgq1a4/2TeBhIyd/BmzaE7/45XXxqZ3FpulZxLJ8AsG7d3x501
lpX38cA4Ny/StGQjiYKHh7Z4ZlXAiJTGMGDC8vvrNvLTcNO3KpVXhRART44ZIS9K2l/QuJw9/M+w
UC6N2osa9uLu8gbnkMresm8NXL1mXtl3fjPWj0yO1t7vhu5QIwHdTUXc3fZumN+lU3UJ7ztfZLk0
IyZCUcgRawZVvP0RxqTWhTrwVaS9r21T1e12naWUL3HtR7txyo2fijbp3zgn1IRD1Fghgrgx74KU
wNiPX8O5QfX6lyxmvJjIiTIJJzb0Vtli3Au1bezKSzCqM1dBM87aQM2A0v5yKwDGwggwv7O9nrok
BLegT3g+0lK98HbPXIc9K7tn6vnsn5eN3zJTtTKrG9WDHZedhpg8LMj+l4CsZ4YuTV5QTbO8jdbY
YikiYaWSph6qnuEIXDedNf6AtJ/vJPocmoCBiR0LvcPu4zflvh8zDFfo7DYUWpN+7tsxE2sEiQVh
qnp9FWr3eI3CLWTMYZ3g+163gLePUzxUBKuE40yJKP8wmHWu7yKToeqIqH2WDC3uWoZklIRBoHqu
2ip3GQehjU1y34ONRfvjOz2zZnDuoLY0N+roci6+DqJUJ2K9JyRBtTNeERFEQHNSiQdFby6tGWcG
DEoZmINzM9dBtfj2oUZ9XPZ+5KjeiLxsNdhWj1Mn9L2Pb+jMykR49ox8s6ilUP95exVHmr6UUMa8
AOdPRI5oHT4FsdOWnk+A05xo0YQ3oWbWxjbI8yS/sDCekeqwb3p1/XlovZrRraQOrcaNNM+XlfyN
06697QzctkQ3Y+gsMiPfkX+UbQxh11gGSHXdkXBifNEicQUcelNEgFUCI6h/fPxczj59V5k1d2x+
3xFy+ryb4oIirRcWGUbWYUw9e7S0C7f/twzm7XTLvhslCucQWuYchd7ev2K3vSvqoEWKMZE0ZANQ
+TphgjTU6Zs+YlRLHZnszM6hPwZXJvxM4lSReLUauqiAWz+/CQQNlXUDL0bgzlcb83MbSREQw+Xk
10M74ZVrYQhaq64KHOVYZS6+aRCCjnUIdC0ut5GUduBZQRCV2wIb2bM/lBiDsbMVhHOI0bxK/HAY
99PUjhzqm1oLTlmI83DFbxgHsBgjgWCZFGOyy3wUVTypAFtLJAcEJErMcdpTtaBG41KD7BikU7sb
tU8jwMm5kRItO/rBaTTL6bEvppiqWg6pdjU4FUFaTmf0hNkDbmuOST+WzTrCYoHbLoR3y3+lgNqj
9Tb1MqVN+mA1tn6medB9im8S0pu2z0nOybe1SlltHZaxaW9kh9hmVWt16exSdUxCOjLF7EIJe93a
dX1s72aGW3p0ZFuP+wTBZYXykHbVVa3XaeCh3wmCdWeU1oM/YG/xjKHpcSc6btRDFY8h/Bd1ZCaP
ehAN5mPi1NO9ZvajpDY+kLHDuUtU27Alvgu8imoP4Fe06Emj2IAZCLrGdVGJ8qtp1uShabY8liOy
f3LborJYpz2xhTmliwR9+1iJo+jYL8EeaCeiIn1TXcXB6I5kM/mOTXCcHndXqUYII17BuobnGBmN
pzoJ5eqgoaG8S1srIezG9+1TbNmgbAx/0oYdsUXKkxZk5JY3ZqLfRMEYQqUJmesPFH5inJmNVmtr
awjT6lRhKdJwWtdytve21ZWr++jr4PlNUEXb2dWn+p1d7TsHMvGtZufiC8EP3Vc5JiAM7Z6uAZDY
3Po+MmJfLCfvb6WKldLJpoz2s9JrK046ymyOjPvPigFSGOCr7I92gWd+hcZGJXorKJrG5WvNBpzu
TuDcKE3tin1PkObwrXWcxlzFAJtwQTYN+WnEO2Wxl3aK/nvIiTODeKLHu05I8bsggdMAkoFfBXpA
zohVQGN9YrKEmzDlU/ZkZsBYSNqjWLKmIBg+x3HpHGCrZr+IvInuenXo4ls/sI2nJAJbiOQG2PaK
lJ5Q8YCK+pIRk6HUzdwGD3AfAAY5EIBWE1NpjtFT3sH1RinR+8XdoJHi5wHRrdL15Ebyp0mgTbFK
Uly7K98uu+cGPmi5rwBxJQS0B+YTUXl9t4O672tr2kj6bRIOrkmjExpiiJ5GbJrUnepVaIx8lMTU
ZZCXErdUNra0CVzUxOTeJkEqsDb7/JAIa1KwSnlpczLiqP6UHHUAA+rdd7gkQoCvMqOILLrEeIpQ
8wcrxy4nInHCOEq8AQ2K3KCVUp2Di1Va8SLXYUOXuzBw1nU9RXca3zL8Y0CK7brzsRqssbLnAoRW
mh9cIyIAJSpznXaUbEtq1hZZjqt0qEDPaEGc1vet0GggD2HUGl6lJHnp9Y7ZxdeWJnpzHU3ShUUp
QlJABDwu4qFqPZQeR5f8q9YrNVjFLivi3ehKvk5NCZ0M2XfnJ3vZWy14Hw23L9koTAp0v/0GYZer
5/fD4JgPIuwrDdjAhEUbKGyvzujLiISotsbY7qPBHZlwqFCsUOlDoTGLpN8NlgQNSivMmo5ZV+dq
7GVQMtD8tiaxhiTBDsJX6+/I5PJB3CuinywwbeB7RfpYDIljkcg5+Bqttf+dV/jsHFRSXldH+Q21
L/fBZCr6bGpSUE6r3HpjRVZ6jCEiQG7oIyYWiFSysrXHMVRj/tit5SOIqZIRlRYiv7BHfCcIddB6
0FnCLUCBHgHN4owYIG7s4IQYXmwFDzwuIASqP8LUUlKP5AI2prmsPN1PfrIqYcGOBWEJCHJXLhl+
67Kt/z4Z/3+v7v9C5PBqszNnPL/JYH4iTPm/Vi958sagO/+dvw26uvkv7KmIMpFn4lBHzvcfgy4B
zHQh0erMmnw0P7NO/n8CmMEuzwE0c0sU3SN/9B96ofqvuUdPCYLjNAp7DHN/ksD8VzHh1ZYJDjJn
G4R/iFIpIyJ2fLtlsoBjl2GExUJ1k2PnG18a3WrvygiTaUupem9VTDtdbxOMSX7olTMNd1oqi22e
KfZ6wFwh2VWAS6LfemoVaewUQQ/MTfTprrCMYT+QoUyg4KAZO1qNnt4o4xVFWWUbZVYDvglwcd3Q
/tDoBIGcSopNm+Mlci1hr5ASXMkxbTxdqwpzq4eNuOkn+4toEe9RwxLbprPi3/5YqLdao+ZPiRjV
u6LVxb02WfKu7SPlyFY/O5kdySGrIh9nWiGhn09qFtbPWM1CoFjTJpa72mmv/aHY2LQjYrf7Vc0A
rrC1PwVMx16kTnxIwEGtrMswHo2w6OSzFn3V2ugBpuIpNOVBS7OdOUKECQ/JC6RCggmGO7PIX3yr
es6n6ruUkHS0dpPa7hVxvafCHrZRX97ZgXWnBvkdKa/NytSnfe+rn4FQecIqd5a/6e273IkfQlk+
5DbSWi23b9hMbLDzr6pR3dBYuUrS4a53vsaR7emRT6xdunMGYqbr4dT1FVaMtsRgI56rxmqZPbP7
pg4e3BEmpG3Gz82ALaLJnohKPIWJfTV2/rekmJ76Oj34KrjEoiaQSNsErb0l9Ol+DCTsB59014C9
kF18q8mFG7ClmsK/7bpihJsUr3rlm56egurXME5eUcUnMqE/aQWUtDILruzC3Q6Eua6dQLuCrc8v
iZzrUM1+VxyvCD5cWcK9gVq5r2rnVqu4IjbEiVDTfeDEhyk212aXeE1860YrDpm3bWBuKum/cET/
mduTJ5p7ocW3cZhsxgmMS0L65N7U7loyS4XcTtO3Lj+QZP0lVKc5OE963QiGStFeykJjp3prqFCF
UFDvXDfdgb/IIek0X0UqtlL8N3tn1hs3moXnvzKYm9yEBvcFSAKELJIqqapU2qzlhpBki/u+M8h/
z0PZ3W3JHis9yE2AwQzs7rYliizy4/nOed/nXbw2LG+04LpU4AZll40UYHOY/F5OfN7fSRQfYyHc
CmBAGkKILQZeSqcdiB05yIXp1eXnpb0Nin6LfeJhMdCl5toJsykX+s1+HpZTI1cf4iY8RkHqT2J2
PgvUO2rJkWrM7HXXOqGSbYX0oR2kUwqJE62i9BNnZ5q5O0mqsQfTr2V5T/c7PLDVO82r6EGTH7mD
zpam9aRBvE/l+8S8lCI+p5rctaAmr3t84ZV4IabjVTFA5DMjP0xrED/K1ijuCqGmdtS1M1oirll1
O2W0TtmU3MS9tmm7Cl/tvsW/Zqa910iXENZvpcTw1HFvwgTRzkAKE/lrzL41TzsY1GeNjkcxORXD
zFNW/TgvcaNQfDnu3LYNH6yM0GKtCC7mbLwy1ocvMq1raTip+0u1/ppju1cSjwD4TaEl3tRBocYM
P5pbvak9U2x3Spl4emXtSzrgNtVHWThjMtklyS9QSOymNCjdgFYp+bkmNHeZoZ3McnBDSe22VbUT
0hzwl2BdDJV2JugXA3HxRiH7pRVuZfZS4+IXeePOxXDSaq2rRQ+zqh3brsWq0Wb+OImfg3o4kB5w
yyT4WTKJ96nikaK3AUzXudCUNL2MOefQ79oKtkd1ooanwLnVYcXeqHYvy/g6kglCoWrdiJZ4VKyG
tJ6eypHqxGkYEdu6lHmT9DSbM4XQsgktw1sav+b2pcrHjjN8lkV2WU0TvETB4ljiErDJTc+QJ2xJ
lTZscrHPqqL4UmGkYUEPYJ+CYhJl9bRZBk+PxitgheMmM6XBpc0bO2mVWbdmUbWs/NWDFUTNTo2S
at90We20hnjGNv1cEZYdxHZ2QaOAQUAYzPM+4GllwhT5akxIOf7DQMp2ugWj1mz75Iyc0ouVcmKX
ksTNYZzkfKld6RhYO0m+T4vlqtOyx74cDi04hLM6aii+u0I80VJp2HWVjHmS/LaDypvnUstb+TjO
inSQxTscZ1obZBty2DZjIjphfBOFeowiPMy4d2vJN2PDa639aMWPGbwWJA/5ApYNaHnYniDAuuhy
yHHJXN4I+eKmYK4ypm9nhS+kMNQSjB7dlJIszO7fbptAY7o9nlmZaJ3gBCZKsy7dOoxvWfMzJ5+v
ZNKwyV70M7E8kxPzro6Gm1INBDtqjJsmrgEu8WGlxLGDT+t3eXGMc4AIchwADNLoU7T5dDrI5RdQ
cs9Lr1zD1DkrkrF2gpD44EI8JykcWpIk3lV6FTxWDRBaEj7sLubpmE4Lwj3IeYSoVDglfB4nYi8A
yg5hRFfwgIx9gzyH7ZSYN3QmJN1FvnwLHrDbCkoSbk1p2ifLI8zDu3Hmb8m0IxI/z82VR7RsikT4
ImJXygcCF4TFt4p63KShMtP2WEJynrJDUZEIZQGGWjkWw7Dcib3yIsx1Yy+ShdA1wWumKWGABIKd
Rj+pO/o+uzQLrqUleEjHYE0dPgyFdYeu8HG05CN6LE9Ruy/RtK3ly7Ak9T1aQb28lK7HmgZYIorC
RtEGEbIi2zG5FGN/LPXCjiqynIEpsedPe5Bc06iwfGdXShZOvPKhXg7w9JthqX211WovWK9YRm3u
yFYWeGUm9fsuMnmm5+5zUYMAIL0q2EFBVmzm9uEujtJ9rPP+BoFMQyKg+SGo9fBVFTrDMxlXbaae
iQhcINNOrbg7NbroS6ETTWClyw67Jci/JYZYJOXDtgi0dBe1enrI9Vn0Y1XqPFosgEHbziSXuUIs
2pzIeQMgWuIqmwbV0sL2Tjcn8J1q64964WeKoIB5uqum+zpWdyEp2E5uBUfFIJVPAflAeaGxTpnX
Qmedt1mznVhGFHE8aVrUIlPX2OSYHcL0ySrZEELY6l1Zmw/mWF+hRyd3WwAqKabCBcDq0FWq/Jq9
5OnM7syMgsYZ6iHyKqW4qqdotxSJxMLWZaB4m+pU13rzrOgI6nM6QTEOFcD+PZPT7EjSOKvnGktI
XKGleqU0FxdA6LlqymklahdmOJvbMaruOtCznhKfEG8oXC7kTdyQrTMvtmJVicg7bewRAoWBO2V8
4mPd5X6dZ60f1cot+FrDHVrh5b/mpaVIwqCg01YMEoq77UweBbtfGiC10G9rAebeKs+dqnkvN/JT
3OYbeZC/9BSaSJkcwuq/7f/+s936J62I32237r/mX4s3W631739nIakQj9Df4ZNaJ/uvG6pvoHhV
+oSAlZ4wcnW2XOum6Y+t1rrr+r61kuRPTCJ4YPEckDaA7Ppv7Ky+pUz9sLPCT7C6+FcJN7s+dK1r
U/yHZnwFVEajb6nbJcmFgq8k1O/HJVUj3jhhZ4UDEX/TWiaHdSvEO/QsueajfVjOjYWe0VaHebmm
ZchC7ctKUaPsSZYOq7ic00k38iK/n8F0G04dhfMtjT/j3izTBbxykJa3pgLLxu6JHJEqGGelYIxO
T0fPBH6orNCvoDHVAThpw2QUInc6z3yTKBiGG0kPoZCHWR0plRO3TSK8pFmv5o2jDpGEXV+kLZTS
MBOS1f+LCxj0kBhKAghShX76zgwSOJd1W0S7TuyFcZ+NcRFtlkyUYQ1mc5KvuxyzPWpirKtbeqGR
Utjz0kDHruY6LR/NTkTuZka6EjZ2wb4gciVDSDO7MVKNFhz240j2kxHuxC7quw5cdoCKHFfU2GuP
tNpN8ZpCQ0NGnTbKAj061mIBFnvSJGX+uVDMeniYp3ZqboDoT5JTNVMOyW0sgnzty5Itt7EsrGm5
w6BCmQ9LBib6wloC62FCplxt2SsO0X6CwqNn9oguNGl4qwhzoGH1RtYuOwnfDJgQfreKEA4sRzA/
g5Cdj9ewn5Xxx5cjHTTIgUnVhDmbMUgDrE2BYZRkEtryAp1meBHJb4euZy1zL9P6L6oouhHI3tEZ
XZP/ZQ2bUMmxiNiD1k1Kt8tqPB+QZWmFpc+Enw9gKclchD+Zd52anyS62cQvda8K8hVrX+EvsdFE
jiZY6U0gVt0j7oMEpmYGy9MqOqoRMUiysxoherJlQNDkewN9M6+hwtDusGY3ygnKXb06LcZcCk/a
SJ4Dp1xU2q29lV2MZFZtOtWqL6q+B3OnR9Tedjvq0gUvn27bycPo1iaRiHI1WnedmFdPgIfP5aYy
bsUwEWY8vYp6USpN/izThq4dVelV+BF4CO+gsGIemBI1u6vESbyqQ3zYxVBZ9yj9w30Y0hzfaBW7
S6fWrJIucV94YyxcKdWwMMQps7M5zuhEqLPWPYzaVF1k0ag+yGoDrluOoJkQChDD0s4WxTNH6MWd
wLsxH+X4LC1EwVuxiAqh5VvGOojkW7Cw5kQRzdP8wt6xdCEXsjVaxOsh6wAA97K+I+Wab6HKzWVo
FpfD62QiU6cXaMHN2TyXslsW1Hg8HCkZjsxirtq8LUvHmrQEIKVcrwDhNMl1NytSUWcrnSmRk5KQ
mJ7WWkx7IY4lS9mYzdiZ3mAFbXrIRGlKXEWvovyO+yAZv6yUCMvJ2zFAfT7kWb3JtVDQ78Oknfl4
54lUBJjQGpVZtJDCXixAwA7LFLSLIxDoYZxbVC46kRBMqu1ySaOXlF74QItbry4HfbCO0xQ3T6aU
dsaaKmRExHp2csd3issbS8C0Bi2XkQvARmKL7iwLNbzbiIMkIpXvlmpTzmoi42Xvos4pE4lNrxiK
8t0oDQ3EDkmhUJTHigzGtElSw4vUMi4e8zZKm1NizsvkRKiWUHJJR4OPiwQ/VEp7ssZouFX02pzY
2Q6l7Ch9mES7ujIZrART0y6d3QS1nn01xkJOjmpVV5XXKWXTiCcLGYnLFQVBJ5B7UcvZWVMQdlRs
Wtp4oa0MA7OUH95wx2+vjN/h11BgM8wg15NkavQO7wUBcGpRIxt9AGG7IwO3MJC0b6qq6f7mlPb1
OBiOURyhv4Pp8/aFpTFjWQxlCOwFYPNTFY3zk9REH8FX1kn7j6/F9Sh0zKm1UMYSIfRuEr8Ansl0
JpArgVI5wckdszHKiktK2cmuq7TdzwEPxe8v4U9qoPWoOBx0BFVAaH6CWGRjYZl8QmvKFyqKTpgU
0N4iZGXVWBKXvL7YZ3JNiEVZWzVs00rJ7Aop5Off/xxrN/X9yTPnRgtFDBi673eXmGAvg1hR8h7C
IqQhkIQ7XrW0S8252f7+SO9H7tAB2YdzxtARCIKWKXN+rD5M1s24lIC4d2FhXWtLIHlLO3+kZvz5
fBCqyHS2ceLhEngveCiMPBnAl7M/s3geWktuN1FYBDuiYqq//RTQiQfWpXLlCKN4j8BYZo1BnF4E
tsYo/cxkZhaN8kcGoV+cDzyJFYyJlnn18Ly9apmuiWzhEou6PqD4CVW4sl1gdkc5zbqPHAm/+Ij0
1VzNk62DInovaIZHrA8hXoXVmXYniAPdgDCNP7gPfnVG1KEIergHaPO/O6NKqxUhVkfLXpSkjGyQ
vl16lg7FQl1VQi3Z/O3bToeAs3pGVu+Isgrifih6dZhna7wWrRO97T25AfyBseij/OH1h/7xMQK0
iYtDZzyirulg743cBlpFgBCqZUcavbN2oI+o9zzcjTD0p2Uhfvn9Sf3icGwLmMS8Jm6q5rtnyehM
Ja5a3aAnLcS3E1v7MyGz5LOmt8qDMs/qB8CZn5dIPM802gBmsRqjw3p7EcOF7lTdzjTWrUi3sy58
RFZD+36QDrMOmlse8g+O+PNdwhHBmfDCZ5lDev3uiHGoAD/miADPSm8xajoeXAe6h+lHbMlfnty6
aChohdFjrU/FD3eIphbtgPjasKm+gX2n4+iRPdpfGyZTpVBK4hujHREV/P4j/NUJcvPzFKwGTOTy
b4/a6FnICtIbNoK/wRcI43LlKq29tmK7//tD/fxYA1VjdedXZmt8kG8PRfOvCCh6A1tiLnYWC8Za
Z7bDye+P8v6eXF9omA1wm/EbT8I7qVnRmYSVGDn3fDZET2mTCnif88Lt5mw4zxnDeP/G8QyAiSom
+XUBfntWSRBms5kwrbMMoBqRio6qR0Z/N7Cs9DbtrfyDy/jzfUJtwOAUoTwvbum9+DLuF2GVrZu2
hHyMkZdO6S1HRnqtEo59ilmXec6s1+NH8sdfHpdVRVzPE5PWuxPtpkFq5p68k3rM1eusmiWnyEjp
KBqte55xYF4JJYKq31/dn+8ZWccZDXCDFxx2sHe3pxpbsyG0xC7TmWXG0Wai8iSjlNn8/jA/PwXM
VxAjI+y0kOPJ786NRuYAzFG2mKyRhoF//wtrUOknFinJ/8aR+EhouHAwjJ5vb5chERu6uKi8S1Fq
GTPR0LPVpYUYAaX+I5vV+mP/+Dqg1gE+xE3Cg0DF85OJVQ+bXtLRnJRB5svZojtCazyPoUInT6k+
gAL9/FGhN8a1KqP0ByLynjyQGGUTLEKBwGUcREecAlrFWml9cP1+EniswYQyizJnhMcBOdDbCxhF
1ZRFhUErN1jGYNPrI4Ozfpb7eaMLZWGRlGRyTZPBiO6YqzTQ5kXSvGxFiIzKm3k8tJWsp+bkmxbi
RxCIX16EtaQAT7BS/t79dBo7zaBVOGuj0mtHD5jnz3rwETby50eRQGOIC7zt8a2w9ry9BiaS3cjs
GSdExLPuSvg6x1BEqieZbXU1G119FyOP+QDv9fOpQXMA4YeZBbci5/f2oKNgBD2EN9Nuuax+pM35
prWy6IPV7b1SGJ4T8dC85DHt8Xy8d/EaGYF5wtTqdjMXzbMWz6lgx1lKJyomh7jeNKT4CYeoTmBf
E/6ufMRM/+mRAYKDsoRaDU/Q6pB4e5bG0sZ5p1ccn6SFXR8utC3URkKvUcxMe5cu/siKvX7HNw8p
x+MRhTdPEY0Z6d3a01tBFUcs83ZtRGpxowZlsNi8O0J1u0jJaH3wfvzpY0RrrLPxwemLHQ8a49sT
lCtiNFWgELbUEStsBVgr8IH/7ZfUehRWVIp4eBa44t4eJWvGwYQAotlZmraQPEvJ11K1daRSlhwU
JNWXOtCGj9aG9b5/eylZDxhkoUGDZk2N+PaoxdIFaJCJSUmtEM2bNN3FuvS5sIyDGbXXWj48qUgz
VGO4jkrUHr9f2aW1+nx7dPwWOL2wUa80oPcPSNct3SjNmUZSh9a4gkoifBQmvZMu2nTUa9poRt0l
F0APRl9AGHzSOxqTty+//zHefb7Uj1ge1x+Dig4y/HunSSKVBXLJJXcSoyC5rgOYSi/8b9oGXo+i
E4Ow7m/XnNd3i0GWhvNSxSSBaiSPO3EdwXJeUumDS/puMQBQBieVTxIQvaTjT3i3zsWFjGdUHhvH
IlmMzNBAtx67NjYzR5CVZkY/pI2J10Y1dKKxn7Pl8ffX8t2juR4f5MJa8lCOr7Tqt/eTJoeVGS2o
wRnqCpe8OQZCAhV9kj2B8W/393akHI13GzZSrGfgsX7Coei0yMJi0junCxlDpFx68hfTpM9t3RjN
j6Azr3XiD7crh8MNgGlvFeDhQFffrXQTg+ImlqrBERVTQIMvDVYx2nrTGqM/kMnYnfYJQktMAI0+
X9cWP5BL7oop+LqVCfVBbSxkw/AxhkF/bES86Rt1QC2wMeRQuh70Mo9W5ZJRYWsvRlLDEID2xgbY
ifgwZ3IjukkqVZYHjpsECrujci6RIohq8u1T/M9M8J+ayOr9r+NSDuU/8sfiv7T/yB4LVpGvRRd3
8xrN/Pp1f8owAbfSqaKaWPs76/7le4i0+gnAGCsIenGqDcx/f84GFekTuw8YZDJa6rVFw4P7lwyT
FoQJMYw2B3eXavydYaHx+r7/4S6VKQP4mdg28nLkdn0P88+GEcG1hlWWpIJtEu/qRjmEVflUVjL5
pXLGooCgTNFv+sA8pTl5ivN9XyV2pqZnEDR0skLFe6OSDEfQkaEr09eQecWchzsVURiSoNIMPCl+
bDv5AR307KhxGdqDqpZOMnSPQyw7NTaOlBjcpW13hUYIKLAyR1brR6SbsnySXFnJOSF5DUpw1Z4r
LzBdvXTKU6vCqOpr5mltHs87RimGQaaXE0U7DPi9X6turiDId4POkSV7RDDeeXNi261BVhoDDCIt
mZy7orqp+qOVXhCdF5eXQXKGg6YuHS3YrGPQlN6EL6cHYtcsdZtdZVfJBrcBloCX+kYRL9FRiTbp
2/yqpLyPl13mZZ52KwSbGVXbA8qo6oreCUrwa0FyCGmpCaCMv0bSZXFF9ul1nR1K4TNjB1T3i43K
IbQFpXQWO5OrfZ34YmMycHNaYfJJCVxFXHaUL5ttNu3gZ5zo/UUp4CHy6p6obsnOisyBL2RLPtz6
TgYG6/R387PwIDzMz+Lr7+Lr7+uv0WP38u3X6FF+7l7k5z/+N7wkj0yFffV5eFGfNdYkJBUy69cM
MMgLZs/y63Qnk8OsWsRAEnin9FAeTrMqf8iIPPNEWn9yeY9qb4EHx0b6LntUFWdAPpZeA/y6nMRt
2hF/6tuSU26jxSUZfAx9q4FXcQ6KXdK8MdrgU9DL86Z2puUc2QVoCb6XIfn82jNZLM/N5sRguLIw
rSMSml8KzYsEF1rA/eSYKICazFYwLJ7WfPVqXLyanKmxe8u2HgZHPbcbl79nPpaqS0in8eDnzUlS
MfA7R9doR7OriH7YO4bh6JNHkuJ85Dwj0tJwdXUbIp9HW72ej9FTgNCqPeaEIBenE46ls4CEjJOo
J86xXVMeLkPhOWzPc30nb7PeC32+vIw+T9PlpDxoxelRF71EuONWDVUWeQDl5Kxu4L85a4CvOZce
9F84zEAj10jSYZumm7l0YvWsQcKqTMeoP1EGX1yQ3GxqwS04YcTLht3Ve8wHjoAqxqlCXwv2SrCv
diTMTR4pgN3OvHjQaMta+E0jxzpvutMocsOS59uZ5etWOLbDypGipd9sEvHIJHB8ia7jw37jbUwM
Vi9eDYIIifTjXrC12KYJazmF6iyLR8p51aJHctoDyL6WcaRrKbsGCcK1cD5ELt9Rnl0tdNvZnchD
XpO85V2avwTxLc4SO53xDO5GRyXYHKdYy1xcFVFpauzqBc3WID+TeUS26qpHFMFyCCdWdJYRSC/F
TwTjkXZ72qD/7XYFWvEq3VnsXQMmp/xsVudWR/GRSjbGoPUZeWB9mdcvKf6OcHbybHINypHLhYoh
qgA1klpmssCco01MWvGk+BKjnqPcdRB/khW3Zqo6aOP4d/PLOTIGfjQ+0cSetsS0Kkx9HMl4SIPZ
iYyv1ijcdomXaSdZtZ2VsxVemFW2GV5H0q1qapypX4heWnwuxM9i5lZQ2g7mo5zQdY4IiMWos5yO
2ZmyJjKbLrt0u/D67CjO1ygA1Mobwl2/N25H1kPJLi/yC0uEKmGDchNe/6E47/ft/vU/89++/YnI
8kqcbmEv64JGkNu3/2ut034t9+Ai23HLwricLbczGaahnTJ4Zma3gf+JLOlYqwekYtL8xG0PR0iY
ntosZzJ90OaMO+lWEF2ChuKeZ6qGNUeUPPIqOxPJGUc6KlwajeCE4TasBLaEBdLUbYvhytIMe2Ty
bc6nWNmjattoN7kbjO5oblI6x8nSE8UZ6HetyLpKSVddclULumfkiUL30rBOFk+mHXDkDeGeiyWj
MQVt1lh+SVZybzPTtqq7bNS9bFNgTTMqcoVt61HfJU/96NRp66jkIJYHPfxc8noMGJwVJ1SMhoFD
yFsOFbJz1SEpdJLvCiKFOrYH4SAw053c2OTZQbVgyos7p/KxIzA3R2Uh1I+0qdziVOOhjbtbVZvc
Cv6H1WmebGANKAMvG6uXUMucCpiXTEcl6Uub1OdNKt8EUvrEi/0+yZhGTMJkq+hWUP1smh7vNEDM
oCdHUZ3tZbkQSyby4eCElmKbveT0qrRtC90VsupsjWbVZnOjCAQmlI07ji9juDNbLA2jr+tk/8Zi
hGP/KChw3SMUuDaD7Y06xxexVqiuQIT1FC907OFK2VJLyK51nk9XEtpFUjDcVFbx3NWA8g3mB1WY
2+OweAJNXGF6QEp6SBNpRwjmuZFNn/NM/yIXyAHV86j4N6rU/9/i+uiT/K7+PMbd82PcFP/YtmsF
2v5Ygr5+6bcSFH2++mkl2sDZpq1Ea5mtyLcaVKAb9IluENggcbV0wSf7swhli/eJAlRfNQAUsArz
mT+rUErCT+tAG/gS3ULq0b8lWVs7MH/VoGuXjeqXGAnAiMyoIZ6+3QYywq2roS+WgzYR4Yp53Bab
tb8wYTkMBRy/P1yk47dv/KOs4R0YbD0eWj3aUEgOgADC2Hp7vEbFWCrhgT0IRYxINFIzV47LyAGD
e1hG+UGUstIrgw5DRXDM8zshrBW7qeX5g17cK7D/zYkz8QK1gKuKMEQiHtht/DiSKhesSCP6mkPF
VrReqLiDIq5tKZ/Ql7ePLTR0X8ESapdqZJygmHsJW9wRSAgxK/faoTDwS5ZW4YMTvYbPHttTrkqX
shqcdGg1vBDX+4aKvnEHDIebLhzi7XIv69ViF/FYfjDLA2j3/oNUsYe9Uk9gNQFzeNdPYOYb5TQs
5H1OAhl1J2XWbCvPmp7YceuBye/FEzU7VdNt2HlNBwjzgldvc7SqbdKjVT7RBEf/Wp5SKzc4o6rH
1nQX2YXRjhmb860pyEkA38/lDvWGWTgZTi7cuwYl04bE5q2O9dBgen6ZU/fhDcXKU3jyFy1FM4iZ
wF4OZMZXxQk+rIdsdmbDj9tTad6rsjPW25K31LlVfNYFrFblcyGd6vpJb2wJ3dWKTXCCpXXNf802
aN8s0Zdyvzd9pfHyaNMDQjU2xriZNC/TicxeXwiR5cRoLi/7YxN6umlnF9WNca/cW5G9uk2O1oho
2gnJtma5NW0r2ZQBZHVb2OF88J9C12IrYNjSbXkh3DKQEtcEL6xLXiC4c/s8de4gU0LuF8XpnhkN
1QF29k1+BvXhocaXQB2W2UR8p7mPax1PubxP9sZW2xhXxJwrvR18bRGA827Cl3IWPvGpaQi+/D6B
nOzUuW1cK7buB77qR35S29E+vl1CIr4RI23ZYljn42cv2Fu7/iw48CbWrsuzzst2050l2eoewGgX
bgZq1iesfKYznzaetg0uSYWdEhzFzlQRqmwTja0csXFLo20RaW+n59Z95gu75T5/Kvam5ufVhgI4
9NAz++MLQZDBRUZJaO2sbeSKG4prrC0P89b0ps9YTRzU6i7nuIUDgzwsczFGRHjwcqd6SV4w4yQv
FPqJuB1MRztt7NArz0YKwMVejsleLTdc0PvCx2u8rdeAD6f3JCf9km7LuznxrUsSH3xrP7jj1vo6
HLKDhQLcFmYnOyyPPLaNGyrkfqIWseOj5BYXxQWKRItKFOdz6uAUV0ZHF53qO6D/P22Yf8J9J+R0
jUP7172Y6754+uV78M+v/a7V1j7ROWfpX9VQ66iFxf/bu1DTPtG2f20Q0onECfTXq5Dc2nVUggoO
tBBkmhXb9r0fs/6RwmpHNho/IfIT/e/0Y9Y3z18vBKbO5BzySmbOzaQP/cW7BVSS88WqNZzvhtg5
aa+29lhGd4mSPuV9hB0QppMHp+GHC/Wr9+HbZfvbUXkPQTZksIZX+N1R+Q+xTnq8tpGqrrQ7cgtp
5GAyn+P8dFDjw9yUlPG64id5dgQ+ZOD/YZ+bNtFNUnBnEw+zOGKRqN7rD/afO/qPO/q33cX/+dT/
Y9+3lLl/NRa/Pwl83Z93M3xvQIxg1NDB/WDy5m4WiQ4g3QKzNl12i6LqjxRm7RMJKMTAKa+DKAqQ
v+5m/ohvQ9IHU2aeOUwKf8OK8Nq/f3s7w+VcJ6nQcRhivE8mEQipx4dDJHHdhafKzHZnToJNFCgE
yyyyhGsxSd1Ri64sEtqFRR9PBqSRyNlxIWpYEbVFmk+mUN8WC89Dq5nlt1LwP3fYP5mNw0lWkAuY
TOpMSLiIx/718vm/Lt0r9/Kzu/nf/7gFLPCVTcUVSuo3N98vv+WfXW6Ux6LC8vhtp8Ba/b3LrbG/
QAXI3IXtKGDBH7rcyifgWxaMvr+2JX90ueVPCCHRwSB8e11v1b9zH34Trv1wI/7qWvxYaJPqqDRZ
3khOmAea3WjaSYhR2QWkuJzEXcybeRwiHwz0XsuEi0QdPrN93vQh+2RNxSSsRFSkPba1Rjv0Q2ob
iAF6qz2kdZs9mOZE4SWoJE+gRbCxzcr+MOm3SoMHMs5gvc9SLNlmM6vnIv46N4mXl0wL72HVFN68
mONOyAKaFGCuxSy/HCsaEDmWmIu+m7FWD6W6raSscqyO7fg8Fht4mhECLCumwzGUTX3ZyOj1oknC
btLHkz/jT7EzA3YbmYteOUFLKmj35KbqWQO0giSqjmpMN1QjGs8G03Rdqspj1MSHItcvxQgbhyaS
EVKbiPuT6FDiglvK+DOIrwt8ijvGs/soln18M4ubp20P58DEVKcpwI2TanE0OSEd0LB8Vexlt2jF
PQ68F/wcAAJCzHZgGXZ5v+zmRQTNoDLizAezx7cvfm2j7LEN9EMYTS2TABgIiiqk6PcbzQPQ1DpJ
a26xKgIHB1C1Kyr6JtJAU61Nz5QqTJ2gsK7SINuWFqZfOVz8vCunr01bv6B5bJ1IC9ep+bztJMy3
KQEvhflYBdM2SPHyUE9joEH9YKNecMfAOGeL+NLPDZKBqu+IR80xgBhNda4v7K/6jJ5ZkmSwDyKR
HlUbdu1WnkXATY2gHoqGPjazvsZXuYR236r0ZcTppGwl42qUngzA8E4ftfHpHEdXUSgvpW0WeWVr
0Fph4AR2D0rrNo6XmzwygDmFXOUeMENdTOVxxnWw65pxPC6r22sQRuF0Kdr7to0simbuOCN7Hgql
9vAJwMWSA1fVBuPU1JZk02BCP2uleWeAF/CFYbrBRI8nNkW94MgV/Xa5t0u8ipWcnVhGfp4m7TWT
RJcZGE3gHqfkC/4UDxO4kyiExYC+s9tecfoicocqtqOw2pbMK5r5AS+nnfY1LWLdaXFMdoXkN6iK
hrw6q0PZKcT7gU6clbDPanJXCIiww5dFBhqJHRoPB34OM/ON5ihGkz+unAy0+4e0Z0ulI09VPqux
tqdd4AamyJZJkM7Znco2sWWuCIyrGKA03vw/rE3W989zWbGAhlHX/o//9v19tDJc3vyL+zoxvOi/
NvPl17bPuj9etuvf/L/9w+/lwfVcff3v/3zGRtSt3y0ENv1j5cA0+3fr/9VILsDX5v0g8/Wrvi3x
kviJ+lddqwakF7zTWci/F87MMVexlEWWFqPOV/H691JDNT4hwUNxJCMoWwV+VCHfl3iVUoPZP88c
QCEwBDQ//jj77zUrF47rGH4tf1HDMlJ/WzrzYmGUCteenwyhvvhes6WAcq+lmAQiWV2iu5SplCPK
SajbkppEpS2iUnOwM7NKyR0DyMioNxKaq2NeZwHTp1p0q4g2uCqF7cHiWbiKlOmhavty2wW9REuz
tM5SIQt3FsyFfWh2BJHKDNr2tP4r2Oe6uic8yV3VM9sqtGA8FUM7nNIbNbdmGkJmEqrVXDdI45mm
CL3fB3p6mjRd58FqXe7JhZc206CZLStXOZ+FgwJcPJmuCquM9xNf7StGo1h821EBCxA2d13A2hcX
XevJFfYxDaCeRSDTxsgG9rZCHoW+MY+MOltF2aRqT7OrmdmaN1GsQehQ1gFanE0XCYYT26DMpENM
kmWn1qqvqEmFD7wb/SwsFC+XjeF5zCbgGorKYhrLeFX+D3lnths5kmbpF2omuBt5OaTTV8kl1y7d
EFIogptxMe7k0/fnmVXTWYnpQufdDAYoJKpQyoDCnbTlP+d8J9PDGidraBZ+fnRluSARyj7SrHa8
NbpkPBoUFzX4hAxxmEZTgGpJvbEJDIsqSqiz6ZsOdPALRhksuwYZkSwYnh0jW44w1W0EXWPW3mkR
Nbn+5GLfQ7rDTeUq/z0x+uLYZkvzyJqTANcc5X7sCvlrJn23L6pxO8cWR8Z0WPYjjp1DWoPG21QQ
PvpWZ3hfNs3zROKKIZVDXM9axalLHeUEVB+N+zoFZgbvQDonKgSYmDftepCFr52tTM+wsZY1lzE9
R4DLNfKxBCGTYNUyN1CSsEO9IHoNjvOrTpR7GtthCta4Xi/raDsXaKoZIkXpHQAG+TtPaVzs/K47
jSv0icEqXADWIyLyOFd7MeFCTPhSn01JIU7cGcWWZIdJOVcH8wQezcbx4D0QtjCeOIVJMIYKUkPJ
XM0lfBM0s2D4kxphZ63VeSqbXdcX4msSgp+qa4ePTqKbzeLVx/+3nXqk9ULEHYR1JY52MjHH6WIn
pH6QWYrIyo2IUQ6L0hEHyOXlIS1Vv298ZHucosiyo/7C6NV7st24307UYhFXAxlLFA5GZD+4IyU7
uf1WyyHdtz2jVQQaE7HUrwAT6t2CWlJ7ax3aXW68pTJdd0sOZSIZCdvFoC5V4E3AGrtmNg5e5/Qq
0EFG7BLZxvzD6aOJ2G5krhb5/+yKLvCXBgXYLKxoqAf+68J3Sa8NY+2on2HCBfSuf5jtinrUp/NX
ZabO07hOH4VmgDsxpHU2oFvIZCxDLu8GtbuOcefbtAV1ctGgGZRjVDepDpmKj6gfXeNWqdkJKzby
vTv7aRrwoDlz0Dkp4m2zyOEFQNxacNpAuoud4U1z+/XZHHE4xKM9bTu6lvR5rveV1hkbE2BiiBDz
VnudHk22iF95VYebPPfkpYQiJGJf7AdHsyLXvD6Na9lad7OdP0iMnQGJqGyrZUVxHw9DTLNXf+Vg
TvNwVgz3aZQHQ10QyVHFi2vO897ypuGut0bxEzSCcVo8BOzScDuQBybMJEvFUxoas97f0J0yaxEF
SuatOfQI8mUydWozu351TguVn1KmwTEQhnYHXKQN4mH90qZ2uU2bev1WZEexfgKR2DUN8LvZRl/v
PG0KjFX6P41YahufPw/EydIfK1lOJzwSNkTMZdvI4rnQbKfZwNdtGTxqQzkdvSEb/busXixiomoo
XhWv+rmmWSAPc61a8UkwT0zQ5ywvMQ9sZRywzFlB/WIIzxMq7OppBh7WHHSdfDIApI7RozlH7Dec
5EvtaIqEEe+SwYRxWO6kGpt1k42mjCh2fJEU8pzWosyfzIFCPX/ybpKp1QLR1uamN3l0izrNAeXE
G0yoCbq4Bs3n9zIu+iLcIGlsHC9Nb5OKH39YiqOVT3PkwRoWf4vbHaVy4QlKZ6cIpeh8RtEyB9Ca
r+A98jEas3JXlx1nI7v64Rbtu6RURfjjm5DybOvpo6tlqNxX0+TWhcsNPdAwwDQmc7Pvi+ZzjK3l
Vlvq5IbKB35Zi+onPZNdhBfvGkqbwVg1KytlvnbnxR+sNxw9SZRIuzymcEQwIcTNU5GJ5SNTpUex
ijujng4yVAPONXz49bsp1Zs/Ludi8u+8ngWqHdvvvgWy1ZsD8qaLISdOpy2p2vm8arYdUjUxHqTT
nXp4L+FiexdLGskWHORXNWnxa9816cYqqmwDcXZl2/YrhOospzzXR8AucGAc4py9UQPh+5DEKPgS
yj8OisK7SBp8ObYWNwOQTIXbcnQ4ghO03hON0B+bURSflBmi4ksvgTuXZfFhnCrFWdyZWe0G+brE
xXxsPWPdee4VRkPxYAi0tX4bmrqCk2gMZtCI2j2ADre+YoNIr+FWWYPX2RInuG3Od51K886XpX5p
mxRLjcavemcnBbK52x0p7FqOk0jilxqyA/akWsn7OY5/GNMkj+01Fe3W8yUhjvmoQYcA/nS9m3T9
1fLciAO96VzLeid9h8uEKKAaS3svNM7nlQObE3nWOQiqnTasyx7/cBzgqT5FebUznxxzdu8KbjRT
mEijuSREdT8rU96PuMrGLceq1WC83lW3fMVgvHqxVPcTzIAXq9Bfu5o3ava6JKRYoPaCdU4QsUFu
1W2TREY5WM9mrNX7RI0OAWOOniIobP0P0WoMGh9V2pGN+9ZkHvtgY7WnWFcxMFDZnNM2Hx/ahKZC
oyvUJtUU3ZSltzRhbYGxN/1Z+8HviNxg6PNVhR89cU5UbJyS1NO2frKgHtmYw5zWjCwmAzcr3Idd
KjV4cpOJKR4fC5rIoGLMIkOKqRjpqB7LW9yi3GiE9BPmo6IOtTHVofcsq8s9h+g8/BwCvWNbgNCL
B/ujZzqGgu8h04Oa4TLLaPq7MtsZVpK/nOu4SXcrvIbj3BrtU85VmC3EWMxgNIDmTIau7kdYwghm
CKmbmZfd2ae5CyApk7HxQTy26LkrG7DFtdLb1VmSbEXsaY/QYlm46tjFuzO5zcva5uq9JSCn30DV
in9KSw3GI23TMyPfRqzAhBIrDiEzfLTZCELfmDMbvmuSEbIVClXEzb1nu+5+tRZ03d61Hic/9jZe
eTX/se0D2Oib8tO3GuCwuszVrnB6/9zaAKAw73gvwE+1fMP/qx2Z0O8ML4Vw16f1o2137U5wZdiq
sVgfnJxHRXmwdXocUPnQt1t9aXOPs1YCAKjE+INjoudq6y0A1NxXm7Pkdnb0eFsmIo1WinV/gh0W
lCya1mFY2EmFWxR7fUibiG9C7edxXZ+reUVGKz8UNuwAbuoVZcd3I7LipvI5iZVY72imRux7FxVQ
KJFlN7azPiYthsOm18ZPehPOedG39x2u7QPnlEtrK0TA5ky59E/qMyJvoUtW939Wcn2Ab/nDKsyd
VutiDyjbvCF7/ESp6EFKeiJoLADjZBzmlbpVUeFA6xRsRjt1D23isvfMyRyxEBZh63CmBzIl7XRn
Ys3+mvMYo0YBInIj/D7Pt3Hqdg/LrAx/H2f1dNVY61K71KJ3xEUrsh/wnPOLCQvjCckDOTDtEWor
c0kuWtIpPggJCFuYcrPOVvkYl1aOeWZeN4PqvWMBQxsK3bTe+c6y6IHrtyPH3Cx2YXW6msuulyQb
uA7TZdKHBMOghH+Vum3+QDrRWxl4+S3Sqz412r7z82zvNbQKBKlkdy11WJYa2OJ7sdauF9ZDv55t
OWY/dbtNuHLBpMictj6nMb4WS2TOPVCLNhL0CDJHM1adxRgM+MApZ2YgJmUn+Dyl1kXpoEqmZiCS
IsvGcrVCJ9wD9KoiSi3HDGE8u3EyRHP2Xkud8t6cQsNL5tsSdvsyZW8us7I86ID5HqpFXoP97q6N
hxlBtRSMCZfcuG8WNtfc9B7k2sOvGN4qDFVsJsMjtCjYzMNKNRPs6K3n0XiaOOJYUaZ0TC0mKXSs
j5dUmTfSVsQahjXq3ES96lprPagCTymkR6ydlHbewkhNI5u4XihyGKBtLpKDY2rxrtZ93EYcwe9A
2JiwLbHUq9IFhSoHOPi5UJe85PFezWk6DB3TwnmZb0cnuwhycjd2P2mHqVnlLWzyMtD1ys8jN12o
++6zsXxY+/l7yGtjPw30JS2GZtbBYtEdwfhRq24cXrspiLsODTWdydWaE69skvgPxjIVr8MsgbP1
8ZjY2I307qkFuc71ofRBWWV8iDdJZvOPIksuWWxW+DXdqokW/PCb1GBF0FbDxV8AF4hAz1vCpO5s
aDZP25ho441TZR4QxEZ7a2svj8oSoCf0Pf3oGfV6XEfUclNa+8Jrqns1toJrZJ7ck3XDgqeq8sFx
1n6btvgolduIsKzc+asdjXUDBIPHbtEb9d00Zf3q9I6cgn5mHQoSRgwwQDCRTE5svczKM3Z17haP
o1qomSBVAwSNPvhZrLDYcvuJh4HDDwNe/bhqnSqjtrHLsJ41deiHOIsAatbszznfb6q6IeD+gZ+5
lNDNcZXdlUvvPbZJw5nQzDrvreTBOHWT1zPvaJrbwRLAYdplefJWpwnFMGtf8bosYVd12S+jd703
V1vyQ6F389N/1E6p1t5nYpY5Rnp9uxiTNrGFg2AiFyb0T/CR0+k/BpGvOYMOJ9Atf9zrygeelPjz
ucndc54NcShcP+G0kF24duZnCmiW+78/dnuqS/7z+1Dtfw/Zfh8V/df/us1+tHVX/+r/7U/tftbn
z/Jn99cf+r9wfMew7b8Xb/6X/Pqs/lWr4ef/GNuZxm/UmaHNGECWr5lYJnB/jO0M/7drASvxMaZz
qDfXRrB/ju3M3xjlURH5hyfsd8PYP5UZ/zda9xBtdMO6JhPwkv1lTPfvxnZ/UZ5NjFj6NSnng7yA
GPLXsJwaVKZAPSXhtU+YGAsMz0CMuRbVsgGS+qcP5f8wI/yjwu3PMhDJeCqnbCJAMKdJ0PE3/rMM
pBxA/QlVEWHf1vbb6vfZly5UqgLJnO/W0+yBkYVXYaXhgDF9XQ8swPITE1YzdxlrT1cA2UGIs/nd
HC+JjJK0G3yaEZr8Yg+2S89I7zIViy2/PHG0LGuWj2Y6jINeVWHmQwoNZsIYb0WcwC6xgXbNweia
7RImsVED8DTz8sVJWyQAo82tS+G2NTYhgnWdpZh9sSYKHMY0Wo8gHL3srY0bzhzXVTdwnAGqUmfn
EzayrGl4S9vK9MO+iM0P39KECpdFpC8do1pyCIb0AQdWJXxXx9Gujmitt8oNJ1OI7RRLjOeklfVr
N8flicMDuzYI6HyfW8zaGItUDVUbk+Kd10fb1AJtUBxSR7JJkdEvxvgzF4Vyo57s0UdS+85dGqfX
YAgyzhu8VW0JxlaabuBLcyI2vVbqhc67OdtrHTOkYCUAdxEFLXzXnY7CDK/R1DvxwPg18ykO3oA3
l1z8K72jaURfUZCAQ04ftp5117i+4b2ayzhbtEj05VdZLtm0re0FtWtQHdeRTvdAj8+Jb1wmLSmt
vd07Haah1Rgu+WRxXlbTUPbs6ZnH2VnYo861ysXmVU2td+KpbcDVMk194niZNjwvqCrAdRqQARDE
3Y90Bi4A+cy0P7Wy08xQrrmVRFTTpe2WViN1v0z9+JW30wBq11971JZsYGxU2t2oAvrMzWdbd2BQ
FusMSkux1e/6ZFqYuU7T8tw3U8V3XjGmDVzbHe9g70Ms7saSrEScMtgDrCa2lYtlZGcR/vqZNXpd
Rbb5u394EvLGa9MJhmjrud/QzrjRLHLRn6oEqt61DbvlBNGMGN0NveXYZMhxeLOnq9JkLqmZBxZK
kBlJSk0/0OpmFcSza3WAjVu0+kQJJpA2uXEniKHAlIdy6Wx5cG25pCGPifbl0VOSMt3SOqa/cLKc
gBoyeuf0NM77TeEtnRXMyJ51MHC1e7Rah8XBamc0U8OivBxSF0QG6skrDN6dmuYvb/KxWilV9EXQ
OGZbRGz2CmCnlnVmoNO/UgSDUXScaHx3+sVspcGO7EneZn6NJ8eaJ/I0lFmKiBGrbQW1tjTs6Pri
a6EoZW9sTX8anrr+Oodn6QKyBheyuBUO3CYshrN3Lim7SKN0ddQ39L8BhnNsDDRWKGb6USuy/rOh
LzHjD00gQKfeJD+mpcd2Yw5N3G7iLBNJZK+J9XOynLK/zZtFdNu5abt6t3L6cY6+tpISwBo+RSaD
4WrLabX/waCUnALdF7p1S9kc9JR6Hj1U4DYdoIN169oGtivdD87mLRaLvDXJTInlRWSd/tTIsXpI
wA/COeP4ee/40jGiVXkmzu3CEuXm72/j/7M9+v81yzaOrn+zUVffsNr+xVTBz/9DX/tNeCRB8UIQ
i8eDc40//2OjxiaBT4J9kjgo8ttVyfvTRu14gr1dXB091tXK/E99zfzNJuR//YPY6eCA/q2N2r9a
kf+8daLPieszzwnOhVJq/2XrNH0qAkiQ5kEc1/pXNubi3p7rmTk6s/pVJ0TbsV0c4l54z6OQ/f7a
Fv4cq+ZGWTqpLqmRbIARz8/k5TIi0E5eYI9z9jK3bCiZY3sRMACP2SXzu3wef5R6+0FN28iUdLnE
PKE7YZUymgc/DVezLg7SXQfGbRU884RShNbIPtTsvTcT8nZVW6dljp91N7W2Vb+ku1i1J8MrtRDh
+7lxjQGrd/4zZhNU+LC5ntjMK6byVS3jGHVqEUfTrPudZfYLgyqDmmit84LemPsftqY/8KuUtyNN
alM9tZE/YVaoIH+DNVjMu2T1sm1pEDasePFCPB/svZM7bph1geyd+lNPgcx2SYYqWj133fZTm0RN
bX3X9kpOhflSUDhXe3E6PuWyebCS5jsutFebSh0+6cz5pcHV9+YsfYqL1t6zCO+R7uReK3wVNmVz
veh41R8G77/llvr/8fB9BaT9m5d6YL3/19P39V/4x1stfmMOyjkZ66gHYIf384+X2gcZfO2DB6Qg
eLc5Bv/XS+3/hprtAA2G1EEs+E/+PNv9DTIRKXYkNLK8uOv+zunbJOP/r681cZDfTYIGVIert9D5
y2udJxnYuXXOQ90f42M3lKEvSeJN4i0mabi1hDr6hGyJ3FmNvmd4Bbhw/hBZjmxgSvd6EEyfGADh
88fNVDxPeR1piqed+M+UPjGkIEOZOruYRKtfWgmxPMdFh8cgIk1KSLKnbmEWb9j9YYTw37LpunUK
o52TGpGlw4Dt3Sze+s6pbyyfIpPhuJheUKHNBPbcFhubw0qdFJtMHIv0zhz8w+ySGeWqgf8c4GIx
P3ScEir7VTPguvv4tDVxUNexntTXO9stJPSB7NWMTdq7ZhIAQou09nbSSBCs2qYssH/J5X02mGHk
wKeUQTqYTEpbUcXSxW9Ud+wRpogo5EOUERpuk4+6Yho6HY3m41pkxuz6zYWnyjBvsN4Hug7w5lTz
66gN5oZImLUXfknjE1G+jnE/Aa5nxTSn6qbnobB/rBASGEQXz0wvTJJamV/4mPYB7nZEjvOK8bM1
n/xC24uxCqGDbRlBJ8cJSTP083RvTw/oMkDnK6RCMqGd9yT8O6GoL9AcLxxKI2Qhv2vBxYcVI/ld
URGUyEV6Ubm7bVN9T0oPu0B5o88f6Zj7F+pk9RdKndSToWXDrR7XL31vBpwrPhL+op2uvxl9Q7Dv
emJvjj3I5rp9zNMO5iunQroMZVCmZAPcK7w8buu9hDwr/K/V026Lbj31ch43Ddnsbp2ODl3aBP2s
w7VdavRU9nLt7gKSVeLJ0ttI9+r7dolfJjtXX6sapp9e8xqzITnz8smOtUli7x4A8H3LJE+qCzvl
tQstwHO38a052ZQl94uy4XYTAMG+MRl7d639JGy/e5mH6nmRRUewpir3aIv5VuVAn3ud9OIAdYXu
mdDHXiEqGkCqZ0d40WTcZqu8mG5zcmNtJDlbEwklDpL759jQg7hMNt2Q7cvcuTQ+qk7NR8pcryiO
tjTJwksSmi7dAOXhCoV2k9vGPcSwka0SdHxq72etJhc1BK1ZPns83I74zhOGR/WpwKjVlcyiLHgh
DuLNsGU7o/yEsIbfPZmp/5jJH2tySpb82WxO/OgtHYSw8wmOuOPHWn753cXF8milJBbq3UDInukh
F88TWTGKZmp+f2M5TVr/ZcRXIreC6p9ekLIpSCOhSA9O2HbUKCTMhrQurFT2zAjsvsXHtlyr/FZ7
u5oICy5pbLwo6azIKx+lV8kbn9me8psn5SYXdCtrlgcRE3EpHWMPhpiZH22SgZmrBhvNNc5rzVwX
tV9zJrKT4+X3RtHeomj8mrLso2wHVIAlf6uTVezSVI/UaJ19k0TpoGWKkghn+WGsKnlbm8a7TLLG
3hlX/YarOpZFy3hK7XE8cvnq7nDlY3xRlR3gWeXV4hKCouyNQeW392bnPLZW/VB4023ht7tc5tWv
AujfixQTgXxAQ4EyY64XyOy+huJMhr97KJJs63TpMdG7/Zhqt0Ohb1oAAK3oPti7mVGUeNsc88uQ
7V7G/amlIyjuvZxZ77tdTmGeVFQ+0IG1rRhfEO+mkCkZvGlja8S4Fbqs+oznIUjqigq20byrrF+T
ImOfu/PbYJ9gsYeyGUaI7X0SjW6Sfk/xBH/RYZ4brNxt8V6Tv9ZjXJNYj+goLFf9Y4L3fgOeNw7T
yqujrOt7el50f9dVPKbKE0NQdI626dTVMrhs8sTGkxf3NJNY6q00PRLOrQ76jVk8ip3+Y1Qes/Za
khHnGh9RpBsp9WoK9ZYLYD9x/NaWR631vQeVfTed5H2WIsRfwH31Yub7kZcDLHXlbjRxl+lHG3vX
4O9660fdEkDi1WhYIdVp4ehZJuOHm5PXir14j9SFikHImsewqXlkrU/ufsjjVWRlWHHJgReTJO7E
lXu2ryz5YI7pDxFGutOXN3LYoSm0d53jplBlEmBZouN15VonRS2CxZseaO+M8qm9Mam3asr8IXXc
R2Z12CJ1CQEcE9AZyeIDICVQh2Emd0s3IcCCsX3MzBsGEpg9CXwfTX3drN7Fs5P3kkhZMlUhpcKb
obux7Ue49TxgepjqyYeNNGAWkLD7YpfUaIe+f+ej6nj1oWtvuuQt7tUHOuYmVUewRXhf0BPKFqFR
RH4pN6loN0jDZzX2O1Frt84s3zMxE6x7LmX75jX0xbIKnmCXQJ+nUiWq9GsTW8zwqnHlNvV7cXYb
wn/XBHc6tlekl8H9fBpvtKlAbeqag31F/pRJQtXpvIalOHOD34lrWi5Jz9L2kE75lhf/217abaJM
JDxAGblDsWQq5W4Ys9Ocq8MALyBpOGgQzQmdehwPfkWeDMf1smns4r3W6qd4qr5QeU4z/P5gKuNN
STy+5AkmbbCt+3p8HCpjmxbetzkX7sZM7O/e9V9749oWlfRHmzcfs901HFa27nYxDe0UazZsdgrA
SYF7oQ5mU5PvGPRY8ObVisoOJsYk34xkmQ+zwtqiTAJ2nrZiEOcvo49PaoZo7/uQiLRsS+YoykX7
5lglgJD4YqjV2Kq+2aYq9oMxY7SFEpPtbJaqtF8xgvjbomaut1qnBs9MTPeXlSORNWHuDi+9Ox6o
8LrWytDcsGbrHOhUv2VrHRWecaprkv/5ASYNbivoTzssAicYUwQliyM0/z0DnevE5pQh9l6FNys7
sImZYdHFW4zOu7UkpTdnd3VrBoOu/RytNmh8sfGZ+hulemys8rJow53pzg9aWkezFZfvll0QtHcf
C9W/6/qvsrR2Q/3LWKzj1J2M5DNx6AeyqgNKYThr014oCR6jZUW4aXQiehWeodvR+4jNoz6+GLzR
MXwJUHFTc3SW18qvIqVT8pvvr76qyqiAITEh9V8sDPTeRJLWw1o8b+G4ZPyL45xAficfL+zNrDtc
sbBr1fN+MlK2i/Ijvx7wer0yX1t57VJycBTQLcSN1fGoUDYnxsIctk84lbDn00GhDY/55LlRRlS1
jvNfuserNBSnxJ5ushqNT7TjOU8Phi1Os1w2lVvqZ2ZmIAnsH+2gAOzrduTl9R68+1ZnUKjHzZ6m
qwovdrZRToWbu764hcnxDY9ao/bTOtAiBmTA8MyjmbkHmUigl+u8pdfr2aMKFKPXg9FRDMNjcC10
z34Jvdis+A+wLh6pSzhiCbyHcpZt1tJLg7YvWOcxpyUG548+irPYYOAWR5UzbYGRvdhje8g4Op01
mTWY3WNchTQqB7YDU4LbdhFhkptdGDHYYGaA93wXuVd7214fgrI7Ws7tUIKMcKT1y43X53rirwBt
DS1vEA9+bsV7l2tyKEHv11zl8YNenKb9wq7Qb3Bz5CBY6lNGo46sqMNY6Bc3NPoajDtyEoep/qaC
bRM7XB1KrPFHqU/cA6BWOPnjgNJvg21o+UDr7mAV/iZdTfqRau9Wl2SA2/altwmD+Murk04vhTBv
ZWac2CfCiSt3XusnBhmbDNUV2+Te1Ez4Butwmjtlho2N9D1SVaW5otxWpr1N09xkITabqMkJhbq4
i/HfBqu7BNBJsTgOT3m37inR3XDVeVr4yDEdbTpUfz9fq5uxMj2qwWgkcsf+2StnzrqDnkZTvu5y
G96EnjhkU/vPjvEdbCP9B0fX9t2tWP+BOdKMhNrL4jFWJJytLhwHw642WmK6G6yEGBs1YVJbramT
AI+4T8i2q8aw9oyonIPMk03Wx48MWJJ7OWtVOHZt89yuxEyCtC4ncactc3E3r/kcuAaUE3tkUO8D
ZVlXHbtgs4uJoriG623cyt+KQXL0V3wYaaW9zl4d32sml73RMuEl9fN2ia3D2lrNXgzO06xpZ495
KQ+8xxPZ1Iy/Ww0h0tGpeDCrdV9Tpr6pxyHyRKq9QuokglCJ+ENz/fscnRwcESd2wyzuULrXrTkV
HeZd2qmaomY5sAWjlvpY+PEDhmodPCNeIqJAODar+5aq4HCE7ZI7kWx7c4Md0IpUVlCtWFafhpvn
9+jF3bfhrN3ek7Dy4OGHU8bRTVk4DydBG7dXa90NqkGFf0tyMsiyUGUDrZg9G1mbaIE3Y4BxRvvJ
1CTuNZdkm+Sm5VQVXlzzczQ7a0ubudpjv9E2E35R8FiEo8XYWgfOP7vGgNXRkE5Gj66Czl89vqRt
U7VG4K53vSoOmWgvnQ6Mg+NfmkGFLsZvsdJRaK8DGLoEscP8aVX4XFb3TmALwNpP88gAe6vk9Ngb
Gre/OnPDdarSO87xtJFy2d3hwjaDeK1cIsxlt11aywwNaKXcibqPpqUkozUerMbcL524qZWKequ6
w8/dnQrqX2zvvdWH/eSLXxUevaIqfrajAx4g/oTbR2/YD89/SSYDE3H32Er7yZnL9Bgv6Q9UlU+n
7T5wOL4LbXjILP72mm3ewcGTUbu6n03Cq6Bn0eKnHJkpi+vMZmNRy5hl3yWX+FNK4+HGw7MYjCNk
UxQfovpQgWvmmmvHQSIf1tdWd4iEw64P1CI3udecNU1DWVkvJv3ge0t+NAYj9UQfa/Ty/q4W6Fw4
MeXGHbpbzdGcswn3Jiy9eutzUVhr/aFj+7BlcTTn5lhmw1c6gwIU1dqwyLjzRkmfRY+pBVBAfBKv
skof60qeY6c7NyYV8ZLDVLN+jxmcXTbeML22fio67xVmbiRFDm3LFC3e756rHbfyB9mM275ADlnE
8jlp435YO+1GeMmvjGMOhegnzKv3lT5++z3UhJqQBKAu1M61evNWsWVwSuBMgPRSVVS13lubUz0G
ybEPqsYnxyCSkDpDwlwfWd7fZ2m8d7C/WdeNxHRVJL1cRmT8uKzS7AesCE7Nru0cnnzjWBnWSZ/A
fMjh2TFLegdLsYtnsR09Y1MY0yajbU5kVuhwlAx8VqrCXXCLz4FImBANlvm65qg+mc14w+i4ZjcB
jTOHdHA5SolPGHP70uuOQ8ZO2DeHwWKkMcc0HvlDgf/FpxyWI+oyxsY9Jq2zk01hb2kvZGrGsNYa
/IdO7ungf6dxn3TNcCPqJeUoOh9GiZMsSPO+f+VENNz4yvzBIDzotXVjTBz9IKEyTRsT5zwuEx42
62pUT60lO0/iejjRrBRY09p480VMCVV8k+NOl5wuges049FSwPVy3VreaJQ8TlSrTjMhSXzldCUO
efelXCfy5++cnmQqIJ/SbD6PmfUTq2nPijmpc2I1GpQKu12ek9idIAIlJYMmxc5rRwNOzqvjHSCF
oJxrz1Bbf1BxdeLX7sNc7x6rhW9w5SWJMAHNwWzNd2ONRa7qQkq8mJbH1Z3km9eAk041WCQ92xal
W+/03qs2WArcjd1fP/NVbjwaIROI99j4X2KnjjybscwwOQ55wTg9j7waocEV2cqXt0Z6B4bn9ray
MZE7zWQf/5O9M2luHAmT7C+CGfblShIkuGtXSheYlKnEDkRgDeDX90N229j0Zcb63teqykqJBGLx
z/252zVPNAtml2FWc+hlFCgx5yDPp06LxaYMh14xAs2LF9mKdsdYQYcikRY7TRQ+bxWxi6xSv6uG
flSi7Q/5MGOLRKWoPZubSDT1Hob7cW9QyLLXqa6UYaZ47PsxcW8s8sW7v7bT59wFWK8/hrmvNsnE
+aV3MVs5sKaIdM23wenU61xl85dW6snfokbuxHdWaVEmk98MELIDzlXMPoXDHBto58hiCiivZWLo
nsbyDRQ6UdR4mwic+P7gPA9eutV7hazvuofROnbK/mtlaB/FDB8Hl5Zq6j0e1/0YJ1zIArlc00G8
a5Z+rLT2aeIl3owyfero9tgksfO3Bx6wnlEsdyKAeEnzs2boO6zuW9vpDkZbvvjWbwuOGZEBammt
p6AeZ3rsras3TH/MSbKLyuaIo/WcMQiNzCV+ymFiSSycukKamonuRGPPo1+unwsmvqe20q+VF6i9
jnUJ3JWVvZfxR5eri9k/BdWTdOsomZw9wwrjjjDlOgk6Z3kQOWZUz5PG59LNoMewbodkKHcCUKJN
E2MWfwvrOVsw9BXY6LLW+jWLEFuBiS6HpqeAb/ljfsuUtl3YlrQ+1XZaTfiRMgTOIssvRI+T5zHY
NpBA8M6cvIbtrzS4DBjyeYypxiNQ+KHp1bCpC5eSXk7oCPXAIP2nDGNF3ruUuDmMUd0gdFsz2xp9
5aGs4Bd0XrrE2zksZj17LAz0EPfsuWwY17ioPRkKUKfTJK3PJLQ63INEWrHhHDFKRjNoMoB/86af
/XcV50BbYp9QlU37MLuN0HAG1P1Hp907VOk52fjCDF12nhkzOgfwjdvlO9tbWI8ojEt2eqKmX2ny
WGmfDbP6ae2f9pK/6wvmjgJkA+mKVv/Vl6zF3VQg18+3KXlWnn/qPOfopvpGczJAnYcxeC94flSs
Pw5V84lHm3KuMQ5NUR6DniV56p8blosY/hzxhmZxtmtXOZTb6zjaB6mvC3RwqNVvRvqfXUApX/zL
RZgYxv00+z85txwNAbQYqh11Wdu1WtT1hlOBxTetwnoAJPacqh+z+ir9X1RNbOL0T+9XZ1ynIQ77
rVt8dNTqypNeZQeBCq3bFMEmE2W9zr7ruDYYxs0ONPBumD6dujtXyV9BX3hhVNcWgnyT4BmFChnP
sHJSyTTQLrepBOmnw44Tub/X0nccxHsuunxydCWb6WeKtZhoylEbHzDHEzZwh6it7Cij0Ek67oNT
P/vWVwkxEs9ESOXXU1VyqW9tjb7uEV9vW9y7rMDUzjU9r63QcMudohC8XlCp6fh8dJfpu7KTP43B
Tqg68VD6JuKN/eBU+mVh1ZN1diz9heFEldanVjffBTEkV77T/lwzCYmnN8PK9iL5q5gnSIzD5ns9
3SfSAUH11syKDxe+nbtUD4s2UE5r10dNPRUj4wg48QcXzFBZ+Cc7Gy962yAK47O0fmVLf8zE9FKa
n+UETmf0qJOzqSiuN65Kd0Z8TpwPO/OjWoy0+gbe6+CAypyn8lJ3+SGT5bnp7zEJjRcjS9GctEhS
B20wUq66gJDZc5bHZ9NytxhtmcLO+xxK5FJMWzjJbPz+tse+CYpkAbRaEJq3X+phgbJnVlc3C5P+
czBPM4IvlcGk5L0WnsqUb2nfZc5jtBfuUrZxrsQVssQmR6BMT4V/7LIF2/Gp5oSc5mHBYTEL6/qt
XO6lW+0d/VNjG88vojmpxItyzhCpeqHN8jplYanPbCIxzw5kWgvWT7LzAeqXPDLr1dAm5pAtf2JL
7Qg6P5YgVaR690m1YbjZ0PB7RWNuplV6Xm6GwzVysvZ6nTyYAS4bA/iKFaXAWFqAswVTrAZmb25z
VEJdy/wRN7xJisO502mMSYotgD5Hsh3y7NRnp7y6+lunRU2PXEQvrbFpxI+q36yOwVeYmeyBwnuS
Ff+p0VzjDEmEYXI5unuNdr1Npb21Rk70m2HHCO0Is3zoE8wTVoQ1bOvDUGzaW2vy3CYkwacPK39c
ut1c0+HoIZrn4lLXlFwPWyTi3mJhyVimzL2No9dWxrex+M8pPp5NWz2srkSGFYxAfJjZgXfWTE3u
krXc2bQZuZeUZKWB9z7PkxU2yxAVXME4QoVFsxxh/myYFsDUhvnEl6inN6Fiii4rHbONmRUvY4rN
FZnJ477OQSg9xnFpbKTuV0d77riglRdhINqWw6Vb+jWCJ+59Gn9NbvNpEfTFqPWOV0G+52NZn/Br
cCw0CnGdg/ajUL8WfSE62XW/CbddWircraFA7Rm22UDqIN31ur+vtHsREz1BJA/m+dB6GquwuxHz
Pdb5ledPrZbchG2CJ032ats6Ekdk24MWqe6gTNhiBNBgW5n6S8H9Qi6dE9JmBziPsZq4zJIDfx1W
wdtsvMn8ZpkxBa79ZtFkSAgWo3a5j8EvWOOD0f2eLO2YNe3R9L+wQz7lqLBm9hBj4fI9/PTLzFlG
7luU5AJIb3mchzCNf5nTuXaeUblvbWVx/u4XUjTUxTs6IlQn++elzNMthsKPwKG8Pfgg9nsRrrUL
BFM2GZOjkD5LSXXMy+Wqz9afOvm2EY93IGPCgFAeiF0v20uvvqEXWGhRQm0Le7yMOj9kp2f48Jyo
crriXsdt8eEusbsvZvOBd6sPc+YkIX45H0Ui0D64Z/M6eUyBuuGjWOptWiygfK3HpMK6p7vZT9xJ
um/MazAmyykjE9UXSSQ7CzI+IVwoFOQAc55kCRoKfCzS4uxFo6etmFsae0SrfTdacKsX5riabt+I
CvtnP+tHkqT2l6vzhteBejJQh1TQ/h16eYSEo23mIukZe6H4B8iT25aeTk2pxyDI9a+eVEvULYN/
crmieEtPkejXzKh9A7BRIRUhsSSjuyb85ispaAkQI3F31F2D/fBT+ag58dMycPsYnPQ1MBNwwD4q
RxoLnfepS6K8MqzHytjHgZVyvL5PKWUcszZNxMKtryCl0nem4pcrp7LvkvVo4/fzFDXYMFm19Cx+
52IY8AgFyzkHVnzAgKedKiJFTujOSbH3kN53NkBl4an3RPFtyMlWod2+T5MfaalDUMjZF67NINs2
3/BxcgUz9x22+sKE9zzKIxPifeLzBHbpUZj6pQ/0m5fCD86JmDQEVk/5AqQCU9BFFS1xmEXTDwFP
0oPnzmejSUYgETVU2bpwyr0uvBnuRF6W7/jt7BzuowdosLPNdActwBu4JlmmxnqSvGTFIMyN16WI
lwV9twTi4L9Nbhl2dHycNMuhlr7EZzTY/E4dUwc0Wsy2a/ovc/ZxLJpDp9dPjmXWT43BgDSY4YmI
xJQHq877sHAz89XrxLWYKivkqomRyptaDPzcbUYBGaVqkCqWVO+fJapLiKJvPEylnsLHmN0+spaS
WfWgqgXXhJnNj3KUzMhtzOB7YXI3xhLubyrLgIcifg8+3sdbHZsWYkPSWB9T5cm/4yryJibRMTGh
NJWFbP8uGbzaIFmGH95B2mpja7gvTeuFVtGirlQ5w2DsuNeKP4eTYR65Vi0a/wumMfa4YUChQkaZ
f0Yxw9cl2/jQut7bGCCR0Uoe5Zg39ulQWx+M3BlMN2IA1LJoIVgqVo96Mna60GGoL1nwKylSzrll
P4HZMX9S6u37iGp65yIpa/tqE4beCX6HH1FTyryZJSd7HUpOOgGCjvsKIsIiUdrcdLjYvPrRpNv1
xdUQnZo44rvoWRuVc6pl+9OPhrg7QcrNkXEk+63ytoKtCa1HG23OdZN+TCGjsr5Pw80oZ+fXWAcA
kY2uC6hLVmDIbV0bD2bZrqzuyQmzvKGzjBvNQaQaum9MlgNYJfMs7sHlXP4QjCuehz6mtrZWHQOU
pcH+tXxSLE0GvFrKnyCn9WvXIRYxih0FoNAqq/PHbkg8gjAc3bD8B3zJwCSt0ScYjHWdgtjJ/DDq
wbxLPTY/eu41R4Gj7GpOCzT71jFvFfcHTjiCE1UzU0mJJdQw8MtIm12RGjkmlFTR8l4bwDbzAHkQ
eMNBEKcKbb9u+d5aBipxIVxA1VfsuhqTRGX7f4QzViETbb3dubhb7riOg29wOMYhXzSa7UXrXGOY
tOT5au2EQs0hir303o2aevdGIEhma7oPsGm6vYsvFbFSOO65xXN78wvL242ixwljcaWwAg1NR8lJ
cp1wx+9ySpz2kGkadxYSP9vWamv91Ha+fZkpzXgyevjDHM68JowDxrlcwOZdk2kNGeACB3Zi9d0V
S4hNAKCZk4cBAZiOVmN8KFySOZve15hKG95EHLRPr47BNDixSAXyKnOVK8z+UFiJk2xBfbz7cby0
pK4yFdlV6X+OBfzVrV5Ui9yxi2lPJulSENLaHz0G+Ep8NP5TtatpvGbo5FiGEZJubwCPjnFwCxJU
k7aEttfnns/XkjnEXh1ywLJi16wN4DeCRldKtA1uio1nvNtlbD0g8AQtviJRGjfij4O2yeOYxhPU
/m2BiSTUtDXMSrq8IayOT2PMnXEH7mXnmw3spTn3Hz2RzAcVT/lZJ3IbNtRtbxPP9SK/afunuFTk
fbhfSAgft5yDJKaPKf6biXYmBSYT/yqa7EEFYj6kGCaNutX3g2cxyI0XVGJhmqSDRfJrKjzI6pPz
PtEhfrf7Wj2YZk+JYW5aIb+WyWcdxxEiUn+WRWz8WpfCvRNwhzJFPb9O+siXwDPxlBSmA/UCzC0G
U54iu9WPNE7ML+7gorqoygipqedNQ5941FtzeESpEhqjd3ICG18fA3eX/iML5P8oA2VfvaZMEmKf
BgqMn9M5XqEE/gSeQMhE2ynf8H/sjNRxDlJr36xAA94hhirS5vEwOOb/yad0viLIfTcDE/POF4dg
GZkk9wVyTKmgc3gNbJlN3nG874vKPqZtoUOQMHmEJ+swBzhnusA/UtOO4u+T52h0eZLcsx9FbRMZ
1nJ7b0g1X625m0OtL3nH8pY2ddo/nlRcu1fTB+4wj46KqhX44P9jP4h/HIh8RUJYTEkw8md6zHln
LB7UCo9IVzW2N9OnuQIsMfPdEv1YcROMk7yohECRrSgKWD/DhTh0/I5tXkdxK34ZK7qiWiEWxHGb
qIVrEayAC+Mf6mKFXgTQLyh780Pxj4jRzMAx/MmCctDIxFUb6ZIJQJjuRdSuUA1HFeY1z20m/0mj
7zn+MEdaMRz+CuRYGJDePQdIB3titU6Sz6qYrFsn3XbbFssnQg/6TENWII4tfWtD/uj+MUDUigNR
/8gg/T9KCG+jGQpVIXhqesy0uIInMq5oEW8q6x0HBqAUkoNIDSRiP1PHUKHmlRiEub4s8aeZFAbk
89HFNBRwB9kRgim+jJqvDgJBf7IqCjw3Rbb6L6SaCHEkeE56WcU/dWL4lxnZT+Kt2S2WhpMnL3d6
0HhbXZ8IMupjEQXm5H1XRYA5k6HkHROHxV/UeoeSFDtTHsPUbrqZ8ns3RRT3A70HbaLcow5/XSLr
QjNY5j6mWWXmXp51ssTrFGdPPcZGjpj+2IS5MLOo5/xBAnTy38uy7SKJs27e+NnI10Li3Bt3XbfC
55AF1d0shh7JCBfbjfAw2vpUq2NuxjmWz4EshO11+bvgjoDnS2bmTkCJ/ztVMrvba3li445cycis
d6gWgTrhf2Wik/L/o1PCWQim+r6QDwW5qe9OeXx0tIzp95m2pD9z3yx/i7KkFmbRZyL4icakwBrX
CaxKPnFgOHeNlXxvIkCdzHHMGswxTvqozVS/g7Tvz9OATD6lvREtauw+aIkCXRw4nKYtLNgBWbUr
GlYTVpPJKTpVHyX3B97EBkT5psfk8TLECrJfkVfXII5HwvRLUG1MU6O0wSGQOeg4/5ZGteE8I1lQ
jYU7tkznZdcuEh9rNfntnUxSpHK4cYIt6ej6UKhN8LMrsqW+SggEuyyf57tqsPO0mfcUM5/cK8/K
P1KfxNXW4dp6HrSBdkjlhq2WLp8yVoLQSoA9K4fvVHqqf9PBZVFNkektAl3vnekkxKA4PVpu8gsF
HjOCPre3UuYAk2pzuCs9Zj6dFV7w2rqDiBq3pMaqMmSoNUP3aGnrxkDDOruQV7GS9gsdW61PbXa3
zP5tqTFd8c5ol9Qy7O824cNMLRPKe5JIxuw1Mh4cRWMTJ8v0uOR5x3fnUrmRCDevt4rqorBwcuOd
xeR7YKp4ZCwcbGykBTLE2ryvM5WTVs55R+Ik512YnGX6coM5ePSTaxkz+kjPgfMQV2l1cpOk/VPV
FrtTfJHFckDPBoDVcwSgY3PvGetuvmjA6dApbUz6ASAMwFVm2290w8ZSW53tGhBe3wYO18l4Ubz0
vpW0zIFiL+KA4vxmJmF/sHPEB7yKJYmfxnN+B/R7vw1VnUagW2BRu4zoFSEdXeNgn7s7Txi2vStL
Qg26Ldut6aeHymgjgn9vOvLfsPUXI3nwrZNnt1EbI6+LdmJ43KyAKg/xPktaekfsc0HTIsx0cHjF
con94U1r+DdWyt9mouQ7888/0/v/hgP+f2C9/ydXdfNTfmFH/m8kPv7Af4YDLCinuPt1H+yytbYR
4L7/z3QA1QvkBegzt8HpexbXtP+TDnBc/hWVC55J9va/asP+K/LjGCR6TeJjtIMZOr2l/yN6L6WO
/GT/d+gHZCtZH/4WU7dIJAEp+e95WfKTPHcUgiLnErbD3VTCIVKSPWZYvHUw6uNo8fCJDQa9I5p/
dMrkPk4yWxuSlvIsy8w71HYNjZ7ZsBEg7C+Nw5xx1o7BgtneFGiGJr8IbEz9kYqembltUz57Gn7E
EqfCaiE8SWhjG39FW3U6t1CMQFwryZDuKBLuTlxGDmA61CvAkxHVDy0hdrsd/xW7zsS0m85YRayB
cRn5TzFwSedgWHkGGq/nVI8KP3oEivJD2N1jQhB5Nw5dsYPPdAfY8eYUk00raqpfDJOTu9RmGncm
H/K81+99KcTBtWjiRNlmpDCys4mAKsWGb2iTyGQ6Mxf8g/feDxuvfklKFWyrcrqaet1RpKTJA9wC
YppG25xqQHtHfNcEljqriNygas48I8mu1SXHKFlqURF3WWRyY4GZmWI+KgaLOi0vTfe+XQ+HZopx
6LTWAnMtNd0t9sv8zfDB8uiAOl5K2bj0gosYPYP9gbJ75tlrlaU/LkBNsuFvP/gRkNflqYbeZ7u9
3KYVsQnoRpdcMtNRjXmxXGM+5RVwLCRUSVHU5DEeLvwfiW5RcgFhsjQ0OHIDEgevsrD/ACBqz73X
4YdoW/e0CLxt8RJ8Odpyx7EJwMMuzP2I1MqNtpB0v1BeqClITJNDmJmEmYUdpX1Q1lhcNa8h5cse
SdqKx8Aqg+Msm37H2B0+U4yHJFuGo1VySI21YYSPC/1IFIWDERqGruyzc9Yan0FKRZbQCI8QI8HJ
FZh8g9Vu0VINNxaOhtwP2k9DLxdcqbKM0kky0pDOWn0Hnwp3L1VbvfuVMzVcnV1AMC4AknZ2KamN
o+JO8T06ortMqDXScC9Eck9JXb271OTwsPFdMAjGcZa3xqvqakaODppulSIKyhaUmh1Rkre6dzgW
Gq2xRAyuZag73JQhnTJRaobW4bUg3s/raXdvPZgaSiSAupzKbJJn5p/t6wiztlxIBPNq4ajEkMSn
z126xbO8GGjHHALywTyMLZVsHXdCH4dO1IHQuHdWYv3OtX4FZ5n0zyVDh0IziL2tT9wYUzn328bU
+ouhK+vUOdKWaALSCxt0yLBa5at+wrRV4Ly1wR6d7I53orPG7JrHlvtY9h23qSB1/0zFfAuqPsTe
ALvIanZ1qRk74ZvjTndyHQNm6cIPXCrIQ1xuKzYy3BFJ/lAJAQ7QdMBjkSjaxiPH3cka1KFYYFVs
hgFDwOL06oGH++J15vC8JAkdcTiDuzDockbG3Tph7qlLGcggBNbOaGb6LqTGOF76jM8gfDmngXA+
OWwUlnKaDmnCbZ1JP7VgY85J3vvyXOmdx5HODbhB2dacW3UlqkQmZqZnHhmUU9tgtIhq0I8eMxOe
Rz/mrESpyelhUnHYZu4rgJWPpUtTYIX+ISiqGJgQBUo1YGQqRp9IcgNCiqn+4upQUzRSeXscPyyw
oJIuWacxsPLj4CRRHrngJ4Zza0SMzJCyXKS5Ez9AKbx5nGv4UjAiZK6GJTX4K5g3VwJL+pgVn05L
r/XCkYSIt3vVPUT2DrmVv3cExOvHeHI0aqLIfdSgMsdhuI94Py7M6PsI1AtOQYkG0I+MNoJO3lLf
KV+5JEAjNSBgKeKhG6WJ6dQGnggllr+DZXXGhWmnd9DZbxiwYFoCyNQzoRlsDElpaYd2bmGWHklC
w+dpmnVuugIy47UihwP2VIVFatyroPqY5wGY6/JSsE8ksF2UoAYVq5oRjKE9eGxh8zYP3G1OFhXR
BdOc220Gt/t2UfeRZ/mxs0vMOW6wzVup/IckyE70YNPoQZtN1TzGOdOoHiYjfSrYJLnBTMywHdLw
A9Z87d6P75OdPjv/HF0zVIi2/93MBF5Kn766mF9QBZQoeBQ0TiRn8Fbi8cGlNdh/9BxEk/E95v51
NhnoOri9Fe8ZHXpeaun3oGmsC1ZwMtplQ/OfZQ79blZEQQLVMJlxp+BFJP6fpqJJsdedV2IR08GR
wcgPC0NiU08mNgFHjmeydoDYRvjIvZ7+5QnzIwiehblzpMjwu+lVaCqqcuLenrHY9IroaS4QBYo2
vkMCoCGv4yfvlIPyyPl9rvsrNEXXogFsSqKyL7KriX1uhZ6RY01nmhy9SfpPovGTL80tjDfX59pK
Q4/XH+y2ytZYlJddlWUUp6COJaU2uvGrZ+ip+tn6TmF9b5Mud7/bAgm0A+J1QPLkzGApRMWuN51I
415CblafgiMDmTmSdSlfoCQEdNPo4t51OatFWjB4pd25PhSikjxz6z9zzeSnadGPM+5I7RAQ5uj9
1H0oclwlWjcfK5cKIdaDU0qe84MLj03oEFjFnKa8nGU7PLaoTSFzqV2BE+z3snA9ZWVqESHSobqk
Rpd9Tiz9e4zkzw12RoYE/XdcwzJbapIEFURyQk2LcUy44u5Rgmi4dt3qexzT4MqD9dmANtvwFQFM
pT5EP8oMdiEoe/8prQbvVhLP2s7d4kZoi7fYTz+q2OyPStBl41SrG5JiGqKFm7adV29Gob9MORWc
fRGU0cAdeF87qnmvqsbZAjkJ+NJTedWm0SKpmS3xcRkmn2JVPQg1wZZGXE7bZzAssH2mZJfrfrkk
TdUepoU78eCKex6QkGSOpmM+HiZ3YwPc2+YgbnM83RFslPLdDSgnclb1ut4k+BSzMW4+auZhext/
3CnukS13foeHH6R5sssthlZD4IB+sPzHovdSxkIVVXLkqEKOXcx/yzo7DMZUvVWGSSCvZ/caQeiG
2djGRJJERb9ouSMlxBGvpX0IUVdysNxNtnPVegLbVCW/ErvdeabzLBu4cOn4XBY6LXgYenpsHl0S
qtSNHxIjJhkBVhHAtI3hARNZmOrzy7IUzvs/kMeczYegbPLfPlIWIbahPnV1Oj40nX935wYltgAL
uK2y/jsHh3ZbOkObAEMYZeiItdwqTR76dizePUTIV4th0N0VTN8pKMenK/AtwB9vXko+xUvAJGOX
OTqSCMhK2Jaw8lgY4cQ5wcjxEgtUP8bqTwEh/SyhH1qLbcCEZ9KWx9XvxFIofFgQnUDsvWKi7Zbu
+tVQ5MIUzFws1zykjhBPnlqOdjETk0iO7mClnAbssAPRRq7iZOb+r0yp98kR+ON0HI8OhzuVHHBu
w8fQcWH686rdkc+a02aMqjh9yzE0zuTwcKwNj9PA1D4mK+BkwckAneXHU7ybuCUflmV48oWLDFDu
u0mDgf+bMf6O+dy5AMSGKzRtPyvN/xwagN4lrujRb15Hv/rrz+YeDSolNoyha/JvOIenLX7Yaz0C
R/H7E4gksMT4S+rmOWd6YATkE/GlEeYwn5IpqX7GqXR3NCmokxwG5yKKQWfC7ObnjpDLrZsYK5Y+
tM8MKyrzRQ5NicchyUuxBCfA4FIdk3Wif2gd+6+q0LxtGyAs5W1kiaasjAAQvEMeYg5tsIotKMFs
yLjUjebAxEAncDTjxcfLvKYiBbYUoGyc47tkV+RzefV634rg7sOew1cd1Z5AvaWccsACpTEus0Dd
fBjMGD97x74lClQBiq95QA+BWZfVcL4NK3mqGHJ9TXNb7pciJ5ekDz9WinGgVt4aREuGndEORIdi
b7rPRTCHQQ59Llgc615V9s3yh0eF5oG9JDe+vKykiHQo058crAlmMD3/rkHHqnpk/QJDiA37nd6g
+jUgVE1+l7RAeiBRvrpb8IKQFYaYNG29Qqgbw8o/bm0IiCttz6SdndTSEabrgnFT67gUKqNtzSPJ
KF1QHSwt7zo3pU9RrJBrFDa2Tlnd/MRD5+1AoZnXwEpeO7M9ZzFl1NnQfec5oj4uCmxYYmaOZBRX
s8+TrwATOGRn3L3LtkFn3sYGDa3l7FZfvq53SENthnV5CQsrm0KOnuZ2LMoU07u3n7wKmBDbXhXN
rR2RY7+63jI94zJ7dH1w1F4tHxtnbX9I4fT2V3e1OVP0/I04KFHHspAoeqTRIsL2Bv1NH7ITiBb7
isdRHFmOsnNqEbb1u97d6RUYYZWXl7jj5BbIesH2iZ0Fgd56j1ul7yq7cb+oBu4/WtvYWT2BIEvb
5SMJLg6sYUPaLBXOWwW5iGa6HqnLisqVzTq0QdSy/xzgzI9Ipwx6B78521PyCpxIOyl/fjTL7Nu1
QSnqlV8csBh+jQ2S3uD8+E7x1U9YHYWyPEbrpr53HI7RnWApwn8AKgifvoFd96K7IIZkUT7A27jH
se5tzN6KDO1rxCheaePemWw3ykxxUpWGw84tv3o1upvWzMujb2NGqzTeP6iKOPwXlPJscqwXamaI
QDitv3ctsrSghghySjwVwoCubZm/h6w9WuQ4zya86Ju9UP8beMVAsmTwz4Tpn4OCa40Td8Gm8cQn
9NQg8kffjYqgpjq1X0EiucHaGiwPlla9OkbNsNMW12xGJOf3OVmZfBuABG5bbSSfMNmEUTIudecl
cblaccavd9hFsKfxem4Cq4V26uuArXEUvvqOUWIWMDqOX6Z27LuyY8Dn1RfNc+Su7UZ6nr2qf+yH
WeK5WBb8rmOKEzBbfa2l4RDFrsz0IRNorhQlNCjdHDl6px4vDdv8T8BcP5p7ncC5ns2XynFfcd+I
yDLL6jtujPaF+YYZyiWrf9rKwrhsz/XeUzYt1GZM3MFC4Q2YDuws04pZc6xi3xAq/CUROj9IBQ5f
pudTUJM5P7k5UP7tlz1ykCf3Wg4aAZJNgtUT2hYw3SbqbEgEnmLXaaZUnPS1/zourSJcqmX5LlKh
HaQGXtqZxUQjYKmJJ74aphFlAKk6zjBQz64atwMYGgjxo/dsD1QY5i5hdaaq1lMPNbTdtZqqon7E
rTsPig5pbW6xzjvDgzVK8cBt3L80NTkynVzrWWkpxrsZYkThQwKbc/RqqaimH5pm2WkpSOOa3PQe
Sm92BAiuv5BnyK5xaZI71bzimhO1mysDb1Wcd6c8Toh5t1o1/pIjX0Ovgvlo641+nHWHnL48ZANP
SzL2495PXMG7M7G01op05lCbuMI8NuxxUnbYe3nORzj3XJsljlHbk+LAEaYmC6mnkYd772lIl1+W
Xl2TaZA3vRR+aDUFT2bi0anS9MYfGbdAWQ0Qsje6PCoGpTV5+G2juvJZlepbFBpECbJBzxRKrAFd
CvF2QRJ/rPxPoNUxGgKkAW290zMXTbUqrOpmRiPskGCYH3u3mR4cYnHJh5n5TKGB2a1m1uwaaB4A
Y2aK6+A9Nz9iEmNR4vYjK5Tgc7MzIu8Cr0asf8fODC2Lj+fMeZMmTXvJvnpRQjGeP8DLXxi9gG/G
hLCTxKg2iTufNDyVO73z1vr50bC5U2HzAhW9erhyJvWFBs8LIyLxBmp71FFOZULf/Rr4jEGk7IzO
SMC+o1z0o+5HbjOU79ZgpFGdVczOc2M5tzzc57hPs3uR2Oopg6bx7pc6zfWC3GEnYhZmucA09Dsd
STKpM+gbgp4FgRdv0peRp3CZb45XUMmg6vSxaWR10hdyA3aiWQSrQR5xPKM/spn6H1SamCinWk5g
V0xgSxrV7Iw73dzSDjq2/PtMrpqhFz31/t6yYFk3SsUvom7+NhzTdv9B3ZksR45k3flV+gVQBnfH
qIUWMQeDU3AmNzAyycQ8OgAH8PT6orr0q1pmLamX2pRlVSXJzIgAcP3cc74TDcwJ68zkbGlCAC3d
IjPSIUTTEBWxX9naOnaCg++f6jTGcmDT0opZxegIFmsoOEiyp7NNnQIMuQRo0j4wMFrCXdR5MCBa
EAlkrFrbZ97OSffTEMSKy2qmx0JE8TVgQbkb6Po5goMgX8o55N0jtVr0ajl0VdKdSsM2nNH33rPF
bZ74xVPjQpFfmhT5pDHB0XMLBk92X6zVW3Wi9pbH56Ttq76HZpsW6XxXzwySHELlhatfbjIZI36y
ORnoHKGupPZ3Lh6njSjHT1v639GMMpekTLiVDYS4faf+waLdwuNqmqBvtIlAl9ARvuhsJBRQ5JS9
AvD/mKS7hvFgiXQTLVexqTejK6hvnLJFnJ2pvgTBoWvnhFqrNgz3ShAK1qI9h2mPLN3fkYa4sZfm
zoRMwrMNA66FRekgtbAykty3mmHrlcMLH2nOjol7Lke40FFov3EwuwoNQ7iPZ0MwKNdBWv9Gw9jo
0HqsSj9mbm3j7whreRoU3q5KHNKEhDlXhlv4q7DDq350HmwX1zJ2xt9kV8Mtmnv1gj3Sx9JED5O3
4DZs1URVexbtIpM/4DO8rN4j80oAIr/tZWsX6wzOMqldyC4ieW+QU0zjPFhBRS7sqrbwj1i8kGER
4hWpd2gja5ZTcm0PHuuzRJ98T3Uc62FPer3wLp3h5ZXquvUSuNcEZ/AcZQMAr2F+nBfRb+d4fnM6
F/e4Xf0WnWbhakf7tIFtWABPTywT7A1y9CHNqvY0NZW1HZvkikTccDMDPT6oIeGeQkbjlIf+u++Z
6FuichqyyVgU2qfYK1hzp4USJ1PqL47mAuMhOoHOfZ4lc0pQ350pwVnYAjpj6tyzkeN/d2makDy0
3Gq+1gMFGIi3GQ68gTbElfL79M5OF2453SyUBtdHVbPGewLl189hA475wF51bsak/GIBDJSvLjNq
ZegvIWsJaDnw+OGLfxGkKW/APZMuEJZci1OBiag8Wdqi+fb60Lmts9jKr6IgA06ELTF4F6PSDVAN
Uf/CiRoGm1Z26VefVdOV1LGhx04kM+I1HM8GHusLhtNy7SzTRx+TEOSz8mpjosD1xx3uKrDUg1sv
K+ak5JpbBlqb7TjXF170Y+W38dqZlL3PrdzmWu3D2zjW5aOp8uS0lGnYrywW8FsriezNGI3DWlkO
25uKRvjdgCeNaDrHvMCOk5PdUMbNJtg7ArLdUBuJKY+E5nlgSev6zkeTuAWKCtQzO8SOC69o9r97
iAmrSdRoYfPPkGbl64CkfOdrTDeWxTCuhsrfNRgeSKwThQlnopbRgql36bifhUlDZzEoiz1+vw+8
AudejNlxAf28jWcTP2A+I5nJwQajLgJnteTPEQ13hEV6fxexJZNMYNxdTbZfXL3NfeIZOfXXY85J
T8SQYdqMImkBRIO2E3pBJHuOokThznqY+m5GfL/10NySM30r4a9x1NOnni2iTQvPv1W2uPTYLBC3
aKWLN9L0C5H5KhrO5TDfl27GbUNdhpXcu53pids6teEqNnVhmOUkzeJLctRx9sz55pkPqVx3+C9r
Zb9fquKIij4NwXLsqvBcJUb9RvRqectcgmN2yxWUVHmxHaySj0Xkdk/BPIHsse1vGKVIRvQBAtxQ
2aGmaBC0Oq6YyW9u8Vr+OAtPY7It6q5jxeN4RIwNphD0+wUnHETpaT1AU/1Ada+2YqqwoIMo2tRM
IystrWrjDYToSLG7h4FASu3pCRA4/hHing+d1R8jHbErCjk0c7sniTFiEmqmBH724tPpbpaU7EUd
ePd9aaiFiErqUMYYtMqlPpCiQdpHJ997C63a4x5jR7+HvLB4iJfWmw1piucJj/N5JUgkPuTtULyx
dqs2CwMtR+TqRk/p76Xp1izsfhEKcrcKpPA7ZQgYMaJhTyvId8Cnm8c6LCNrtbSwG2TK9iSnhecQ
1Zyj+6UN9xz9n0KB+u90jD51Gnzz+Cu2aYMdiSK+Ioiqm0y5M5mzCsOtrbtHBwPUzeUd7H2yKW6n
HIwpxQOkuQv4dnHIkiFLmiLCS2cVkMNIvAJvWe7KrKn2jdZ644/EZxbQa9q7lG2V+S88Xc/eVF2Z
ZFkVVn6IlYucneSoe8TfcTh2LzR8kNDixWZkztqdCiN2sy30fgc3KheEU97JqRw5aqcHQuPzihjv
DGMoMB/a2P6jUL39YrKMDpy+9TeSA8JDhbmJYSSn8idgt4HjKrlm1Zg8tHPW4SJMgzN4O2Iafe1D
AwgPLSCtXUVJDSlG20LtWZriSTMobkpIKpupDK1j0IfZIxAl2ui9dOgvydNpHUhn3pU+PePc99TG
Nh7kDq8FS2vJXzwtadvClogtlWXmJXKX4VmO9n2bPqrA8k6qdHeW1+XXTUI+zzQJ82yhX+Llor6R
QNde+yNFfxSwDnbkRCEpJMENaXm1AXGwvuQIJebDOuog2cjPwfPUtpsCUDWxuJWxTRO9O9AMhmWS
MhzSfpXPWbBv7PrIh7G6DbzUPYGjvvg+gHGU8UPEH/wq1uF6zi87LE20YWOzO+Z4WTmnECYsD2mQ
MU322pMfY5nl8/xS/Q38eeeq9VpzIBqHgaivnjgWEg8z8skCVrNq3Pq+oq+OviPWA3EI4t/nNLUa
ZrZVCW50pyN8qFSEtlsO1P0yyvKIiTgjWdMvb5Ap+XGI32evJnPXWJVNd0L9nnvWtzXEwJ75bmw2
iatkWRveyKpr/wx1OeyI2+nGadnjwgh56YfhpzdwfuuKMzpFXHxV/UZNw8xjHyUWwr++TxaqA7rk
KozMttfRdtQi2ZRIxuu6lU9tUq6rPju1rUcpkgCbfY4XQPY89OvtIimAyGw4SbnBai7SVSq4n0Yd
Ce++jInL0KXle3zK8p59RAc/e7SUPvZjwdlsOIcj5X6prq/TkUR266U3dJHZbEVLWkYbvKY7Y0oW
wb7zPLIsIQhrZXdRW1kbPPFIt1beoYpSiHPVT2jKIcejKZ3fS1YWMVfokVfoDjOqWPuErjmUqHUq
y5DkF6s/hyXNwejI2YskG77njBiTnuL+IQ+XhpkV7882qycUUxn1W7eqIRgZmgYpMfQ/XATBk9Aj
gnXv7TTuxYmPDMK2AiLB9BHUnfMYUGPF9praKKevPUBJ1SVAPmS3bSp6JiSdr4lhZOtyhltjt2i/
cMDjQ1OK+xZk2mmYeV4lsKU2YVqQia/BcUPQc/ovXKPOIcy8d3O51VHjSo0dUJC18dg3lpUkpVUX
5JKEjE+R312JpbL2VYJAmQfvGt8Vf6qEJytuNKIYA+AO7rKkptWNWQru/8khTrpvjW9VYzTvp3af
9cWD7xHxGE8IbOtEzk+q5RJPWfcKj0a25k3wBqULHsSsuAE7Du9FvFFKhJjdPlqE8VbpzOfT0pzP
UH97qh+lyXZGoq62ck9RJDYvcdtPAQzykZQHEGlYeN2VIdixBESP8UAfc+0hqI1bex435VhtM66j
qs23DabyydiXy59lcJFsqz6fSdwrlASeY7rhLr1QnNWW9E7CC0otemWp2JVcKVnAcjCmuwx69EqR
ymmJRoD7IKDdt/vF4O0Nx3UVQF+hGLOZrKtE+D775xJtnwVhVOwFg+ZxqR1xJ8uh5zNTkkmr/QmW
pdUTeiyI8COU3sOaDvZ5Xky3SU8s2DTDIXPZDiEr8Rra9vNirH1ST9V9bKX9WgwBtysnSEB2tvWm
CYF9472ZN7If8DxHaFE5suKNMPLD91OMIbXIj1wbTn6dxmV7j1PZWfdkRI99OzD51zzNyN19TZ5r
7bk13i0VBlOLpSjPbeeZqDA3rzQp3nhaYBKo6mXNSSbcJ4THaJIouSiTggwnfW6+tn+CypnvUr/B
mj7pgcNjOm8csB9I1r73upQDF3DBXg8tHbrh3qtx12Y+R3D1rjiiQNnahxIQDeeLKkCAUKahNgdc
AcLzOue2uHWpT4n8duN4cLtFkH5zbtl2bQ3leA4PUBOucNK32yCncCdOB2I4OoJdRmtMvlLoYm8h
NUEqlWymDVVdw8WA2ISbYuTo2OX3NfElnA0/cxvuEjAgZvQSbrXpAqxZ3fgA5AI8kaXWySMuFHcv
W8g6zNTjjec5JF1R9kkr+8ISZ82pjtNN8JATvbYcAiPFhCobDUwYIJDY5zGydml4zzth3TUcFN4V
9Z8426Mu2A8YJU+po1N5a9B7LlsYlvLDxsfx1fxWHOtYIdJCcKA5Uq+teXaOeYZX1k1Q/qcQkgcL
4Gc24Scds8SXgsdapi4xRBrZrikIewwNFQVD5FLf5oEqRJzhbBalFlMMwV9VnGJO+DXV03bm3V/Q
ZX7aPixW+kKefj/peB903n3q+A8yLRWct8SC34EdNxbhYyxb1lX96G1FRlojdZPlVDktPieb92s1
uYn9G/pvRurJ8rtXURNWt0VCxIpap+y5EjzL9mNC5d6ORfQQ3pYBqvfSqluM3DjEYv9cU0cQkXUp
mwFBRvDUC8GHQHoCJYi51gO2krg2IrTf1gldZjIk2DhyRW4W2S7eU9jN1YbC0uTYjbH9PGGEzTac
891www/ncnbrKHhwi5wr3faandsv9TkPyviKSRLrWaguGhY0m/UoRPyTAFIiNBSs6Lze1H0hsZXm
UAlbp9z6F2GTIDpcuJmByHLGW1f7xVrb4s6vydPiwqHv1QItEUaPRIMut9hLDasj46OfxN1NgtuR
qCH5wQkrON64hIB0/4p9jCOBGpZj3ZXxeQafUwVsHTIizJi7fmyIBYuhN9UBc7lV4LlhUSpSb+FI
rNbLrLXUjY1T1n2a6+Te5jY09VBV+MDhzu2umqK+tSeyAXn9fNE/d9oX9dEJRLhWhqiZrdgOkOlh
x1Wn4fM8TbToTtZtl1PtyEuZbEByaBbo3QM2M9aZy3ZCbl9Rl7Zz4uWOgt/14l1WwzQObGqhHoRF
AkPiRnbt4gmibrO33RpEQrSwJYb455POJKzSInFxZO94hiOYla22bhvq0PZWEg4WBnui9Ek9f5XW
BADDn0MyoEO8VgnKWta316PPvFq1C+Q1jQfR+HP9wDzpnfzBHnj6VNY1kTJ3X8g/LylYoY3TSshS
WbweQrqFZ05vvY3SHEzT1qdbjzpyUjSjRKlvrJgd+OiEXFIGx5MY7LWv0oaMpZK7OYXCEvrtqWlq
a9/ldQ/wqvRXqSrK93hI5NoHcnNNnVa/ahvz1njKHDLHBsYZaVoeYoLjw9Ite7Z1wS35g5+RZQJw
odhsSe2k99ZIaYPL/Rn8gL3VYfSrrAZmuiQm46r1wRpDsyvHy+RKV+wKgSa6Dm3zweJVH/B08vj0
LbWx1BjS+2vHEPM8tPnFkOtCj91kYHU2+cC+Jaod+xYzXbf2ZDNBpMZzz896TlXqbpZkJq89BzWP
06qNgCRQ4u5m3B/Iu9s7zx/zJyb9aT0jHeMaV+E9/crdua2Bt82Y+HlXI+cr7mxzcm253JAGiWls
xBK+DanuPTpew2gUDiQOxTCw+i+zsypceaJV29w0uDTpwcDfAn5k9vtN4GELR/mazyUBgW9Tug3n
5ywKntxR3jNGLsGm6keYoFNKayegOHYjb3PSkYvOMbYVG3KH9sZiKcy6gh3oxuJPT/SJBt+ZvNzv
upFJ+9FEJPrWBabg33JsXW5qWLlWSTjj4WtcKrYvCQhx0krXzEeNvun6ZEx3/XxxfRR8SGnqq1V8
n0t6jxtZIcvAR2cYqwk4JPSDJM0lE01CkHEjZZBJl9KGppl5eFe7dtuoxt9xPXcbylF+Ne7cg1ZN
xlVX+ng2nJSpzUkyfSCpS2Y8uJcV8FGf80o6LOF58ITeYHy1T07HfmzrpBV5mtwxIuQ0iR/EQt+j
ZXU6RUo+NXVY3CWGcWge82vjhM1ZjKCTgQB81q1zB7pBrTICZOuSQoyrMgftQ5yK67UGDCpjZLPE
4Tt7iIjEUMQNSD94LnW9igJxrzKQkWNNVUjl31UB0rs/viXMtMAvtgoDv+7Hk827k2btZx3Gr1nH
CjtJ9AYl4DrywuM0FFtbousxG24Jk9I8KEYr3w08HYnKeCq+auNhXPuTm3LIma3TQrqDvrLE2TMF
BSBijDrFmcvPxMF72RmNH1LTo1vb9Bktxt+JBFQVCOBiG7IDvAKQ6T60YBaYzZNIfGo/G/A1NNH4
smSWf2OqKPvs84zz0UyuZNOpCASbgt7ZM9wmWEa66Jrulv6NAeysghbQIz4QMt+xHvc5J5dVVl5a
VTk0/Hhlmm8RuB9q5VxgrvNdIu2f2iWQ0lhHO4M7ktWgO6fbthmpdu1w8TnXVt09RpX7Bc6PRzQ9
OMwgoYK8GETWbsqs5tmT7IZXeLhv8ywFstPmHVbdMttnpbttxomHNiZ7T26GYCqCz6LzWQyontB/
t1Rki62ufJ96JruEPjrFfnmEHGoVR2Uqdysl8cS6EneD6QYD1yBxrz2D9LzicB+/J9AWIL7V3ktO
EGWVT1VxRDEhmQm2bnOpJvdNf1cmtnwu84LBPkkx+7RkVODgglEZRbRTliXfkVkfbHZBV37B5cEB
wfou6XrG+ZzW4TPdhfAe67m8kk2QHSa3Ctf0NC5vSUpzS8nO+AcHRX3jlHP2lGKXZS1h0VsoW16P
RnyOrvzVhEy/AZniOwBK70MxODccV+ZXW8rogIW6O0ME03uNi+XL44xwHJq2vbPtxrnHXS9PEiTi
tebFveOuzO6iKwoUbN7JvKvM0c/y/IuYDI5gnBnhJAAUDah8au6G60ouyW1pzeU2LrvN7MXZtuuo
q6xJ279mk/+VJWN/Gg16s1fg6gZ7JW4zdw7hKznnso9zc8jbQn3ElZ42PvV7j1yva7akhB5Tzz7i
jr7OS/Mbgulx6eP+NEPEwlUyZvOhGBpCR64z/ZgKB1hazJd2pHlXR0O3cYf52/LHfqvTpj6HQ4Ol
P6f+elhEcfbHGW3RDiAn1AWkkqqdvceMRmdOwrQbFHYNhNnPX7Fquh+9k+fwiAEz6T4Yvn1ucDCR
MSBzlObyQuRHpNKLaPapL+VtYxhchcq+6thikWAc8A+J/tFFGvVEIPMSNOHgP3ICk8CCYkJmGa9O
mjYf2ciK0Vgpl00ACLAp5+faUgtmx9Rdh657lFZQ36IHOSfFyQdrAdf+nC3vQDRhXFFypHEsVo++
IGgFDcObD9pQZEWr2HV5WXMEU1VBgYYrusSEBpaRN7XKsZ74fsz9Ox1/ak/N9EKUL0iniMBLZcsd
yh5WrIEk+F5FfbqplLXsjLZx3ZdJ4R/62kV+mZSutrjFyoMaR5eFOmlf4y/+O2cPNsY97clqOPWt
xGfVRM5w8Gw3OgnS6nu/t4BdcpBF/RDRcS6dbD0IuFJtmIGz8YNbelygcSQga3Pj73UVkOu3kXXc
nEIoL0uC+2jpaQ3rIbFwRSysoJboSRaMHFUQkvOlW+nAuFAclgX+uvExXdsMXJ94AHFCSrReH1Wd
uU/M1N0k1tbtEp6CsXgdIy+GXhTi5jWojNy3gXSjmTAYeZ39WLK8X8dWTG+b5+mHQodXlAnUa9Js
N7Wf/EoXEl8sI7NrlqGgqAizbjPcEsRFK847UNm9A1nMZdtgi1iPU/6LSsoX8PJf0wB/Q5t2OGo3
nA493XbbaXHFrtbEoEUwv0yJdYcDG0GaTN+QSpLHtf0+hguPLWaDdWpfzMNtePSq6rYqnMcwFBo/
k64oxShByhICQlt3nz2GiH1VRfZ2bOsHyWP6bHSu9yWc7K1IgJ0py6M3IMAKBaqpMM+yas64DVwY
9qHGNXvZwM6osXY2h5dA/S0rhK1poX+2f344qsp9ULg2iKnOy7ZOmNSkRIECGcx+vA+CC+lNm41N
3Bj8ys5NO49WPgVPStj9EQ9nemDW5rbjLcELSSzQuE2LnFdb7aGF3boOvRx4YUSkL7Es9+B2mXud
9HwmaYp3edvC/k+IlKp+4Z/xD2nuvMdUEqzHOr+xrdS+HQZLgAtzIl4XYLolz55daBOxqF0mGmwh
HMv7gfsNFtxJtfkmXohVDSNnXA+Cb5KJ5t7IVt3pAKe9isHLwc+Zhhds4+bQjc10zejVsVGzfi1j
ctGGhIIm2Nw1umXWmbMSXekya8XlRLJcmWtgcPPtfx7y+z82cv2a/tuvGnMcpPb+v//bhq9LqPC/
fht9kX+FDDef/ee//AtaVtrP5+Gnmx9+NDDF/1k1efmd/6//8x8/f36X/0uMTwT0bf37kp/HAQ8k
XaF/D/L9+SX/TPJZrvoDMBXHRFxaxNX/FuWjQ+UP2xfCDRUVWgChLim7v+q7PIp+bCbDwHHd4JLY
o5zzryyf+IOEGL+fZk7bxakj/pOiH4o+/yXJ54JadoVHnNB3VUikL+AH/b35Mpay8zLh4cXBIgoI
WRKp3wUyw19QYKIgP8a0dsdVGjHkDpN5Lb2KzGscmUshSZZFBycT8UuSB3h4YU6jFbHKBEcuJlHu
yrK8/FJ6sGIz+Nu7jNU1jeKmsOg6xG22Ll2TfWTW0lIiUfiD2gdkOcaV419yQtxuyhNJGfnpTAMF
ii6iIaDbxceum8uO9Y6OIhyzwNzrkU6bKJHsn4fmLiT/QiNvE9fORdHu9tWAA4hVGVtN6peXnqgG
B7QRNbr0/XURdM5XMI5Tv6F5O2HL7Hl5c4y1z1l7tGfCe33FGvfsoJOFqz5m900qGUsZCKQMwEqg
vItaXST+LxMEyUtlGbPs7A79as0EHZ6deIp+O8MQP0eu0c+dAihLlj5Wr90QJw9ykhfLWD+UWzb5
1EuORBbZgOcwVbMqIJuiuxE0TNDzaFzLKY2CY4M/67MLs+y1dhzvI01p3lyPGf2SawtfCuheQfUu
Cqoc602uFrUWs9XdhMgldKbG0QOhD/+1ZnEEFSfLiydQBkmJGyodnmjPpHMQv15w26LOWGvVB+Fb
Wtgj6SzZckKKx3LfNLZID1Xpxbt4ypoGH4IcrkjgcGqT9MKJTcQWdNoutvDaGyewAjJzqiMkr8PY
wVDkqO4xEJoxvbXG6jPKAqmvKWKxvA0AXL5hjJ30d5aZkV3RhBy9afm7AmHznaXfoIm0M6Ks1VCU
uXQOuHA3rs5KRDWa4TiVa8UwwNKc4KlYdXC+WOKqhqrwuE7fYJnH2X6eGX5RaGKrp/w56Tmr9QUB
rIigtcd+bISzuyiHycwuKi/acR0hKUSdYMtTETqFwtQvrn/CgzIEK1aMWfJZCXpkAHrW0+8y4LZ8
bGBrdmjuZN3PcdGw4xm9IjwT58PRK5UUm8Gxujf80UV8JZzCzo4elrvHfsSxrjfOhEL1TMWH237p
sMZaTgpofBSNGYPXynEBB/qp51Gh5WKiOrSdFT0OJQCxNe2vxEDhVZIqYt0JrMAiLEcAzlhVAIrf
Y5dxSOCz3Y5R2wOedoB1UV5V+Mm+EpnKro005gb/NAAsY9s4wnXclwyxzGH5NmzipQcJZzXepnFl
z27O1iNeQMebfIojUCUxsuosq3Z9m8EXQlUSwxUIZFUfbBTMfoWZiANBKtw45mwQj9e6RpVYR1aL
iapKOAlu2ZQ27kVEo0PUdzz7jJbaPmahnSeYkRwXjiOGsydENgurK37b78p4jkLGya3PAlPJXZja
7A05NE8WL2amPh0/Gz/YxyYU50744H05uhkZUZiNzRKm5dom4UENRgS9akWekNRaMtUNv5Zt894p
QXBSBtp7j+opyZDe3PmzkEX0xt45/oEFV/8u6IRVqwat1llLr2FsoVTE0KrhFUQqdOgn1y6k344g
b5R/u7aqLpvNxdzRvzEMfJK80rttnZRxt64utea+tQRfboXlaA2iI5jXlYYUQCpIDeeWKWXZhxlR
k7Vy6aAlO5JAAqz7TmJAqZvmiUKVItqWjjrlvaGzfCQNsiBTS9fd6yUlS4fx2SeumviaCHZYsCKr
m/LWlXXTfRXs8i+V3ol0tmEcsHREr43KbevkPhHLgVBdQmyD+RYnNy2F+JDE0nUfRrGYR9/pWgse
/YQPaXYpQyK/xDlfx/ZhAkQAujaISA4NU9R85IEeCWpUk81I1k3w3No5/YpGMCEbO2NiXdWmYK03
BeVIJ10lUbLmrJ1bxPoOzairs/ZV6rr+gbCyfFezZd+pUl3uOVnnzZu5kAh79kQqcjXEBTuTYUw1
5QqzjwczR8OGFUxV8G/XuOwxhtK47ibi7Tr34ex+pEU0b2WgrnBYMxxyuIXrSW8lrFrq5VZ6nMcn
p0854wzacx4l35A+9MmdLnGoevhKcbQla3Si8Cs1PeefyEnI0JKsXmhdCFyuzcUrI7K+aRscJRxy
JlLoNS+gOKhCUUvqkC3kMX7DOjYuNqYrh0dJDpe1CxXWw96hVeXNi/j7HelzDg+5mP9UjUfOetoy
oDR7erTJJnlj8mQBxn4dPYurgzZ7doMpK8Dg7GTMolY5N1Q7l7a7jVyREOwbL1m3ui6beb0ALA//
2cL91wj3Vw33PzvA/z7i/X3i+/eD4b/8rrvxp+uH7ucfN5+N/seOYrzPHj/K/wdt7Yqe838/S0J2
iz//t8bIy1f8c5SUwR+eDfGBc96fDIfgvyojpfxDub5wQnpYBROj/b+gEI7zh2S+Ez7TpC3cf6mM
BAqhXI+votI68HzxH0Eh3Euj7N+ZEJJSWQ5IStkqtKXN9/vXSdIxaWSGiHOL4cF6N6pLaNRCEF4H
XW3v0eIw3Td55ONf4Tb+w86QKHWuhlIQu2Pn4wWtJ/Bhuvlt56SRXs8Y84HaLKWI1hm8rzfhWBf0
f1eT9qW0QqKU8J+p/OI2RpOenDoCnsDpHhaFrIzQEzs9hV4XX06SiOA8WK5vrcQkPbC+XY2tspIF
2UMVxpjcBW8OAuD0kiVzdN1HCz8WE2Uerbqm8e2j7xY81PIIyw7kriGHaYi/sSVqaKrXsYTK57t3
UpV3idu/WXBjJhPQ+oD/EQdFyEPTjPnu4mZ0AQzIeNpGstwmPLCjijSsFpQUTaREMzVui+mS4wzY
BhDiUD2INFt9ufKlC2ucfXYC6YotOXnINdXQW7AfB1amn23v30aW2VRBdmraEOfehEJHwx/XN4U4
fOXgG+JntCdW9OxNiOoTrDtNtOfyjy2G/w7CdWCbERWOLwGUHbHzbLpwxWT+RjZ5N1flsWudatqV
eP4UD8Y+WA5TioJRJO6HbKfwvUDx2aU9GHj8G9PkbuqaW65nBTEgehO/ibYmZJaowvoxcsZzKbBJ
3DDeshLh8cxcaEuB5Ul1C3p2kiJANw01jKtwtPPnFEbBbRZYNc6bWMHvQyuCRNT4pyJn2JE5gX2T
jx2NMF6SPvQeuc2UYOp8acIgbcqpmNWWl43NrhOmI8DEjTTdUIaTUnTdICORO4fLzod5H6G9YM/s
y7PtURGA18XmRo/GanfToxnbAnMK+CMQjyHdSd4YcbutAN0WsH6YW5zq95xABOKTj9ACF3Wdu/jN
AqI1x96v9aHVBbp1pZNfc18Ru7Rcsk7IZPldjOtoGwPnjJ3BYPmIht90w8M/bh1/p6OSfEAoyjm4
8qd6IrM/1WRhgTukiG69GRF766j+7tkIvCU8Z16JhAwwLjsoSuTLVcgiKTPkPGvNGxx6ovtGI+9e
Jh78r3hqIaGT63fvJ7a7erWowP9gga1fu7l0v+aKH73irD8j2mW6unZVhpWEdnVAv3jjXcJZ2exi
hqnCXwp9is9YIlmehuVIw1HpXxDURaK/dLwMwRqMJ5DsLOpkvSV/Eaa7AumN5ucmNKA5+8xsp8nO
f7TjX4j4zQTfyjiRvYb0wl+d49mMpNYQUr2mK7D8wQJkfvmqA/EsSgjGX3nGUxiagq7AzdOTxDtq
NcM+CUBy7PyOJTi1YjFhqGrGO0JO24k66ptm9caHh78jdyc8FC0+ArqsOACsUjQhZm4zlvV1UQ5Z
esRn7ulj3ft5cCOqktIwd8nFuRg6kvhRjt+LIdAKCJj42uD1wKljIX7FMYSDDODC3kyM1SsRdQSJ
OIXYEaFf1MBNCQDK2U5YrCPAM0i9FwskYwO7ZULygxhZVFeFwWacaE5Wq4qMut6UCZoDdgpDbV4s
uKw3vFStvzJaq0Om+NhdOaJB03Nq+7JBkumlhiq87GK8YCDgmPsBvRDKmsxuMIjJZHgG5e1gA5Oz
TNjVNluC0dH0miTa3KWCgwOxx3KeNtxhPUDNgBXVIVjIKVF+gpvqxOktpFWT2DJ/loZ4Dqw2XGMY
CTWH7kLgyMs8m00ayYOwvW5DHfTHZoh6WlSLKkt29RT6byHleMshGWcSI50JIr1r22IUR2lXGMQl
FFV6VMLKBeQfuBYZgZm16xWcvspcl/FQQSEjbb2PBx0M9xMK8u1cz9pGKeiouiwwhdUHzxhyXZPA
4rLr2h5HTiAi6hTkqCKxBxFKzUua2oUk5huDpHWV5zbXU9+nPzh2O41FT4Ps9r269K79UQraRoMm
O0KxmGg1GUviGH7cBM6WBbTn7vDoIjvSIExPjWFR80kQfbyO2v9B3Zksx41s2fZXntX4IQ0OuMOB
wZ1Ey14iqYbSBEZSIvq+x9fXAvNWPUWQxbAcvEFN6pqVWQoEAnD3c87ea4Pjo4pOu4ssSB0QfqYd
S2Juyl4wjWwwMs4j80GG7LS1AbLySTZmG43rtqYpf254ZpcuLgrwFZkzgsqlGy5/1jmnxG0c9Cbc
QHOq0QXlQCHsuHcuu7HEhTAYiXM1NCqNN6YfAsthU8fSaYguwRLaQ9eBClwj6ETOhE1SsbY2a499
h/8Pdv2SQl2T3GW7g6XXQ1i7i+nQJqSi8ezm59RpABNe6Q/AHqNY43iL/URvGNNBRfQl9o0VOuMQ
Va4dMn5yfAc9oi4qmONBOhe/sqbqnzqbgSZ2j87hjW18dRUxiPndVAG4gN7xEJEw1vW7jWTY2Qjr
vvL4x0UWMhI249C8T5TdoQdN0+ysSz1lM6ZMpyukAcN3iUwWoHw7bmbRxMWmiQfrSTEPJeHFHxZi
0CAilPpBc5n26GeR2Pt5us8K4jdhTSrjdrKyGddvUAQ/lP4WgC2ElSS7X9lYTyljFjl+ZXuyGV4E
OIpWrhN4zxKvkaTgaadP02S02TrsBgsDvKC8SGOtCCtJO4RTPGDnXpeSTBbKSYAyg2q7DT7E8tnN
3abe+lVd2PvMR9WzGkzfNggldaET40YkUHPMmLtSrus1gAbYWh5mGs7qrv2i/MH+BVUFHYFRjfZP
a7AVXH+pXfT1kwPXQybhwNIH5S5DmeOKF3QaTGvtsmc0xhQpweY6F5A5SxyR1HyqYt4/J4W+Kxoc
dOCWk+YZnlHnrPTQ8fO1lUPQBaMFfiQ6pOxGpsdBhUQHPJouyrFWp+mdXVdVtmZ0iAi6AL8MeErP
Pm+T9lDDovhGzWZly5ClyccKItUs5AU0ZNyFCFgDB1hPMuwmSqZozQZtjJvBLqrbEBkYxsIuDn/y
zXq/5mYecFbMDhx8Nbn1kqILYYz1cOhjmNnheJcCiL5dkg4etaeY+3sz9vwt+kgmRKPpUhdCh6wu
UKFy9kDdLFD7ZSWGXSJQ4bjrDPQClKNmljTEmEauvGa2nrDeMAbl/7aYU7VBLzKrsRZ5nork+p/3
6P/HzvthgVX+zu/b+vfvlgrrf0FZ5XzYot/8zrPHOvmzQ7/8B39XVUL9JZSi9+4QGaFMT9MA/xu1
t3TnXajAEmiY0J6z1Fv/bs8r/Zcm9A46n6XpnfM//92eV/Iv/jnL8xZbNrx9+Y/68xR7f9RUrFSu
zZW5kiW1I/lUD2sqNOzou2jSwYhcKK6Vh4uwLbGARUR0/VFq/rv6/j95lyHwzNvmX/9xiPR7vZQr
QANKbQph2y639OcgIIm0D9ESx4xlI17nchYUlya5GnWfX5EgXO7pNaRf4xLpZhn14fnHl7dBGh7f
qqspIS1nIQry1A+vj5BsIv+cMIOIkPrws7BCF9QQH8aOiiivUKBmrEJeNdFwC+gnk10YBuJe271+
DmLtf7akV8MqSCeWagAqFVZGUWMi9xODKANrJqVxr1Hzv0AF1zHZGyHCOlz5nCSMNENSSAoPYcuk
eb+MfsEGl1mxRok5VOEX3h83WNey8p/A0fTfGUVbX3HC5gRDsF4ToJSGXz9+INDY33siUjm2BExs
c4o4fCJTaWKYRaRPhqTH+bozpfWY92pp0pUqY0vAs/6dc4h4TBsHuZ/G5DlAlMAyxVZiV79mgLRY
vUIfG0qYgpppoqB8bsT4WkuVmU8wfexq5tGBivecZO1nimMl9mxa7Re/tYAzhUQiPNEJq9KdgXVr
PHPbsngYO5dhdOT4052iNUjbzQ1Hupa0kpDuu6CtiFRDMJfoJtuSYTINN8xxCXYbSUW9aCSimE+c
LeIElL3OmnOKBuYhRgydeZV5pUPEvGMBJkoGhGCQiWRYb0KA6Xrt4T18NFPsEqvcmdBqNp2lnesZ
zQTR4o1NFLBgyT9jSD5wVO0B5O2ietQaFp4XcdCYu/YeF3sQfCZrYbQ4Ornho6615cBPtBSWdwy9
/dohbp0JF/Osapu0C56rbBRHVZMOHHtQTRLCJlYRR3rKZCR4Fchu+rY0HshnmfrRZMI0D4l91Rt0
Dy+ZUzXoCaWT3kW4SswtItJc0EdHdLqRLhKjs0iMnvXMDTvqEvuOg6aSDTm6hcyjh2s/MDx/N0du
Ge0iVEBQzngrEC4QRpye+7aN/cfvk8baEg/oMTUS8TKRymicYIscUnuTxqImfDknSMAmgN5bD6rJ
IWH4feM/dbMMo51sbdIb+ZEmeOUGdh+0tR4MI514uLLMPCNE3kviugSZhjWb8RQUcJNZW7/5+OV/
bzFCggMmmhEN3a6jXlKDlCfpTRCFQaG9vRNSnDXOEhwPvGledVQU27k3ih3xb0TwpZ3/8vH1nbef
HiNRaTqm57ySVg8/PSJOgwgLGw2rmJy2ti7kJWy+6MKSmdgXwouvPr6eeGeh95RwX2Vl7BzKPryg
g3+8gPDbYUBAn9pKpP/1mIOgqQv3EQ44RmFrlptWIfcly8I8T6vSfirI3pl247SEG+HJ2M2AEi4h
LpMAceLvW1b/Ip2CIj//9a//WHYHaVqu9HBW092T9jJGfn68i/KArUT8XyszvZFSCyyK4RefwdEj
xaEe2Q4msWkMUSLBgYkQ1JzyBg7KaDGlaCXG9sxo901nmCd2q7e7BXu1qSBueOzbpIse/j250eQm
wh9zjYeDnOU+HuAy6EXrcOLG3y7CivOBZD/ytHSVOlqEBeEYA4wRcx0WQ/85xMIUE2GDf3WVyUb/
Nmi8IFKKlYPuqw5rsZqniK1aOiHuHtENOFcS4g4eKjXby1y5rswN2C4qBoM2zqYrMgAsH//Nb19e
Rvq0YpF482Q4hBw+G4YISvf+8if3c/kk7KIhQtXPdpEmPTZCprz/+HriUEOgTVMq13IslKYoHPhm
jr5WACZFFxjW4nRL5TdEzR7Y99rBQksL0944FTnB+4z+Kui3JPk2DDXdiYHx7e7jP+TwpeDcwsnF
tIVwOciYaGqX3/KPlzScVSlKEVdrRs3Dbeq61gog/vTl46uI9y4jOIDTZ3dchBhH754YYBfEfUTK
Ags/OeUhpvasypy7qEun544km13b1DMazKWOD3IECiMwK5O4M4I2dgAvcfhAXngMOrxIJ77Uw5Vz
eQbSMzk2Ssty4TJ7RwsJYk8LG3tYraEW+ueVco3tmArGuUn/NeiSeOvCfdr4RARfIhpu7j9+Nu9d
nXrSNZXjMAKQR4fIqAYVIGH8IfFvBQzJlASBIolISSYvqtmQP2lc07iHp0v7qdvWAK9+fvwXHH6v
f9+/ZVkIbmwWbqIlDt8BV5shhzzegR582LxuS18Mqzau0OSWiH79OEXxNTX99uPLisMFcrmuMsFR
W55ilaQJePTu2RCUrbrEugCStCByxcLZlgYVR6MeVvY1ZzW9NRpIfSpzYvqDI3TXXaQAoGwKlc7l
DqkCAUMf/1WHK8HrH0XaylK7MOqTlne0avOOmKSZGd169gnG1DJozzsT6ZhM5XwJE9f9/vH1ljf/
/+0Sr9cDqosT8PUMbx+f4e1xBiKbsIuJ3PY2RDeqbSJoDBi1297TwXe3zO4nxLGec+L5v/0mWYKU
TZW0VA/W8fAJ8W2ekgHUrWnu15tA+cnW13DEP76/o2367xukRGKR83iuEA0O3y5YD06qqpo43DLM
zgK0t9d2bSe0okT+pUuXyLDOeOoaoXcya4ivjnTw1aP1fy0n4V00WZGcx7XMH1Wv3BPfnjQPDxGv
fx1yMiZ6JrIuz3SP3kEoIGj3PadaN+XwOahs9zYyiAZY5cRpE2fOg9Eo77GitAvz9kahNoImDE+C
lJQwGZM1gu3kkjwvVSO2tF2A6TZNfgRXYHRWIm2d5wzJbAR0E+fDBmEEoUthIsIHJwRAtEXVPO5h
eKd7XvwZjoH3PQ7M4EqzZfjbxHBxInVmpNlGVYrOhIPbiwq98EEaI82cHEjSvIU2g+8tQ1sDeXQs
p2cwIMDE28G1zukbZTTmMrhcdNWBZ9W5Q5vKdafyh6wG85NBRGOGfNjpyWTCywQBEvwenBJP9Hpj
tn70yTIG5j9NKaxzs8Beir/WKuFGeRaOUDcp1f1QYBxcdwPUtlUtCWVZ59PUL4mVDvZbqgNYNDl+
5uZimkihZcYg0g3HZ/dlDlySKcah9b46okMXVlG4jZugSSAiqZYoMVrUGl2SytS8KVNkQgxQOE0H
QEJwaHbtlxFtzEPqR81vxGHVDAQgywl9aur4Nx0lzz/n3ZQuXc8JtjA46eGJY1tUIxxv8i+mROO5
cxji4FdIbShVseknwQ5dFZICUYjpU96l4je+hvHJFWF4Q3Hc21+4Ge9b3+QJJUDUyGskqzllcQEh
mlZ3UQwcRplsrjOj8yLYvxlgYms022TrEDmE7ydgDVsN5cxfxs5QuTdpaUcPSMI9jLvkdQVrYLCI
k1sk9NVmtEJvTz4AnCmkKbR6RT7NsBOVfZ7XKaZziDd4pMACJ7+mLpm/SVR+5qoflH9Oj48IT2OA
aLZOyqmHpqEMj98vbeJvLjPdx7iHb7NmJGX+QCgnflFGTBWU7Wx+cSD1PYRk9uWQgUYxnk9ktRFJ
gEzqS20kFQBfyMGFJbxbI8X+t2HiF1/gRwkIoM555ihpyZ+hdzCPN2C50OobtBr1OfelnxcjFD3V
TCd8Y4W0L1TiOj60DmsxWhd2V2+tUgX9JVl4lIeG00CfasiDC3Y9ldAytkmISMb2n4BvUVFB4ZmM
5OQg5lUrsoxsbqNzzejCdpI62UR9guUPJLIEl+eHlKXCKapHJ0vaZq20Xw60USOMSCPta/JZy7F6
IdgofHQLG2W6Gpfp2xRBggA/AJgfhQctKJ5kh7UuAdzhXky1Q9hxlSTGeT9ZjAqTMIWFi6yoefKB
8owrzcyjvODOIXF26O/Enlw+Dl7dol7d1OUIpr1Ffk9bf7ap3Rncc4bey7JZ5l1KleY6aR3ZbDrI
Kfk+ahaRWWI0gb0jjoSEsrktrAcKdjJ63ci3bxJe1nFVg9jPziynN9tN3eIR2i6MGGsjEQl+8Toc
IIxKEu+m4DdyN9TRhML1fNwlv2DUXlVGkTSbwMH8BZxRuvyDZBY+BDRjIXrDuq2opWLn2wAgo984
bUerKMXa9CBtCNsrbbidcQ6gWP8sC4Jd0JoV4plha3lr9BXDvo4YUGdvRAa0Zmvy88say3G2pf1C
O9ypIyYzLuN74gtt7wfyHfel9Tz/IVP5/KXI0m55ruPy2dle82WaZuRL1gz6F+oNaKSVigJ2mEa7
xg+Ucxy3WhtKGlHFygY/jGJixzaoWqTtwrpuA5jJW2fm0eAhTBnKlH1FE6Hs5R3IZObzunYbLL0U
eCHz8264Lye2F4DBgrQwOS1qIMtS5EQFc59dRaj1oLe6bViuuG/z0jar+TPOzPTeNId8WpUppi/w
F7WijQOruIDbgJx73aGOY5imSkafbd6H62Z0xE1ZkKe4QFaCMzEvbz4p0MEvGGlBuh6T0byIeCO8
TZbWQl4LOIFEoraZ16213xvGzm0dDlpNKqlCk2a+NQYr/w0dL/7OvyBfGgaXuODHKv/hZvWAyW9O
Ika6JJlBArUZXm0mV+I6ZTbELCk0oVojYlZ3jDdD+3LsTVxg6GDzT65Vtv66qKBZrs36NTetmr6B
x+r1mrJ+/N6nxVheTA0vy5ls8LVswb9CRIUELdwNI8E0PRvF7NCPwTHYMYYf5hdWTnGDcJkKvmrc
IUCNtqgR5thuQc2XJkCPYdQcqOoK/s/KJDmq2w1NkSA+UUGZWJ+6AYXAVRg6zec0hD/H3Iq4LNRu
KTgTkhjJcSjzMvuZz2SI8sYx79LraZyNeNOLWk77qAoy+1rA31iIhUWsoApIbWxtRKaYV0PlAsLB
4efvCrPr27UsRci6IUJAldIlujdD+XCbFKrbIYxxvmHFMe7mglnv+ZxmkHLHhp0wtEJzAf91Xbcn
y2ObDoVxxWixjM4kKmFiJOq7yHcY4EEuw0NUNdeZlze/szQtv4tq+Fyj51txprnAx8Dk68TB7m3h
QqCNa5uCMaqwKVAPD3ZpwecZ1SmxFEj28Abi7gvW4I6Jbsf+mzxHKu6ctYVC81OMVDtbgT3mYFCG
E0GhmWERtzlNiA1XXTh08XpRqP+syxQra1sZMt8ozyQDoTEnoBx0atLuxEn/nfqDAnz50+nyLiqx
oxq8GkWZoTklz6YyichybbBoU4YKqitF+8vU1b2MFDSQUCT1OU0l8xmz7vglske6xb0JLf/UIzXt
N9UAXQhJc8B2pbWcTg+faRtSKuQkS649j1X5ojeZ4p2NQ2E/Oi7hhWuvjDw84xbABW26YL7KOqnc
tRii+Ftm2kAPBlf0t15ecKgaApN+KR+yg0khofFKDIkIfytEPtnGS1tmdV6IUJ4Kz+qn5ZITx13D
CH8NLWKfLdEsZJxYncX3ENhl+lTVuMIuZsQGECpRLZx1Jr/XqhcGg8G+nxYNtYB9MJD3+cXndX9s
TH+0IXR29gtdWvNHOgeShE+v6rJXIiqcEbiM4yacZRuupe96CYYp3rgzjLRIipwgc76m0YisNPTt
+gfWYHlPrAFykSzvEdXnIHT3wCsszndtC+ND0lw3LrEYoMRSQYdfFF8CobfjlLygq65QM0WcBVYD
5wm1kTZxosBATAfQHluT29fzI4bGGAcu9ISCyGLPNDaWbAPavpztMszUOp5YZ2qOb5x9CsQI0LoR
8RT+Ng266nvn1RBOO6VLe5219GSRHXvpT/JBAw6CqkhhGaheLK6N5AXCsy+xT/Zy13JoZCkCxk1q
Cdcu11GcwCfDPNh+8uYF3EJbKL1iC4PMUSEoIZgpgYaxoowtrzmfKkJxCyMxVoMXFv/WmjLEJI/h
898l6Z/DrreFMbAS6UAA5PEriuPDV7MOoKdhceihQLnFTryiaGKbvSDH4VjmhK5/vL68rczoRdA9
RYjJsNB5HfX80ZnCim+qoXZZlq1cXXoAs74Da812KMVZ8z++1tulTDFE4xp0Ky39plXbkTeOSrlo
14lAnsCdQvCPZ07gpTYu6WnnW4sAUISGsXnj5K11ogn39tEieGGSSsOB+ai0l1Xhj1sVRJoA6zOa
dQ0T4GYmVHwPO1nC5uuAIjgg6D++3bcNH4W5ikw0Uy/C2FeD0x/XQ9fuDknD8YLxf/DglhCXMGCM
O5cDy1c0AgMnQz+9/fii7z1jPD20AC3TU1IcbReMheoeyQwRQV5UXqUeMShxY/YXBGTD48IbfW6E
nY/OA90QwCDxz+95QZBgv2Es5bHEHj5jA8QdrQd0N00B4aQByLX1hqE/6yVuXB2idiPp0jz/+J7t
d26ad9h6bSa5ZMwdbTGJ7DWq975Z22nT/8p5BSRyppo9ZoiI+di1BsZ/yIEo6va5M0Lx971wegxb
CPv0ZdoIFGJp1fl2bOdgV8EQBjuQdt21Z+HHX1u6piqRwJXbXVIK44dpN5yLLVh981Tiiwxjic06
mbZJ4dnXnuoLAdACtMMqQ8W3BFz2BcrV3B2xBGQyJbTByoONy8h6XDfV5OMqYnLY7DEhN4zhTGNc
DaRz+1gztG+f+Azf6UhpGx0000fX5Ds86hLHGbRyyolh3dW5/519PyE/Jc1Jzfn4Z3mn56ZpthIX
xUBkMRoevQtcuSWBpwOzLDB1c5qljhAoqWGP3/pyYOnlGF9HK6seTt3j22/d4SSBdpwRgOu8kXzP
AUmlzohWE1OD2HtqHLaBjN116S1oK4xxJ04571xPoruQtLalZcrjqY/Z18Usa+xxfuDNN2zjFW7g
fPQ/tXzxeAmZxRgnHu/bn5EBoMcTthl9OY61fBR/LC+6I15Hly1DeAf+Q9i6SBF4n3V14jpvPy7a
NmCMbTZ9jYH06DqiK5qmlqzaemqiz3zzMQkdFHyBqI2HLqPDoTiIn9OX7Ld2ZsSfP36L3tmgMJlq
7k9x+KIuPLxNE6nfbPaoL/BAuruuA1YjunJcZ6ZZPHx8qXd+REVPmgEKuxQ926O103SbIGVZ5k71
PN2HXWD5qwJt+RZHPXlUYdJ8++cXdC1waUsPz0Kdc3hvaWuYRl0scH34BTu0XRmxx072pdIOrnxn
iE9cz1oOtodtcBhajsU4ivEQ39/RJ1nkk9M4Ju9MnVFUrZMqtykSMtgTFdmde9EIb94nQzd9KYHS
QeyoPPnNIK0FTqCuwCM6SRyWO1/13U2D7BX2YxzIeu2qsbuLW0MhzSxJG1hNhVeamyFoxKl5xjuv
o/KW2TcrhaahfvTMsi5sxGTTWAroAF/U3ZgQ4xLRB6gUKFGNXe9iHEj6Jp/QBlI7zurE9/B2W2dR
k6hfcKAhtX3tdf/x3QW00rocbvtaNz5ZCG5m70dzKl9aP3FoHwQk5JrIMT5+U9752FlJLVPZaGnQ
5x+t2aUHALypSZQbQZysZiZXF3YYz9f//CoorRjS8q0vs4TD9xFJQytgSLRrB8Dmbc0JCeKPLi8/
vop4p/zSnq01Q0qbZdo6+qT5rjRNFTiPtC9+0kquL7E+0ASn1jiPyhZIBGS6z/R/aZi3FeTPKLRu
+hwvW2I6IEuCnvThE7/qm1GxMBF1OHz9VHTompR1eO/9XHtVlIzggALD/0Q2aXnmks38rRXl1K0d
c3C2bulnJs7JKP7BS5BTqRCpceLZLJc5+kKBSjGuY29GT6OPfui8DewQ+jOlaYehAi64tL42SYZS
mOBYzbyqMX7ohCgKOi7j+Nute4+QpSgUz5ydEd4XiesGJ0ZY77zxLiNlsQwQLR7R0aNp+sbNtN0g
ATH8x1wG07ndOPYFsvF56+Hu3mNgME88iLeHh0VrwqiI/h2jM3l0WHdTw03HIAQlks94SX0chULi
7KM3XK01e8F2hh5zFUIYf/74J3jnbrGrsa3aHN35C44WmGBkTY49IKNDkZifQ6arnwwLI0eA3eBs
UnX7hOq/ePz4otbbq6Ix1DAPkHKwzx1/ekWUBUuPjE/PKWqcsaqz2hvONbDrGvZXKH9JSxx9WHkM
bHzOhh3gehg8V0Aw2++gdeKekYUM8/WEC4s0ukCS7SXdLoVPleRDTDuzFDfIzoBXJK78HbaK5QtL
Ok2ZQI1qN1cyw93JidfZh0Nk4WcNmuk6m/3mxD77dktH4MCmbiKE4VM/br8YKRFXhUvv0OgA59QS
KDsHK3xDflScf/xc31zqtdzUnM08jeJ1Ucr+eUhK/BjYe4G7P7PaL3NljHsiXzAAhaH6py8suzit
pGVyzdgEpMbhlSI3IyZnoM1FRz/aDKLyz7H65WvTEEC6G+EDiyybO9vKm93H9/hW9sHL6opFDaZs
JfkbDi/tx7atfPxT2KVS857kPAwPE/3wGovd2TzNzuc0RwFozIzyGKTYN03cFLciROndtYEGXlo1
N9jbWT4+/sve7FoOfxm9c77hRXjsHO0nppfZRPGIeQ0Azr8O3c6Bz5HYFx9fBdvo8aLJCR859KJH
1vT/FybJn7+ySjorqwoLdHaB5m8XCc8I160uccLgOXMf0OsXD3idF1WWGklT9PN4YFRqF0ShYkQE
wT0wpkwJUKA1s4ILWP/0xsR9KkB0iG2YD7l7bVGt59shMc17w6j6T5nbtBXcHjMOVpyQKiyJwEl8
2oaLWUgQ9RSey6GyiMgogpbcEGTMTJzoPIXbscmqeif6zr0mjc4n4ljT5V4BDqChOMnIJDccS5xN
gm9DsxAw7o9GCGSfVlajZoJB0tUrZorz767qCCMowpRMwTokq+siqBL68UPdNf0StmI250PiEDbm
kCc+nZee4TOyY603MIzYXXPWMRbVd5k7ETc5B7wQL3Y1qK9eNfa/lFvM+VmYZTHwLQ2h4sLCyx5C
kh1Le0fhysCsRpMMX6nvCQeF0v+TSVLjrXojyDhadiN9eRhZFcEFsHVX/FA+YmdtBL+VDggMbEys
TYxmK/kcVdIqcKBV3Y+k8OULA2frch4t1KJGnZTe1iF6EIDAlObXDIBEfDHHCVYOB+0VCh47aO8Z
/AE+NanyaIlPr9B49C3dynSm1EYm2lAdLUQKYzMONhjORpb1fa6C2iTjADDrRvUtMtahzedveZmb
X4tWurDzMcjABuNlcFdMdQCgojKt/E3XDOWnQI7DMxSy0dwCCp9+trO/II6rMvtqdBVJkWHSusQZ
O4lNXgIlXQYtxjJ9RHADTJoBhS9xV7NIAM5bQX5mIkCqz2geEFSQVCXZFTI2sbRqgwM30VPh4i5J
JgyGaFesF7iSdbP2KeVhrLA5LmlIhgtv0xQ13HpMPitvsIprRHnQ1sGJMPCEfTMEeH/yZVyQFUZ5
XrUlUWAI2IYJnVDXSfy1uQm61w+0vSdzc3wqmfbaV+RseDuT+GG57aa6iklicwhyiyNZP9Sscp8L
fPoFQaBVd43gKP8eh4DrO6bzxbZJcYtuOtBtYOes2rvziHf7Ensj6cakYftPJuPEp2buB4Bw6Iwf
Ms5qDuHiYkY4j7gUvU4EVIxYW8AWG5eRY7gi3MnY1IK2L0pTw/qKsbwEyTdXzxQA3XmW2Db+swxM
5iYEDPdMR5VQgKYnqyiXc87kX0keTN+0yMTrQbvVLmQazE88GUUKf5hZKjwc5NDEvPBJrsKs8n6p
wqke0pl2N4mktkTJYonyEqKB93sa+oC1wAl7PujGCROYxm7Vrfooh0lI75fgBBtFFBB8V/XmDvCP
wtXL4fOG479PRKpRIMyjNxxYJ/aot+vxMuywEKg6iHHIOjtcJ6MWlBkMjH6N/axf7KQYJoxyPrUf
vTm70XbBguLReUHkiebs8DKtj4yKqSVD4g6/MxPxzvmJj5JsUd9wL3iXms9W6uIQlOW0T8Oi+oHW
gHeG6EtIhIsobLaqs3FCMINzPt4zSf4Bsdf4WvAz1Cf2qPd2T60tgZ3FZSL0pghv6Lv1THfNNexR
ne8CK9dfc8dlYBEzZrtk8BcTF+SM4x0Lj39XMV4+h3If3YKsSLrLRffkMKIQ9XfGIAB6Pt7c3jnA
UORi0OevEx77/OGz5Aya5phCiLTNYvupXZz1hcybH0URnjiCvq2A+Nk48KJbJplxGToeXgoVBYQb
v4EMy7iXBHtE+5w63fg3XRHnUzd61b7oJnfNtCi4xvxeXPZMeE8Uh2+3coAQ9OxejzKCsefhH4Gf
0WbTZNyZZZaxHyZiX9xq/GGrVt70TAxPlDbvXo7xB8MIwRt7fM9jTxfS1fRC+7C3bwIzy55GOScA
BBdrkxf5J76NN90LnjGzFkw5HNfw/RxNHhN2GQMMO14mA0O9m2RlDc8kn67zJZLa93x9RpSXe9cw
idrWxNwkJ96nN3XG8gfQ30KJank836OzIlnm0zCPmKnMQhebqMs0cWWzflRx/LuPs+GB0CH1/Z++
w1yTYxn9Gmmhrjm6adNIwwzwzbj2oyRmghaV5yOyEKSogT6xwql3flAhLPZ3RfGmLb18T390Z3xv
MkLJ0HXNUCuK1hHilXHV1ZJ4jsHTHazavvlB3yEN9jJWdGmJDo2uZt9na+fLlncAGbrvkRFb9y3Z
ge0Kx8ncwdgsxVfHEH4Fo1rdLHmBtyaTdnjqKsO/ZBc1DQFjLs0nQLwSRycaw31Kq+1rXnrhI2FS
Aeos6uTLoc+96znqIdhZsod9MbVx9pl4zalfOdhQ9aYU1bwflZdGmzglOm1b1XH+OGmIE9vMsMsn
RUwedPNxAFU2SRQyrQFicxURI2OtB4KE1F7bQf9C75lsWasB5bhuB68OriFgjtVtn4UuKKmm1R6D
rz5iR8VMeKpt8N5PwVvmUNbCHbKPyxJGD62j7IqKaEyJgXGsqzHj7ox+QIqFwiM/8Wq/cz3KHxqb
FHoMoV6nRH/89K69sIpwPSyayhYrmvQNhFkahip51+mGF9s8tWS+XZ2xATFKdLlBD/Dy0WqFb0sZ
gu8J1e0834xsaKugtIsblDLNY9GGyS7ElL/Rjph2tMRqVMaIzXXiPJSeOZ2hW3O3fUx2e0woWX1i
bXv3j2OjB7xDte26R40MoxqI55VURZUYo+92yNA/bntNB8tx5hN19jvLCqpbvm1kHsxWj50H4AGH
0LA11/JgVEdVVV2V3WxeojIl/5sUiL2PvvrEDVrv/eJU2jYzP84Z2j1aWLoiDiNDcYd96GGJqibH
8S/zxAnlrpQWgUBdA5pip4fU+h5WBvZJ0obMlYCGATUVGAxZhzlGDDhdNLRWdUB0WOn6dsogEFgX
Eq32XtGCm9c1SXLjbs4q9xP/ptRb+nLdFjZbQmxsGRcvSIOZEXZG37onlrS3AhoKe8sSLrYv6dj8
lIdLWs+HO5IOLNau09XfIjpSOxq4GWkHYExAsdQZfjzbIHUX5VqYYo9HpthKrDVOc1VXXn328XL+
zimSv8cFy0TNbZrHZpZalL6HeBrdZl4mEadY5jNgMUVwoq7HkHzUC6WWtyRnH6Y+eJ2PpfM1/lOv
bIZhbQZTdNYJsyBAE6Hs7aRzTPlOjoiT6RdgQ1gSRJIJZxwgoXQZuKQRAcMq9e3wHK471A1ZONmd
ydlCX1SS4zdFeSOIjtDTeEvnaPwepYZJbGc0APWRsGciBFchrGSfIeNlEiTQ8ozcKX5R+YrfiTVq
inFT5XdYeOMrPXnh5yRFSrxyDHK7dq5potGOB7/6LuYS3Vai0bGtkRE5L3Cg0nk3QZTh07BidWow
+No/P+gho+pjFMkezyRL4hQ/fGGCVoOuiEATomYmS9Ix8MWCfbIHJDFzj/JQi+8056w7QL0eoj+g
D9kFeuLsS+xr5y7pZR7ccvRo5I4YpKK7Mvwxe8wnnNCbkkxIpMT89d1WN2AP7rWOK71lR43qv72H
/z+4a//bsACcrf9n2tp5/Tt9zH8dYAH4D/6L2/vXUlJRWNEgd5A8SNb9v7kAhjD/goPNOijsV9Hg
sgz/FxhA/cUuhSDFXY5huMP4r/7N7VXiL2bWi51/GZjz36t/Au49XJMVx9plLG0J5H5MpSmqDl8+
mD5Nw1S/XFeW9cMRat55ZWFt4zkz9irX2eaPJ/OOXurIi/739fjLF3MN0jEO1YfXSyyXiOqQ62ES
ICeetJoMvnlg7XrEG7sWksceOR0SM5tgDsSo6oFjH1SbVhbnZZNPF+0wEkBTkn2XdmJjdBbJDinT
wxOnk8Pd+PXvVIxdGRuCM0Y+vjy3P04nHqDrOY9T5Ga6/lmREH8R2pUH7qSqTqybb38BqkUqfJMf
Ggfq6675x5VE1whzbtiNei+s9sM4OnviszUHDbf4qUdU2h//BId7/3JnmkHVIg3g7WJ8ePSLRxZU
XRBZAM4TGjfg+eWaDkpE5E8yXXdDXhOwY7gnfvd3bpLWPlcTgqEJ3YbDx5nGaYa0OqrXua2NNZiE
xQYPB6jupurMLoyXj+9x4Wb8MZf7+yZ5RSw+LE3Zdlw3YZsMWOESHJxzjvekiXAtolhFFVzQVnyI
qfk4kXfCuLd1KTxCeWvnHgyb+qVNEhdWg11yMAqmmoBYB8gAWFKjK+M19zBjGYql8yUVvf0cDrn5
s4pUDi/Bmt17MkdEdfbxzbz37HhBQG4LFBV/u7X+eEHqCKKgCstqjYgcqn9dJ/usGWc4VP/J3pk0
R6qkWfu/9LopYx62QERollKZymmD5cgM7uCMv74fdL+2ygipFV/2uhdVVlZ5bxKA48P7nvOcst01
g3nOAvdy6FMIYk3dBgglhucNzh/Xc4pWYH6kF+LoubzW2sS7NKtC33US8sDbt3a8N9leEz5KNqFs
e3X+88zy+ONSBB7MPl42gUK6sEJO/MUF/dDmzFWM450Jl2GKpcvDJm/zX6O0Ox59NOQ0s+q4DHa8
eVcIAs8M8oy+z6NlIALD9eRAIIibzFl3TtWqwyDInEZu5v5Dt/8f5aIvvj0UXAwtOlsceTZGyfEP
ST2307CekVA1Upr0RwaooOh7Xc0djcMcVbCVBsaZzf72Qf97f/F891tPB6LmdsTGeX98UW/qsGlQ
pYTvZhWRxdcfJlIzI+S7VIxgWB5GXflxlYuzavhXHjzyByZRh+MSdt6T+0UPu2WGc7+ZbXkh5j2S
9QrY6olWmzedxqZ0QuZ6V7ideT2MSJ79wkuJCzbPGVhfe/CMMZ2ZHAw2J87jZwBlG01hWwiIuQT1
EEp8UyNTCDPSCaM0DTRivf1zG++Xz33TstHeYm7XLazUx9d0G05gjcSyBvBTHJbRlNGqdAenHmkc
Cfg38lksesRj2px5468MeIcNJau5w4BDPnQy4FWieXLK3DZqXQ8ocN2JazVg3raaNP84KzxfqH6a
jeSW7XK3A4k2QOMaOjM9vP2Bv5hLfH4I7RGUtXRz6fkdP4O5oGbW1XQYtnIG6PRppr1ENFAxUS1+
+1Iv5hIuZRkuvVwAsuiGT9a1apKjqRyvjcoGbIsE9LVDnnPuEPvyKowiPif03ghiWLGPbwj5fmZT
pmmQmuvdgTzH/HEGcHJmuXz52HCyGhsrArmZoZ/uypQxzRAP+iYCGOtzXK7LAwh0yCljY+7efmwv
vwzWFKIjOK6akFJOT21JIcdssLiU1mU46UESaHuV++6uLnD/BCsk3qjCeHpGu/Ty42BB28zkBrIs
qh3bovfHzJ/LDp8pgQJR75Eztmy8kblKmpvRmDjlK1yadTsoIPrnZsPgWURwNB96LGuohjaDCz34
Z/7wH5deHVdZIOxLMNZef5WkxZZQTuP3ARgjNi7U7jmVcx2IJbDL9NLFAPt5pJl53ZKBxjuwa6u4
sxdSVMJiLQAv2H5DbJipuTla1dRddrkHMTaUWEd+WTAUP8vB1urL1E6z26yv056en2n3B0H04BX+
yII07sVoPvL9wc7HJ5XNQEV9nzBuOiC39LHafuehsL8SVpe+I1qJFl7vuRiBbD8jEx6jKTorf2mL
x3lYt8CWUf8m/cVmV2JUHVXHoMuh4y998KhWhzGEb46cGzzY9MxGUgGIHLCV/BiA/Op2rShpnxkt
9F0KjQ6H5A4WHw3VRDoX9iC0H0k+Ox/ZseN3ZitFa02s/UM59E4bSS/3wKDq9ru1AJK6GzHcXPTs
M4ArznVFJwSuEGlguqT/3PlPdhd4K47VFPW3Zc0aGuwEeCo895mogCnRf0yWNL/YNcHyD9LMNqf4
0s+0zFvYp2BuZvrsdbKShZeCTmROdzvdiUYq+phlDceYdi0GbLkzRCYJtRFTdus1nvnUwREAlZ6P
1FyJ5yNCxGksROHLMmF4WyoH6LJZoDVYxzLztiBOn6rGKDSPkNYy73Z2QREY+J43PE2m4HCQEXhE
doXK7S89rBfsUEJf8HP1YiRqux+7rzXJrXDt07bn+DLjdM9Gr4XGBEEoo7hgsBqtmRR3AgYjT8IE
shkxk096mDarbe977DzTvlAghGhyemmFEdiiha4ZLmEDkt3qR9CS46ZVL4o6dgl9hPWIU4r/bevN
p0CIdYq7oNO+VACmYIGRWoBJqBnon5DFZ92oGmMdyV3F/AkKxZbM6eNLQqCiT18AiTKKSAqZv3kC
J084NUo+ZE6/uAIvpfAhKvn4U/e2Lde7JaOvudMVRdO4GObqkA0k3kcyGYhYGQEGD7G7pMmFu6yL
ux8KmLKRcCQkT6zjBi3HIM135ajQMiQJbN/dkOXTbT5V5W9wNJKMUmOsPhGdOj24qz7UbI/hC0eI
X9M7EwVNiTnRJBA7xe9ID1/J6l7UpvWkU/ocdliLxWVWW+C/0h79Rk3dbtwHlKSKeFKe+5263fqh
FDYV/xRxRo+Rusl/euNgrGFq9OpLSUB7H2fV3Kq91Vk54nUwHC4KIhkA/KINdjmkK/Q4n6SlhuxF
H5sA/F0d4CXwrUgpgXd/XSbj90I4nx51ULDVTsF+CeLVW7t255SWi7TQMbRrBONGE4MrJsJ+bvQV
iVSWO0Fojg1feQbk8Qaq/piFI+HwfazZLtAKVVeYuYdU11Rck7qIydvRJjLVtMohtVqJ5XthOaj5
O03mD0rzMUQrVBIK62oNu9b1W/ezqY0loSNl1TVxA9lu51WSCDxi54OfgzHwYxPKuh+20PB39cTR
4TAKch6jSdQXAj344/Y92wd3aaQbMTONXzRbBJ/6lY8oNEg3IUx9gYCJDzcYyYYQdfAroLezcjgk
0RRDopMCE19MoMeZxO81TSZFgz5N2/c5gVfUr3EoaAxRMl8o6jkLVQG9Qojgdu67vpmYDdy5KTES
9Vn7BOi9RJ6g685PcorVV8VZuD1MY0/+R8InHRvEmTsYoUdOCYp6oxUVYIke3YZcnChVzYxvdiwa
M6x8ELTRNM36eJn1Mrkv7RzI9SgIcsM2n+kyJNeX6dnIpuJA6rGlsDGT1GPS7PoglkQncXQxh680
DyWhj2oijN2YNJss1dZ0wwxDX7erTRLoQ6SV8lYtHcy+Zu1LMpSz4JYvUXyFYdz+cIH1TMAdiM1h
xqeAjqypHnEdT9pyzSksu9d9WZU7nSKsCf8gdX6C+OoKstyF+XUoO1Izsj4Q94WSFtqHZtP6GBSw
bo0BpxeEW5jqhM04vYWvwJ7937zOqXmcVOkAAYJ0oshdsxf47yo1fxboP4EvMG5isBPeU69p1dc1
8/SV8DMDPshcTYN+1VL9UlGltlaHqovpM2e/MmEFWR3C1TsgH9DY6/YiGXMQIjmYoQozmEWYGVXy
+UaQ8llHlLedH6MfYE5MFj6GkJot/v1cmKOP73PmZE7AB7I5v247h0VMQ86CAly7lGOLiWaS84pn
2mjhEJIGiqguKdbmpnCnXt9RHsNiL73MZjL31oyIdBKPtYNpt+W9LOdkiSUmfI0Ka5I8LdRd+mhu
ZFuArbWqTyxaipl3csROUALBtiyS9TvQ7z7bMUKX9/WgS55GDU49XIyRDMjVbYl1kS0EjnhQVdDx
p26LkbQuJfoyVcPSWxovv4Tc7iJ0qEvvu+8lJTHExiTwidoT07qRdStZ68I0bxD4mF3UV9stUBPp
Pkqb/g5hlB7RhHlGXGsUaAsfZUovJFR9u34mg4qIGov8oBpZjWf9rseEOD4zE7go8dAynQ5a1XzB
s6QVUVm1/g8jSLPsBnuq+Doag6yRpi32ow0jsQpB3RaY/XXMU2YyGj886em/XFAZsaezgUJ1Mya/
0xHwIkF7aLR3Vd0mnzpO0sC9LUs48VSXyU3uD9ZPa53UrgI9+LUGEnFP0E5A1mVpdQ9VqZm3WjsX
HUtd9cVztfnBzzUUtg60c0r3YEZ2TDDlntYdC4tuZXuaE+1l3hbg8L0W0Ya0GkjCKfmXv1qRr18c
J7M/aK09XZseujdqpH2X7RqC5b9MPQT7SGb1ENcJIqZb22rs/qJYnenTtBqcNHlw+m1L42GJjMIf
sPWL9ds8BL0BRXktPyDDM5lXTRrfNIGrBWh1ReC2JLrlM0h0qhWBRHxqyg2Mp5qyImNoZJ9L2kzO
h6WXEL074WEvbwdqT7G//TMRi+7yOxmQY4S1YQloeqOEhamK0Xi/tqDSY1kv6ycoU4B3+tlZ7gpo
yG7YQZYhOYchFFBsnYPucbanpg3HpPU+yEkwM+O/d5089DKnBblgpH2wL5oEwDU1seTbYFrdz55Y
xg8uQSFiC/M2yYYu2v4JijyFnaTvnM8MWu9DBt7qinUOuiCQE7KUiJDA08J2UAaxreeuF8qqzWXs
TT5MZN2UKtsn5IIluwL4m4NBGwn9lU7wx6Xs9Tk/aIUGb8GsTPMzwAwWRLeGpxJJAAEeK4qZ3UAN
sDa/SWl+p0AgoCboXR7s8qAuvkt/7tGndQtkGhSAuB7zWubXNkFDOJ4BHTzqKAMDYAxmm25tpP69
SvgXMYdn05MB4APP9wjOpLeL+stCrvDj1t/9KWp9+WB4akHHW+T6DD8pL9l+CfxKHD705As0LVi0
LASVDImxMNOLPJiad33eIkquvBqyB4kI1r3MehsbM6oD6IBTyvzuj+n0lDcuTvw5W9inqWKQ/Dg2
AvDknEB76KA3buZos7kc25QpydK08qdd6mz44IOLd4uRkPZTQcK8Ep1Y9NAbRp+mM8FPwWH2im2b
VtMS25WW7ZNwHoj1odASENR574mfsKNQLhOjmuQoRXpih0QKQd9PXffCbav+gCLXhEi0NGU0GotL
5u4AQg377vgwLxm7c4ChJBAgObbLWDf75V5zJ6L0FpOCzDtsL7gQkzWbCKkdV+MXIS70VTKtw2YB
RRDsUyqpms91UjdhbuPdjZ2pzaaLtpzmXU940rxzq4pWgzegUe06b7EifdQ38BCT6S9iUTz01YMh
8YiUK+GcXk0yblsbubt3xyHz4rRJ6FE4JQiASJllw1jqkhYrfFkR5pKUHI0Di5k5ajpj6iIErN4t
4uzS2nvjPDMPsCMMO0+fl0gzurmkzLyV4LRF19+RTLM4qFtla0WrP9DAqBa12PEkpbr1yBsYojTo
WEZLhMGlxXrPrpx/msAZZ0qooFnjLze14UempDA37IZrXuHcrd0FwBdE0xmR2XnojAj6w9Ed5w+F
X083ZOiUpL2z178sDbxf4chB+VI2IwMuqYT9OIzzdEUQq/FpNHQ4LgOfJsRoJeeviWki8aOsBdRG
sh+keSDMfe9I1XGAY6neCc2e3yXQx8lMhZH0gQ6/BsO8hcJOsWtYSWullQJUCFEm6YLsC2AdFOP8
SFgDMxtIXOMhhYb4SxmKbb1MsiLsrLr+HViq/4Gt35/vin4VX+AND1sIBnB1Qn/R1AJUIWXs3dDX
1ucB+a8X+XaG3sZHXNJEeRcARsn0ni8nhT5S7jLW3Iyo4AKAUtKL9VOvOnu+NruZXlRfzNYdJDin
ighLYCauiIS/WLuF09zMsCfQr/KInu3Z85J9kpPZM/mdSXTLvJLRo81L91FbzGCMefnGPcQZQlWA
uIxxNfQFwC69d65o97lEuhFkyY03QXYT9DBc4qx1Efvy15XsTYy2+VA6mUvUkSJ6V1ZGcDsXjbqB
nTyNoZSdu0aUNasv6JLnd1OaaL8KX8IGWTTQdVfWWE5eNNUjSm2i0IbbNd3mlCkpJmPHPmk7qOAu
qUIOnf7BlF7/JfCaqr9ANJ1fKquffxKCYC0H5OYD2Gdfy9OYBjklhcBy0u/2YOm8sBadt8vuyIpm
6cN2HStjKncI6HmgEnMYR+XNjWiXqsEtRuaBBUlsCPSYwqFW7BUsxIsMJnbLhtkuv618xU68aEN9
U2kpTzsjXvcO9RURjt1i/+pzk7i73PPGCzZvnOBmpH8fzdVzyP1NmS9ccm0SXCMkjiMCXQOQKn3V
R41sssuOBDDU9SCvf8uyL4Ame2pOvwBssCk/myRjxWPf6VfUJhwf2la6IoM3araOM7aBy1bOJRFm
PZTF/VhIFA0tAI3qwMoKOFkhoAWNskIbJxym065n9N7cFZZz5p585JxMeEu+soUTP5SZFTJ2MDXc
lVa5fp2VUjd9vmhf5VxrX4kJoPZnz63Jqr4EjYVVQFrsClg5VaRNopNXZBQt6Z4To/jWNSrxtu9/
MSOhWqBHpKOk/p1tNJhMSMhYdqNPVGFI/V8n0Me361AF2zG5tbKEYOi+TaPKIDqVWHWjeHLUZH/u
+YjnS1x99q8ln9ZHiXwhJUfFhp3ekdcuGHyGQySik/jUXyQnkLCiLHNdMgnzf5et/4QKqQ4OuW2j
bbBaAFicJoaeWGyDi0WTjdT7crJG/yYAG8cTH7Ps0upgX0S2nUm2pM1gfffcgrYFMLS+IT/Lc8bY
E11x1ZfNIJh9SbcMm7byaGMnsw6cW0H7RUhEyS0kNpKGThW4dTRgLqjjjmihO5pfUMiI+QFALNXa
f0y8vruXuUVxWi9FllABchubdCoqNEQ7md3PfGGjGa5s9mD2zvrwrl5TLYvdtCw/0/HhZEoSX2Bd
dnzMrDEtnv6dPohSXmUFpjA2sx3ny9DpDYK1FxabKeZPfXVP7rTzPTdo04RCLRqLYTMUn0zocgGN
eBsYPUl+1RSmKRp3hiTMsYNBoe83XTP/ZmVr3wM7z+vvLHHzTW/UbhZvJcmMDcfkEEwli4QoaP5r
lwJcbWJbtWjomZYSAjyArTzIDtMLxQnTl1fUT4prDhQLATRbDmske9tdbzTSAyyA5NQUwnIUvQK7
AwGtCucxMMr3M/fW7KdB21AOHvEZyiIkEcwSFPPUGrNp5y7m+J31d1B7zA3ZLYFoqXMJE89rLosW
GmZIE6HFf5Fug7JwofxWbTF//k/AhYbeKI2XSxXxAejY+jj5qbr7zyYpsUvVE23eCnp5rLNoX3QV
NZL9XxbJcb8alkXr/FmLe0rQd2XXJ+u0ZYaUUI8naiw3mmYNhLp45Z2syUlNCrc/09B42cXhqiCP
yOzEPQ2W5KRGTnxNCjwPPnA1kjVCnIhBNHxRdXjwZLFDp5tcGiYEtopScJw3s7m3Kifh/OLYf9uP
4JfQstywEPYWM33SyiKBum+tFOjdOg/mVS4H47Dk/vze1dV6pkX6osGyXWrDzEJ/pQt92jEyh87V
Opt5jrAf/5qwmDaU2SDOdMhevcpmS0ftShPnFHbRO9jSpcdO30qNdVepVnvftGV3Rtrx8ipsRAPO
E5izN9HF1ub5o9NA7ZAq7NZ5HUi02TdWAn5vazqYf/166H1tT8wi8ND0T83QTYZybspUG6FCNi7k
diNtigyy3lLH/vpLYMtiAazZoOnc2vEtLWVC1UNufWvdTa/WFf+BllbFteHV1FNXFewGHFJnGvgv
mkV0bCwK1EgYt56bfdJGJvotEwaLARVuDnHDyAZ9Alp16Jzmu0yMJe5psUbEP1VnmmOvfYI8VBQz
Fho9PJsnb1DXkq2sCAXaGk00jGlFZixlUeFcY/uybrTZpETmIubuRDdctzRl9EiS0hWvxCOeeQrP
IS2njStA3FvQu0OizGnjyoHP03LGIHXWK8Vj2c9VbI7U1KYZY+E4jTeozUH5YLOD4qrGy9HuqovA
xj1QZtsBbszFXqTCjL3Wkw9ocMzLJDXofhAGdWbCfDHy4fU9f1dIT+m4uyfNWAPoaeKroYVoOM8f
4BqBxLL08uLtwfjaVTadLcqCZ8PCybggN64XrqjJeqtN/7Zpvc9zoYl3/4uLeMZ2Fwi1TO9k7hsH
viki0DjAWKV9gVO4egDY6p8badtIOnq5PDEfrRJu8i0h4HSMD9bcjTURYDREB/vO2jI+RyaXG7bY
WtjTCQiNoAN81dvZOwCYoAH7oQQh4xQm2SpFc1E7Zn7tY816ap3R//b2QzixXW0iEhf5jYNjFx66
bp6CDkywnNBqijYStfNbz1P5ZRDy0Z3W9toCjnVV9Usbrc5AFcSbvOEW8A6QUW+Y7twUB2pLZPbB
JDTn09u/68XM8PyzkFmgjkLko59oW7pgWGxK7W1UC6PeE8dOUWsENBfUbnm1yhEzVAMdbQl+vn3d
V96WvQ2JTaNJmdM/mRc4gOAxMBgUgHYp+Sc+e8eEkuuk1+e0ACdGr+dHz7U2qacDyISm2fGUS3GX
KHSZ01ota/qpAuZaXS3Wrq5oHCv4XKTL5hBq8aLcOQHeyypYzyUiPIuQT4bnRjKBw4R0cNsNHf+I
KljYaSu6AqNtwrQ2S3NXIe8JPR3Hc8VrvzSWObiipDN/E5oyv1rB/LtTroHMh4qRNLXsnkjuhmRO
6T2gOQX5iwvcfZ8tlLAQ42sG/R4BzZEoNocSRq77FK/0cwLUVwYMLH8M7r6vIxQ5fXHUUhddGAP6
DcMefjmAeh+xhdQ7RyEOX71EQwCO2GG2ONu8PWS213TyBB0PgsK2ijBqTjU52FmU0CmmRDVX/k7m
pH7AZWQ+ItbRH+USnPs0XpkcgRRh6cQeyFfyLJH8Y/PR0GyFF23WUYWA8BEt23C/NLZ15q5e+RDw
8JsgCxxE7LACj8cFOo68MOAkRw0v9j34T8mMleb3ANCN+7cf4AmI5vlDwFqBpQK1CrS6U27cjPWX
GQb/RKeMLDKsGgIAtJdrA/c6RC2Yj2rSDQr6Ot9KbooDhKaPRp7csEtJrs1Rnpl8Xj5hz2DKYWPw
vOk6hZ6ISuIoJbA5sjWjONg9Yi5o1OmZpfTluEGZg1iF/SPTAKKg4yccmClmeL6hKK3wBTXYI2JY
edNFg0z3rm0omrz9mF++Ua6Ho5SJhpBWIEbH17O1Eh6fyfVss8n3Pe5V2MhGslmjzlFjXr0UOUCs
d1j/kModXyqnHFrJWVSRNwzdpbOpkNYSOBlU1uLMOH3lXW1CNOT0mxQSSdzxpYKSbpZXMWLGKodO
Wrv2IQPReuYqr74ruBYMU6RUtD2PrwIJn6zsiRtKaC7ympzuuqEWFKnZpjXnluOZDdCrD/CP621/
/sc37s0SNGAnuatuWN9L1x9D1OTFPpvrc1Ld1y5lsdax0FqAtNyTvVYX9MkEG4VhKDo/tDEQRb2q
umuc/PaZw9lrl2KhczhyBtgDTzkkqTmJ2RhpZhVC2Zdg7JPQmmvjrtWVFr892E9YJNucggaeEwVh
RpSUcC0dP0FA6XSNFXqCxjCN79JtUcNCHnwQsO2Kfdt2bjQQuvpUmist7r5bMHMV4oHMP7LkHSHr
sJGJHysE5vRFlCAnFtH4mU/y5eDdfiSDykC4RoysdfwjdcW+UQxMsu5cQqcxQGinlJfPTDQvHzvO
dRwPoF/YVBPVdXwVCvYItEFzguIQ9SFL6upSSneNbTIQz1zqpehwM2Cy32Ud3o6sJ4OpzQe3wn5Q
0ZtdmzKmneJ9nH1ajwtM/ibUK+xp0egv53axL7/PjffILcLGQhd7Sv3BbrwuNpvpaCS2NgmbNO2p
7RvqYjSSax58+8jL768Y6uudOdrjNf619kA2dboTQGlUVHhj/jQb5YNOY+WDIaf1zKt++RI2rq/L
r9zMg8bpk0kDNQvSlxE6mP7wXtPT9nbQqSBkJHv89WS1YcsYU2j9eQneyfuWdUmmx5yXUaUFwVfT
LP1wpGk9x51a2gfyMZczH9vLYYwFEVuBYzBBgg04WVkKkFa1FAiSCa3tn/zJWh79bnW7M/e1/e7j
jRYbO+vZgsgge2EsFg44ab+ckbpTar1a5xr52kDFE10ZCGN0anQQR+iwlySNuWFQ0R5/e1J55T6p
xrBTtj2YnmBGjz8k0gOMwMRnGLGNDnZBOxS7MpvT929f5ZWRwk4SOPN2BtkwusdXYY7s0COogpK3
NT6qZXyH/6H+7FQsNW9f6bX7CTCfGPh2WKTdkzlykSkcF21E6qETHZmIevzu6YH48PZVjNduKMCm
gEqfKo95CmBeW4EhpwJ6P2sduDRT0TmBxTPHHuCiOC+DdOf21RLbpqLRVC3DbnanH8rpwaKgbtrT
HkcqWCwqMnCT/C8GFcNqO4CB1ePwcPy0EbIkbLr6DUuc9fc9iqmoKelorP1Ma42vmaO4mzR7ssFQ
3GGIOHP9F++A58KoYVZ2Pehhp/MCk2OXDPBmwqIYy6dMC8pbgJZnUwpfuQxItM2suPk12HAe32ZJ
+nrPgkwyBSqGBfl1lh2wxaLRayqq+sTO+YRw+IhkDORpuzpbv9lGNh5KlHg7LR/Ujgxc7ymj/xI/
D4//c5f+xzbQ/2d3KU3ktslZ6H41ZJssW4rm9i/84y41/X+xjMEOxz21NQg2u+U/5lLT+Je3VZPY
6rJj2CrQ//aWBv/avKiMYkoKbHo2D+Z/e0u9f0EbwqdNdZGZmg7j33hLT4pG7FU4rfnb9emabKSB
04/GFKbazodxQ8Xq2lv7zyJ1+4OGZOZGrUtwlRt1c70tGgeKKd4BRCzdXA+BqaCJ6gU0R5PhqmnS
4umPR/jwz2LwFrafH+ZTYuOHsb3kVHDyw7yk0IqpsvWY04e8buAhIJ3pJ34on1nkALP8qyl0exJM
ax6HKmjnmKE2E/CfG3Vbn7qcei2l142wrXd+d9VZmvr49m0dFzfYmAOr4VoOawLz54s6uT0QfO2z
PY9za9Bv5mS1FEzgXM9DzTKfyI9Mn8hiMB/EMmVn5qeTw/l2bY49Ln4EejbbnZ7cYeJbHHm8Od1Z
q1t+JVqluuobsXJScJDodpXVHMDLT0isCxKnex9Wy5oN5qG2dfeOucW9VxDXv7z9QE7WlH9+Ffs2
yi1UB9lVWcfP3RNwXawkTWISN7Q9OCnvAqlnr8JG2wKGgjV7LObpno5Wfy0WrwwzHD4Xrjvqn8qG
tCDO4+/QISAV6SyPDvSZn8eX9sdW5f/9POq+zxmrHDC2P//j/OavHnp5WHDxnAb+XpGOHOuF3X2b
22G+8JbSQEKqtXnoUtM4GAYR3kHnAOeY3RYIb6r+kubEO9xqRRBZsOawMzx5Wu4KWjHbJI4OWiGU
YKgbd6IjP90TuvY5c4Ll70o6zw+AohiTEEgQkySNk1GDrLLChwfXJ5AtscPzAKehbDv9fUfWbZQ1
Ofa8ZiJqnVcQ0kZXd0SWlzsML+JKSzINNf98bvt2fDh5/k0M5W1r7DAzUG46filzj6LJrFyyNz3X
e9epZN4hRh1jO01mqi7kFnhdHZx59McLLxc19C2EgcQm9osb8un4ouYgrAGgarFrvSQ9+FY/Hlas
qGee9ytXsbd5D14k5U9KLsdXaWitBjktvN1cQsNmeS/cqBqs+vHtcf3iCWLqYoalVUAPCGv7yYax
yZkmiAVx4xKQ4y3pf/Zl45LQEJZsow7rkLsHCDruw9tXfY5k/ffGf3uGlAYBobFu0aynRnh8d8pu
AoeCiB239aolF3CVtN+2MWfNvl1ktq8nA4nrQo8c1LnWLd0uaVp0zd06mSTc+bDdY421cdw6Lep9
qUk2P62FgGpzVjmwSMmxDzt7EY8dDiLQlOTWPRaFk95sW/T7YiqMd5IqlrMTinZFCHCzvyG42Jij
YnCWKkQQunFVk3Y+DNzModcLs73jMTpOCA1m3qnGEnu8uSM2m9lEs5kGPaFA5Jarj5mY3Ttdq6dm
P2Zme8U4AWU6e+xKo9KGThCVeUlMrjl41fvezys99A2ZmnEzDWKErU7u1bsZaf+FQJ7pHyyDaECI
pWP1VTkO0rzAWqqPRMfnCYB7TRtRjGQGqkBdoYu1tMn7jh+q62KwVQUyTnnZiyB5P+WJ/FjZBUqS
umv6f3Z9/5+G6f9+pZuvk6+Dg+NJeZksxpXKtUm0nFlrcUsezQHnp7tzJUIea63Gu6wi3ODtgbR9
4C/GEcZLSFH8XbCwjsfRBJx3sFJ05wR0ursVEOdONkLEJkSZ8O1LvfKlsCfA5Uni1tYbOBmyfZ+W
bJ0CLsVXAZCSDl+SZWUkLGFfMc4XgF/aufTZ1y5qwBzRQWCx03/hlE3TMZnX0o2NNlC3sEnR0Xsk
jxoJsnKP/YmrOv3vnynlNdBWtOrwzlonkyoplpmGJYAbzXN7T5MbL1DuN3tLpt6Zouj2zE5eH/tO
tiDuVgRgI3T8+vrCBsJA3Ebcu3Mds2p1l3qT5wC4g/XWqOv5zPW2TfbpBYnVfE67sNlXOyfjpfIc
2Q54BOPaxZ0X1H7w21+n6nuerfmHARr8Zxyiw3TQ287A6tihX9IJFRYHvXQsL1qF3x7cTTkY833p
DzLFqkgAZb9c9g2erDOf1CujG2I+SEOHrhBr77ZG/LHnSLD5TJpqEcnBML4Zhs04KBI9ckV/znX/
2qXYj6KxNaizImM6vtQI7R0PAzJrI0OjPaEevSw0DWoos/KZl/DaO0CcxRe7iTVoUR9fasnM3i/G
wovxlSU3KI37cGXPKkK/z8mIV0hUCLv7u/r78/QET2ELSqcsskkQjq/aBkGO53P14sErG4o8kAQ7
hOxYNGbz8PZM8XJUc4JA30P1ARAkCqnjS2Xz6lV4SF00y5DiCxItdnIdOrCI9IONUlVnDNrbTz/+
iig4oK1Aewa1xXoO5ftzmGRWSR4j3WzQuc6+1xZ1E7DCnhmMr90VujoIgNvsThvt+K5kjqwPhYoT
5+4SIJLPhwO5mMOd5QYt6SXyHIeGv/LlfTEzuEx/vC8wbSdjsiqDgHNYA9rbHTVIfvncEPll2GOw
p/YMFbLZ9LBU8TNx1c9yJUlzUjitkt6A+Oj7osDQ6BPH2kNRAVPouvUHnNJFg2DZSspoQskYtaSt
jKEOjP8CNeX4kV27bMJkEdWPPGmXQ5Zb0++ewOf7FIeUuZfEA01hZZH5uCfvbpD4R4lG2XmlzO+Q
OHdfib9l26J5dv3Qii5Iw8bpqy+yABcU2noKTrnQu+FX1m40E4xkuIUmy5y+Jy3bryjAxaM4Uhfy
mkOa/sMGxTZHvPr6qR8G+VTytn+XWZ/cgd5AID6Oa1KGfqf0DQeoNTXZM16d8TEZdhE6+tx+d1pb
JVeBVznbQ0yWB0fLQXTbWC6SfV/mWAuWOuvubK2bYfNqg4dSviTIM9RU7l1bAxJhSN3p/MtUEqNK
lrr1N1coWe9m/EwfOCyMn9ASLykOs8lIb4bKgvUWEJX9PRk7l4BCQeBqSIcCQTZsbvUJM3Uj9mq1
OMchm64BcueyXyMjQ7l7yGfPYes0W8oK+VFMSKDl6x/r0muPuJ6KIm5lspmaN3N3iIfAhaeGRwkY
XTA6Pza/wG/XHCfuq8zTYd/lU/pYLVVCpC4GqXt0i+IjWzeloFrlRCzm49r4sKwlycloRHso2qVm
pWHeYivH2o99GYBAr7RwVDNkItDFuncDpToZLgfXV09Vi5I3wjbdkEYml+ZKmRgWwnL1YXGDFgkO
kgrotY5TgegyBHJLJIIAaXWQ9z3xs7izrnmDsxGx+5xgtaOVx2Cbah4B5Z3iH4R9lIP7T6zhbvDx
52AF7LwPhd5oIs63bJJbOB3tpeY02U+zNYPyULRWcrmqCcoBOQTNZW41aPpHS0/fje5qfuBCOnm7
fdd+nOZmfWRc53hWMjH+kkBXh0PZzvxas2aRCwnKkPekGJ/V7R23ALZ5mQ3EVrL2qR74uJOOpxXo
BEYFicqMJTbugwQEGLMEm7eDq007th11aOnTFHvJ1FGaONe/fFkL4fLgQeBLwBriaHtSRQUuLqVZ
t2YsGgyIIYnhMu6qzaO3IDmtFbHHgy1SNihaEwuCgu4Du/XuTV547Duk8JJat5zZab5cizcVMcda
6IwbY/RkqVJa7U/AD91Y+pwuUOOXD5qPO13C4nz39lL1ou7H49/q99z8puL1TrcYQUlGObYKCz+F
O/0Xe+exIzuWdtd30ZyNQ09OSQbDm/RmQtzMm0nveeieXivqhwShG/oBzTVroKsqMyPIcz6z99r7
uR6XgGye6nTfmB8XqLl/IGpVmOIwv6kdpisakNpf8LHyOhNzYkMFO0JwqML//hf7zyKBvQwiJtpf
hMz/sXZMC0y9agbUVnT1cBJyIk8YoY8S1k4zeARCVa/oJqfNf/9T/4MIShnKfcMP5cyCsfLvl9ya
NSI1E2JMy2iML03Kgc8YsNlXoCLwqlgyXAkAAUWZ2zc7Hew92cx9eY+N6T/hvZfv//3vw7r+3+9A
BsZgB9lO6epdVnb/nP6Pux0r2ox9TI+pIEZ5MJJiNcPcoi30Wp0gZR/DWqptO1QZlxhiQe5rDY8P
ZjyBCYVn+O+4MDMFDlPZ+znH7emXBesAT1/JOwF/TH3pR2beNXtaZs66CqrzIW4cV4L+B73iN7Fu
vuZSiJ1m3Sl0ldqC3y97tdtpWRLjpIjqovYk0iJSMTQOSX9aTOstMeMKwsKyqJj9ck2PeJlkesH3
maDC08D1eqWTix5BqGJ9N9XMITOU7TTvdQsqOv7Pbnpx8MDp8IbvarbGmOK9yvfwrjc6thp9gs0R
dC35GvzDUBC+27gmAbJcpICFv7B2wjWtOCqiWntGAGiEemprV1Nv+hdrndYhVFe9vUrOXd0nHU6N
QyNbEOmms9U99zajhI3UUDPsJkdTQEGb4owx3apusMiArMyzrasEhIjitZWxDlMEyNSWpTgDr6Tp
e6LfcBDpXp0OIDDm5e5C1mU73MBQmH+z2qmULfdiUf6U4yKG53TltHxZ3cTUdu1SJwQjLR0wNx1r
vTxwcff7FY/n5a6kHU+g613Dz3VoosEC2cLYZ9PQdtslGXLAvFjY1Af2xDKE2q23AKMcEUHYdjrg
KehBsQMVfXK9oyFIFB6y6VnEMy4qK2HhwLcZ383rsiMXuU4btcX+BWg77HTRfydRNJFxs8TfuP9J
QyZd3fyi6IXze49g1lCQKs07whQuygoj3wf9JEHaRdZFmZ9gFo72zjKlEIP6aWRWh2N8Cy01zbw0
7xVjM7XJ8Nz31v3on5diy4rb6cl8LO3nup1s6GtdMYdNihvcr23SxbGlR3m+GZSZuNm14jHF9po3
BEqgkbhm2B80nxjAcsEIOiSkTWhDD8Fn6YVHYGXseHWXlkuw8vapYQdz8WWAc1huomkyKe+Usfkh
G6NOdlCoJfx89CdEb1p5UcAl7DB5tEVinjJyzgryW2JHwx91/zn2ovS7ajYS6Zn1wo7OMHpr20QD
6JthxZoS8BDOzYmgDQHysOIBZA+ifBFPaNte5Za9HXQrGohdjbniPSZrc6eULilkaeTOIrBVcEcr
yYMfcpCLAg8kutsUc5YJwdJjevWGGTP/vWtVsDEtYml5pKr5c1IYJAb6XMzvq7ICO4tdnjTS9Yx6
23bzvbKJnXelVubUw//lVgECzXvQRtOLFwk3AjAOD9VhXo3sx7R75SHucVV7TZGOX+AaO+FPdiE+
8tZVnpEjg8KgqlQeykGHYJIypnniVY+GYLLG4iPPHOt91Fz5bKpZ/jvhgD13cYPVX+kbsA8lHPYX
EqLjr2Ig38aD94S+JssHA0JZl2ixx3smyw2YC7Kpi1Zl58kEriUR3DGJl3SsGXJCFC226U0Q013v
vmjaaAZuMMIY7jghXRbqtaCohiCBcbfcQqLUP4G557Zf5O1ycMYJFJI08V3t7xlF1Ubi4WcThWTs
G29+PJFfNOTzkbhcYwxXOstbNLfT+1xWlsG+uXJechljJW1bVQ+0YpzJmknW+KyOpEx5KhTjxSed
wSmCZuo1rFl5abfsZRbd3HGxsMSe6gmDONJCke4babcKyJ0yvZRVR5x5N9xdc7pTOOqms+K1DCoV
kn7T1PUrIDTUE6mLm3GjaWP/V1cUzjMnzpQrIts8ZqRfydEf+GDxkHUZplRlzsXrNCguyCHeym7r
kvzK164ZyauIYBJzpeCe8+uZpBEUwHUbTCJnfRU7dZ5fbWOorIB0z3nZrq5L8tHSEuI41VJ545vu
WvYCOmTRNpkos824AGCGyC+9m5xV9x226eABDsogxjoZo4ECxFmycXNpvYxRxZ0Vy7r4m6qrwE6t
2PnbIOL2ocUEkgRIhqtTu6R4XGF4GCZsMGOOfMg2SRoIY1C6zaRXUL47p56/YksjQVijbn6PSAf4
6hIlGndJXXGLDqOeE2Cs9fI0g+Jgx4R5RXhYkBabjIUxwMoLzMAZ7tWZJKnkvezQrOySSrdifPLA
OAJ40ROAa/I/mACXLA/8f0qE/79s/x93mcz/fdnurz/fyb8t2/kX/mvZrjr/wmaCIw1+JNkj2p1W
+l/LdlX7FxMgNuocZgS1/uOP+18gZ/VfbHPYx9rs3P+RG/7vZbvh/Mtkoo3KAkXlffel/78s29lQ
/XuJD+0W5R5OMGpbrpX/mIHFuaOQVXm3u9fOU437GUysu8Oh9pJVSr9HZA5vPWN631Ff+Z20//C6
OLe0FPYGEVgWdM6XMPKHlIVcPNP0N0Z/Gsl4oWc3zmttVheCvY92mVU+OlcOdywHtkwEptZ6jxTG
N0adTIV+PhZdv2sSFeAOHlYzKzy35vytzwqgAyL+SN0uP61SfNdTtDOG7rdXXAQt+kE09mOijaE0
Nknxmrg/9Xwc3ddhFTszOsQT9Mz0pHLutTq5eGLxWgOTPrvcaNm60CRa3fx2my9+O1wRZwFrx4tw
+JVpeRvcmdcn3zicRCk7i7HaL/m8oZphQ3zsTfZ6xuJn69NanDVGAOhOJ89UvrNcvKxEMExERTtu
481tuVPc54l5CJuJa9Z9rBUZhbzDDXfhyhkQJ4d4rs8kyHdWugUmZmB/kq9x2bBP8u6AHjfFYnDR
hkMrVn9wAK305o8Sg9HqpeaXoKcK47Yo0KiU/rmL/+D/I9wLCfgTwQx+oWU7lYCDhQ6XxdptSuDW
JhoIE3FOjGa3itjAEWyYZ5vBh2J239EcH3psuN4446yfp5MtpmuydB4L392Ypl95F875H8h/upeL
O/6uYEWeBpq2TWNQIZW6c0eFU/FqEBLuY7If9uwxs4eYH5tQp+Y6sIFbp71mjI8YN/jNdCuGwz3n
pBrHkPK58orETfaJrE9jrlI8Ido3o+6RUZVvq7eowvpr60HRdbfYGp86J5deay7bXq/MO6GDRMSl
/JhBmRDvtDzEtXPUR1GA0HC8yllDrKiuPwuyJCbx2Jt8yCvGbIq9wdfoLo1V/VXFj0GaRMDhfF6y
V9GXW8JpcVxhKRjfGhro/QAXMjOxYGcUfO2ivfQE0owRI2QABuUCAWTdu8PomUN1BLWS+WNfX63l
DKjtN7PnS+8WQdVBkxnqbQSlz8w/CA0KRjkFxLIeU9l7RnVckifuV1Kch0CafxZZvHSxu4txhxfs
tUwx3npwN17tgMKUGM9UlG8pFou/ibqGhlq8DZp8itIKMPPojasTLMtwcZfnGgqLkZoP8FkAYxX7
wlB2kz6dl1p8u4X5gbrhO+ve3XXXM+GJhhUAT7c36lc8m4cRBEpZXTvTfpI6c7rZTbxS8Bha487J
o4doLH+T2ORbwVbqG5Oq8pRLbjLzItdx+GNr3bfb1Yfkny+DvLZEwBKHhzArsAZQTB9I6P3gJnxz
HV4SxdR/e1f8qJoA4eaMLoYijoko3TCnPGpKsZFdHGRxeUOlsRGz8zBLpQ1Lc8WGnIsqBJL6BADk
wzXzNSBG0b4qi059tzr7pMb9usQLcwdHicM5Ka4sSutAHbsXsDc+lI+zEMVOMBWrqo+12aSm+Z5H
1a6N2By0OmS5bzVaACeVa0C6lDc3yZfqtJcEZqRGlc1Ybk29vAAOkEI380VkrNdCmvMj5+gUqPZy
Uitea1Z+f2FBbpwalIutHbXCbp/qRDmlhjDoSl1j2y4vEkbOamgjux+biqFsvbE2nnLEEPbK5soY
YMA44JE8EfVPC9idEjf9Q9lX17bJt9AP/cqanYNTMD+24mbdRR00llpVrHBNeDXx4WXUkulnrvVH
iI4bWROaPELNU/KTUxvLs1mKt65Ybqztj5ltXtSKlELjKBXC8Zox/QHj+EijaFDxWT8d0Zk+OAyH
MXmW7NxFo8EqnOzQGeUclOZ8G6WpfOiDy4iTgEFQjCZkun6B6Dp2WRtaEHPthbfJUKITYuvukrYt
RfkIG7UxipNtRi3Z6guoooZRwwUARXpOywhxiCs3TqpbntCVca85YD9Fo7+AwSr3WSSsvUPN+qR0
pgzsbk44v8U5As72PkiMLJY1p69UU1NoMt9/4AHJ0N/F6Qkaw3yMSR4L4t6od1bRA31wmnZTxEoL
QRMaIXE1EbdilmMdW89254ZEYfPlgbdUZLKNiXThWPs2xQRcCk6JJ1ORP8WMODcdjfImTpp6T7pI
AcbibzPET6qi7PRWqcNFe4T4pJ8iiNyB1jVy03Fi3YD98dqMrlVdOt0AMpkM4xfKT4RThbGoe7Ta
ZJ+g5OG81aoLsCyswOvYXjEiAbi0nhVzJrorszkf6br9mYL5fv3F2qdRCREkjha4k14e8maYt4UT
8CE3NEZt5C1znu8HuzI2lqTqT5b8Y5gTEZoTczLbTd6KmNB4DNDx3Mg9jLinNF+qs2Fn+ffA9Nhr
lCk7REyqvbo0HZ89RRMsEIo8o6X4l2mhbicYZCGfO2WBpX2VWdZCdFJ5YC20vErd30xDGTdmVUS+
gaNwYzblAI7j/l9D3QY8qiuvVaX90YHIb00yJLw+SXZE/jyz+LiawiGwvDbbkxQUCvYrejl3C5VO
97tsXn2lXr60rJGcEjO2WZBKBGw5y66k7toCNI18pT0v85aA1y5df+MhVQOG48IvrO5traq/oxU/
YIwQG7K5OA204ozq+EVP+30fL+ekVB9WxQ51vdoNpnzWujJQ4ZJhEv2e7fyzJl0G9uK242NP02KL
wntrORJKXRgZJ5Y67ObvNZN5SHtz6+adn9DGZOqEtiXypz45rKWTMmOQ2yK6K03ac23mB3cur7Er
/WK6tr25qyocYk2zjXRrA8UTKAmFGySxjZLzahhqc+Gzp4IgiDVzD01R2R+QVMbjOq4xmJeE5z8R
I02sQspjX07ZCp2X6RpMb5cJgDCiPbAAZ5vH2hx21TgHQ1IrOjY8o0o3Q7ti31wnl7zotW/ge/Sj
uYtttkQA2NOMPlt1D22j28c7PuErVyggExERVNhZOY6HQWzrZk0ekLByM6J5KcJ+RAZCOI7YWnHh
hlppcDuPg7nRew1D0srFVLntehxhPz2qiZtt5bSaO5nk6mns6uyTDq59rOu+JtBhpUrqYdc9QR4C
E6kvdGeQb3UDYso8Xk0NSFbbmGKXFXP71hkozYxJt3JPjNBeF6WqAJw2y3O2LiowTlMeoI6Zv6WK
H7kepuHBFcofE4oe1VybDRdnQDQ0xzX1TElXeckYBYTSqdJnRtFir/One2Mi7AfI13aQjeBRCtVu
djAOaW2VkbyjSBs4+RI9sKbZ9Cd1Kg9dqnF72K2+hJwfur5jkrmbC+gMo5u+a30/G2w2hfmmFlrq
r6OaBL0tsxusW2YNzIMAflrwRL2MLK0Xa5Tu3lCqlS/1bsztIsoUhiC+WvYKYV3AktfM1d/0rIze
S70vDro+gUMvy5VSEQnln5UJh6e0KuQ0w+7ldiL9+DxXSvbOKMvZz6rJGk+bSuZaVdGMf1eoY7t5
BByjJMMncG7Bgagrga1I46zVzmPqmluT8Sb8mzToLCdsOy3AFHNo4/FOd5zLLZ8kwMpYOaPoujjd
/GrkczAt00VjhsmjNM7zkfK9DxiysO9aFEjFefSpG1NYINq9R66fUqGe3IQbcHGKvZD1M3TRF53o
p2wgrMSYOZ7qZ+7Vg947GwEoMpjZbG6Y3nwoUiXfSlFDplLNphX1upmy/qaBOPRbvMa2CTfR5bxE
vR+dC+J9GzXZu6xBlJUg1XxqNq4Vv9b5jEQsuvYowCgAiYImNjQ5wNB3vVwb4TWBF/fL2HhbJ6Ft
5Kjx4dudT6jOlztbI/cA2yZrSdNDthjNs6a1pKcxT3tei1T6WMxJFEbMT2SwqoWQm7qgybqXtVjd
xzzPEcXGK17FwjqUaK9lasdhFKFBbElp8ZqcB//OZ/WQCDWbuVEOsW2EWuM+LupnnTKGbu7Z0d02
YnzCjbKx0dYZVcUnk83CAxbuSQLdyeAlPZhPb9RkaNbs11vkuDFja6Ps44urjn/hiN8BqkMFXVl0
YcE6z1dNoUy8VSk5hBZ/MD3AlB/FKsdgBm+Ibiknq5g6lHtCKZF0xwdcFJdY6RGQC3lrkkn1Utt0
tgUsOUa5ybZROpC5Brt+xkAs+Kt+3hRjyWK4QN8XcjvY53w0qa+0ON2Zqa6/iY4joU8sts9q3luh
UQrzUjCV2hBv014TKNAbsFYpm57YOdLK8RJAWSxDDUZKWIvC2AGGTQ5KWlQvs6K4G5IRk1tBvgp5
trr9pmOl31qi67YDixjCodfZfWvJAriRCT6+ZOgpn2xTajv8Z0MoGT2nvlO45ptmogBJxjY7F5Xi
PlUFkepIao07iZqln8imdq+KtHybmqV7vlMR/sx2MXyN1BeHYZXKQaAy7EPZqsMLfHl5lXmVHRT4
xZ8QroBJj/k4bo2qYyRruqV7cSdreB9MLXrKQU0+qjLlIhqZdq4eSMjyWeqL/rlaBonK2H1U1u0a
Gdy628w7mYH51UjufTbxMIVOlc+X3GzEcVVTWjCbB9OyS/Up0tq76K9TzhUcyX3Z2e0lYjFAdonV
cNQTtzncM9pb68Shvx5BpNO1OWZXvZGdHPHQLIs/is54Am2RvEM9RL6og49/k645aCH6TQ0ebjHv
uzgzNmie641iZuy3USrNcdoN2MU67XFWAYnSx0oz0Kol56MZuZid3vUZ1SavRWYYm9aq4purjcmv
REuien1sANiN6lXyaNkJslezJSQg0tRwlTadoa00yxFTE3eCmztoTUZWKXW1ITJE32RTdUp4alN3
3qt3K1u/srJm6wV9Z/KMwXoule7GPdt7kEI6tm04g6TxJMqEFiYn1j6a0h2J24xvW8JH9WpV/7rl
aHk6ufFtrqc+w+LyZ5HpcBmLbJ9G5bipaNA30oRzE5F0mbv5ex1pxVazk3ByjU2mc2bbRClnJJp6
xA5TduUfVT2btObae1eWl+auc5HYFp8d4DOeMFEZj1UHX91GY9tU63gsENGWye/KrAT/HLxy8SaT
aO/KYjMZqvS0/u4X0Fbkj1EUDIV+gKjM0m1a+feK6VRrRTgC1/NcGjC9KQO60Xv/+EAwMHY+ViA7
K5JugCHOWl8yhBhLwbSBeZIDZ7SWybNIB4YDel0HVKh7Ydc7s+ugkKMyoeFTm7PW/Azada2ptFiP
eEVWXph62IzPLZONHHgBZWKSYbfwVZ3AdY9pG+paW/AOsYHqRfyTqVWYlfZPM6fFS1Uq536euo19
T4Nxy8jYqVpPla3RT+VZc6WT2vNR/lXIhMOrGCmbuB/CPJ7/WJp145DjjMejzF/7F8T1RjTvkQJC
FqcYk+Bx8pEsxd7Q3puyDOq1U+TmFiY+vz5jay4m5ZXtygYlCj2p2xxlt8qjyC01vCuc+8hyN51D
3i1gdGLGS4aEZsR317G6dE56EcZZ9tFa6jXOm28lcacA+y6JBEq+YB3F/FxWtQEPjDlMV1T5pqtL
GSYJQ5R2acCU1GULpxGvfanV/UMMHJkj3+FoKWGV988IQk6RdKgq8/q1i9vAbZw/JKOwOqiqdKuK
/DzmO1cylWAZ52k5Is5OkOte+knmnuNI6Fi0ByJfMjaiTYT8utcbxi3uQsKEOCGrty6c2dMmrvqj
gSoHzUHtbipXIwYKci7hWifBHGgDTjX7E68ZD6HV1m9rPf+q02CSI0rjKboi27CGu7AiOrikVTDM
+FOwCTsZsXWSvVIxOFPVq6wsGJ2TPl9xi9tbAqsDLVmONfBimQJPwx77C4adS8Z2zxbPAX6nJ7dr
6ld9IkTaKJjfsj+f+BhA/s1j1nkiaVgbFLN5Upg4Pek6n01Mvo8/4Ifo8nULKO6hrCjp9VF7Xei1
Wey7F12L+byqchWMZHriTtBTlCOw2jp+QaFRbKE/WkcLrA+MxWTfgyhzEMRsumS+qUVpPpeMF1MH
30xckjdgFIm9revWDrV6ybbIKArSM2rnQUkgk07xTVuNA7/JK3fi+a52Km3nj0vMxA6vOkdhxt1I
vCtwB9aJKkrJuanExlSwGkdQyyDCEWGSp1uWZyiQSZbYLIZzdKl42mpePrmsVGr7dDMyCjrJXGWI
qgnCGsTS3cZUba6UBmd16I/W/b0YJwP5yZQ95K5iY+iOf9QxyTdolL6BWGsei3nnaS5IuUeI9qDo
HYdkB9qf8PT6AeFhTu1RyzvfeHSQs63aoTEb87SQSnGtFS3d9aqbhumEVA9WKrwRyCpcXLfCQg+W
NtYrArfttKDe1eymuXHxbKtWuDuVhfB1MFnWVpzBtpldVat8ckwW46P+d2zWf24lvpFoaUEuw5SF
W5EHVda+mPac72KDE3UZQsEKqgT9NMj2Vbc+U5Ae13gW+jWRexIvAlt7GBMWl+KPwhzuyalNEl0s
8I4qhGCPzst4Ynmcb51hHZ+rCG7n6szymlW6AqM333eIPc5mIgmzyZwP6bQUhinweEZijNk5eNmH
0TJNRQxuCEEHdnH+UvbOmYBz7Eb8n1JL8mPSREElrqNmzofsHqLeQeR27HGjjQqD0pZIgtpAOcsL
kVm6S4m7FBQqDGUxGORutBeqcp5iJIkQEBsHhHz6co85g3iBoKFTso1pDlAyaYgZu76h5+/J2ElM
zyhtLBuQCu8A5W3HmZtnqEEiw2l9jW5fL3cd2OC5sdhXvOftUHnIuM1jdQ8miVJp7CrDTZgYUHbV
Q9/D3S1NItsW7sGs+U2UNpjrvEVNJhIWJWsWWhpwX4bcinlgaclGwrRF2A/lN7npx7ytTrMV6/tc
5u/dEovjKK3ukOfTvizjZpeJ0vZkRNaMVzZFwM4CmJTs1R9HFMN20uSpuH/sbOpj+uj2MKbFsFEX
oK6azmfZfblqlNUoD1lKVuZ0mhwe8jSyD6xpurB0jDHQifc6lGr/LbHbPWeR9ZNUsGRi4yCZIE9J
pYRQr7mRYncClSq5JKtBqMGcl/1X65h/8oaQm9wd9efGmZ55DG6yhDzZ6PEP1Y92IiTooE+WeZxN
5RiPGZnlMSNgF13GBmMLRIc5IvcgR6+cAW+WyrQnfrvytZUGsi71c57NN81Wr1YcvykSRnpplFtz
jbNtm2mHMk4rr2upBYoSoHs2HYzSAj+oIdoFjV0SmEErO2P9NgpzU5YZ2UqT6+nZOZEHu9zZ+XOV
n1mlXmlTkabZIdt7i7vfKkKbZBrMQH5lK7bXdkj3SrpfZoYhfsoz6TzX0VAfyIsGldyhCulWheLG
vYIsnb2V0M7QLX4Ux4NVOhGRUCvssOGCwwbe6WK4kU/9ZA5lvEfcd1UB93bTPfhcWy4yZ23Uir+R
lXLSpylqxXSI/Yx/4GpLYphyaygBqwGyLfQFJvyn6MQvpfbOVpy75hgtzuI8uW12qpb0OkTyb2Wk
+snpDReladlstNicrosSH1G05h7s+bchNvEGNTUX96VUigc3HjxGhX66ugdFX3bVYGTB6vZbC6LX
5PZuwMef+upEIla7PIyOuOLjPU3ihbAnyjtyLcppW+a9E5hFvCm7/omv1aNQKv1opEjqI/e25PcX
GIPjCIk7Lrv8atTrUS5YYvk245iBGMkmsWdHSE0TJAzYL2HtawyAi3ofm+6bzbXpgem62J1AZ3Cz
7vN5VXmTZgpod8muYw1b29F5+WVWr1fMxTYi6DoKcmmbe2Yq77gMH+qRv2WeXeR3LKPibbsS2pSA
pytN9wPuuid5pic9Z+cp/47oygizCjozLKyL68KYs5I7v/bcRq1v4Sor6BobyXuvfhQaTq/S+pqS
6DPmbrOaabNWqCPU56U7W5VyNmZ5YB/sO0IhSsq+pml0rCOn5SrOMkrA1C+hI2w6Zm1PmLSGrVFr
TpC0LeM3i1a5EOuTy2L3uUUe8kR+FTwCCKbPej1lCSvEOCJm3BT1kWb5YJCDR6sGJCCW9HeYb6YA
b85DRv/BhNroA61FfKyuyp7IixhjrPPjVhyNRIaBU9ZWUmTqhIsbWIqXtR16/FL1NWNBspM54A9o
ghpZQYkps8Ad5RXdNBWVWFzqwKKn91EectkdlCJ+6DJ4CY5xTZQiP3RJuYUyBcHfHY6a5iQH11Cm
kMi7N8jL16XL92oMwb4pZnvD+M72SCmWftYTGl+K+Uiai/1CbMWvEIxUF+T49yC2hKLcfbI5AZEu
Dwy5qsLY4udrjoo27DKjCOpxfSw1wsfoVB5GwhoekiFhgeYq/E1NSjGlucqpSfqwzIfr2mq4gTNq
nBW12PeAVFmYj1Ud7WQ5QrDHrkohfXGKOtR6bWss1aPTNZ42uPRzf3siKyjrd4OTc7JwdO3TLAsR
xGwBtoUp4zbyxNlyW6GLUqdWO7JusCWi+FJH366PQ9UEifFs5f2VhKZTnLSXVFOCGeCyrU/N/Vsz
PhCB9xu0VIY/yFxDu2qRimXF9DIEp8F2XiV/HRScMLWek3jx8+7VKJYQaeaFOJgw7vYZSPr5BEFx
a8TfLm04qSoAn7lIwD9zxXpm8YuLn9sWckrukkiVvlvDHOrDd2KEQm/eUeD9iRblJqa7tkAPYlLt
V1JXGvAQ3XAqcg3w+R8QtX5Du5lxDLdDCCx5M4ApxZLpFdZHWRJGCeMdkKWL9zA9oIgJGht7RUt4
y3ODvYotPpO73FBt35KF2K8OrbYXNZZ4zAo7furivr2hv+EHg33c953ibpFyaL6md+kX3BJjS8hZ
waqGc8jvevj3bOqxILSMFtg/ghs85k5k3LUE/KnAb85NI4kH1KtpO4wk+NRlZbxWqUbzNvcc9Rmy
1MDtDMy0SXOFfq1+mDZvsNksA4PbIv7tDTvei5wjOjNE/SbVASH0JPB5dpnTPJJ3aPlrkV2LWHW8
PM3ulmvDWQ5kb5BQpZGoRznwPFPUY4IuAl3tWeSRJuhGO2KRnrJOebEHFECMUj/wlmwakg0Cu+AQ
Bdv90AvD4bJ6ZWFeb+sFq0Q0VaTB0SZUqeID/MSQwON8IAm4DfKo+NYy68ay7hXy0V5Lkl+cELQY
IOMHaHAD4FtKlsfBcQ5uxFy3mc2ri+GfnaR+JZmCSROaLPzivEvRO6d8GpCbxUxYDxCZeKPJGhDB
PeFGgrdlQvjIFsPQ6gk4wfCwTBhZnLq8ddOwW139EhfGlSycT0UzH/VJOWT6AOq822Ymmn1YDTlf
5ars4jy7FaScUhfGT7PIDqU+vBvcrkR1rNzgRoLSrVBC5qOT5xrJUzvrt1IASFeYSte67k8z+0bJ
mkbNz1FUEzRlyy8z/+1UqfiC4t6nS0VJwohXJyTHoxP9HRBW8nFytRGphHqhQZXG/1hmitOCXMhE
SS6GLh+cAYV3tEZbfc4/pZtnZKQ0PzJKvnRRU16TGInPtyKXVdlBQx+8KcFirqhb3WhDe40PrsXa
B54RG+34SPDjK4XhRVeJXSLE6DYLKO7JcoFZ4y2RScJjWZ4yneu01h3evi5mRnA/k1VSqBCxRdOy
eBUC2R1pGcLDCP7erPbWScaDasz3hWLkNZUbCFA828akZYmGz6Upr1nUc/c7yZNILMVvofJbY/Qo
AR6KQvusjGVvDPI6VFkYM6vA7fGrGYoIY819vqctTH0bDsRAYKMXgSHbrVM5+s5eqiUcylnfrJlG
eiJeTg8ox2WmUhxK/TaW/d7Kyo6ckPgPDkLHE5bySeIcdp9e/c1UHGNV9s/WmyGyI2/J/D/ZO7Pl
upVsu/6K476jAokeEfZ92H3LXiSlFwQpUuiBRKJJAF/vgXPK9pFOueT77qoKRSlEiZtoMleuNeeY
4hYN641lxreGjjZe25Fe195Wg9oZ/vTgh+9hv8MYfcO4kFiYLt+SSZ1ygAk3hV4y31A/msMBJMGn
yziUGPpG8E6axLxZuMINcSUJdeW0tFhK64iFfY0E/GHqHwP/iGL+gLHkfiwfrdzYdJ23SAHcmDGZ
q5CsK45tUX6Mw/HcAJrYJtoiUiIhFoAI0YWNUmwbEd1mKWmkZCrMq5lIy3XNyZaOMsWt2bXokxt/
n/mEgqF7PHshiWLmklEfl96HMZcXpB+Pbp9ujVmUq7of7JVJt65rbQYy2QQVkL45cSPZWsQdmZ3T
CV3pR6y6E0iIB0ZrGz8LrvQ4ThxXJ+ZhzDU5X65qT9XreCgBtDTTxq/qPRCGPUlWBAllSmyyDo7H
ws9DGT9IHjkmkJRhUF/r4dIH5oeTESnp2F8aWb5HfnmewuGzL5oPw4j2Zh/FBEGyfVu9+t4F2b3h
ksTB3voQuFTbg3dMJbFBVnwJs5YxFO6insCl5IeJV2Pr+J8kmHwhXOcGg97S8SqtG1U0F8I0bhM9
m+uS2BU5hOU6rFlHe4DFxItAJB6RuMiseKXIPZqNeiv65FW3kc0cwj+PWjxPQ/OjYpBL5E1p0P42
nkxebUEDaj9Pn7PbwjOoWSVjK1j3gfdG+xgmQOr0W4gWd+zFJyuY7oIA+x2hAYsqwy/EjqG+Rp4O
XG3u85ngWX8JAbxkVXlLy84nYQDifajlxSCxcckbgP0mph9pz9xKUal2Oug3hclktmjlJjbii2ol
Zl46ZqvW6iZGGzh6/Z4OXk3IXdAMJqkqfKdGjKcULgsEXzq3aFPETnrhLeBB8xLlSbLmGmEH9Ip1
bRnvc9chiEqeesPfi3TgXxyyZGvnQXJOk4nLJ5mKxZZd8zyKc8XgYa2wSqw7BfMl4l1le8CJgLZn
r7zBWUdW+sPNwscJSM2myCz6duU+jIdvnddvAudSSUYwk+JCJ1m68clKrYj4czgnJDvpTNHKkUgy
PPcZTf+GIalLl6MdttNgkHVTJW+EGX5xUcWfKwgGm9wq3HfbMH+Qd8iaKt605pxVSvnVSsmiw8bB
NCJeBlLvXWt9rc1m7TI5zTp3bfAuoCYiu3F4nUNkErqgiLKt8oL0GiFDeiQD5Y7bdTZCpGiMlO6y
wtlIsvKkxUyiQPOAJ3A1Jbd9ew2Tm7F7Tv3M2XSed8wseYpJaGqa4SEoCnk0Ja+WK6Int/MQR/SI
YCaI7E2oT549vrpZA/NhtHBQd+bjLCeAEOVZjMMNHsonPGZ70gd2fqJ2Dh2xlS49Y98ZVDmx/TWq
7xVZtQzo5h3OVLj0PfOsMnlo6E3Tkls5SXgv0DV28fgSe8W3Zk7sfaezx9bIvw8IDiP/06ZsaBny
apcwRup9q9sbei/z4+SSoZYydc2L6/JaZPWuSOY1pKaeuV7YP6T0A/Q2dzaT4lxrMuSQ2Qozys6e
kBpO9Iy6MrVOlUsQZKDzS+IjCQvM7ZckXItbd5mwI0aL8/uGqLCntCGjRpn8oEhSzZM1deknluv5
UPa28Qn4P98WyVA9zsgff9hJwA5jYcXJ2YlKnSY3aenqaWMRRc2odepe8HvqG1S0iPIDk8DQuc/O
k9EFx2lu7F2QVO1logS6lG6evEdVotjSObfaESYiwThzV0amOhjQ+Vaameir9uI3ONJX5WZvfsMs
yerqllkL7qSV4Vtb5IDyMiSzuhb4qW58uzSPoh2eQSThNInogm5to3r2ZU7YqWX19kkUQcxAM/9Q
sVqz5pKLYuxmsSQje5ukErd1m7wQQo2IzXtuUxSmIq2a5RB150N62hgV6xuEDPnUZJ5x34c0Pu23
msIC8IIPicW8ZjK/a3J3FffAUmhAHOgjGXsmyuW2IX3jkA7dXZP6DyoJ0gftyQ0GcvRSVjWeFEJp
wkzbZOUX/U3tidc07c619T3rTaJhOYEwmcGMozvm8Vm+zyeE6syo8LS9BuZVQ+ob9EV48c5n5hJ7
d7U/HBiKrxoKO198GprZYmIcst4gOKD5ZmfvKP7pIT/z3q7pB4eIheZvpDdPu96g2xeTl7wwANho
pvnN9hfnK5JT16s9giG0pFr0T+Q94krIbuJscaYxxJ1iBINW+qLCqFtOLw2rCgFXWbt1sFJgFUSO
ZdzVAScGFj4r3TjWkTThu2bxYwRpv7ULM3olE6bc2TWFNfE8IwkRm3GuX5JqP8j0XKfTfbY0k8jt
irbaCNrj1IaccEcin9XwWPThJRqCcBWTxoRdKB2P1pzF2xiczEbhqltX6GbvItMInukMJjt7Dqn7
Ja68UJu7oVrmAOjWcpkjBXVsf4MzdSvypWZRxBE3AVtrMXr+qihwdLjJNc7n3TCKl7lT57ZDm1u5
+3SKEStn4UdosUTSXjG++gLj8ITj7pp5JAsGxnw2ar3H27HPDQzxRgowNM3GgTrLwv+EbxlpWPSR
WEwAO3SuRjhcmz65+N1n2poIcxxKJMed5jVp0G9subw6GvVbPb4S6LmtKySuAVs6o/J8pcNarvCR
bYqSxNDsu5ItKnQrvGqf+r/nNy6S0ZVLkV1I1a2JVKPjWhQZC4kOtqktkxuUdCvWZoyFOJ8Mcqe3
cRg/TV1cbwNS7z5LJTEh0W/bYEY+Mf6/qtR8ZsKdrHun0Ciu3RKbc9GWfArGtP91j8Wt/KweO/X5
2V3f5H9f7Bnfa+bvaZx0//nff/rdNf1Oynv9o/v1q376S+1//vHH8We9eevefvrN9g984H3/qaaH
z5aIsD++wT+/8v/1D/8JIXya5Of/+I/vdU8aPP8aGc3VX/mEAX7T/7vHYvem6s//dmyLt+qj/fWv
/em0MLx/QK6HcQGQmHYI5on/5bQw/H8Ax2UQEBKSsSBM8GD802nhWf+w2e1wPhCAYwJehSXxT6yh
J/gjxwR2AxUGpo8b/lecFn+Q+v8PGgN/BfZpLBsYeUFxWkCnfrbP4mROhNNXZGD7aXvfZqE4Oip+
IvCE6dQwMctWabu1+hnRgDTcvYXj4CaLCpKTshzdstKbQHrJY2wSKDKzOwXa7y6Us/n9KPzfULHs
n73wf35argupDSFId+sPatZfzL46kAwGSNtdj5Eg5qxCUraWtQqepE3UIL5K0rpXWXi0LIkaWlOD
PCRoK8dV52eIMVJYAluIJOUuS+zgYLuFzZmTxCR8mT1NRwjOPQvzxC48onEzm7K7yRqc3HLCX7iy
nGy+TwgK3vTkOj4iMWM7c0KDbM8sKkFlGFb00cZgmFbBGH52UTQ+JI1LQ9XCD31Huij7CcFueIRV
VHwL8xIc3l8ev7s/b9xfYZB/y9UBybiAiQCHIThw8Gr/fD87XWDoAtOwjokgDjnXXJKckws5IrTv
Exo2BEOnPl26QNvHNLZKcwUkTz9I6dc0V6sUYR5fwLBtSsS28qSFgwanJRJ3t9xMmBp/84l5Xv8K
Z1nu6eIl4sO6NqxF7u3Pnxj+WRsQxivWCtHbY1dFKNYAtn7vgGFBNMBtfjItGX1J3aWpEOBvORR9
/MOJatC5DS4AhXZGXf2sj+lixw0GSG2b0zOm5e45ok5O1z27ZssYsk0ecGiOkMP6foSVNgk8I8Mk
STgPI6ofe8y+kTjkKareAie/JdAbu52mo8kDk3z04CAHUogdF663rjgqEXNabNpxlPez7rptZMi+
WfsGXhysb8mTTwv6FTwa1govKR8odOVbb/JjIOVg4DlDQsf/Gicj0a9sUwnHxsMkgvajLUit7sYi
4cPXpZo2w8wonigl406HvrytywkqStiJ9P7fP0DL+kapM6HUXHCsf94OGjyeyX+XF+0Xio3RlEqx
QYu1tpsU3zzOjJWfcUnsIiAdd4zRs261xeQWgliwxZNLOGHfOw+Zhka3NgwCKQlXGBw13HFW8JEi
IfZ5aoYYyWkBWfOWQzlGSc/uGG4EOs6u4STZdJs5gtaohZyufVRjuKqUXimZcpMQ5w5wOHqyRMVw
gUSXJ2u36BcNMgCWNfPaYgtpjFW6MnrMUDXWdRQYCLbbOLlWJM8m1GV59si5xQ5WRJ2rtW1m+H/b
Ia4JLUc8j76PgPmLz0hOSIf6PoiwtyNPxV9uojjIW4tjUly2V7+vXW9HQLO8mQ1cxlAWklOtNVVW
Sk873yBpby5JyRdAT07tu9TybqGEjqBjqx5NU35v9Q1nLLwgOzS38a6Skf/iYX9H1V+7+GkCcC4b
PzXOZh1j5RUuafZ0Ur8iJ18OknbxYM0hA+Tf3Pt/cesJhQo9kBIMl61fSCNAPXLPFJ217gserhSA
2yWHon3TgCfZz6iFAXoU7Xs9J+ZvAE2/UDb+fOpC9khYh8B6rb9FFyDWjNBkW+vWkjVCCjl+zShr
zsq1zi0Hg6Un1+xdF+GoSZFYhFh+rLRPrkbYONtQ8qjo1qx+A7K0/sXL4AnUGrwH/OT2r6ARMTr1
GBSToDxN7W3i+MM+k61aRfRV6RfpeWfjtMKexLmwErgBfALkvsR11IE9oK7zcHXtUTZiaI5tE6mk
79EGiWLmjcVIuFFlf6c84Cje0vD89zfTt/5+N8FCUVhQK4Smbf/yIk/9Hw2HkKhtFPEXr8qmcRsJ
a6oOUS4eqyjp2nWWqfDVLEr8wlmubnOJGKDMFmuKmwxy5eveZxrI1IVfy9K8dXLRIA6gq7nNaiu9
mcymOZXQYZKNRtjAnKzSWESEwLORzu0NYWxEEkOZ3Lpcx5fC9QmQD5lX6JoR/yqVpjzXRBF/0FtR
yPDGWZ8Zd9Cj1bezp1DJmp6fPlk0oLjxeahuS97rr1qIOVunmRyvzEHY6Mt+PNtwxB7cohgxfKNk
WlQLDosVvoJYnA1vYsrNUC04h1BFMxSbkkCYIJsPKmelcux2erU6usJFlOFSToVFB9pKiPDmfGA/
ODkdG1+5IzyTybuQavCl8Up8YohoNmJqvU30x74xTAmdg39/J//Vnk6EBcuxCYOU6ucXHlyfOeDZ
+Q9EDyZIVi+cA5Qk+CNVMWD58cmgnqG5j2yj5yabm50wsbHm8dzs076nmVGab1MniFJpkESo0kF6
jlBsJZnu/IaBZi+f5Zftw8cfDEvYt1zT/eOp/EuF1sbDZGOiZfsYyvylaci9NAwO7yCidlXmeTue
JnuPUEZs+4QRHxqIr82Q61OIwGlvzSlTAHPRHxnLlBVN2bHrhwYxbUCzP852IkicLyh3ICL6oQEh
T6gHmWTGNkQJ9BXuYHbTQZral36PKMZofpeK8/eVynE9Nka8boKa2bVsLsBffkCDMXcAhYUfUOQW
/DIRrOt61i/W2IUXVeY+kiM6X6azsYvVEI7p1vMGPnyPTiHuvQ+Tbe137/rfoh1ZQHnJl43UBoRp
/lrFy6CMKtNjoi0qJ7tz/GrYGqRcr4U/HHNw5Af0ZOiRglcwb1sK/tMIL+g3QKKfHdt8AsLpwAdC
qYJba9u/xiSmadaNDXjBtZT6O8I47zCEg9iVVjz/Zlm2/7Ys860s2DHARjlScXD5+R6MOPWMwiww
ycQjCYYo/J/5wai/fZ9nCM3pt3Sm4kZ06co7ejztNzAo8TMsvVhBz0anOLjIenDFI3H1w0K8M907
hDPuuVVTOCiL54mR/lwW8wIJQ6pRAzrI9iVr5tXyFumO3ToEZdL6QypZqzcSBZhmI0pvTj5jkWBL
mP1veMd/AI1/erUcN8BECVcZ2KUHy/Xnn5pDHMH2CO/WmqpnQ9+IFBC4GReNSfULkyR8i7GvHxRA
3CNdlwz1rnZu68Hxy00bN3y5m6lrueTibaqgmh6bggh0PBbCeI912mLik2ezV/XTAr9tVxhaahfw
XaDeaKEFz9QN5IQbMe4VUeQU2+7Qr7SIAGpkGoZH2KQkkAsZrrMk1bd2OcsPrQzjwwzL9Gtce8Fr
ofPgbBuW/647h6pahq57yRsLWpNBhPyZkTCyujahpTR3BWbFigBJGCJfS2soXklSqgoySL5wShvE
HnFDvXdExncyoy0puFb65yP9/9ER/7H0Gv5NW4MH9vvnT/0Mvv7Pfkb4D7AIdCw88GMwIsLl5fuT
HGG4/4CVRvEOjssFIUst978bGi7oCIpK5i8c9+BVLvvCPxsaDg0NmBKg7WDc2oQ1ef+VhsaCvPzr
S0LaaAAFit6AY7qEyv+yNOQNNvwIMe7i0UZiOopsxkDlhqdKle0lp1X8u+C3v31H1wF2bLsWkQGs
f+EvADKzNGTX1piai0rBWklcH/2p1sJENqeU3BFlOv/mkPa3TWg5LQd0brgVy/9+zXGtkZLUkQlG
YPQg3yyqpjJateMCypmt2edAI/2t53tRti3SIn7tndpw6BA7P0ZbFe9aWgNTUNseX0KIQ8FvdoKf
0XRcdcjlgnHSQoC3WZ2X5fsvW6TNmxzh3lOsjNPMWlu1xKdHM7EIrqiZcc1QfDYVxKf+N9XHL7BC
vjOca54hgUKYBhERDj9/Z7T8fpYoOtfTwBhiXZuBvY8Le2alqZPeXOIUaeamnqVu+1gqcWbJovwu
nJYDL3p9RIVTg6P3wYVCa/ymIhe/7pB8OuLZAOgxVaPLZC8V+1+ui8NpotQeLm8JNR1zP3DDO+W0
IyVqDscDUlvqHwy1aCFdD4XjYlapf9TkAJrYVI32W+926X2Jwd5AF5zGjBM8A4jHX171f9VC4j3+
6SXyiYqyUSPiU/UFFi46AT9/UNy4Xji6XIyM/Cm6RJHa8tNk5zwvzINvqg9mJ/MWv4F6TmLtvDdV
FquVwx54q4KquExZ7H4lbwf2maiG9t4YfRunIvqpVU/En3ekG+C+2ilU+o1MGQlvcNOKt14xzlpn
GoxFmE95sm9iZAGbMTC6+Q7AWDHeO2Eq3ueo9pyDtKJlMCx7VeV3dFOqmC49Ipj7LMS/uWVeZbNR
l3UAJ8tKkxorSBerccAlyenhLvF0Ou5jvwLiEsU5CsKOxS3GxNN5fvdIrS8FN2oM3jFvot5SsGPb
Y18Y3W6YkMYipALkARbPwPgDOlJqtleeOWPuanVUvWytWwwu0XScPZ8Woll3BnsqR4gMVcEAY6nq
9PgW+4lXruYq5GXAtOaklwneKmp0gB9bFhz+xVkuxchgDlQcBFZZ96qd4k3R5S6QL79Nr87sO+pa
pS06GMsc+dUACxyvjdyLNY1A/JBYPvA8bLp6jpp9E44duqrZqhWYAsYe+8kwzffYcyN6Smglk03s
YgRnqIvbydVxc5KEazvgaNG+PQ0txoSg1WQ56zzJptueBjMTpropnoWPomSDpST4KKbZhzmj7ISU
2H5ETRrO/jvikRbZH6LLYhU7xXjnOR3rNC5o92wM3XIoNhLUJGbQsqTJOjC/B0yO8l0WhtE1iANn
5030TFZlPNgODrcq2LR1OKMP1MxbxinGw09gOc+gxfhOQxtkhp/1yf0c2MFHSp/GWE1gtOHGVd6q
LYW4pzveqRMHOE1lk7nh+NQ7+DAp8uok3JVJIOC/Vc2dG490JAGdVC8GK8twiOzEe8RLUY9H1xgC
hG5lrO+D3EnRlY4xU2xBRoW7ZQxTHxsX97qRd+JEJ+2tLA3a0p5R529z5xjWd+lFateaefZBZrDb
rAwvZ6lS9jSKrdtXiPPLqj9Ps3eGWzB/iKI3V03ftXs7tYbvLhzeq6ky88nvQDWvCZODIzTMY3fo
tLJvusgtj7HXty+u6u2NvUjtCkTFmxqdwToht2nn0sdicDhaOKGY12LbSkiERLMx7MKcrgCUZgaJ
a0d2eIPLjgYgx2fWcd2K79DwVLrq0sh6EVVCK1XklbZR/GTqoFy3R/LIPsG51P/0yLZ9MjIn/NEY
DWydjr8frpnLg54mhp5ha+CnJ7CexnrKAx92vE33AM/9Y+bgpwDYUmUveW3mm1QFQwwM0UK4Da8A
MawE1WZuzRiMRAkfkeh4Pc0nf+rdR2fO3Pd0nGDCjNaI2hkyRNzD/GRkVl/qmmiClTRdomhwgSI3
aWjdYNHNs27nZZWLcxfK7W5qhPEJc0RdG3+ct72QEiJoHSUn7UyJjeivz3/U7Yw3PeLAwMjRYLCX
a7r/o4qDcD/6C8s/VfODmdOYFlngnPN4ObxnrZFcp87ow3PRcHaBqCxwQXejR0/MVFtJhY5GzGTn
Ms35drECsat1nX4FOsDDGmHIuFpt4u/avonvgkqk+yzPTbTfUdduBzyi97QEug1XBr1aGzhrh0bm
cxPKOl2nUwrrCODBvAuVNaB+sqwaAy2qXximfr7utZOepr6Z9mZTuN2lRtN4tCtz2kPAwg5dGWTJ
JEXVP7LzF+8Bfc9rJtSwI6Mgiu47MesEw2ygBhq9VvNQmnaI6GDu+/vJ9hITYW3knd0hDPLzgIVr
O0zjfGdUNFWhkKSIi0xGvnHS0uPv2/mbHbdOD98c0fEc+svuA9s0QKNdl2AUedLlMcUlHx7YkI3o
CASc/ATdjsmu4Ynl3c6dm9bHkoT1V28Hy9QbnNMGcMis3xgAtE5j4d4NJCsSvP2Ert265MM07bCz
7QkM3ze++M7x8EGa4Wcr5APxE1u83O9THN+qWWPHTe9SSGNHV7XNrWMr9ADFMtK3+5g1NRGPhfSu
HSfGXZuCYBoLfSLolv+Xk1DS+BVg74hGmeBt/hLpcNw1jBnpFIfZYZhaAB6BZR/Z6XwEMmn2GSE4
2DpGjB6x7v1tjlrhfXAagGN8C5/dp/YwRnIdHVrwzzWoURrXKPfBiY/tzlQBCgLX7ipEnO6EXUXh
hDrDrB3ylTKR5WEjwUHm5P1b1sw7MVZmevXKHBSUMICp+KlWyOS5oFH8BqsFTGIQBcajTON4x/qc
xGjGPXJdCpKu3QOpJObC487dYIubuX0iDrd6waUuuMKIrfXc9NFD1dgktsZ2hGQfkO6axkMUn8qq
RZ47du5lgECy87t0bPeUGnodqtFN1naqcWDrDB4ykF6tLvYkx206mLCWGKiiEg+boWm3JAYMBxEo
l/52Q/k+2Q622PoPTvk0+pO5gsI1P2QR15xl0AVl6ySl+xXpURJurRKV2QzxTDCWj4G8+dRRX3hn
mwuIXPKeSLvwSb4ZoDxmUynvZhagXWYbU7Ud2rj4CGLGV1wjf0vGLsYIW07IlBpYIk8+tT3dGl22
DhE/pWftwV07975Bmk2RhfkPKWLjS9NLRBt5ATmrTWIA+7ODeTr3aQeGJLF8GRl1vCaWU/YnyIyy
Wmdd6tQMQdFPrRp8EPsEKOXBqWBljQMm0IoAdAZLZZUc2E2K28AIx6+9VcoHJ3PVaSrN4H5BCjCG
Ei9DQLasnzvWFfdl/GxNulz1idWJby7HwHMIu+8Qgw79kbW2T1KbavHSRv13rqz7lQhu88yN44nh
xyOppVQWLei0cNULblV0qt4421sMQcVmqtQ78UHjduYsB5qtl4fWypF05hI+E+8+VQBoMFsf+rgQ
32SOSjlQeXgSTe0TmTHwOXNwltUud4aO974mmLtO0KbZ43jySgx1/SLU0bLG06ll+pJBkl/N0gtO
Zhk3Yu3LkTvZEym0cwwXdBuZufoyePY5JQ/hVC46qmj2+MUkV2gySf3EkORt+6g/RnYW751gnlyY
Sa2+qYV91piAHvrC1QvWyx6OOK6gVxvAC7Xbiac8catz2YnmZvLldIdk2VkoSVW4yzWW+kjQLJnN
8WhMQ/6No2mybkM93ofsGvvADIwIWAX8rsSGEGrKjBmZa3Mi4szYfFSWE11KMYizUkb7xeasfgCv
QQ8/7JKrpev4rjHzc5y1t/4cVRcJ6w7fbAyt0DeOVabyVy+q9ZuLAOULQYN6XxTePcLcPUXchLm3
bveIpZvFFVlcVO+2iFnKdpUIz9qJRvTX2Sj9jTtbGRtaoXc13txdoUJsj6bBgbEp5ZOtOaPXAaZe
RNUEEgRJgqchh7I0yYtfSLHF5NXfhDnwHe2VaJn8Qq27JghWwh7xmOR5dNQe0Dy719N5amV3koM2
wAyUAvdTZZyZ2DESDLnd3PdGZbD1ibyZlGM9T3FTkFkm57PGFcrIDnSzTErqkL7ZarAD2zJPCQmN
7M/GwXu9Q/lawht2onNjzNmKgOUQqvNk3SJ6rZ9E0lbXkuYsnPqYufqYgAWWk4HTrs/1LvCT7jxJ
xkKjMU2H3DfcjcQueC7JzHlK5vxHqBkHlzrMcaOMYY0wLGbMlDIwTXsd7WWcFfvC7AAQgucP4bvV
lzIpP6aojqBRJ9XZ8fAO+FYH7Nhu7G8AsSdyz5ngUIm3Nz7S1hV88iVixkvXiZ0pSJhUHtHMSX3w
Mm5xmu9bJ5/v+6CznnwnyQ4j7JldAYeaEoTshmufwXSosBCt26zhObBVhqFmkt+B4gafPgPYVT9A
5ICCYB3LNsI9Fnj5fmqd4EvoRJyduq7QZ6OAF5YMxTNJgqy5rgs4vqjAO4SWehF1tzG6KDt1dUg2
PONIjlZiYOsvGKZycNHxxVDIN6mKzW3ajPMFS43YafBk3JNxBdHE3kRJBBgk1M9B5FYgn8fiOE7m
XesA1rQNNmlRo+RHIrVPprTa2mlXSjKFeEQGr542pLCwvJTTsKs01CciZOn6src8pWlqHwxKqWNA
fcGBjtFe4Znlruz1g91JF7b2AGzMTI27Ik6RsVrBp0cG5om7LbYBW8sxTFO4n9iUVUM2YDHqM2sB
RzeyDh6p1+ZD7nTFOrEs9tIxvVigKbFAlE6ANTH0e+SA6NkGo4Z3ELK9x7zeB1pf0Y7i+Gvp62RP
xqr9UqK6vzbTQGVVJ97KreZ+x6SPdSQP39sweLQGKYAPZIpWvmCIABoeQ/B0MHiBVhVm9MuYB9lH
hQjvRZcBl4Dok/EYaEQC01zdFRnDQgDXuf+IlUfuhs4nt9orTYoaN4kO7jy/IuuYdy2+Eg5jLkge
NjCUmoMs1rMdeP0xGL0R7mdP2DXByQO3EElvDWWDU5PTcESA30PxYRbVe9TVL8U4Bh/N1GVn/mJ5
67cMl45R07tXB1A2hiylnNe4r3H1D/VwYxTu9JYbQt2hN8AHg5mkOZiu++ZI0+vwEyl5HRBvvZGr
Ku88MLOnxjGcq7Iq+87BykumMMcLLVLzngOle4qCvNrLqpcnAhQkYHojEUeEB/3JqAJ9xW4+3tdJ
oW6aNOS3JeokfIz2I5YRFB2To78pZxDvpe7KDeKpXu3dSuMuz9t8OoTEd9o4kszw6Hp+yy+cBFq7
0duGsu4LNlg8t4Yzb8M+mD5I/Gn32g2gmPm1Bt6SiOLMfIgpodHLPUxzSpAwyhtWBaIzug0jVuiY
xjimONrbEgChZet+G9UuRefchS/1vCDAfVgInwMMog49TdPct7LInu2Z77TJ5NDfR8heTqNC+lzk
OZTWZgwPjC3t17rW9Smu3I+FFHRyJsQfhmf7T5TtjxiM0kuTcaJlVj7fa0ZcL4lHKZvIsT+Yppm8
506Qf0opWd8sIHv0dfZ1YbanoZzDS6eQrk1dLp+CoQnuTV9V24yHhmDnRe6eQQUbZTasq76zMI7F
xoOlSQ6cllAyt7/vCd/8jusVq2FZawhJ+qswQ1RhiTA7E1+FId9JymKIv2Sbruu8jrsNpySGp2Y6
Rii2AfmPCuKBrnN84h7Q9eWCo8Y34yv+dH/jFUZF8BAJkie7gqUB47qkkUMVSyQPuvn13I0IWwgy
xmA5qSl6kBDH88Nghx0iaeItcB5M3qevvRlXjc6uMq4fSzsa6+9JNzq4uAESVOI+Lv1hoqvTVrdD
Xrjoc91lTDkqU5xErxqq8362sFKxsDjbWIDNe27oPi0sBWm+i1B62Cmhbn4LKbzy3aCacB91mCZW
uT9bZ4+G9D18HtpLwQRics/EyQitVSwtB9Ud/t08PdjKjwHsDAXVMRIlLzi7zRBp5LugyA5hFYXd
sZppuFyAHNJKq2GJWyvRuBYCYSEM/DcBpywBi2HPzgcNp9Zhf8dyWuVvTcf8e9Xm2MuxTwGLfNXw
j8RNkg+F94MOXC4Vn2PokAwxjWTxXBkFHo2dXVJy4z5XUtwS6gQkpOyHNoOGNuYfA3rAJ4sDATqQ
on9gDj9GZ9/RxXNXquKZ01NTUNqVzrdZ5R4mwCpw5xtzQP+wT12ZbF1XOzc9b9li4bLcZNOMSQpt
n1PrNa6nsT2W9BIxQiBAu1NWFFUn3+q7ZlVXqLANpyovwOMIyQmDZCk362KskPInKaXmEN8nbgSd
hCUBx12bpHjbq0oWPxAsMswUwvXcLwzjuwLIvGJNT4RVFNvYknQOrUCAHmk1DlpgFI5d3whzrAru
p/Jow9OYzKF2ekwQlGXx9dU8c1/bMmR+MrcN6NMZq+PGiz1neEhSC5AQibJ8uU/ZCTabVt5TJHk8
d2IwcZsD5oe5ks+d6NZzTLgEJklFGy9Bi5+uqgVVN2A9MHd1vHRHMssYr17W+ngthP8/qTuP5six
9dr+F42FDngz0CQBpE96V5wgSFYR3h/YX6+F6pZUzOpLvh68COkOOm4Ei0QCeXDM9+29dvdIw2PY
9mmUGTdmKSEEwEtQu5oRoD7jkMiZ2SAw7sSuHOF3SAPC1boxj6Bq0Xpy0QMY6CvZfVpuEqYDDs0O
weZKsVPUEBmBpqjSnBzb6KykM76jUcQYN9iBeU4ZD9b1rMV0ztF9xeZO61FdY2PWhqvQCCWeTFEL
SLVzWrhmIuSWaYVyP6arYrxLEAaxS4YPRje1n1hAep2IlN2M+k94INOYM8ay+h7pjZK7HQfubwMJ
XFctRM3vAtPBg6kODjXwqr3EEaK0K7W0UGAZiwwdd844ELEaGPrWMJG97qLMHO1d2TTUaaNGx3Ta
D0Z7bOtMWUVsq65UVcP53PVFBrlFVh8ndZwvnNLCN1bVlQMVW5TGvSFPoEkaZ0TKxGYZ2GGNJkCi
Us4qPRY2FtbK6vPHGEkmG3qyNuJ3OvqU7JXI6tItzWW2/NSfi3xNGaZ1jiHr7cYhcYLMG9Rz45pP
rr1AZUPwqAFXYsQT0+p3o8Xo01J1wDA6x0/qXDZ3dqiJC6VJQ/r3GUMGfZple4L9Y7gVwpjTwzyl
MtS8KoxtD0ZUnnmxnvMqJ3OuEb09ymysJElRrwzi3bTDlBUZ3HPTULMdjJuic6W+BlcgB+EYeBbV
+MmNFLKPR3rd6qU9SUxsIm0zN8PzvIclBk1WNtkl+pzVGNxDwn7fM/H4PMfGsu2MZcgGuoiQI0dl
x1shc3DnnetyCVtEz1Q/EKf5guFrcQPHkcNoEeAd4DeRaEaMUJNvZxQjF60tHPUSrbesUpBQ2FpV
k4k3kIQ8bqHhrexds5I4Bqo/x7tsh9EPkMWq6ZOVW1yo3KTmVT1dTrslNwhTYVM+t8aggX8eTKyf
QSvI0Y1q+yWuRfo8qXU0omTTsgeVTScM6jDVHmCgEs7WFQAOoRJg4AZ82F/avH4/4fjjozIBIfFa
h+LKTo6HgoN1K/EJrVxNTT+C8YB3KgwwfKtaKF/oTWEQb0fhORc1L2gHeBYAxGIW2ViDATw4BkTC
yQB5seRpelBQ6Z4IDU7tkt1rUkv5kR7mVHkOkq0LHeBFiDRRljeDwA3mm4EEKwNhh+bFdQUjkCNG
IHayqrZ4ApVSg3hrzBkrRhPRXemLnvCjciB50s179OF+xu0MII/mzPK7XK0vC/IUr3oW4c6jzjEG
aw44eXHskmE4tkggOCdawpqfTFJZ3ybLMlqPZVydDqAX0/G6jYqQ7Wk+EBgzwW8dyCAo6/tBWBVQ
pbykzzFJid3f/OxiTTn5rTt5JigGE3ukvJbt4Fz0id1M6xZ3KxJj1ki6tgS73KZJr6rbZfL0TV42
LCBR5zyk0IpjzqO2uHFIZVF2doML3o+d8EdL9rGrlSF7ujLWnV3UUy5azcIWD4YRzKPXdA269TLN
DercNUvdqqj14RjUBMmsq7ZwNoZkU+QXVPmLbY+4YtxEZoZNMCQ9BCEhgXyp7eDW7awW1GjiiDq8
aEzBy2vk44wJYOxr3kAKJWg4UwupXdkLWomcn7VsR6BRMHtQj6qWLyhv3hu4HYL2mZQ+VFotT4dh
TNXgm0pcAeEh6oguXGuVRrzIsKjnBzVYdge2MuAQMtLesYBBW1J9qwcJls5ISf1KEZh3zRLFmEcF
KAYO3FL36YOaNYMmSgy2lKfE8XKoOsgWML4wyOlzFMMrGocm766oyiftdV7HKpqTubT8tna0cS2j
KzZcG2m/cdlBTGc3B87V7uVDinX4pguLdN1QGnzEyze/hTFJ2caMRxVznHHAMTM/6kZJJnvZtjd4
xhA7T5jvjNCkmyNMe5uyXbqsyW3w1EqRK68IZuvIZo4rqRVcBLqy1q2umeKNDJyQ4ePE1kaOcOrS
x85+IEft39sZGDRv1RSgR+7rG9SSiXMYutw+mFVtEn2dDkO8EIccdwiDCSTNCAksqZC9O/hS02i2
nkfdCb61suXcS2x9PUswFKw0qr1ECo0fBFHYyH4gWJ36KRE7q4eORZiWYW0jtAvqfggmMPgZIZ9g
TBKxZTIwthyrQItQKilfq6gymcC7QRrXEGXB+3V19KLNerKVspEKgD04B1PTx72BesM1FcnZTwir
V+GYWheRU6m+OQlho54n49PTR0OXaIQEyoYMt/k2iiVTpo9VyDrwXwpc9qyP24wK4Ysq2gh1nJNe
8gZVAHqjjE2lFbXd2wAZkrohrSia3n1yFIisFuYiw5C2dIyOLuSku+6d2klJuM+jy5l6K1GYVUtr
1QinYqFR91gf6yC/Jfg+eqeXzWSn9JzYolwmfIGScgW8O49UeL6RAPyiA3VkX1vsB1FpsH1TqGp1
1pV8rQopDn0c7CZnIGTTtrtv5qxkXld3zVGdZzLfyozmmBI84iYqWHuMAKaCpZSlAY1gaB6nQXm3
Yz25qLr+3jLIUZKghRAH1dVH+qfTJYEA6ehKehPfwHomoLyxF5OfRbuvCVpjT5YsbRdN6u4iOHYv
UzaURxJkjSuKqQz8eaiLNWQA2RuNmrHhhPC64OoTx8lHc0L2V2qwy1APEiPXQ8exzIoUSyeX6+gV
7jK8VkIt7L6p4CMkcbOJ5gGOrsQFPfzdCdAFTsektBi38PLyI0oS9GJI2EmwoJO4VXlmdKs56F/p
3QTgpzKG8jQHlbPjgJw90HGArJl2KkW2IqJPH0DdR+4P7DIpuvJ5jHtWsWGKyvuhsq2LeE6mb05V
qz5qR2x3FOgfC4W0zS4QLKlx2VCw0MhyitbdQCELSW12MCRW8qlQsYGGstp4g1S945btt0ZRicxb
JELuv0cDmDM9Rfo8S9CqV50uVJ/HjizaiBv2bODuCLKjKNWqwAIze/gqD/6jNgdph42tjPMAigTV
0NARfpR2NMyXMv505tykZqa2Nc04zEHXvw2GSr8NcttlMqjsLD8XlXwUSf28LC42ZMFIVNm5/dQ2
/iJ9KTq4x/MkaGgXGI1hn06wijNq3kypOF8gyBa9/cU1FXmR+/yPGIyrLuJ34GcWfR3ZgpBzdrOt
6Yg8o/ssen2pZialTB9KZvJaoSASDRSJobsbA0ETV2FPjRjCTrY0/Tnx9ak5Cz+aTPl1ylqiG+Ho
yhxerXasHg1VGNLOlKiYk93rJKXxSruZPXRl6Ml7nmZwKcreRqViyAX7gylRxBuhHbSAOpS8KLlL
p8i3RlYW1wllDTgk2axd9ErV3duccsnQg5GqXZeNqSADkrtKbCNQTR2kIbgnfjoEVu0pwqA9l3Aw
ql+dSV8UJFJFSBC0LQrFSHGVOyfulhy1REg7OZhSPEXDQLShZfbzzkCdfzNqCSSqlLPC6zAOrHXR
aFODZWu11iQ2l24d6hoZ3aE0sy2UchJFUGHJJnZeWTF2diz35AGRwrYzM5kz22gYVD8Q+VR7CLMI
odmUaY/4OWvSYY1S+pEXNnlEBdmQ1oaOVfzNzAoV027S28LXA2V6y+yRTD4JgmW9Svuxlf2EpGNl
RRqc6YmKSjQHzXJkCqA6BtYm0bp6l+VL2k3jAPxbLWjkgzOnLDP2PCQEW9sNgpfQKqfUqyqn4Twm
xcUGMw+CudLUtNxPTHTmFBsi2NaJkjpM38hmkL8SYLgnpUYmImMkL6cCfT5ufr4c/0hmeleib8jP
DbH/b7bZD/9q86O8eMl/tOd/6n+ht9ZBV/avRaib+BVQiXhpftWhLr/yl6/W+EPTYJw7ZINZNF9/
qsD/W4iKPlpTECRTR0THJv+PEFUz/8BvSBlRY2pbkmMRJ7ZkEET/8W/Lj/BNmlDpiLd1FF35J0JU
hd/6MP1QitV0jb/IJzQNNgny2fQTUAJJEAe9Q1uKdgydu/xGeVrMpsK1oeN7pv893ed7+shHZctg
LzfDJt1aB+cw/aC7/V3sUK9fFHccYC+z78l3xTO22R0BQtbb8CDIF36hi+2S/OXWvrNV3WoXbjFD
HeZd/31J11RXBFfuAY9d13vzJbrS3+MtpKaj+uJEXpdt6fKoD82dOLZ7aU3961J42RpQvZvt0gf1
ujoOfnCd7LR1eQN7zM+uJr++hv1TQjm5o+e11albrovL8nq4H/BTogi6no/2Zjx2D2JX30iX2pu6
110KghtxNDfphbGuN3Cwt6kv76115JrvyVW551NeaAdrGzzkYIZWzpv9TsMy5KwIG3jbEQqP7MdE
PuHZ+3ofcFH6uJfO2tjK9+F4ST/NuXrtTvE+58+GF9HVtHcupwce4ZF7eFf9Yk3O9yreE7frQ0W9
tFbWqlqTP3YHAmHDB3Rb9w4sjJ/71VHea8fI6115jZn5LtjTOPaJGfAo/2yGHwVdNebHJ2Nb7pU1
9RJfbLtTcN0swNJD8Gxt041O6po3XrPn40AcrKFm0AalvW16qYzqD97PiQWGtE7lwAQ7HOA5uqZb
rPEw8bnGI+qB3LW/idupYANPj3NlPM3HfBtfV4d6QzZxsqu3hme6CfclVhmPJdlFO2udb8tNeABE
ctc+Sxf5yb7iCo/OWqGe4kc7HFE2j534+A2RRTfalppw8j10XOkR0c3lsLHfpxOc+P7RuaFu/qgd
xG1zyf5GgR3br3QZcjXYmpW0lS/iteLLXrWhPbTuXuz9tBeF6zmEBxyUS+mW8dm7cVRcxkDy1sqq
PPH7XuxSLl6bB2geSEb4Rjag8b61K+b2a9yi9SqiUHTBQ8upsnkjSx7iE09hhV5HxVrK15AXQI+s
Qbrmq/zV8Eav3qBqTNzwdJW7K90tb5I1NtO1tc2+r8UdkQXmg1pQTEBswmN6xlsYrWw/cIFQ+qoP
CsniU9TP+Wk+FGtxiZAKpxkrDO8bw0h2x91osZ+/XLARBGssXtFV060V86mzwMGKd8wMHNHfs+BA
txKk+qhtR+0kVldv7RohNjEMB31luZRg0Nu42n1/Pd0a98jpOOBXOWQPlxZfNpE27EKz9aLVeJ/5
KA63TYnkwZ1Ul+RPOTvmIJTxW4wkWxDYSf/T2S9Jm9NWfht1ckcZu7IfbPRmNb3U+/mREi45OAgL
PAWb3z54K+84z6arqPBNwNnjvt4Vfmq9ZPv40rir3zGpbsk+Ci5oWfhiPe2Lo74hqEn+YdzXvtp6
7WV3y1EUcry2bi8JnWOLtJpPxgORLC6sII8Wd8p0tOagW1hYnGnM0uiIdUrc7FKslRaRzYoikxs+
mfMdahuv32h3zZ5XeGXey6oLrLwvr4k8tkilI7WPDX5yKq/07zaQa39ct62r7uuYbdvOyk7ZS3zL
JmwDE7IgpGUzviOIdqFJPQIbcxB9rtJryeel3iEgMFpfaC88X/mp5VitP5qAnd38R9U8AkqjQLBB
PEiNbzVvddNX7ZOW+cUrWtHY3Fpw1Wk8NAfUqe03vNorFEo3tWvD2kC0e9Agfs8+0a6MCMJuCC9J
lUfcvG5aPsMcVaiUD4QYvAVxttbW2m0H6ie6GhW2pXvVTx/oJCrf9APH6OK+plr22D3GMzmBgEq2
tMZlziYb+YREy322zA2tz/YBkpRpPoh07ciPCyNxCwVMFojo/DbzZNgrT6QGGPMGYgx8I+eFZz3d
woG1t8PtcGs9MKbcgtF9IW7k3m05j3OK2Yvr1Lu1dgoHETrYaDDW0/A9so+hc43YfHhsH+VrGYX0
eklskdbJSmzgCm61zivupSv7pt1+dzxCE3LZY1tcnST9xTrJ5C11TzVBE+CX1kYwnJTwplhrKPDd
0VgVz1aHlAQ5A/Qw1Vz2zZI7vqGd3BA5l6+sXexBbPSg9vgTNb/JtU7U4RjId/ydJ/rh1xEK7HJY
83IonhTtG7+rTipA+td8xZ/1Er8n6yHaMW8ApsFU+KjF1J83tUnACWFEE0rYFWq0XPeY38irs3pP
esjMVf7N0VcmVdf8FD/JxZNy2YhnJdxZdEDDY/uuCQCQ1ZvR3DuXRnroUNEcdXnj1T44qUtS2/rR
ve99f3jLW58m8oo3kcTNlf4Yzt/7k5IR4VupXshE6dNvJgxsAyKdbrrFxJryg+tuLVCvI/QhnTiW
r1ix2N2/tbDq7OJBj9FCp/mj5EXDCTtoekt8uFStHMIvIFutkn23GzzUC6/2jX2BkTf2xKmGnV+s
1Ff+I07ZfjoGl4abe/UrUu0dl+JLRSbnZ0d4uxidpW21M1ld9Odo171W9Wo4dK/a1bDVD6jVhh4D
yiq9Ko9QN+unwbhStqbXeeqaeyWyDELcuOH/4DqV8dmugCni81ojMGOsIn+lw2UNWzSAVrqpq10S
7ykJduVWGI8DBIvv6Kca+EMAFfwi3wew0MZ1aW320Z5BxmjuT4QxIj3vtrH3Ym8p7ikoFez1YO4D
cSWXeySjo/C+y0AL9f8/m/b/S9tx9qefbMeh7RTtj+nDbpzf+Gs3rrKtdnD94v20FVWzLDwlf+3G
VTA3Gh049tUKhXrc4v9tC9OdPyxcLjpn88XN9Cvnhh+B+sSFImPA1xYwzX9Bfv7ysMAH4uAD9Ofv
PC3njlFLtxAzgBfRQaOYyrktDNCFGGcrZIA0ESVFKUgfpLpLLqxSig5kvWueiA3LDcJKnBy5bRco
GMdBI7a+8EYpHwswWJT4JHTKLc4rPAmqMR9rEiLI4XyCHWN1Tkvwf/FzALcTkarcv09w8cuVrUbP
9mREuO3JjVt1nII2DS6Mb6KVoEiGtKeuCaHTt6Lv0T3VphLfkL8zf+E3/ZsPivlnMVGpUIswbnz8
oL3ZIrzVeGR13yVrKZG0TYO7le03acG1m9tB9YWv9/zAtDwb2+T8pXKyw8j8E1b0S5UI9ojdB6oO
yAfsST5HeI3K6FZSZIl+/1TCK580D/jVU4yzxSthKqyYg5HG2JBloQ0juyAYdDOkRvNnLekfHdH/
Jbbqw/n7UwzW/8ZDOA7JT956eF4fnaAO//7Pd151/sAECtXCVnGLKbrNCPnzlVecP/gCdb5C6FUU
lB1Oxn+RrXB7WroNDstRNRnn4nI0/6/zt/6HvRy9sZUawLJ45//RK/+RRIBB3wafZTB0aX9ahJKf
0UyGrI8LyUTdGJRTuQ9wSl46FJy30ojaVJ2b7kK3hv66CjU4k10Xb4n3Nba/PKy/mXc+VgD+/AyW
+XNmxBr7GyxgNONBy2GJutA4lG05y/WFpUjNAZ7UV9XO81rncrv8j7tlJjUpOnx8XUf8gUYvOxKu
lhJCMv6bpaPXIhr5/JZ+Jq//WlTF2WkDZcLEKMNA+I0rkorAHmyZeyrHwPDpio1bmyASznK0+i4G
AtV1MpdqKmt1EdvsSafclHa11U1vhjElp2YajLsgLMDvaihy2EbPpnOXTiD6tkNfAIKqB0FrMiwV
ytQi6FuIQlaPHU6WasdcTbTymPVSs/o2xqrhl5VFQOeYKVrrh0iEvluFSVV5HMKCiu/C7YiQC+KM
m0Zj8me7I1dACc3q0JANMa8bCeAJ9hZSI316dpW+t2KJ5tAXT+1DKYiBgDiPxdGwMMY6MuyCs29H
UzP0cXJIEuj4RlmUNMJeSvefX+Rs/rRU3kPeRnsxWMuGbOtnU3Zdd4MaS2noWmGrbKVQHw5TMCKQ
42W5d3qt8RXJmIBoSWWydUJFuRzsnO1nk0N8UQRdb01RkMSgfx96BtMXQ+e8CUA4hCxTkcP+alGO
/0kC+2V6b9RUYCnk480thoeKijl5IZLcr+u6oT6RJdLd5w9EPZ8DuCIINBNPMNZsgw3G2WPPR6IO
IfojqOnje4VOeUIq65xvwzKr33B9AvgtdEQulkqiMdazvnu1UYDFvpIg8nCRKURwYsmdIKYt53Sf
NfrCK4c3/WIHs0rwoopTdcWOAXmHXFXQxD+/hb95ZlQPZbYLGuuwpZ291t1cIGSbCwaOnN/PDTEa
MTpyrxP6qVKd759f7Hy64nE5LMHsyKiQAoE6Gz8SlBDaEJaEz0cLTqSA65u8yKbLQgq04+eXopj6
sTezXMtUAQk4eBSAHJ3tg6IiSCWzkwJQvLFc+nlWkUEFJNOkm69I07a2Sb5bkaZFDhHOmBBIdeNc
QeqyLWC6lYJFNAtlILEmkoqdAv7rHpG3dWUmVmRQYqg1cs5EnxqerGda5MnOlF2EeFg6l8gqUseQ
EsejO8R9f1UaVQOIXSNbHSuYKrAeBq08sdHpa9TxYaFeCd0MnEt+aF4PuDleR4OwDMILpWpfFnBm
kMzgOERvVEImCuOIoGYGSbTtYe4Mm8+f3RmWannP6eBZFptZkHnsI8++J2QXNbKIhu8pKoPaVdQK
+YatjtQ57LE37osya55CMmDwsbTCpHinoFPEKOlcYrFOvgO7hWAXd1rzioMheGrzwrwyYete0RjS
Ic0mQ6qum0g4D00Zp2IFJT99+fwmzjbCf94EI8BaNgOsWOYyGH+ZDUTWINskY8ctCRXO18ZU9KBB
iPsKHeCpchGhejRM1d4IoxYeAv1xlRnYphuzDty5LxKKwmFv7gHidPeaSTTDILHseLlY8tQ+/7DL
A/11zVseOD1Tx4RTwToun33WwG6YZ5aJNUk1HG/wL12jtRL/86ssbIqPV1E5IrHlZrPNunrObqzQ
DIbBInJS4MFRnrHGo1LH2EpzGJeckbFYkU+l8SPbbK4+v7by+1TJxRFlyMwzvJLG2UTTNlNPyNrP
uIJoesX+GntGVJHHYEThPRS6rGBLThduGgiQJqlHQl0CurT74nP8Pt/xCWxjmbE5eTjnjWKrRvPZ
wdRE4IQtIaJLfQQJU62IpKGzKReK+cXK/HcXhMK6sCPs5UR2vjLPRd9rMlmW6hRB1ZlKcytMdEvl
2EKHFFZ+9/mD/n0oqTI3BqzJpA8PbOds2DNsSKIjFmvIamD+CikvLdu5fzxguQrbQMMwAaWy4fh4
FcQzTpPhc3WjxtGRasqNRzvY+mJ7+7f3AiTC1DihM3KXOf6XV3iwC8ueHO4Fhh0KBimtPWQZf529
/uXh/e+ugljB4L0DfIT9++NV8oApGkFt6KYYrDwdTqRviDD74uX726vYls4MDkJV5vDx4V6MMKcc
gewcu9+SNGQILdsOohtvPv/6f3/HUUBwHlEXui/QmLNHJqtjbGA65OtHfrVGo6itK/7pJgUft+O1
nh6cRKepkhbaFzf48w4+Ti/wdSyNtZ1dGPiYswNRhRi3bgImsanmj2NuLe9ETaAPqSuFX84OPQiS
WfEjkBTX6W9t5tyxCQrcIIjLL166Zb48+yh4vdGmL8dGqjLLz38ZOAYIrjjSO0wlVVe9hDg1f9pv
MWtP4xdFhZ9D/eO1OKxwEuVZK2ygzmEmpHg2o4xSmKLC7DzwtjsEgiVdj9e3ombkmgXib9IvZRmV
WYpX2s4STJJkrWmcE7rooRKDFVzm/JWbUe8QeMoGx0qMXRBHva7psABPMz4xPBwtViO9n3oKp0qK
VKLtRqrzSiP3lIz1kueIf9fctHKjbXW7H8IvXvvfnyv2bXrNtMSXQ9p5zWZsqmiYAhWJGriQdYED
zEVU2W1nzcy9zwfy7/Mm2wcERCoFGzhs2tm8yWkhG3WFLrSUV/IPQorEURJh6qEefC/rQnyx5/n9
zkDn6ACqOTs4jJ2zEeMYeY7XiMtN00xeFYBQCtgiUeitQpX44jGe8fSWvQk3xXmdNVjFM/tzsfxl
fOa9FUB8TIJVpjaoTWSr2Au7rfZzlQXrYC7k9ZBpFsIyG7Vn6zQ7GTmYlypGuvv8Kf8+XZiKAiyI
8iiEHRQFH18UrbfRSC9CLbw91aMaDu0mHlEVk+tY453DFjATzyUbPrE6xhdb9N8f+TKvLwSnheb0
25k1nXQEyh2PHGWN7pJKp68gV9RuBM7niwd+Pvmik4BixLEDmQQ2m99OOUEeISVP6L4k3RsMQ8kL
LDX8Ygj9XMp/nQk4aMDNYnLnELpgyM7GUJJCSclLmYRX4tJwvAF93kyBRokI2ATZ2KaWGtqWUAA5
3klmQZBnR5jVhDt+VAx6yLYTu+j9zZYmbyp3btUU9RE9PQimaBh765rJgK5PYWQYUUQhxY89Ccjh
am7mobwKuzpFdECM5VfQ7/MvivviiEvxFEUL5ObfXkXklErd9TU0oDm9IPSZHIQxko69ZpRfPMPf
vygULZTzObwrmFMX9cyvEzfh8BUByhJmvDYX21GSHJII0fh+Pup/O+Aw2PUF8a6zFC9nhLNvaoqo
4XQZUQgGaTzfwGAnQJqAICQc90gA7RMjt13Z6aGNtITccoaUmAqiLGqf8lZ0FJA1gV4NVKOKaq0v
JYSlUYx5Fol7bpAnQrSpV3VBg0cDEw4QyCIUGAhmkmS/WOp+21hzLxQeKBogSFUMvqqPjwxysJhr
QLukziV3ipM3L+2waFqm2Nrrrc7SOxrqzVjl8V0Q9fXRVCvti1L+798aLxjLrI1KyjI4OH78CF2e
YccPtModgj5bx0FQMV/M4Rcrwt9chW0gd8jXtlzobJ8W9iJJIBQIV6k5s1Sqauz6oJf9z8fGzyLW
x7cY+idKZkuW2ULTG/p4M5Eo45ikzkWvPwbNIsYmLUNYaXOr9/r4zRraHgrZ2N5UVjxeFEk63lew
MIZNg+g6xZqi2rR76QAh8bPlYdv2dlVt+qyS3+ueUBsi7jJznWazHK6bpM+fg6ZH3RRlKlQnBww+
bB4O5/fUr3vhTVVQXRANjCy8b+rghJFDPJYZsugV6vesdUPo8Ce0iLrtgh+CeNsOffYtaUGF74xR
HvFuF3X/mlfa/JaVY1yuFJI0lzgVp7jPwrTwFJyd5Rdv2G8rHKJNE2Ea5lUaY46ing0J0hg5+Cgj
odG4ZR5xTDnvXWwBiq0D+66LtdRr1BbqhhM7hAblFFAKlgiSj7q5+5I4t3xlH7/SZQ8BOpIlly/1
XCi32LBmIEujq6k3abBycQMT+cJefPrqts9PuaxmLGcsArwHHDOt5ee/LOyEJfd5KKF4RYxrdMdZ
N2ZUO4VBZRaXEJyjIerDwm0svZj8Su3MxDO73FKv5C5U7z4fyWe0wp/lGx1BNqcBdNiELp59mLGN
AlKbVUKjB7jZbkBQVMF4QZe+MsO4e28tox03LFBZ5cVyrB5oXyhUvHSqIixBcoyVhyg61mep+2Lt
/318MMeDteTsyHRhqc7ZrJUr2E3AUEGJHAn6XStTHPhjYnfvRpWW2S6unUzFPSQDwJgntC6AVmzR
+bgQpEM1EPX4xTf35w7v4yCxmFh4VgxbQ2V5+PjVdXmnCCABGKbVpKWDE8xkMBUOsfdr4En4CgH4
2NdaAbcAdJI9fEtEAfQihanxLY8n+V7g9n7UCzO5zdOp8UenyO6zbokGdqRueFTkdryjThXcYbXM
UyLGJ+WEEp6oZ3bU3NCoa9KdHrRSeFViy8/Ajksmxi5Qv/beGEbjBCIUwEasSO85mM3axZjdAay1
g+BBEA3E5FNBHGvxJb2xe7ZxgTNjwZXHl2KjO1sSPG0nssgTZ79E18PJk9cFB7wPaI6QAqpCTSek
ypB+xGo93M6J0ANfl8NZXQ21QciQxqzyNEDCmJFgRcVzbTDbUJdWkIMCMaTarZqN1YNimYy3GvIx
E5htx52XUE6ELmVMhFSnpUMInCjtEVOtkYvhOPZyBtgin4xnIxpwoRhmhP6EDgbzVGjK/d4Js7TG
iI6lCBqpCKoNkbZo6ZPaIblqxDbuuDmeNsvDuuTctwVmYDTfSXXTaWVzH5DdgZiM/hyiMSI9ALAF
XXqRjrF40FhEKq+3WygAOD2ebUIfjyVZHuDA5M6OPDOfizd5NEmnzqec+M4QixUTVWm2XpPUSMG1
whldrCDSD0Kia5SqcTE/0NFmCGt9KKm7FkE/Ahp46sFKbTM7XgtCJKQV2wXrtcSHez0R83VtWN0w
+PbEzE+FuOtehML4IfE4mSEIkCz7kuP2mFZJMs+ngqj5edN3srigoFQ8RYOZPNZVmXZuiKMEuAZG
0XaNYkLlvA8JkCxbjbIykY4EEAryS/NT2eTO6I2jSrAgTA9MRVOX5xdOXrc2cdwauwc5K7vmokPD
MHlZmkEpkKaAsC/DAseNXagmDR4TD7cqm7Oj+GpZRzIGWqASXt521g+ibCSq4aU65JRiU8KRA7Mz
SRrTKb5fWtpk0aLTCogovV1AORonKcWbXDdY5ia6A2ixEizLApKDsrJkoevk6KVaT0IG9PZ8dJrl
4RWzXwqC/7zEkGd4ZFMMcwnGTUsQl0NALO4Za4QrGIi7iuRNOjZ5Ej2VTSUsd8AA+5wHWWO7pjWS
U96ZVkDuGiemY0BY9n2vCsKBOzzoEtmH1ZD4Tqp3LZ7LFAUoEXpF55O7k5DsRW7jEsGgUO3oR9Np
DtS6q/s4hicLck/F9A08tLrOLCgayx5t+jH2tnVIq1bNNsS59HdpXjQQLCq2+nycvPgmeiUKCWux
2mNo27gQlB4HsBIb1rcsjLqnsbI1JIPswWQ6GYngxca5gbJtdtK7Tp5MEICYxjGTC7s4YkZ0ok2W
shcl4YC5F28Y1g5XtDIiTGXsxm9EhAB+sap+uopHACUYj5tO31dVpsp7lTgHcZDD0KDnmnSIt0db
QwrZp8VNrNpBuRsqaTTRLRaOdnAKx8J6JYPJWgXgjxSvboWzEVLaz8QrZ9Wwbs0xIzy11npwA1VU
niDT0CEZh8SZOH13MJXiJJA3jhIqaLqTaphc256i72NYz6Ff2AB3JLO29mZBIrmqUTB0JymoXjlb
IUoL0BVAxOkrx6PjwzY5JY/2DXiAbrlaJUkQJht2JgvaKToNECX8CVOI5jJNJI5PNFox0ukskmDd
YeUnhTISAcpKu88r+CF5fC+ESqCgUeS0eCyojHjQWmlIV/A1FpuPM870lPMYTTIER2hXukjJHoRt
i8ksUGuN3nLVtd9jRyYSVFUHrYEaagoZCFKK2LTWjOLGmuvpR1ZYCDwtIbQnXUxIZDoIy4RTtLGT
uDh6nRwsX9oSRN/MPQbjCcM5p8YCe9Ic96m3hJ/PVwW409fOwvp1NBwWva2w5ZaMdjHQ44kdjq5Q
RhOCR0knLBGUs+yuoi6e32cSsG5HkArDSoVZgBXHpEOlTDPBqvamT7r6dpYxIMGYOFGJwtoS9Aer
IR+9zuWLnKACyQpfpcp6zUk7LUI6Rgn58zmvO+rQ0f9Pzs5kuW0l26JfhAgk2sSUAElRfWfJ8gRh
WTb6NtF/fS34TSxKIcZ9g6oauEIggEQ25+y9do23EuDfY5m4t1NXPsqBMUN/EqXoDf7rl9zKMPUS
7ZFlv/Uk3Rk68MNB9yVtZgJzrkNHp23poVYHO1owlqVNFDqJtXsgJA+40Z4VizvRqBcz2SAPFTlj
4zxc2E7+mrpiY7dY+sRL1T9mkIKk+Ut0KPKFe7D4C2pOdnkXw0g1d6ysLjxCCSAU3gJP1SHSymwJ
su64DdzLofkjilm58OVFYI50LLw5aTyxiPv7sHTZe1OimM7oNVxQSeX/ayIJhWsOMVXpxW0UulNA
7sk+cdVjPyBKXzkcfVFdhWPOtAusjObdnYWJD+YGXJupeOja9pn9xqPSYPrILh5/6KXbnumzuweR
/cOJ7W2jvKvIwJ0g23sSWr/Brz6ziYTcZJ1xL+voLnXcg519kxH8vaINeuEQBshKd8Eo66Cp/cma
CHkWloUC6VoRdd9EHV1ZsVFv0mlc9uYSH9RkSrqT40OhwKlhJ9/UlntodfNbqNKfAn5505EOkA/1
vhyNXUiTBzhYuXOF+X3SjFsRU3uL6c7olf5gEDYIlJdMcWlTv8ZEy206OHuNfYdsy0S9HxPiEwAx
STdFDL1Gg+piLrdOYZOpPj5rzXcTQk2kpb/SLn9TIQ2uCVyakU6XUZptPZJ+cJjfhPmEvVMThzQS
5g+Z8OJhGPmmNk7nIkbdH2IWRysfL2kwGvpbxQDaYqh7S8wfIz360Z5vxsh+zvmeNiQyBYujn0W9
3dyPKAUHClrOClA1xq0uqzdLYNMnlZaSwN5uGpvskpRiQde+GJqqgI1kt3nSnlU2oyKNAJcu/Ssf
/k0l5/xQzfjve5cprqmm+74dm01oYtPuM7T7ibbigUTRskma3NYfqvIK66p+2eqhu2Nhls8xQ8c6
6KN9hYziTM7qTA9xFMi6vcwGmsyuvGxsiyz4CsxhbmrXEIfgGzsmbdRkOgvZx+xjlb1x7MVWVLS/
U6N4HKV4cVtCxpT6OQx4BNFm165+GLFRY9bvLD0EYluFl8AApienNLUfBuqQt8LIo9knBG0m15U9
CNBllaIOyMn8uvNkTSoQCd0me0g2WB4W17m5n7y48Q6qi41qDZyfXeDChsC7TSIkgFmV47zNjG75
DrZDhAByoawFA1ZdhX9oIE1Womfczg3Fs9xc1xZlEKfkl3isfntj6ADKTKtxgPVZ6fsujSwaFrUm
AkuJhMB0ckf8gq8CAgB6G9fv5SpB8pgNXid62q86yEsLEJ5ayCUrQD2gR05btpu1GEFCEoao+aNh
NgMni6I5n3U4Jlt9aTsBEA/k21aTGXwU7lr8LOBl3DVGPN1bzjikuyyKKfyDJ25Hn4CMENONWrCd
NK2UbzH5gj86ayCbdTKr5s4d+LiCJs9k4rcSEmDedZrtj7U5k2tOXQg/zYQ/JzSXEpMMcKXez+Ku
RcUNmRGcY5hVja/ynBKI1TZN4U8sLvcSG9LCOkiYuuap7ZIlo9hADyMuq0fvjvRn7G24w9bENsSe
RPurVhZOhLKQzr1nN2WxQemA5r1lOcGjNlcZtO4BfNEuHusRIhsYqD9zaJnQdI0W2h64xMFCxgOA
LjBHQOAsIwTm8RSzYmbOzdPhonEX5GCzGMx7M0ftcd0wwWZosnsFERGR6YWXtokITH1UBYig3v6T
lg2vr2r66Nka0KlubDePX4WniRrObtc+aR1RcNWsUMiie5ppP4bAA/galQ6Cy1DplSsLlnZoPRpg
ychdYr9KgS3440o092u3gZNNAp+6XWhiwteexPItTxFEBeguwie3UeWrrQFCJvuwFD+JvIN2BQu+
voGp2l1lsykwawxLwbbMzBEHJc3a2IvL3kt3bDaH6LxqCm8OZB95ONlVgy6BAq5+SS2kk2eUPAC2
Ro6X3GejIFyuyatnN6uHa+BW3DwZzjxl+pDaWk0eR7kB8A5sTxraKpJbaE3ZVcnuvM9C4weTt+H5
oVhY2WUP73gD4Ay2g0VsX7lpwjo6pPibv8MwN/E3pIk7+LJwkNJNhtm/6vCTbwGIm3zYFvwDx0iL
pzHLqxS+7drdRWtDRlke8jVu8qiU31MPoQ5BORKzVl7W40GZgALZIenFRdI5WHhNCll4FtMwudMi
hSGFihh928Tp05vQgc5MhNrsmPAA2+G6NQsZYfQvx1fOGViEpbl03a4esupKuE3cgIrV4lfIOOZ3
JzPJtNEbaWA7oNVOKb6oJHsIhW/Q5Wl3twJw5M/Fy2n2Db1m/Kzgll4hQ+rJchs06mkaG+9fMLT7
OzDoCycDtxByD3I3BYoUEsDns+2se3K9jL85hRzF4N/3wt20lp6bO62qsMp5SGvUtl5WsEVUI1+8
Na26rQN3XPpfFGf0LpCF6T0A4i9v+bPDSy4qjvIZcqSH2GObG3QcJDHmqKb7I5oyvG+qVL10GL8h
dKp1bkopGnAIqq3Y2VApIok4Hbv4rG2B8cMamKMatK7FjtYJM9oanpdQ9iDQEHDOmFiQRlNj6dKt
9ETyLKI4fw5h/DNruBP/NtdZSx8LZmKrwXPk68/ZUGp1hNejpFSAIbFYoO2aMAsvk1aLs+0wS8P2
h44ju48+nO9lYBtwAGhMIIHUVwk7TXr9DdJAgsXL1tvnqraqjpobDAjfATZ1vmQh4L5JGzsZuIRh
UscFQCgIuy+cfeHaF6kqqJ+0AylgIzreC51TKv0NW17lep/0fLii/5VMQ1kSvGcji2cIqgula9hB
8l7rI4Z8ygcOw19jMm/T6ReRR8z94DlDdrbZ1D+xo9UUMRYhu6xosSdWldjGPTqX0WOkO+pbpeqY
BSwqAOZRsWBM4KRn4fYm6h0BBCm328XwTEx/FJN3YMxlMP2LqbY37ZjNCgMBpO+9TYrBueiQGAWT
cvHDpE4sVTDCDbmN3RkwhEHmLF2oLps9vH02ZxHlwQ/YLJbWXSB7WBnHBYeRoI4HHFVWqkVbIRr3
pSkdgGZIg0l4Yz4zdkPd6i+90y6/jXmoX8MotNRhmRr3qhudGBMerJe7OU48Y5/PbfegsZOAyq0S
hhgg4zoPUsuFIs4heq1wwcv+TdSAYDDETTJDUKf6tDHR/bzmTFygBfJqJkp8aryEkKle6ewn+m5v
5kNL+oJaerUF57ng3OqLmuBEzYEpVIVlekc5wNLPZ5aulk85WtS+cbMlyJQV3XTUvAm21kM2NzFB
D9q2ouRPNHrD+hVUfRTd2m3NYHAUNdFN5iVmQsDI0hMwoi3wbuNW5N+LrrffhM4iw/rUw+TozZoV
XKOMPZE0t+ytxal+pJlXmFt3Ggp/zrWlOeuLOftF/dG5Mqesu66Uw5jK2BM7FBrb8accs+ZqiDyK
TMgJ/+oBLK34j9IalhhaRiBREAutPeijRpuRLqIK0wQ+vSpTjIfjdMXh+IQ24kPHhotgkJeWQbMC
Osf67/9Uw8Xg0UUuOZ1y9EwAQ/KgyCSOT/SwP8iSCbwxgW/YNBrwBGAPen8ZQzPB1JUKiHwa1Vez
cFxWAmU9lxOVKCPGBg2ayLwxS8ra1NrLrUYYBKgz6gTsjs8bZGIgJhRHPYtN1ddF+A+907+/jXBP
9Nl4/o+rylNZybJgO+xDphMbo2zjnV2BnpfpdKJxdRTjuJb7kdWhRpQG4A8Ql0flfhQSqdHiMGL6
GAmLm1Xr/vEqi51LUaWIR4YqgEmSbipYFDvHNT2/67PohehDkgNRTGO8dDv9UkXmDEMvK88lAH/f
Tik6VGAlv339YP7Kgd7V2/m5HGtRkpvIymnCvn9rE73wXJClCxcoxnuewj/E9aV2U6uMQ5/E0FPI
j4P92urnDj9+y2aiP4d19ewV0OQzti/3lKgiDjamfiVVZBBOVVgxgn1I3fkkmhOd1k9GM6pyRo+D
hpE+wfqq/xnN7ApLTczocMCSNr9VmXuQuyFRfv1cPrmKgZ3NpKvrAX461u/pZlvUaQImsOvC5JLC
LoTHQQ27r6/ysQNOG59y22pcoSuGae39zXDwANhIVr0vMwOjuDS8HXri9s0uDIMOSOxdlRNe7KUF
wR3WlXPVTGvtvTAKzNZoZbWdA9Qfw6So9sQHuZJEEm25oOgXn+e5q/ZqkvaD5czjlrwOJ/j653/8
qvj1NsYbpDq4f46HelIZSpZ6A9wgYe/A+9IoV6IOVDbe1a8vdaxDWr8qDn+EAeuInkBIvX9QUOTF
2I24PGr4bLuKvAnCeiq+Z8P5VfUYor++3CeNMSyMaKxwFqEWJZ/w/fV6XeMwL6bKJy1puE5ZnLeV
ZYGGL+z2gDQHxEW/6PejawBqTdwqMN2h3dOjLm6//iWf3DjyCBwlLnHd6PWPvk9dzMUEl5fwctF3
v7VUhZhbxnLnUGOj7F46J6QfH98p3knkJTrFHpqnx+rkiYSmuJ05P3kkbt04liq/F87gXoIBTU+s
S59ditVinZrXV3usMpFaTF1hpDBNGbuyyKLBLpyF1MEBJXqncks/ftAcaHmMkKIAJ3Jz718op6TJ
JKWhxgaDWUoSjxvEBcvA12/rs+kUZxsjlCXAQzZ3tAhWQDNlasLa1CbCmPzSs8Nnicws3BoDRORt
n5mw1llEJnUrFnhZG2EjDAFuryEzdLNJYw9YD821sVArJ8eicG6MWTqPgIyVxt6/WHqIrVn0tAy6
M56Y9T55I9i+DOQCvHuklEcPSauThOJFXCN9IHrXmCbtOinFyoHsnaevn9THcc2fxyFLRBXfmDTW
9/XPNA4uuhWzXGDVjtlwFrfZctBEUR8ak35kZtbpibnqs+v93W0xrbPOOUcvJiUooe45A0I1n+39
uMbz0BJot6SWyptkwTR0YsZaG9XvF1abZYPuOpsuhEHW0QwydGJ0hWKdytFmcwowwofUkM2V2wp3
D9KKshqo1IdZSOIkijLLT/X2PwrhHIQ66PrsdT+Cw/doc2lxAu8Qwxa+05XFW5wKQHhV6VEabjTb
CqKZxCpksFNL0E6Z6W+tF1nqsqglbmCTzzD27Sia5i3Rl/LZETCQ6ay0iqJn4dISkXoVkqZVzIKq
emrRIgjbPP7lJsTnICEsrXpLqKGCsjwh+d7Yc5O9mGwmAK0k2TxdZUlImZpuvUWJNanbCYx0BzHJ
BeruBn1Wawla8Km7ijuX9HfSo90H0S8IuFDBkaZnguHT4UZ66wEVxZK96QydGiFih+ip7z3jzzKG
FNThNj+rpEkIuyDA4o8qF/VacJH+DFnINAUl6HmMzm3h/Ma5KVJQl3JqAotDsPc8tF2FKhIQnOt7
emUbwVTCxac1PiYvnVE2L1Q/utuIQ6EesMp3T3EPktyfq7RGKkzJz9hBfE26y8Wc2fWBesW3xIZL
xEFY2h3MkdzKv7dJhgy1am03pbbFkftspLqsYdeLQW8ky9AdVC29N8ttq/toRgIG97RcXqYUvf+G
4MQS7Cgo8nhjuKoJ8UUOCQXzFbE8S1rfmxkL5jNZSOM3w1rRG1aV0nNsBkc0gYuUAdIMShmgNxO5
lJtcUzmvo0zEtUUyRwhEcpmiAMl4nvpDH5cPpKGgx4opUl5yd+mfpB6oA3ZzMWhb1VvJH60vmgPC
+pZaaTTFj2lkLmKTjTK6gMOoyPVpaae2oUXDpfNgLgMIdvNXWPqLn3T28Pj1dPNx+iczlAVU6Gh+
8R0ffY3NZCRekcQYeuxJbWntwxQd8Y59fZW/0/v7j569Its4RFJcyJHrLPTPrBZ5Q4Gag55uMTdt
oEj3+znzfAhgpLF44DiebLslr7eTFgIjbEC/Dgh/UViCDqZM6F6kUk1XHVstv6aRSuKdivRLLHBI
I1qvDgD4ducc1Oug0aomKAbKJV/fwifzJKc4piw2PpKo7KMHVZODZfGVFX6RlPa1OaZRUBpNex6Z
8GbIMTp1vQ9+BUw5+K24IiOVy/4Nwf3nkY1RpcfSYisH1eV+ObO/57tiH54tf/LzkaDC4sQr+mSF
5noMANw5knlHHi0EVQpfyejL2g9+HO5/3x8O+83WPxs3wd24ObHB+Tjo3l/qaDmle1boRIPV/qSe
p4q+iHfKCSA+eV3v7mb9Cf88vTliFtXXu7nYPe64lf1+/+fh4u7EjXwyrtc7QduKmV+yqh2psqpR
jxDcchlyBr5Nl4Cvb0GeXuQ78j79ylcBEO6gOtDojwL4ojvv5etR+XFjwrXxl3MW4yd88MxRmmkx
d8OSsShEbqZwkAe+pXrXdos8ca8fX9r/XcJkgHA6O06dr8Pe1NqmS/DPGNEz8H6dTb/3X40ObEZ1
/sNx3lnthsdWQ6Mp6NHOLWTmKckfG3JT7mcrpZ+5MoS/fnYfpclcCxQi4x0DBxWFo0Pm4oyTNdtN
4iNM7YkfxBvUDrQzGiQoZF6YevQjLzSSEXGC7NLSiPsgMWrn6uuf8dkrxBoPcdVh/239rZv8M1Jp
39Ez4EVScBfdlmbjeLDS8smDMHriCPPZG6QdwCihqEZE+dFgxTSWVk7CSppqyXhApgyUcVrMExPl
B2crr08wJqlDgMPBQXI0kSD0kcbgqsxnLRz6vbtEYIrm2OvQ8sA03pJtIR7JFo0Ep/tCf0lqXT4U
RR0/xJFlXNLvWSgv2K5CqUR8N4gj+mqwokLyGSJY7f+9pAEzAv+ey7RHEfoYG6BS2mfokNYyoKKu
vPo73apuTjz89Tx6tAJikoW0g52Gt31sZel1T4mZthJt+qG4DJ3SvYvNYc1hdNJvLeNzzaWY1InB
9ckrx57I6+D0wsnl2KIoG1cjz4cSpx339sFr3DqY3bA4cW+ffUlrscbDSUpFFebw+9k2ETkNOjOC
1F1aKegq0hkmP7KalDNZscY1zUYdG9uQ3ApcZdWCxlgC3r3w6llXJz7rT74nAxMxWiXPY3d7fKDR
kkxBOULLzGE5DaRBERmJ6ryXRhsH//nTpTiIlZB9JUXNv8WSfz5dE5HpJGLCoQzluruyRXGIMuqC
bt9/V27jOgFTQXokwFfMO0cbKCy6g81+n7nKXDisLwPCLGzS9Y1GzecuHazoYCxxe5e1i3NAZ06f
USu966/v9+/h82gQr4U/DsHMVdRDjn5F7UwobuBVgxXLHAUduIaAWM0W8vFQ1YEm4z8tEX/bKMr0
PXjo5I5Py3qb5JStqhPBfzUkvVQF1t+KBN12wfspkJ7ARR1MVjA0IdOANYnWcprnyXbQV31f0aRP
0yzKEyPlk0/SlDgoJH0z1jb36G5C0eAJJtWDTb85P9HnkA/0LIeNSfl7K/TR+wYAIT7xDD8ZnriS
hUSNzQL3wQGbVx2S45FFB/AGuo1epJeqbxDSyVg/cdLlUP1x0qGJQutBwh5hVV1/zD8DlNYz0dVx
qoHdQ1+zsQX4eSIaOc8MhNTlPjFOdNSVpSNuQ/SdPSbZ4m31yGzuSkIDEQiYwez1GlmWZcLmPSn0
MCjJj39cnFWVaHc5qs5+VfVum3TMFQhDahukzFSmfR6BcfhpZJX4WTuL+Vrh0im2Wjcb1wMqd40T
ow0s0g7pOGImUwVcD1EBWIynqfg2J0XBtqauTGeDn1i77WLSv3zRe/k1flbnu5aV7kWV1fBDiU8n
87ZZ0OsPshHXyMMJKrMGg1QUt2vq373TVxD9C6NCYD27qkXeq5HAUvep89h3tngeoqn+biIXb1Zf
bD3fa64EdmswnfWBWzTaeTfWtCTpGKTnnhfPnNZp+N7neuRYGxz7ZoiCZ1zznftFs2+qDIjINrI6
A06fHSE0wblzTncOGWYTzc1VTE2pCVDi1GEwz1LxNclx9DD+6/zqtfAiscKYGljbsEDb5xUop3yW
XaR7jlfSsrGNCKiijuobkifiyxsZ2Xa0UbMip9BT43zdO3Nm7mZtQJyegyMndieP0qc2LKI5oCnd
/nQqgnyJWY+ydOsSPZ9s4JHzV71yWowAW3p7iWBKakG+tHq8IUevq/1e64xkR7YYJ1tGV43R16qB
PcqpW7r90kYICxG3L1Ug6BackxoazoDH5fAN/gpiK40+GZFxU1ofCGpzi8tiGkBUFfSFSSmz1Bs1
gmXxG6UneZB1Tnw19IkDuxbn2FXeeLOxV0izkMBNJDf7SFLl75hKC++WW7t0a92ot1bee4zVKVM2
wkVQcVuKFzp0yVGrkDJY9WRtZz2Tb1SKpuy8NebW8G1C4QO7J6A0QEs+2VupjctLPUX95Hf6MCZB
QlsI8UDJlhGWbIKE1pjQayIykFQxRtuLbvRuNhnEVkiiByNiRmxj0MXcVrqT/2JGocLWVFmpbZZx
fdSVI4ZuryVRV2xFZkz1bsFOCUSTQI3mLMRSJlFiqzUkvfEIny6c0YL0VlaDc7bgyqJcowRxGoOM
Ea8zEAkIIcvBvFgGMpMCAm3nH20rwuHcNuqOHKjMWQN//vaGyjCv681iejFG5qa0KDKRfG37TRxl
y34eptbBECqq+lr2JZpJD111epYV4Yi8pdaI/cpIbygPS0202Dbi8523aSvHB2DzkXXGKmUBGG6T
8bJCU/88sGD9jLHVkJLGIokQq/AagrjRVomtFjm9eeP1GSytZDIizBNJ9JZ0evm4pguOgauEXV1a
amSibPWewZI6lHm2crB6RNxtGL5a89w9KTczJEqv0f3dsO/A7TaobNyWaFMviays9JdB0nrdwNWz
YhwFofeCkDFE0TOktzYCm2+aORn3cTFy4tah6a1q0rL0NZkvCC3sTpynfdGa20x3orcZM/03dBHV
09dr7Sc7N7bq2KPw61I3d44OJzZOW7tYONmh0pd+zvbputD07O3rq5gfL8PfxlFEOZDTEPaz9yuE
IyMc5R2XAfezXYIOYGp+ZR5AgQRmUO6aK+9a7LX77Awc9Q4w0M7bV7t8K7bVzt5iMNmUV/MZqYqB
fmKd/KRt/v6Xrb/8n7Wrrd2+jQS/LANXnge/QaJtf6Nl2TxkuyTA0HNiN/BJa+v9BY8Wy4qGw5is
Fyw2r/ebw4u/vbv7+ml/XPvfX+Fow5HMEZrBiStoLljd5jICbNWku68v8tkbpZVjOiv4j/Xg6DZE
Z3b0ilita1qQW7cZmFBM75RD7pNb4azEPpsKlUe38+hWUgJ58xgmkJ8RgXawO1vfOelU3Kq6qoKv
b+hjwwCAnL52tImg9dg2vR8ImV2iq4fngnC2QloUtdS1a+KIX0dix8+LYcJMAhxBPTZaG8HTJazj
1NAwuMT7fS8eQDyaHG9sWF1/v6J/xiI6Q/pkasz9YWhT/R43IrHIqhdky3G0D7H8aFF8OyI0eSE1
xDnXBiz4e8+Kmm2NV4ujZbQkpz6QT1403cG/OFWeDj7K98+limXfTiDl0FMp6xvp3SUyK57hhVOV
4NqJ6bV+jX1emyjCBrZpTkRG58ZIRoRcvW4WP+1Yn79bTmLOJEHH5c+vX9snbRbYl2tBkRPoWnU4
msHwJ8+uGBDVi8xOy0t6HmgzlRK4x8oZnTQK2sRGvS1DwOHNrLo3eyISdlvWmt0h1lZEnhYyuR0G
tazab4M8gIn9Bz5xsSz73MjMAsusjWnNbRoI6JoXZwdHrkmLcd1gKWn6plYnRuMn5Q3ITDadQJs6
qYMF+/1jJ44w6vFKYlvNMtr5WZeZV2Wohrd2bsdbttV16A+FAUvbWiPAS8XsClmwth60eHI6FF7m
tDVHT2oHW2T9fexQUd7IBh6gX2KQsLZfv4dPDucuv5KGIlQfySA+mhConDX95NHhy1fVDDi/5UGa
Re83bpk9qIEwJ3Ck4teSLckP4svSHQ4jozgxK332K1bwjscpFrwt4NT3j62vwe9E8GMoEYyeRlIc
wix/HJbkKTfZe/mZl88/pq5aWd/1Mo3bghrMT7WU2euJ57GOu6OPGQ0SHloOnCx8xyyVIYfnl9Hw
8+22g8dZd9XGgI96ERkkraVmDQFeNvo2K5P5tkvj6RuSG5w5ItNu3DIMg5EKyJb27XzGSQoEvQid
PU1ti5hrQz8x2tZp9Pi3wiNEm8VEC0Ph6BvXgYFRM+MbQhEQ7Xoi1UDuaOYOBEDkh0TYn3g4n8wp
HsgVCkUejUFe+/u3NPRj6hbhlPsObaFrBLv1WdPN09mJV7BqvY5uy3PXkhsUEsSZx03upYkKL42S
3E+SnIZPOCnQBCKySaZqJm0hn4rPody4ToePLNeHct7YtOBfokV3TkyjH58wIVkMBzSGICLotry/
48UlENyT1OW63oOsLCpJhkA3P9mLbZ4j0ky+fX3vn0ibOAEjKhPUHjCBHUM5PRJGNcTdpOC1UhHO
bJA5S/Kqpv9J5Ui6TdF6zi/HrEuDg2PX3tpYFv4Aum9xdDk9XWLXrKwrgA9jS2PYBP+xoBRlZq1W
8xXCneZnlLcRjOzZfW1HR5+2PS7fk9XzjzsA7gMMygpYg1tz/EE3YVuZINPJGR487Xeu4CiwTIu7
JqVG0MS5dcWms8HlYA1ElNjpIZTuGJg5/taNNmvFLSl+8xmQJkpDS+ieKHx+Mt+w9FAx47UykKFt
vX+vc9p6RhTT2FRZhTzVDGON0I4qmjpWHNf8k8yaulf9GD21lCMRwLeaceXNbTWd2Dx88pwMiq+r
Kg+CEZuY9z9EGbpKp9mgpD159lmH2woTVmddUHk/peb8ZG1CmYdqFg4y4qwP6izDTAg7bMEzqiV1
dvoku/NycfIH282SBwFUpt/w+ZMtLoqeeEmhbnLTji6UcOozt2yHA3rc8jrzOsInSVQ9aBqxpYJz
V3aiSfBxDqYARk2a9ovOJuG4H9zFqBM68Jf+bI76izmpDh+h3l1UKSAtV2kxptqhPqBYtU5Rgj9W
/bj0qvqQ7A3o/hxtS3o9NNvFrBDYuO0wM5FDxtll6D3xwE2EdQaNTKabTo+SizBdOvrvbuO9Dukw
fvP0gTi2ATW1xM1WqkuCa0vSRlThks80kFrMJqsV5olF4OOkjLzNpexKI8iGznU0RblqWEhlZbY0
M5lfUsWIAke08//jlUiikoknXKEKx5034oWpkg34kmRUDQ8kq+K9ZWF6m9i13HbEoXMYJkh5U7Id
PwHo+QQFIlmJHfpcjAUmieNTKIL3XBtl5od0ic5sQEAXykkHv8OH9QdpYbqdvCqcdtiR55vcQwy3
SUOz+YaFwdknhQrvmmxpT9WHP/tZ9N1Ni+Hi8QUfnzwiw2vpzhFNVIsutYIC+89DtVBfcTPPRLpt
pK9WS3anQQJ0wPXFY5/p2bQFz+QewqaoceNF6pQ2/pMJhfo/OEi4fgiTj/f92oS2Movx6SxpvzwU
1F+21AntQybps329WH1yKQ6RdDcg5QBXP25aObMwQbOEyq88IBQtyIaAxODsqhqdU3oHd52Q3+8J
VomdAyxqnRCQGL+fJ+OwV2ETW50/1blFKCuf6NajlUi2l4jqa9zgJOZkcY1xS6s6NB+tE2IgVZ75
nKUt9ZmKyITHBgGhIJu8j29NWUXIq1z+MbBcbXX/pQsRDm46Py+GCfDaY69j48spdPdaDp3p7Dqk
KT/Qs4pnKCvqOcee+SQ08YtUaP0Jy53+o3XUOR2+fLcMTTZsF4/QTFzVC7CQMGvGjTaqNtpXqav0
XUiK+p3ylE6iUKWjJeoabn3TmQnWI/xHYFa0HLW2r9UDnblBK2IiZWov/C1GDJL7LPcmQdwTRb4N
8SOwbqqyIMwnGkFuUFfLCS+b3cz+7SF/fUrC1iBdh5iP19Hh6W3ScSKip0yG5dmeSbrEe4tFa1Pp
icZ2ASoHUr/RnP7kBtPJ3kLSMmMsdfJHM3IIqP16KH2cdumSwR1aMabr/HJUMMDtjj3LohjK4wwP
nJ2twGq9cVdntnEGtyTC0jipE3PaJzIQ1kGdBs9KbVtbk+8HVTZO/aJatiEeQck7G/nXpY1L/nZJ
dYe67OQ6gcLIiQhPG85GelsBvcx+n5uFcdfq3rJDNGYdIjxaHOf0xrsswaee2IH+lSofjfw1qYHG
8KoBYGt49CPrUTeSeNXa2WklAmp9QxkQxk3fYqxrzsaNZZPFOunm/YwV5nGWVWIg0PQ00CT6ZBOQ
NdkTRD++Am9TeQ1WY8tb1t2g0sdy05NSwEYMq96VKYbURTHfalogbFAW8KQle0qc+cm0tZo+8c4w
p0X3bpqVb3hA58SXiWe+JQtntc2SZelNOzvhL9WVfb+LPGe+geDSnLMSEnNkhKb2u+vws5xatdev
/+gZrSXKlfS3bhuOt3OmHRZaT6vBd8EVbF3dywLKtem2RNjxI4nc4Rq1sESSSWPGZOt+U7HHvMwH
Z9ovhRH7mahon/znIU13Dfn5yohCGXy0xUTQGMnQaZRvLUQ1N0D33igDiaAtonCT0myjqxWf0ut+
mJJdpBuIK6j8oNq2jmf/UCV4UeCQ+G2uFYfQTdU5Pj12M7V7auf6cTvJtaQBs4/UYiRvx610Vlja
KjYBbrKEI7UNJ615o3EhHpMwTn9oVs9+0o4Aw9NjHR9QzZIzQbnavoqNRby1hvjjtD0EwtlcHu3G
nX8Dj+zu0lYuz1+/ib9iuHfDA10FQigCe2Bns7c7PicLt3NVTbSvqREjsF+iriElcSRrY2eJZk6u
RIqhJKhFTXwg+79wBHgwjbQ5ZR9TKgXluPgVFf5506dJX90UQ22eOJL8RR0e/0i69/TvPYdizLGp
peTD4O2ZmJ4Jwf45Ua76M9sF+lyvMMJn116A8rqTM/8iyjt9GhYd4BFWbjY7Jep5y48Etj0/d/MG
SawYi+igDzUOiLEHnHiAQ8lO3vt7hOxwg+y5P9glkVWjGoYwkw0BHCRZbw1rDSaUGurFvWdWi3Vi
pv9YSHdJxaFWuyLm8Pgem8ostyvdMUNGo4bCOgypoO9iNtZOxu5AvSWXAUDAYdtTKPLjntqlh40W
/x3N5hPD4sOeYv0lK02T6BH2lscmro5F1MzxvXKZ4kXSDN0YttrHhnYeJZHYG8O0Q6tycGd4mM1S
0FbLT81cf2fvo7fOb3BQF9mWxf8enf9Cps9KuetvMNR4PUYoBgEjG86LE1ky3KioED7yETYRrk7D
KQIRM+qChBRUD7ervCRQcbkcxjJ0z1QU61eeRR8y7PX4sh3tfpeUYQNUZ5r2eUNc6hxS2qOhpmPj
z/KtU1ntjq872hZNi6ledc1OlvAQKr0DV15J40K2bff09YP/OEkZSCJBF3HoReKvH51Y0hRApfJs
NjbKCx8XfRq2XdW7O9iyzf1/vxQPdvUVIkr8H2Xn1eS2cqbhv+I69/Aih621LwCSwwkaTdAo3aAU
Rsg5Nn79Pj327oogi1wdVx1bljQNNDp84Q0gZA4vT5RssrZPYNMN5kTDObfnXd3DAwfCXl0oW72h
pQ4/JQkY8Ee2MEYIfM3DsXpHEVHTpNyl5YIubjMJYjYoLDl1iI2WxajBYmxOvR25JX8kz9lA4J4x
56GsM2lSMEyZha86jZpycdtf1Tofrpcqh0I+Vc0n3QDrn7h8TjfSzIciLpT3FL+1h8hz8F5Jk3pv
NmO0m7NiyJFiKNVrwxYYmeImcteIqr6EHzkq09F4QTnVYGpBI9P4OHxfTdTCQcm/CDJH2K9qXObl
BvUl5SELwZPsuKtH5SqfuwHGMUW0ZE+CjGxlRH8YCak5in4SmDRmwJxq+7kfohg3UMuqN/Nkqvta
c2EZNJMTFwiQ5NZHva+NH+dXx1HUyRvgB8QdxvajIrK6ogkJ2yVeMoR90jG514Zwfl8PznTtLXoG
1tKjSLIkl46dk4NSO2UDSH7JWpAYH44+MTFWAlc69Q+kcSVygoiIof1nf16yeflg9u5F9zj5MVaL
k1KXCuQNjhUyoqu6RlKhe0idD9KhkVV77A+0fd0S0/sgVrybMDOrYOFfJBgKOoRC6tlMaozAxaC1
kBdS/IXPz73cDesHYnVQUAL0T5C0OgQMEwHKKUff00oYq6HVfyVBoxc25YkgRUfwXb42N82xTrcV
JXXpmahwzAj7PyMpirmwGqauvUnpd92IeAKyUMydGHdxtcTo0I7xBHpnaOYXAoqu3KJ3M8RbZagB
yCyRK0KfciIAQrJREBVxXFNwOT81x+B+yjiE/LYHGcLm+VfrklpDltG5BCMuWveuS4roRehNHkDm
jK97r7M2YVaY9xXCag/CBDSJjsx8Z7djt0NqSnw5/zgnjmvKPpT9KVK+2R8d7vNhSaYJIbci0JIh
/WKnBcLgkR1+VSOPkOr8WMeFWV6d25AvRf+MLoCM9H/rpQqkBNgbHCqRF87bOLFv4NbtqFZPaFbg
y6qI5AvLEmknFwWJIr+6MP6JfaLbQOVNjjXpw7eaeiPPgIciPhM0Ii2eU6uJtyYqNEC/uRXrJZ0+
CZrb73GAGbZaV5tXS1K2iGQV+odussSFoPDEJiF3AIHBv9gm6wqL0o6NVhoxHskaqJzIVqy9hbr6
pU0iJ3W1F4l7pfYvLWP8tFYnuWMusR7jAxykpLwYHrndky709rPmRTQfNaUvnJ3aK8i7UDrAt3tS
O+zsjSznj5lcZlmpRikF5SJvtue/x4kJ4N7GdMelR0wMv/oc8eCq4Gj5HJFFcbFHfPXWzhrr+vwo
J1Y4YzC/CBCADl6zheHnCMdMMPERLspPy5hghZengLERRbiwt0+9EKAdMjMT3wDQwYfr2608OsQe
xx4+Cd4tGTiwVhdy3fP5Nzo1jAsTw6O0AZlyPW/4T6Da1sNHqhZwsm5nerco01zy2joxbxQ/KZSz
aCRUdpVXVXGlu1jDVkGqRSUKcGq3NRQTk2jFWbQLW+EY8QOekAyfu4KBAHqsIuXWQvAnpn8O2mki
PVBQWy1arXxfFsiY5pWGMuBiLBu3rJx3uoGXYlaVCqa1pveejqKyGdSRcLj1+scZ4NelCsSJqQDh
zgPSxaZ1t77OtBrMAjytEi3QNsQgHNDpq75E9neJ0HDfiZCY8TqFunxfp4ZZbfu8HJ/4SfQ3HRZc
iICTWnS+68wopxg6N5bfAkC+hFU5sS4gKktEOtgLKSp+uPyqKKFmCOwwoGbRXg86XPzFuHS1H1fG
aTBRo+X8NinZ86MOR8HLxQMiOrTYdLVI+48zwrj1gvU1DoGgapNk4yDldZ9WXXxfoZWbb9A4j78g
lftp0RRjY1PDvnTGyY21OuMwlzSkMAGWyvba4KccqxY0q4luUuVMj7XZSwm6JvuFhvOyMycx7AER
bZW0eMUcYdyas1dfTZSFLhxox0Q6uAdkv3KVgB09SvPVPlTAhKqUFyeYnTSTfnlTU10hV5VvaW+l
Dy3V4acyWnpUedEmTUchwMRPPzNXf9QnNHrcdjR/tWqDxgjYmK3dVMv13MdIpdSOc+E+lF/qcNag
fSM1RJmf/7DFD78kUreeVZd8REUBBtt3lfsOPVXvNjdmfJDgll0p+eReaPicGBThfXY6tAk8VszV
Il3qcuysAeWlLlw49JHBeocaT3/VzJUImlApNxUdwuD8iXlcDMaUlwWCvQ3bF8rrKkIeYzvTzaFr
grktui8xi+i5AiT32a0n8x61R2TRUIDzvtl2jMAs1RZdC0oL4SvYyWH+0Y77+HuHwss9KAJdYs4c
8WXQS/vThec8MTsSnQLqBrwOQZL8/d8ipAYYRJNadROYI9hnDnps/XLNXD67ehsV3Fl68b02U/Gg
KdH8SSBEJ6nnZuFuwrq3tglQfX1fVUWRblui15s2TLNXFBkL9I3SGWHn888rp221gljtIHoIHXEQ
Wz+uU4mmnkoeN8mNdpOqEKJz6Fw7JS6Ml6nsjK9On6AmHYNEOz/y8ZGMHoetwauC4IQX5Gqicihk
khQpewrqRAgZxfdRT5VjAFV74VY/NRRSLrIRRiIMWe/wm6DuTV3QoIozQnPfIqTo+bWbjr5A3/bC
W534/FwySKwQpUqkyKpnEWN0GCkqPQunQh4U8Hrlfl8MPbpRPFWgBIwSNlhwo1UvuWKceEe2hWTA
EbhQQ11NJ5JeOYKHKsItWttso270NqVZZr5njtGFeOwYHOgAAgOMAowOYCeh0uF8umUKwgfx7gAj
1NINahDZr2ULUU96nqJwm80GCbQOP9HbzU5oTVuHs2nZ17mNor6iIITpE9FhOwujSEHftqBLaRdu
HAWo4rX6dTQvJXLb0dBsvUhvwo2CfurX2k7L1h+B1nu4JBB9XzhjTnw7WsWSty291lgvh69VNx4o
iiKsg2y24o9EpMOtJKDeWZgRPoEuUTfFkqaP57fB8ZVPuATWl6SfnAas7OGgbkRlD78WJFyaKtzW
VCN9I53UPw/PGIaOAJBiSGBIDh0OM2u4y3eaB2s7EToUBmE/2vMCOx2yCt1ImrTXiGvCMjTr5qZW
rYYFm2IlLIvAKEoiUURo5YukC6+0SacEfX4W5LY4PIZMIFUUqoC9SD2D1Q51c5P0pVah9uBv8NXO
YwgJSBNthI2uq9/ndnx1fsAT8So0WlUqyJET8cVXBQ4FBw6By0Eb6LGrjihD294GTwfLQ7JHW7wg
jScIBjHusqpvRoazG7ShWdDSa/IchdHQifyyy52vsVpk75OwGxCsHPILpdgToRrLTALBkXmQOgKr
eeHYj8ZewVa1qBpji8qcvdNVsBUpiiNfiZbjFGpt62L5bDY3Vj5Pu7bDghGR+egJoKt9S2v6Egju
WAyOfhlfiq9EpEf6uzpqCqXU0B/WEe7B3KeGP+k6P7I6Tr/EVr28VhkN4Z1HiSbcZjUklO1YDcMz
haui2oWhi4NCTisF9Qh0Kz8pbW/8BPLemRu3WzQ1mBewxBoNiB8XPvhxhElcSd2AdYZfG1CFwx0w
NYDc1FZVEEwZcRsZu5wmk7Dma70R2Ra4rwmtMZ53WmtP943n9NZmVGvjJ5LI9oXi2vFZLc9N8GRv
EQINusNHqZHkJQZHjLKL6m+QfLVbbzB+THPT/yntn93OIKByQITCTpeHz2/BiBI7SYFtKAO1Uxho
WpbS9aVvcX5qj48wUj4A1fCicVUkJjwcpdPDNG56kqGsi1kUY+lu5wr95/OjHE8azHSaBfAOWXvc
5Iej6GOFJoStZUESV20gAZM7lDCjm063fp4f6fh96A/YBoeDtC0nKjocqSFvltLzWMNmZXnrmRY1
fZwQtudHOXECAag2qSPKKIiwdnXy99hRGVoTwsedMu9dUs/TawRQZNN2yDZNLM1PUd6nPpxcXJOH
ZQxybRg3qK82QVS2dDxR17nNowRd+GxwLtzxx7MNqEsjkkXDBMWXdROIvoIWhnkO+dRsfoZZriOA
2RlPqZv1Xy/Mw/HGRANDqt/R6AO7vN6YBuo/HCGZ4iNN2LP9Fi3zU03vbgB/ptspnXGnV7jTAtCw
+ia04+7DAEznI6Gz/scqC3T6IJ8DOtHQyQM3dvjp05LEcKJRxHWX4HOnLvO1rUfZpWz3uDdDdOiR
hgPtl37Kq7UcKYMAb4QQY6m32YtHEOAnLv0ZpJcBsZhqSoUCyfysH4efBtnlBhmM8fv5eT/+wiCj
Id/QCaOvjcLP4atCY4bvyJUF38FOdrEgWaS4MaDR31ya1RPXGO9IRsRNBu2CQQ/HwsGPM7fAw9CN
K+yArCqX1fok77XbsbJKxHpjy/qVV4uT+DKIeScE13MQqibgKRNnWvy61JF2yNK5qXMh7Dv1dEyD
jJrfkPrrj14KI5y0riiougyEXyOKjFc63N8PPWjLD8i6tzepOqpJEBmwl9w8ia7Q6X5ySxcKiSCR
uI4MRAsuPNbxKQQGGIw9DQZCInbG4ZxhPJHHSp8V2K8MOdg2s7i2keP+06sIjDWwZpDs/FsuiMNR
tDntVdpbZUBfSvle50l1Syt9od1vqReKcEcvxFCSEykPcUrm6xdC/8qsSxdAijdhyTemRnRF1v7H
FVyaE+BgbSkjgeLjWuqpDBWsCifE3GEo1HsQV2h3t66zOb955OY4iFeJ16WyC4uGHXxU+E5yZ5lD
tG+D3C3nlyZLjBcDTbKPjtGp1+CgbT+y1XY/I8+OxuVS/flXMw0bHB5nx1u2efjVknD0qtImxwKs
IoutXnlVuwMGMRVGTuff9CgpAgxCJstnk9aYRE6HQ1ExKGKlQ4dD1yuEqwq/1DUsqm5iImWjv6SI
CjDpeGZJviAm8g8h0hoM5E4c8m6DJwi5Ob4R04DoXkA1TQWCUuqTF1jZjIfEXBjRe3soMLEToLu/
5S0VMt+tDPNnEgEKvIqtaPq29Ia4pYc8XDXIoepBodk62Pmi5IqJaktA/qf/vQDR8ZaewzgH1LlE
2vAE9MHuYZA0qvWMpcRg+pAPAGpRF8V9K9ZE+yEO9d4KzGhCdCLsJ5TunHYSxY3p6OA0Sw68ADY2
amxqpGDE3E+jBo+5N7NkE9uVft8pXpiiBTJ2twN6SUjgl7H7WsRi3Nv1nCuYHaULYvjgSiFLj3Z7
L3WdUlQNJwwXvXYw4oBOvvItdZLp1otxxIEInxishyjCMnuYHOVrhUrip8gJdZrYrfg8OJ3xM0or
5WutJlaJpI8VV/6gZ47HuTso9zjkKvirm1ONYiARSXM3SrWbTT32KHwSzyDJl6kLMj5gXVLlelHj
5Go2EeC5KiI7XvxGr9GAdKsasj8ecupG6XTva4HfAC8IWexzjemt6auDipmVImBxve9jk0NBQycR
MF4xY4s05MK2t4PV4DWVpws6zijX8plmnNLTHd3U+stYVIWO6Hm3INPVp/OHPm90c+MgKvCCD0NR
bgavx7AE9G3r+BVY9GYD6YWWg6UJxIs6aNu1P4l6+Lhgb/gBNXS6y2nd9OUuZ5VEAAHrudp6eChW
N0uNdBEqvWVBP2BAXxaPAorrmxHl7dFnldnWBl1lulO4COFyNZc1wnIkj/q8sSVdbZM5S/4zXbqZ
TYSuve5Hs6t9MTQgJ37kWbgMAaEaPg5esahoC45EdZR+Mxcjs6n6CTximJ89dWg+ZqZlgukDBsUK
Ieu7o0CvakGvdaCqEwKWGESUMT6oPZKLQRk7rSTLuwhxFCKupeV5hogE+yn2o3ByXlD4SKvAiD33
vl7a8c5gNvlxTiRN5YzRXLYLHEc8cZtlAkqeS5MCFqIjsXYZhmZVhbUGdVmOvPMHz/ERy8WkaTIK
l6W79c1kAgJYhpxgV2sgxAT0ceOdB0zwrkkS83GZLfEy5TVCJbgN+gWVlQsR8DEsUeouSXoZ1SBN
pjeHJ1+H1JNXj5TrChQtoLN55YZ9W1w39uSCw1jsjZ6l4xViv0ZguLiGQV6meOMCzdKAqPjE8cmW
I2p8Oj8xJ+5RSqAG/Md/6YWvAgOATAtdehPZdbV231dlPj93nepdmP7jqIjXJwegbCSJJQAzD1+f
QoxeqHFaBMpE62NadqHpYYqsfrAia+eU1kewRHepu6AKiemrMIFlNJH6vi3GC7Wro0AVbDXUcaDg
IM81gubDB9H02u0nHRZTaIjwu4cpxKaslu62sfE3+tOpZSvQX8BVgACdutDhUJPZTDnxp3QuqJ2r
2sjDX3Xn/LF1Ae092VyihgpBhdV1OIrpCcvp6CjhnNlnu8mMzA9J0kUXcv8T0wa0Rmq4OZS46Cau
RrFnctya+kwbjhleHe2yw95Mqp46FzK44wUJSEt27kDynMDDtAYdcgdj7sBy2RRZ4ohdWAPJPf9t
jmE3fBFsMWkOoi4o4faHLzRYXdylCf7tHhokuCWV1G2CRc0WdzuEZVj7VTMPDcIs+BL4SiqmT41h
T1UwW1Mqheab4Xowhny8sFFOvD27BDwgFR3OqXUHpYub3GzHCYmRtrS3kBLdbaah/HPh7Y/jIm4d
oiKqoxRJjxaNTvMw0Stp/jQlWBrMcfaMrgxU+75udjRyrXuKhd6jNhvYcJcWFDld6WO8J2rrwdHy
9IW5wT2Ner33wcg926fQPv35VNjksxrIHPRICPcPv1C4zGmbZjSTvAirE1XticI92DLnp+LEhPPT
30q3xKUkSYejZHrTYc5J5dbJNSzlvGG6V/Ncu7DcTmwfIEa4KvGPLL6uNqk1ZPY4pVotDW9a1HHA
2llF0uzz0CwvfdujCojk6MuPC3ACoOORD0BYVdznDdmEM6oPMc4xH9PFEy9DYsV7HU/3h2HQssco
jBIsLHT7kzlm1odmJFs+P7Vvqe5hXsOTUPUCFyDdW9ZfMK5R/Q4T8Hg22mLJjQgX9XOcDf13cpEE
1Bec+c6fmql0b1EFMz5qU5PGN6OdiDwo3N58DunUvGhZhQFgmQ2qn+vVcC16Z463OWqdPxBkBVOq
U+S9zT1Rd7tlmdSfWT9hi0rcSlU9rYvilxtOrb6pooqCYmIu9sv59zz+uDRaADfSadAkjXu1hPrU
nmsNsGGA1Gy64Wo30S1O9c8ajJELQx3nT/DS0UIleQK9hALJ4Wq1KCFDaekZyjAS/aZV9cX167Qy
712Dxtne4b/Ahk9Wc8lT5MTIME1orFLloX6wBgDbbSOQB8JcaNan/mOZIn6NuUa3M5zG+KrH2bwz
wyb7eH5mj48pymc4OvAdOa/Ut9bhbxVn5LA7VhCCqO7SARwNJ8v6hKKX9a4Lk4VQIrtERj6WyZNS
s+h/UsCg68lnPZzgjJxHzU2YFFmmNc+Fu2CSrMHzNHZN5A7GtYiMqMWnzVCeYt2DMuhmdf7seOWA
JVmfxw/JFJLtVLWCqpcGjvQ5Q9Z7Y2Am2gE2QEn2ms5P86PqyvYp5nahDWjFyRccmzxkP3Hjeuig
P+PzWNJIwg5LGXxjUNJ8W0dVlt3NYWYrPnaQDdytoW6hhLlKoW1sEzDNhjTM/KU4oiv3KX7Qpk+0
i4Zs02JUmiyZ+NwqrRNLaGM47OeIMMEvSdaHPz3twFSw7WXhRLpDrYO91sKUFANDvMmWrruj0D9A
V8BA2YSpsDm/Qo4QB5QsXIlW5aOhP+DJ4/23FRJBtXLVZByoaTv5u0yHGCY1uto93iTNnow7gkLh
6PdhlaEOeH7so6uDsTnNiR6o99G3Xq0V+F5KBKMS+RQYYTcgEODg6Z7xr8zhP37M/xm9Vg//Oi+7
f/4Xv/5RYVyTRHG/+uU/39ev5XPfvr72777V/yX/6v/+0cO/+M93yQ/8Q6tf/fpPHfwlfv6/x998
678d/IKiQdKLx+G1FU+v3ZD3bwPwpPJP/n9/82+vbz/lg6hf//EX5jJlL39ahEvPX//+reuf//iL
6Pi3CZc//9+/ef+t4O8FbfWtT74d/Y3Xb13PX/b+TuEP+C5qNhRaWWp//W16ffsd4+9c5DJqAFDA
l5FFppKSQPyPv0z77xZoGhvEAQoq/E/Oz64a3n5L/7uEjlMq4gBAZh1c7P+8+cE3+r9v9rdyKB6q
pOw7fjDL7rebj5OK4iQ/yKYlLDVhV+GyijQhLcokDuK6BIzQiXQT6d14YfG/4T/Ww9DwM5gCVFjJ
rA5Xfz7p2E2FaK7iTzA82XqnfmxsVVG55Zr2KZyr4UWnnnU7WFWt+mVfjrM/qh42oKmLez3ako76
Ke64t3B8HV1yeyHNvm09V26t0i4+xJnIi9vMgkqN54Nq3XvTSJeYIruCH/Iwp9XW0Ed38hH0VL4U
oaY9T3kCYy3DVvBKTA54pbjoveekgg5F69tSN/hRprdNhohOYHaZ+55jFYWk31bKv7/H7/O/ujjk
/JNogugm6CAvWqvK0A8pLWCiVMRCnA9Rv3UW99ksXyKL9fYfqw//+0Dywl19gYOBVl9gibknpo6B
0HL8JGoMXXPXtw1UNydjS5TmQ2y56VEsOz/s+jZmWcvIHRyuSyP/CNoZJckwGqUKZ0wQXo0QPrZU
+DFcDp1wZ+L4Drutdy6cd0dsPjkq/QOpKSKLqmuJ+4YYL/SmOUQmcvCkEECyzXIHmoko9IcG/EPp
d45NEprpy4YmbnU1C7Pe5GyWC+moue55oUsEMBZpJdIDuB5rwEVXlHjXFrPi93YFiwjWhvWO8qg+
+4kxN4aPtiN1UwEW+t6NomnemF1evGuS1Er20Zh7mJX3g3oHY6gHjhu24lNSTeGT2WTDozJUnrip
Ww2DyjGTNq8mDGJxZSIPXu+a1gatmC7CeNfx/7+z0JW8deLQfpgVY5z8wsC1jovXsb7L00bdqYWm
oSTcmrbAnjQVT3U0UqKEPV7AYYaOv6Pq1VEyHXMEejyrS7+Si6rNhcNCrsTfVirkJ0PCBHAUQuNY
mg8enhVUx7H8FQPW9RT3IX3azUcRKuJ7PeuX9EPeLvj1WGjtELWR71gQXA/HKmC32hHZNfI2GpIZ
Xu/agdsN/Z2Bf9JD2uNiBflACTpHV++VTKm3sAnaRzjvy75F+DkntlOGO8uIK5ynWwRTjTTdzJlJ
B/v8RlodFG+zQo2G2hTLSKcccPikLnZSGb6jUSBKZboqUi8bUczBzY8Ds36CHTtV2/Mjnpoc6o8w
IWU9kCbIKmwYYnxmejGi98gee7Jyx30N9aIcv4q6jUqfQhji4Y0a53vY0p6KfCz+QYGB6OrnXmr0
BKMSiutmSbLCn2BjW2jNFuNLQr8RRHoydvrV+SdeXWZyjqQRCOJOmD1w7KygBYsY+zQ0+ZpsjqfG
QJ3ON6ySzX5+mKMzTWK1gAfQnkRGimLt4acQI4Jv+QKeZDER/cAXp9+i7/vcKEv/kOuEqnU99xeO
7yMKEu/GnqCRjN+CVKNYfX+Leq+iD4XiqwAqoYOEYkmvLK+RPIdqqL+YtVgWf+qcyABkOOfjVYeJ
IHeKbaQfzr//iWmGmixJ0rJUTQv18P1NMUqDy0rxDVR3ghmX2F2cLMnu/ChHhWj5xhJoBVtENxB8
XaWQhZWDxbRq8DXLqF7ndlZtswzeeBAboZP5SWSaX8dpzq9DHWQx0lBQ08asiH9Q/Uvuq9zFG26A
ygBJGSHa8w93cgqI3MBNUKunu3s4BaLC+y02MHVq8rjfWFgMXhPiRH8+iqz4UYeG0iovs8NR6qjF
GMhrFT9Ktf7BqabCp89kfDr/LuvMhHmWSBx2DSo2dFdX29yBXaQtM/OsGXGxU+wuuwLWVOzDxlju
ZzuL9oY54GBZOOG/MoaDhOFMTCL3K3EnGSxFVMniW+1XHTNoCxVidNzRZkWeqoqzxGe9KY+pKbwN
4irVO0RSlM+OkE6ZUx1dgqEeoZHkI0BFojsvaz88x+EUd1GjDqYrL5spMQIEsvJNm4KATDI7fVKG
KYeQ2kdX3WAgNObU7S10kGGfafa8WXKnv9HyiZs1Qs68B8h3qcgqd9LqemKH8Yy0PWgKr33n0KZG
NDFxI8R3W+19ZtvDYwQETLZYl/HOzbW6vbDrTi0G7kF5sBFEHV0zczknRmlogMBcJGobepm3Jurj
30s4/iDpjG6T4FL3Drqh+Hx+GZ44VdG7IdKgRiWrU6vF4KFQWlgVHXADBdRN3mJAqsGp2mBk1yZg
7GxgwijbXDjLTozKAqRoQ8GIU3XdlECzux3zGZWmRi0SX52a6Ms0Fo22bY0JZIEFu5RK0rhcsh85
qt/wUUEVUCzCwxlXBWN1grTwOabBblCdF4vpblIajP3etsvmJiqr0IJWqdbKlpaodoPivzHeGMWg
/BK9dB2fCngD+2ZU1V8JKMRojw2QqwVRhpdsMNBVpSXqieU7qkGLvveGpgvRPAGKRO3YbHKQqeEy
7bTcdT+4kVmMfjcT9Ow1c7DEdacXAATmYunKoDPstrrt8EW3dqKiAM+J74lNgzfFi+7OBu6Xio4O
VZwPHp4YFT3woUztwe+dAf3L2ctjIO9z5rW+mAcLVcdiumQXc0SRkTPpSPI4+1gSEFbXkeEp+WCp
C1vY0/vbMJqmLSzq0SCSrWIgS+UQpEWmbrCqm+4wS6xuPTGr956XmnuRoRjoiqG+TiHv3De9qr8f
jYkE8/ziPnFfSMYZEA/al2CbVye50K2oK0eA/rpa2j9p0kzoKjTjhY7UKseT5ymwTW4KyaUHZrsK
TEyvnQVfn8Arrkk1YBagfTbZwOzwnU42bliJOxh4hr1xMWcMksxRL6R7J98TdA64W4RCcVQ6PE77
KRsSISj82amifdZ00QUpmpYXwDmnIlNSKTjBQFU5q9aUBRK4QiVvppxQW/bOzKeKZv+AKE1oFjth
DWhpiKL2ritT1a8svU12bjMnD3q3eNd1kuFvUYi2/Ai3Hgi8ig6ap8Vm5Iv0Yj/l+Dxlk+MuRW0R
9jxR0+GECE/Nkj7jcsXtgjsC2jRa0Wr6qa6m6H4RnkahNv0096p94W496huCFyRMlYE7I1N6XF3r
9MY8r4rxmYW2Yu1zPbLel+CnrlURWXtvQbbWSUb7l60g/gFZtQPsl073bTXgaV7GzSWG0PHK4HHo
knGLyfD87XF/q38KTYQ6pjgEjYrVbooKVEUhQCWd32dHIH351ugMysOVmi7H6+F8x51eT86EF+oc
6/3WyCas0VqB0JjWjPpVgc/mw0TCj0W7Sue2TSdc7rA93cCRq8xdDq97i5oXPqtdahVTMKfxd91Z
nCv8HU2q2aZ7YcseJ7s871vqSdcNMPTq1puypKj6nvLANFXfTbintZ+rSh8k1pz1Fybn+K6jvEtz
gjWhg/Ned0aiwqxwW2duFqQm3g9LmycwKoyXRqj2S1JJEjNWEt8vfBE544cxDM1+eRiAYkBT9ijC
Kii7tTMEBHzMXxx6LzsaJZzOeqaWQS4ydGbAemmBQkol/dfM0jc6d0T+bE5gpVh2fQGQeWrKyaAp
dlJeYHesbt7SqGZAYoQXc4XeYdTMFKGUemorf0rm8EI8dWpBYgoPsgKpHzQk7NU2NGKbuoDHpOul
YjwN0ww9zkjnhmjDU2Mv21e6gpywFCSa9lESQtYuCrpW+Mi5fRvQdZpzHMHM5Mqxl3j+jBsOinIw
g/r0vddgK7qDUI/rkLDsWNuf/3YnDi/0fynBUByhgbCWnSiUCEmRgWd3Rm16RLou3VeuQK4POYyr
qjXzd3o4pKgg6OYl2sPxVcZZQZnjrWTOxK2uslRbWqoSdIMGF2xpoBOCfezTosdSVxkT5RHH9O6u
TSPLelWNafkwj1rabs6//okMlIcAoE8Lk/yIu+bwMBFWFs71CMNjMMvkAz1fi2pL5MBNsF7cru32
4+KSKqhGv8VAafxcg+/GDVcT6UszdXOQWiiG78MaAazzT3Zidix8hyiRoR4DSmu1qBJRq7kdRViY
RdryZZjo7O66StfeJaPSLVdT7bXRdk6a8Tr0hJFc1yQX9cv5ZzhxoEueBJVrmuDHxBShhKiEOklE
5dpsfBYITgciupSPnNisti57yOCPHLkMDz9B6eKO46JD6k+OF9W+Rd89IMx0Cl+p7PlC9HJyMKIo
Kg6QEzEGXA1W2F5Pl5EWZDVWaJWm7jfctj9PUOM//vHkUeBk1qDdc0d7qw+YoW1taZHcWSihXcfA
ZnHmyZMLxecjWj+3IWK7EOgoG9L2W2c3Tp6MwkRol0jcTvy2XiYsrcfOuE6SqvtqIzKpX+M85G1E
ruUSApzWfqREP/VpGKCc9vk3d9Cop8H3/lUkEc5Rqp0MAT/MkL53eoIWEApwz38+OdQ7QLHzxGCs
5Or/LVSgqmi5AndiPwcsuk16T/jQNMwLh5v8mKt7iSoh9UIwkgDFrFVklhcNZY+IURRa4kEnuZaJ
3mkvRhU7d8Sx3YWbQJdX+XpAimZ8BmlECHz+8LWaOFM6gmHFJw8o/XpulE+6jqWIsXTDVdTOkZ9g
Y3BHPzALohzpwx7ZrdRPsLbe1FmyXA8T2GUrc4u93bnRrnFb3fdIj68rxbgzvR5x77Tv2gvB9ol9
bgMVAQrJWgUevFqq+lLNWu2Eil+RLJGWtsleEeqfQhDlSqVLyh0j2Sjw4g8nJ+5bZbByclsgjtZN
u1gxyOy2355fWac2uAVZD1lVardHF9qCw7I5IQmK8UDobdrZht5fe4aUKiiwxPzzwZBskpILdPiw
LD98pXmx1KLNheLX+BneJTiHX1cdtSSzirwLwf6pb8QWR/WOA4WLYfWNED0CmwQo3l8sF7Vzre2u
874wH8+/0In4EXwLWFSYH2/NmcMXyjAQbKHYsoATpw8I9dtdtfRxUHZPc4fK3pj8qdASrDgwf+jG
Apx4E5I/HNGCL1uDXUSej4TWz8y5fm/1ynxhhR+vCmBCCMMAtX1LWlfnjabBixAdN9k4oGapKk6I
a+CiOVvNiaOr83N4/KWkHxRNFYnw5oZZHQJDipCXArQikFDnDZCYxo8Ael84205EnVTwMKqjvspi
hx9wOHGZQIWhCqXfytgpP1oUJn1IOdENXqbTfkjNxO/SvH1Ssyi9n4q4ubVStGYoN0MNiTBiylIb
OHc7/Mim0nuewUu8M/Ul/dipZXgJcn1i+oF40pSHfiobHKtQLx8rIyk8llWH0YTfoO8Jp6SfPNqx
of7l/PQfL2GqBWi5ISlGRA7Y73BeTCukJqJRIelUBzZ0SadPKHYRlEY7y6uvjZ4Td+ot//ywJyLJ
w3FX7wgnY5grRDMDHAPDrdUa39K6RjkVTfSN4xbWh5ye6FWKKDM0ht5+743ZtyLzFmgTUEB2Yw83
VmRT9e38c3HP8cKHlxIPJltLZChAH9Zs3MIWtJQ9JHptNW7qx04sivKi1kue36DbYqXPSzniA6JH
kfYLw8+kDdoktAEP4kNUP1r1WKJC1yrqfWnXubVL4wGVCqq47jNtPtvc8+Fz5yqJIv1jarUCUQNn
bulWj8jGERl71tYDFSiCSl003ScsiQ3frcNUCVzUxAmhO6/Nbkb0yawN7SzE4kEOwiaxlkVLN/2c
GSQHk62+dlZlPQ0eeVWwTNPwSJEq1f0yassfY6Ul3W0/WNJX0arNDNMMY7YCnlLgGzmxvO9yh4on
d61s3PaVjrkKiBDxybChI269VsPFOAoXGNgYEta31A4bEQCmR/UnW7Lpx6xj5gX/Z5hb/qJn3QFu
6W2cY3pBzASV4BGUyvTaqjm4km7uG4Gmuzp026jNQscXY5gOW3UYCKvUqhOfLIKFp1AbSn+aHaO5
MmKzjziUKrMO+s7QBWCx0XucNOh+27ipKiPoRmJ+zZ2QXXVrkmlf7UfUiatSN744+GT+7Lo61zez
NZo3/83cmS3JabTd+oY2XzAPpwxV1dXzIHW3TghNJplJICHh6v+n/EXs35K8rfDZDp/JtiggyeF9
13pWkS89eDJvWY7d0JFqa5lDEFMjHNl6kEWJZG+a96/SUcOrj72nrEaHOO4ht/G8aI6CNjvWeFwd
YrKt1gnag9dVIFHtapxdhAWjG8WWlYdPGFyppeLlHtZjGQqXHASg685RjGXz1GJyfpsQarzprX10
pKquxtIfrSzM2/G7nGzra73I/jWPjP0B9F1fY3qbvW/hqpHNQveu5N1AR6FNOxujauIaSz+dc4ej
Y9LafkuDvCjmF2tRwRw3wWR97AgZYt3vAsZOUA2RTiD8DxYpWGt9nfuLh9IHuGUTjxZ2OkJD1+3R
t3Ljszn6G1oNKzRe53ILv1bD6OKfCwvx7HSXrvemJ7zpZr66fuLWa/Bp68JgBODS7w+B3x1BwSPb
X2d/7zKzLNs3KRsgrnVedUsShMVsxYz0An265+fPODltm3SWwrpZiTVo4kqb892ylc2XumrXu8YN
5i/1uPXVVbBa1ZXEBxjvnfYZn5Y1PfdVJaxYjmXpxdRjNyZ0R1vXuJbGIPN8ZRMj7PSDOPiWNv1M
RCZYeh8lSA/bJke6ToCy6EgLLtFBrnLIP7t6NwAUE3WyJcVOKHrC+GsBhQziqKFw+XEU7N6ztxjF
DEUwGKmmBiuUYFeHY3OsVLV866YKxYicLNyGgwmIrbc6yiAUuoaPTVt1fdrICf+3QaPyiwrIJyQP
shxVMkCd3pOpBV9wJByXyJphBVqTaQTY7XVpSnIxZIT69WQsXn35DjcCNsapL+PW2pzrLaezfhGL
LX/UVtC9WIrzJv4/b1UJiJ71jB4+CNLdFiuew7Utv/eRtRKZYhr5m98V/U2H33lFKpVHn8y+W95c
dOJMETsF75jqFiYgamu4pEuOe15iRqq9N5q2dxODMuSLiRb6TV3KFApc0IRQoutJwZjtRqSC/OGP
plwJ3l2EN93vlrfhrNw9+z1YRP5QMmsDx55K9URBYH+MtqLBZ4lMZItLuTvbEYkCKzYuIXc5y9At
B175aJEnaHXRfTf1zdd5ssSSrtW+Zt5QYeArSmN93MfS+yKXZro3V5wl8eAu5pdVqia4cIdqk8r4
Bfo8sVKRVFvWf6jRM1+3yrSJPHan4hE1F5GdRulNPiE4q8cjHkJzj/t+993Upi/ztEJiHhJLL7pK
4BwEZ4h785i60sUoqebcTz13ket1bqhWp2ZVNi+Fs8rwSJXLfbHsmVnPl3X1ZIZSfOHIRhE9z93w
M1qm+rXc1Pzs2oveT1BKbYyNAaXNi2d+foX8nP85/bTM6kwUY0D6dwyLnFzG0DHyP3qsdK8Y/pz6
2Xf25o3JOwpvTBB75CINQ/919vNanMhukGgR1w3M/uw3H8IG6Poh5zPVD35Rkvq4oXCz762l66YD
+fFQDKTpANDE6Q3+rtJ0QWLUJO0NIafjDYGC4c1aaAN6XSERxY+Wi9V37y5obKOt4H0i0cJnWPbK
/kw9uCNHslqL63ysp/asKhsWfw5nMq2i0rqbG2yf8ew5k3WyCblgqnDy+n5SSMVSlERowkhJcudY
UJusEA8xdaYYLIJbRXyGHyM81nRXjQ2bM0h/CKqaDtJzK2X+RB80d7hp+CYHEc5WnwWjIz6s4T7a
xxz1zlgBZmu4zXOx8q1txkg/kykNZKQKy4HIawX0Ku0ZfdupCHfjbvIjIZJCdf4XKYJ25t/Z8t4a
+PmZpYQ4ebOgpBYyYgjU05ac412M+3o0Ya081RB4ygPTQMkOIuhAJLXSWZp4aYL8a8EE+3Hn4P7N
NQJotD0mdtqO/mo/zL7dV4lL5LKdsSxJP+7oLhFnHzWI6qbZM5Cx7N4eHtvVDd/s4HI3hs/CEdO3
CB60ZdGL1Wbe8MedFGAZ8oBAZ5yyRjqYRn9fbG5UJqX2ZvNIMuRanJS1RG+LHaryqpKjvg0ZAiQP
i6aP7prOatPWntuIfKaLYGjyOvcex+tGbjPmyzUu0L+R0TSYux/X9a7A5Fle2OKZnWV+kK5RVnEg
KHqCPAsbdZOXQfTNG4P1nSqmS5h2lQfPUbhXC/niVYM/U0rCUx2vsVE6RBMjenHhP1ne6nzedMNa
KdjnGXDQtUmgeqA9K66MkKk2V5E9pH5U2Xf+pKJ7o5rnpyEX4s6HYHovhBVs5w7o8Iu9OTAtWsfS
T2M3RkWsl8qFHLGgY0yqbdo+seELh3iAYFKlubmySJhWWS+4bPUGA8lbpsdia+z3mgRwZql9q920
Vn5w15AnkESuWulmCzPFrhD9UU2+8VnZ9DTNfRMe2keithKLRROGZld0B7tkk3RwnM0iYHdciaOx
DcQtOCfsQ0BvWj75k6mr1JvtpXji+xBwwuYi75PeYyaK68II39etFs2ZcIuuuW7IBVygY6qtuoYP
MKJTacxmJOygqeqrGt7ErQL3ZCVDIJWXGGwiZGyjLhhvPbhQRB7Itm4z6TVEcUklu/loG5sKj4Hd
lcNZh1VtUwesxuJg5KZXHaNldBE9qW0mJF3pD81oVM8E6URk4NBPINl7MlwvDgDjfDB7GMzEungL
WVJWDVFczlFRZ9qr6i1VS1S/oojCgp1HvfnRa4Pixet1a59tXErnXgfWnnr1QM58HaECnxkqD2NQ
ixHVaVidCEBbq3NI2uZtR5mMNhWInCZGsaG6dAUWO8eLDhqVTf4UXCRoMkIxU+761NUhWzQn0ozr
zTOCm1qbVpsFDRF0N01PDm/MZkqxXxFGVCQr8VhPVhus4aFnX/xtWeYiOOy6KRryYzy7O9nKQ8fc
9aH4YwmqnN/G7uSWzAzzzsvt/XJxhAypWEP7K8ul/sjH5GmS6LbmsXdWj9rI0D4MlhD51WDn47s5
RN092uw6z1pzlcd+XWp0C0SkqXgarEUnBbv5bFQFXXT6AVhFXDUviTeYW3sz7soost3MrTEbZk0q
od9XU+qu7AJic/Ps/dBMWzAdRr+tcXehSfP4wlTNlIQXQxFPsLH7H/JOJyNVON+La9Uw7bur2D+i
lZd3Hsp15yT2DSsjpPW6faxXUQ9ZaDb5AvVzkTLOLQmmAhmDu4Hj3vj//0+xjzU0QdQ8vcduKmZX
CERpXshgouMy2b+pcP5Ny5mSBuSoi6MAWcvPPuK6wdu22CtrwOYNqJDnb0q4nO02gVAqtHKeQ+hR
cF7NL9OoxrMwl+ncDDr/7vta/PuqDpBGM3BpOl4koZfm1l+qyKRemN3YjgVNTVscB6Oevgd1l+Oo
d8l0+M05+u9O0Re/No0QTOo/yzs8J2c77czcOEexGGj5lK5TNf3RGbYX0/a2f3Nu/xvZGqlbF00Y
QqmLRPencilAHrseXMpIrk+bmJNex0Jp7BF5cY3+lgsSt3yvYwq0WvmhNsLhXm6RmynPXiDW79jb
RR4NMm4MMlhq+EPub57I3xVaQKJdyrnIUeCx/Pj0kWiavT8BE9tIrUFAJTiQRroaIH+ExgNZP2ai
un77zQj8tWGJYhQILdSW/2JifrxqULA68kVxVadX14a2QBbUcwXiEML5YQqw5pWho/ZE9vp3dKtf
r83gv+hUA5NIJ9oXP17bJhqgDjuuPe7Vdu7rNTyRJTS9T3b3mW1w/qBbigOTYfxri4UHlhh9Bx0y
mtr0BX+8sC4NEpFWj42Msaoz55327Ji5zHaKniLutuaNZnj1myd9eX8/1o2QvqLAoTWLMBUb+I8X
NUYravb9Tw1w5ZwxsXAy2Nn89F4pbvgXv41A+LVKyMRCRBPtaJQSVFl+uqBZKi0HpJCT0feHfsZo
WLikxu6aPSZrmp9baaBdVsqQ87fLgURypkHKKZ4iU3aHHZHu2dIKbZJbRiJZbZdd8b+dBpBEU3Wl
FE+5Gs/6j79xrZZwELYu2IQMfrzWFMjN/kZUzsGU1rd/vtblrf70Ahhkl4F+0RH+Eke9GmbT6i5A
ArX0/Q1BYaNxqlwjIuZbwO9K5sgtXtWujYLiEUiVGAIEhMJ//hG/Gm0o3+D/oIFJihHHiZ96HGjr
PL+4SErsfJvbc2/vfpiMonSfW2tcnwwprU86X/Ym7Vh2AJs6NhsrvBXhN8Mwo9/RgP+mzhpikqRV
QPosYuY/48z+MumXTmgMf1oWlmq0M9nsLhYgNhjDXoePregpardiOBa9DONKEojUKEcepMqX01hV
y/tC/S9Tw5Sn//ygfv1cLr+LlhMiKBwtP2usR1tHzjYzMqqmbVK9I2kIyD3OiiI0Ts0uf6c3/HUy
QtJKn+FC9biorX56L7OxmJKBSK+8W8PXjfZUXM7zVLN7uBwJio3ddVVTXnQI0/u3PAROIih9cAYw
Ii6tw8vD+MtL8FVVOUO+IW1dt/E4QtqGtk9SyL9+pIw8PjhMMVglf1HW+X61WxepoXB396VGQv0w
EuF3ILZiugobf/udA+fXGejSxgP4QQuMKs7PvYOauoRheCxpSo7FvQc6Ke2qLkjcGZHZP9/b31wK
k7CDw/PiYcOy/+MTXFp7tGYI1oiA1J7u83QJE6YiuMtc/6Yh9TcaAa7AYGF/+yfS7fJb/vK2igCv
2SJMFmkt2mtfdcMrRp5moJfYwdVfCr3GOQmxN21kmKd1t/+wl7JPEVWayTBTMFYBqCh3RFQplbFn
lGjyg69czOWUaNczkRK/oxj/7eOxHXg1LLSYI37a2i2RRvtZ8DVRrKq+0zFarq1+tQ5woParf34T
v84oNKN516SVMdUF7CR/fDwL/rga2p1IaE6b7f0ICSKEKib1t0oQJY89bWneSVitoCVqF1oa7C2x
fJaQBuZs3EfZJmGLCix1aFnYj4OIiuj0z7/xT0HED2sBMgkAk2DV2IBi1/rpNzqzOeWNuYtkpx24
vRalBvW1Yt+IkoZytU4LY9mao291Yj3O2oaxgYBoQiJcB3mqSejS2NL9kVYFU/xBDrLH5Qc5ZmU7
2SMep/Nj3IFltcfDUsuZ1CM3L+3YxpA0xBoMzXpuPWe8VW051aSIFDqbClPoK0PlJj0Ho9bb3aRt
Zf/mQ/mzif7TrWMOuvS8eQLQFX+aa/K85bja5+y62NYdV0MaOm3MsP5E7cHp0z1UJApQMAzqtN7c
Zjiwpl4y97Az3mLs0RtcrZ6UY9Khg+dJBZXzqaG/8OyU1faV2GWqhVXk7n3iz7z6mN2X+lS1vU2J
gWRgCFG6FBPdxFI8//NLvczQP98Y8+gFs8g/oKd/HHeS9Iaa/aZIDJODHgGlQTKM2/obLeSvB4lL
Uh5QShAIIbvIi8/8r18/TyosLbLfkkrlw03Vqkgfp26bBHkI7ngs99DYP2xj3lHbLrv2NIYVuIRS
DX26DHQ0E0G0upEWesaJTaUjt7Ml1NX+GyXTr08D0xsCWfqUwERIpfzxZ/rUti1NGy+hc6OPhZpo
b3HAy/7tM+dDZxoMcXVdvqSfBhM1Ea/iY6WIJIKCIjiCgWTZyTD8zai9PNQf3y2qkAvf7YI4vxxY
frwbgz+3J/CzyToMIiVqzorBhOhsa+euP1aFBmA+WsSNTdqdzqNX1t7hn+/0l/0BNgGeJ5ZsxE8k
TP00ulazWxy58wtcuzcOk0suQ4DT7IbubLFQwpsJVjas6GjTF3z450tfHuLPNx9dKBhcFZ/zzxYB
cPujIs2bfuoq92TFeXJ7yQB4YtKxHqGGtMk/X+9vhs7lFAojBcgQx/OfHnbOV46clmLLPNTmlW7c
bxse+9+80T+VdD/e1cW0zUno4s287Mh/fKU5J+G52RaAfX7rvdbhiLtcRJfK/siuQWTVVBd1OpEv
siAYVR0p7FhHtwEl2EptCQFG7yz3fTmpr4ZrNXPs0kC8DpTbqxOdheYVNYn+khtCMQ/0E1X1yV73
J/Rr9l0TBHNwsNcyIBx9750ppu4cfIL1ExmZqokwT3e+KZ+Px4CHLs2ppdrmBb2677cBxgLATpMe
f2cYz0TMVvn3sHHkcsI14xeHdtVOlNGHzXHxohJu0tpAFJDOLhlFGYXn1k2juijcAwu9Bj3JSvVq
5/iq03EY7EfOJGv/0lP+2a61Xe+ozPUyywzZteaYMunGirthJlqqXorpbUeOZaUCTKlOKyEwmJY+
dfvjXO8RO4rd6e8NIw9mIJTkEKQTH8tjgdDKIaB2Hr5G2F/yk7CxwrwPtJqvvGCYiRYXYh//O1v8
K97J/5Ni8gP55B+pKP9f8k6Ysf4vXOIX3slJdcXncfuRd8L/8V/eiW3/h0MHxChE/yFHsb/wTvz/
4BDkzzmZcDqGbvK/vJPwP1QTIChhPwUNT0Hhf3kn3n8CahuUNjDS2EyN1r/hnZB/89MEdDETg0y6
MCkuVwJz+eOn2lOcVV0UEeQUGp/YT1uyeRZkOp1olXonx74k7s2teQgnOpJ2frd4wjwFLSTVKhDO
AXazl9RUn9Oqbj/kNN0O8MuprQUVouR1NeO8650Da+CaUXp1bgfHnk/4lD5faJkPQRUMZ38HSTr3
fRh7jf9O4ve3JTi2Kv88TnaT9UOorqE57A9UQiQ199xJ7LET13ZpGNlQThaNzFBHZ7bIxYMuemrb
s2cfgSVdzQNeFyTOD54Rfaq2jrbusCM+1DeGpevYsGfjKHw4BrmyjMNiGM6t9i/sW0OOtIy7vU/z
MCf1uMnbozCn+kn7BdtDFVXhS8EBOjM5RmaS089HvYT5yfEq10qdqaS6P6ILtlMUwubLYNgtNsDe
eBlC5F0QpWTHYlMsr/XEHrkpYQfHJTvaU6hGcqTDoGhiLZW5Xw1BZLwo/ovL4xzmlQ6GcDJlzp6Z
dXrP6foh4rwuDWKmgWFaIrFMPvGgYMbZtnJt02LyXB0bouvfAAQfu6A3MsFU94kgW1orkHAnJC2u
McX+EtTPbrG4EGL7HT2OCumIbGZVRJnBjUKkz0vjBhnxFOdL027k4pVlls+8Orf0aZKjdKAKpSwS
DeMhtACeqcB+XbA7YincwKbWcjvpofnqbM73vtnRmux+1gBr/INyOaV+YSiZINiQt+u+X1vDo1Wc
sHu3UCTgifWyoTVXzx19OAUJPhBqe9ssMV1rNrWfDWVeg+eId4gDoL8n57hLBDjh5j5vRd9dTYv3
VUry0AzjXQf7lR3kX/q6uK/H/dhp89Ra7dMYBdxAM/NWqQs8KIh93yfhu/HY7+Nl99EmfiFceMOm
5jxgpSQDDKhFlmu7CpujstrogbUgDVEhaG/MtvwUsRTdFIPTHkPLkGnnjV9wbZ32zjE/68hw2W6K
saAibONfKRezu2LDFNFQpD0dN8rePmIN469zzNo4kEvZ3KBgHDOzlo+TbJAjrEP4ssmpfdQb4u1u
QXtgLatxgjO93EUj9gA2Aw4VwgB5qi+267pD1KSLI6JV+4pOa5FVdmlmDXi4D3StiV7w5vJGDZQp
RmnmV/7UFFd23oRvi9E7t+vSI3+p1LAk5jx8IJDpPYC0TIAg61wys+bEavGDlCAFI5Fkm1Vu9Tas
bY8JVVrHqHLCtHURkWFx/rBwKryjQ1kQdUhTsL50tnrOVrF2vPImkMvXrQEqEW8jvyuvNpGozWSq
mMwlTHoXdSoHuXguiS2MGlMkZW+ZpBj2/i0tiOJpnwZ9400c1vHFdjdEfPvvGIiekaIEBIhUz6Xo
zsbgmHFBbSVxIrKsnHkRT+tFnIZRpLtiswBhNzrCIUTrMW9xXtsc9m93R5SpowP/OlSrvG0vmvXo
uR/bKENWMsFcRa7hEl+4V5wODSwh9WKbBy8s+vtcmjfKXP0jtUx95exB8FRiz4ov0/R5YO5nDLpF
5tVtcCvnqYlLn3m2MNAs1Nm6QqRcwhMk4tvIKo8y7I5A+5kh/OUq7JzbfOZ7m9avOFYcpMnYlRF9
xK1Cq4RBZUm7QNx4w6MwXBVH05jtKqozQkSCRIe1f5OPXkqf+LsMqWVyO+dlG9sk6lZizkUzwNam
k2tO/lM7tOVj1O0euOyavjDBPgftO7CqNcagZqjXB3iZ1Qmoz/DimSPJdjoFJlAmAgkdKpePZNPu
8UiTtva8c7c02d5Z75tlMlWEwTXHKDcxe3KC8FRFV7ThTWp0fvkiWt3kcdeZ85X0WnrFWAG6KswQ
nAyJSWML4H/obqm9BB901/HXh6WRYd3hHZCgl/RqEjz/7tae1hLxXJOfXG/3E2f7BhUKgYUa2iMf
nT6Vzv66LMpmdfCA0m1SvXpRmy5Ov3gIYaaVQRwtD9WIoKBQBcbweciqZS6zefeScVn1WeS0H4Om
RUc2tDGyzbuNJvzsFMaDhQ7gIZeQ9QdiUltoV2Eurmur54eZdRpM5YORD++ro0u6qWLLfFuWb16B
CM4tW26S2ScJEBXZARobWzF4nGle7n1jQuSyyZTDekbX2rmjOuxA9nL226iy9MelkPOpafarcK3q
oycqpArKVKmwB3WmRJ5ZjUnj9WYLJz+u4GKOsQgH65hvkR0LOfXxwBIMRf50qa/HVTu8LdNmx8Y8
PBOoFZ47zhWIrlg3MXPkV+tYTsdetTlz+LgCdO8eQdFkFLTmc+F0x7afmhOpbuZ5hgDwMlt3QLfX
VO0LoqiGoE3hVmbW47G+mar3PUSmuZl5EMRVPz+BHvFOOWqedJwNwGi1SBmE1imQZvSgajyGwPPI
NnNDF3RrRQ+2sKOD2bElTrgF/+ivay5h95pj7BlFxf+NsMEJW04K6hYQVHcPQP6DU5VHx58z6RL5
AcqR0HtxHxXtt9EOUoJcWDdE/rXhWSD4md8RbfHfVnrFtgjey9/L/E0ay/pUhCx8eWV6iY9Y8rhH
Qt/M5kDncvHlJ4KNFljm+5hn4Kn2MquYbijdlKd2L5xErAPSu57RpAt1YFp/XeV82GbruJXG9T5U
N7p+K1oWzOotmps732vodk6Zq/ujV1V8bMJ5ovYFzeBV99tzV3mPRf0lalHFRA3JUID6RyO16tso
JwPWuap79WYrFtdlSpe5v8dBdZLtggkHfpyQOswA/zMvOvMTZhLzLDuq6RbNvZL0Wr8qXl08ikDp
/Se5iPkkVvoc4eg89FQsSXzNjMUxs5kEhKwcjs4aHXq/Obvl2ya9gzKj8QjH/3Otm3tzstNmsJ85
Qb0Npjh7rrqbZvd+7OXDzIDZ1xLt1xj16YSJKMONN2b52q+Y4b0rg20rqYhbmeYLmn0wI8VdI4rT
PiDnoVWYmOElq6HtPoU1kmhRhp+MerWzaWK4hDPLw9IDZZF8azquTTS+rGR9vNRTnqH/9JA1+fZp
rbsjQdvvuxwQ6JD5keQ6f5CBUZ5cv7NSZeSkI2j3GRcHml1zU1nglPJpGPm7fDkUX0tj/CTEUmW2
3bBij7V37am+O0aKmI2g2xJAxDkRyeK23YzvIgpuR29lcCG9duT4bRPRLTH0NJdFGs3iUF+Ys9Jx
M6ccp8S5/KxAjm9s2Pg7zKQYZFpe0CaGFttbY828x2pp3xhoLd3w4bWp1zsV+l87ZT63HGPuaLR9
Z3c2nHtMUm/O6Dy25syvQkm1ChH7xrPbWo8hwWqHwl7ye2tan6SwnqiKHkcmg6nfLg/ROShPd8eN
C51Ms+g/A9aqnnHz6quy+q6QitpteKCL1t3uDbsePBuJctFMma5ob8Olhqw/DNF929TQC/ZWPvFN
PYRt8w0BcNa7uFR7ozWvlq3WGcIIxEGL7bjpSDP1xsmnFROr62XSLK77aar3GA3x82yEwsRStm0f
0OsFX7DHhIno1/omx2iZXmrssdyALfkynFOxkKpO6VulFjUBCghOg+p37OKoLnEC+v69ue1blteY
KEQhrjAIDjd9X9t3nJRUNvf1u8rzJ6qQ5Xs+ipuAlX4eligTA7twXzTyuiW9/sCKPCKN4TdaPQXQ
flXuZ9TK9qldafeQ6mFc9SGKxdhC/B1XFw9fUK3yGuj2i0FCgIyhcLTXdtQs1yVxYfh4Llzw0VPn
fh3GZy326X7JUT9SeG1fjA1Bsh/Ido6LlsdBUzW6YrWU1xi3i0NJZQncpBFlDqljihCY6FM4lMVh
Luw+mZjTj/vq9snSVgR5TOESF2vfp1Sl1ZlgoYZauf0Zkk30beP7WFCVVU9dQ+2ykoS562A249UU
7yKsHeBLhXVF3707t70iiLkI1Hg1joX1QVv+nmJD7hmk0fjVzhd5qKftugMS1cRdbUUfRuof2RIZ
CNDNOTiDfhFpH7ZbFob7FgftsiWKX/URxRg671V6wb0WTEn2agWnOpjck/LXNl5ARBun0LZy5Orb
67ppKy2CAVEhiDx1X0UDWs5avwtgw10qsVngOJObvIUdkN+PNRK2sQm248ZMmc2Dsd/WaopSax/k
cZt25xPlIPug/Hk9WxdRYBK6zMTEmEDhGAsEljXCx8Vf05kq00F1kzxPUWSco4VTMQSPD4FVm6/r
YluJB3b+4852+yPOYzoeO6ZVZvf2aIWUqlHFqaQXGA1MlIU7ASTSvM6lmlKr6xDQBfl02wDgTDWu
rHsZ2Vj1gmr8Y3HmNZFRbd+Oznwsre5JR69NJww7ntuPAd2uz5ZoSXkMpMFKntsn20CSvXfya9RN
7nHdimiI8y1f4wHf2jEwtXNTkewFXtVyH9DkvxP/6n3oF2tEdopkcuY7e93si87a87ubHBHmMRfD
SJqS4d3WQr5Uo3fxW7jeFT3XltHavs8t4ysfdboRUXf2G9XE9sRWnsDW8Nq+fJFwdz7W1lA/KsfU
SBBqK0Uz9OAUCJPQOaar03Y3feDpW07n+kEuVpTNqntbPOJOF1RSN8NSz5grSMEYm2K9Dmjp3FRr
Xi1ZW3s5YNW9Qne47XcNsnDWWfb6EyiFIyvILnBXhIvt3q3WmL+FqpenxUNFVy65d4h6lhxzDYJT
wMEwCQJhxatPMC7+xbNhcS/5QhLRQjv9ihwH/9Epou0kg6U99hu73bSTu/dmy2h7BJ5qP7FR8744
4TjfaVOVik2gs95L5nRmIuF+MzqMEU57SSwbZCbpGj22/lchAS4MD8DOvhbYzVpJJuaT6Ock9E/O
3H3ZWNPP7Q5xLuqH9hQFkzxElMnZdq6EgETSMx4BvXtxQY31I7q7MjVk0X1lREI6ChFktGhfbwxV
pq5R7U8V4U1vPPjqWjtB/d3NXQ0FaPSOYR01L7A3mFgrdNjS3F9sUDEgMXL9UbRW9NatM+eW1Zbv
eim7qy13qk+ji3J0j3KLaWeBJwUkrO1Pm7LSugcovyjZfOtJsy2TmQbnxLRk7XUyqk2ZmSEQjMR5
6BBwf+GAxq5fzNezcAo780PDtI4ziap14mrXeNJsajnX4S96c93CqNn/N+q9gGHRxcLU/VPnd/1D
zT0em55tYwIPrb7ZHHfFbNJJ6x4/l3lVOi160S2UreBwLqxbWw/Oq19W7Z1ubM3uwaJUHDeNK8ak
W/P1Welu3VOHS4qsl/6dWVrNR2Ow3KvWMvandpo4mVpBM1yNTthHqRbgwcSKEiAmvD54cPfa+54r
QUeQLTGLWIgKfJ1qnwK5VwXX5IKXx96GlZpIKcKUg6j9Bcwl2VU6Nw41uS4n5qUh86ThpJu1BxwW
eo5MFTyrNejnszkowgioaMj62seeZyQc4aMvRbQ/tIRUfehrzhZtJ6dre8wp2XC0ilnmoiAlC6nw
ExH6Y1rKjVO11ezT0c7Dz0RTXS0qIvxJ9QQJkB+buBQCzkKBWXeafrgthkpfATk664oDU2Vcd8J5
GUcrcSVWA5B2h5njiCqm/BHM7nByLw5a2fVTQoAkJ/cdM2g0jukW7sfRvR1aDOdlwwqZ24/cxZXt
zW+uH2AjcbNKhSJVvrwKxw7Q5GUYvMmVJN7AOrYRUbI5wNQyjOf1rmDr+rT9D3PntS03jm3ZL2IN
eoKvQRPmeCf3wqEjKelJ0BP4+juj8nZ3SlU31dVP/Vx1kooIENjYe625RDDFHggFjygH6C0QXTjW
SfGtIq9sOGK2srNjzBltMjItMfcPdeM/wa6M7XZLsVa9umablEO2Mho6bc2PeuJAW93t4Jf+s6en
/pWb4Xo0d/EHng88SiaX21V4+M4Wp6Q1sg76xi98/xKSZRGVVZUKM/+25cUPx1Lq1i3rk6e8LUJ9
QYiajdmmdJsPdC/qg6SxeIAgWhxCoY7eXnZHT4Q3mAW4KxbejXC8b2K61nRrWZAzLkIqeBNlAFdP
lzPhqS60E5Gm+UPZFN8BxLRnTuAkkGqPLCyDpwBBIhoS+h02HcvCRYjuNA/tdcPz0JCjWqtULDrL
Pfg+dZ7pia+OrOOyslO6e0kbomkTxKPtI3HMvT1Eu8zipeainXvPHlOZihZKuxGRVk7f7T140MK6
I2cLxXz41iH8jAwkcc8jV8CUBfoViItzuK7HHtsYj1P3fa64mwjcF6ZiVXRMtJwfE6xhW6Xko+Ek
Y7DPq7QnjUNOmG++uF6fCFjb9uTd7GH+JRCnAUiEHhAaBeGrNq69MXFjbVhREAAAqTuMgbzRYkV6
X4i3THrPg2HlhIgxEZ2NB8d2jku/fzWL+i6v+MSzvXMV8BNX7V/I4zhQN6R7E3C4t/dVdjsWxX6Y
yuyyNeMzlep97dIk7hu/SrpMfB5Kb4u1uu7p+fPaLfh/SiIMMDOeleqLA37juNww8tiuRqFvHLuK
EVqNwvEQcoU59OPgnjn1P1QQozI6j/G6Q1qAurvrOG/ss8W9nzti3JseGTS4ohhZUTN6u6bF7Tqs
RmK91+BCqwZ79Riw/Yzw9o2uPs35fPEJNaRxCPNvlkSSGUwqvTVSoj9tQYeRtD0p55HOI2X/tqey
5zTJ8KmprcMHxldDD2y+NDX3WwS3hxmVa9Rs3X4alTwAiqGDhcIjovn3uIkmneqZdw01wbyGyB7o
s9EoO685+DNje9aOeSQtIM79r9smuOiNGYd5+D1A0OlUSI2b+occMxr2rp7vTHyXT+Ok1jgoJFvr
sNYQs8iDxEnkxr1rlyeZITKD1CUP3IO+NvbCa1Owunvjzm/Z8Jqd2Lx1jfGuZmgtmIxeimGIESt/
HscPlsCUH4YPTO2joQzTYMD/ui51iqDwanFzSF4pb8NSxP0KJHJzsxhcVLhZmBY/SusH2oavFOfb
YbKGMTEm8Vh3TnbOvf2GLFZe+GHRNzvz0SAzH9t5uKs8Wq5s8u+duT9wAzm32/Zx2sdbU30M7em5
G1DS0WEKkm2iJAC88LEqq2PBNcWX/CgSMUiTjZdymTlwd+PNsO/IbmKmgbbfXG5AXB5Ei6QLwJNt
Qo5tb1XdnY1SnMg2zm9G/n/bcsZCAwnrsc1V2q9HY7x16VNRBLkXQeZl1rzRdzjU2duw3a8+O0qg
Xyx7odM/p2V4XOmLyhkPryKYjybLbgZR1oo7RiqHYrmpho9sRQdqDkxAjDVweATjc0lFurtbrHyM
zdp59L03sUyRZX/21Hs9vTFu4bLHdZDzYGLf7fV+MxIeGch0Ep8m02C+biGcmE/mtViYu/vZoOeG
Zqbu2NO4T37cjcmKRN/caHMJDrIM99fJVdjRCAxJbKY1UWOL15Wxedrt9rMbLOpumEbuITaeHD3/
cPfg0oIBdu3loeGKl4YYli+uZNZA/RIbhbBu+mx7lXK6H4hpHIfyuqo7frIibLk0ErVYBL2+dTHH
aYe4k2oJToXJNZSBNV4N8VRp1098Q22Sz8D9Tvn5jW0tXzrPQcdujEtw57Q4OokvO4nZU7e0s9zm
CaP3D44guh8BlYxbLLdICXFQ1tedfFbiIavm/YizBQF8TeOD7ZeJxqcsz1diQPT0tJlvgdHdEzZw
aPCCRlPh+A8loS5nkjho4S4vbk132OdaMwwcHbu2Yp3ln+bZVbfB5qXU1szrYFBJdWAmGsCD6m9t
+1GPnLT2sS5rRdzOHqaoQrbE2oNX7CSxCJ0bszIfpPywjSsd7va1NoLDtM4xITECn5x12So33Vom
bJ3+Z9PUVvml3LBHe43IUlrh1QnTGnyORcs719z9M4beu9L0aObKuDCLZ0kjlzYLypKwC59arNzc
Zbydv6UUM+i4mw6umaylpxTiHumvtmWzZs4x4Ymmh1w1d3l2U9necmpWlXMPyQaMYP34ZIXBp6rM
y/M0EeBgjSWOV/SHlzKoo4JvIWL8H9xBBTi3ZY9XLR0csixR0733/NnBsxvzaKx1Fik0UvuB79g6
dfRWj1a4+Xj9wvHU+yUFEIswKPuDzhGYO77x2aM2rEOjOFE8zMk1yebA/KCJ9nDd00FQHOE3Myks
xDLf5xTNr+oaKIrphzo0aJ/3KvyK2fBo2SsWb1Ee4d59VI1xTyvhjQSYE46lkyXFkyZdMZ7NhY5V
uNLd9y66EE8OZd0yMatFv3woZqdM2mF+awdyQJB+RI6eXZq/JXmlkGHurGm2E8/d1gSv7B8FJfRB
V2I86b5+L1RGhehxXq01dRXSnK9grwI9PAXojmg58DqZ6g7a9pvgpmjQfj+WDlVTDnEq5S6P+Xzw
zi2qwqiSbhGNcnjJQAaj1RK6uUxkOR/DqfjWCEZ5xZVOw0mYmy+g086dZgzfE6EamYrVRmIoMRSs
7qyPzby+NQJE09wFmCG0Rldc/LW60GLL0q1f1XEdsA+DgWui3HWOvdZR4Y/8fxRiPX/ZzmU/GJFu
tPmWt8I67Jt/DzGX6saXYXS9oWCvxnXfQZNYmbVGpbiO3IYnTtryQCRYGUHO9Y9Dt/2QkB8Pi09i
aFY7VqqnvIpGcpeSXHnjfd04D2W1zcREsmbHWbTneZTtJR8c9hu5L3G2jKQjTU5w8q35S1ZomdKw
sONtzIrYmNp0N6wXXr7HsaRVQx+L2DAURcmgZ2a7mk5YZtb7J7+hfCRtd+OmNg43W2NW3/3RhWA7
FONFk9WL5XJx6eApOy0Bd2HoM72k1EuJ+azYzsPuTWfDF6Tcdm0d9fV4Le8qC3BDtURX/1Ds7PuE
tw61g1nSfF3KbkjGnKyyvfxotNR06OSP1ormwHa2JvJHIghmIT/ljIweba4bsaAZ9Sx2t0toG1WR
PTRGvIHYvnO0y7yiX0mSqq4MprB6Ucv4qoLsc7OYRuqOOrylNATMMjP6LjHWkUh5VR6a/l3PBbgU
43hjQGk545Kr3qC3ittpkd55XOhnowGjw6zMR/s6S9ayeeh9uzuW4dx/n7EEnnZ7NG/tIQ/f1TYZ
H/u62z+VZqchMi2KvmdO978dvlhG53PV0ffSLx5UYT8b4C5oyvIPEL3uX/bB2Wh+MrFAYXro9gGj
tRV+r6UTF+HaJYE9DhFtaIqfsg6RKFAytNTiGOMrtzm7DUSMwN7857x07bgN5JsfUs9UtkBd4GZr
Mu1Cn/IuVK/zDm1LgLt9w7l611pm+YUhCgHbGD4PFq7i1uc7JHPiuJalPAfgIyOyCHGhomTJ4Lse
HAydNKGgrLROgrywPRezsuLR2cpzX1Qpqq762vW667NmfACc8jXzpiZB+sCONml7iraCsgFLxBSH
cryE5q3Kza8z3YPCsFIDoejsdNfeFG8PSvwdQsjiOAdGsC+TOS3Hvmn6E259509F6H+kvvpbXdVP
Cqz/Uaf1/6P66pr98D+rr87ffjRfu+8/qa+uf/Gn+sqwCJWij2yaps1LYKN1+l9xU7S+/4FI0SSp
kiCaqx4SKeR/5035wT8IcnBh4Zv8VYA29H/rr3znH2QDQOLkb1BzAeL6T/RXP/sCPYi8cJfw56AN
g7aFCONn8ZUaFTl5S78mAZPEsUeHoaphZ56/s76UbqLGlL9jif4s+Lo+85rVYfP68x4K0/pF8LX4
XsHGLCdavlP5lfl0l1qb9dQJsT6um/k72NPP7oQ/HwfylvEH2jdwu79IQWdzJsPNGaakQ0x/nFz2
M4wpDXQL6f9GdvpvH0VqjcWh7tiI7n7+NrOlgaNi1WCELANxThBebfCLYtwHzbj+U+/4f5nW8N+f
KwTifCXNWYBzf37Y1I49lLx+IuNmrO8LZLzHkqPvy8B0h0nS5sdjA335YPvLeOdCQfvN8//dz3gV
7plEPjghn/fn53N2Zz4B8aSSAtO4kVcNOIMiNMt6qbjvGc5/5Ob78/N6VwsxqcjIBX/9vCFXfduG
ZZToLGPapofhzt+d9cbchLgJG+P/6XE0OZmNQ3R1ftEpD0jvN4+sg0QGRhADTxli+gE2U2vhnbZQ
NKe/7BqPf2qT/xq+8e++TtBfmItgk/PmX//3v/h+JiXL7mrQSpTYfYZZvvVobk1419r58LDZjvzN
5/t1rWJSJs8a1/J1B4LW/8vP13g0Ht0aFVfHHesRpkiVInbEZwDj5/Pff7RfbIlgxn951i/y9pDT
teqYDicLUJZzjakJoibRucDYu4OR5wsluQ3Wo9+fBOiZe7nt7m0mM5Qef/8v+XcfmgULLvHK6QWL
//OXvFUK0SCJUYkK2y5WgQGpPizKG5rz2/vfP+q6Pv6PAv2fn9nGCAox2b5mH/1qGBGeJXNPF0Pi
FVc0UMnNydPW/jKrvgmjad6+5fxhmxQ5BJG/fzTi3F8eHXocOVfxLqQkP/xlG5JWHTIAzNuk/VAm
xr1rR8sn47ioWL/8hw+65tR4OH14QXAXulet/1/WbO7O6AmYWSf1VotDz3sUzVkwFAyQ0LC2YR6c
ocY5idGs0yc5N8vx75//L98xWSwu28HViIKd8585wn95/lr6Tmn09KrcZi1vcHWZJ/Qy+60oECUN
ufV9g9N2zuFf/Wbv+5dv2MIJhCXFYy0JDuPrOvvLg1HGdSSkFkR3NN144iH0bJi8XhTsdvQMRHUg
UFyPw4oUxcm5Hf/95/7Xx9sUBlgEOdI4RH+NYmIYGmILmIpkgpKT2jljDCcj0NiRZAclduPT13EU
3U9/nsWpp7z4nbP3X795F3Y68nFMXlf46K+HT9OBIpsHmeyTvCq3q++lC/Ru8IvuaJHExiC6C9PN
Mn8HoP73DxYmIIlrUmb4yzcvyyVnUCARvFYWDaewD5Oace9RExVwn1eL+7ar9RkZRfmbs/36iX56
ny2M5Hh3MWdid+d8//knNxUZlcxDgC5VYoqNnUQ/UxDEB00CBzFQlYNEsfyb/erffFpB7k9IhAKt
E6gCPz8UfUU1r3Dlkm7Y89utQEg5+fZ6lm2IUnKyLYhek3jpQq/8zQr/1ydTfwqqwzCw8V951yX4
lxXubFuwT+bWJk4LuyWrjf5zbtYfpHKvEnHXOROxfNfkJHv+/dL+9Rh0Lapdi9/Vc8wA1/4vC4uR
qtH0HAkM+ZhcVhvEaVN7zg0EapTYoXH++8f9klbD7nE9bO1rcDPqG59p/c+fE7OhHQ7VZMRcu/VX
rm1gC+xiBjcDregkdhBhmRGgg5BrVdzmOizvAlT67zMD5WQom/qA79A9y01Or4Y7ridoQNtvfot/
WXq84wSrcIxY5PZxZfj534h8cCyqjKmJL6F1GSu9VZdOz8l3m+qEcGqN2Ivm42++Gdxz/Hd/WvKA
KJD7/rPmosoMf1kDgciGOW8sP752UdvI9NZRf7EgqzR/uFyoh3t4Zt1+24K8MG/yuawcpIKV9o9Y
NJzmKPVmV8cdOmTzMpWI1z36dZgrY3PJ7PLLki0msT8OP9FLVixtyFx1knQDh94DYbF3xXQCZd95
X1Zb9d2JDpSuYxQqozHTmiLsOmmDJtMXUThtc1ocyyTFx5bTnBJ73bT3zuaIrxN4OP9jNk9FfgdR
b5Rx1jsKxS0JzMDZjHl+p0Wq7ItR5OsHrSZ0L3iwIBh2LPUS5eSArcvZFxqYu8M6aO26dpPdIewb
KmePuM4pmOe2PcVh2oWWMl8Xsbk/atnDWvI67AH5jt5B0Df2omUN8zcuSCbtuHa+zknkBqEBpGb3
qAuHWYNRDKEZy6b16TxoadwObAK4JOZ2+hq6q0O4nzeSOBlSVpyHHA8MjeCVm70OUNDRGGMENGAi
P4zay76QbDSsl3w0dpRE+xjc7wIERbxxF2JICflIHuswk5Ax9wICb+E6Ro9KqekYuq/8f0ktsK+I
LkUa21Ta09crw8dK3MCYaaVijyGzhbTJyJhHlHPVVO1fkUKv90sf+Fu6GXO2PqzrfkUxLrJYUlCb
FhJyS+Jl5t5gwH4qvVtLA5Yr+O8BQhJVcE9nu/8DcsPcHe2RLNszXIF5ifjcJQ17MEykOIgSVn42
6u42sMwColZhyuFS5KaRmKB6jePoeXOeWtqAPNDZZetG3qwAISKK9+8DklxdumXzUMYSRmeVhGId
VyBVNrm0Q1EIO938PagvpVuhZSoMNaUc+k6WVBR1QDzadt9iSxXMSsyJFiBm84XolKHKZ9wKxHJi
QhkAOzeUtcs5tOhbp7aS2Q/EUxvoNpMsU1JDxy0Bf5iHUR3o9dXBU5wdSljERdxu0OhR+xtZG8NC
7ZFCMsFL3HG2OoQPjtulLgOvV6fLS36GccZ1raZsTh1dzv0zieZGE1uzTUifCRk2sb16b2+QBJbt
sbWrWTzMPUNfhlv9dI/82MlvBsqtF+TzBhSHHoYJwlozEy9y7sZbqWm0JSHzGp5A0xPXfbUujJha
hWmyK0oHtoSyUK53S9UfF8/NHt1mnNoTFUSFTk4CJI/MYRoohFsJ7K7j2AN8tFczBwy90zdrCrMP
nGf4anRhgp12wgz59J7RXQN76+M0agAzM9qzF4Y5uerf/XzijKJCNdxDsIWqTDuzGtZHJDKV+WQX
xAokNDmap6u+wzg6vSlTsnGQOzTl2M98HeYSPirpD+EjFx/a33IqHXmHFGp/QeNo1ZewNZfbcrSK
MbEZDn7bmd1A0NiXNYs90WfnrtzR2e6UbFUEAxILP0A9G8VPY1pYJD0wDEAyoSTHXdguKmnxtSH/
RLZBCA+b+fdqtk2d5FrYd0bjopxh0FScVsKqQsT6wnyY6QtnFVL8gj4zsYiZV0DN9bg8FbhY5shs
cH1HWOut8WNulD4jejmh1gObxqRHDMFcPCzSwikF7lwWF0C6cj73/cZrjvIoDFJSvNGj5Hazbamn
JAaWpg29+yVkQ3ur19pdKUFQqh+rGfrRs+sN3hq7jUkAjFKe+NGaa0ZD2OeKnJT+lVPpEzJ02Ktp
baPZkfplBnvFrKWz9lQjIukYAASYGtDi46UBSWeRAd2FOjtIhtfmmQ549dApSQAkvqzceVhMd/kQ
mGNgnnJz2QBK58VrJpT/qe1ablhrN03kkLNsiINksI0yBnvuodhrGUJXX9wyJmXIHRI/2Dfo3TvT
LjLZsOEBZS+l5tzZNqxVquze6jzzVFJmXfXoj1UHQXsoFO3mlj5rIgfRvuy9UGygyrdegq7Lv03h
ilyQApG+mc+k/0etqCfPMLd6da55z/OUyEZVHzWguunshrVgalIEnOmgZDmORJn/aPN6gMIrzDI/
ooIL3kJoBkz+NqvGcShUBoi9hd6D4Esvy0E26rhPc3fx0TZjwO+z+QUEZgVMvjC2Gz25IFghTzYo
LGHd6CORX8iKuj4wPo2T1n90rbOjxq2Az50WnYlomhabwUtXoCshkY2hAA2ktkxZUmxLOcT5Ox2O
24TgLjN+WIU3P2HAUfIMGBBZlhOgSq0saWL3qioE5YVh2he0fy7ye3TqTezALhzSrMp4MbbJgQJI
dcZJdGWPXRVGEP5jsV3FlYXvdORnt6uxHPKSooP3Q9nvW0HOkFlM4btXgBZOi70DJ4QVcEiVHIFH
7n2LuKEOS/0Oh8+QEXnMNcQNf8NKySzVfxjsQWF16/3VSwKzZn6e+0rO3Fw3zEltMV2Kvv+eu5QV
iRP0wb3jBBOt/7b+uuRNcZm8ojNjvfXuVcXlde/e2hDlaKDQvOMUnFZMVip4791hIg9kYGgY7YvN
tJqMJCDVqm5n5kKEa5m35Tx4U1KpcbpzrVK/5sE+fG4U48UDmmgxvqgAxPFRYpwdoiC38u/Gkgv/
aCzCKt7aUdcPTECaDRSnrRndwoikHjWa+pvC0Hge/Xzxk8zPMP4BGA9fFcvaxfpieh7ClGvzRdf1
GI/+Wn/Lsgo/iYT6Cv9UoDu79Ot+rXMdSp/Ahfp72CjhblSwLM25dXcE9psO64s5W/vnTSr7JKFX
gCl10dVFDT94G0vVdUayoht5y/dgTW2XzSXZGPT9yGZzwweDXWeLaa6Fjztj5uKkg9WiCQUzBA2R
gRYA5nSgmpiKSVz6zpjNSI9m/oQAml9rEkxd8NHr0brzLX+a0maRWLH06IQ5DgbBGM1trC4/Wr5R
BPHuOo68MaypK9lkVwRXHnq4qN13dq/GHzv3NNgWo7KQF9o82HpVRWovuVSXIW/CD1svCTUU71ST
rnNHEtR1Bl3QpnJmJImlxv3n7fIjcIzyQ+eWOj/kYw9oYJbBVBHg4+5vBjrCxF1L8dppSLRxOGRg
RArq7+8bhSgNIb+wXztjzV+RFE09BX7TftQEFMrv6OMxL7qzdlKYsXt718H+RzbClB7MPqrNmuo2
H+bbCWnALZoXTz6s3jhcqgxzSSqDTrKL4TXczhrbVQBiWLUnbbQ+6jWMsQAIV+fqdPRWvyP1pe/R
0QCegZu9DWSdM3RsxrTIZqO9H1dzLVLBxAlqhD+ty0luA1ZibEhgmklR3BwMxK7bnhspdAvJdiPN
kQbchi/JA7K/F90obih55/JUjQToHoAiwBXXtpi/hop44wPTNywOJeK6GygP5nSs87GlshFZfuqX
2YERPkmFI2kvnJOxOT3HOoLShcwva3o3nMX6JolspS7K0UXq0hudeFuYcpPI6baEfjB6eYVyXaqD
T9CCETUzM7ODRtmK0MnNmx1DwNKmgYeyx0CSzth6FCzYIBw2PDyu5p9X2EXIf9DU0zVpnio3suda
rMmuMrHQTpXVUzXM7In2YAFLnTgYT7jC5Yr7O+SZnbLF97l0A8XyVPs3o3AR+vCrsfMF7jaXcSFV
tV+p0z0VZ1EOJTq1HrjosBpXBVsTbHO8tbaZHcYrMMfpyurrWtMMOk7kqCASW8LurmyyEES7DErn
0K9O87Giw9IRajTyhpYCvjudqs0+k/AyU3a6lLqUk5aLlQdUt4uvqQ1QZIhhCBkziq2L7KomY6AL
96GjEO7G6iy0FRxNBskhUrDamx+QtAqwqiAfEDW4k0EVspEhXMBYyWPGGlIlShlIUwbcKB9Xzq49
LkZcJIu7Iwc1LNlgYkY0Dfi1ps687A2cn8Sm1EPNT/V6WMnaeSzaJXjNd3O6BIxokQpvGRc939y3
tHc9w0yAKVFD2lcrPMWZMbsxeo4uccKxOXXGZK+HxViWDzU9keAQBJJ87UriZT32FtroyOZrZWEG
V3kiUh/pJxJv0fdqo/t4cY1uMm+qcpic70LM6uQS67kkVVN27wIxhpsu2d5+q1ilvCnusnBWdIEj
43pj9AcmmZMuBrbS1YfJJRD4amTTxyCcEYkgss0RQBY5RnayoKu0sxfG93Kb+7OhSL0/rUFrfOM7
xVDhBR0myVFy9z10zRpeVL+rZ26xCwe4xhBAFChvmWXYe/VgaHjAo92G3cEacn0zeAKX4jI4xga1
PwCW0FR7/1yvMMXwd3shaQMLv8cBpNQ2Mph39UM/wp1n9zW3t7WiTuDPEQfxT0J6QOhe9sHwG28k
XIQu6gGyOPpnF8tk1EG5l8ggIGLFXa4pfYs9a28XmgeYhZmtvdWtWbJMcpftj/7ucuAeU9oHu2m4
ne28tuMpbBw0fXqbKekK2UHnwbdOxWJhctgpz32RTjNHzsiVbomDxiZdE/N88eK1mGTQnJbmWyNa
5JhD3otkUdOK8iCbIEeowZguU+mF4VmQaEDIYmsC6kWAvKezLMZ0gSuGSmqfbS+xHDjRB48ENgQc
XIwAgTtbMCA6qzXIFn8iUSxHZIAYobPe/WUvthRkefAiprW7Ld2ZrA2zLUQWFUW1U+H1KtxBRojZ
jp2g5NRzaIvkD8yj/Fd30WpD9gbGwoWO5bKx2XN4oChoA2RyNC5ujLZRPQI7SF+HsjGKLenVjJZM
rrO8x663qDMYmC1PGbTx1ZUTOih8fbZAWDcUAQqBvtBrhCWnd49t5Rd4AHIwlnyjWfYioFdfL6hw
RaOlat0p9aSW48PiG1P5oylJgITKtbBXxwufijmPTSBHsrQKOjyT0To8D1WQq8OI2wowMukD+CEq
1xySBkyG/icKsqXvBlCArOtFvw5rBmeqF4v6IEwMkalnZds56zvMfsZOQRftW7l/0bY0TjsM6fbg
5xVnklnK5YdbT/o2NxbNNoK7YLstNbGcqPlsxLpN3U9WXFJ27LeENbZopLtgQSZmTQy+e8E2DM+m
z4yzFDZEaIf0k6fM3AFu9Zwe00NncIIfPAehO+rKoEDMx0FGwFhlB/kJ9iwj0aE2wiFtqI3X2O/D
oIy1MQJXz6BGU5q5uZOui/KG2HD29g+3MYI7GdraTrF+8JOYowskwV0HP/a5YqGnz+lQE5VDk/LA
Mpg+B7TDRCIwFqEPn7YV+Ec4b0Az0O9+ETqgQtvdwvDfdt0uHldv27rsi85FVDGjfgoUeQFY8NxR
Rd4CKCImMXvGwiawx96G/m5/69sRHgdbcTUi1evhiOzW1T3K34z4hr2ysqK95zDHEQOkK+W0wgq+
zqTaMueS+ZtJBUaSS7eOqPTnCRIhqXkzQzi9ieIIxbmA/9EKoBr5YGxjpFvTQBCqsiJIahTJE1eL
0c4xt9aCTB1Kz3NNKHgRV9W23NFLCNCa7dlWImb24BSBTBhxAAi7tXFtlOjzmfSVX3d7Wu4Lilpe
1N7xrwD7lYAfuhvQ+wuy4TA44gf9YLUld/XM2vdbbFaYFvD6BrfaNeY6qnyZ/VGy8763sy/eRgMk
WEQuAzmjpbsycdFCji880lMXxHT9B+ILxx2JYpF9LxQEj5MMlWGfCm6SnCiTB6ykk0PwQIWo1clf
y3Z/JLoG6RizSVLDKxd6CCEO3cjeowV5MU01T/fVlBcY/9FcvgdWeQVZUJn9MFQTvJvzgEdaTwtd
i13gHJg6H3xJ09B1uelp3BQgaT3vtsqZMZ/IYtDlGSaJ+WHkyPnortgVDooglTf8y+b3IbB2+14O
HS2ytShnJzZd/vCsmy0/9nLI/RQHTYVkMbcZW9MrQ5Cp3W+MDI+S48aO1tyByYFltzwuk8Mdth8p
7A9I7PSjj5j1rCpVf3fw6IacDIb1zvaxDM/U0IV/mjIVkGMSUEDE9Blq1jvXsSLBUU01QmuIFB/u
yMP3fDKyPeLWjPCeDpmZeJNDx2YKND+0q33jy8TVkAtziAXzGChkejelxvd5IHcBs0C4UUQhNZQE
VOPedriewvI/KRMSgVxKWcWm0+y0E51RpTBY6DXQe8QzLls74Opa6xUYAkF8n1qnNshVcjiN09Va
zfcldDkhaGEyFvNQorxUMDkEASI78kHbnTEWWlWzsWJDLpI3PuDLNB8W3NoB6QdXsl4wo8h3ru8s
/rT1wsHU1ilrgdleL5sdwpFTPzSO3qlj+pnk5Cqf7Oxok4flpEUVLga3Mp9b1Eq7+AtbHY491kN+
X9dh/iMw8gIFqjlV6NKMruInG4JlOyKgD02yyHkdosUl0yEyBmX0zO8hatDdWsMlYaIO3oGfMeoX
5Igna3C4T6Fyy5pkWOcQ7sW4kGWa+wNaxbYJRtzga/+ZwAxXp362bs/d1QqLOEcTDzLlAjAASRr7
2ZrbkZ7D4LftqZ7o4/GEiX0Icoz8kGPFt87hyqb/QsNmDJNWu4Rj4FNz3HTViwf8JJ8LOtVhT2Bb
bRWqRKg/cXNnp7AIUXD7HrOyjeMj8rNl4OKCd9dhIrCuzZFFNz+YPRdii3AIroaldfUaavJh3EzC
IVC6mOjcCn11lxg5XmUavO19IZeCVlTh6Q/0chieCRNQRqEz+hompuhPkzvQabD94uMSLqsXeZVP
tPbMPYTgQbwm3UERTsCvTdcYzueqVjqSkHu+V2xYNJUCVx2xDSF0DDwxHLd6HN74diyJUaUpbiSj
qvAQrHq+CXpKoAO0c+/IhsBNZt30TnZT24g+RjiJIZ0bn0TZKtG3woD2x4x5ix30JyoLk9JCD4uV
7pak895RPnOjEZXY0WVqFAWWbq0gYgK6LrdzXaoHo8yyMCW41ptSNvq1vwWb0oqj0H4YnvbVbKlq
8lng7/XKcU5tSw6f6efW3IA0IYFxvnbDSQUsFziMRFofjcFuXmd4O+3J83KMAch/LKSai/hc082F
KW6Y05PvjF5/Q/BHfsd3P0OpQ0LykMHvI6SDQyGLZF0QqoXPs6P/PGXubflf7J3Zbt1IlrVfpVDX
TYPzAHT1xZl1jkZbg+UbQrZlzmSQEWSQfPr+KLuzLGWn88+/0UA30EAhkWWndAaSETv2XutbU5zY
K98D34XJCPbJli5XOq8UXNcljcjG+draVbwE0C+Od+LyivdgNlJOIdBIn1JINwR51XFAJq52hvsx
A8u5mWfc0OPMNGgjVNh9NJKG4/ZE3yGGfETQ1SYMvFpu8kmn+UrAxegPivvjUzd1FsehQdb1hcoh
EqzA49tf7EGkiyWuDr/4RWvfutgP8KDR6+1XsT1ias4Tu9glU+o8B7IDTDXhpnrwcV/usV3RSoxi
AzmwCAi0YIP0Y+BOKXZMkFBUrSiZ9Ee0DcPnUWv6JHGGzNuQui33FShupiP4RF3svvx+SC4l5/8+
Kkt/29RNClXWYMK1h3GQHQs/QK8dJXMbHio5ee8jTkY562jvy+uUk7JFO4iAKhrc83svknm6RZne
ZPvJRT1zQfXHiQVe0hCfXKg28fuM+YTc4PE29bfWwBnTcSkDGdwxbom8TTkxitw30CqckzGNeXpj
VxAdLvtxHKarMCdJ7n1jd0Vw7kL6UZ+8InLwvRDuCOUty+W15RUVmljXEv6fyap+N79mQosmwof/
H7oAcN/IqtxKTD6HxnHjxJk+GxW2ERMt/pZFztlh5PnBuP9Luts/VNO+0tz+Up37P1J3iybhF7pb
9VROr1W3/PffVbdWiOg2iMjF9R2uxaKR/Zt+luoff/ffIdrxmWhAlqVEQGr3m+bWDd6ZkWejqiUs
wvPchb0r6SKl//i7471DS8W4xV+ywbEMu///mtsAuLcDeZ5WAu8PzdJbNmnDAXRW5GDDeFH6lAfm
k49Fjt6T7RxmbnycMlb6Jwn1KAUWrcg/p/mBiZYiQEWJxhcyqkXv87WKwHaroqO0N3FaKhYq5s55
fVaRRYK6MaZG2OA+y/3zJp6EuMzzsMGtqom5ohfk1u0prw2vO4JXoAPoDGBMtrGkNlwaX2RhY4Fk
MsJ3+9VKQFXAYoSDsSbGLmp2OfgJ8xFytelQ/cKfP5oyq6iFnFwgz2+HESRWETsngbI+W+XCFg9o
AqevBszoliIZLU9SmBGZOoEcPg5Fng47TXfVJvIz1d11Ppnig59zMt0MWsz+kfwTjBoI52PnrJwj
96PHETDZk5/FoDgvRt3juKD95GxltHj76jwj7bQtMLSsUWEY5HQwq6GoGdFeTLAyuiw4pcMAknuj
grIrVnbXufpMxdVYvZdRFpMjlAzRHudwf5OnlnVFQmuYrk0E3o9VZV4Z7ZiiGpoTfQEwst6l9Nz9
lU+nYBlfSZfgJuk21zE29grYYzMaHyRJWc5WaacvSdSC2w3bPB8xe6RW8ait2n8YyUPc1nbHVuiJ
SjyGIuyuzDrUn6mUOJF4HLPiDShjPmijM8xuZIPZ1WciTSu9dVuPD106tB3oCdNwWNPWta0DjD/+
nGS5aENJJ9joSP8KVvOU4AWLbefDEBeBtyNbzMF/C6dgmwhXQXDTUGrBhURtf03I5TB8kFXIa8Z+
1T5ixaWV3E5TvXYkvUHMmMF8zBlUXxZLoX0Mmyq7DVyY0juKV11vGWXnX0xMoOFqzFr0Tci8bPIm
HerldTvPrslwq6qLbs8ho1xg6+HsADyhgNNfQ4cCyjlCFc2ZjLnJbAookn3V7BR9k4rIgGUbqMxG
PJpDzr8Whsu1HwhClDuVlYxrVgMGs+aKl57afNfFILfxlUVxh1bWcgpkH70qoJFVI0gjeAlpvlfK
4f6yiCKQN9hQjESsGpQrvd5o23b0tUlRn99VgrH0ucdtz13oF8t/TUSipGey+vGHtFGz4TBGNFjx
60X85ngeAxq0XRH6ktmKSMKZw6qO4ahssqhO+jOP3Fr/E2yGZNpMCW0nuv1+ajx09Jr8/ZwO3M1O
NovHIRt8FJmtrrDy6Z5PXTuSv0wE7jbSZ/Hs94Ns5ePk4RlCeUC4AE9K42EaortKdyyJarhZLj9v
9N2SMROMVnE3lB2PiilGag2S/cr8nqlzV1xr3xXVraJkQvBfEfeDmQV13TaPoizb5H4ubzO3NTiD
TnSENu2E2vALFVgebPyxlya40LZ+VtLIvpV4wN/jAhXeY1qHM/zHxlL0g6xjUVjdzmCCfu/kboHw
0JPubdJmwWXTW+ZFO5WHNKFhTpbeyEK5Ttsux7w3uYwriUOWwVk+2OpTz7mQSVG/mxPvzpmK4eAl
XCqFocZpEfkoomuvI9h3162Hw7avwsxkcpCNJ6ew4vsBvH23LWwjC26wOt3SlPwGp5mTXUMU4d4s
lXUGT455cp2BxkFTw4EhVuW6jVz9oSbYbFNmdvOV0pNz02j6N2XD4WfMul2QeA9DHmH6rEF/wiK6
F2HzXHGdL4JWtZvUtRgUabmfSIc9C+r+c62qK9woEAmV5vARGx+MHGKzlswZouXCRIx7AE61RwKn
N60x3ulM7YUy051MwdKFmQ4uBvQk3A74EDmLGVNmMRiDdgsB+pKxNwsrOF9wZH2SXUZ5eg+sfZu5
OP/KxFZYSpBwFODaP1qJtQQEMxKbTqHtYC+0kmM/U6aScn1UQDc6v6ARsHTKuvicCRDnLJe9gBAB
yLtMGpl456s+Bk9qtnBzW0edHFWyiPU5sBnG6F3DI5u41dEWLKP5DLsLefUDPftbp+QgBNDaPKTS
JkDRnrsz13TOElXStcF+HMfDJzET8IimAkd1SxARVpKGfiXarAg0xyrpQSBk/mqOwo3T9Bu6ml9x
1JwZFvODzIZeIKvpMS46Beoh5SqlmpY3DemdsIxzO09uHSKf2Pmh35Hmt5rHbqF4hlVLBk+Wp0QR
z6ijzMEJb1oTGhEDxfbCTfxjUtTRZR97N6YY9DrFxkq4Ug8QMrghg9NY9TI7V5F3GELCL5AZXNpZ
zMI9Rkzc3HzP5DKncWlPsBXKaw/e+caSzBXQqyfHyECcwjbJRmUUdXZmiOhzPkgCRkgazmmbDD7x
sWQRM1pOZiQX4Qh6i7Vn6+nyxupmI98kymzxWEri98ZwIlpLzSxNBmcOxhQjOM0MGRqqgHZotwLD
5H6wavwTNX5BtEXAgfsxQZ1sIe0CC+4nH3EdkVWc0b9aAR6i7ZPafXHs4lHc1iqwnjAPJ58iQwif
0WQHNdSaCErIp+mKNnm9QVsTfgxAdqA7KOqnNJadtatSgCbIY4gAAbBO26hLYGjh6k38AqxxRz4O
MUMtbncpeoNmYK5TkFG0/LYSWiBw5ja7QFNesjYmc7Ixx0E+jqmyDh2twU8CJuaW8IXshoOGwzZR
DMPOHyf/qreiJ9Nry22YGAvZI2vKYg/5r/E/cyhR1jlmSEDFYZ8kdFooFrAihoOgc0bWqVawdBNy
nq9aKxm/RW1mbyL4bXRCJiN78EJEK4Ud5/667YAIb3qO3iAz43ZRicWOP2ykTy7oyjZLhgZcxvDB
zEt1WZGlzZEeJEqIWqowb2hfoGUzTHQfL8oOsojIF6nm1KfkEl2w74canjun+iv0MnIf2xo2nTkU
h9nU5jEkV2YNi8DZdlKpTZlgS1/7I3BmBk1MhIGutSy9HEmRQHg3gfAkbY5+dtC+GEV7gccgW5fp
ELQMoeHNeV3RfmgRaRzwoxD2GMaNdWZmo70RliQIcsKl/wXJ17R3ZG59bIXllCyJsETXtQt0iOFX
nx4S3J0fOYEOW2B3Cl7LYESSgNrMvGd6uG8jL6fpDIM0drvqzKzMERc8QwwYHLg2vUS7FyBigmNi
V82HcAweaLCSFS8Hi1iWQR6Y9NaXGWF7a1X7e8m6uKcFCiizcwzrtpMkb7DFoiWMazSL7aj3EUX7
DdCdDBRj3xxUa+dnmdOUOyiiHsshLnvBdngKWqPb170TUeyUA97lJRcKZu0Ng7T5pu+QToK/9U/K
876N5lieQUlmEW4Bk9Op6rtmm1cBiTFRk1gXpEqZR1/282VK1FdFikYOZzmJq+pLG0pZkYQw1Gch
RtnLGRoBDeV4HzATRu4695JH21FF8F4ZHRVW4ufxHtQTbOkmNz7TEkg/mh0+ntSLRHkWoF6ODwHY
sg2AbaYBjKIQa/jNSQYVcbL0E5/ZUyWMYaX0PtDgvAiK7Y6h78M91hpSNiSgG5YeoqHZhDwICuhK
VmHa9YfZoi83GGTvLhK9bsP0H3GdzMYjySzGLrdndacch9ZrkRvTIZdmfqLno3aVrZ3HiINO8+w2
sW8ynvej/jT4s7oqZKTvhWm57k5UPg3I0jUYzGOBVh/CoQ0vnC6A49SXw3tOlIB2ZiNA4RgPHNLC
MWnoB5FluppAkDBPMuV4q01ryaQF0/TNr0xuaeSx9qdkscZI9DgFznqIyK3bCb3rjZLRFpZHJD51
EiJZo1/PPBIreOsM02ehbZHvoiKlRdj59njlayNEGp2EWXfwSYTVCOySJjhhA7kp1YzbcIQoiA5z
6IJjSmLJLaR0/OdlJY994YzHuoL1IJsw35ZB/kXQLm83s7KGc69ZpAi8VHtjjOhRcg/1VdQ55dbO
mMsUJuRn5oCEOs2ujIu1M7CoN8ZCILUzGviAp2DWbJdYCjKIufzJSguy56acYzpch7Sg49pW2d7u
A3sRqVgHEuOe5NBM71ENlsWOHpT0NpRiigQvUV7ouDbOmOYn530K8q0fsvvYx6rFqm6dYLZ4lwOi
TODQvruPwhY8cu/FFy6r+JWHvHlrh5lBDZBkd56GdR+0M9QyOFAXYH2Z6+WO+wUHnHjwfFOew28a
bsj4LfYECdzl9LDPzMkpzj2vqu+6sZU7iO7ZVpmJ3BtQHw+xbZMKzBrEGJ+mGzwqk1YSc0J9USib
jRrxZrOFnEGhj91/1Qeaxakd38/D6O+92qTQyFAVdpu0jGV/8jhQbsElDxvHtSwi49ny96PdDmdL
NIxC8gYBbel2HEOmOYQ4+75xaCvdoMWtwcA7vDwvmlEhiggm0drpG+/elyFd0ppzd57w1PaestnE
Z7mcKiGbILot9oWykut49P0deFX7omzr4D6Jp/lbHhm4ypVpzleV2V1xgJTRuuXdbgF5AsUeSgt6
Ju259aiMPjqh6lML+6gxT0QbwhLLQ5erJRi7gw54j4bV26iayn5faqO49oNmiFaGmxAFA8OdBSzx
0HkyPbfSY19qiAYdWout3eZqrYn6/to20Ewrksx2ANrcbqcrI1W7uoWVvG484PAco2gF60DTlxUc
Lc8NVQdnk6ziVevTHsWgo65c/JCf/an3Pkx6mo+llEtTtSdVa8h6d9qaU27bBNPXIdSJDmDgFq8B
TWvbSR6Y8bePXplAzQDU9d5iTrX10BadoVnIjrUgQm7VMau47bVkmuXXCHoWwEz0DSl6fmuaARrP
kV13mYmBgJKDs+bKEzsALst+mJIQapKdC+dLZ6pg4yg2OMqAkvPniE56PahCnNLZLs5klw07o0uZ
UBCHlmxbQLJrhioAiBOpGoA9oD+KjFxzG104lCtGXIbXywc2t+oMBQfd0nlUh85o4eGa3DM2c/S6
/BDlSXFROmV2W/lTcYkgqV2hAZn59sm/4bIc47wr4LZMo8X8GpYoB6COQqEzi/wr9A+6/2WfOV+m
3imeysqg7Z8gh8zUNB6FJ8Q+r+vmzOyiDPll1AG7kAXzA/biRN+oLg5oBadBNZ71g+V9mANtDwcB
fvFBDVx0hkCFc64L08iIt6szDoEUU6dias0SCpXCOtGjz94jZWgzckOK7Ca3ORNBwbX9T6WVlP2a
nk2VbuxZgA1BH6vKQ0AOjrUrYXV9hiem2/PC03OAZWMenbOUrPOnsp7aJ9Oo5juAlgvwrQH7ymNE
Xcq3lxrdhXZrIhaHoqjcU1FMelflYfqQ+oLihz3UnA8dFec3ijMYX00A1GplELu0YNaTnjQ6HrHR
qaxHulNmslKehquTOfFDWwW37N8wAU0tm6+a2UyKJhLaJXfWJJ8KN7KPGoDfwo9c+lteOfDvlSnq
L+wLQ3qmDSO4ATM0iA2rZXeXFT3UGzt18nTd0nI5YGiYuzUj1uFo4Kvepih6bjMUDdus8pBNmZHF
vEqE5TEvsZxjV/GSp8UMzUpmxNjxEOAa9BpGLZzyrHfC+mHw7crbpbNFd81QZGsS95aODO8DKZnL
KAeDA1MT/ollMKNNkbp0sVRlZZ9Gt2SD6fqGTsSimWH/r1IkPQCDLXGMZaQQ9eq0+8JPU/SjviVs
oijFo0qN+FRLEWuODnkhii1nN36J8NiiNkbSkj5figB5cExW0daVlXsXovVYszPxn/FMOty80QAm
LnGqvFp2LP4cG8XyQZfeiZ1Vzhkj9WOS1GhYoty3yzPU+GbFME137NYrP656U2AHIoLkUEokmYhX
oEo1V1WS82XYTCHMiZGgP1enMho0eEsxadpOMISMeQcztAAdPaIvufbRaKGvj0bxiLCB70pgFANI
FqJNgF9Y2dWJnrXZ3Dl2Le0FAueUd501cfk7JUJ1UEAq4Zvn5cQbHHXrFBfSi+z2c1UHtGCqmA7r
j1YO/Su+JFvltIL6qstKcnKNzAPsCv1nG1WkzR9MjWJk7Xt9PpIM1opHw3P4BbaX8zV97+04COOq
EwlbTAG1NLkGvkj4cD6USJqqjW6LrfSwcO4nD/0XZNAu4ovqwfsh2pIOv19xnei8ClETLWWZXH8a
bVZ1aslulI8lKASWZxHPzZ2JGG68YblM8r2EblFc4MDjWqUc1wvw5KObe+sJDXBxabH0VOdDX/QP
FP5S3dc+1j4cJybsH90E8L7NIYkVwCUX8RYiT35bJWfeaKcbr7wkGod3hUmu989oAxLZXldgx9nS
ZX2ZY3NJNwPvYTyFIzMq+loObbvQd2J3rQ1R97giGj4ieWe8fdvu9UiB1CX7rEc0Atu1Ojd8WFYo
atx7ZBs2p9QQkJdn7QpG49UtUlgIWP9iwmWj3eZ6q0bFXgAQDJ0Pm10uxZWrawv2UCO9x58GK9ff
ZwR/jCYg0zwkhS9ELwMmxOc5fGPzzjVhBWbmcNfaTntVj05m0U8Z/HEFo6TLdo7VkwTx69e0Xw/S
eFF+lgxV32OSxlTmbSgfxTSzGYonxB+GeKR7NyCa4m547jjebex+9o7uJFvmtYNRJ5x7iEvbTbRa
YJ+SS1PqKhdrRNweyTJ1DxfIrHaT03qfWtA4GtLlQotvZ5gSqF2cuubgosI7F5XGh6C10l1ktdaR
wCQLibafd9Vfcva+fLwohO8SEmALFebtdzobtrDYPhAe09nk3m66syQt2s1iirjutKsvnACNLYjX
9vbX3+zvv1iLGS9AC9oJzjKKej0HannUYBZjgRhQP5yb8F7P6Bqnz6knOEAweAaD/utXtBZv9E+j
J64lRSspZNjlMY2b7hvTdldnsl947CwSZXw5u0z6V54RAcydPYQXcRSeA0YLrgxvEMc67JAPdyPz
ZrMPpYH1kTDZVZo6dv8nb2x53dfvK7RoJzPzY1oY2sGbr6JuSclt2dBXJfP06xBL3zVBSJSLHYlT
f5ZXvDwlb1/MNYmSdEKGbzxPr7/3aIr9BsFhj1y/4nBFjI0DT2tM3LNff9tvP5RlB8zZAosmqUk2
1Nv02YmEzJxnCrCFKem2m/SKym3XpENPpAFavr94I/NyWJN922FCyhzgrYG6nqwMPi6LmHjZeLIx
Y/YwTTSB9mFcsOijZ1maUGwMdJZnaqzNrz/vCyfp1TfLrBORYGC7HiNV//vff3l6n9WJ/MffrX/J
tJ2NiKaZtsyq7YlfKWeDACRX+UwgjeSKmgP/miETwbSAcJbHeMZjTo+n7WnoBZ1Jc5AICMx2DBUv
UdYhvYnrIBRbZRO5uHJCoKLrWKEZgsAdYwwpFOsHhAmdccaY7fkwOrkOOBCn0O5ilmjI2mZjmwe0
OwaRoj0eGbS6tOt33qDYaBkkLDUocofmyqY3DSif6jZfV8YoP4XJ5GanmkLWvmQS4QsMMv40HboS
mNF1qUcuIv4Pq7njbMGGyuSG6SBBL2y6CqENHqqaBNyVxBcGy87Mlq1Xx/yzIT2r2BZN7J3awAlu
sKTxp61H2vKq007Qr1xWPGuvTW/ZidGss70PFW++6VS2V47iUrKuJU+JAHW8Q/oZHiv0fPnGVUF/
nodF9M10iA9Z8x1n1AAxY4Zjr9AOP9QRTLMVdOD0fu7UfBMYk2IztV3eglfGTKUQKzFvyTrBhl4G
A0WICo1xPqTeNPXPXulSRTdR2hsfxtyJ1dnUDGz3sifyFn8pDv4Njtas2jVOyO9xMjpJW3tu6wlp
HSUVLP6UKqqA4CN39GmyvTHmfJcx05z5EMvEUGeqGtmgMb+Bkf1ej3gtbrIjamhj3GWOopUKo5Cs
NmVpszqNga58VCUt7es+msDZDy+/oc9cXqTniuebBlENfpcECMyB2d7LlxDwocFf8eqN0fBmZ2p8
kL3VkMprhbbnUc45ul5bjDGdZkJpkKMHD7aDhNbOTeYcE5acy1iBkNvGAk22AMTyFBfjhcxrZgs+
lNdLy3c5QJYyn4zj9ypt1PnQcGEHd2W0Q7Vx6Wx+s8gEuZmSwnKX4D/X28RVDSqSYxP2ll8/rK9R
BkgrSLzmgB1ELLue71sIM37GSiBggstnYTvNcJOP64SZ4g2fkXUqdJFzra02vczDnkvw69d9u/gC
G3TZZgNe36aceFtN2JrzYRxq5t0Yv5EVGgvqCI/ceP3r10Ej8nopwrO8bHaRt2TPorh4/fnoq7qD
yptuhZE+uE8jq3rOTadrD6gwPSxANULkFQxMMiHi2Wo+Kh6Kb79+C7/7iqPIBXQWMMKJ2NReNuOf
VsM5mmwg9T6DGx2O181EGU+rKbixbCSVK8ebvsIx5jv49au+rSr4xKhj8OIjmPCD3wFhmMFhg6Nt
ugLDnp8ci/MNq9Yy7oaQ8zhAW7D+ZN3/3T7H50Q/EYGv8hC0/I6NwrOLJ5Mx8JyCmcVtpQW5185z
NHUsJb/+dG9vH9v02GMAzqDWgQbwtmaqEa1EakTsn0QcRTCnisK4aZSY68+/fqH/7OIBW/FBKqE/
sd5SZtI+qd3OhU1JcHDx2SPUo8XLUfIH0YD3MOjC8et3QcevX5cn/82dCxnPRQ5F5KtD6e06b+/c
tKl9GVukhpqKqCtTyuPkmmiJi6msxdZ2G/8rGN/xG55H66tnqAFkNiicJ9DIGcjdcGq/2k3e2fDZ
TO9UMEGcNiC8ypsA6dsdLs7qPBrpbi5C+fwej1j+VGU20O0mDkOO2XT32GqHiUYm8Ey9IZx0eCqz
cJHswKY+etx8zcbW0fTkeIMkLS2HtnDO6syIqfWbz1rFRrufLXs8Q5tRhwDFArYr6ClJ9rFB960U
noUWxjIpUegF98HL+bqnMDDWgkFaxWAH2+EZelm2m8hWLEOSREFx1M3sEm7s14NxQHDDqk0aHADS
rjdwgOKjYTWPYMyyjb80lwyHcwWAUObQ1+4w8RuSEr7bpalI1i5w8jLGxbpkVkdQxqQGylAJ1EN9
VXHmtSU5lW6dNjYbJ9EVCXp0ZCWhi1hlJjEO48owXLRDR0BVNrssZDX5J1cSfQBGjqURlCYdgVLM
bEEL1EuHLYvMK+lVig+CTIee80SRQITsuMf/6iLYrtH1WPVABqrjAYgvCMNa21NoyrWEcGaeSw8U
O7YNF5F8J3r30Ih6osNpePED+ZU1BAEMSocR8epHKTJ9v9jJqEMMn3QFEju9U90lGKanNA+zLZ5t
uQdcy8qkUOMdGFeHZEM0MVvglLvKXYejHroTuViI04T2Tt/3BGyjfDoT83lx/r0plBPpLR9FqpdL
FYXUBAIaBsarlz2ESdDiocm8IMRr3RHdF9Cy/DgiDt4EoT+KA1l/kU/kpzQeDeYzty4yG7pHrhnP
n5DFFKfaMsC3D8IAIKkoc/cesVE7PUVa7Ur0xWBx8OLHF3lNA3rXVUq2W1QgVXWRaYTchGv75PF6
CHxwwDgeN/N3+csMK8NGzaESsfercFEST2ydtL8FmVcdzwhojJeLm3fElKyRZzfRqZnGcf/y5P8l
AeltU/G/f30lAv23f32lHv1DjemrH5L/9vJLkudmSal+9X+2NRGH003/3E3vnyX5tS8v8OO//H/9
y789v/yWWwAK//j7l6av1fLbkqypf1aCQoP7afX7XV72w1NJ6fk3oK1/2/UEKD397mf/g90akJDt
04NAL7jwUf8pIzUARr1bOFXsQDYb0w9s60J7ZScKPRhhuDTQWXISXvoUaEgNy33HBQTWRuHDD0Lo
+ysiUuv19scdC0I1YKdFkrr0EV7gTT9t8wn0DGBVprrL+7xmdA0D6XKsM8xh3jj2+0ib3SofUa6T
bG8Pn1vmxqBATOJC0SQXd6Cd2suSjvN7azLnvQwAa/70pV7/Wdfo5Q2CBeBUCKuTvewtqU2PvPUu
9NUdA5xrYdn9kUCVcCZwpP2zI+/rvevHSwUEsZnLeZ7r9brqUgOYBGCL6m4yOH/1GiJgYqb58dcf
aLmwPxV3y8tES6/G5qBrcyWdpfj76SvXMyimTlXp/UAGHjqxloF1qq/HtiF0BuL9ztQ9wFWl4uLW
Kqfwcm6Ni6IrT10aeyvfSuozqy/m7cyk9kOFRnFrWFGBH2AqdsGyL7TiVAy5YFonHKbcabxP+9bb
RENkfn/q/xAeu+icf/dZuG3spQvkhU7w5iubYhcjUyXT+yAw0q9BXzvXaF7kmg5gvfMzmClZj1HQ
rYDku5PYD6grgLTDClce0y8x70sItOu6v/XYzrcDPK3vfYy/tDD94arzam3636Zsp8DyuR5/rG3/
kNXqbxdPT516frWw/fjBH8sTJGgTIBNZAJ4DFM5ZDlPfVe5Yxt/R4sFYQ3cGcCBqtd/WKLTxNOFY
ogDbYmXhx35bopa/ggnL+YxaF9G8919ZoLyFGxdRowcuKwBQv+XE8NPTovAR58ttBpqALPnO8omb
8Np7D5lXI+4VGQwrXLy3fT3pjSBVgWSqrFyLHh+u4ecPKuv12l0GWj99k//JsvRSyP6zDwdCAgPd
ckTBJwv1Gtba6/elSzp+tTc45MdqHlbkLwevM099OX1OWwE9rIw/GUrRcSTQUwj0vriCoSw09xOT
m7Og3AelZ2w6Ed5ZVscEg0delskF/pfyPEhILXYY3q/qKrye51huGEeXxGhj5Oo6J98hZXfLNVN4
qvmChpIc070tObCHxEYZghE3Ta6TwEb0/YP/dzxPw3On+u6ZW1BI9sj66xP63PptffA/cOe3lg33
j5+r43Mnn6eft/uXH/jxPNnvTNs3naVH7dM45Qn57Xmy38EXCQFx8sS8PG2/PU5u9I79xuJGR2fM
Xb6gYH/s+PwV7QbI2kHA3fbypP1HzfPjPqVc+sMVe/kkP6/YPEdRyEtEC67SpLh4c9/mMf1AbKuw
/Wnu2yiRGkk7w2jEdnK1SbhXUxeP4ID6A91nwt5IZCYDoLWYiJhaj19loYkr7Ghww2UqbpmSUksL
ioeHzmxKJg1l9Ih2OrgOwTN+lJb2v+nWeHKxr315+dL/O+5E8Vx/UN3zs+JW/F9x/3H5f3H/PdU8
U9PrRd1a6owft2DwjiXJg7nqRA4TiXAx6fxY0qN3S0aAT3MJqjO+OJPq40fZGVjcaKzm+JIiev8/
L+mB+W6ZazhLhgC35pv77Vf330vr4ad1E3mb40Kg5RakvOUxWSqKn9bzzE2EbA18jvSWSOQAbJag
mrfcncT+d0DGhFE7GTKyBDqj6y/bxOuzkzlTMTBaz5PygBcRnUcSU4ysVOthvU+VRhFtuCRKQ12J
sofBAxlC4FCg0WqkWbBLVTzSDMlNgntHy0RWltsJ8D86AAjTmxk3ky2ca+hQ4zfrxLQQWQqqbgd+
Z9RjYN/PtCRRhLqifspnhajDjPP+g4JpqwImI2hkpHmnca+DyMqi6sSIe+42DrxHhhUtQdbEwmlG
5Z1Mj9r38i+krxIJDOFxndtjchSjO2K89EV/T3cFvQ0873YvM6LhmGpa5b6O1G1UZ1W5w/24acc2
PbgcQne1YTVEq4ML3M1EdzzZmBumVdUDyZsghz2NIlefasTAh0YD4fEUPuj/ewzVdPaVmc/iqfvj
x5Czfto/1dnTq51g+Znvj6Htv+N0xZElYD5KibA8oN+fQtt8F1HVEMCBysD04aT99hB6/jsXMSXX
2HJtzgpLNfZjI/CcdyEVH/0pj/nf8uv+wnNo87Z+2gewD0aMuZaTpO+zVdGUfP0curFXlglyhk0Q
xCLaCKZvzcqsSbWm2aGKTYOd/qEU6XDbjeMn5ugxLQo6dzt8eqW1nayUSFDgTNUJv18ltrOsIL86
jREaW3tIVL3ts3aIruuEOOjTOFrGtOmkP97/9JX/2N9+FhUA/3vzQfDXIuzlBEKlCrx9yTj5eUEB
9OkEwFDgomB+iA5z0qY9dnEIXMcWgVpCfVRmXzP0cSf0w+0zhxK6REmrmQxnJH5TVKKQctH3zC3q
CyaMdzADsms/ditnzUZYnkZOcfkG+KF6byaQZlcWK2t2NnpTuGjYKhvnQxiWyQGOzNgepK0wxWDd
MFhndJLQPMQ6/zHuUbkzmkGcF2KVSplO59rGCKSre1KGRzhq0iyRQc9oVFZJo8ovIkyrYauTYHzp
tsXklZkNXM4uUwOa4JHSHBiyn3vbWoeIc7JpKFKmf4sBHX8W1nq3MGgf0bsU16mjiHaKRMGYUAZD
SMRfEmsgXVzk8zFQ4Y0flov9BfLQwJKSRXoNzhOdmap8Sx78KDFQGwNWPEerOoVHD3Wv2GMEmbHB
E9j7NcyC9tjOEY22LqxQUOd1d1Z6Q/eYE0bkruD6OHxJRtt2qLGtGr2/E82HtuuTR49G5vWQKjBT
5WiDbaoIcrmEPNNbS34k5iPbmA1/a5UBwjbIECzoxpT0pBKCgbyqssEJmYnX89dYQbFdjtTON1QK
keRDlJqTdD9AZnNS+zlBDJqu06JDijsZ+SXxhrl91Yy1fd5qf9GPlw1PgOYdk+3cQXIOcsBrnqnn
24J8Qf0+wK84M3yCWbwbW09emRWBVFjpoCevGmewnY1DQOl5KCn31mncLLAE+rKAhDvXu6+Jc/uS
aZIcaX2mabbOycOy1k3N/bm2uhqhdpqghaeDao0tVy+dkm0Eu+VqxhKkNsZCpyVtcqAVaRgQt/dj
mdPoxI42f9OC9viCF7QQI6HjZnoKOKtkfodVauUOOn3SooKJQwkbPU4Qcfk73FZLyCkjXUJnhAbt
nMPwtdWwp9b9d/bObDdyJcuyX8QCJzOSr+5O+iTXPIT0QkiKEOeZNNL49bW8szKrbwKVQKJfuoF+
u8ANRVDuNLNj5+y9NsRco9C2vfOw+JN4FpeMhYAU6iZCN0QcGwdyeeT90wNCrEKgbb4KDUuwZvkW
vuL8hscdQjGd5uk+6KwBJJsCEhMz9n0EIbDOz4495L/yEtwzcWDL/OHC9looMA0EvWB4AKmJupbp
URsLPkeCu9sfo4PLN6HdxReR1vpQtY3v7zHvlT+10OOl8ormWdoI+RlgQ3hjD3E2JYv4bMb9/FWl
2KJE5ebAosDvQiry30fP9wd0jDp+1mPHl50avH1z047fRPK0wTGA77Wyvg014BDLJU4Ok7T20POA
cumJOmZvDJ3/K5gmNR7SdEFITYhiNW+CQIEBH/CrhiAzmf3nMcjcrSVi7LDEX6CjK5TlYLDqW+S/
8I0XNinL8H5oglr5UfF57/xUNhl6f2+0kL9NqPzNvkd4S9OwqbepacfXQNZuwGYbkBMd9m45fNmi
GN5EneC9cUozPl0BGcUeU4HRbSbHHZudKpPkCmCz7GdwDCxmLeeJSNc1wa2BwMkAuTF75IXGdlOH
8VLiurTd5KFxMNKEFv9eAdmxBr2bMRhuQsXsSSN45KXZwRoa3wq2VtDUNpiyTRoTAL41REry75ip
maRKr6pCHBjBifEeccKpjIu3TM/UTiQDKfiPSwcooyXv+jENGDpvMXQtydYa/LpGusi0fANDNs43
bhcQX7+AEBFA1JwJ/7FcBnKNpZVZ90lsuUmUVhkMMcKXcPHKos1hx03K9aKrODCLAhTWt+jMMfQY
4Kr4hLh3IysKCipHMH/zJ4r99Nl3kNpt67KQv+0pcJcQGbtSN1B+5+q3zOCGkXtqS0Kd4xEEukXa
+abs7WA9Ub1i/8IhX7m71q71OZltv9rNvrl8FuC3LtkyttOWjRn4EUp6jETQADeEP7FlNYhiTPQB
o/0UYHc4A9nQL6l2ypKXfKgfGjwZd17KGN6Ol+Gn9xtQt6pe+qgoHAGMaJ6KEWbYgLBkCAo7YIU5
LP8xxjwZYnEHCYJnLbnD+cNR0cyiJuiUtwuBfpxYN347Dp+Y6govrKdgaDbEgwBp7dsWDWM2euML
/EmojQuKYV525Ql9gB2ymvxV2dRFvlbjR5eaOTwTwqoJl06LbAnjWRTfsKRgbtXKx87cYZ7Kd1AP
3ecs1vzpshqVfxonKGNgIB3rXjoVXGiRGKjuO2BUemvYMGZRdCJVxme51DRM5mHcIiIHn6bofxU3
NrOP+7kfx+elInYEiNgc35MNecVrQ9+HRtOBHwv/f3n89/L4X3ZJnspGfRb/XB3zI/9VHdv/IWjt
EWknPXoSdMT/Xh1b17qZRgcCP2bX5NNQ8f3XFZVeCEgU/5pZQ/CS6wp+6O9tEu8/8HQwUKHmYVTA
ROXfKY/5wX+uKzEQA2/gxbjeVwXP+Ne6chg0PfeyVdu4p8B7v27XzGXxK5qhoay1YNbbk64O1DDD
m+KI8ref45FYJ4BbCmPeTDYvmKogtoYt2m9/v8ZO/qERTR7j2e7eG4yZ2BWs4FdCMfOKrpGVZK7P
okUFR1rKtBsWLO+UtmI/qwDhl+MVf8qxzc/KLdJfM3ymR2Ihd9zukpvKX42D2RVL6PWq/rYpKIln
WNRrqwbCqTthPMTtaNy0OKmSje8xZhBojg62CZBLd7I/uWP91Zuvit+hSD4wTyDLcr/nvL4PivvU
fW3juHognBOvilOp48qRIafZ/Q0+p3rCZb3czVDyJizU9njrtZb4SrSyHyeSmR+8PJW/am0CDCNC
rNrbKMYOkGjlQ15CgQsUWee52ZewJvzx1Dr+1hOgWQFxctOecv8QE3y36dpSRqSWypCU4O4wzyL+
BbzLvY3dztriSxgIU9grzJQRqCJzQ69jJQQif5nQxGcolZJShXjFlxuna+czjr6VIO4CR5ObpDfA
vuJ9TN9ADuLbKsS0G2drua898nGVU9U3eD+sbexCvGrc7N53Wgv3oLlEVAD5w1wEr3im0+3SI8qZ
qoFfoZyo4BIUEA2Qtqvr9ASFrOXMdn9zx5LHrBd4/GT9bAhDXIK07elFECjN5K++WWxI8LBNkrd5
rYlzlyBQOznIlzwT79h0xD2pGDEsNc+5aZK03cdZhhjc1+gYMHG7e1133zFolM2sK+fAEYx4K63i
0Omd5nOqcHW1OE1E3j9IY7IvM7eDrQrGnzaw9VUHN1l3lY6LXS2b8bLwXNAeQFnKejXP6wIygo9h
LB/9pJ62i1JEWBdJvQeaBpKAGFxcRsv4amGjel0UH5wqtPnmDOuLMEt1PfOTM6z97oSoHaC3MOZd
UjZbMMdko3S2CSyWuVgrMLjj/7XnUzwTjIIc3v2AO01rBGscjN/WvGA7WUJnzFbg5J0dulrGd3nj
dwAw/XykRZST0Wbky3ttL6BCuQfcNfUVMa9o8uzUqN9MfmS7LvC5jpWDuAn/gHuI9egdALZhxkHY
eNcHV5LwSD0NfmAFpdjPmpqx0igDbdjvi+2dpsCQW3rvbdhnWQyhA3jNJh/02VZ2F0Hw7L9HXH+b
sbVo4fSJ9QK3sz/GcWZaGyQ1sLLL1jpaZu9ESQ6dxQOzUyO92BI2Z4Zlkj8u9I8J9G7n4Ddvz2eQ
M/4YALKd0rlpds4AyjjXNXFS83UmgLBon7oL/2U2SbSs8mP1UxCkiHmDkAKLm5Wdp1Gluu5cgXw7
chBzqnodILp1lcUOuQo7UIE3lbQUSKV4DZ6qLFMnE8AMgcRFjrFTqbOw3Ooc2y7SptkKnmU+d2du
TtcIcCjMtW9gv5WxbRynGUsC6A37UM+T+5kS0UKlBlwFBXO/La2rbxsQJHiH1n4yMtsOk9K9sdfm
wkAme0eR9zg0xbuBEjxs0Rveejhtb9I0SY9GkTytmsFHK+Ud+pVs63s9dlqWNOXrQhk5K0DaAFMB
pPjjrtdesTGMOeF5Gr7BZi5uYkwMWzNxvS+30PplGRbIHGRjPJEKQVwzxPhzTHEZ5hMzn46D6Kav
Apc1MYIFmTW7b9Mqk5wZ8z6x8q/MPriuMYTasyNjcj8S4yAlkhl5rQ2dwouWtvtyXURRsAXmG51O
dEDx7ZI0g6nrEQD4euf4umU45BwLYw5pKgFXVP20MSEO7oj2bsO0t+JItXN/7Eubu9EwvwFkyEPT
rLYZgcu1GQuBWJB8oIQgCu6GwvIIqrILdU4suz5OUqBfxlN5CNbhyfWzO21J7EZC2SHJMNXtBIny
fp6y5M2MxzacbCiYsKeQogr/Hh6CE/WyDjMV/6qFd+zsGUOgtoPT7AYHJvsnU9jjk7fmkZUW096Y
vaM3dmRTEvcEn5ogB52A8zcTItkTOiVRMhunxQl+nDy/F+QkhUDMY1qyyacZJC3T7tm6BZTdnlyZ
dTuvomrte3/9pidC1TiwTnPZAt/Aw59I6j6jMMkvsWMpuM/DM4JX+INk/x14ehK60IqeDWRFkVlC
FwFh8IceNZ4UzyI8xY1LYFqGeM9kRip1y7XZkB5C4M49K/g5YRMrbLsTe9WSkeLecJQfc9/romQt
Ogrm6bLoXp88cql6x3pgkUUWmd3F1s4KpLvrreUX+d1EAFgg8VGHja2cI0RbMN5U3EPkK7/cL4oL
dSRb+JpZ2aQ/gYrVC46X9lC6Mxb41TFvm7n8YJTj7BNAn0c5zM5Rpv2PSktaximqss0SNP5T0WIl
qpnrbocuS84Gzog9gOvB3ZgeCQOxEYvHbhXubRJM7b3vghanl6f38F6rR4EBcT9XgQQzMMYXOjQy
6rqpPa66bM6E5eijkXGfhSBDAwaG0gtwf67uDXEwWuecduOaTePGhO7yEiQZeT6+3w5/XCySXJR1
B/aAan7rcU5w28SY5AFZPwU1eMyS0IbXHJHUPQFASFFRUP+uW6cpGGG5yTmnqX8BzeGHZDwhCFY3
nl06kVvJg5hMExiWiRl7JG7Pg+Pt5gC828b9XcwuHyxH9rE0HZxdzqhCqFfcScwaEy4fvofWV8rQ
dIz4bsm1OHQUWbvUsP0DlsHkYzBWSj0f725An1CfJUDZwjUi2ZmR6XhbpxXkhnPvLrLpCEfq0Af5
ecLbAX2KzXuGEgZbtbyIdoYQqR3yMlpU1dxbd05JGEQBt6vxKzfqhnpfTAs84Lh90Ep6DxNMrGi5
urdlor8N0zjGtEtWsBjmou/1eM7GBKBotodLsvPy5H0pBicUS3MhBP7WTwDJD4YGAGHAXeVF3k+i
f7OK9aK8muk6d26kNwN4J1jKPffGikAF+kBQXpTBsBmqaUOeiFkeKsM9lnq9kinNXRcE3ylqgl2a
8xKzRqLsCoplmBPsUzzGUzF/dcbH2BL2xBq1lgscArFzVsxRUG0eCQJ69OOeuz+f5AIkKypz9wb3
3YtCj7iVZfPsp77Dv0XVlTRE+pXtPqvvAp3i613FfkhA42gsKrTVRqSB2qzgw6vfvWXPO2emX2Qa
Na1qHLVQoiC4UINvwIvjIYi/cZO/CnnSNkRoSu9N7UAsNszqsY8lv4M6O901gYPPOS5Hh0XDRpN6
nI+Ygjct3UWM8/G6xXmxdxPruTC8g5XTZV+5T9zF6fgbfv8Z5gvxLrqS4eylr6NL78ecCFxonmj6
/lZ98hMXXTib+SGtiw7mOiyGjIpFF5rGosgeYsau27WtsPuZso0cRfE7gVDVegx2FnpQN7GjdJLu
hmZ4Fg4z9XXJl09DUfhPAd83NwKc7NIB/KneUgecTWtZHcl1SQSf+TYReOhpw26hL2F/wRBaXzG2
tFpeYYaf8mWnFvZUjRj0YUlyMNfJcZzc5mThHyEVIJnfEDKSCaJoOH8Zo/Os1tpA8mxhdWE1Y+0/
tZgK9DId+r57bkVmh9ZI5kqVie2Sl/ktmTj9ybhifnQKg2jLmxf8giBN87oy7J9yzcVHCekeDzXI
ApwMuXmdP4xhl9CZYPKBaLK9LXgVuV8suGdApkBUSmifi87r/yhaz1ECdGHbdLzpNvAOp/PWUJs5
s8esNm7nHm7QKK0vfrtTaRiXSo1y58lB3Zmq8F9GHzEKdw7z1utFTGG0+mFnyJ5UwKnb9X4P9LDC
LG/lyOW8QN3B9bNwM5fNXo2dcYaEaG5RD1eXLkjkC1E+JOdI2e5tnKTh2D5qZ+Gx0VAR8Sesfjvk
OB5s8O35+Kmgq5dwpGa+wtWU+safaf5pMMSufdvE2anN8Npvkjo7DT6MVJW/635s7vJR2ABy1Kmo
r7sTAwNyLhI86P5tZgXmGY8TeUg0RS7UJXIjZkxztbNErLsLoT0fhalk5C7rhZQ1Dj0k4EcFDugw
rHN+nDr/nmPA3hhrfB6JlwjLplveXAThlNHzHzLdoExIKEXuGJ/UXFPs98a8mRFpU/b3y75JnUua
DY9jB66AmyS+nKR1WSfZr1J5nB/VQKgUkOE7ZY7yF8kk0ATZUnee4Q5haoxfZZZJcmsTfq/S8aJA
JhHM7me3rF7BFLGdB/JHWcGT3UDjbfxdnWX0twwyhiU98N6WBDpcW4oT2RRbXWq9hS91lZsHMWJr
nhP4JK00nEfVTAKYV5efdgJPyE61sStw7G6h0mehCVjym3HVvuYmj4q93M4wlM06PtVFU+4MS1Vh
4rdIDLEUvzGxDz1U7adBCOjeE/mSMNW2Xu692hapPGUgTkXjA84IblIbtPoUOMuxtRhQeysbK7Pf
RzTvabgKcSl9L2QDi3cA0iUkaKiH5Cm/x7x9nDeyvPSN1KHK7O/RJq3EHO+myozv4VI/2CI70/R7
t3OQYpBzD6qCqez7cUxlklv71DLf3IIRPdHF1Oa+HYddj8G06JtXaMMw/dPUvDiSMRJFb7mn7Gz/
4KXSp8HpZj7ESXOpIz4Mq9j0e2IAwFu8tAt4+aD0j7o28l/XhudFeGRRetDyICiuzMryVnufdbXa
eziVquZGVJQnO6/iX8aqnDcSN/VGyMw4Z9D8t0lKzGmeTA3DmGtiWVoFx75f2xd7Yo3F1eAQYCSX
Ak2LR5Gpr2FRyMyyLcAz8VYZ5UzcSpD9SvORxsDKLr2BjAoZ3DO1vpWdo6PGLOVzW03f0zJURzLt
qlPXEHtWQG/ZodXHwmIoMk8SO9naqQdFJHPdYz0B5PBGfDTk7DBvLRrzyK6XPddC5hG3POM2WDUn
rzd6TOtjd7gdseWD1jSNzzkuxodphJs4uqP4gYkxnYpVWxdcEMszyUrXdNNSbGwh1nrTsUhpfObd
W6auPjNzLY4sRnXHgrJdZPkVRPzWYjZBLzt+YhJhAKCjhRzKtu4e577JP6YB0b5NXtdBpISwQis3
HpugW88+14GtPXCv79tahA5BXpwtsR8lZmzufcBfu7HJysizvBxTGTq0h8AuKR57WeBWtZpzSebB
dnAG+cXAwztb00D/P29wSKZMU7buoPhH14GFqBz4QVO3cowvtVtlYetrkgFBzkLpTuwlmgOnj7pp
9iFmLJC0KjVjODA8sB7p4k3bURTWnZ9eTXWeTyhlHQ/qXGZCvhOUZV4gvI9brUS587qig4sUIMur
rOFo18xkq6yII9+18xdSNj47+ncPi6c/hUEHsHE9AwRY2h9FnDi7MqA9jfzVDYuOxjlfoRuKwKT6
a3ZkqO2YFF8qKpRdZtKmi1eiE0n4HlcMtVzx5RoVleJh02fXZ5hI5PmuXSZMMpPnnyj0g53hifWQ
GfCxRQsCJa0n84iizHmvu2mb14RAEEl5pew5VJb004z7mkRfEnGXKj1BOc8OveEG3w3A0kMw9cZX
OxF1OTb2tJd9CsR9JAHuxdejeIIW8Cc3AnYrTy0YDBLncYUFgoWhxV8IT+neiGkxcNobO6vy+0Pn
LQqrzNw9uHbrvbG7lG+BEtlzksberWmiT2zswXmMp4Q9oIT/9ZjbgXtcM6t8hb5zy0TJ4AmWekYb
NMfzE5YSKjrGmEZAeQUbdUtGSHVrLa3zhgXCuix+V6WbLHG5gTUEdR4BDFvgT9zZC11UxjdFM13T
n10j33ukLt0nJllELl0b2gJg099n3JgEP2Qi+TVzbAG4YUt4SpmnF1vhG6ZFm4kAlZDkifFcOrn8
m9vt31Kw/UvV8V/0yf+jivn/RgWl+y+VyTfT8qf64tNP/qqd4Yf+Nh2Q/8HR6KJMuWpgPGZT/9DO
CNr8dOVRSjKv9a7imX9MB4SJmQLxDFYizJkB+rf/ng4EyGoYN0APQN12NVf8O9OBv9EN/lvFhnqG
2QOTgauux8MtYP5TlrZuRZo4U+Ju7GEkqWRadDhWBNgGTdl/d20bXDl1FXbNynpgBEAntzOA1Zo5
yi6L1a6KlZlnjBQk6317j3XEf2WD/BLDOuI9m7moXGMkgmT8zCr52Xrxa9O77yvu47SjqvFF9uPY
8tnU9byRaUkqUnptefTAlMf6ZkxFcPJ08ugZ/m/XveaeuW13XFYMxIR/w8T1GS/bdmmca4yO3BLi
r24J5vfRIsCH8IHsiTgkvcVBPSEwMb3LaF3DWKWuuUpxhKrKnnDjNFC72gGWYj2skZ+Q95o2lXvH
GRAcYjkvN9eYT05j3MsDKcyeo1/8Ov5IKKRPhV08pLGDFo9RNIBUobp9LnRxmgwmFEVGJFM1WR/I
qAjgzZc9Y+tvIj3KUwDJalNxTi1WfPbTBed14kDDaqovspmcfTai+aCh00Hzo2abB3ZWE2T+li8H
giQDEVQ9CelLlQC7K/3PmfSajZqzEd5KOp5IREzOw+h/tENPL8Pr7a/GxCS6i3tPHFy76s9pvg6A
+hoQMrP3UtPR5rSv9IXQzasHkATfnP7a1jKAvupyPVa+cQP4DDgU0p7budGMDvwc/ZFGtR7Y9SNd
WuhdazAgxKLMsDMQamLIedArnC6jjIMQU21F27862vbwmmvySrvrBCnoXpxclxt2PM2wBFzb1DwT
8uRvfbGsO9iXr8xnx6iw9EUAFNsiEJlu7asllOa6j3QR3RYMJEpcgIdZTMXlxiQvpZZ6G2cKZNfu
ngarowM3qMvo0r9pYG+FJqgeIrx0RGpaJK5PkPvlZ9wSjhBb8OrGKxWZLmyHF3uF87eDZfll6kRy
lsPwKNsmasGaT9JZN8CON1YFVZad4FzS9twkCRgbctC/ekUtWdbrnZHULysNp+IqgLIX0tsH8VbS
GYzGWC4RsT5dOCp7IKp16be9TX1aOVP/PLfmwXdSb9PH7u9kFtz36vlNDq6LWJmeSUoE5qakZAmD
fnpHMPbcku3yJDC2H7KEMHrQ5ns8PXKnXftkD/6BCSWKmLiV1FOevfDkmRVlDZI3olm5nrYkS9E+
CkiH69+ZtbuMZXyLkbcXH3LA1yQL0UFX03JQo3MEcOcfAu3sW1HnTK/s6s0c+69RgouzaijBzfVL
SFJnjqTR6ShT/oc5Jd+AJV+YS9mbhe7Pzi/NejvwTJsqWIO9NTWQ4QDYEsVZ3rbBAtjc5YNuBu9c
gJM9onNbb5Y0aU9DjaCUEG1oQ+AbN86Sqg38dOb0TLNSuisUUba5s2TxxpW2jDK3YMI5zE+OyN+z
bA7HtV13Pn3LveFAto/TlvRYC0UQe6O9dwdkLo3w121QdSkqPYtIPd8Yb0XPXdunEiWPiokkvbyD
IMM4YspXoUEzuWP5hfuovUE8Q4n2d0WC5xRAKwOQld1/Z1n6zLzmyK24Z6lJZLBlum7sYkB7SJnG
yPls18yKMIha2/rTJbnmkRngMXbA1BmECEEogBIcrKa3mRlaBon+6uO52APjADopYsK2EnIuu/bK
3PVegoB8E4SDvH4wnnA2rS9T7X0pQgdLVbBEm0Rumrxzojju3soZUxa6tUNNOlJYdebXSnsPIAUh
vEOZx+QXszp7UnwbY9IEOBiw0Rn0snx4nmvU8iHOvD9FPzHJLGkD+Y66LPbyG2zvssnRoziQ3I5O
knkUk2RA/fu6hf8TQ+dfSpf9n+b2s/oz/L+gvRcobv9n0e+lKX+ja/hL2XL9ib+VLQ4VCDpUjFnY
4cDm/EPTgBaYF5u0EMdE+O79L1nv3zUNPikjnO8BZk/oEtfS5B+aBgJDrpL7AN2Zj2BfBP9O1WIx
dUOz8L+XLcISHsFmPAiOLo/y+q+ahiUonb5LyTA3pTqr2bjmN9AzesgBcKrNrKzOoFlMbQ/Ia2Pm
nhXSf1Zbj/7hXeGaVX5AgmQOUT9lfkOfIx3tg9Dx8lhLfUJJlEeGr347PROZccxxMg4QW2E6s38N
i3g1LXbmpm/PdqsNZA8AlCmOcmimtbvzavcipAHXs0gGsj0A2faV8WO383KxpH5iXv2bESP5N1yf
MEuhiGcIZ4GEsjgJu9U9pWzXOOrt6WVtquTWFVfbVOLM5j2wAVrQVqIyfJJmbLMDdbMx0u3NzPQZ
amOZRiT6ygNZVpT+ZCg+r9X8waCS/OjRptDZAARAln+NWfYiCyflgS0WKnWtDYBIiaATnq1Y2eEU
a9iw3SuBnEa/t20dP3KpTtZQLSKetqnhuUB6luxoMRGMNzKXA7auDs3VML7YIArf/GRybxY5MLwk
84j/mWhEuU4dlPy2MGgnBwsuiRUwPSEbFBorXN+YzC1grt5BbQQM4y2xDLkMx3dDWrVfPtNqxpjX
s6KV7oGGf3yHHjBVpz4JxIuoEGWgXe4qI8SmszwHhiUeBrekxThiQP42OZl2kui5gJzZbjjFtKyp
sAobALAZ0Jabpnn6FJUH7m8wxInMY9egyyogIQduHnZ+qxB49cWRrAXamX1ffzDe4YCEFtNsRH+t
9YAAnCGTCoqr3rgDUSqn4xzE6oxMRRAV67gv8fXhJym3YzIwA0Wh04U9xutHHdw3SQNLsa1VsCtG
kX/YWC22JeAhJr72pVCLpqnSdtnNQP4BQWI9KYyFnMknc/nGjSXbueBOINckEgo+yQHwzgU6THz8
MeCDaAQltiGRAkNHNZ2Xxn9LgNQSIpUgZjObcSPqOTKQuUWid3dJpy+Sbj3lmUvUlZfv8PeJfWDE
8Y4URhqZPgG2yPB62j6uRoPjD/B+O0PS27cf5JJ4N7xeO6e/ilYLLw8LLspoAcmQwFoS70S9vjPA
sXdZw9uQrlrvW9chAdlVEVFp85ZUFhmpeK0IFBMuKG0zA2qQ34C3OAXFw0z+1xHxLrCKkbadc+07
1nCATn7nJqF0JuMEgLjYZEXwBG6g36OqIehhKm3aHBBfxVK+WtD63dEGERNYJZNvlz4tMFlETQbp
dSR0JrsFu/IGjLNChe9dmxyakWNzN2iGzEt8EwPtgCY1zhE+021Cv0w0aJeN8iUw6+xlhmp/nN18
hzT2xdOFvFEdYmRCRVkQvY1ZzRPAOJzsZ83JBu+JrFlbT0al6l8QZyH/7LwH7aW/kkCVl6YbeUOq
tSUnwq/azbQsDymdqfuaQJljUhUUUdqMMinl16iuumCn4iZiwJ3btMZ46AzffAX4wQqsa/HS+1al
EBx68EuAxIKfBWoCJfnanrYYf05qsQ9VYpK2LQtiEKg8VdQODWLPOLtdV5Y6Mw0RF+QEgNkNEUeW
LzA+bKCq09Ai2kKadFcz6SKN8gaxXXwj9YySeagEQXBMhR0I34hcH1Z45g+I4/0tw9c/E7F3p5IG
6MGwMrkvTWmYG23LFoqYB8wpQ8TqgFs9d2ioyra85lK3JBfbzdRAm2CWvKl54V8FuZvlDmxp8QR5
FX6vUS+lw8bjJBH60I4sE9cKURfnD7wodrtZR/vdNbV/bHi5w2Xu3IdqGGjoVVBET2PZt6+tUcZs
lKnpCAJXVOCHFf6kjW9zMbMNnwDXxStJ3ZwBWO5nWPyblrURoc+wjoxvaOWtC/LZVF/L/LJBKDcO
8hOHBe6ntiTRO2VcBLQ+BWKLjnn1mphJJhP+NByENeGvryCsj3FQ7U3VInlVS8zhh4lAFd41nzRo
b2irgmXnDvKYKMO9odEeh6j+uDirOblBc9Lvkt6doMe6hvOYYYNpkJZk8K4ACGQfUq/eXbdMQWSK
qrgkJOqgBONtYxlehqL/NeujKnlyIfsDDKswbWR2Yexz30xdE/YmfzYu1XougEvdEZDOMLiPezJz
m6XYlcUaIwNzq50/SRu4TS5hV/Oujm677bvReKvjxDil5tDcl4klIgvz9P06sJ9lTh3CgNjZEzcz
RzY3ZBLxrlb1XaWQdPdkzpGrjk5JIQ5R884sS447w9gJYSehTpUTakbfaGQIMqonxNVmfsXnWONJ
Ylx+jOHek0DwlC3JV+ZrZ4swyDjAfen3YkGSbkERZsKr86AM2xTfC/BeQC7trfS9eyzr7ckp3fE4
LYb7lJfdz1BYzGms5qYl8fRbrxOSXqsjdCm/9aCj7rumYLbPm/fYGfzSkCDXJyDn9CuYTN4kdW1E
3mAjapF5dUPykHnPzTo/cSmejiVRwqFdJd1dXlftvVFCufCGyvqy/I4Svo5VZDbNpgty95J5Ac47
3bzbUMUO3Bt5Hyf7tTcIKMGCzvkFoghsjEsIipPGQGgRHE8oex6AZSRPzCmTV40aG5Qbqo95Hkk5
nuPbrC2Ys9Hz2XTVhIFcyke1tNe/ktQJ2IzZnvAxeGZ5X34pAhw27WL0p26czW3nDsOlFumNU5Es
cw032HJH/UyNvn0yod4+FcXcnqXVOKz7ej0iF6NcsnJgoGKqQj4P0DOBfC9xKu75kuItIE+LLRs/
0U3sthDozeXUMBq5QaRrcIbJ4ChpTh8bvZbfw2y7TBC1uWGs99I23mue1CTuOPNJWf3VmRDU956K
lxBJOHNMOIYv8xzMd6iD/Dt6VS+Wz+3Fc5AIEDDMTVq6j4aOmZklqjk0ZtCce7aVJxDJy3ltuZln
TYKKzWZoPWzw2GTvneMa9FBYHWKf6aw906qun8bRMEJaSIL5EAPgc2tdA+LGvpgZWNRluyOOp/ws
hJlmu6YPPtc+aH5Zs5ldMFX6BLHRLAkNp1w/Z+UUPlK6Yfpg4Cge5bKy+Malea0q4d7riex3mYoB
D5T3QtNHHBxO8zPuWboqS2o+YHOhgQF8I32emF+/zzJVP8WS1CEaehrcDBgY7BOdc7tOBN6umF5+
WtBJjwTbcEXvcnJmjUCHxGdUvytv6k5I6dIfzF5/8mqKt/UsmZwDBiS4s4C/mszycXQEcUns/FvX
axvokHNFpph2YbqXDWnR2lVI5Fc625cRJ4mxk6XwnvPy+oXnM5ug6ZQNKRS1AEIcBBE0aEeEo+DK
sImNPD/Gwke8MArn5A3p7ZJN5Ef47IwGeb/sT+Matapwbte+s78L2QqeCGRQPa7DD2ukJpoYF0uU
dciBKSwD9yT75W2hP4CMufgzCvbmpnTk6wiV6sz7194D2f3KPZUcl4RyIfcatNS2bHadQe+NYnH6
T+7ObCluLd3WT6Qd6ptbddmQSYIzwcCNArCtvu/19OeTV5y9Dbgg1r46cSpWVHmVjdVNTc35/2N8
466iqucjWns0qGl6smT1aKYG6iXmXTjQplPFHQ7avaYPFMRKAxaK3JKMM67+lvSQ9ygzw1lsL+Ss
n+uudPQyOvK9szv6gmLb00cRFqdf2muTxFuqrJ2xCWXDspcgIkauaG8KU+zpfizPpSlcx1mLZqRD
4VDJKAs1KLCuypoS355IKUyWPNrUrK9lw2uBYEHZ2rAEiXcFpbU1P2iTtEO7KyM13TOOcxSXyrit
BxzGEn/+SkDMwsonk3xhlgq3Fw3zNgozYu4CS/BzGqXHEo0vsDILeupSWNuYMEIXA1lsa5PEJBdN
9+RaFDZLnZCYj+EgmCzpIKy/phO6w2CQbxFqFdQr5t6bJppaeuYp0+jVojb7IqsNmugoSHGZ7NM2
+CUl1b7GrLYL2EQ4wowWHP9isJtHicQ9K2zcPB2yfZe2KUTlwNr3uMt84rwEt4xoWC0LuTaTTH85
M8YYea6wFybGt5IG1Xagj3kIS2yUqoZcJRWbFxKYVXKuJyBiCklwWjGA4Ee5WffENxAOgUaF97ll
3YBuZe7GZ5w+yTEXBOXETPy96OrmXCQaqdadzEprpotszOoW+9vk8of4oGfkoA0sjw8VWz2bNPMc
TjuWzdU1TpTETd+a1mqmvmSRLDGirW2D2KmEwjuaExh3TKRBk0w+RLn7jvnEUgT9QFkdqYNKWCMM
Uv4egik9egjKrlEmDHqLwARa9gk8aeRklVW8CLXecZfJ3TWmwjxIshqcTHN+hM2fb+mm7Sn5oH9W
PD75WAiP2ty027hVOp/dkkGHTik3gao7C5JpTyMk3W9Usd7CN0SZIlvNFo3DHRVBcgxqYdxabeeb
VhTdZUKaPVnhMTZpBaBGGU2OhMK3IIsALUwrO0ESYauxgm984wd/VusDTb/t1FYE3sjB1gp5JNJQ
2oMheDU+CE0q7rQ64RNHLY01Sr0tKYl64tj7U0PGHmBuXtt8kynp7Depcp8BHub1G9Mdtbb+Sug7
1N/db54cnRJ6kzG0cCdFTj8ZiS+n5LgjLi38MKLpnlvZpQgFJFss84M82DaEz1HQ7uhAgEnzJCqe
MRkxrjCamSsS70tWoJz5gtBHmyXpoQSonDxz/k7G1qsgv94nM8rRAf7bdkGxDkZgjdeQihuEZ802
XXoypfOu3M5JG2x1zeqYuYXGk+eV52SwVl48WvPzLplS6HSEVRL1nfyYIuWmVf281ZObUEPqNdLM
JKK8e2gqSXCUXHmquTY3k1IdN6ZSHaz81A8/R/aqtqBoI3eb7PIEwR36XxbXD6lOypWeP6VJRRiD
jAMlG6nkDOjdCv1H2eVPgiEP/Ag7YTnv74D+yjRBUrxjxMdpx7G3rmNT/65M5ksQWjHZmW3mZhoR
USlJD0MyHUdqPY6FZs8m1cMW5ARbXtEsO6XirRSqBPMyL4SLBmS6IqagI8SjRiQnmxVGmJwtRE/3
YAmhj6haOdN0bzBv9jhL2dfmV5Eozmu6zC2WVPrZ3XAtLd2jIaPLsOrxPAUF/XRTGNhV4gaxSI8v
REQlaRm3jjaYtzyd1ucuoD2hbtJHaehl5rJbdM1LaRtuDanrqB801F8pgrGciKRtVJb0kI0ZOy81
sQfeiOvVEl6iS+tkBIgjpj1WlCtIi3Uq5Zqu9oKhGJwkb+lU3JtWmrrD0I43MnUrZjywD+oqbwg0
AtUihEkiEWQghnPBrgFnX0n5RCM/IiZQbhs2KkR1USYOLRVNJ14esUVCV5venKSNOwk1luj2lFfj
icgRdn18N8169QTmoxMExrhnvgmxuk2/y3VXw9oZI1vAi0OmX0KIL7EiHyPqNTYi794VqPnZy1zP
DqH2Jpl3pbo1c61a6czfily1eU9wC6CeVasx3aIJOVlW1dpRa1YvlZwQeD9U8TVQiWgrCMmvmAAS
6lFVtasX5AqWtlCjELi2SRNNW5mZMgtNpCcxFU9DNLLVSLh1cacKewnl4h45NhLFVniVRIm5Si0X
2wAxbhcVase4xClUSghOY20hOxwPupcodMH6uJtOwSJarjWC1mDTkR5Zxq87UuXMyL01zd6f06A7
ImkSKH2EgwfTk1szAfMHgHUxquA4kkEelNprULcbLRG+5ezIt3UXf6NJRulRzL41uNGv5AxPbh7e
mmUh0ulBZ9g1PvLIe4RiPwiWTX0pgwPZ0Klz1JyIgFxuCMKUmQ5lKBw7PbhtjCxnlTqxisrzW7lo
OBtmCc1C7zwJ4iaKTNtSuoQNlUn0VOaNcBbspSpQSOSXEA6tTQyHcjXSlnEz9ghpT1jVMH0frBpy
SY9ufioQ8zYhXQCjJsbTyE5WFOvuUCN0RXSls3tQT2RJ7I0uvDPGYQP3Z4DuHN5kES0UddFx3EjW
ryJE2UksOxiBmuXF8Ei1dktP5LSIA+wDwXCF8meaj8+t0c9Up+iOiKGIi2lIvplxdIZU+qK2hrjJ
y9lwFVOho0jvzO+H8Jk4IH+MuAuySlpoQ8MroUc6qJjEZitlI0PAGIEz4W0bp3w+TeER+fUT7Icb
itOqy12M3SHs/VwS3BlGBYq7HHprdwtE9p6yxGijimls6IX5GgHJWw3CwZbRxGJCT4NNOhenbkBd
anyfy/JXQ/uUCoGS2UGU31h6ETss7LIbqB0CWRRZjXWGassihy5VYhwXc7spK7DgeouIX58l9his
8CLCF0KhAQ/aHfsM95KU1j8nubsPm9afEvl5ztMW84HJdkmVKRPGxhaRIaU9CmEOX3PCGrJ8cYbZ
PGXx9EQT4CWCMo4/hBUjZILXwaiQIU1L5SKT7Fhss8SkeZU6NIEHAhg7P9QJr5kTczdOxsAnv7/F
VUeZRKxDr1wFy1nSnTNKLY5VyKU3zzpwUozU1DgRDk0ShWG8iWsij1DaelbfCaP4lKospoIpVi4k
NN+zbQMS0usG55Vc16VwhmX7BDf81SgmN5Ss2tEVlELSHBPnRUEGaILcoN0yfsAaGsnqq9CLR0RQ
jfmJiJLMnVa/ByXr2Iml4lbgBx1i+0SwC/IO9f0euBolUn2uUI4i8S0gkdujSvgPEjwJF1uqsVZP
RUdZhNBdZnK2WiFg3NTCDzUoDXroGhZtc+qxE2C60ksi0YeCckok40iXVZYCChvzAHleRbVB52hC
zFcty8xtyEtn0yGUcRLMt1lDt7EuxA0lpnNQYLmsLEtBtR90SHJXsTmRs+5YCb+MZNgJdfoTaRqf
E4lAtHTXGP1zaMJ7lxflPjZk4P9KdJqTgpzICGZtdwVdLEdaSouU5Kl6LW73pxRB/hZS5cTHO8HP
OPS5C+t/9onbtDyLCpZjyKpMi52PqTGl36hZ2GIZeZkgbRPY1fdJlF3NlfjC7nrcxOJhmIYNPpAb
9FJ3BJLjXxnCtXwc7CcW2G32kwiGV6lK9pE2PPT4maT6OZat73ArnvDB6Pd515TQYhZjL4l8i0p1
RRxHxDS3tJ6juScEDi8+MQDA+lqj2Ermspk6/V6T1Zeuk+7TpI229Jhc7paJNJzlQPnTZJ1VRRn9
jSx15WZ+6oDE2HkiP7CVRG85yZor1IArKHKlbhcWjcPQd0dd2bd69VrxaXRFYLt7tL6cANScnVoD
aGeroW11acSUOlQwm1gN1nlzO/cC9fnsYo7KrVkJD5qClhUKd+nJYkejomI5hHryRyQSnBsMAs+h
fzLLcnDMYe3DEiLqGFGQesRKgmERZh1bnUlvlsigK8rrV1NmXUFUP8Avl5zYWECpoW+Wy8girYuv
Y25ghrBzof5pLONEeG8T4Z7STqohE6kYpLdT39GbgW8t9eGlDNQboupupoSJWsJeNrSAWc1x2Ra5
dupKOvqFhpADCoXqZIM+2/HY5VuTJQfZVaSQWjFrNW2UboceNWSOjlUZo8TFFO8CBccniPwHbS2d
6qg1UPzr2P5Fs7W+RdQrqHOP5Smr25d/31r+j2K2N33jT8Vx/y/K3laX+H9uHt8/F/1z179pHq8/
8U/zWIKyhqQNoxA8VUMi7eZ/HPHo4WBCwabVV9P7CoX6gxUsGjIwNZosVGJpg/13+1iAMyXT51GB
6SuQqBC+/av+8Qqm/Z/usUnYDARjlcgFWMGmqOnr7/+BbgNWZKQVWs/zoE36dzMglbAWRHUjzFGx
7Zjh7ShWlANWSRlvc59ckf8qPxs5VowpLkkQg41y1BJjOYWqxQcwVJaTiBlxQ75k6dHC6f4ZaAwR
gM9/gUOtLMP3J4z8Fc6hwn/oer894XARYzbZaXsOiLdys2mhC1tWoosQFRtexovwx9P8y/Fk+vsf
D8itsYikUPkfnsWbO9QCZVlgZZ2BwIn3am2d9HyZ7SnHu9lP5nckreW+K7JkaxlY5dN+RFurEm+d
gJ6hyTQQ+4mvPsnGwNENqz/QcqDK0WU1ga9ma5dWYtAuVI1NomrWDrvR/A/N7T/espWW9faWAV6w
yCdAXalqUCrfXsEi9eyt5rw7Jxr7ImstTc8JBgRLIetuzoyzmDTtTmj78+e3TnrLI1sHlyyrmsRX
keENbfbdsyKGYciXYurOZTD3xJLIhLyGVXxF6nKP5A9d1WgI/a6EjLJFPSC4+WK2OBMay/n3Z8Lx
KbFTFzSAvL57iBmf4yrI6v6sFVq7BUqkHMxoGQ4QTLrtrKntTW/Wkt+1YrMzNKKB1ZbgFLWMvsqV
+s1ge/cwVhGsBvVaQ2n6+5798cJVyJElsaiWczqXvTMH2exYYz/e1YygjTFnE2w2OivxhGtZmovq
mrcp9XBQsZEbKMKxgDchE4zZd9xNKArRStybQpZdi6GlbL64bR9fNnDAa4CTrDPZfHiASm5IGdI9
+WzWY3w0gOC+RlUOYYDYriPqNQISp0bf9MFcnBM49Ht9KBhiVCklmi2s+JUSoSa/HW9gMWknHNDi
F492Hbxv76cC0oPnCm9ENPQVxP7n6yn0Ic3tIlHOKpWyDZaSmeU9RakEFo7972+HxXvEjMxcqcIy
eXusDF6PJU6qfB5q1aLemse43Ckuj7Hb5VksO4kg5Jeh6BChSqEofpM1Vu9+3M9J5lkVpjgUmLHc
eoiH+sk3wppCjBBb0veBbe6Pz8/248y+nqHG10VGnoQH/O3JtloD9jySFDYJS7xpkA34kTpUGwyz
tVMPiXxVZ8u8iwWzcHPcXF88F+PDrENUCHopSdJRelMQWH//j4Heq+AmMnTdZ+JFtcdsJlVxP5Bd
iVOtUMUz2bNIKchLSlObz05KSnmm4Ls3kkwpMDq02hN1P7TJXYW0UQpwGNmTMAV3ipoZr5bI+tKY
WtJEcsmAWpLOMIIi2gWFY4qR8RpjKertPqJO77Uwyo4cnj4i4QxJu2tCHaqWRW8WtsGSImfIpwGL
QtfLC/5ZmG25A21JvbAZJ4UuDDW2lU3Wp0TdStYPQwbERVJoTma3aabtxSDyCy0kcZU/U0WfShTE
uly7lbruYEJ1dVjPyYgTjc0sggFiSi3ZA3BabcLBlDrWoRQGnEzOkdYuLHonTwKqjsy4bhA3zb0U
tXjPmwTExihUNqwzdrg5VfD0CHEpbZzewNTvxkGco/hoq0uiE1LFBeL+ViU86v6MpCbYDBTTJ7dO
l0TYVRrevhFVaulTw4pOVVuYpCnLIzbyosX66n4+HKV1sn/zogL4sUwmPY2EJyaV9WPxx3hg/duO
SdIbZ51qmYedFAoDZQ5/ECr1iZDm/EZsuOal1LQzpKCIamqmfjEoP8xnCPJEQ0I0gxNhTaV7ew4S
ooM8KjvjLOTw0uSlmpxCYI08hAR35wZe4s8v+sPkxPFY9JEMYFmozo13k5MBimzu5Mg8gwgbt1nE
fkgrQ6T+FhrVzw/1l0tTofUzUSMCXL0Sby+NOTYRiCa2zuT5saGPNDoybMDtqZVDgu6tzP/8eH+5
ND5jLBxZF7FsfM+cLhCch8FkWud00UJnqfGVJmL6E928/O8fGqtdBZEj+ZAkZ7ybSGo1khCvi8F5
pDG/E0crdMNKCLYI9tbKQjBdfX5lfxupmgimSib3SNRZo7+9lXmVikZsFcJZzai4py0dGQLn0rNk
8pYWOl+0uOsNu56KxauzWt1alOe/GDnr8v/966Khv+LDZkF1N4x3a6fAkoa2KQXtPMcCU18toJ7e
pXUtNm4WByZqsSlXmcqCtd2O5QJ5WMcgRIheGMrd0mkxFPmKkvVXJ/ZhUUdmh8g3F4aWJmuy8m6g
KUoO3YJgzjPKbh1zZbAjyon4ilqXzkqRGlcIMMGeKsHgigJagaGcx+tBj/QvBuDHhTnrOdJXLIY9
myHjPe2W2Y9op9hML1mXC69B2MYPiN3VU0318weWSotkpLmLReIPs+lZpjNCIg/EE5TuJmrIBwtc
3n3UZZ2dKNR+UZTXMw5XYquPaVuJd4rMBbqIgRC5sVULDMqFObeZihGewLiq5uJfv8OMcUXUNZF6
ClLe9R3/Y4rsm6rDetMHZyFSCKfWEXv0iy75xIzTWEOI/8UtXP++t1Myr5VEeK8s6hDkV0PWm+Mp
mS7mix6cLZnmIYA+0BTptyXOT01n9l8MnL88L0UhQQKMpCbrKJ/fjWhZGluZpoNwLkw1O5fgnU5y
EEbOGJDrVeCh2EW0DWjKosaKGoJ4lYl9AWK415aZ+Rh2AjLEGaRFJmvZ1kp0E2Ww1aZOTsIL/Yy5
NXdG0y5eVuFmneHIPCgLL8rns8Pf7hnDjXGvqryV71nnOUsHkWivkGUe3rBYD56QFf5oB/mFDErv
82N9nGO5Y6DqdJM1HGso5e3zScjeqsdWE87KGHakSitP0VhF+KyVx88P9HGnxgS7BhMyFAgzkM13
L/XYt10+axbVqagG5ziXy7OizagdSnUaBWBydFOcIkE1y0Z7gBMWSp3+NEoYU2xq9111/cUJfVwt
cEIsEtaFAptI9d2krxYdOp+qCC+Z3hhbQyjHGwK5NGdsDNLGk7bzCAPPDr1KAJ0JGPfEtqQ6fH4S
6sfXQ1WklZzPepyUh/c3JUoSs81Q+1hhNu4qxAyeFs9fRSD/5ShAEwkqpErE/gXG4ZuXsGgpjqb1
FMPk6nCsswBz4z79XwxbnAjQRXV2ckya74ZS3pSY7uQ4uaBUAnovtGdtVnZdWdPY7+efn984+ePT
Y+/JJ5Sq15oxo63X/MdENhc6ys+mSi58sVdzYREexqnXC0cnp0La0ITTrtVskA03yII8uV1kGX4J
TfL5ZqzHRvQWq5vvMrmybgZTKF9kmod03ZzaqDcKwakKi2VwWo7WGc3283NfP+5v50QqFms5TibS
A+3ku2WqLg2CtUhjcmlp2yY6orbaaO/KTL0StexVlkDkfH7Ajy/5ekCsr7SrdVYd70a6lkQpHnwl
uSA1iVlUCKEfZL3oVQGy939/KGqOyrp7Jabq/fIXeXiIfU5KL2M1w4klhssdJYgms5RVXyza/nZV
uGNWay7aamaWtyOgkRNd01o+zqx/E3fBRoUdPcWZJ2P1+vyqfgdSvX9kHIOKIKZd40PO9BRJSaoA
Pb6kat3fmnojP4CMNl70QpQee2lWfihDL5DDF5WSg4DXeIjwzKd2nqYSGqo+Fu4GBEkomBqK6USE
la9puloIQiHJJ5peSSO7/azVrAMhmh8I1W2w16HNX7yxjZGLpUjceY/UBPNI1jWPulDpLw14Idpb
ygTaYiDVONwnkqklaP1pYQhdbewSGDfZIUTjcRDbEF4YUsCRnd0aU+oa2UIvciJo2cmXRUZmYq0s
KjE0sRnw8TRvm3ESaTLKQdH5DT5khKZ6VT8KuUpzEaRM9CRWE3C0jNTZzMPWSHuYqNLxlzSGCp+t
uveRgkewj0pLR7PZI+p38nkurxuhQsEg6Y3F0j4chgb9eyrUbpxYLaDNTiBNo5um61Sq7zr8D3hG
jHlGO1GJT58/XGWdmN49XIMxS+3VlFg3rNkmf04lMgLiOpWa6pKHOYo3ibE6OmWCcsWeEGoGoJEW
uKAB2jDybyYzpTlGgCJUlaa5LYcGr6ACA+j7wpodKmjRiT6aU8SKiFnbHRYtZVfMYXWPn0FzRLWI
r9MmKitH75XuGr4NrfsOl95trCcWMtmJUq4MJGZAUwS6lXhowGVlDgsWSgRR3p4xdskDwGfhq22Q
/JeZafWTqZLO9g5/+vrK/TGpJlgV8egUzUWF8vyqFR2f4YZoaLp6EBwweOYxzqwl6tG6zGJViRtd
GFcnO0V+eBErHDvPoVAg9MpxIMNNCF4Fg8hrdLO1DKRdER877AArSEotjlwSoFy1Yg1vJws8BYA6
KTXsDg26Yqu5VlxjJGIb1OKu2H3+1D9eqibxuFXSH7Apqe83l1VfJkbQW9VFnGTBlywIO1iXXzvC
Uz3sq8aVkeJm/vyYH2csSuPKWrHClIeo9/3yVLOazhra8iJRtXbrqgl8GUwknuhxPn9+qI+ffHZ1
axVR0UWT470b081AiE4pJfUllNLIQwPTe9aE2OPzo6wfjrdvDkdZy5W4gkyWdO++ZBSQNcAjdX2Z
QAu7rYhOuxdqLwyIYI+6+VtRs8nQBjqQnx/3L1tX+lJsLHhwa517RTb8OVBnSUVSYRjthRjA8lk0
FvFolGIEaoq+Nr1T6aZKu8wD1JK5qZ6a19RKrZ8JDINtjLj2iw/6X0+HV4ZopLWX9uGL3g0dq8dM
7y5TJU0bNc4vcgOXLtD68WUmJ8NRRXNGCyQVfoPVcjMt83CbB6m4l9dg3s9vzl8evUYjSaapR6cf
2tbbe6MnalOo5B1cxnqQ0WmSgSHib/tiLP9lrtBYSQLFYCCTevl+r1WHptSP8TBeCLqXjmjw59cu
haPW4WbvvARW1JouH9aeWKotki3NnD1JQV/k1GKP+SwTMz5E2NWh2ZhC35i7OgzB6EYkTL/2JFr2
Lr5OZXR0oll0pBoyeTCiMONhCfgXV46GKt02eYMWK+4kR+4EaJnLSoj/Yk3zoaFCEYKhxs1UVBpO
RMa8vaO9ZGJNRIl1seiwbeSh5asJFq/e1dHid9RxNoXStgeeyN1SDMldXsgV2BpRw1aKOjUny4aS
RV3u0SIOfhm10n4Mg9JNR3H6YkPxzqtLh4NzpZAlUS4jKEvW19HxxxRurRDWrtKmSyga8z1xg+RD
QZRGF5dmlte0CbQxU9wuSQZogrHyTVgmYYdQr9zXYEZPcmR1j4nWd/7no/L93Lee1/pu8MrKim6K
79ag1dBHLYDq+VID07NxVA5XvTxktonP4X9xKMYj1miiJlmHvntcxM0ooHXl+UKUEIp6EZLmqAT5
plcAA31+Ve+/IutV0fdQZIM3TmcMv73bYidCPsWeiCU+jpzBiNoLZjvTCZN6OBL0YOJBZlHz+UHX
F/jPWXc9qIldnIqQTkrL+2oloqk+1o2Bg9boHUFZKXajToI3gEd3xTr6qsT8YXrjgIx6g127TJsX
yP7bq1QlOevavhMveWvNvsLiZHK0MI4OICZVV06DeiOuzQT43tRDMF0OTYnFAh/kcSzC5osh/pd7
zqOlwk9Zidu+KiH+HOE99hfeLVW8UK5ECBj307eSmoM9wtvz60aePG0a5y/u+d/mABQWPGoEAfzn
/XtlNqqCW9FcLgDPhCsyLwp4rXCES+KdNq2s6WjLhPJSNUUGNiYVLy2tN5daUnXVj91RoN1xpTWq
eNtjCt2hM18OrPSxpGBg/mJq/surRmOMLgR6C416y7tv/5LSB0nh51/wb+T3CbazdXVl+c0AJ/vz
ofh+AcDIYJXB2llhaKAkeTcySpz5OXExEtHl/bKjSzFDdAUiquHrsgH5i+wxysmbQNB9sX5bn/Lb
l4DXjQw7TaTNDc/p3UUiJcHok1nLRR9mcd818nwTJMLzv708XQH/RPXXUGko/S7j/zGZzlOWs8XN
xEtRpTns0iz/XohqbltqmfoKxJZ9U+fDdR7C//38yL/jnN9d3++9+rpaVIj/fDeJzUNYBzky7Eu1
qMQFohT7lmsBNubI6nHN5mqM0ntZFvG5wHUQ2l3ZT1gt4E/3TiDmoMxIvCKDygRYyosZVXdyG2nb
idY/MIVw4W9SE+taMcpGdJdiXn6hmQMkVwnmcgaa3p/HUnhE1JbdmA3KBZ9hAJ5fBbv1S1208gqT
o7bsu9gIJz9o0/ipD4V418RoGxyVFiMoAy2a7JgN4imzjFKwFSQr9Rdj/Xex5M19MslGF5GBMNHT
JlLfLUHNbFg7cWSKJ61YX6WFLPYrkWY6GHOchV5kZbV8Euha5Db4/vw2NxBGOmWQZ5KjxO2MkHXJ
Sw00txIKCNmFokNcXD8LeU92aT7JJkx7MqkQCBeFiw59QpIXjUjyBdSJqTfDsZXtPK+HbwuZfqFv
yZ22h0+B0ljShC52qPe0Wzop5JJBmksePx8ov2f7tzeA9phCpViBEKJa2vq1+GOMltA4ylHp6jsD
N+cVqVE9AnyIiE4SItRmBipLPEREeV+zrUm20HA6IPQ9wAlHxadbQ+1Rpchp5khJbWXJhm04pRYe
ZwiFtqnx0rtg1eajWZu0mg0rLSvXFMboRaUv1Xlmkyb+gFlCdAAUNKd0lKgxgiVUOx95vvrFZn19
rd9dLUVMVtkckw2H+O5x079A4Eny1t0w1Ajq+boA2VHCaB+ATNgwSkov10jjEsOI1KglT+sv5p0P
dWzQi6QlGFy4yR4OXdvb+632ad/2ZjzcWVo6btMyrwE1dCmkzE5zl1Drd8KYovk2ZT7GmVI6Y6kn
t5GRz5vPn7y0TgFv7oVFyPbvBhUSjFV+9fZMBnHCnF2U092cjxhepNFEMQfDDWtOakKODSuN/tEk
V/LDIi5sjEKyNk6FIcuDn81Zd5srqJfFdM7+eUj/ClD4/6lSc13h/Wel5rEsnl/LN0LN9Qf+EWoa
/4WCd92rrl8SUDoKz+ufYE9+R2RUEe65frDXgvZ/CzVV5b8Mhhk/tUrrGL8M+P8bXcRvybz2lmio
xj/Bu/8i2ZOw0DfDiXWCSQOC9FD6TiwfWOm9HU5GhFUzGOYBw9EtDv3Q7a9uWcE4iHqcxB22bK7d
Xizs8EzYxX700PRs4o1xWmZ/QSQ/zvbVfbjuOEtno2w6j5Le/ABmb9/7INoSf3yYt0BevI7NzxZY
OhM1/qP2+r71WjvfkgTjmf7SHIjWsitCb/WtnN+LBP44CoxCSmAOeNr8OGjfqtgeODGQg/7gmpLH
B2i0wyfN7Z3bnrO45RPoWW62iXa6F21iN7XJGbhd95Lzob+K4SDb970dHcRr+TbbiVwOTj1f3lcH
fSNvKld7vBLcjL9EcAEXb5t95skvsR94/fZ+dGiW2Yq9HgH9nnECDq0cAl+JPZrS4rfhUT72Tm/f
Bk7rSSeSxjT7fn97f2/Zx6v1X2anOWS71ntSHTDMdnNoDtin9yl5EPYVVhb7wb9cQvuF7J8D5UQv
/0awk53e11UCNtpBuXclbgAA8DjiVRJk9/eRX+D45O827KfYvnCv7GTXuR3/3+QiZbIFW3eQir40
j4qbfutcUhsP4NKuZytx4jviPL5Bv443CbW8PhyBKqH4vq1fl424q7bd1cpSwbyv+BIH4ecO2m18
EzrVpt32tnTqFuYWMNq5J5+gbfTtnn908zQaN83D4meu6caHcMc4uJ88gMuu/pTtidNTKuS0LrQl
HBvjTe1m2Q2lTqF10tvqRaUGq9r9z+okpY76U/Pr237TbzK3e8UG06T2FYxyzVa03dNUgHFwpNqd
eda4SZafw1EjfHKjkKOzwfP3vcDmhdHhjuwLUvGMI/Fcstc8YRCnPhTtgKlFu5si2j020y761QNK
620dEqEP4vxK3IHPPzSP89MIaQRmA/wdEp7rbaRS2A6xF7jSuKlZ6x5a0RuG7wvyxezauqUQ71Yb
83t1jA7yUTk3h3HT3+nGjfBivZSEU4tmTHiSjRuFX4j79DpyhRN8Z1R+x3H0RKdJQYfYoubn/Lfp
8OuGxQY+ymozHowdHhoallKE2s+dQVNIR6XdYduKdbv/BX8GKw08wVHzq0v/TBVeO3QnHNVNuRvn
PVmNZbRVXAqfN8kuOUDf6n8Ft/yV7gsIaPvm5rDn/NEQn2tXYAoogVqhgHvA7VNdIAopwDowRf7S
n/QjNswNbm7TR3MseMo+9QUG2AoqBa3wijaZMSBtXDy3BM06AWkthILZHWay0RXgfz8w6mrNjr9L
Nym2zEcXFlBwFl8T3wboaBMysVXJ03IgAYLYe+XCLLvwI7/3b+YtiYROmF6RVsrdQfKLj/9aOQV3
gp+66xssKnfz9yilQGm3L5wXLqPCqR405g3DGR5gudyEV9MPHQ7/T+EF8z52DRyCreLX01bbFOH3
GrvPfCGfVdrOx8JXHX/2Vha63e0W90T60NWLYEPXQD5wlfxIr/U9yWH6M/AwO/0ZEFzpiaNjPmYv
+Dmbrfx4Ex6tZ5I9cf0nN/I35Sa2wHGCV3xEL9k50q1ylB/NQ9V0JPrapKe+ijtpOZonb3GMjfkQ
2MQKHKgr2tWLfLNTvm0IBb2OfinX5s3ggFw5K/vregd4zZdqvHbfjHQHIEa9VxsuqLmuEDNsU5dp
2Xt+jrY4cK2daJ+jbXmzTzzF+e6hyrevZ9fTwKh6r5Tb3NBpf8gHfmWLrvpQPD8qTObwFAp79juv
d0c/egaPYGO6sSWHTZ+XbTWH/tXhWvYl5xrn0n0buepp2XMJdjw4+a48QLn3zBOiK/4IEWR2ZQ8O
aQnwFfkzUN10O7vW9qPLCfHP94PkgH4vt7hXLAVys5Me9cd0pwb77hd5Rfwy+/VobH6fxXV3T5cG
v+0GUum9QbK0TXsK+lJ7qA9EEkNvtdF4Dr8Sed+6pKVJlDCc2QfJiGyaa8p3/PJgbShTUfqx227P
Xj04ZbkL4Uza9LPfu/wM7vxNpvlC5pKWNDE8xaP6Gor44DVf8cIbbfMoHCn5uWhPUS7DSN0wKl1j
Q26P+6w83yV2sj87218CoHdXvtKvTP/u/1B3JstxI2m2fpW2u26UwTFj0ZsIIAaKpEiJGjcwjZgn
d8xP3x+Y3XYVQd4IU+1uVlZtspQYwuHD/5/zHRLoMP1tAV3Z38DDHyXrpnsn7nPYYw8cKoJ+1wZt
YO7X/3ah9ug2W+0rayy37+6x5sVP1be83Cp/r265Ke8zUM/78RZMk4NrbJPc+e3XmSS4n5gk3S5w
Yhyfb6Pw0Q8ggZCduQe2NcQHi+Qo1sOCW0YXauI28naNdjCHA5Ehnb7FmeD42j+nur/aQFIy4+9z
9OOJz+f/Jz6ky27v/71xvK/l+G0+2Tiuf+B/8JDiX5Q5nu0orkUly6IW8s/G0frXaqxB82oggMAP
v1bm/sfh4/KHaEhggAZr7brPf+h/E+HdfxEuz24T14RLow9d9V9sHNdTxv89hTgUXzgKGc+yK4RX
aLFPt40RvSUyKeslMKZc/0Hsa/Pg1LYr8fmvAQ1d2ZW3KyT6SuX1tP6zXnZVu9K/Y8+MrMFdi2B/
HHsX051RcS1OYBVa9aGxhQOipVJXTnvu6Rnrn8usG3NSPTlr4YU6vYxf0c+iYL1W8sr+EzQVDVWL
Jt+SUkBMo5/axpPZjW5MUwMr0xaig/WeHrViu9EqppoaS2C6L1t0teTsOWiZBJF7mHN6I/6hP78h
R8J/xmY0dcZWpZIefVmlEeUKvSTXFw50F8SzrJcQeDW5kdiwYU/KFgOpVXRJsxXGQNxgTSOFGWPq
ERW4foGoZDBjEd1Pmep/0kEu08AYa5IYgVqKb1myZE9+n8DRrVWWx29GVY3vE5mQ09kmqf6x8yAT
M8nVeGBdp1Y+GWhAszZoLsqBVEU3f28WGSEvIkJyza+s++VDTaZwuV+IIHAPi4VpB+hDLm6kcnNr
20KzKsIS0s+yhSYXH+e2SetQNKO8J5E9waUP36zYUkyLre1/wl2ySz+SDofo1kL/kELbpplVv8mX
qYWv0yF1prqUpbASTEIsrxR8T4vszz+859GpwCKHKs4/V4cN+kxOdaqZQWvWZthHpB46II0gJVaw
//XUvTLSzo5fzxfkDLiWNtbhRgv+dKQlpInnOFIBJaLUh/GT1YV768ppAMRCEhf5G4YBqnqxtHc+
/UZC6oY8TfYdcV4JMAWLU00LRM0KYK5kn8lJSb6bS+yCB3D6cTzQLBS/85mMmR046GInNXrvG70Z
jHeD8uT6U8VkLuaKuKdlIhYwHkoZbUcRodjQogyhqCq01oc/3CTHAvWyIA8Wrt7G9FsSHkxRax+h
EDUr2Nr3ia1oO3mTl2SXbW137iMYTXH6dalqLMx/TJUP/8w1/1H1jJ+06tR//Z9XfqqVhIvLkP+l
7HtWKqXlBdiCDh75D8MSIumP92kxaTsDzsIhbXxxd/l6z23t0ynPQUpFyADneTqCxtmkIHK3twsd
lW8cme73stayILGp9Gh+M94rmVJbJXUzDz2kwE81Ul6kIAV1Ii/1m4+xCVPWzW35YbGR10BDc6Tc
0OsZyb2BH/DZjBY2yX5Z67vR40+hTq6uDG7j5exJ/oAL6pc4Auo9z5KYP2bPuHIJYCVZOCir2oNx
g7L5TVkVkBT6afAJB+3g/xVpOTjoEXXO3RHEJQ+sb8l3iii8JHM7mUilzSIyb8mk6yj11nUfW6At
E6DvVat6MhNp+71xYssbN0MTAXHxTWm8LXGerUQS1VdbLAUANS7/Pqf9j/VLWkPnyV6m4bi2yc5q
hI6yKmHJwg5gCRh3cLGrEORXdaAxol95kWdC/vVaKFrRPOJSwIVB3eT0q825DdlP4EIMgvT6IMmn
hbwnui8IuhW8mG2vTeNPkE3N13ZJ0zcetnqf3PAqv+qG4kqng9JD8OxTxaFTR038bP6oBwzl0tTi
0G0FEgxaUpul1dY50zNIXqBZte2aorq2DK9j/fSyPs1cl/tGZWJT1zp9AV0V523pdhxBh1kW2660
5nqXdU1zb0aQBYGTjKBubEIft7Wbe8AUcnACK4TNuiXWoEm3vdFr8JU9hc99SVB5beDrUZjM4SO/
Nbsq40CBbUNseq3Ko1uMzoDblRHBoy6hin6CVsIsl5BJ+8YEwmPi9cpLrtaL4S0oFXLJCsWqdSNr
M/1kJ0xD5BVhGw5dEnz1wMBSy2Tqa/BOJ/w8H9FPVvXR0rQoJf8UpOJjNvfpQZQRAY9jETfHOBYp
vYEsK2HsoIAhTnle9sqv8IM5vT8Bi2h68nwvD+sX09xaLmcfww+8WkfOdR1dssSRLxNKUeXg/0pJ
KD60i0jfoN+LdnqOF/rfuZ6NvoMdIuJH9pZ/7rAmlgWD8KoiTEHy7lxJ2ubGaX1tO9idFSYEhLVX
BtOLDxfBgi48lPvolN0XPb15MmLAvzXkOKKH+FwTsZ9VAvvXysenyw93Vsbnw12v5WD1wW7trj2+
06crRUEiMPuQUIzTeDt1qblHXDnXUHL67lPjD5QnscVMtwQkNe8XfH+K6seYwLUceuP3lbt5MR9z
N3hfWfWpEKOdPvt44SpGjSGbIuRbFd2xIEz7fmwKEN2op26bGDYSLrzl5+T1cMBsqT7QcfbCpQOG
Ys4CwKxM230VEUt45c5OO7z/vCfcndwbVgRmurPJFKR3NLa5nYfmlEb5XuW1ePTEzJ4vJfAJ9F8+
U5dsR9aH7dimhFg2oii/EoKZUqRo/MXZYqMXgM1sDZdLOwzpAyDNxju4+NRKLJlaQUoSphi5v3zr
r4wmfl4HfMHqLOb8dPoLR1O7ZOaYAvaGt3Fo3LSFohXp73StvaoQWv9dJ7MgcjqHl2Oh7MNAdm5D
dzrlGPoUUzQ2lPqg6bI6ZFZcfpvjVNx7Vhd/TZzFOdKcW3aDMrzvaVVbV3QRr8wPJudDBhE/F3vI
s13J4lrTEDtORBxNbKW7Sbfqpx527d52lD8i/PWW5MrOa21MnD83D42SCScoooxzU0emm22uNdAq
izRp7H2nSj0LCt2iuFt5afmhMku4JFFREKFtg7z3SWZrt7DYLZ88FbqrmxEQvBPEGGXNYCzmdjf3
BqtUY6buh2zpFw4OjZ59wPRNYunlAXLWQHse22v/ZG3ooSDHF3U6QmrSgNcZBwxjF0W0quH/l1sn
ktALcAyR2rHIBggR64s1BFaXrtF7uklwQMnd/FAkj5U7Vx9NKj0gxYYrt/ds3TwbVGzOmJ5WzQ0d
mbMpymriOZXNQNdFg998A916jYpswGqRc5YSjc5ofLDhrjbBoI/am7HH9cRezMzlfso82tLJqGHS
nbEw3QJKIDiVtKRSBqjmszVLMtEID+5kc1/MaMy3Y17JX9okiP9tNLjRAZB2YEjIE8QQ6r5CRKb8
puo/mLGcpgARX/Lk6ATAbVnS1fBljNMpuUsXh0MCEeL5PRnq4xO+H+OHVXrFb7/RE6xy7OMhcjcG
uap9U5rGjjCAYtmoRstZcGPbI0jcX95HxjD9QlcHBsCOiXINIEN2jJchW1npcQpxuZFkwK9DRT5Y
eRd9WWC+vlMZcsFtBTb6oDKH4+sSxeWXtNGcnznUzF/CriI91PWERgohmMW3RBEqREpRxdLmxsje
oeuUBYO582by1rXM1PZulFCiTnPrnWP1FIgvD8RXvlzEeh4oFogjGOnPfug4RpJNtQSAtq2ruzQy
NaIFKNPliapIhR+Nv961cvamXyzWniIr7rnrq2uGrEpJmgiGyJbvUR9bQd+k3S6ZfYMWnDWwjZ9d
c8cRVP3AAUPnRrT2laXllbmDPqhgb7HOHOxqTr8+djNWRuytFlBGsHZFU8qNrAbATpOZYqv0f05z
mrwTyp4RgCfJlXfwomzFK1gX2rWX7wNBPnvnXrWU4Bvw7kEWQyshvDqIKkEavF3vLRHPRxM/9ZUZ
mi/j5XzpoFtDKsx/VgHb6TPbUiOlTOPFw74lBoFcEjevASa1yQQLsODIxNGqh8EIhHMgArok1avU
Lfk0ZGXpbrwpcp39XOnaGzr81K4JYTQc1BbeBBp1Sa0nLenzLOiWSf9e5wWuhUqDx0kkZsSktljo
PzFuZzp6jzL3JyD3iXPg5QKWIFgjfQdBGrukkWFN3ralp0hVKPSSg1y5tFUAWXQh3CIR6knYFJxw
okx0+WIN91LrWb+6vCsfIfZnD+iBIpDDXubDW86mQuwbWUePxBE0yd6Fgf7TZvYsgGaN+b3Va8n3
vjDnLARWlZhBLzJ20mNXQO8eowy500SA050YddY1L80pz7OvIzDVWrSBpqi/LP7NMCbjV+naGkKj
0tK/km0E5TQ1csC8bVKP3/U2ogMwzdIjLLyaaDqpbOEVOk3/blFYfbfQb9t3dZ52/sbAc/CV1BPs
PHPWjNWmJ532zp1GgHwOXiD4kU1qv60VqWRbxBnwO+MJJReRk1VPsWzuJwwyQC2RO3eOyDftEFna
avkobr1ayn6b2672GZ5C8rO1oXtt4RA598AG6UsN40iBnnSQX/qAcGjTO9OKU9Tt34LwnGqLnbt8
mJPO+YCNwX8gVqB9rzR3/Dj7JgkVhCSP8RbTVzUxYY9k8oyGRqRJ2Wjxp1kYkMQyLGj5VtkdDLeC
UhflyrSWn2DBOwrrOcANrN4LnVgzrbynrCL0drNkjXZn2URfA+Vn1wUErgZuV4JBuXGcWdcPWV1m
tMPtsd5YSSWOFgg0iBSk42TwKsa4//a38yZqYgfqEJgz7Mznu2YvpbKFc8MNYKAmISsjscVErdzb
UEg2uk8H9fL1Xn69AsyW4wvOYRQFzz0jcB0gwGglC3LZOMwZ5vJgs9w+KkHK9uVLvbIkrIcuh/LM
6m/wzqancigwfJEhS6Nbeh9Tr8jvvVET21iSd0h97pqc/+Wj4W2j/Ii4nX4CG/3TiUkMZu/WtvKD
uvHJwS4lJMUYl09ZgbW8/GgvaybPrQz2jGhGbSyhZ5OgkcZaXtuZH3SRjPgMSam+qyZPO44ZiEYX
zuuHxYpVvq/GdHzDrlZBI+rba26cV1YAbDi8XJ0myeoWP31ks0a/aGU4ID1jmv2DkmJcQiPXCADq
k26IQtH1FTqUdiaH5vIreO3Sq2KPCqIJTcM/26qThydK05dRkEBrvxlLp98pan/HqR2qm6WckRZo
U37lPPTKSW5lsTke9TGwD+fnIU2qEV1kwZCaDHPcJ/QQWPiWbALj0tosBuCDHFI9en8r/C69sva9
MqAZzzwrN8BNnIMAjNoRss5JD4hd1/qRYr7noNj1wPUz4pR64kC/XH7H/3iczvbPdKYAW3D28kzv
fFtlwFJIc6jyAQF7eboTErFsjHpv3PRykfNh8OfJCxy7iKvAn7xI7ESCW/xxkGbS0aytKdyB0HK3
pKLX35B8QwFKHF3zd56+TuDYg1kD83mJSyKjDNr5cbwkDy4c9+9VP3BOkJRI7wqTZSqAjB5/BoxJ
mWa0YontHW6T3BGL7XyG1LdMG8NDqrcZcZ6DlmKTfFeyS5828VLnn2pSy/qAGdA3txp0V0yfDdAK
IGuEjg4uFZnQwbky0pGKOlDQJl1mhUuPmXnM9MOsCcQbZJNRp0sp9/yo1IyjkrTl8etYOR79s6gA
zcPjdzwQyOUN8sv6m0uKs9o5Rk+GmaYKgrlSs2d5m+IcdlnbeGqNqPbGD0syt28rULzrHXgRCmBz
yXsIt4b2VPh5Q8+7mrIWN1IX0UjoE+0bKwj5aA3+1GSjpoVwEDnnoNgbXToaTYyk+1WPiL1gC2W/
2cim6CBwCMXv0wzmZjAmUfPbm1MUHIUqoAoDXBvfO12aawQQNACoRiWsFuVrjpyn7JIEMVBTpghZ
FP7b22bUdSxYfgPeOurVYaRGSKmCUiHHQZknxX4ZXPULEibgbL2e9E8VLRPKl9aMSKpmd3ETtSjp
NibcNzDnS2TQs2vNpv00Fe34g5knI8w7h562LZOpAXbOnoWD1SzpAbLTkBtjqq2fzDo9Y8mqpnFP
eExZvDUJzWlCeohOHERdw7+lTCNp3dL/WcRRxJkiySyKIwPmTk0n3/JrAs30LqbaSvvRs7c1WBH4
nXE7fB3Loqz2yk1zBB1T736eUs1BQZFqPms+W3Di4i2zQESkV9bjYMplOjijNn1PY7A3CH3F9ENP
JvsH3hKCWxtL83+zObPdGy8363qfer2bkgqAyQaouJAIzWqv/m0uy6QoRJTIigDiD1tbrjt9CW62
2FSLNX8hcnV609jkdd0lyNzJ1UVN9YlQe+uHWCKSkLNWYyZKnYk2n9/Wsj8YaWt3u9mbrSUA6jcL
BGT2EofTPJAZYMvZDKxI6jyXWmEWtDvrZQszRrNxq0SjCiRBLXbg51X1xJ0UdWCkSVFsCRWfzKPQ
Oyt9IzMq57uGis3fHziAU6EbBsJAxRyh9ulyQ4CRhBGsgXuRFeWRthNzuW3os8YbU5+zo4rrZJ/X
6tpy+8oxi/hIgwMW/kwXW8jpdWPCziZvXktT7KDo1iUuMsHBmvZ1V9PZs2kWuK0zPerlAJvWqinU
X56IX9larGYd/7nEyQ7j7AbcTs86TeV806ld3dhDLe7iaLHIB0quiMNfLqsc6ly8Eusmhmbg+s//
6Gp1Tadid7K8wC+JSEJdVrWhINzsp2YvxEk1trkb5vjv7DbrAZJdKH4kQQMIRpB79nx1q0iL6V03
GDEmHlkaZkoHU/24eHp+5VW+XMK5FLUg2/JXnOp5226ezEJvBwpWxqLXd7kDdt0g0pHrmflbt+SN
svF2+s8qK66spi9/RGGyRyIM3afD6jyX0/94tVkqY5FJnVfrjOJer1ERLonlfVx4oVdO5mcWxucX
yuEYOMsK01yF0ac/I+Essd5bHXkHGMGHL82c6kE/kMJHj7rofrkys9J9WrkO7HrOyQHbimgMue+O
PMSl0Qg9g91fkxJmga/Kk0peOXe88jKoeWKKo4Fq6ozt0xt0YbwN8CiiYMyz8c4QOWDlQuvwSZCz
efnjeWVIW3irVvwkmp3nbPo/h3SS2V02LFYUEF4CEFqb8wC2NBljBJHeY3IcQv5BZ17Zn76cMwRW
N50OCWgNi5766QPOZLIus4ao1KTfFe9Lz6CeXcyl4DytWdM2hphypN0LWNAwOv3RlSBzrzz5ay+Z
4w89JpTy/osNI82CUkyNHgV61pa/K4opX0C4o3soaRQ+/vVbphGOi9MmUJfBffa8krKf5eTkZSf1
3KpdMvntvEmYrLOdsJAIp0aif7S7qL2yKX7l16W8zFzlWJwqMVievucmtq12mg0vkH5G5JmjZ7/h
4wN9UiWyzzYeO2Lp0+XvD3usQ6Azn9vj8KHPKm+TE2lOS/+URRPvAUhYhi17LdLZIfh0V9QSr8xZ
PCHFNrassAPP/UkVaUSKVJAszCish16le2hPLNfDrjoXP4lZsI7E0rhEjfhSS8PLP+wrgwh7ICQL
pmZe8nlT3M2HRCDASMKY6Ady/lR/pLqv32mF8q9c6pXfkmM66xzuUE4b5+3ZHEwn+ifUOmKZa3Fr
grUIo8LjHFlSSCYaS88x5RH289fficHjYU6nnkuj4JzZ0dpVAUiPNq1Qpvvb1dv6k+55GTzTwT5c
fpvrcDw9UJ1e6mzcmGNLvpJBzzSNOdtvizJDCm4jvrryWbw8Kxo0lXB4rQ4rZqGz+ZUyZW/o2ZyH
8HSqW1J11duKjtetRvba1kVktrv8XM+4xfMHw9ZLJQBDF57Wswv2nLRIg88h6A4t/oE6K33Yhi0L
TUNIlNXcR6kc32OI86edV/fdY07V8BPNNbmPaPyQ56EJjXhLakYJgrGssjfliMG/mYvsaAvyMa78
6Gf0hXWNRG7B+shRHjQm1a/TmYMjT8ZhX0vCZJAQJGoZFx9Wclv3tqXORnM26gfUw8Lyu3BkZ/m7
d8uOGBZZVngW/KLKyaNL3M86Ah6MInU2UvZta/erLBr6HSYhbe+H0oTvY6j2EQxllG1kXpXjDpHQ
8AGKtuUGJaZGTAaWjdwYdDlxlo3RUUi4/Ou8/IYpESH25Il1lyGx/vM/th6C7FzOQkkaWpORbnKj
9O5h8HyLyEV5unylV3YeCHlYdOgJssADrDu9VNbPbulqBECZFIyJRFNil5uD99B5mXlPLXt5qPV2
fNdzZLq3amQsuZ1GivMdWZpuvqayEgyK5jVyaeZcvreX0wulTgSJBMFjs0bzdXprSzMUfpOm/OBC
VuDNymXnN/B+JWzAt6Jj50ncUXJlmD2LDs8+DMB0q0QCnoRADHl6VWyOczZhuA/EMFs2zQBCsVO8
/pCHq3HSN3klWmtrWrkwd2SKG+6THcfYBPS+9QnCUFOxlf5ICSWaR1gFyNncz/CQ0nIPmDf295ff
0cttC4crpo61iAni8rywiEQrjvuaGodyqW5YZKnjCGmnIg70IUq9G9skvEZUPRGAVuWTR8Oa9evy
LbwyRXIL1BXRYvP38wj7Y7CyxHu5J2I0m0tS7mSlDb8wdy+fLl/llQnSZeO5cgM5T0L0PP1ZWjiU
VkeUZIiRG0t1MQotXPIZD5jbdySGxZz2L1/x5aexStw8UA8sHihBzjMKyrkBbypTO9T7uY45OTfF
k7247R0K6WinEbX8kKAO2ttzI48+BTe58WIbSw4oAvl+TGL9tlvSfJ8K+liX7+3Fzw5ShHImEkma
mRbQubO3kQGsb0lDCb1FUTrq2ft/xtEuyfxRZiv29dR6ZAZ3VvyblOAxCozSQb9y+SZefJ/cBFJh
bOhsq+Bwn20h5xj8TFkPXlhPFZzcslyOyKkR6wAvw3My5zcxRLHw8kXPKAEsAxwHWQf4MsHlenRT
Tx+9M+JRq9MMY6KyFHU0y1raHftWzCOGOeR16FdOZu7iIjLfwelIfqG2VD+cpBy/jyrCVtmYXvt7
nhbSnhAP+tEm9dakuGUuIni2eqOjbVsc0gu7Yvztjkjkme8L6e3iLBoex8GSj2xiU6Ti2QxoCICo
JbYOc/TeSye4YcVkTt9tJ6v1UHWxeCgGvXC3iz7Gy3GwMqKSrHi2Sb9ySN81uc/kgZ3yYN8UbmQ6
V/Yvr/xGsE7RBPEVrlvS89/I0oa2MaXEqAlNuZpL+bZzyCWHjvyG81tCCmDsXxsYL2YENjLUnjk+
UyhYV5fTn2hWkz23daPCFsb6oaZqPG6ayUVXcnksvGyrPHvioewC5Wdz/zxW/ph6+tFpmkYsPB2A
qrueRXWrTXa8tzJpha1XtQFovfngA74NsKkTEZVM4uPlm3jtDbMBpr7PF8AkePawSMTM1nMtGUqh
pxR8UmxyjRy306zMMHes9oCkOLnGt3xxxODL02nNUTNg6qd/cPqKBTohRJuTCgnWhbW3YEYpdWAU
DlGxYYJ9YU/M6TdZKf3mbx931ZUh2KALCfn6fHlMtNaoeiJFQ+Tf/heDbtI27+eWAG2f/M4gUgbI
UZFpfweZXz97rsuAYkLmrxf4M7lkpWuTQBiWQub3E+TPPcnT+nHoSvFmLLP+++XnfKmWXC/I/oPX
Cz+WHcjpG5aWFnVkPBCp7ZPWFRCYaxOTmpEKi2jC++3GuDCcTJbuthNmqwgw7eb7dpzozqeG1Psr
Y/2lLWe9H/BjFDaBX9jOOg7/GOu1RiIxa4oKNViSeJ+JujfbLUrkPg7MTMuKTbJIFDQdLhI/JLtq
1WOTVLkml7ZRu3WpDL3RZU3GsNeaZh7iUVHjxmV1wDE+OIW2YeYUzV4WI91sQ1uSX0uBnugGsXf2
dmSn+JVIZgJlI2Fo1J4KqRPPSzU3aCed7TDpotZyq/ol+6L1KDE2hDOSL+1FyANzY5zdTWbp3FQB
ygloXhE9MWzMz6Y55YT9jW3yUdfyCd+igqdEe0DUJBDGentUNRLDfQMT7TOOC/t+GcFpBoL21cFf
ACIh0UWvSSRZZQJwb6Hv/IwIVJLhiJR3b9CbwBeMbpiuX5a3fvokfYWLv0hbsa3SMakPUWrO7ZHd
cbwTqZrKo8nx4EMFiRmOCIEs5mHFKlJKNbvW2OcDQbY0dHEnQ8Kaf8++lG1otSnyucuDcB1jJ3tR
fnMQPPAR1togmp3T37yJ6SaNaVOH5KcNB0RLsCusbDnYVOuvrKvUBl5ejAofhXqOnzTE9LOFtW1q
K7Njowxzzozd50Gzqi+FVwlBc2HVymmj5n7niBrhDZrS6Qu7I9N4XymtmHdsjTAu2wr0GqI54nzr
ZZC/hdFFWuDp2jK/6aHDfMgpqLpHuWoTbwpNn4xbErZLxOSSJF5cQO7w5JOdIQLpzI4VZPqis1B2
OTk4hW4m26ZFobSZJo6lBFzK6YOvHHDaqwLfe5ANkvdwIrSlDCIEP+TY6SY2nd7FvTP0qum3g44B
a+vXSQGYVRFTHlhjb9u3tkxkCyZx9N9OVd7+LIigmVDj97lOgKQ+Pop51t3AL4yYgPLOQn5o+z3J
jswEeujGSX1Ln5Psa84Aqr1x26XstmZBeQnUjpjsbWyX9dec+E2ULZ1T4yMCT+Ns7dFxD36t4mGX
T3SimXPsmG1tIoirRGVobSX91jGYC05KgUMknrmLevBT4bK0LsXhaqwOaenExhbjj/hJymxbfrZi
AEHBBKhNrlxR/egMTo+oZ7KzZoNUETFMTq7uT7YzjRHacxzfDUXnfRo7KlX8O0Vq3UOirs2thQqH
AEwLSsbjHLeNQKGUu4AHyW7+gv7eGujhmOkvZeSt934iSHbaJ6Q7O0h5xqjbFD0MMS4pNfumMUka
3BYxd7STCQF+YBe6sXhiaKv8rRy6kSxOV5CdRSITATWZv9AknBprp7J0BH4hlDbe+SLOP05mnFp7
pAoNXAXNmQN3hP+4ZQ+oxq0eWYPcGjnVuY0oHOrmvq1B8Z2JJc32KiqHZBs1c8TWkb9whvu0ovZ+
ky9460TZYxFPLfmbnmPm7bBhtrCjCtv+RtSqP1H5FrQ4o4T04zhyl3eq1fXPEhGH2lpDTKgpVFgS
E7Q6iwN7UuopFxPmIpH33JSK6DVt8bzNxEcXMShlq8f13UfgDWo1xD9jd8h8WlXIrzY1Vip/AwCq
qx/BGMvi0eydxdjY2YCWuiP/OyD9bP7cp739dHnaeWUmWA0uK5Vl7aI9w/H+WGrMVrISGCs/VTjj
u9GPkuMcVT89DHeP1BCuaYxe2cuspby1ScjensX2dJaL7baaCdftwyoySIamy8FZjkTnnPpD3oeI
atodfs/iWKFYe3v5UV/u3jhPoMhZdzIUMs/RRrPRTTrjpgyXqkoodCXLdtUFHKrWQHnUTcbnIiM7
8vJFX3m/nJOpQnPrbGfOaYZ2yzlkaCdy/rwS3V3dELuNgnLnUe75mLSjvb98vVcekuuxD8dqwXJC
uOHJ1qHvramvYpaRqoqXfeOYnHmcuQ9NiP9HQusdinvlNe3NaxuoNZUI8QsdPKQ/Zz0tTehSNzsq
RFqndW7I3m78PVstJjU3H7UceVyV38zNQkUHhXlXfPDcpGoP6L6czyq3RvlvvHVOCh6HKSS4HOpP
34LSS1icTipDV/OTj+2iUHyg/g26lHQLWU/XvqJXFu+1hIRPnOYlLbOzYZ2rodIy1+pDo6mzd22L
IALxjX+L4ia98gO/rObSmVvb7DQb2HZj3T59trRJ3NHsM/gpjW4eUCUUx4b/bxCxjQ8Hu+zCok21
Xddlgn5EXARmIRBQKrgHnEhzk/QwZ961jjHCFnO9JgBlW+50o7O94PJYfOXMBlmTLSwZFC59mGd/
xR+TSw+82bZ7awgTpYqP+Ojit3j05ifwxou70cZ4/NJiIQ8TzbTf+zRBD3kfddde2MsCyko45KdB
Bk0P7HwwYOEnx9pNB5RJRZ7vrQ5aHjB0ZAlhgcZTkec1t+8ToQirGaD96ri28/JDby7iU8yyuZqk
y+aeYNr0R9ak+s2SWSPYbpL9WnRO9fAJRXT0ngS45crk/MrHjISdkwBSdgpA54WwOo3TylFLF9b+
5L7pUbKG3QBaVm8I7cjQ9N8sS15e2R2ux8mzjSilYU5DnLNtmkpn344WI4/0OppZrpepwLAr+bFu
YvNqyW39Jl5chyI/B3oyWjjdn45jdBMZaIdV2lX35rzLJq/6IsnauvfUaKGzdWd5KNum2xWJ1Ta7
dYN+G4mo+jfeMd1gdEzMmYRxrZ/2H2PUJ50+t72mD1sfaYM16uKNXBIZUKHMbiu1/BSs3Ff2+i8X
BQ53tNcpbVE9obp3ek1EGj6JKFwzrbLiWPTJ/D3FruxtOe0RVp1E5rVErvXfePqyOdcy7WIbpoqo
e2eTRlY4Tl/qC8v8lJJMZ82ttU+Spe4DXmnyIBIPxduSG0j0apKvqIgRGnbfUmn+quW9+PXXEwMG
DY7crIiri/l8YqCKUEbktI+hFycJNjKmCHPNaNaI8Dg4CkxAVenDXZbrq7nWh7NE3/jL5Zt46XNf
wxAo9q4AVB/9wdmk7fuDVLNmE0IrTCXCZkHgTzRB5b+ZfQcQzSI1bsTD56xxdJbysV3mudzUs2c9
urFtzBuji4doo0spv0TO1JJYKxptCibqFl9mjWimjTPk8pinfTEeBpmnsAutxLiG8XjZx2COpa1H
qu/aGMBRdTqeCDHP0nhoxxDDUUmXf1GH0qM5x/7K5N3NpCqgfc+OOVXLsNZSAb1WQ4u/wS9FrVMH
p9F0aX10VVPepInehPoAS+zy+345DZNEROcYlw/TCgS+05tsSEbokrKHX8zenRZPgUm+qpG2IZt9
h1NgehiqXj+W6B9DY8jkle/81ctTGtTJ0cUM55x9c9TJsglJ2ByS4d1NmyEz5bSZ3d6Nbkvwrd5W
SVrbaFwLe9xAmEcNivw00q5sQp+brWdfIrtQOn0624U1Jef0NSy2V1DsQ9nCKtR4d6pasuQ2FX0v
3qJGxYYU0x17iCjmfmm0JNHubWMcanYupX/jV12VH5zENEEy1GM/A2km+jIsxAKApZ0JQdoMglPt
xtcqX24nWqzG0YwQIOA+TEC6WwTIfqvMjJJ2pbfsSKfKKpHbRjWFbTFqmK7L3LM2xZDwK0w9Kt9Z
2skbuKq9vclTXOZBFrfxwVhcFe2qEeTG1vXj7CiLKqM4m+gRBNk8WdTN0Dnqm0cg20cZDda72Eny
/MNIUumx5XjQbpyZbbFnFFazn4FT37qDU/lb6tr6FeHcy90Z+hr8SDpHD0QS5zumYe6oYA0WH7oz
p4TQc3Qjq41BbtTV7vIgfz4vnf287IRplKyiHhaVdXX9YzkZ/cXXB30VbPkGwYsbXXAUDRokW/0m
yixDhgnVjfJekB3AATyGs4PpcVrcH0LJVj9WTq+SJ4YiLYvLt/bKokPPEGMW20ZK1+dlZOSJfauU
ActsSUEfJ1EV4Epov4+D+gQoZgkuX+6VfapLU40EWzZe7P7OJfFELet9V601ptjEk7zBP8mAjUbd
hbUXD0W/cwu9Nm+irmvKwGc9kMFQ1oXYTaMaytDHIgJEbRhQwtajgzW9WUysYrlUw8N/c3Zey5Ei
0Rb9IiLw5hXKqeRaaiP1vBBt1HiXQELy9XfR9z5MVSlUMTfmZSJ6pikgSXPO3muTPRN/kii+7Ss/
+3KskC6AhYAvEzkDs9Xp+/OCbHLxaxa0GWL6Rfkwyt0opum27dPY/e8X41JMSmBJaameN0961pZE
mQuYIKPzjgHpDlvfg72c0Fa7cql39uIscmyC1wmQst95mnAgOLnhxFq2jZPKu8Uw2heNKvTOLt2k
DQcue5jYZu5YNBMcr1n6FbGkf2UMXm5oKdYjllpb7pyU/PXP//V1eHFg0hkPlq3D7voXIhLvyxw0
YDxE2npbDXWuRPztNN6VtefvJ37yWVpUOpHaoILDzo1j4vTCKbQjGXdQMcSMs+w4Jrr+QNJhUdw7
1ay3u1T0bb5PKcd8z1Npfa9lnX9xjAKbDkEe/hsN3pTQFbZyO6egMcwajx4TjmbbzWEpsn4MJQFO
yNVjJnINezfG5K5PYlAgamgJ9AZvHo2NjTrdjUfnl60N/msjVDJuWpR3yzGr9PlZzJk+R747tuhz
+GVvLpV7kpJiOcqQ4mRS3PS9l3698qlebMXXkxGQEc7LmCzc834DpqsZg5xvb2XKoVUkgbmyp1ph
3PZ5msVbq1L1QfexgRmT3R7zbNTTWxtBzuvHP+RiePCWeEG04TGEE3x29vGhwExtM8mW7VoWhGrb
VO2NGHqj2RbTaHjhMBEy5ksNrsnHF17PNOfDA324uYZDrUWis3Gpaifm5E785GxOaU2QiSlY1nDO
IOofneJrm7p5AhnENyYk5rO6ct8Xkw73jcQNZSb9W4fj/enoLBJs6WkBXZUjJQuuT75JXufGbvGp
hP3nO6UAxrfOx4DP78KiaycIo2qxbMn1ZmSlgl54mLjztE3F5N4pm1MJeHeLekmc7D++9l8x/tlj
RnYLRg8mE7Wi8x5Hlukc6JLW2EJOwliKOaShOA/D/q6JjdrfzLSP643mx86hzGSlRfZUU7wFgJOn
BxYah0JypevzjYwTrHO6WhSQ19LMt+lsx9BWRWl/1vj5/kaBgBug3+TxrvKMRt8MemOqrd9MZhst
Q9M+LqZy/snqFKM+KWzJH+ICiyAi+CdB/yGq/tpH9s5LJtQJYfuqwYV0vW5Q/zX3OZPRWmPsGNvA
H6f2qGuG8Xu2vFQ8ELJOZwMkVkNyoeMtP2UdLKCdMM5PEXzsud2KTnn7qhd2slrKlsPM/jQmqbik
svXxS3rnG1ylszqCcljeKPFOfyZG+TpW1tos6FNgAdAHlpWR4/vzPcVZdyJxfVzR+eYSZ1e+wsvN
E589UYdIlNk/2a5+tjeeZq9mlh5MqDW1BqtUZf5XKQf1ZzRG5sUiowbu2xTvkQh5DxRz+zZypFt8
t3FBRdh9sytfy+WqyS9CqLkmgq/54+dhtb6VNLmvM2ItmonPTS3VzcJKYcKQzoMDB8eGjIiJ/CYi
NJ4CuZibpWeXd+WdXMqTEL7iblnDGTk1wMM/fSkGLlkehtK3BSJf7djqYBcjJFSy3dBJj3+1HhSS
yHaQ6staOMUhHVCghjrGwybU4nT4xJQGEcLq8I5Hgv6wfeUnXuwuLc52UDctC3ODd1HYNwmi96vG
s7drmMNDgyUn4rM1nsduqb+WZVv+/HiYvnM9EIseOxp2aWwwz74mDPhE3E3S2hK1B4E4sfv4Nte0
4ruXyFRBEqe6deUWLxcJZLsUrNb38Df1+fQlTI2TpYRH2FsxGtDP+yCDWl0V4O0shVkjzwnvivN4
2fl4Gq5l0b1zv2syD0KQ9XzvnvcRumJsHT9z7G07YpUcMMH/6DlDw0lfSl1Gc2Yu1pXBfzlhYYSn
qEDHxMODfrGBX4LJsrvE2c40vY54ksZ605RCuxVuZhe7//w+KXE6KxlylT2cJ/oVjUljfq64mD9S
l+4JVJFlmdyrrPqNIKS9Its/f5weD3Otv7EIkguA8uP0XZJkMhtj1iW73LEgTsKBPOIIUf3GmGLn
mKJquzZ6zufVv1cEXQeyb13iodKeTP91kzB7Orq2Zcp273DHD5AIuuZJh/iCLd1sot4fr0lGqbTz
1/57yV0v69LgpzEDyhHB+ellpVnH3pwnsL+z2XxgFxu0u3Lu5ldjRAQXtsFg/bb1mPBgRAEUZyD8
GceANvAQ9nEcrGYYQ/8E7wMjn3R7S6ep3RQ3tZmnTwB5Z47xteW0kepV8kxwfP3ZRR8AllMvxt8T
DMRpFzfJaiGt0/4HYfLjSzUPkHN1Z3G9kLlzTIiJ7fUSCWOGIaShCvmw+E33tlSlRx7DmHq7CY2J
fuzzeTyadecBqZBZ+k+aISigedpKFep9AyI6UBM1+kYTbB38PslDX2uh93cLuRT8ey9/JAj6xdow
T+Rm3W3wVyF7f2OUjDExsWyuo6yh9a4aTGdRSijuW5EKVCs5s2gXiljN+bZIc25cCC22N+iUtE8B
jd90Gysvv1OOTJZogvV5E+i8621e2AHcJc3Kf3FAgJVRM9DicA5c8TVm19ds484EVmo4yhhD2tvU
7abRKu41PcPage83xcRbElAVZj0Z42FviMSE6KP1ywP0n3yJRrOTa56qpQlSUGwyF/izp7hKIMkG
ptSSiHifdbdXZZ3igNVZT8uEOGEnm1a+uT1xrtGc2/1rQz/2bZANpxcOvT56tiFpXs1KkLRiTaq7
xVUZlxu0KhMUl9xI/3CoMAgOmt3WjMZxJkCtsGJgcqqylxYySQwNKUdI8OKNupEc8lrPD7HpTbAx
DVRsIbuMFgWp0Ff0HHGCCJmaZqjJWCpmshTiMj3SGUksrkbLkMThQHO+KTriiD0kvRm8vjNs8yAJ
6C3m5jgkN9ZogPueAk14yJzk7EWwdtXvRY/xpU/42e2wrrLyfkSqDUJsXP7kcez8JqncLyMsFJTc
MNTPG2ZGmd5RxS3+yZ2CL9eoJldFI4djNzRhZPxqFPjQrTKld9c1Qf6TB4fv2NEy5uWPp8eLEi8Q
P6qmPp1k/BAsQvbpdzyuDYx8CqodZv0ZoYxye3SsqeS0kkmzJWUBQzM9Qcdt/4Bqm1OWIlX9wvCR
eBu7n6pPWZfh+lVt4x/adpWmpr6/gBSRtfl/gHPo5Mlb8+l/p5d/I2sv5zo0a5yF18MU5/3zJrRT
9GR7xW27owFoRE2HRjdDEvpjLLMXmdqv3KT+5eMH9NfVdTrRMY3De4KIQM2JA87pA2p8cAVjK9qd
7o4wYawmbg5z0enNts17DukiNYhPNznqVVtbqyU6NK2a1aY2h96JemV2IoQRXH5Ba1JDH5sGN350
O+nup3hmeiRCMkcP6JX+1wyNcLVxZ6NrOWe4dBB9pGifMhTiw72lgoU+xtyITQ/8ZHkem9TKCJ60
FA4f20MtmmZYbCpthsCmxwX4Ezt5S8bEeXGQ5mTY8YKZwBSzbH8stKPAriYDFXrPHyjs6jKlf+Pn
Sf2QafPws1pkou0oLFDo13NjIC7ctst9zSN+dsu1XhEYRdXfxH3tvbDYT/LoIHCCSUH79fs4SSpo
Xj5l9wGJajyTvqr/iDTVKSSDcYaAm6h603c10afserR9hXBIQx+2pFTxvHJsorJD3BPxFcvXdjZI
aSNpaxQ3hnBHwmmMEqRD0gXl12GBkLGfEJF14WDE1bUz/OWgW6MqdYpSeIhX7tbpAHCUreqJTu3a
KdR3iwEqqOlpiTuDWUQCttK+nG3xH/dILK88hrVXuraXkRqcXtTusaWZsAB35BGThdLTWfCVpjAD
6PP3j0f4OoBPBziMSiq4dAzZuUDBPb2USJKiTFIdGXcnNBo2tiPvSEnvruTrXj5Gm7YklF3Mdmux
7mxj7dMsWtxySHYWKgZjqyVF/Ijiwesit0Q7I1WXPQrDvSYheWefssY/WXTqV37Y+bETfo1G7yZL
d4NM6q2eLMYBypT1QCGmfyCK3bk2o16IbHl1oPX/xlVR57XPPWae1ak6sS2CjlAv9D/HZR6+U31r
xTbItDy49bskPVRWDY9PAH14hZmDLVw3IHZEQxfHZG70LoLGiubNQ1FjLT048E66CBRW4GzMpNfa
qB8M46sRVOYQ9fQTf2UILppd3c7InhQSBOBVGcb9MM6g/4aqLqxbjU+DwKF6UY+Uh8l7CWLTqne+
cvS7tGjlikUhgzjU8Gpp6B6resfef8lJ6Ytlg4YRBRvLr264kZWX1tdRMzkxYy0fX9xCzZDKO83T
NvQSWxqGuhwG2oBJYW5L8OpdlKu2/Tw6ahn3M6iwZYft3oCZo1rjZ9t4IoVoZLJLylXuITGMSRnc
QMQ0Jg5AtcdWIIHZIgq0bIQIp7DC28asH2IjmSVBzTSXVzLmkm9pfUxqz4IZ/BYBnZFwceiCREsS
FL+UXhKf3gb6ePj4G7owFrKM/sVEsJJSi+GoevoReZ0zx4Yui91ipaYTMWMQFOC7Glx+ByxJ6ZRm
JMDh78a0MW76ZdSiYCziKSobHxysKyZ94QFmw1tdWwpvcTsBo6fuUA0ZqTSx7d0GviBlzNWbbDOr
hZQXkVgRtKk6Eq49P4CArNUG+DxunWbcfXx/fxUhp5MEqyA9BYQ1tLw4J57en6gWyx9kkO+s3AQq
WCSmxQlDt/swdjvEk3LuPEg5kuwaxZYiNGbX+QqYfqn3ZurOVtQh+v9nKAl5uJOWMKuHeV0SUG2x
zedEJhvnHk9oISIGHnsdS4E1Ds2iwjrJ+5Jsp/W4bh4DmQz3xCOoaeO3Vq6iaobJzneteW+DKLVP
VSDc35Zbwab8+BFcTiRQRaHrMElSLiEh/PQJzNg6vdpWxc6Zm/qoFtBueUIFuSbte09dL7myAlxO
y1xvdbjjWMAkcV7Wk1MppGy7YmdWaWpANTLq/j4oy2X/8X2dn8YZuUyLlKi5GBWgc161YyQTjHqH
NEroSfe5JxrIoqJ/VIIkxv98KbrTJGyjcaFce26GQ9pKec6Zy12PiHMPXBHFe+/6n6jDaFcsJhcl
YW4L28VayKHmT0P8bLmJzQRTqp+RPmenY3tbj256TOj+Bw+TnOm7uMypHCwG9PZ+Prqc4sqshXKk
Owp/5uLmh4A1sHyIc3/BCOkM1qegKEdm4REp3IaRItLjMHQCCoFmJDe2K50/0gxGDHzGCAOIOs74
rXPs1dhaLXR2FA3pIdKdXnxVTW+R0DRT+LyLe/dqKsblWHX5cP42ZVFr0gA8Haud1qC3bYdqB11/
riM5BWPwOfZIYNZKwQlc8+XkXHm5Z1HPqyx0FYug96UTiFrkXPCUEQ2r99NU73KtIF6vHxxz3+e9
c1uNmn7EGu0cqqypQ7Bi45utJYpEPz8jQsuqnUMAxy10oHrei3oxR4i7Kzk8qEqU0YY+1qFJevyV
SftyR4LhFYQq2zuPrcH5Hisl/MNdpF/ueHfefhoskFFDvWk7h5awJ6rbwUv/W577+pAC4BBreISx
/nN+golbv6jY4oodPgyRh+AKna+1V6IIa2mFffy5rWvO6ZyNoRLTEUown0n7HE5o4xkEG9Q3u2Vp
gy07ym3QlDtM+w67rSp4aBJdRVgx9CsbyosZhT4wd0akgmOwtzpHOiiXWaudp24nlP+V+kJOVd8u
7J2SVvf88S1eDHQuRbeXNHlo5Uy0Z1+55s/YxGaj3UFSK96sqrf3FJOqn/T+qc54yXJN73be0UTW
BVaOPpMJrSLgYHj6ZdlMyb7om3Y3QP/8nMZVv0qRMQS2fTftK8dYaTvpwJ+zYBxpOdY74Gn+ldnt
on3Az/gbqEuICnt3glFPf0ZVyhYyQSp2aZ5pv3JDrglqmrtds6MnamSTfWs3uWbhIPQJyNSRQym/
bq988pdPn04f3w3SP58uwrk8TNHs0RdnGXd6aaj7UQTLhofn3xhlMun8CuDMVxbhiyHNcOZQsJIb
WBEZ3Kf3bUhcMXGW9buY2KZDaVLYxCyT76tkXu6doCJfZYRtTYuuvALXuBzUUItopCL1oQaA+vj0
ynK0bLFAytpl7lgYOOTM8dg4HK7ZAOXxldu8mJm4zZUPz7fDm6ase3oxvllN4R/ud35vWT+QFxiH
vtdJvbdN4vBwZN7MWKOvXPTdO0TICeoOgQ07vdOLCmnRIicba+dTwNnoJm78rg3MQ9leTaF/71Ks
TgG9EsqL6HRPL1UXsB8TM+h3lp6SuTnKH6D35Ivde8mn/zpBUKH2oG+BmWTzds5EwYZSVu1ksolM
Ne+opnl4wvf+M81Tf000pfDx8fUuByjapHURZMa1oJSeTUj4gzU8nAPSBm0qf3lxkUbeEvtu6Du0
fkNzriyBM03AkVeO//nji19+jxh5Mb7pbHpWbt26pfxXJzjN+2BAccgW1Sj9fcpn/w0efXXUmCk+
YYn8f1yOr97ASrsKv861LxyEiNkyqnK39It9by+9CueO3pVDYPb3CbbA9uPbu/wqKAfwGhHB/d2y
no2adUcn09bl9np8Nu7ozke9HuNNN45taPSGdlvP1jUp1frCThZRwHgcfFbxCEIArEWnz7Ri9zEj
O2TdHJW7S6q5CtWkYZoVXRtRjXM4x9Ei7e2mvHNbmVy558svhcszmOgOrhS58zy11lOB39p9iTrI
LB611ocJwgDbBDRRrszm7z1eoCUc8lzO6EjrTu80EZ45Ubcrd9NsyLu64PwVlxU81bTyf0JLIjmX
jeSV7+WiNY+ADzEA2y/6rfTDz5VbiHC8RVuccucmU/OUrMzs/VLRBUEMZd44i0WeAtBSGhgQxe6z
Mh/Dtgqcnz4xR9ECq/zHx4Ps/AOmG8/SwqaCuRc1yfkHnOlT2rGJHyN3kulT1k7zlvAo+lCdB4B0
EZKXXpKJ2+Cj/fjKF7ka66XRjK/bdsSUlKrPXkAthqbBMR7BWjd+jGaTvsUxnYGQ/qG96wbHco+S
mu/vuBLLtwlqYxAmYGY4owhHbWmPcYyp+1g8f/zDzgfG39/F6X9FPFFGOz/7ez5EOW1QYyTyAZBu
14L89SaZbRI0ASECt3U/SaDhlaGxzlb//vK4LEsDzJQAS50dnHOImTsHBCE8DreKi5e69lOso5rd
Wv9x3P+9DjVWhBAOkWTn21UYNx1VXJfrzHq+L20sCyFYhMyKpm7dwCq4haGmjfLnx4/1nZG2AoJY
3f9+4udLUxEov0LKPFCaSlGG94KVNyO7GybMsg0WI8BEimK6IFXj28dXvnyyrO6rF5yTmr8eE08H
GlZ72CNeOkZJ7o33VN/VZypP/ZXxfL4aYYcE3UoLnKcKyeP8/Y1prrhxTK19nsCl7aV96J3sx7IM
8pDOQ3XlcpejdN0bcuKhluHiOT27KXIYAvZoYKXQi9QlvLOx3xUYKQ655cTPSNXNo9Cu9vvP5+f1
JjnlUFeGgsY4PVvvq1bObu9A/F/6wtwlDTtQurxZhNP32t733UsxI63nOdA155KhwZZOnvn5ECF0
dX6mzRz/nvPSeMyRPrx8PEDefZZsdzkXU7GneH46QIi4mXjUzRA5raV7Xyss6ym+giyoKXcVEwQB
VWZ71ml09R9f+d2bpIDOa9RXBKF5emWlsWOzaYsTDtHF2Ezt4tYnwmNvtd61jK7L7w/qLFJ6vnnu
0T8//mdzS+iF2fRRPMX+vrXJBd0HYpF7CxjLm5foDRVx5Xj3dp26V5wDFwe4ddyguVoHKodlprfT
+8yaPBWexjeXCIEotvL1ocCoPXZzJJJ2eclsd6p2CQSELw6hK38o4CgzcspxNj5//MTfmQxwEQNf
JI/YWKfa01+CiKuYVhFXRDevehw1FceRUda+deXNvncdHOEI91GjUJmzTq+ToAvxSCNgTNmVuE1M
jcwqk5Pcx3fz3qTz76usv+JfW2CvdHPZZlzFm8ciMoyMBmsfE4LQgDnejUEs3z6+4MUGZn2TbBDh
5bNqk6lxdl9rOqMGUbbn3F+ZX8pssmmR08kAM+sv3yVz8BH/l5GHsz9ZN6arhrsysLLnKq6ro5da
/bUG1LuPgBI9tmmkzsyIp4+gmTWyXggQi9C29N9crSmPCuDC984nggMkrT1cebPvfbPsgTgU89li
hzn7Zp1xqASQsgEqgZYdprgINsARiu1Aq+jm46f97qUcVOWoFpid/vbe/vV6l8FbJtdXPZsQbdgt
Xl3epEofNrkxXaN2vjc9rGYqtLVMEOx8Th+jW2ljPiSg60fdK72NQ5X4bWAjSvW0g1nhDZW800Fr
7PTFyvf/+TZxE/ydI/DKUtg6vfaSK2WxER4ievDNPWgk/SmZPKBww3zNWIT69Z0vk2IdWwE2n6uj
5mzfSSxtRQZqNkYecXHilggNv4VC4gri7KHVP4sUCcQOm5W57IUxjl+WwZyDjfCFNgDO9taQiGYY
PmuFq/2gbxN/bkRMqAyHRtDHSo+7aYMUyAhCZWRK7ZXhIJLKCEMmB2d02t+dQBGwI91n+OXW9Yym
YhEubA2Z9U9Kbw0Pnn1r//a7ufhtDHPeHBQU7RI1Xzt/mhPSfHCG2esmPbfKX+zpjW+1L8jAdsvW
f51wOvR7tTT561qQbSISBqCLBEFcPGf0aadQoBH8xJGzT0lFGmz9viffpD2QSiHddcs5iRCMjPgt
pXDLh9L1tJ1yAeGD9nBJDAgWj8PYXGYCTcdIKEBvFcBW02DxswNmH1RauY9MipqKqiHqNYpE70mn
ObbRGiObd73ZlLQbymkgjUfzLTquqkuehEQjtXRW8qMW9fjqpqPTbE28CxTGc5RrG1suzr3E8zRF
3uTKh6UcDG1DLgOiZS0wZ+M2zqvWDpkk8l+1M6TaPXwE41ksVmeSUYS53BAtG80xbwny69JSy8Je
R1/7LJepy7e+bAh1KmksvijPS4GWmgNeq17v8m/LvEiLE5Fu75ylccDxy7S/rxetbKLFqPlNIwjX
OQq8JXsjbSihRGkURK7bczH3j+2wYB6sg6Rud8nUYipk8jAftJQm6LFfHGQonhdzpyk5SQmSGofK
NcM/YoGyXxuSi35MjW6/5qUf5FGcc6ZDsp2rfcWCam0zAyLIoZzJOQ9jG190hI2wYZvtxOIeDpya
tknjdRY6dGNGDJgKJzmmHf7h/dBa7VNSJ/GLrBbDgU/frzFjE+laO29sgjLKMlTZ934FvjNcWTDH
DoUB1YA2MHbJQIzSEdq3KyI/GWxCoS1Ap6EvPbKUHenp2mYYe3M8oGZTRy2N/bcsW4C9tenCSzCW
IZhuymLEIz8luveD4OPO2blxP9EuQKbkh6ZRNMHzCGVI7bOALLGbWjlGjq7Mbpy9Fcf8ZZqG1Gey
M0c7mKSQP/lQah/jMm8B6tDdu0N1aD1PU6anG3uspn9cNyPHw5xsy9tTIiiRKHI2cY6GH+PZmGeO
mFviNMaRYo+/GPRnnN75hI6e2yw9OZc3uttYwy17bfq5HoGHz46WECHh68lAR1GRmhPKsYt/ja6n
ioPdxcOvJjbrl9kxl3QzaZOtwqGds2anEmX8SXMXzaM+AxSmddfJ0Cb3hS6dl9geMdki+NwnxITh
mu4K4t+sqjjMjEVU6e5YPsVJO5V7CG/jcbYZaPtycTlJ1kgG/vT5qnpSLvr/qCpdJKTa2PU3nlda
TogCRa93pRZPSzimZTUeJpCKm8BQtY0804/Nm0IRgbt+FPKXqxyLxDU9KJ6DJXH9jRTVdJM4RLsI
qTV6qOwi/u7ODJVNjb1W3EgUdG+UAdR3GOZuhzHRmlgplTNrh5g3rW9aP9AIxkGz+zy4cqq3FGKL
5EZLl2kGkKnBHTbrtgO26yPiIvtwRDnQi8nWD4VFJP0WrE/c4XFyDSOalNHWUAVrDe3zoiOPIP8l
8TcUk1GoijrNweLozZg/pCnoj32PlRJMEsRiCQEkn+PboG4mccwoB/dh6nVasBJtpLxBF1cG+37o
ix4qVEISlKbmlny3lJYjCtpkLr9wwrV/Gz7EOaIxU9HcGx223JT2aiOWp56fg1HfUsLeu005V3cE
8HjzfliqxL/l4RvmwVUdyKYo6Mp8eFQ+EYe3MeF1MWBGL29+u5Z0q9ckLWvmRKU6bY2Md/3CG/au
IwLvp5slvf8zMdQAA3mIJR2pbZxQbHsxC0eg/ZloX2ifO5tcrTfFdrHd+ITJCW2vp/FsICNVMVaB
cDbMfjJ31N+KVoV1IiYFn0wvkCstntenPxLVAG0drMVffmuGlJ1D+B6NsEOMoT/xbmOfcO48MrJg
0L8M82jM38hOjN0oMBpjesC1lg2/i9FMzRcN2nl5q7GqWFHfukn8R1gNWt1dS0JQDsTYFip/IlrO
nO7nOQWHw7kgGHwN/L0BNGql+mnNW4bVpwZPA4Zu/FwXtF5vC5pyHrZgfwFPJ5DgvjYEfuotw0cf
k4d86lr7QG7X3NwltJ1cB1eU01tffFOjYO1Je4RKUE9Wmz+vQFSAz41ZWDnrFflEfrulPZFqn3lu
urVBAWD2jz4Qs0QLl77qeW7ElyS2ijhe4sB9IeCpNLe5XvuqjeaeE3OGdMmf4sPgFkP6MFSBbN8q
OP5UmSaLof9gd5Nydgbfht4h9B4KjfxGKjb526oNTvD5WiobblJO0HitYrd6kOY8DAcxN3pDqpAt
21u/0RJk4kEVoGGJXNTp8aOCnwRtmVKkQuJZtwBboZmnNsGHLYXdgeK2aoN7Uta9BAnU2ONFdxFk
IoOeRBW4X6o+46VESakR2x4OczC2+7kI8vlQVKNtHhD59PZNgcJW3aHgQUfTugZfgl2um9lGs8ju
Xapx1JONlgZJ+tv30F8+tLrpmgiYqkpGxBKp1XkzZqzRWkralYlI5hGwSV9ulrhkY9qWVmPuHHNq
i43VeHq1G+fGIgoYpanTIVcZiHXWbUQ1IUJkQw+lVYviU22k1rpKQkbG2JaiS3OMsXyMJ5GTfkWq
5Ld0EFYSNXJwYJx3tnqE7YV0mqDGYNxIaQ4v+mLQcSUfabI3mp5MN7FpjsRoCm+OoyWD3LfJCtd6
VOXcv1qzOyEutzVDhJyF4vlYE5+nNiNasgAYQGdmW7fy0zhyPSRDiMFM/nudUI2fldPkekTOeFIf
lLOUd1aRVfnGmtvmdgAXld7H5NCr7SLj9BFkgcaD6zvvq2PmPlvKBaabz4KFjyIa6q6ESOjx/0aw
P9kceKiXUUsQO0W9SuBNiHDXFw1EA7pv/7Soj8mXHALRhmwVfWAIAMstdMG+DPb+AOEtnPq69Tfe
0DAzi7ZLq6gzxl5FWNbV8KWthqnbZ1m1TD/ZOpp2aCV2mb+lxEwSQmV3tJDjXpPj/JBMqF13S7JM
i4bkHAHqq1+Xg+7RzK/xNVclEbTbDnRhCSE3CbSfhhT691YgjDZDv+7UjT6htMeFgGY6VFmeeVtd
zLVGrrHTVbRIfXO4rXsnP+ixk9VHKQhCDg2yvscnQ590nf03VOpNgu5q2RK0rsStGmY172EnokmM
A2+sGOo5Qt8sqbDuGVVAcdat5mUIXUNOZI44/nIz1n26bIKmxqIoM8G+jNawJ5IHJmOjeDCx4BdP
2VAb9aNqoO1vc1K+mmiguf+5Sru4PKzG2pusK9M2auOsXfb2aqW4C3iPe7ukAx3pUA/HrSg4uzw1
rrKsbdp2PsYObXnzWlN7mrt1X1oDZXwonEq8lHjN+tDrdLYo3QxjKupsAgVD38oWeg2LVf7kqxl+
OsbEd2J2S+veAXLBxNrAAPvj+iMUVcudugplS+P9kRKQ9CZh8iRT3nP4V7dY9SRscImCdpoS0V4X
VJ8npolnu+8GY9O7gjHUVPgiYdHWlgj7sagYPZ00QUITZv88t1neADlrm09Lxep206cmK21b5wRb
sw6LiaC2ml3sgIqXKctT/AjfSbv5PiAh675oa5qs+EkkgXtD2jUR7F2MsCKr+n/8tiqemMv9JbSG
uvo2FwVFPb6E9HPcOvylI1neAw6PKmNnJklg2055hjtAJoGjb91Bcfk+CIqDZhqTF0IDRPNRFEFd
b0SvcRxDwBxEoEdKI0rnWH9Ksxyt45gaE4sxIXi3aDf16oXyXE8uAVHmkZRGK458k95eGzHdf3dT
tMmHwq4gj+esMt+kzGVHoq+z9BuknvBj2eBl/wxuN+y0LoA9Y0q6+F8W168gyRInkkVUgYfhWM5j
+1NawcIPhsnohYmV+tNhsJkFqrwJxl3nCci2yLGWG9p7QfXcxH56Z0hmxi1yOAxMfJpxjXWcyPPQ
7lAd3k3j0vV736aFgIC6FsZeCzLI344aMBEOXtBWr71JRvirMemoVuu0q/NvU6W5QaQt4FLDIq87
4Dq1FcRR23XDDxJ+9Xri5JNndlRNY+tFM3m0OvVrkw0uOg5zQa0HPuCYCqsoSKhNdfGaIzz2selk
8avJ3OqFLjFQX+18SMFsLtOLv9jdN+y+9YOq2uUH7S0YUT5TBxHukpEM392R1T5u0vorwqeYEmjG
wwNPmg4/tNGzsKgLN/4yuZ3/jbDwQB6SoQ9++vGw9Hui4mCxBGR/ONtOmfavmAw8dxMQ6uHfMI0z
peJpWTjaF6Vx5xAGdZe6bKpCFgq/Y5S0+rOsOLAfkJEZ1kM6iYF4QT/mSQ9e3KDbRTVbHOAE5AZB
GlgyPoGQ9sVdK7N5n1czbHI3k9qRNzn/Augu272tNVP9qWJjat3Zoz3+SavSpv+Okhkspj94GZsh
1BYAFPICDICD7oJcvVJ4W6NpeuMxNn2tuMHX7P/GHh58KaFqDDcUMzIi1fOy1u9HPVA3U1YQie1o
QHP2srditmKDU+4ReU/JIWv07JMGU+R/ODqvJTl1LQw/EVWAiLd0npyDbyjPtk0GISQEPP35+tzu
7bJnukFa64/LbYQpxJ6nxMuPJZCMvkMmHBKteo0pLiztZLcdn47NavqY+1O/eP0l8AkYuhS9EG+i
GCn100I3FfRzIj49d7sqkQaA28zRIIk7FYQtGAHegYZ/PaTIAZUAS8XQpMuXsSRV7Gj88041DVH+
YfQ9+eLjbeh33JnO7ajobtnbWCjB080/nBGKrP76nZMzteW6CvZUiVV0zxodfIfL0nQXX0kiDfJI
iRufhs14R+bvIp6WyVBYREhbjs6z8ymUwGypD3Oa8+vNHQ8ThQMThxvz3/KfF2C52w/j7LjUHyTV
36EmweJgIij+yiY4kLLWKwTYcUni712LB0dlgdFARdTohFwoQ90PR3d1q/jEkqcRPSWET5NB7fWj
vg2rORke/JBs6LMzQiVkbqBiDpMIufB9S4Tsrb/V4S3BTDHCJbBq77kepnE7Anr54XGOlPoUS+qv
u5HgClwZIAXFjV/3etsnUdEOPMZV/bfP3XzIcF863onX2vdOMzNKd16CZQwvQbGt1W29LlOe0bKd
k4akBzpOCSQoE+z3TTqeR4oGT2YVXkVLd+5dUwyWOTwWuSnHXcK1sd2rYp31oU8H33xohznxsPHj
HJhZyeQsyhyEa5aiKcHfWHR4R1OYcm90wU4m/ukxq5w4fi1IvMMmWRb0iBaDAWlJygKrktP0uUP0
bTc+Yh1oi6xB6KIeg3KNz43b1moPbuU9cYi3X9GalhQbLEH/UzpBd5MYfyoypyNv+CItcyKZtSEm
9rrZgpda6+YXP23tZnnjpdMJV/XyrawUbx1v33xq/ZGks4Bk5M8+XYmKE8Kqex1wOf2z2g3eZcsH
QrEw2yplFQltlnME9gOEtv7yYxctejAvfrmzte9Wd47iw8rKebAXOYirG7L0vWdD9JtzLpUkniuE
DcAE1Q3RbY/AvdkTiY6LNU1ofUg6R6Uke/u1yqLIyRVL3/+/2w3/3x9QOswMW+LJ6TEOGpcjzwSF
PRCPnrR7o7zpNeSQ+LvNTKo7fDddeBHtNL+7yicpTTbFlmIwj5XH6Z/Md4ucNE8+78mJhODWeR/6
xvxs2BkJ6Lrma9GnZmmaLdtge9SjnNrLjCxPZ9yf4qPzqPPcJ50p87NYg/x582nT2A+uw4xssXPs
h7ksh8zUOSmd5VSm405glV0ys+lR8LUWfG0m3+JHGWuwQx4f7Wft2Mxqvyaxd7YzzsHMl2TpURbg
EosdNCNnlsypeqbCZ1h/z06ILaXOW0vESzwQO9x2unxZbZM3OFcYoM+2ZrSh+2dqnrWcRXAErVVv
pAq0hvdRaLUjlgx+sypV8udqALhQed/pDCxBnjoq9NJdqtvB/OjUp25umFyBsDsslEPL8Cr+pVT6
4Z8n1vEup4/pD+GLA2VYVOi8G5NXl83Pi/bAyBBWWWjLpssSIMR/ogE8O5SGWPudGic77pjIYOMz
vv3GvKjBX7YjuZXOvN84KS4Bw3R72DgC39J8WCDsSmf6QMW8vCwRV0+7ghOR96G8t4FO2uCmW2T7
vKw2d18ihgKDKttCbuLhSNQJxnN6JJueE4ujtX+kVDU1BMGr/pJAAvqEfzND3odLt50ssa3sCZvX
dge/rPUnnuVhurS2bR9kO+V9Rnygnk8eueTnZKHP9qa7CkhYcsgOB+xqaaxPuCMUyT+2+7MCpq9A
zqrzd7MWjPM2t0uZddGm8/1Ks/Jn0rChZE0Siycnqkr2wSVx73G7GH2I8RP+ZjZt652rWd32MTM+
aRFevHzJNA+fHBya3alo4uBdYX9lcowiXMU5oiZg4CGpf9O2df2q/S08RCjVv6+0BxHtW18TW+6Y
7ZkUOVY4PBlm22NqLOds2orxyXPKDlu1jQ0vguziY2KD3D7MVOkUSClINt0Q9U8PJnGYmIpkbO4Z
a2j6marKn/dLHFkvS4HO36gCGs1HMzYdHxORB9OrywL2TbtKsu0kOQXhg1wrcxcMDpL5NSF2oubI
k2SS49/e/pH02rSndVXyYU7yaIMN8JPqUVQRDxxgs8Q8XF+H6cKOw6nop+nAKEfYgy+6fjr6deO9
aqJC+tuwqPLzxI3yOmy9fzf4w3pttzZDfyCqMt+eiRz2jzUuJx+r1Ib/2XMd6d8Xxgl/AAdDeWGP
D++3cYiKs91GvJZVZ8WvcB6bn5wTCxR7lM3d6rW0QjNwTR+tqOhsCFhA7yM7OLz6eXyNyiLGk+R2
/BNYUPPiaru3He8nryrJ3bHD7wLwusR31ANeozmmZXys+yJsHtGXgU+sqWlHdApT4mYgToGT+WWy
vUkVMlmM64qOIMe3/uUTx0561RZsBGV7kr5rUA9eHjYtMFBmzlVmsRgwOykFkXEJMZFR11Fsfn0G
pJ5fuaMdb9+s8XDNX9zm6i7yJu6dhbltfAChXOu7eUhZf67WXnnp6JgS+7D218e83rpf9RjrI8KK
0tuJxLHuQzDVfGy979N43UjdbvcoNrvPOWQC+0ANp3+3cxWGL60Qk793dWi8u2TsMAQtwTUJeMhJ
gkRTT7b8RMbun7ZJCzLkDWbd+1K69l5PEzzKpFLzhdwWP7wFYXvua0twMQrR8VZGwLV0xJXLw5DX
s3kl1r5KDuHaqj4LRIEfXmDOvyExpGzf0zX1zfVrjer9TOfGt4jHrrzMbMLOQcxh8zYu1zoRvwpk
+iMUYFyxANB8WNsmn8t6/aErPGrwYRHRd3tM4IZy8gWXNYmNS7zctknTP688oER1SJm/J62ngrd+
6HBullDQy3cka3WjyED2j5srSFfqlI+Az52Jxac5YZw18xK/CidKK2ds25GTnnNgYueMaVc4922F
BuH+CiX+jmqBALBQEWPJLCd/26+9q+zezuG8HhynFr+E0ZOTeU7aYz5b5rE6jhY2bb+hR/0A0kmd
s25W9eP10BkPUnTqT0Qo8KNuKXvZcblzqGp/dZsjufpW7uIqHZ8h4mtEQ0WZXtZqq/w3Kuogkzzh
r2ZfzXGcfi6waIRkchvNd0kVTa8oi/PlZwqMqXeSiH0O+qijUZ0tgISB9VpRPW/44G79lPfpXMxV
EdxVmyTVgnOqrC5rsKzt21SWqsoYYsYSgmcDTp1Y8FKy8uar93qOV8DsqHmwoQ3659Tq4R+JLYHM
GgRenKZd4aizhieU59zk/ELc+xMfDTKy8Iz8hI6HQYUVbfZUB1DjHQPz+F6e30L5hOwDVZ/eB4gi
K/RmKVU8Ll7TfyJg49iLns75Q7RRGrATqRmec7Esj2PdqmUniSLNuUFlWu0jKCrQbw5Vsy+SwT9f
lV9m18rYVE9Qro3ZQZrn/7ls7NOOKjMHdldHaiOSzlMPVaSBeIk0335D/0IR5osJ8wwVPJMKeVTM
rF0YLrdDNA/iPMmm/oySlJOjq7fiv6kb8u7Azs0ftkGUJxiwIn/LpAE9P9Zdkv/ZqJz8G1Qjw7Zt
vIo5vQ+fA4I4xoexyoHWJymcA+OkUx7Hauz1czhbefaY7zbQxzYcMqzrVMeDvYfyxO8S05O9dDgz
ZwoAySdx1XiaF+t8pK1eiVqbx9Q7VT6z2oXKDkbThtqopwTWpT5okhmbI3v6anfjtrGygCZp90Au
OOfgNk3e+iXWZYRMTPuF5TRp+2m3KFkvuy1e3BdTLvFvM5ZejdH/+nz05Ga0+8XVPRz4RhbIfkaa
9+USOO3BZEztf72XR5aIXtJHdmXnRqc5oRJjz19ZvxZ4M71XEi36meqJqZ2OqRrFdPJ1TPDgZAQ0
QtMvYXSELgtqYH6XigWLTGvLwiGX/Q30E674XIWLOiayClwMokTi3tM1mTxuYkWKw+Hk/uunuL1r
R7C6E1kuZEQ30RIdao6UKxTZjS2aFV7zEusdU4Cy9EAtrQDCkkYnd9c4becipDfUBwkiIO9ZPYk/
Zd9nkRdd1Oxh8xZ5kzb423Y+qylcdeLPw2HmEgBALhyAubnTvxXlRbC+Sa/loex9aos948su62e5
fM9WTdx7tIafkH0WG8drF1TntCrq6YZQKMHn4F0f2FYuxZ6Uy3a6hKhvSc6KLfjYNORTsQdHKcxO
iLwPsnrwo+GYlyTCUHFEyfpNygWFkkRsvPROb1uXcH0jH8amgo9EW1ImhKoM8pv5uV4zFvU2yryY
kYz+tWF46aspT25rG7MFOVNIOEJabeIoMRkoMsNiW9+F4SgJOy3yBAAlXIrbNHUaoiLmorobJruh
3NU+FF6wXJtspmI0w5lryn0f/M79G/rrbEjyQKEKkjN03U3Ueg3Pm5MvlMmy0MgDtS0Yceam77+J
SmGIn5vQfaCvrlNoaXtFnYmvPPBV2llwRQ7UfaLiHp1LRb/TkgU2bKmyEUH52uA78Y7a5HBZjDfm
FirblqfJC6DtNq/gTxcTOpzLgojX2UVrQPQlTVWtguFcZyKArzRk2xWG/5DPcPFiW83N2sV1dWRm
thEYfs8Sx55lL+nahPEOmg33x4Y182VuojjYFxhkk3NLlo13qZYipN6htjd2w+m1G+DqC0YmY9vj
KnvHyVqWiYi12pPvxI2OH9jqN0qI7FWiMCcEHezzaorZp+HtxxsHgvp1ZGwK3tkGJ/kUCAzTf8Hd
S2QCcQV50wEILfvWliT5aLSITL0o4n+IvJjkqUgnn9FduPmF/rAizqa1CaqL8JaJFitEaWIPa56v
/yJn4w/OLEGvKDVa5nUxbSJD/OOyGo1peqySMow5T7sVaw/enldil6tfhYFH3pXTUCBY8Aic21Wq
r//CadCmM25wcRXH+ZJMx3WT2ic6hOiNHfM4skW4qmjJylSnt9RHLsDqJRnsl7gL0RSRBCR/2BQY
BbYkbv8b4M2IFKpAoQ5e583b7do0Aneab2dcfP64DxG9ywu7hpkObWGMsyfXJ7rxg6v6YC45y3fI
L1ZuOMxuMOUy7F1s9MGmHoeVni6wsdYjvklytI0tmoPzbAbO60RF/RNqnjF4dn2+p1+R3NrtbDjL
k2wi/yR6rRPpExdb4Cn8tRBVXT7Ae3DWwSwDwvkTdrxMNnlLGhIwF28r0RXALB0hBcw/4gPmiKu/
03WhPiLLsf/ZBvQ+M7Vek6xIsSLlJ9XTW9GrvDks1ovKPR+z/Bytic191bs+YeoEw9J7/f9fZXOT
NuALZtZ5LiqB2GCRW/25yrUcs6ZbVLFPZVGPd3VV1QLz2yYvy8LIc5VaN8nOH3OPq1Y58VcAlMGT
hTik2y0No8TRo/LKy2L+5+/RhqEFVU/ct2hYqj/uWtYFgbKT+zNMcVTe5mqMuz3kHfFiRDbIN6vW
7m8iWxI/qQWo7Z00nUl3lUjG8WBFuc67zdhK3HjeVPzrnIku0YV+YAKvks59YQdCf67Buws+e5as
2U9QYtWhp7m/sU4vuz7PCZJorSr+I+Zev2mU9JZfoPaifUJTmslUEDj+nqKhwv6S8TS8zo4l09/f
6Do6LsHqoysgU2nfDZNGww++tLrkGir0A9uY6mpfBltZ3U1t7C/UupGDsxfFBHg/Ak3e0Qzboyxa
l/DfiPOlOepKju9aKOKfanITX7tIel7G3SNgrpuk8O82+iymfbzpaLvRwMP5/agmIP5pxBZ2kEHk
2F9mJkJwhxPduPfQ7x4e+F5u1cF38vYxmXp/AalqucVyavDm58g6UbRXarXjTb04jAyqUcF9lAuz
HoSf6nK/LXXqUnykpJuVSaij/QhdcyC/TG17XSJxu+Kz612fTB7RXOvsBWSRjXI9UC4TRfB8a/vh
zMgDgQgMn3ljUQA+51WccmAbGd3mzAmvuQgQfIkU2eoMToPhJB8je0xTFT8yhgzfEF5CPSRTU5+1
6y/2PIz81Ye1aZsHLxjm/kD9l3wkkCT+F20tUwKEa9If4eGDR8Xo+w1ZMIQZ/hgENiRm+ONulOQ7
ZCGh9OWF7HpJ5o+f2L+NKLc1q1GHwI5aUk/2TJlIX6YNCkRiA64O49jP7rEMTfUrdIs6gfBwWZky
dDfMoK5E+n0wkIBVluerZhJtIWsOpDgVKMCg819GfwDi0lZMf/KVY+y21sgz6LVovXkvr5skq2xt
GKzzono009Kpt6pB73fnCOm+XUWlG8bndTtHoMoThYakwUDVduJBt/nS7VHN5OHBYXK92wZ41J1n
ne2O7sAlyNBDpCFtjIM0d8uyqNcyDEmp5UnmCFp1yPGXzKF8GLaI6gj0F6TtznbtfkUducI33Gfh
j81N9bBGhP7ikY0arsoQtTtyiea9LPM53wUuiCtKJjd5AuMP9H1JrQSSB1WmV1dmNP/ZqgBI3jqi
uLpty+Z+desKlRRcPsCGwq+ZJWNLRbTKqXAvPRiQ/RpRg0OCZhIfUUQr95Hga04edkn1pyfl7pGM
EodHsue0JzOubY6elnUNgQgS+7n2nZ6y2WnYhxnm14fBblb9Fw7b8mh8MScnhvvcO+icOBI0jE76
a5MNjn2vdRNQJVRF3n+xQCt4aGYxnNxAW7MzdLIz+tk0LXccRXa6rUWxaNgDC9U8R5V4lE5ofnPt
WjzxPIDLwdfe8EkKXoP+aEqBVPqUALQb2ZgJxpOOgwdPmijYrXkCtTy3fuufi1T37+zeHZT0UhWP
HAJjvC/R+P5IQvy+xVwAxl/Bsc+gG8u3Oh9ETDPD5vM7hwHAZN40yTFPyII7xJtbvLcugTHnSCM5
Qj3U5qRJyIEDtVim8QXqIyX5fhjgdImUAHyaULUyPiTlFxWZ7XRoklS+5VXOoYBiIHxCHIuQi3jZ
5RnrOnFCoy7oGzZqDKZ70znFNwBrRb1AVQ15FtCdbrKoaKYbEWzLuluGypqjneblL6hew0ihzdbu
TA3BfWg6uPyDN0YpQYiujt2XxrSDj1yNFOrd5jvdw5Y24svgr/Bv5sSzNyxthD1cb5X55AekDT3j
6+5/18m6OLurxR38J02K6Ig9OP7Y8BHWD0u1+QUbbNt/h6sTm8MS8ZFwxlYbW0k10Zkcr7EG+Clx
C55rQ1cjSgpRXMCi6/7Ye1F9GwmUx3DiLVdqu66g/NvW+r+dJUidU0FAKL9OOvr3NSCzw1Nqldxv
ZSL4d1bf/1on0UYndP327LMEXNd9NT4l1vFpUQ9DnswEEda3bjpgUVuIHul4W75UKqb8cTTktHdR
jOKoM3347nW991o1zkzsRBldS0/TGbfLGDN6HJ1Oh98x1Wb/VZU3f4SeG0W7aODjZU5zNhCsOp0z
QyDcvxmpiTn50UhV8kRd+12LZvCrQsU3Hi00Toy640o7Q8oZvIwjXjoE3kxtVR/IdYc4q2As7mV7
q/NrkKKih/c9yAWZBlbHi4Mv80r5pzDbzx3aKLiTPG4/UPAEA2oEjw/Kr6IQypg94qkKdUFlc5Xa
37Nbc9o4yAHucheF5dGuNrEZWG3xnTfGRUXrhF6XVaKlM4SMrO6F4TFF7VFUsj6AkXZfHUJGpFna
a9f9EgwSSfm0xfoMQDpxynuTD2pYF4RTTiHicjLslsdJ9QmSloBe791ihH8ujef259ELl8cISqPe
acQ+NG6hPqwzh6IMdV6IASUlK1whXdwA4PUpbnLnBbkUooxi0vX7PMPR9RnBId5NPsCXoa+yFaJn
7TLvloyKEEeODE6b0sG61+qa3ViEBXI69A8DMU+IiDUJ6bk8Av4rCMN0pabTG+di/pW20fhfHeTx
X/RA8a1QIUCyZ5nr0elUUbpPUkOFSiEW3z/FfAZvVEv4wQERnLkYwr/1wwTe+Z8dndJ9QIwRzjfT
sLTmsfRk8gzfOfQ7OSv/qabwVt7Mg9f9ouK5R3IVuMTMdY41D9ihI5s1RlR3iEzIJ2WLdD5gCEt0
xwjVdz4+bCYt27XPg6TT1Q5kev2H2FDoY43qPIDPtPU9gnnAR2mC9A8l78BKAmXZQWEpLTO0g0O1
S2YdOOdmnQkfb8S69TehzpeFTHKv6/YKdWFwBxmSP5kE/v+4qGth5yqK3D0uUw2574xkJBFTUQEH
sbW+uuhf2yOLRXRUa+kuRy8KChwim0xmFGuE82YNpFtPIDBSkJd5NMt3MQ3zo4mSQh5NbkYIgkiN
OU5CFza9Ca/Bh7ydQh1Zw0I6a5D+EQybErPVtJw+H7YPGvUTOxP33NqNtbPfkLU19yJZ+/El7Cq7
ZK5kWEC4P5MeYZrF7KORJTcLkb17WaRhtI+GKFJ9xF4bw8TIsH0okpYCU0Rx7pFmHx8fhNHrbdHP
HPVtOSMNU0NX/Km09COGbuCZW54LcaDSlbMQAlZSeMV5AAqvVLsSeBDSy+IneI7ywapgF7m2BvRJ
ZkNpEjTB+O6RarhlLKqwi/bqNUBKPuruFAUMZeec6oKXoqnC5k4F1TWWZ6ztLRoX+UHj1Xi7tgUp
diapONbcEUsklBShCxSDCZsQ+ifTOLgnpt7tT9ozFM/KoaIYu9dMwiBNAMGZR40EFzbuufMYIuPG
YCwahFmD1/ywFAWYi5Rnp4NXoX1Bil/OqCHSurwNWwdOqIzLmichEct91yvRHhCikftXRcPAuptI
fpR2Ud/BtKL3kfTCXFKflvmOJwI+3PJtTM+TLBBikvkv71PJbXEttSKnAuGoyh+TmXrnXZevQfpU
pkERHxpThtV9PLML7bxVpeJCP23XM27QDrQvF3oMoXlHfQfdPAwnNljzTHsh+rQiwHCdeXniqwvH
1kQ2shqGv0kMsIXoXmsO8i1N+l2Imik/hskALwtYRIQc+ef1kdGDk2Quzfamqrb5E8fwZAe5gMRm
8TiZL+KmHcFpyMKXocIs1uOA1Gw+JdfsUvDvuX33q9KWx64RrkdhN5frwSllCDE9zpabhrbPehfV
MvnYUE4wkKfXxpy2ppAY9tTk7BMDwtwKeS6QWU4XLWIG2tXWOSfD0Ibr/Kj5fZYD7nTCnrbNrBAE
s+7b+x7ySGZV6tfDnsQtxtuNz33hvSZOkLTSBi2GdiLnNHOqzcfJCr88lltw1RgsNn8IllmCTjuy
zLPRtfNnTafgsx2UZm3sdVntJNL7EMoSo0wWdmTv7ogQ7baL5WkGzO3W/Cvkn3wSItav3TTn1YGk
RKTCRTwjNFZtrOQNJSX+PUiWMTswiHHe+Vwdj8puTU1UiozjrFmrBQsO6ke1KxbXJcEUHz+0Kafm
T4xpQBwiqS1poRBXrONm8TTn4zVFuQoGxLNpwKGAyHDMWbFnRFEjGhxzLKOufnXmKlYXCh7cu943
CdCah5NxQvcIdhAOIrp1Y0xYeBts/WIqMV3bN/vpdmnmmJcalOqnyd0hOgJA8//yhkt1BzihXzVz
R54JnVaPAAphcqiWUDSPcSjNq+2Fu3zWoiz8izYNMq9+jpZLOwnlQNbnpftnhSlTDz3VMnqP+j2Q
O+01rT7l/tKcfMT6NenXo43+uZIIjQxhQOnc1v7kjeR+je6TUAlAndym8HVTous+ItZkaqz6Sl0f
9e36yMi1A3p3VHLipxTrGSeEuWlFV0TnSLQ+Itt46w4eiNhywKXbtXBPdm4uBTanhd9HwbbngHZf
xCRytjgo6/8Rzun+ye2I+Mh3yuiRek3SbIuVciT0C36cnowF1t6ZynHoKhOtQUbu1sEn6JmnDjKW
wwINO4d/Ui2xkyCbRD1NNLT41lK6v3Kl0uhetfNmPi0X3RfXyJbu6cFGPoSao5CQOl30gzMGmFbZ
UFUPMxtrQcvf2K47UYYOOcO6sedrnynWIQwg0b4fR3CPfpLuK9XXwXrih0EJycIiP1skwVRqIhmd
Dn4lkDOwCLR/aZYy9T8none56VFwnOopFnpPH437ElawbbXa2P8FsEmooZrL9cPlsTY7WYUFW0+6
bY81Mt/1hrd7lB/VEiPiyqiNm38Bk4z6FECQLyyogSYqO4pX/d6awq9ftKSflamUqOM12NLud94F
3p1QFoioiRlc912SAOwVFjTZW11vvUWC2FJ2sLXmRcc9Rg/uTnvTB5T3ZavTIZGEMeRdVWnAiSxM
y9mjjI6eyoggPTbGgtI7Mejk+sBomB432upmVwiVll9dvRZ1xgjZoGoaqaRD2ci3QV1JcVshKVQX
PccjWvYpYiHIk545NAhyxZgsO7ImnQCHSpYYT61MLILZgh/Cf1pgl/RprtzljZdLzee61rV7Krj4
zjBlCKn0qP37mGDc9Ydq7yk/8CEjFA2mwEHrZIy8S+mC0nsvZh+6LFgNAxQ/vS6yZVh81GK1t22/
dVAjuicAp89PMyxdcCcXChbbeva9o0+X0h+LW/0eqAkx9gICdAjrK9PDx+tCGsf2/0dxTWt5Eg/m
n3aT7b1RSFkzT5nqNWgifkdC5dWjQ9rxcOqjFvivd2zX7ZKQWr5MbLzoR6PRC+w3RMmUpnhB2P/0
8TSCQXpj/g+QpcFc4o+koJJdr1p6VXjImHCa4qtsXUg0Zlab7rp+A2+pY3DnXTEgWLmxKziR6SZQ
WgLdXGgGCS7PXlh37bmGyxJPimjoR0wWuMtI0F5vW3Z0rmTKsri1J7fUtIyysB+QCmOmrEATowci
2NICtx0HQjL67gvCiKXde9zO8f0sVT9e1nRhKgwCHskD+9XyyExaE+xZgRuzWONGBPulBwgNVypI
y6f+KNiHGsh439DR+Ub+jF5uPHL735lwnPxWcl9eyGY0n3LK4eREhNDmyIqNAE0nnBTH3PHdT7rm
LaHz9WheiaKvn3DCg59QUtN+O+QBv7lAyOBwq26G3Tiq4g/YHttUo4kheXeZCf5zBegq0B2TPJRr
uz6N2zrz0DfXsofEJZWU+r84fgZ2CYG3DfbdU0IB0vsq6t55T2tBr5HfxcnnMMjta2BuRGWxVUxd
c7gQ2uH2Y7BzZhdpofK66aHlQW0PcYEFkr3MRtVdUUwrnBE/E6BE6bBnEOLiHgOTuOa9Dbu4uLgE
Pl+/n67EMlISA1vRR0lD8xQK+srGuHoFjMyrM6kS5Tf2mGtJWdsr+MMQy9KRM6LvH/vODR8qssTR
jw7L+tbRr/DFV9OvO2Ry3ftw5XR3gyjiv/Nsmn+DchnvjZAi3OstUe0f0+s6vJ6gvh0gjaX7rvy5
C2/QNm/9K/x7WHDy6ATspnZc/UfxZsLUEW3L+FuXHoNa4/q7yrozgqzVqWs4nqa5zeNZLC9Ib8WN
US6lFk2EsuDc99IZz/4EEM/0mpjgCIpQoRi3KIagUusURloFP9oVLfcMMbDVuSmtfoqCEJdnjS39
bapc9z9Bjd/NVHgNoGYLd45EcFuesP7KZ+RqBcmOBfkyz0EZjO/V4DsfpmuV2Bnmjkdvcp38LCfH
uUfjmet3n9g1Bi2nnc/ptAJiO91cvzAlCnLTy2L2MwzeLvHUQ4wsN+UJynzQJyIDwsU9x52JhxNt
Het4ouV3Xg5FbZCHJlKHNT0VeVN9iyFV6SPAwDLfK8VwuZdLdEod0jy08X8FW+2/Quu4EzP3tIan
Mnf96jxhbBiuZJf/T1dVDoYqa/0MPNaUZ0SN1WOzbnP5BPiQlPT1RvZvuzQcTyVu9cXJ+sVW5hhU
XjyA0/XVtpvymBu673GH7WRQBfFpXQCazmEXxkQxryIgbV46wbGkk2v8JqEuLHejrhWcc412DHwL
KGBv1gSXNwoHVsT9aoeyuVCtPP7l6C7eNqGd+eC1NVSVFBM+mZryqX80NDS0LALT3w4xW+8uqGxc
knC/iYP1ZdjsKcatE1Lkmwo3xQJi3zZ8rg48KSH54drR1xF3HkZXL/fEBad69YmGJGkwWSZwhQxA
+fjmrE7/g2cD+kcCjBIMsBpJ965V+DyrYRhu22L0SGnScSROdsKr/bF6sdVQYWDYcPcDVRNtTe1P
27cr8qAuSHnU/8fZmSzHrWRb9leevfGFlcPROZ5V1SAiED17UZQ4gUkiib5z9Pj6WpE1ueKlSaZr
lqO0TIFAAO7Hz9l7bfSgPyK65xNH9jJDX45pmfa4BAsf4zFAktuYQO8Z8kGmN8KhdlBeD35Er0zg
06Ic7b8wWMyfLTYBkxeMAzUi5DTaOg1piBeFgPeJMUR8PWHKIYAtb+xqp5wa8e3gLhajb1XbZ5PK
/E2W3nxJqmO+sGoAxfxoOd7HB4Zz2atMHFSJ0TAM31lE6gmNPWXoFptc9S0xYaHjc2HRWeFxk8Tt
LhhiNznnQpw8DsFvuxZ++zM2Wdi8VQJZmUlSUX33PDzTBIbQl0sp+E5h1Kl4k2tb/6AUQENWjbbj
Q7koq/JgoZS4L7Oadp3KSU2jT5lVb0Mv1Fe7x/IAGImhrowmvntib9gZ67at1U7PAklr5JbTd8ba
abNHPOde4z9P5pulQ3qy5zDPgLHrSNXGRdmJF3xnNMfwKUTHQuAlQQhJnh9xD9ZkBhhYMWV6natO
Jt23fJsvPlZDCARo/GxTydd6Mb2nXtf9NXNaWuSlKofHju+44Ct3ixNmGMRuZY9LKi0sZhZizpKb
sbVssZ0BxbOURBqlfYy4+2g47DibunT0zdAO9XeVmPbbDPD1tMz4ARiX2RUTPUyPb0V/8SxwLmVa
quzWIKqjE/dLRnDIGvD8UmyGHqYmesUI8Q1/IGdbJBPLLV+1/oHiMSSSpmQStc/M2t1TAABSINgZ
N5LRlugQc/Qhm7ixpPPV5xjVg4h3Srm2Sz+e91a3yOEw5ll5LB34/2QBlZ69Z/ZdFeuIlFrwEZVY
2i+OMUvzgJycuTt0gwLxEoK5FikIL/5q9MrpzCkv8Y8mR6T2akCCfFdNduFCIigS9nNFbRsoYZlq
labDfGWNlxaMmY4+4citTWjbaHhl9pxALwl3NMZ5zVVmGvoeJpFdre2QUIDYMC4NN1iiN44xlq/E
DoWC/3vinUSsomdOAv6y8sYwdw+g2sr8VOd0s+/NpAESXy46WTYhin4ErmVp0iLC5kK6YZ3d6mxM
zRVtmuq58H3GTnZZMkUcTSdXQReZAzR33ObXmECxK3KstDFru+N0xmPJ7N2j8JCrmnhVJKm9l5HO
lBX2tJHmlDlsmjP7Td32w1mGbfIiVWdXX714Mr8RW67KdCOKJiwDvEfxtaK9le/GaoYTO3sNoYgd
C/UNYgxL/uB7KsJTEVfymnUyZnGunLE7VywIGBpJQl3Mc05rzTpmgKjSg8NM8GaMu+GbhxrpRXCW
vO80E+FgWtL2i2oJLg+IWSrH+xLB9ybGdotrv1H2plS95x8HOUd7URUjU89Ix0EiyZPaeCiqiagI
bVUc6LmWzSoPfVZf/n5ivVvGwI+934ruJs+S9OTx7szMrRp6DeHgi3DX0wQGGJVn+RoK+IInj4DD
z+Z4ET6iRPcfS4WPlxQYr3mOiKy5zKAvodmVm4LW85kiJyvi9qJvVclIBvUEvc+VLxhXbNhUpocq
dfm+khQ75spgXdMHkuGGLw716m1k5hXVA4zYF8fU46cpDTEYYuiztj4WredUJ22xQTxm7EXZZt+U
7jiQk3jUrZhmSYKJkC5bm5gh9gA2PYmrjUkB+AXFU/XNcNL2xBvRsCPGqXdf1IkITzIb5QmsyWQd
IkW26hblLJZIMEH9PZk09bLBuIchpYYnEp44PSG58QoG/quZwUO70tLtLc5BlfOVoZwf701ee7bA
zCs+00Zqh3OEPA845Iw6fwseoXyjcHesdRUCoGaXkuWwwe2g7L3mBISNrm0qLCFyiiS5ERe1WpWk
ZnGGPjeM24xUMia4ZV7dFUwhaQ2ZqULWP4XOclWmlNDUM71rHcpG+hVVi8zC7ezQqAhGz5Sk+XqK
czEzCMRxYQEFFLsvAbpZN+PynKVxGEcKlGDsGE+tBP0RFAVzFQOaGEbQ5yakJH3qhosgXEp2Gw91
hIecKsQGhj4zvVkch1mWlU7AwWEseva5IPBqa0fYXFcih/uyAjmnn8exzT+RvTMXx3wu55s2C/tr
6mCGlZYtZ2STrQ1bHt0oFmsjJKJxtIz+RuL0l/iqnOHUlpW/fMb9v1x7oqtjjv4S5TTFrKbhtiiM
5HwS95MHCGlruEvSXvNUlAfihVXomCp2+53TFfm4NRg1stkipEsDOAbFTZgUfLRsffY9Z2W73Ic1
VBMYXE35Reehd1pMlvsVhW3xubHS4mow4PFvojwkvM6ciMtCDlAcLulsF8FclStcBUJtHcpwlwNu
RdoxXvxmeakrG9VEvTgNSfZheA3QpIvOtAqdmBzYQvjcVjN8NrLIOdaYvHmqjNB2Uz7bQ9AiIuxX
Fe1SGvOJJ4sXOdpzfOpTDG/DykjsqXrKQaz8KBoL9ZjRmZPE027mN+NgO9OqrKzK21LSUfykQAQu
qWjEYazHjPzly4DejIJiCMWpMt2LVQijX4qg3rCQIVxUj+tsQnaOB07adGk7SIMrXU8zSPFLG4bG
jB3in8OnvqwalEjdtTGjFbmpM8/9Xne1hUafAkEHiz354okdrlbHaclgl9gui+8qniqNPWxyDfQQ
Troc3Yx5TLkyxqEztnVDRUh+bcMKXqLpXAu8/dHaR76IfZi9kfRHNVzTL/f5sBrquq3O8Kmu/dKc
rBNyKjWCJYgaJIdJql+IZOuiR5Sjcbt1eI/CdVc10IUU0y3M/Vmvcd5iIIxve1KR75ERDfhhOQuq
NawO/4c99io7eFU8vBCgFZOjNrhAferCuTFIrpDfMjhIqKNjlCqrmukGeZUU7RwK4gzjoR5md4QY
MF5cZHPk3rli7pGzSaOmESr7tr0rMtzzXKzENqbcKWkDlTT2fXixwlJxC7sIOMMS3Nu1SDNwMMWV
uENcgTRuEFF1ffEdHaYCqQetlYIOR6Fj7E1EuDaE1WSll+wom/A1WO784NbwUZ/nCAfYMPiquJ0r
Oy4PcRjr8nU06PqvsFAw3CdpOG336HO9K/TspH9XjcTb4NNWow0U+nz5BdLBO6b/FDZa9nB/XIA8
T9rDPbKyZmf+RC/cvtO9nr4nTEG/uuFSW9dWlsKfzzkB05ypy4IqwMvfzCiaXwUzHDLEl759yPiD
Ll0Rpr+bLMadyFksEV/ayiMfaLXYWvFpptztwMgM9i6D0q5yEO1TJzG+jTJ2NpAZTCToZARm5KJC
QrTbbXEOiWO0uGZS7VgzdHxkKRHOOkbE7AYSHSG7prCW72iKhmWTNL5SxyyjBbm2bT2dmoL9K4B7
HBGzhhrHenDzJtZHVYb9t4rJB14ogCqfL45WAoWjZLpmRaTe8hI2562OC9rOuuW0Dm0DnUWA2iou
nmOjZs3tBVkgh7Qdzbt4Bru4N/luolU0Z8O10ftzv/ZBL3DIcFoq/7bR/bDmXI91lJnAiHXT9HHS
53ZVvpoxyMFV4WdOF1iE3pnrFJMAzQAxhrS/pBudO0RfXz0GGgwFkpi8c5tsCX8TwUpJ1mmWTrdV
2VpPRjEv7afO4g3hLeWLRxVaF/0jB/i0f/JcpOlYYJfu0QDT80Sr5+Ldb+LqNowy7oYxaX+GzNGI
NQ59FDp+2TkPcAlhEIxJurArcLhHD4nxQK39VKgb3+w0BvAJte8lMCGp2jPBZAqlhhl1t1bouXpr
wqh48phBf+NxW87eDhfBgb3Ft7oVOpvcPRLb9GiGcVitrdYxaZrRHAAM1aH2XS9ZzAA54tiryK+Z
OA4PleKfnV13VqemmsdzFUVNexyT0GOCpsDErGkiKVojdB6wwPLf0CJiRl9t8QHgEhpaSHJrLCA9
Lq5MLOOGChZ0RzxLvrZ5iMjPJCQKgW6vIyQAtFIpWWuwyWgF4KWZwYQfaIfaonEDAysfRQFdPrHB
YCmL1VLamMmtSoq7pg1xYrNEVgHe19hY9z0ahXXSLkQys4anej+OLutLmldR+qPgbNXB3DGlsxrm
sf4az4tf7dH22e5KdE30KXGH6HHABM/s0vE7J4iSUn+jVcXzUnHWfm1zIZgOYSrxVviI9JmxPFOB
Ts+AuKQ1xWqHt7D5kfWXrJk5VmR+9kmJ74NMS2smsm8Y7xabh7kS5IEpmCdF9gBVZjF3gMYxpIUu
P8MxDwc55qxr4oI3hj6Xo0synKPCHVwfEyJSoaVRzbc7Tu3pw9yyvK8jNGzdJfFgiAMPK/+4zUug
KyuVAIPbWLEfPhCknpo3ZlW4B9QAfbKGsxNtIatn+X4uif4+IbpjQ2tRsoqjD9S2WjE56/Bn+PAD
ESW5O6aRWp9NAGvmWumh+tSOtv/JxERtbzUfzsX0Xhk7MsWbaMfreVnle0OzSvd1tmWq26MemqT3
1LrkUm/ayUDANNh8k34v7d3Y9Og18kQWakdASu9uRiyl28u4Fp8L9tNLh9KmFYrBUdTbqRvVvaEr
RB+JXXb5hmD5/usMucvb5GiF71GiM20KcRwjRZ9txO59LZ0CIEqMhnnSGk+PwaTER2SKLYvyK+Gg
NjkoCLEXTXDZLmLCuDGbdNWBY3sZ2FMfp2qBNYAASTY3I9e6Nhf8EwHwDCPiunm7n7FMGSdatJa7
nnChj0hzM+cQYlDtN3lJHGTAygGzHffaf9bgRiW3RSppfDZMpwjpGki3Hue+FNs+lzAR4ONY9mtL
RsS1ajo9Mo6HnoNmLm1rc4V72RPrJPT7O368IWeYUVbffT9xvtQIeryjZ4Wp2INKnn3KZinLszX1
i8vX5shn7F3eZ3b4zAx6FJ+cdhPT/25qw3wADsDpt61G+hwFyl6NcfHFb9pFrgtwMv2ROFoz2tHE
9l9rt67jg2mJCPA5TXhjPVp9vQSNhTXhDHTCSjYUVNTBRTXop0WHdrzShqowMBuxiYBFOdTsGRqM
4WC6Rcfn4+fFtLUqTASbOqK7H7gOVA94e4tFFRWFhvcAqQHzhRuhvt0utBZp6jmTfTBpARN8nNqA
1xxYisdeRZyL4Y3BOZimllg8KWzFEoJg8S5tSMNlHt3T546RCZ8IVRM2PFg+0U3KxAhwnzSmbxBW
wkfLNcpkj5tMfmdYBJiT8mwEw9lLGcz03sy1q9q2Ys7lYB7OhgzeXIxPhr1cDHa2doYLgxrhMAWf
h967JIPCL99s7F3V0XOozdYpwRB5AADau1D8YnyafFc+h374I/0jxRa/UjVO07KxZ89Mv4rGbSdE
azVAlCheilvLj1J6GlTBvOH0BYp7GJ0VvcrFppeQsSx8MXI053vksS08ycKjoaioTdFhl9IN8RqT
MY3axeRR3+Sa0cSBwiSXB05TU3ZEtCNa7IBDBnrUyWOFr1cBTsCUzfhvKRp2chaLZTkRGVriFSmW
XF1jne3KaxrQ7levYST3yYACo4KZvh0XNJB1AbZYaqxRVp4uOxeHKr2yPoma7z6yx2OBeWs+I3MT
y46U5HLeDUrr4YZ5anjTV272XZRdm9wjAke3yDs406LEacwporHIVBL94HjPFi3/9IhjLkk3bRFR
UWT8gBUGT4kUjCTyzjjGMhSfszk23H3WT+knUXUgDoaqGrERELJ3pCRK8hMPZrj126pKArafqvie
ttQ8QWskS7PrnWS+Qk8Oenw2tfslzpAXTnzffLaRbmMksKSS35QXdSUdKHUvwFNh9yX3d9vQ7R8Z
uTBAuC8jF/EFPoKsP2e+NXlbYRTlbhGcgPDoigYkBb/GyTTroVnDQ/PdYEjtQW0HWKro9R1o/dgu
0r48jJbSX6F/kkm5WMyv9iRzOGEwthxs9ilQiGBOySq58Z2u/OIkS/akQAZyBjLD+dO8pGl1lhNy
uoCyRskgkuiXN9G0ROGmUzMqzBggE99GhFaLzrLJpIiDIPP9SUlkhEUZrWPwQctpAiDU7yo/yuw1
zy8b8PZGEy9rpcv73EhH4xF5ccsWlLqLd/aSVIYB6uPYZ2YmOCSZJJrle85wmb5qjaa9FZNVD8HQ
jUOCSiGNncAEf/klQ5mVbD0SWPodw5X4CLeOA9dUS1QeDEkKNsLFSIeg95v6bJHqasOR8ZZ814aT
5Csmnrrk3GEU/bfOn1Bf1Q4MQCzovtotyBnjFecJyXlyMQsL+GPWVU8TexJyD9PoihUGoZLpGT35
CZeVnRZgL7y+XiFptaZb6kFZr2FC0shVWeUcZYrA+zDoakwONb8FbQKkr/UZJeg4BgsqpqtMDZFz
M3aZn12NUzIxjM7aaYd8NHkZDcMT2zxM+dFMucgD3TNgT9ItLx94azhvZTw00zWzX09v27xo/eNk
4ARkeDBiAme01kWBCe4TEFZri89G5fR0Qha3Y/v3Zpo9cHNSbKNuonArOITnAPxUYq0ICoYXuDCN
pPMmI/Omrf1ohFPmek5Qw/lmSeiourZmTc8IYhFgvsUyxhfUGs5bVmn816pIsR1bVTVf4XuLX6hC
6uJie+82/kig6HRZyzccfSamsvEU3Vc6pb+LeIOOoNDCShmylfoVXlnynUMWA6SQem/n0QOIz7jF
Wn9ToT7rSeXo8v4hGSvOdV1shXdZY1YvY4f/GJIDxsIgM1s7xO1HOu6KMCOY8B7dTh+WgwSzpVg0
2IiwN3yOi6ZSxzCq+s9LuSwPQDTgL1CNv2KWqlh8PL+tgTC0/t5qUW8B61nmTyJrnIuYgXzylcvb
dddacbpPDDe65djEAMrtMM4fc6flnHShjlVr8GBgFGxtGgTdd4PpHeou0y99M2KRlIQE+/BoG7xL
iu7DvBe4EerPdQ6EdltYS/jNyaauP5Z8uzvcymF3mroye6Oj2ArEZZ19cpBpdOBH8aC8+QNuKTp5
KH35fiMK70EVVhMApav8lbbCYuenfkQwaEEj5DilaW4y9FtIWS0cnAqoZursGlZZlF8DqWEproaM
Kte1aPlumpwj4+UQO4RHJRgsBkIuXhUI7cOsdUp8dCsbnCz6TNzt3XXFl/Zsa797abwqPAP+IZUa
txh6kLZuzAtHnpMNtb2bLcGiYvMODjTSJ+3n9R3qCEbcLT/znmRrzQCfM+KzQP+ebZDxAnaGHAt+
fQlrMwuMzHLf+LG0uS5hcMcHO5kk3ZoaDOI6dIgGPLHV9dEOHpEd73BR8hPwvxz2Ki2JAYXL47Xn
EEl0y1h+DnkF21I9xdQoeh8JMNZmWRqvDlHgy34p+0Rup7RfqoubprhD8Uov1h6N7puAEGQh0+iW
t6IAs3cFvkVb23gQ3Q9A9vEr55npOkHaeGePFba/Mjfrz5kyrUcWPf866Yvui49Psg8iw1dY5Asb
t9YonyIKyc/OsozjKoKD0HFMW1Ki6OBgHzJUTSjiEmGznYu5azcZ5wxc7Uqh+u/qHixzaIfOTY7M
3mAJTfsfnJeZXuZjYn5L0Gg+D73lfRX1QF6EmQI74rAdOQ9EsyGMqqwcN+mcueMJPpZrrXMaE5X4
ykisCA9VFakxKGh72esU87Le0uUyHpYwWZ6l0FpvrLBzvtIm5zV3/ctJCfCsvp3hGIAwANjC6Bs5
0o0d0QhfUcRISqXSTK6NBj3myu+iagx8w83pnDEL2rQ6UT0DdSYQyFXl+GqTtnzbVmmIypktDFJV
aLcI50I3ydeON07pGRaneOwG6gJjyC8hU8NE61Io5myj45XGOvTJKLxWi29C3Wwd8dXF53CHeieO
1xlyVIV+UyHwVTiu90xEsPGXjaGeiPD0zI1BDbilmQmLqM8HYCOmjxl4W7LjoRtAi7fGHaXTAE8Y
fUynAMV2j9xe4JWDJoL7rO6ZXE+XUUTJkBerRY6/aFyk2e1iZAUXIkCbc+ZKmAGvWofZIOQwxGNH
8IVyZ+X52Ny0XgrwAXmOIXe5OZGvFNKAtFCH127xuXdBZ6Fp5tp32m0v6NyCv2hudPdCuKJSDO5G
sz5SS1XndOxMABvTWL/OriHOkh4NrXwG5FdWJut+q2YfZXXGB2udaRMu6caxap9V12LHvjZnJBPB
Qlxjsa3zXj1xNsiLtdDgFlcMlthLk3kB4dekugMWQwU4bgu1UHaHlqr0ZbYcJRtnxNGwsVN5GfMa
Tvg4u3P+1pVU6W+OSb23hURq9qeCtHXekziFkT80TBFXdrpUblCW3BIzBlonqzixnccxrivmDUrS
20+bBAs586D6ZXaJyYLOmLXjJsHsOqygkTXOmgrGfS3Q+J303Iq3i7AoWpkDZwJWH7oPqx664MVz
hGQfJOzsP5hFNGS3o6H6+JS0tYuRDxM/n6PG9NpUVYotSkfdrqgE7jrX9nPOn8ayfE9o6QC/q7S5
JdS1I+HTVQSI8zOYyVXYwNFZORP0gf3oOXS08KMJvQo7w3lIwAW/dC5MZBAu/niT+TqM1o7VssKG
Cd/v1omRKmxJq50JHbfq6hraLvN7Az4L/NhJPLmt1X7vwJCjqJGUoTvlDuI1Jc0ov2a3ra4xM8WU
RaEw+8DQoUAonWNQ5AailP4nlO6jGrv0E/gT5lEg8/RjbTcdgP45HX5A6Gqq1UDo5au2KxFuwE4w
yIB4pm673I2pDlhtYdk1dvrm8wlC/5VDytTJHt3zSAGMRynuvR8FCNsB3hTsnFXOUdBbQWFiEShz
MY447jV+Op+x63FpKDc4ek1UBrB53Be3ReLdplqHa5mH7B6Vpb0r1OcYXFAi+U9oyuO91Ak0Hl2M
WJFTByB3wO+BJARgeYdgZ1LeZcwWo7YwrSYrb0RRyx8VmoD64AOMJM4Oz9wLyR6GtZ6j0sIyWrpd
uhOo1a9tNRXdzpfhMqxzzWwzmEnSETtUd/O1q6Ye28oUmdOmyJz6Wx5FydcQIeOj7foToLdJ8zG9
+FksCnJZ3b5duYWIBGKbvr9LyIsI96nOsuSA1oGaGpFdd1B2ZQKRQj7+NJWJelKg9alfhmFC9lKQ
pd6Yy/AtKSyq9aVrUe/lNkdOBJHOp0XZHs1MsFzYEB2iVpjBdFl8Yxim82j4OV5gI7NzwMuKHncP
wcBFK1FoFz0xLadLGVChRn9wuoVFsa5x2jHtbId26w6l87WPahd7uVysT+6CoJDEhEgEKXNqlBqw
NSSzZ5vTKd9Q7MAbxWixQY7sYbqs8QeuBAPRJDBnjzaTPYC8XUUFS+smpgcWjPCZelYbJvXrwUP0
fY0OpINXxhAIsrXABCGTNdfym0D0Y5Z/iiCNhGCuJ4aPaCf9IYC3i+8gdLOJcVyo5mLPhpwQXy0N
O99bFmq6oJaD9R32r072tYgRY8deZ52h2Q/ZpkfBz+pukwfBy2ZYX0wduZ9CzrYqsApzIaLZwd62
sTy0HBtUO5SpOBir80RcyucCPcT3vtJGyehP2Y9FOw9QMvBe056IavML7Pn8Xg165vZReV35oCj0
WJenLJ+PjXAvITo04d9K1tYZxVsVK2CKQ03PHQQ2uRqemh6LoZ++NAtid0OlGRLkdhlOOpnoMVu2
SGDhou9+zNHhydNEBgG+MGqsC1YAm9WOTCZ9aw6SF2REUvdprq3KPDEKTTgx4vC5BtI4oqeCLY4F
w0XJaWwRGMGV6jzLfAA/F8lnx23pmY9Ef13HrOI/bDOS89ZNgVNfGbhL6BUT25iyvEJ4pxlYWOrW
zmPsBz0GjiZYZIytMo1na95ESDAP7Ch9DpC0QjndGrZz3xdOz06WsznVeEj7VSIbI6OedPXRHRLf
36Rl7FGkQIixAm/qhufFm63PZjyXctMylSWja2gUr3VEoN2GJz3TPS4x1VjIjorT7AhL0GTxw+5r
PGLfPlOvzEf8y7LbaouefsSSgMWe8T08cOy81S3aT46ojG7jx2H0WM78PrLSDeMgRWM+pOex4UiV
fTHgfTRrkJWzt62Z8X4p49adgM8Y0/GvhoMJpyGmTF7usMuIClDHoBsg5n81sT+OTZmTRKOsQpw1
OSLfLTNO6QIXgtnJEOJNAM3dWD+iDtMpNjTka3AKxui+dpjokOqS0u4rCxgNtGFEh9Clhwv4TGu8
V7eNjsv+ilG2pIavdBR+MvtJLBuZLPYBr1FS4LRp4nL1lz9a1lxS223Q1qQn5go+3HBe9Wz7l1nT
sahpEG5iL3RfmNV1j6WVJpcCChmWwJn89NeyYGYUg4X7121lSFkrECsaqFvphdSFu/0L82TnCy/M
g8qVsbUWbJ5HkRHCs0/RMM+/iVP8IM9IXnLV+Fc8AajiEq30t+gkU0TAXSwS6NEkzZCmHEQu22ns
Jms/9VF+XtDYPc9hNh8UjYPNf//X//q///vH9D/Ra3X7/1Mb/6vsi9sqofP1f/77o4ghm9k3xbxt
k6D8Lrd5pKbxWOs4+uDuQLoEkpZ2nv+bdO4P0qEkqDwbUSMKE9JEf77FKJ01kUGcngzJcBUK45vR
d/qac8b0mwDuS4bWT9mUrBOozm1BbKnp8EB/vtKYxlEFU8tdJ9pITuPSyx2b6bi2DXIhnML6pt0R
wDkBG6fW6X/8+mH+I52PARyXND1bOJSK4l3GWRMPUYYPn+yIUqeHWhC5a4Lq2LZRh0PQHmIYPFke
/Pqi/3i2/7kody0Egjrpv/sFl7keu9hB9ba0ff1ZWICxy7oxbsDhJ1d/eileEccmgxa+D/ll735G
hmVTR74BBrO6brel55cbrKrdZgpJVfrjS5n0VEzHsyETuu8zr+1QDjUMfGCTnvug/TS/mqzmzS6G
4vrPL8RZ0iaG2mSAKt6FsuWm6yBsghYAJ7ddTXQEbiSr6pYZOO7MX1/rHwFw3IytCIH0ydlTWHV/
fjlx2BK4Uvj22oM2Ckt6lqvMqhhYoBJeEYgx/OnHfbmef/m5WFckXrmfr5fWXQTojOtp1Pg7mI9G
YPdLcffHd0Wup/QZUghaG++TkIsmWtjNFQUncWTrsEr9LYZRyLidAH5ije7Dr6/3zxcetLaHt9eX
HhOh95+4aeCDLQQavFz07Vo6LsPcBjyRParl868v9cEPhrtSOrzvHs/QfveDDZfWQJEQN7GUufuY
1j0DB6+23zoAhTv0qvGfrpOebQmJlo/2AB+YvNz637YCgzwANkhUdAYw3v0SVVTkSKjW7N6/y2P8
4CnyWhBhB6LJxh3zLkUPxkF3MS4AnIEDuifQhS+A7swa71r/pzGE3BUiMNYp/uPz5v98VzLEmYKH
6PIt283KkIk4hAgItZHav1mgPvq9WDNYC5Hasvq/+71qichwirkVjY4Bhy4H7DGa0l3sjBDXlibd
/vr9+PAhMjW1XdfxeZTv1l6yPsZ88HkVS1KQd9NoRRubzLBd16Zv/+JKkjh3jMfCY8P++Rli8ic7
x8MYnmnG8ksfhYGurCFIp0j/m5si19wXPELXeR+sHlHS22YysUqNEk4epICDE2K7APzg/SY18p+7
NW8GWE/maggUybT9+a6QkiO6CUEKw8IpETOPUHO2EfU4A3niQt9GrZHrddJgCrKgSz7OvsWB9188
WiWUb5tKWcp893pWHN5LPcF5kCHx8YaJ25xmpd4LNaa/WZD/82/9XJ7gXxaEWLiC6a8035UnIiq6
ioGYtS6XMv5iaCY4q24i2qhGZXYj4jy7TbS2TwzH2jNheOKGLXcJGLWrA1Ic73XO6uEVWXapON+j
zWK6n+3TxKS5a2B/+c2G9Y/SlC/373/uu9/HMJCpZq6y1hnziqiMmcCGE9EHBF0E4NrFupi7BNYw
oJBf/yb/qTt/9aDkz28GZBQsLiNXboE3IniALFeoG5fG2box3eHkXyQBNAneQm3ps0iKeN/04W/+
io8+bxZ/fi/3snCpd8sx5iE7tVD34PSDLRkmMMZb5P4HIOHNby51+X7/cb8AFPjCkQG77rvvm5ZL
2mPds9dh9+yg0dwxlCkZ68KRrYEI/frpfnQx6xIsitID+4N8V/P4ddbZF/4tY8cyMteVaddnw0v1
zhmnnF68jevsN/dnfvQsFZ0CKhLpevJ9mrGPx5oqggxOAC4tbF+yCFBgh/XBo1w/zKR9IUaR7hZc
4Hhbs1Mw4SITIKA1kj4a0ndPM6rvZoN/RmwbmuW7Xz+Ty9bw7gfAVGyCT1H0+thCfn7hysvjr0Bo
oYrDWKka9PY2o7fg11f54CmwLfkUtGxQUoh3r3W4TExfwR6s21mA1LUBpHiOXOG9n3+zin+wtLJ8
m2zskiduue/e3Xy0BtR21H5Mh/RhicvwUDPdWdNGuYwg3HI3tGYMC9I3ziSH6D9fVCmoWTxcet6s
qu9esWLC+ZmMsbP2jcq461yBt0LMdXXGcp1/+fVD/eB1dog4tjkp8GKZ7w/QKCTxADdcC6HwJQXA
IqeWPh1q6qXBWEb02W+e7Qe/osvOyE9IQLfDNO/nd4UQHWCeDi19RGvtsRkz2H91p85aKv83l7r8
U+9eSy7lm5KyhpPz+whnUnpagoFCNuPcYwSUt0kPojSJgYATqhaMtpBXJGMZv1khPrxDJZXroLlx
HPPytfytEEXEqVPoTBDRMF1s6XOiIqlhouPqqPZ//OsxmYBHzjesPHCjP1/KNWDJYy+lyF1C8WA3
dcrcAN3xHldl5qPDGxr5m8Xow7vzXU6V7Pmmp97dnWN1JmsgL4yIoq4JDKBiV5BNnHSTYC3/8+MK
T5Gf0FWutKiAf76/joMTNDgeJWQVF6URdY5HXnega+Sdv36UH90XK5fypU0crGe9u68MjHaF/thZ
YzhzCBiCPmzkZNT2iA9/84J8tEFfvgAOD7R08Hq+uy28+sLte26LkCcvWteqGhxkAl61B6xvwDCO
QQ7no1+OnNPm8VXrZjiQ5aOPS29SnP/5nbvsZQzPWVQd591y0+akQnkjnExCd719jwNqO/ntYz9i
iv0XV/J9eFjoe9gtLovR374MTm8ElPIXUC1KAgWwh4E6kuheScT7zTP+6Nv3LuczUtWY+6p3m0U7
aSRaLXKKGrnvAR4jUzbSqzaaGc4RcLRxwJqo/sXnyPkC/y0rNz0K6+f7izw4jzPgbBTFeYTTFhlG
Ebvm19ku9vXih7858X54j4yPPJsSC57lux+uwuOg5Ay3KUyq/s5L7HRNBs+yh6iRnXEJEjkBq/D/
cXZeTXLbzBr+RaxiBnk7nLC7Wq0kK1o3LEuymXMAyV9/HujmaDisYe3ncrhwlTAAgUaj+w2vfyYS
uy0FrTJI69zVHBck6MDXId2eg1U1Too0Ck6wF+aLz9g/nCRO/r6/a7am6QmPvckOdYl216uKEpod
Tuh4BO7sdJ+nBaHxtgLOmuJI+kXGXv48SG3+dX/QrXBAXRlFUZ/nnO2swoHelqKxJUoJUGGmYzVr
c+DmGgQBusWXVw9F3ZOaDFVBVQRarSgu24ppRu8A+q9xjKlWPlNWzs55E447N+LGrCiTQ3PSBW9G
cpzrpRygL0HK6lCK9XX9nIGspBeSu8hfe//dn5T6k1Z3LzQ/NiX5E9UYffXRJj0Mu6w2usACVvLS
Ylo9wfUs8ei8P47a4zfjWDyCocpRJnFWodQTTZmlSNuCd2n9B85KdXGnzsV33EJwanHFZ2sEs1Bz
HWKCILIf94dXEWs9vNBdgCU0ylwqNdcL6rXl4ETC4sTrjvwoQn35C1Q3kqXeWJ6budR2Kq4bZ0Hg
dUqFnBqX5a0j6AA2UcQZLUVviWAeFZX4t9K7KEho7yNgouwpgUD+9epJErORf7EsS9d5SFxPEulj
RPvBagejjzhdhUrEO5fu9Bk9SDRNeFHufNPfq7ZaVS5F9qdnOZxBsQrefi5n2qQdwmpDlv1w4kL8
VCH+hy6gdMKdatFnN+IphsK0QPoAzRV9KqhAusf7E79dbUe4PhmFRZaFs/jquEDmQL4poVCqu5r5
AdPE/D9aEjigQkB4g1SCIw4zBBv7cH/Y203lCI4p84cWgmiDOsV/XJMu+sKJh6kS/oU4jmWlkjLB
ZvIRPsu/bMJkZ5abwxme6jH5hs+leT0ckoUG1CVATkoD8BM4HvuxzeHFT9oEKTuukJl79fzUiuLz
BQneYI7XA3quUiWuZAf9R6MtmVpF/3EZbPcxdUKJgWbV78xw4zti6MaYgnuEtHV1UVrNmBS4LEH9
9IvuIbFq1OuxdjhqYZg9xLEWPi6aZr67P0sVea43MTV94jlPHF5xPK+uZ0mBtqKNxFHF0wN0Uzth
MpiR8Qijrn+5cdP8SvsO/wBIRjvn5zbKq5FdMgPe4y7wq+uRbZSF5rZxuDDRLz3RehaPreWZz+j8
VDstw429QwXXsKjKUcolCF4PpYVmWse2DcShRrOxneblBLcasPNSf6xCnLzvr+nmzPiC1JVA19nO
6lbJChFrSwL0BIpzea7IIIH5h9oZ6Zx8ZxG3Pp9Bgcd3fdpOulht0tSc4HgUSj9mgQA4tlp0stHd
QeHb+kLj17wgaKRsEiZtJ6tTQeV635BfMaTnk0ayoqvNmskZZ6Ki7aGAUF/ScCk6JxQ+do7E7Yfj
/UH5mH1JqLk5g6OBJgnE7z7ouhRJHUgBR0Ro6jNKnSgO4Qyzs5yG2gnraQn1OKPzZJIdr45Dq9eI
JPdWT9OpsV/SnBdknJaYmtlWk+DaErYXve4gC7h68dA0BVKlid+f+jGykPWQzVsdUbXP97fT7Td2
0e8zKeXReeYGWW0nkNcRFDy+cVfkqEOMBNlvUdZPF3SC3K99DxPzIZ1gFx7BcQOyvD/6xifweWeS
9fEXvI1VmPeFO8HLbWjsd8v3CPljGi+YTM9QmgiB5/uD3eZJRCGDNi3nxrHMdftZmeIiiIg7hQ60
+wFDLkR2xCIfwgLLXApr4rGKCsQkh75PTw5QhNfXgwWHiPH5FS6C7KvzlFMi1RF4GgIvS3/xIOre
4tAeIiSb2R/uT/X2ADESCRkUUu5u5nsdk4YGa77MAW9jTiWM4ybuLwntzp0NvTEKGRgPTJUa0JNY
fb1G85HR1kMWdPGh/WL+86SZSKXen8ttwBOqBKlmA72F7XI9lwrNWpSkJ+RZlZzXHFvjo2uk3yy5
LJf/YSSXDM/iZUfVbJXJjoiWwV6RGLsCRsbPNBJPBeLD6H1Y+eP9oTb2IrVzHiEGKtV01tcfKPaw
pXGVdgy+jx0sicE525Mp3xom9fpDYXXZp2KGt9eJsfnaSff1lWTU54AMmQAUXDqdq3OPQC/1nQIY
FeaF5TPt8OVUSXQpM32yT/fnuvUBf4MW/N+fb90QRANmHMRgSuR4GmhSGWQyuO/pe9QO9zoTatmu
IyzuuMxIAVl0BKVXO9ILMakyZtiWjbVYH9G7q7/Wmmt+NTXwvYex9/xjUZXVq68rRgW5xoPSoHa2
/pjI9UxTHtljMAGlfIOxUn00pO/8D+cAgzvqgApPQCP3+hzIGWNo3UaiHcYhuqCLhVartbQBXn6v
L1IxFd6TxA8aq1QEr4cyTBjLgKyBPQksSwQirSec8JxDZCHH8vrNoWopCkRAB9xZnTmz7TAFGq0x
aMJuviw+ytgxjeJzPk4/7o+0Fa1oxHHNKHgVzenrSbm9VfhLjttG09bDY9/yQi49kP73R9na7Fyo
lgO3FlVMZxWtaiuk9JfCvWw8bENQ5UcKunWah6Wvxp3L82YoJkFWzUsYky8QJqssaUFnqXMHvF11
ZxQX7FHmh0YO1BhgIZ3uz+rmXKmhWDmXIimZrr26uTSMvOEVIXeUlUX0APw5QoKoj9/jydb97Y82
lNQUx45qZ4Ybw7pkudgL0UXgmllHSVrZ7IMaL0yuALLq/hu2icYlLzLzXyRXvQoRKKd57TnjwfDn
oKvN7yCFU0TxtKBlV0FOMzHYQZWjP8+JHB/uL+vGF6ST5zNDCwiNfgNFSngCmWgmBDXCm08gllHm
FPi5AQC3d87ZTZ6nZgV0knYtawlg4nr3h4BLEmvKlDFnPmHNhrSrbSHAA3xBu9Sj6X4nD8s+TqLb
OXY3N91q4NXWQdMFWL0dL0HfG/LMOxD1osSBqmksaf2E2np8RMkLBj7mw880loudA7m5h7gMOPh0
UKhMX08ckb2lb32sTvQYE6pDoiNreYzivHwOkQhIoWg0KIPMSFzsXPHbA1sOulN00cg4rwduhYEE
K05bdPmy8QuqH80/JjZEF6gw4tjoYrlkmEC+/qCqHjnVQK4/gGCr1Za15htlWKnZAuIPKFl1xfPQ
l6X8uYyl9n6Mu1Sjglu1P+9v5ZvoCqyIVzDVWwooFvC669m61WI3Mwo4AfIL2gKbZAAVj2Ox+PT6
cUg6LdJNHzDpuvfGdWE2Xgt/2qUMpRx15jZ8E8fwVnY+39aECK1ULjhyGDCuJpT0i7DzMNOVJjLm
rRX+C0s37vVnNyKA+HOU1bGMMzTaEf7QA+RA+otwQ1TcY1+pEIlXl0T4QiTr9EggZ9KgWV0X6Eg1
xRibgG7cyvw71mbjgzkIul3giY73P9LG1hcktbjWu6r3vMbRYZTj+WUe6gGKb6jtoVmJKricH9tR
9x4inHUPI+LsOx9sI8KRr7gu7QMD8U13lUnoIhYaJlsGEnNF+5PKyz8oIi4vkpjwBgp+eXQW5S3n
C0Tl70936yO6qsJFNYF6/3qrYHYX9UXGLhkKd75AS8eIMYXlZ6K1s3M5be1KsnYFiCR9vwHL+vR6
2shBIoQCeHWp9Ko5CooKOzFTRYmrNJqtQrEQCJ+AveitO4fCRvKzWXBxA149ox4pmkfld3tulN2l
bGZzp6G2tYCqIqLAnYLX8SpG+xOWcdh8mUHrlMWpiof5jPPXfIHXuFcH3RxKEEB00nWH5+R1nNIb
mFA0m8yggZR4IloiTIhBGbqTYg8iu7mK3H7UFSkN0qq4HipLQOsXIjeDDk/MR0gM9mONe8rTBHPx
nXSs6HJ/G26dOj4ZkdEkU6O9dT0ezglp37tMzbLafzPoig9JD2suwyH32GMYgXn1Uu2MuTVHnjy/
y+bUVNaQgRrAe1ROhP3Z7/VgMZosPc6NLEo49PgwIkJdPt+f5W1nhM3pc7WBniG4wJe9nqZTuRgC
zD6BOfWH5JAnvyWvJ984Z8gnI1yHahhxzjsnsYMaHXxD4xxWOjSz+z9kK94wb57wwL5o0qziaSYM
fKLiBPxb6pnvNQxZdDAarrxQTpM/y6p3oC4hSz92rbUHh7sdm/NPgMXIj3I+taTrNai1yJ3GOcSu
q0qb42DbU4ZO3sH0z3CTumNjx/LUF512uj/l2+jDsI7BXrYVJmv90IWwT11LXex4q9snMafh2wzt
u4f7o9weUTUAaG9e0twU+npymbfMGMlNYGlDh8ATYaaF3Mt5qpuvrx5J2EQB9aYmR1snE/iiU6Sb
hAk70TJPfrbEF+n5zcVYpLszqdvDSSNdAXc9FzDGDcgschNHK7sEaL6PrLpVVqiH6xqyVKUXngHE
akgNdHtApdvTSd8ZUCjvXR6jtEGut8kgIHMPDiA+uJvJg93gbdtiM/cw9TBvuwQc8WvXU5WTeM7z
TqTXtF7PcsyyDv8pZLLiZYDrO7VEhoqHx3MBvmZnM96egevB1Db6o0VYD2EspUIQibZHiNrr0IqI
BuuoL47EqhfevqgI8QWu3jv1no0QZAL7QkwB7LlKdFaRttKd3onofdJxT8VbbAzHQIvtb6Xm4FZU
I3uKMCn2sRMSpk2L47FTmONOGLz9tC4XJkwxxS4hAKj99sfsq8T34l435uPcav6TJufoMucifMiK
ZkFhaN5L6W4PJePRh4bGwoBUYK7Hy5FwRALIn3HSMf23VJwnzNBi6xjZw16x4fbDCp0gYxqmy7MY
Isb1UKjJTAtaGfLo1O2IquHY9Z8TH812Y+izAcrw5HzHeKV9E+HGvrOpbpeVsfmoIJttKitrilU+
G+ipTpU8eliFv5UwaB5KCrLoXpndJdaNYSdTvl1WlTfSCCb98cAwWtdzxTFn0txESAwRG4K3n04H
5DQwOtXbb/fP5u+W53VSJxTAlauT1prqeV0PlcetT8U+mo9YxyLTKAvwRIfWxioVqJ81fBnRzHrv
orTzDlTujNZ/SnPkoASi8SjAYPcg88Ld6Z3eXijCJADrJM3qKlujABGPGnRgxKiohDqmg8j5xIEl
y/m/+3NXV/Fq6vC4HJWoUAK4iYPwxHHdMmzUFaIOBSGo7noA6KdJLga+o2DTLAAOMKW8I3KdvXUo
ZnTz7v+EjQ9N0UWNTrEOMQi16f84r7Yfoh2beWxqR8+eSRH6B7119CcA89bOQ2hzKPppUHCI+SB/
r4fqUosspDPk0Vy0Hi+0MjbsIO46FJ+FJYedx89GMKRYzIPLAgmn3nurmcUjX0JHsgQlJKmVwWAa
8KXR1HmyoKwGY2/AW7fm5AJL2HvpljZ6Hy3GHt9z6wvDnaVD5AHjhhG0njMagqZRTfgLGcbzbFr4
xCRU7spiQa8QN1iULk3tmOfw+8lihk/3v+7m8JwrgofDfl4/eO28C+OMwHE0jMxBg9KgoZyN0KK9
1JnQSwQfD8h6QOWhxiZWE6/GW3t8AxrLihSkXoerb9C7QDuGqZ2O0VjUP2ocCy9WODgHOTTDzpHd
iJBcPOxlOKFURdaklsgYvN5c5IRMSoaUBg7KD3IC5I3UTYLqjdlf7i/t1m4GeETnlk6mQfJ0/WVT
TDEzW7C9mtGfPrkMcITh2L9J62QPybEVjVRxRKVLYL3WO7kfdIwjE7COmVWb1WNcesgtYYSG8cD9
OalQu4pH1Ci4t+G8wrBdU15FPo91VHHDVY3lvcEc1TmFFTJE1dAvH3sH0WvktvzT/UHVHvhzUADd
fDeTv+n60a1aHRHLGKNywNf37Bd69b6cQ+04WLN+MGxeawXePSfRWdrRr1pvZ+T1JxTk8YpZTllS
9ZP81SUXo06CoGZXnPU6y76MnZAY9FXDY5J4e8X7G1y54jaCH1V7k/zTXdchnd5INA8O3jntBc5Q
SFW82HO4vCer0B7y0bFaxDsG7yxTqz9VTogJR2bgdV3q3ef7670+KOqXqDUnj6A0CpvleuOKDCWe
gs7MOdLT+AHnCkzlxuQDzjseOha2s5MQ3nze3xVR9WhSYYDU8Hq4PIUqHVnudJbe1PwFtvB5Hg37
WyYzsCQmPst2NbQ/BmFqD6+dpyIjKpAB/6J8s4o9LPZgp+kCq4pO75uOfvbBTtr+ncDsJCvNZSdj
ul1Wl2I+PEv4/bw01ojvBPMuHr21ce67GmU2PzfRsS6sT4PEq2kcau3n/end3G/coiSDgK4d6lOq
h3C9sAmGaaiOLcZZ91v3ve3L9B16xcmFOi35/ZwjSRf6bvRoKzfzGW36oNPtaK8V9rtPcXV8+Rk2
GGl6pQAHYGRd/4wIwGDRea0OOd7Jy88dVuPuC8KHxreGaDKcfOmQR5UCbfZDw6vy3GXVXD/rkUWC
N+TW8sUUHPpTg+/7ctAaHX+cUCaIKALnRvKoKxu3D7B5wSxI4qKUHEqUY7B2HNK23LlDbveqejdh
TMqiImSwBh3lE7/JQaH/XA3uPKPLJcTneZD1uwxP0wdLw24AkVCsvVzacPc/502MRxWCBIw2Orwd
7sxVlbjHRXEw5nQJMlJ6XCo99ymtx2qnoHkT4BmFyhAED14yZPWrjwW3wiSV1VHlQ0P1ZyqS7+Xk
5i994qNO6jjQ6GLU7u7P7DbB/z0oJRNqUag2eKswKz0UQvqRWmY0ZAa0JArtf1c4LRyxmzA/oe6T
nPK61vFqlHPyEWQmEvL+XL7YZdVe2mRsdgLD5iIg9EHrFoCLt4a72ZMLR8qnt8F2JM4KpEGDmPWi
9BB6FbCr0bo0JlnDzjrcJGMoPVKUg1oHbogW2Grx0TNsqzLEiVRLKPWHtP2x4cv8TyUOZr9w5pxO
KXSjYzfq0yVx5/LTjH7/Yw7d6eA65fxiNUVz9nFeeLRFWTwY4Yi3GpKB31Sp8xDlXrz35dSX+fNs
w4CCLkOgISxzPa+BR2nVTToNoClo7V48Y4CMPUXRC9xyNPCP0J0Edc7cVyp5sTzzZnOPzhCLkzBT
7RMQ2Mk89Km2c0iNje9H64ZCsoJI0v5f7SdDQwS3jEzKF/iVfzfzDtk/DF0hnCzI1VZJqKHAvxhK
5wyDQSVdgITsoaj14XHSLQ15vyrVEBuA6P1Oy8vsS+0m1vsJlBVizQ56Q+f7H36dZqhV5GiTkgLy
owW0+u4j74KyHzPMQ0XSvZdRnyDaHpfHwXWjvS+mwsT6ixE/GI9zRqlitTYyd+H45zgCIe/bfzLx
gfukwQN8G+HX9aOJwMOjbZmyvWuU9TRaCwBa6+D+fNV81r9BIY/J51SKsa69u1FH4OrtiQrb8ksz
EgejRj3HhDtN47+xWdX3Jq0yltWAKquiyaXuIF5Z/P8/3rA4TEU9ythYKSwDPjvdzKsKjNuDhTZ8
wkXh0cWvMvHIkTMvhfJOBBg1NwdAMfLDq+eO7x48RZOCBsFOxYA/fsro456Fz/oSFDmyUG3aL8co
tcsnXe/mowbxbSfr+P2AXM/dQPncpOgIzGpd2tSASYWMB4whDZtHU+r69OKgdoY/qIdFF9LYocSb
Qeum5jCUAyJOEUXufwYnhsxoox1qnfBJaGmUhBqW0amGH1w5xCOa3taiXSbCDb4Xrd1+N2ppf4hy
3Ihwga37R8ftHbkTmje2jkXVm82rcEpkjNfLF82d7+RY7uI1WYIxlG72MnvoSUoYbzDYQ/u1nB2q
wTZFSt1WFz51kOvxmgF9igVFuKAR2T+DL/VzYfSwLQE5H80iJ0jkzfJ4f4vchAO6bqqbyGuY7PsG
WdYsUZunml0eo8H23oxLgaekl0UPwOjqnZNxEynVUNjlUlXj7cF2XE0vWuQSah5DmZ32bHqTvODW
OJ+47dxj6iP+ulRdv7Omm/PjMYXwCbfdDdYx9LALt2A6H+FzN/94tYzRItbLZy8aq51Ic5M0MT8f
mDbJp6saCqukqU3Z/pPeVmiQu9U3PDG0wE36XRGL3627q0OmxqF8Qd2Xs31DrETrtjNHfv6xCMPl
ycEF74Dmp+YdswX/YAuD1gA4Uf3dHYvxXWzM0aPVkW+XbmENp7AXzs++GXFhBwq0swI3BwZwMexL
QXXAIsNaF09bs5EI4WfI+ZuW/5FHHzbJpTYf5nb2sZrBmfPVm9eBWwo9yILZyh6+3lEAZis3qeby
iK+TwPHKiI90WLFVR//+f5gam/b39Dii66iOo9a8SJ1zEg6A7Iy0RzM3ims83rr8Us+GtjPexr5V
GiU+vRP4XaAJr6eGUHKWO5PgXk5q7WNcxPmhFHXzZhBetpMK3mSCfDXIq8yJJg3AkNUT3DNRircX
zLEdz5iTo0yb4pSGk/WDw2I9d/FUv2C6NmrnBhfMk571e2gDdfBXG5prUjX9aJwaCARdz7Xq9VCE
ZVEfXdFMb+vK1N6VbdE8ZHUoXzDWTZ6kjifFwS+mPdzbbfrG5FX5V4lmKTTv6tDylsVzxA3R2Esx
fzm5iL+ipQxsoA3IvMMHdFnn+YlKBJKZ9AZ0gWZMIYuHJc1s+78Mi9SzMJB1edssuf25mWn/wzXU
4u+Ra4k+SMbSf7i/6TfC6NUvXn2uqCjxNeFtf7Q1v/so3Bmf37hMz9i4dEcc0r2PI+7h59cPCs1Q
tdHAFdy8FlyBWTNv4eo4+mHyH2InIcTKLP/sFZ18NyX9cI5GuSe6uBXpALTS4qL3Aap2/TYaZurS
E7BaJSLvx39jRYlMkN4BSHzjlFXGYUwLbBBpgNmPedxl37vF6ZNTCBFiei9bjcp61jcyDRAzTdAy
Hpv04/112dq6rAepjnpNkS2stm6e0oWLyW9GWYgzErbTyRv15tHoegc77Ml80RvAml6d1ztfZCvW
IvlEpgAtgYt7FfuMNAHmPgOih1UMy9XV8fHiQzhfvM7Q3s1G88+rZ0oYgIZJOqTuuFVa2yzkQrio
8SLMGnoVng2EZazCYMkHHems+Bfyqum3hhi6kzZsTBSkMYwgyhA8ktddA98tk9ShGHssIt8NDLsv
Hoc8G46mptmXyMCt/f5EN65xmrg0KQxULsjkVxFBIp8XVmHEwpLwmWf8skoMt7j5dy6vW6IbWiyk
5zzA6WnSKV8NVGeOF3qyrI+hNURow86pexmHsHvGkUee02nScL2oMRWPjRyJvXLo37pIjqPvGxXu
gUpFjHGUmX64P/2N8AJiTj0R+Q9bevWd09mPegnR92ibzfgymD3Abh+D4bINu798R1rPaON9vj/m
1pKTDQCZp5+soMDXpwi319wsETo/prLDVTLK3bdCi5udp/rNRgLvy0sU2K0KKLyAr0dJa9uQhS3x
VYzS9MUwjlgMammsJwdzNIadwLAxGJRQ8jQQxnzidXsxSSkLarRy+axlEmCLmIIuQ3Z7wv3sCQPY
6Hh/CbfGIwJBdFBcKapq15MTtdmZiLl5QaWjr0eC518M0v63ulc2QZPIYecW+t1zv7q0wbEheko5
gW656hlfD7jQoBDmZDKgqfmgkPJY/FyWeopOnaNpydGQbRWDJq07qvpRZh1iO5vNwDCHyj9Rj6a+
VJmtddKSrEExg1h2dpIhLs+iyOL/Jh1RcpxnIjg1FoiNQ53U2bNMknq8QDztsGGFnFWe7y/izd5X
2DxqgmxFCuf2ujtgRVGHyWnhBZ6j6VDp+gFhnaVZylM51+bFwODkbDnSudwf9ibXY1iSn9/9YYAy
/irXy63B9ZAFRWwQ1TbIFMC4sFVTXgS6KfcA9zdnTQ2mZJvJP9DjXYe3YtZHO3UYDJlfJ8ZMR8g4
6AAoytfGUQai2UyBkZ4kwr9qsf8oPtQaj/dGK/xgLIHg2b0r/6owsvpyf+229j2dHIOuOnGUZbwe
BTk5C3/Q2Wdjif4vQ3psyAE49YIvzWNP4/C1eflvDgpkIqrHxKo1E6uNh1F2QxEGRZlRbxzKrnru
49E1sE6o2h/3J7exH4kfrN3vPQn7azW52Rzxo+OSdUKje4tPy3+LJdODjVrPI9Dx4jlny+4c7I0F
RamZSAKHlMLmuuswZ0LwuHH8oPJG82WZGveQLVjuwFlNfiyjOeycuduCvFpR+jWWgolRlV9dOJOT
1UtF0Rf2gJZcZFgUAfbjVdAMyswBW8dTlOM32YN6DqZWNMgGLv7Fle34MHn+q7nW6teQzKmfQ+Be
K/amPNirwYxDvNjC4VKMWKZLVdiFo/GNXD7Zmb3anqsoCrGVag9YUdOl0HT9hYUOCRkIuRdoZeiY
T+TZ4iXz5ficol75Y7EX/aHpLA9XSGOwdsbe2l2gY2nhc1EpWsr12Pbg+v0IPjfAz8gInKTOn5sk
zI9l0Xb42KbyL6wKYDbe39O/uzrrKSs0k8rn0PFa8wA6OggF8oRhUILRn98kvZZhJzvr+FcOlTZ1
VZA61myeAELlH7zO68dAjkb/U1sAv4MS1wS+P2lSFhdP9FUEeRtTxzA0JegRXj/lJYlpbysLqr5R
nr64t7O2yIc0yj7rB6rW8ad07EvK6wP44MAG3pp8szOnOuGT7YLkH0IfUw5tarG1X0o9Pfdw+ZIP
2EeMD2WiV/LQdkXx2Q2dhkql5YV70lmbZ4IUm6ySjaEwENefZtbDBDzF5GOIMrsWRtZosLoYUD01
0h+OnbkU3ye/cuhh+fUjFLHukNa+/JhrtGYOeTTXYuerbUQFOvW+UOkFtFBzlV4AZ5lTTExNMM3l
8HVpJE5Nc52Ob9IKtVGcVqNoJz2+qUpQ3VLIUVqgpKIo/FwvQYO8fiV9HIX6CVFrbHQnjOMa4zIX
ddccRg2PmiCt0Sw5kIS01PcSJIfub9WNSfPkIAsmOwfvslYiyHqZt3gR48LLqjzUVoRzS9rlOrKC
tjW8DMWc7T0KblMBhJOgJnDs6E4CjbiedVXOLc3l2gIuXy3PEjIS+kWYg/jOsFf5vZ0dTGJKzQyi
QIVrrKoZmwMvGxqdeSp5V+nlfBZD+gNT7+RkGuketXJrZlzQaGsTbchRV2He1aRuJfwTzBDXTt40
xpca3tOX2aDgff+7bQ2lclP2KzULMEDXiziPZhtVtQulJBNIP09VMvxARdEV+KRadn65P9rtRuWR
iMwsDUCuCzraq9HEnPCuwMHEczIq6FWa/3AHbB0PWWroeJfGfnfsM63Fhiyrqx9mLrW9S+s2p0Pm
BiF7knF6TjfvJ7+1xRDZ0gqmutXfLJgJf2TTDDsT3dowSGXQOVcWDjfqXtLBBq3OUVlJJ1zDDy6a
zWDAsDsoqTp9xoVvt0etwtz1VWHpoH5ppdGnBN6mftEfKaTeNuVY4nVFb9zHZMeYzOHUD5335MQd
UB3KiRq+hlkBhRL9h5BGB8+OMvw7yhvz/f2vvLWn4MBBYaFXp3DX1z+lw+q4mWRuBb0be4jfIIWd
oEBzsZDq21nnjaHgPqiCwG9tgfVTbppxqhIDZhlhauTv7NT7yEs8fO6i6dP9Od3KRcOyJ6JT1EG0
lwbtKsb6tpmOaYrevZjwA6bUVn8KyX9qMoI5SRCINcz3gBNsJDibqMNaLGnxt406pE4O+Ppo+LaK
EtvLoYGT7bjoEQUGXn7d688zdyCyh6BGgYutYaueqeldPmLQRmO1wdIDiAJenlGB/ZyLd/DOomxs
OrYbzwXwGOB0bwogToOZMf6NQYG/ruVg6WwMyyFBJDz+y8tmG3o/lq1/405FD8DTa/lv4dGQhNmb
ofGCRegejekGW0UuqkRqYMDCLaBktNp79K9aHd9HOKlxnJ+GVlq/hsgszg1eID97NHW7g2cXNk5b
PU8SA4dgdBpxFL2/MOrqWR1GeDKEbpUgcyurbfvHYYzLxV98ZV9XyXEeDzBl08elrNMGc1MNQaA8
GvO/6cruecds7VKVCaEEhdQfiuqrXZqEdqaFotBR1Mrlk2736Zs81dvPDs7jT1RB2w9RMVVB3Cyk
gDmWZ99HXa8e8gkaedl2+UeQPtV3Wen5k1M56b/3l2Uj9ioWD9wEirCsyypV82yZx0UFA9qtl/Zk
5SWkAL114x1Bs61NwHvaRwmBChkeUqtNMHth1cxRDaEPsYX6QAaG7W4/Iy0WQfm6FEAcPmHwS21W
OeO8SxcnPS8YNe1gtjYuARpScBvQY6BGuNYZkq49CpG0sBjDIv4EVb/5aptJ8gWfFfcNTt57wPmt
Xcd9g4y08kQCH3u964xZs/3aG3iftJX3rsRH6zRAsXgyfVk/9hbOdhN9zsf733Rzy0G14NCB1UQh
R/2qP/a6ZDb1wospcLny/lF9sKda5vOnGtfLS+kteRJoMgz/c925/VbQF7CVXjBgBd7nOiZ6kztj
xKcXoAS8/oMsquH19T58qKi7QQlB0ZTK/PUvrBbaTVzWUJw1PToP+NG/70hQ84Mr++aDsJd2Z59v
fXg2H50vB9AYV8b1gEnm47pYFkaANmCUBQIdgw+ZIzLrOBVu0gTmOBp7ncmtswUCkTcAl7+SZr8e
U+uEXiOYYAT6bC8ftT7+YtmZ/Pv+x964bkmB/3+QVXjJytirJ/peWLN7mnuE2rUYJ+iHZQHZsJ/+
l2UEIIvEjlK/Wbesw6Xl1i9HI5BubBUnHoGDPLH/58CWDe21Li5O9+enfv86bsOA01GboFRLQrxa
xMU2tLKG8NwlZvFYI1P+NGUdeuVNbTxadfmLkkeNXbmRP9wfeGthhcKUoFinHG5WA/t9umSi84wA
RLD+BBrdgVTSji9e23WH+0NtzpFzoB6LxKW1hCZSpJaGNApz9KOp/dsoDPRBp7RCIDksS+tY1d0c
nSNkJDCgwbI1fH2GQr4giBUcSFAmqz2UVhDxYo/HqonFxjmap/nY6kv5vtGNdudz3jZFkcFBxFsp
G6B4j13B9fes6ZVVcVOYweK60/TGhZE2vYtxk44QopIschPagJlLPWu1t9lkD/pj25U8YvPZ1ED4
W9qP0J4xqRZ9PHyJ9dZ+tU4svxAtGaWDROcO1MD1LwTElMAJDI3AjPL+XBtJfrSQLnhOvPwXQiLL
DsRn64ogMwfoRtpMfmRdD9cPQE5Q1zSCKB9wVy+sL2NJ5z4c8vziyUYcQzvud/b2DYOCnIwaIW0P
PgTvzLUhYCmcxBoNQhMGmUP51cum+MmGOzidAKbiyI1Yj0WDFDrTYUhKzXqSXSYxy4iBKR54mMfV
/7AveIgCsuRFz+t3TcoEeGBU7D4dI9ep0i56hCLgGXhzk30D0Cz8c9uILj/1tbXISxwlXn8gq09Z
Hoyhv6UG7Fve5uCjD/pURqhJSSPa27wbAZ04wC0CXxVl/7X/Cx5TBa9l7IU6u8FCOgnxuM69+Xw/
GmwEHv50n74D7H8lAXC9IWirDiN+rCY1a9d8nKrF+VIMwwcdtZHLa0dSVghw4un+o426voV9P2zb
PqrdAHBEcUkiDwFmCuX/pM1Yfrw/1O0uZyh6UnxGNeL6LowBMFh4frtBIbjwPXwTz2ym9FBq0A9m
5HHOkzNPOyu5OSjIQNXnA0C3lphtFlvMIhvcgGupp4DhUoinBuCd/azLnpPCnnDR1l9NyFeNZ+oY
IMm4JQlx198vT6LEMhvhUpP2zQfu4ArHCd25JE1SYAhY7mG7NnJrGOJ0+hVAEKOmtUhFVC5yyKjv
BO08L5/joqbJDtgr/zg2S3cCQRy+NXo9OqWtab0NJzF/6qp577q84a4o7KBSpEKIQBUB1++cWPct
KeLSJcOqDZEdZIJeeRCl01ge69mJm4Nh9tZTNIjpe1/F5rt8aUlbnBAe0cFM3eY/vXK9706Z1v1b
p5DNV0MfMD+KnWmuDt2oTb9wXodA7ee295TYTms9QTHRPt/fqOr+uc43mAYVU5YT0OxNJxoPZrvH
sV6gX91I/eIWRuIdNNusFPFxKGuQ3tN0HghhODoPVlJhjcX7byeFv400lAso/1HaQMsJJvf1HmpN
t9NDK8JBBIv1dwDXkg/dMPQ7ecdtpFHvYVilCjxHeWI1yuLOSJRjux7okzSqvxrMurWjPVnTj3rh
Gb1z6WyORhWMV5eLIvPaf6WOmiGLkJgNfAxh2yc6RzJ9u5gGBTDhdpN4dVIDsAjNRDwTHOPWrGvR
J0XqQqdi6RPvu+ul5Qk1ieRbZTbpzjpufC08pWB3QPVkXuuSV+/OAyoNnQjcuo1/GlNtfKmjZCdP
uH3BwHdEGpREUz1g1oZSgI89UJUMsui1Zp2HFjdrinq4rC+YwLiPhTcZ3++fha3IcjXmKjH0TYAg
ODyIwI/gUIFqiE+WW0zn3jKjv6hsRh+X2fBSxJbldEmnWH8zdpP8ev9XbOybqx+xyhidsF3sceZE
zi76bJmNjHYx1u1Xw4/21JW2hsKriP4pcAZepquhwA52BTVFL4C/0prByKI/YRBGgNKmZa82sBFp
wD8DvyPjUW/E1eLWNA1rP6/BTWhjbl3qOLfe2063WBffKJrs6CcmSlxuj9bRg+lKCLXAasNip1G1
NWUKwmxdZke3aHVb6WFkI9kv2LtZ5/6C6Fn8w6N9GrErMOXei3hrD3NAeH6D2aUushpspG1fQqVg
sNxOLuNilS+GJOuNMx2XXm8edviyW5NTvGSADtRCKL5dh1E7SpJ0NFIBNOX/ODuvHbmNLAw/EQHm
cEuyuycqB0s3hL2yWMw5Pv1+NVdqNjHEGNhdLyBY1VWscMIfHEULDQUrTF9L1CQCAjhWf7++UV+K
WJu3g+/I44ERDBzZ7VoWsQU4f+CIkq7zvybSNX3Q9EiRIROX65+TNVlMn/sqhUmTJdjrtQallxIA
Zo58wUclmo707/dWwGWXYeOLJi4VkOsVWPGJjMVqOZB4zOFrEbcjujWqCS3b0i6vT3/vFkQegqVm
N2OxsYlbXW/Vk5waaJDgUfMzpar+UEsL04N7Xe6RzSJT9pftVbJIcLWbPRQ5ywrMCWSMsJDc8fPV
UX/FTZZRTlQMw2+VQv2ZFs2RrvvOaZX2OxTTQB5RANlkhWZlLAVhgBtMtemW57UTzVkQV5rnslvX
2F8Wu1hPulrHX/p2zms/n3pHO3ho9oIsmbnB2IOLLYnY15+zWedqUPXGC2oMcqKHBWHJNWwdYMN+
PazKJ6EURRLMthOrfg4yJfaVyEIrzUr65IuKmvq/S55XP8DYsoCDrdVJYA6OE/uZA3gLzdAOghma
X/W90ogJ2IqBAJuftkA83340LSn4wLHE/gEpnuuZKElidGMDkGueDS+k/T/Ffq6uv+y00Q6Kz7dn
ALkqRgKyQYuTeOp6qG4y5mqMehHSGeifnERHiobOO0+JOJJuvL3gGOpFIwT0DQTFzebUeierl7gF
OTgOzSXD+cBHfrREBbbNP4LUOALB3J45qqgy2KZaCix0C8BRyKk8kLcKnlq2QgWhe3FEPQI53S4g
dHy6SoTD+Brg4HW9gM2alHnXQxJRMBWmVJzx4lOiemfUvffmbcFQVAHg4csUagtQ8+bRbXRvpjFa
gWhp62EAxBLlQeca1fn1+2p3VnIglg+sxhaeH41G4yzeAs0psiM09apGuk2pJ71ujwLE221hk5/J
vBfWE32QzdWYDtAqU5Epga7nReynnrWcEiVaQCw57wvV/P36zF46y9d3JONJkU2iemq129qlWs9Z
u7jA/NaM68SnrZLkfh/ZIFGbrvCaEL3IXrYFBfRfyGuth4N2b6k/3AXSrg/saul9r2utBvITrrfv
aClM+sU1s3ay/bVqrKPIYCfUpAtA4kVjXvYKtwX6iEASVaZWCeaosj/b7Tx/zqpk9puhRc3HUscw
xvTszk6NBz1d6uc4UY78lW+veEkRkPrR/A62+uaKF4s1mVSXlKCY7OlurCRCXTT6OW2LijJYrd87
XLunVrPTp7yDTHXw1fY2JMRm4k4sB8lZNpeHIzDCBAaqoCXkSggY7JwgLRXzl24o8fOi5UbnF3Fa
/RAY2n0S5pqcKeuOv1QpPaR4xnCxhOadq3wco1PqNUfg0duXl/WRYpTks+hDbjP8l5JcqjoKPTzP
PZlZlJEXaCJoYjFcEJtYQq3DPe31VZEh2nYrAwyR5iPkqMBUru+ePOnapotiEZJlWd+juqp4n9ox
1GunDxfVXu+HJFmCVBnFAeB+73NI7QoEp2hUEbJej9xABgavmQus3zSUDVLdCb0ich8MqzwqnuwM
JRvTBKoIG8vddz2UIvSkXExWFpIzsZozIesNTAUBpqlqi6N9JtFumyVlMCI0WJgvbivXozVanvBf
Ho1Ydxb3R1JjREabcgjVYVHTU67n8W9Uc7zoPJkIFsEItzxfzGV08EP2Zk0GxBUsyxDc9te/w9PW
TBOSZ1oZWhIHnjZrgx+JyHnsXKu4vL6P9gZj89JKQsSGLH0zWNU5WjQM2C15+YAXbaZWKQCMKIHK
PSZKeoR62BtOXmWcZYlP3bZURmw8mqqFrdF4E1AYJa/+KnDRkSIV/fe3z4w7g+CeshsxzibJoYQ7
xB7Al0AxyVlzdLTuUnQ/QziQR3zD3VnR/iNFpgJBg+T6i0XdVJf2bGBeMKde6Q+rEQddOhb/Kql9
9GbujUX/BflfhI5YRPnnfzSxIbX3hZtjlGCa8TiEmIaq7WWZdUX3C7fo354oUakFyewQkIJF2/K0
MqPhg01KFOi5nj4Le8IBMh/KksjYiA8ij733GflmPhX5NnDU7UuT6IjyDF0SBalJJeOR97D/Flm2
8tmotfL3GmVNh2IP/mGkqg6VcqO0PqPlju1lNq3z/4bEcSNuwHjGxZxgIqc0YmTvh1WMv17fW7u/
VHKTpdArt765OTZWGy0CBRJ5bArs/ZzchYuN+Uh/ShvH/EQEN2g+dvH1+7pRBUqlepyclEEb/STq
hndWMq/PyUKoE6RVUZ+aLl7vsA+NjgAFO2+3TL1lZgQ6k8j7erfEHSpn5WIRzMWOcuq8zHmC/+Ah
ljEZJ8qfZmhUs+HHzdhZft5BGnl9oXYiPPi3CK9x4FmpLQ0gTorJM1MAfWVXDOd2UEaQ7zyL0Ty/
gzbyVj0uSayWYElybfT3b/KM1lqo23pcnVNUPehoRQVpJkOkLp8u2vx2URA5nBxI+oxBQds8wsWq
6t2kFkqA+HhybqmfneA8iHtvRle5MVBF9LXFGr6sY15/jx2vvBfdaGMFsDoH+YHJd9y8XYAqQcVS
Hgfxd4OrRjtgWKpOCYxRXx/GaI7ORWJ2d69/zZ3dRJLPvU3ozEHdmj8T+yCiGukiHPCUukMyOv6g
pBMSvEVRBwVAwXPPj/aXHsWwRBuUgzR/J9BC+ZyIR75VtMg3m7k0lME1FkA3SBRq52KNvXM5aSjK
tcIMrcZSfRfJkbe/xnC36He/wNSY9vUJ6rVZqvqQujZa5JxAh2ZhXufOKZqO77+dCAQxAiqfYBQ5
LdtSUcsl7nESRait7ZoEYD/sb2YzzQ8tKvon3cvmJ3NOVr9fKsoCUwatoY+TI72HnReGjN8mdZZG
0ZRAr2ecdF6DYp8dh8k6aZe+IqCkcJL/g0WrdXTjyxOy2bfY9KEVSLuFFqi+ec2S2VscOvoCTlxe
3df0kb+0ttJfyiTL78aia/7Ks96TD2up3xsQeO/NtoYpklvR30MDJXruoZsc7LOdSwvOqsQ5yJ9E
Me16AVpADqaRAqBQvOS30YEuMWLhnuxiTC+V180Hd+TeepPfkJlSkoUVsgmo18YEAVnrCSzSktbv
FNU193MDCUbQGv0Pc6PkCfKKui/Nmc1g1FQ7ZS4HBqs6lcx19p483KTuqxJ+bdAa/ZHb7w7qjhqz
RJjjWUAxZhuHAatRCowLkKAwhHYZe8O5OLBaQ+wfL2urvAcDa4dOOuX3MQGIX9uq/r5rRy3skGV7
SA20Kse4RrxvMn+8fp3tLTx5DKQlepqEpJtHPF2MenEzDJXxEnHP6Wp/b9FkC7shig8+8U62ht6H
tPnEbxQA++ahoKqoro7FJUJN+r0t+uKfPtYFBYWqf/JKzf5oObD9PUfJP7x5ijQwqIBB8+Grb89y
pNhmFEVlHColsnjzvJZ+1SWw7o3xP0SKoOilhSS0TUqwm9UEduQNfd3EYTWW68Uai+rRFhCXsq48
Eg/Yee2oT2EsL7F24GblAf4jBl4iy9IKOSs31qJnQ8TGc1VhYPD2tUNEj1Yz5ReAsZsJwQ4SeWMt
cVgmYzyd6nbwmlM61QU7Uz3qEuzcORxLPj8rSJdgG/oaYw9KJyFyoXJtPXnFyIu2lHPiJ403tmGk
mP3B7t8bkZgBsPsLc35LGc7KudBLg2t+aaro4tRrE0Jn/C1sI34EN3RE+9gbjqQPVQ35wbBmvf5m
bayuY+NYcdg1jRL2jYapHeIHvliF+zXr3OQ/fD2ZRaB6AB0K0sP1eCtiPlFXmXFoT0S5WUQFxl68
+azF2Jq/faOwT6S4BDLNgAWvhyobI3JHk0JzgY56mERY5zlFYn2MeJzeHo2wR1BrQWsLHPMWmuSs
PZSr0siRL9ZXP44G5U5FTfksYt14e52H8hKDUWCSAv3yEP5xyJok8ZxyNfNwmZruvaEjgD8Kd3pK
V2V6+wLSFsCMVdIBeJs2EUfRuAXY+iQLdVGjG5D1SDCZTVs2fjaO88ES7lweknFhwjyBf3CDtDTG
wcXUKcuQS1ebb6BamscuPtQ3ke/oJrBBnwzOHyRv6fG82e6AmmhIJW2Gun9VXJbUFb7bIGc1ra4W
urDKfafVUGLN5uKzaJ3sYPfvnDbIf5LCJvf+jeFZw+esvXTKwsUW0wXU6schSoovCID299WcRgd7
5Vb1BPUBquqY6ZJ9gVLcPHAzvYjc0Jo0zIqW4MLuI5PasB1N4Rx5xXNPPfFO6UvnNJhJ8x4MYfm5
A4D3FJcmXuNV0Rh/m9aU/O/1g7nzqanm4ewNUILC3vb100rdaw38O8M1GVUwiQr0EpEdUVl2Hne2
Ed1tYPSITGxbdtFCEDXMWsqnXoCHAt1XxVknKUHfYs3syzw59qM9EdG4s9McFYJ3ghjqaFwGpEZU
g7ehBYyQBYhElqPvv6T/lo4SP8VTYz8kbvn99dXcmyctc1BXFBKQJNlcc/rgjCUfGgRG2doP5CXZ
PbGAeqJmb5ymZhikL2p6IQgw714feWc38/7St9EotwBA2wTkQyfU2kqZI33M5HdvWd1pWowx9ker
6e6GYjpCgO1NlYoz5R1J0uLZu777erHa8I5AOGeDOp7p+45YgiTQ40QuzlnauB+jca19Ha3rj/9h
qnDUNKJS4ExbzDvJToISD4tsIhLhI2M9fe3c5eeizvPFLb0jp8e93UPZgC4wwoOSS7CZ6ALkx0xn
5AFGq/xrbq04oNwch6ro9d9vnxlNN3qXPF1Q4DfvSV0iF1iuah7qU2nDMSu1v8s+Lz6MGh1Uw869
A5TW7eGnykZ5BmIVBX0esOupJe3admOmFKGdrFlQoyr4rhvXI3XP2wW8HmUTZhQF9JkqR42g1XPt
61iW1Na0sv8wT7QM3rqAXDGEu7wofCjS5esJaUq7dCJfJWxUOJ9Rav2prJV954Faf8zL8Qive/uC
MRxdCCJsKNBgS66HMycLRzs1LkM3E/m5Iknt/AyS2jt1xnnb7BV6p9Ykc7c5xlHXabOkPYgLbs89
P8GjNkAfH2DlS3P0jxCkjta0VxEECkG4uV2ol2b9xZq74SEyPOWSo1DzZoFGPE+laIbsvUD52D7b
Y2nSZ3EZUaWbdsrqRLusrvBoQJlHUgh7O4fB8MWh8Q0EQ07+j8l1Zt1S32nKEPGZnj4z/YpnmHft
4OeR5R1gPfYOA2oHMplBaJvE6XowkGC9G3sTgogmhFf6QaU/x0gwvr5Dd7rVckYyjuP2om23OQ0Z
Uopo96D2lTSdSW3KHv3cHm3a06sepsbsnZdFz0+13i8XV0R0+yM9+vf1H3F7d/MK0McDwECh8kZ3
SXUy4VauXoRjNXq+MZFJlUBB7h0jSYPInJd7Nv0SqkvxZl8yNo9UxCa4IukAwnO9yM1qrU5Ucxf0
mbu8w5bmd27pY+EjM2oHq6NPp9dnKmPI6xgTRB1RJlVoHn/AddfjpTkY5VhlPAyVf03aag5+VU7l
0yx6J0CIufYHzIEPqKJ7yysxKLJeByVleyYrxEmavE/K0DPpCnUR4RSSCAiuFFb2PAxadskSL/mm
KUP89vrvi8ksuQ+qULIcez3fMql7WkQIwyo1pusGnoLvFmHYYY9SVJjjcB3YdrocpMk7nCAeYzrt
dEPYUtRDr0dVSre2Rw+RTIqzKCaVnpKbQZLbxk+uiLg/xQBIynsF5dDeb51oLvxCHVvwyKMUW+0m
/QjcJLfR5rMDB8H9UzKUAfxtl4EgcEhVtPxWq9X8JnPWB2T10a7S++jgzd6dPKrEFuE99bsbCLdV
x51l4msS5pk9hXVaZLUvEC6ofSJZHlQrGZ+qSazfQZwThZEwjh8XKx4ujZl6wevbfe92kb0dNh5W
5uApNxNfsr6gjIaWdeEIBBT7tfgxyl8xa1Fy52LzTtTtFvcWCiRh5enZubXNI1bJzkUqMxzgyRS5
ZNx0vRu0PkKyXOE3gBaYMEQYDZ8yw93bZ+qCOibzRgCEx2Gz57gtC/ycSfNjgj/1uRHW9Gy6i4du
QZuxzsTJovItAtH2CQ898S3K03ZCesUkz3z9t+yEAbSapZ8HCw8XYrPoc6os0Qg3OFy1rn4YJt29
y7RieigrIGKKERkPVT/id2mAo53hKh9cN7ebHWQiDWEaIoQAlHOu13tJTK2pR+Ss1qUAC13EFP8N
RfjjoLTh6zO9vU5fSCV0XnCIQnlO/vmfD3I+1HOiqjz2dubB5NXqb2OdLWHUzMW9gmvLd3O21fzt
u5p6DgoYEKFJ2fm/18P2VavNmDZ4+KX0+l0HtyfMIKQ/Q96awiKpuNpWW/8Mv+JumdzqUZu74uA3
3HxjFtaWbTXeL8AgL+Jef8xcybsu7w1tChYtAVaWJYBC0QOo8JhXR8XxNXe1PolqwZHaSdu5PFF+
ze/fuPr8BmlAJtG7gDa2fM9JkRhBsD1IEFjxQ7b01cUxm/QkUsX5OA2553vLUh4ctJsA82VQ+rKI
H0iZQfnY/THxTuv6eKxrhAyVCm9EWwx3UW0Op24pvitxNF5en+NtmUSOJ5V2oBWCqtiG8DC0RwNp
5wlhzcL7VuV2/dB6onuo13UJDdSg7nrPnh4IGJwP7ZBGH3HitO6G3hueqlk1fjZxv7zZy1nWEwHW
0aKXccsWFMl1kqG22E5ASxX3XFa17ou47AOzzTHk9LIpyBxEyfSxMw+W4+Zsy5GRf3ipzxCsb3a+
tRYRLtbFFPQ5vsBN27Qh9Pk0WJz2CMN4E7W8DEWBVnryyDGvP3RBh9jsomgMHLtV3iG/qPqQebW7
tkjrMwafyrnVm9ZX6fYexMS7IzOkzOeJ8rfCM569lopXM0nXGqHttXOjPZegxv5ZdBzJK81tPwrF
aSMfCTvjIOrfW2D5bcEo0M/lLbmetd7VfWtXjE38MrZBlRjG/4YlpXtdmTg+H7wUN/cnSSkPBCEp
pB20TDZXNdIKc9nNMCncoi4u6ygAYia1236epm66VEbRfHSWoc3fem3LYYlNyDxo09/IaaIhb3jt
jA1x4RTrJTKwr9bLWcMVaE1O3otRS5G0B1t356si7IgOMGgEYFjbGxP8NbmAjYhhl7VpkEXtEJro
xvkNtCxYBWP0y3Cm+L5f0/H8+h2y802hkaBn+6LUAi/8+pvSItdGGATo2OJtfw/jP3vvGlP+r1Zr
+sHW3bkdqeXyHsJeQR9ke2iypTF6ot0xIAREm2bEdgmbjbp7ygfDfC6ruP36+tz2dhAWnhR+iW8l
sPV6broeo4fTNWMQOXisx+mS3+eGh56GWranpI1QDJyT8q1ML/bPC9qBEhgtnO2dzH3sasD4R5BY
Yj5HyMw9THUXP8L4Fv/h29GJhaWDxizNm01JRWU5bQ7iGLTIoF6StFWf3aktgsQdoh+vL+WtkrOc
FnQym0otrdJtVbrvLMwdnBh37lQb3g9KloKa5U2xAkitnvARVkza82Jqg+3jjRz98OIx+5Rj1jv5
aZwOMNCaDBpKZOhLiMhm/sFQdMUKykkVzkOfd44XKnlk/uURkj+nZR7/bMgYcQDs6TL4C2XgN4PJ
qMcShHLi4HvyUG2uMy3ralWMHlfpkJpPg9F3l84bs1Oned0jsPCjrv2LRcVVpsWAstrNppAnfYu1
tLUlXo2GkLMFTeFiDdI74l+KZrnlp3k0xQ9rP2U/HFZyvRvLoig+ps2CtSnFU0Q1BydKPrhjVHi+
pZdIe1CC7Zfvcz7P6FhYSBn767COn/NRmw6i5p2TC45Ecig5v9zEm5WiDZvbIlLmgIQNzjlOdPGv
drAanCkTT8Q+Wh6Jc3D932RGLBb7mho9uSIxu/xNf8RSiImKduo0LNPqpf4Ye94/vV7pB9t6bxCs
XKnISwUBai3XgxTdmmh9pxMyiHzwRWnakGHK7PT64dm5h6h6gm8DyQCoaQs0W+vaTdReIRbVxvWO
Tzrem2sv1QPi5W4t0DDPhOcdPCk7F7tBA4dyILRMIBubyyE1l94rVuKwrG3L3+OyivUcKY5BvwEF
uIOIf2+GgOjQtmGfEP1uSkfquHZGGhPx13WCbVqxmPXHHuG57y3Sj+hepO3ZbWP74+vruvNqUk8G
005DGcXQLdor7SZtqqCTBHOl9n0Ql3byMV2Qfxwx50XiLLeyJ9XMkue8n5SDb7q3vKD4gC9C6KXC
t9meoPUSrfS4PGRX8DS0ixpf6Hl0qyQEKtPBo7K3T9mgkmUPjv+GnlGq3gxmScyBU5b2D765rvtq
ah9VHPcmJZ1nYcYA74WdfX0cVs9rWot+fIAb3nK247p7HOfaeEBsA0nH1z/e3lhS9t2hx0ttc9uk
n3md1WUA5jxQ4wotMRPudJraPqVZ2/2HsyDV5Xm4iHWcrXRHiWQkuEYMCFoN9fCI7REsdHofFlU7
8qPe+VKkY1zadG8l9nJz7IZpndAh5SQYKgLkXW1Gj1nZ1gf7YedCpoCIIwh8Ogm7k7/ij8vRMMve
KJaJ3dcIOhlTrTl0D62+8K1RVM3Dktv2QfB/W7vDqQ88MBEqCobUwjePAKWThifJHQN1qRPlxOlW
/4UyZT6j47T8xssPfIWWdjUoC28u1DBL4uKiNkqnw4arEJt68/6R2S9EE3mzElheL4EoYoBWZcrV
TRnFT+fFARswVJcJPZSDqe9sVYtMj4mjR06hcPNN02nWU+ocI5a+lX2xut7+OjSpAVUuyw+G2rnS
LKp0Jp1NDjuQi+tZ2ZTdhnbAkggIv3n2huJXr1nTO8XR5/fWmql3boNvARq7xoc3LycdaikYgqWg
lPO4HjjpWcbIYI6WtYh3cV4bhBPJVOe+WhjLgcjG3oKSz0hFeR4NlAmvBxscaMnDgtQCjvDZ1yyF
/KwqhvUETDe9f31eOydF6toRtFKWAZ+2GcpsLLtWMSSAo6lM75ZO088v6NGOHR4a7XSES9t5CRnP
kQ0rhGFBg15PLfP0zqs1C43bchjPMRUyXxmbr7YmjDsn9+b7Uj303ZInbxNXcq3x7QiXAHJtgae2
oiJgmoxDsFhmVvgxPcLONxfPfhej6VH7lTEW33P+XduP66b6ortZdeTbuPNJqbYBHeGkQOp05Mb+
40YavEiDusc6x1ZW/E+YSvZpUb3l2Xb75Chw31tjil70OOmtIv+0WWO7tdwkNgV5HQbm94MxWyco
UuNziit3KMXmAHTnR3rhe4v856CbjdRrqbbGNglQbZc4hq3Ocp+vMSxjkTm4lqfJo2KXvwqSX6n2
9h9eMBqh9FvpXCNMc5PKZqrVCTk64j5mWE1afYZur+AUW3bn10/M3peE9UFXgqyZp2XzJVszjqkl
sbqzGJc7rSTvymGhhH1qawdDvRD1tztXqmnRs4YjcBNw4PlTtj3qg4Ez2t1pbev0cVX09LHVRPaz
ctAu8L20aT41gx5Y6XA31IXd+IXZJnAYcusig3ci6NX+hRPCmpJzD9bfYkBT9fU1kR93+zuh4knG
keRz2pu3z51X3QbGjfbdUiq/nFnMuo8rcPOpq6F/oz2ifX59wJ2PAFuCK4sPwdJswwgw42WfpRwn
mGlYVbp591xQUz47bbx+/w9DwW2S0CRaMlsDA2Oi3teO6oBidat8MsoMHFS2FNxbzWgcJJI7zxuP
C8h9VpEAaZty0y5oitJahqBx0Z9WDBqOHef8y1CmCoqYZX1XA6b02xmDvtdnuROXMTJRmVThoX65
ecP1paPgbc1DkBu2cof9qR14EAgO9sltTxFQBDUFCffwJOtXXl1/XINNTaaxmmxopdCLB7vNPjhO
M50mN1ZOZqxEn6bRS/1Zhe8U1yZSj0555N20u3WkR5VU15QV1Ouf4C2G2bEQvAYqp9aMXTNUXFJc
cINL+Pqi7g4la/xIakDg3lphdbEKTSp12aXe4t7hJpCh4ZlpZ26VN4MT5MLSpodFJAW0t0gaV41z
sdIUDLzaiU7JSLmoF3p8iUU/BD35M9Li1RGV5paX+TIqwGiAGFSbtkn0Kmy1EKUxBCNa6ue1cLIT
soPrOxc1ujuax85yriuzOWduamCvWOUVYNxofIrUfDobejpdRmVCmc+JB3HKwXGEJeiCI2HZnfdQ
Buay48Q/OFjXX7xp3TiNc41T1cXj+yFZUp6JynuAF5h+RojRC206jXevf/ud95AuHwkVERznaYsW
MdFJAErFNmuHebyHb9L+yNJ1eVbXNb2MQ5FZvh4N0VPaIiOgiEE/8hHfmzWnTKLWDeqc23dqTnvK
OoKox1Bm95J37vzYxuR4sZkMYaPgtbHqSv5WYqQEPbEPUCqgJsVevF7qpNc7vaI8H4xW5T7H+JX4
QzwduYXsnSt67lSL5E1CffJ6lNnUa4TDuazMpulOWl2W/2uK7t8obfqDRPJWTEtOiGyDjodUaNkC
EIaIPQMxbwjqLnJ9xCWV93XZ/2XbfflOV+KS3qWph2qsLGi9lmD21arDFb4xn8qsED9e31O785YY
QVkoo/+yCT2qcRJjpsvnwYr6s9Er/6A6O36hAVId9CJ2Ng9PkIXSBpVWQMibI1N2mU5sHvVB5lVq
7HfloNyXetqZPhrm6/ukrYyPmFwcgcl2JihR9NQA8bhBDGczwTX1hrFamyGYKc/91KLG9Wert9/P
xXzIft+bIpryIFapNyNasIlZBLL+Efcwmc+gmue6FvNXxEwoTOiTPUiSqxM6TdlF/tR3PcZXKB+e
s8Rp7sGflxfPrJbZd8s0NU+jOXj3XkIHKoyVSjlNVjP/hy0PvA7anMTWk7nL2fzxcNa51tbJ5GGG
LCjC5p5IwjyN0id7bI+4UXsfweS+oMr10qSXf/7HULOyVIPS1CxMA2kumevoHzHUyaPtVM7BNtuJ
OmSOKyMCNvWN/FabJEoRMxxdE1bM6+zipEW9/uX1Y7MTnQJ1kArDgNmB78k//2NCzTLhjDlgJN2r
+oLY71R4Tzmw+R/13LvvUiVrf78+4N4KknxJhhlBE8zi6wHNxWqnpTI4PejC3Zlm/0VTFLxuku5I
im13alQI4fNg70yRZTOSyOummRgJfTWCQ8hrQRJH6BXl6nw/pKU4eNX2qlwyOpRxMBUDnB2uB1yE
GetOw1rSYYkAPKri+4yC5YNhjjg3tEBrTjg7qH+pg2U8ZUOkvFN4fe/GrBnUt1e4iP0JViW9iHRs
81m7ZmpHPB3RNpza5n0eFUbY4GQvfHtIj/yM976oCzab2BxOBoL819MGNG+Q0rLOdRGLIkB7wHro
KoQTfUPJ5k+vb5+9m4kaATV7QCvg3TdFrllpc2WleRVUCEH9SLIh+6sBlPKxgrPVh5O9LqWv04U7
eF32DqOnoQAvywYwMDef1nQ6/mbL7INijvCR7bPorAyVen59cjtxkTRlA/rC9OgObM6GkQyOnbSM
knr9FEZTqvrQ+SAiL4UVQDDNnqI+T56mCnfqyBqP6jD7w9OYIHunzbiN/pV4ViKkvbgLCpjR5WzV
kN4W42SsfX+/Ov360FtGf/FmT6FPa0YH5+f20wLq5NQQqAOyuxEyaae5SXsTOEGmreuPeczdU4Ra
XxpWs0dluIicSfHHylEPrsDb/Uu2w38oBxOVgee93r+la1dVKcQUYLJDiWYp1A+d3b5vLY7q69/3
JSK6rgXQMORUkmCBJKTSdz3UouSzkXbUR7Csba3ThIrFBy3BbtUXS5v9UFtbv0S6o/yc17R8TxtT
f/CSVDzKGvhftTYqT0jfup9LNTqS2ttbfFoPyI+Sjsn62PUvA0NSGpkTDZRKItg+nYrhUovdc4UD
VScwiHQtP+nWI8TX7ZbjMFNalVA7bpCtAW2PubVj4vkVeF5WNH61ugsg9c7ufoA51OwAmYX0Yoz1
+FOsaGWeM2PFjOr1r3L7TvAbkJuiQMZtedMgW4uudmDDjYGoxubSqfn4Lon7+ptO4/oLfZo3y3jI
Iif/HvQ8cHdQ8K+XenVEpbsJZd6poOyEwVEWihZnM5At9sGR2tnazAh8B6gvdtsWoTOgluy0OX93
znMcNGKMwbO4NlJN5RFBZncoxNHg3ZPbUaG/npWS9qXdmJSCVE+8q1zpqFR4Wvlo68OhHeHuWFxT
4IHQIyZ0uR5LH508LmtSayolWvs4W1Pt3VUZpvaqVy7f3rw9YOZKRikgaPq1m5MhhJeoo8dgdYMH
QiTMd6mxRkkoJqcItWXKjijIt28NanqUswgy8enkMbieHa9AYmBGTGETAMc7WI4gvGtugtentXPg
5YaXegJ0NQFnXI9itpli9TPpxIIo8BwKF90LvxZNdrfMjvclsVv9lNZRddTu352dDaaB+ISY/abY
H+v2gpE1F02kuFPgJVVyAcOhHsEs9/YIVywlOy418I7yd/wR2KoDdBwqxxR4jBYUbQeIt0D2I0go
vYWvL+XuUPJvMyTt9qajmtV5lE50pQKjVuOAKEl7KMbxf+ZQugc10J0aIVp1dElIuDlpBOzXs1LQ
h5BFRC4Lt2uC1uyqX1W5umHemNl9tSr2k9mbn+Jx0v5Jk2T9jjPSERlv7wMSpHAmUL3gft4sLKrY
Vu+h1BcIWFRBbK/rGaXu9GBNdx4GWnx0EBy012hMbY44jmhF1eYFCM5FrDwDU3Q/WktxMip3eO4b
r8Osr6cOi2r3pTG8I4ehvU8KcpTWMBh0ytubeM+oW0NYI82aYU3S86xkTYguAK1Ve+5Pb989ADcB
zcvYgyfo+pN2YlbcoqwwoS5TK+iaJQ1HC7u/2WzeTCnkbyf6oA8EDZ37bPPp4p7Oc6MC+kN1vftH
Hbv6qyfS4l4ADTvYqTsLyO6A9GZi6wJdaXO9FEtvlspa02cjCwnNQjQnZXYmv5g67+3vNyprNsE5
6qPcaZutMqnRiDwK1UR15QVI9H5EX1vq37rU2+KgzjCRef2T7VS+JO0HqC+CawAbt3iGtrDyUZXv
aplia+YX+VpZHwZlmrRT1c3N/+zeTHrA40NpQftLnY9N4WjQK7vIeT9n2IacYrvUhr8PftbO0QSs
CkvHk7x4mhXXWymdrVixXW6HvJybszLZWXMe+glXNi6N+l/bAk4SQEAU+rdOTPZzhiXTEKS5KN+Z
KQ4HT7MlHJqDeaF+7o05qw/CkZ1DLesmiMLT4yAe2ZwqhHJmS01SqieAoUObAlGALrx58prsfdLg
ssgzpd2NSzNQADfMgwbL3pbUdSw6oCryAG2B0pVjkZHbTLgWeM+CQ1cek1j7Rx1s7aDSuzeSIZEu
wK2gFHibc5Z6eaw0JGnsPeziq4qyJ6gbEVjrPB3ckzvPuEwWWVbJ3QUQcf3JDaItgdATwaRolse6
jRfC2NYFepEY8aXRF5y3G6ror+80+bdu8hjcd0weVx48coZNTORQVO0guI2okSVTMOlz/sO2qvIA
0LKzXRjFkZhALkYIGtdzw55IS0cTQIuGQW5YrL3+KLrM+NtLU+es9KY4I1plh4kX636lduan1yf5
ggHczlLzuFlAY8g63CakTUbPzCHVj0E/4oB9p0cQcgJjiaIFop0moiBqIMacnKFWzFMkqn72cZ3o
/k1h9sK3HdSfTSmaS4UH0XmMInE/ofz6tVOyxD7F2WR2Z2MSuuInueioD01co6ek6uz6vFANg0do
5VP+4FhKecqN2KsO5nebjRJCSIy7LDdQTtmWGzLcvnqbyAgbM+9bUo8XL7JlA1emo//n7Lx25Tay
NfxEBJjDLckOO0hWtGTdECPbwxyL+enPVzo3ajbRxJ4xBhh4A1NdxQor/MFTPDpTJSZRywIdqQSJ
pcmrDr3872Vqf6x69O+s/uPjJb/bzXJHoar2i+dPMLV5NTJrzFNahpSS4sV66VGDyn21ddWXmLrT
2eldqNQEfEcaG3cZ4K9haYERzVBc30qDNg4+ZAUPRxAvnkdu7omzKQC6rtHiAAjNxcH7cXc//Do4
gEkYC5jE9tCWlK0atMwpWLeOd2nacboW0VAGvavPB2H+3lDQ1aSAiEvMvQV/kNxmANNpVkjr5rC3
zI5kYljwntaOUNfy9r45LswKKAB9PRJACQK9Pa5DpVsiLUfoWm4X1VC1evM/Za5F3yBlihCvTFQV
s2x+PyyreRBt7A6N+qmEuABF2LbODWuqM9Wc+ICrnaB7q5u+22TjxZ2n+HWW0tVl2xW+mJs3+xEx
aQj2/JeqL/Pe3FG5IjA5ESCIM4hzfl/oK9rg9nSKiu5I2nlvl+ogQ+FnoiBk3cHDjM7KLG/pcb0U
hU8hcQlnDwnO0rKKcB1t/aC/tzseJV2b0QjCtx01KpF8ZNoAgaoq6qnMwLa3pokRjovVJk2+Izr/
7nhkhKwlHBHuo9v9Q8SVzdOaSov3fPrUD60Xwoqsnzo7BmDSLUdOIPcder6d4YDKAZlDPrNdUF2p
W8rhJRFQj7rGWVUwpTknCpymwBgc648ys0s3NDxn4N3xlPiPWjX76YOaDCvrnyXT5FfCqFzfzQcX
C4QKqiZ/1D/Dv7fenJHIH4vY/S9TX/LhzeqQe84aOhX0TXjuT97sZu+jlKyZxLb4/vgWvs8yGQvg
EAk66t4kmpuTHE9pVa6NQudEUZXvnNnme26u5tUZFu1n31UwYLWyo+vFJfDJVNz1X03tBvcgXtvb
DyTV7AbKL4jmbHLdaIGHkCGbHqhFtIZ5ki7vzF63v6lRmn5vXLX48/G098bDnwV0svQQQkXrdv8h
3VhAZusofw/G8Mcc5T1a9+socL2Jsjzs0+YIhnAXRrHOXFiQBQ0qrpQ6b0ds47zRnK7lxhS18gUa
pPYxSaKDKGpvWiibgvHki8qm9e0g+LWs6+Q0fTB5i/0s2vJzJoCgWblCAjCP+vXxKu49OL8PJ3/O
b3UXTQNPqrp1H6DcX4ZJqntBgqxrKERmnx4PtTszCh4SrWTQvdxEC+5Qjk5JAzpQ3G55pSapfqwJ
x783xHO1ryxcwf7bR6QaIBUouBCBy9xOTo08OyKP7wPXbaer5/bCp0Zh+1Vs2ScdWOHBEbinzrFD
EFck8gMzQoa7mSJ8NsuaDd7UZJyN5GT1wvioU9Oxz3S5u8/K1PQZ1mntnJ4wZV7SExFO7PhWV/Vf
Ma1bHB/dCa0IEhrw1hPXB4z5StfHxK+Lxjb8VC20D1kiAEJZhZ4/ZXi9mf5olNk/k4mHsD8iXakf
fLe9LUKdjDsMPX8pxn67ioIPY9cWq+g5K7bRlHPPvZGrF49280GisrdFqNlSylFRWaQacTuU41aN
U1m0tKo5X07dWFo/KZDlwWRbCirA+lGGuzc1Seyhs809QgZ4O16irkaqRSvj6RQ3K2Uwgh6ZkItp
Rkd7cW8ohFcAz6GAB8d5M5QWFyZFR1q8ThGl6DNP7Wu2LBBhRJUe5LM74RVFBXJJSM2ASred9NFS
7NFckiEYMDj/N0LNvvYbcxkDW1XaZ7CX5Wlq1DqcrKGND47czjTJ2QHEG3RLOHubO7ITbp7WTUXN
QC8b326t/poDk/QdbcrPj0/37lASJQgunGbU1uPF0ZbOaCuCjTSN/zv2tXHWm2GkHTVlByPJb7MJ
lWEx41pD5wtZzG15sckT6NgqD2xcKfUpk8x/02qOTAH25mNxb1BG5TW7SzO4fz2Y2cynt9Au9ZO2
m763vT6N5JpN8fPti8czRt8W1BngqM13WjyhWljGDQEad2mgDJN4LvBHeI+4t/b18VDy/+pu9SQ7
kTsEPsKWJj1jmWhnBeUVzcMmUtdr72Ks43DO88kK0J/WKE1Pb64ySmliSozEI1QkSKVuTzYSvt3a
DAwKtiV6HXgGEL6d9PMSwTMdAZ4dJG57kyRlI5dh78u85nY8PYHk4iAzFQx2354mc5g+4QZuXtlO
TgWPqqufUvR3DxKpnftSqnNzp/DAyebk7ajrbAqLQhzvTds5p6Ka3CcP4RksnlHUA4g6nh5/yr0t
SueEJhTPN2XBza7JszSukZUWQT2s1Sl3BvVaK9PfALmPGgo76wljm4YrLkbUALeEd9ll6IWjCN45
UM1J1OjfcrNA/L1WVagCjtopWH72uvnj8Qx37k6pfSv5Q4xOq+12RblMo7aTMd7cGXPoZorla3NR
v6tLc5XmAYaf1VZCA6dsD/K3e4kX1E5JS+UzRInnztGgwxzH6wYMTu2urz/lUKBbKg7j9Ec/UoHG
BcUInEwtz9nQ16G+dv1H4U2I3aMf/XezqN0pVrL6f6i1cCXxs9AEkM/JZj0aYzYGqyZhBv4ynRSr
1Z9iw4j8yuuXJzu21Mvj9b9HZclV8PiHIAqSwjZKNDo3oeZMbUBTKNMHQqkJkHK9TN2rMg7rJ22p
hHkeMi9+pj5ba+Gk5GMWmM3S/Xd0R2KHxz9oZ8vzezjVqNfKEEH+/fcAuU3dWFf5Pck8ED42lYXz
q/4XpYr/IT6WmgG0yKW5LJiD25EM0NzUWjIKBohWJJe1Jbv0F8fogXRaZfI+84ziCPa+c4HQlaRo
ADGe+HjbvHa00mogyYkAomx7Hge8hxapvVzyUH1aC4TRHq/m7ni8obIRw7O9JT0ivGnHi6uLwJlr
+0ffz03QK4VOwyOmpzCXb1biZzdJkUPK0YiD3KFw3T5ph6K3BBIvZuSbk1ADg1rPRe+V/2UoLnMP
HxbJXNg+c8rqFInVagJmkkELNGvTd/Pi/WN6U/zp7YtIeIxgPI8cdW65yL9tST1ai6nDHh2RATu5
WgLhRtyovyu2wFWqJxd4PNzeCeAilJx0gJngOG6HS9FtXAR5RTDH1uDDrvECs057354Oy3M7gRaf
SiIcCICkQuXtUEPnWfCZEwrKrimwe061K+ru3cFNu7cJJdgSRBfoKV6Y21GaNcUTT6Pjp1e68Uer
YF+iAyjznaZWfbq61UE8vnunET+CBQfjL7mptwN6qSWywuWUQWapuEMoCqZ1752UTkvDNZ+G89K7
SgjlrZIaK7Y/6KW4xJ1jHvySvZlLShaSbTSVwe3d/pDe7WBL6LzfmlvlQbviTa43TufPdKXCtkUd
+/HW2fue2F9w9FhoXM823zOl0dunKd+zLWLtnMeOFXSeZ394PMreBpVwNEwB0aQg6LudVUpuobl9
3gcd/ucnymH/NG7cfmpAeRys3150IJuhWIlKy8MtrpSyYjcZBvGWjf50kGJu/1c0dfUr5Y6S4lO6
vng5YjLEDvHnx3PcXUkOPVenRG1te7H2nCMu3FOnScZS+1bVaQOWAx7M41Hk99iE6qTCkuJD/oHU
xiae7EdQTnZDiQY2gXKl95/+lRpVgzzkNJ+MSaAIgODTVS1HNdDmIT0IvnY/pMTa/f/wW534rplS
u/SYZGk0Np3v2fqAeEMXQHNLr49nuvslbVothOoIVf0S8PntDtX0RNE1hZ3ZkTuEtRarF/YoWpVu
RnATrUZAt6079+56xMPZPYPMkTha2glv01YlS4eV+eMNrsQZALVFDc1EtYKECC9YWmj4/8NM5Wjg
CeX9vclMMquVvCzGq8ukeO8lZXRZRkn9dMtizk+RMJVP2Tr0n1bNrQ+ejl8Qhu2GIpADsEnBHhiU
/OK/LbPd94AW3JjyIq2W5WlqjVFDr27N/wT5oOpPZKAOgmu6knyYsiGxeaeL/FSMSYSUBJ5AdtBn
repBdAAM6Ue5J2p/nmd18kXr6MppMYX6zc3GqcOXfTTMg7Xb25A2NUiJW0REfEviURbdEBkGowHq
/cOJiFxL/FldETZr0MV/M1uFYOX30Ta35VJnWpXpck8iv3Wei1ylzZyW6XO6OuZRPWpvG5L+ozyB
xSLWUptHcAL3JiaPaoPet2tAFlZeVfRRA7dY6rMnmuTgkt67WviiMGN43HkMNzshXsusXBSatgCk
lRcDjUjVN+1lUWFzLmMTtKjgTeGgDcmfWWG5f8+LCaf18VHYu0Sh2MnqM5B5WPa3uzFPk0Sx847C
WJGoL2vTWZ9tuzzir94DEfiOpHESwAsZC8777TA6Xy+LhAvpoU7W/JLif/pP3E2o4CvsfGR/7ehL
WeGThPZyUYapViT/OpHbpjSLMLqkQhjTRpnmuXynVEbUh+jnjos/KcY6+G5Xrj+aoenLwDXKxvEz
oUSoitnWnPi6opXN+1ToGkzyoq2KcHL79s3IHPYGPVRqHZSO0EnfBIRO2+RdKZmR81Daf4xu1EDV
VfNz36sH7+3O+eNZlzwxmrZQnuQH/e36aNcWv52GqkreWqaPoIV1JcSKfD0DFf14b9wLFEikJ+6f
fDNqYndkatRECWRcMn8vyrIqcJoG9u6KPMqPNNOVjzRXM8ePM+RXn+ALDdbnvqlt9rAVT6WfWjam
BuuSae9cimCdn6nNkL52ops+ioWlPDcxjtAHuelOkURGBICcZdsNnsLt8qyggheRUeg1wQyc08Vq
Tq6iV4G96uKfpU6a1G/K2rYObsW9eBZlBKp5socv4R+34zZOYbdpQqrdGYX5XhGTFdLfSEq/piwC
TRhRaJj905gHbg4lflwUz7c7tz5xxI/MQXa2CMmkTqmGwpu0h779LeDb+9VZvTZAFsL4mSajftJa
F7yrGJf86C3dWXDY4QD2eLshLm4hRq5CyUFzR97SqK1e3bw3glGM8ZmUD5nLQi9/4GU+HHzlnRky
KDVu7hMiwG1jFYsntF26FQjt1CJPPgz6kzmoKvbe/f/Q6pEOylQCeK4p3stH4/fzhrqbLtxOBMIc
y5Pb0EIdi1k/oY16VFfZW0p5qoEkA0C5A7eurjtbZUGWN+oIQoB7KQIBaeliN0CEG7QGXxwzOYq9
9pZSLiHZAvkzlMbb+a2Ta8c6pmToQLZaYGZZfzZ7ByxAKvqDAHN3KAI8/sNrcMcHLSY1tca0EkFS
6skl9irj0nvNFFZDdQTv2wMA0FWFnwIdBiLCFmaepmpN55/SQ5Vy0nJowgH9n+Q06wsmNgW6ktZQ
YzCdNnPoeXTI1SkXB6nDL0nLTahH1QP43S+xMvCit2trOo3ajIiwBlJvvT3XfNYvFCrir2vXOAj8
5y73ZJMrRXx1xQi3cVabpvHLvi9cbiwnfnG0mV4fpT77aao6wvIOra+vj6/5nbAHR3IC0V+9fKqs
t79yTNoaWRC9C1yUlOnnJOvJGIyvotOK58iz4oMC/c4ugCWHoQmVPWKCLbS0VhdAKzb1J9A5BY7e
UQ3LMopfm2ZVjx4wucCbDyBpcQiBSBo4lvK3UyPYGyNjpsrQtHNkn4zFGUKa3AZCX2NbXecKO3Zf
iyIMrY1FuWT4IZe+rVjK+c1LDG1OxgiwHvBQ2myEhvqNk86UV9RxwZAYh/sw0dPlZHlD91JXbfzn
4/F21xi8nKTgqLQlNpdWo5IgzCtJueENNpAyLAApc/TPIyWBN8cj5DKewb2FYgP3xyZorudF03vb
wMQoLrwrpiL4fGmJei7b/sjg+H5WcigGkfqC1Go2G1VgDo91s90Fg1rNZwt2sK+O0XAuokMu2P2Z
oNQOCISuIy8pULXbjbO0Tm5GdSzriStK5uaYPNEET06rrbc+bYH26fEH+1UKvd2pLKAUESVokk0e
OfffnhnEV52aDhlzo5hvBNXoWvV5VEjF/ZEz8kdWmcCvsbfNCWCs3nypc9PDO8B0Y4HE/ETqYEw4
aPiRU5X5CaUo4zkro/GfzC31cxSlfR5286y9snY4GTboMX+IUfBITo8nsnPxUqXk8QJXTWuf/Pp2
IlGtLLaaK12Qm+b0LwX88qlG5+6pKuGc+Y7S96d8VrxLi43vk+dG6jfK7V18cPL3vp90FZFcZ7bK
lj2eoumUt0nOJaPY+kmJHeWsisG6jJGu42d/aLiwE/8hM0FdD1AjhB+Crttpe11iGIq81fARt95V
80Q1wegz5doUmFUW2Tmxzek15+YL+nh2wp59q1mH8kf3IQQ/A+E9Hbg5c9/yJ8wF99Sh54k1YnPC
XMYZLnORjIhVCyJ3Ko/X3MyOyvw7i020CRSbAiB9k60sTENiNBfC6gKvc2H9OPXyGhmpeD95eT5A
/R5RF368y+5LVYg1gq+EQsuRuQtaJket6kg6p7WFAhagVZegmHRkzVv6XqmiWPjUTWrojHr75fHI
MnbenFOpTYOpCb0TjbDw9jtTDpybqaEAtySzGTRVnb1z12Mhht1h4FTxD2kFojC3w7SDyNdo9rpA
NVtkJSJ7qZ9csSx+H+m58HuE0ZKTgrThKV4ou2apkn2ZylQLVS9PPvbuWNTnLkqS85oY7sFdtfe5
4ePKcjmgU9o7t79NEehU6ilna81q/YthQn/pJic/OzEol1CLqPGFjxd9b1dLhSfIISgu4a14O2Ib
2SpVMkZU1L46lYlpBknvOn/0Xo7+nMLzbVEdOxh0b5q/D7pJ6a22XktbTWi3D7lNcyJrQ08hcjDt
SP9jjOY3q8OxojIMo9UpzUe3ib2qTtkU5zhL2Iu3PAEu6/w26pQTJkWrPzjzdKJoaV6wfj5yAL+b
KX0I6DdUgaiFEptvZtqkzmLT4IcLo6SOuJpmFyOCIS0wEPcr1PxSrXN8ZN8id/DNQSIvJSAiiYMl
CfxrU1eP1iQrFrpnwQC7urzogyFerS7SXipbi45U4e6OkxwMCoxU96D2+itQ/+11XUTeN3pdkwHH
q/5HOcz62Wsr58vjbXo3JSkAzjAa40BS22alFTQ5vmA8hWhHT3YIP6YOGwMnWb8TtXeUeP/KrG9W
UBqg0IYneKdMg1rl7alYhG6VlbqMYVr15qT5c1R5NCPXSnXOaztq62ni2a9Z4HL5SY/GEmeryMzc
11vuj9PUqrAZezUbonOuYv9WOxNOgqiXa/F5Aijzz5qkw48BnWFoAdlQZ/KOtdePioaUHwDNeHRP
dhPP/TPXQf2OicdFkPIwHSQMd9uTeVKc5MP9ylG2LZAKNljhWMMUetHcfFbr6TmelOY1GwrnuTCt
+vLmryh1fRhLNgfoEt8uqwaNSBRFYYZjMnjf3d6JX2tEhv4y9HE9SBB3Ngwda1gttF2lL95mKDG1
yM0kgxm2Rul+NkqtfOlVq7ras3bUdri7QnmyaFZTMQH4C9R+c4Xi+rvO9sBQuK3ML70Vu6HWr8lz
hvPamVq//koP1DyY386XAyGD5AwrCVhmy2s1Vh0PvzoywrKyq49oeT71beWdi25S8ADrjwgGe3P8
fbjNgahA60mtBSNcS7QUr5h0qrOvrnFLWVnYeTACM5x9Yb4dpsjiApqjsMZbDdh5U3RMZ1ePzME0
wmmZ1b/yOdG+t2rcfi3ycv3weHfeRT4EWSjbUK3hGcX+ajNHoTlREUuMT7us6kmkrXqeB+O/q5mk
53JWdCRgnPK/SI4fKQDvLC4DI3Yoe2YkKZsNZOHRAcdaaGHeO+1pnXTlyxgb/63xdH4/96b9ZC9a
dXo82Z39A9+Lc6FKJcA7pa3JbRwqzIw5RmCgggpjtXelhxe7L3RoYNXiOufHI+6cyF/Vbgp9lGvo
ad8eftH2iTesDRCqPjb/0tQeV0zMF39WplEeJM57C0oNU35NLnEYALdDKYWiqaVwiVLrXm1Kv+9o
THx08HVfTxBFAWB0rvthasYjxZq9OZKpAAKiNEC+Ilf9t8cwbadlMgZdC7soGoxTb7TZF+LozvGx
Xu4OQKC7gyHKLUlfzHVrM9k5ep+ntDHCqorcb0a91DUNvHa+2m66HLy/e2eDziRNGC5UirabswHK
GgLrYmmh40UdQXKvjS9oMFnXhoxb90UqbwKc+yjeTsVwoOouo97Na4zpGmJoxOt4LG8B0dyta9Z2
qEVaVqOMTwsdq6sTxYUI2iUuQDAXuvmpJDj+Uo7W8N9K1Efty73pAykGhyqbNvyQ2+9qGbySk2iN
0M4xKvDJyLL5YtaF9Z8i71Qiyqk+JZDQQrHE4kg8Z2/6RJCoClJtkmtwO7ihzwPwtckIrSipihMY
vbj1s0hvP+eeA24JHuwLlGsMrnVzPNmKeWR5uLfRYEnQrKJRJR/T2x+Qu3bRKRTDwg54Rji6veqn
jWdelWZ9cx2KO1jqE0hFIjRgthFCouVZ4ngsdDklcVgk7nApCy9/KsHaHzQ69m5AhgAZCMBFmg/d
zgqFcC0uHdwWlsg14mAqFu1f6je17evEWy+j0q9vHxLpHs4PzpVADyFN3A4ZW3WDn1K3ci9N44eB
MtwJPAS+S/zb+T9NZLwZ14x0A3pBNKvg62nmtmXnxXlni1GsYaHp2fe21V+Qo1E0P1cXi8jBIg+y
lvng9r0v2CD3SphH342Tgh7e5rTMulpkI+JwYVrHED/mcdZeJtOK/jMhrf65iJbktY9F4wQLOr9X
IIQTXDN3BCjiqf+89dEhCiRskFQivvSWgTvaS+FOubJgsu0YX1QE1n9Wamu+a6q2+vZ4qPtjShRI
c0k+qaRd2/BBxyjAyLpsDYc6pxlS4t6TeJVKvVBYXzwY3Cd1AifP6+pcBUqBp8fD329nGYRKrRNA
U/iSbkoH8eJUdt4XK89rl1ZB2yJE62dLigPxqHft64hMwcGHvn9m4V3ylhPbUSoiRLvdzm5m2iPk
hiXUvFJcx8Lu6G4o3iktnPWnlnrtJdedj4+neX8TMyZETFrQJC6k9bdjKkirz0MLu7kTafq1KPUP
yAuDX/cc5aohc+F3VNNCYAhHhOD7SxBQLxAEbgqqCJTJbweOyyKvvCRXw6LT5ks/6zjvFfZ6zvs8
PnjYf109tw8eY3Ev4QkDs/qOlw/hrisma15Dw41EhSxOptLbRt9Acuffs3km7OpbJ8z0aX5ytHj5
lFI2/tKVWL1hAJy/01snvj5e+L2PDZgTWCWwRyKAzaEWc5nVZsFVkq5Yjvl55IIEaGsH0bhyhfK1
6Fb1VHlWmr+1IMltQigFGoKiM6iDTWsiq/MYT8BpDUXTTK/equl/5mNcULMzyn+WuVPPtTOmZy2n
CPx4yntHiuuLAod0zIFkfPvJNexmUVIe1BCGf/9+FlrNXDXlG9zS/rlDBfngBtnbYhxiyctwpSve
JmwtQUlOsHp4HuJyOM8zTx6h33CpZ7cOH09Nfq3NDuOuYjVl1wwOtTxmvwWqdWmkNZq+c1jmc/8x
hTvkI0IzfX08ys5hpV4jcyqUl4mHN2emVdN8cUW2hElTzri3tYbz1Faq4WtK3pzHKaVXLNIe/VvK
7srBvtnZsERq6JCR0JFabUtvk1K1o3CKJVzjtfHXqm2frGbS3w9tUr80qzv4szbXb7+FCSd420k/
qONam0+IGLpmpSluMXEpzLAyzeQ51VPrrI7WV7iK+uXxAv+qXG6/I/gv4hdoPHRiNxGFUYpFz+12
CWGu5zDFkWFItXk5r5Nlf0QEsf6hmdTLFqWsTrPaxu2p61T7kupR/iVFZ0T36dGZgdeSFB38tJ3d
TG+Y2xZyAkSWLW6LUM5Za9Ej5VQ7+ofcU9YnZxzazzZX2s+4q6KTiprqaz51yfcGGuTf2MDgDQVH
uT7rk5meaNIvrz130VXNkR88+HnyS2xXjrKXvF3ZnZQXbk/Aoiw4ghgjZqMWVq6h0UxTEaZ2r/8l
VENxzo6Sdvmzrcbx31MZt3FQx5X6KmIbS+aDn7Jzz3AC6erJ1JEqh1zJ3w5jmY3enNT1HFqjSIRf
En+ekXcVL0ZVl+sJXIfxvKjFcrWrZbpg61j9PSC8k+KODKK/dZTqnV3M5iV1mvI1Bwn1DeVjxTrY
2jvxDbcggZTUNpPh+e2vTMfWyapFncMsqucGUqWZvuhLXb7wVno/alNFc7DOqp6lrFAFUvsl+vPx
Qu2caOnoR89Rwou5kW9/gdU6hRo3KocrtZrsOU6i4rkdk/GrXbhKFYx9L8ZT5Kzu298BqsEMCQ1J
Cv5t3oGsb/WxwU0wbJShKc5dB0zw36QzlPpc6SbeMmntlPrTmycLkQGWATR4l9bB5oamA29Wley0
zWraNT/wSUiumVqI9uLmRZ36sWin9TmLjeXNlUWqiVzbVE64xDhut6uc55o5gyujMtTlTRsKAUvG
N/K2aOmQKes1ySKjProsdk6jVH0jL8JpnbBn88jnWaHDfMu10KwRdAE3MuWvtjk0L964/DQgOJwz
dfgwe/l4mTOnRh1XHT4/XvD7+4ryBAxl3nm41yhl3s7bNLIVwS1PhAuwtG8Ui6zEh4yofBTVOh6s
8X0rH4Q3RU0pcw+RlofidrAEiZZRXTksqz6J+qXkgqpCo0icv8wBGOe7cl0W9+yZ3WJifDaZXiAi
oZgvc1/WR37o97EAEC0IUECIiW9pVN3+FnQCVi8S9hA6GdcKUHcNOiCQgoPTe3/L3Q4j//7bLddP
jaFlrjEAz4F/55eeO7yIBuRFO3cC2bbRPD/+oHsDcmCpHKHgg87DZk9hKzZYc5mPoWoX9RVnHedJ
KRcvpBeQ+JEWD9fH4+2toyGHg1Ei6fubt9itRs3MuYJCY+zid/Uqqi+6NR89+ffXMKUKG1ymxN7x
uTbLqNeZN1XlMIaL1Yqzm2e57Xs4F3ygU9V9WC0v+tDmivGubmLQeKNqfng8y51jwthENwSooK22
JU5KG4kJeWIMk1JUYZYL6NG9EO+WdWlPj4e6Dx+peiEYZnERETltOY4xQsA62mtjGLXU3fy8yZRv
Wak7z7GmFaUv1i4jnNSjf8kM8qOq2z3CUNbcKA2hNk+/6q4d0CqGYsTohSJTkworqIUXvTiTyF8q
tbfhSqdKpwRLr2vfkzopgshshj/7dvi7THrji0jX4pRjjRLU2ui80iPqPz1enL19IBuvUtyDBt6W
vIgHPAR1RG5CUwwNFW2EXT8pdp1cFqUxDB8OkgNubJxyv8wMFDu5jw6Cz739ThwA2pBLjDRp8xxH
bmVGnccvmKx4cPwkKsG2Zq44qP7uHWOUDnDxA+yChNzmesp7dxn1JsbrSVHHr22t5vppQTpuuXjr
CouYtvHB07s7MQpnNpomFFO2nKksFSagC4CzoFWMb+qsR+8NmyTl8QfcO0hw3NH659IAtLu5LppR
qWBscB9WRa+eeiVyQgTy1LCtQXi9fSiaLqydBNbcoRAiwPKemwDQVEY3u9TThHEXcqenKPaag1hp
b1YSaAdCDS7KXZQ4IORXpEAjQ1gIYO0QGDjpiZ4BgE2OKjJ7GwOaF/sCRAAFqO0C9n3nNhb3+5LO
xouu9lkY5XEFlS6zU4QTjszq96bGGynZRIjscV5uHzAaG1UzKC7uGppnBFFddpdubuNQ66BDPP5g
OzffL8ELAF8SCLQt+U9CM5DctcewR6ToyYxWT4rBZGFBhnDVY48kQTHnE+Xq6OBQ72SUyJly5QFv
lfWnrX12oq9aQRtoCE0lEV+rfEEZUjcgo2gpdZpriwf1X3PSqMJXrXVFUHainEoWiudgUhhV5rOb
hx+y6WjgRIjpS/h4aXa+Ar1SjqV0opAyArdfoV7cRtBMm0LTSm1kC4q/mspYr1ioHlywO7fAzUCb
zy0iUvgpqadwBTcwh2tUJ+j9we4/qPbdZzWkoNJjD34LJZmt4NWg9i26WmxjfV2RuRrHjsxXU06d
qXS+q1bqe6VLrINB9143mDQo2ZF0UlHdckt02gLAgtoxHDI7qYNVWfqPWBe0FBqnSv+pNKVaMXpv
hBmZ5uSnqB58rIym+dS0C/gpbo4hJ4qK4peMtPPCiZm/Pf7SewsDz0Z23bhRzC1QOG+03DYbEJaZ
pthfCgt8GvYHCuq4OCxXGUjPmYfx4FbeGxS+OkZhHHBSzE0BRx1EoWRONIYum/maJfWPAjjtqcfZ
+ClqkSCLo+ToJdh5yiEFG5AEZPeAesTtlo4ysYo+V4g0vLj6y67H73nX1Bf0fapXpR+jp1Rzcl+g
6vOSR/m/j1d5p1tDdMxxxGcTmgpeJ7ejQ7aOeg0HYB6HahRhKbr6fbo4secv9WJdkA4ogjJSp/Oc
as10RThmCieBZghmTm5/cLp37nSZg9GvkXbhID9uf0yqzEU8FhrfvBTFE1fs/H6K9f/0Trc823N7
5H68d8+CQwee94svsaVoUp6MMqWdx3Bdrf6/bQJFEn+jxjpZUzvPWMbN6UtcDdb71Wq8N2OvAMxQ
96GlTcOIKOV2qquhZvUYe/At28W7eIlapT6uQoPveV156trpoHMiv+NtwYvxaOHSQ5emL1tUYF42
ieYNjEdoOp/Qrl6vit3V59xyhoMcYW9ZIWVQ9gW8zP+Qf/8t1cuqdcnLns2ROvqUnoRroeVOMRTD
cCGuJCr9v9hwqUogMkd/+61BmxpdM7pS4B+3fq66Htd5GTP2UCn2eVB6bzyVzTK9c/m3bWBWWf88
2617enyMds4w4B2anlwesoKw+ZposeCio3d9WMepXV1zFdJ4ZirUENJImT/NjjG1l1FXjM9L0nk5
dknmUcays+qgQSgC27IpB5XjdtXtycrdVYlw0USe4uwtxWcHitRpWvXhrDZe8+TWZhIKHu/L47nv
7CxwEXQsKPNKrZ3NnRmlTudNfdGHqA24PzpVMS/Fojc0qarh4FHWdycpXUXlwQEovtlalbq60apK
N7fZsX52dZ8805nSL91YjE9rPyRhEttJ4Ghp9efQF7aNqhYwjVU1FzXI3QheP2pe09M4z0ZYoZWM
8PNSOcCeMkN8bxsjuQBftf+Y0NcwQrzrxh8ltt0T67lOz0ORtjglkTb4FKUqnK3t9posuIA8XtHd
WUrGJ8U/6FxbXKbrJlPtiakPO0upvyjz9Fw4pb0EHVvMp7e+KDAt5vUdNdcjuozcJZtrAvQSqQ9X
kwe9brOL9Cp1k84RfdjrkfsXN+fn1oCtA/gVdIKV6F8fz3QnyqICRoOPsglc5a1l39BmbkIc2Yc2
IgBFAINz0P2ymn8+HmZviwIgYl5SHZvM7vZsOK2IxipR+lBthxmBh7xMY99qxPLcuNqRKuXeXQCk
Vr5iLnQ7Xf79t+uvV+oMC5CVzE4xl6+da3bVx7WPIjVA+NB4N1GPWvyR0oIRLGTXpym36oPH5d6E
BJsP2paIZSM1Spi8OScKYtHjaGgtGgeYqgYIAUR65nuY8b7aawXepYuN7k/dqM3ynZMs+qkpegzA
Wr3X/s6bJf9Xg6L+9+OPsBNbEePSDiJwB+u4vaDQsynawug6lLud6VUqNKAga/XnMq6WU9oJTFO9
EbW3N48Ke1qil+DFEmVvPn2i5zgX5Eobjo2wv/0fc+e1HDeypetX2dH36ANvJmbvCwBVLDrRiaLE
mwxKouBdJmw+/flK3ftMk9KI03N1okMRLdGgCpXIXOtfvzkmyTnQtIV7Z/a2u8UMTaLzKp+6v/9m
mRtDWQXAOtq+vBoayFDO8FZzLluGJtolFU0XVccAJ4nMrEFbUkHV4KQ6/fvvFs4NUyRwdPTAxwfh
L2vPMXFB8oXu07n1ogdvsFcaCVeUaeXIrN+bYzvt/TV7M/TmJ9sGrBMK5uOsFfXQq7bMbC1ZhZim
p33Fs3XpWKodsAqO6s8bGPptGUlyzGtnqg/T5rY+eRFMFI4ploMN0z3XZ+zrZZBaGpPV2AlUJ+Nq
nH031p2RPf/6Hv1kM/jeOx6H33w0ryshy6vypY+Wns69tc05duuo2K4RWkYaiaqY5Fsbws8uyDbO
mJHGmq311Z4Kg60HVK/71MT0C0vmfqnPZd0XZ80os7c4qD95yni4wCmOS4Al/2oFTGuowpzjPhWi
9B6U9O+7XjeXYdFk6TrM/b4YsrcqgJ98+qTMUOl9R79Z8C9X3cag0q1Iyki3zhCQE2sVEIBt1llc
+MPyMETL/wIGP6bfoVSjUThCAS+v2GSmq8exkQBZ+VKhnyj1eMjxSUQjW0RRHmv8li4DpHrN2aIH
1yC+WNr2099eSdiFowJmzn2sqV/d64Lpg2jkMKRWA8F4C6QTI4hkH8vtdd7/+lo/u8cBA3Wa9e8l
3qtFFNUAAjzOQ5qXcr7NrHq7r8y5wWw/DJER9fkbSN5P1hHmZqTreezYCO3tl3c4cIE64KDQEdbW
cOP382ogoi9zwrv9sbwaekGFF87zW+Kbn1QEKAAhjEDeQJf2esqLz37p2YrRWAH7Zpf7hZ1aIc3x
r+/mTx5JNMHA18wWHFzZX23PhRkVQVT1KsUquEs66W5npQpK7Oir4e/fSCZfDBGoqY7XfFUO6G4b
m9mZxjRqvWGIswpiV9Vl4S134BlNUbBH4ZDt/vb7i9yjVpjgc5bMa8I2hGmTINFuTBFw62s8UdYz
0QgDLqBVvnHk/GRhRshYqK3+ONpf3cqwqmTnDj0l3DTm35amkTurNM0LJEDBbdvZ8uOv39rPrse0
gfbuWEWAnL9cmFPdSjlZvLVhdYNxx8Fa6gP3ODqnpLLvVsTIb+1vPwrCGD4gPvOOcNnRL/XVe7Qq
r6jnbQaks+veiJdgW7b9Ag7elHExW12ZDsp07q0i0NWpNQPq7rNtGE+y2aTQdAdTODHJ9579WXpr
IJEaeuVzKDy57ZvexCI9W2TZ3GiexyXG1F9cZ6rNvuZjP0ZxaUQd/E0dPtRd2DRYBrV2dhLWDALf
KBt/eOZ5EjjBYRLBM2eo9GpXpXVbJ8yceZvwXm5Kjqh0dSSmWb2rDwQwfeE+3P/60/zxkvg7A0vw
rKPO/8F0KdcwIKu289KhJCnyHFIS7ZtbhzqKwQik3hsVZc7ZBJXnrcrwh52G6SmzF1pXThAGaa92
b1WaIQFWmZeqskMNmslwTQvBAvi7z+LxOmyk9AMM2glSfrlgVSi62h4qD+e9ZdniTa4yWQwS9bY1
bN5odH54OLgWihcYiRxI1LyvrkUcWBsQOealpSPESej0wUcpHeIHc7Hrmolj8Ncf30+ud6w04QDT
L2JW8erkt4NGGnbBPQRQaowpHsjA+JbnZMDtm5olfBc5LUr1X1/0h/b4yMFltM/0GYbsD0gHDgzS
KlvFRc0sOJVmqVLdl00qZTGlG3SdxKuc9srOnPDw6ysfl8SL7pgro0Q56tFYcITBvPwoOwfWqypK
P1X5YNzPGUS1Q9kaHrFLfSb3v77Yj9ZuXI3P8hg0SkXHFPrl1ZQ91WZfR8hOIqvuYzXm7sVQw2KM
qTrKGzNE5BgLO7Npzwdb9vTnpXFlEZ9xW7hl880emigizGNrnBSNDMEIcIqm/LQqJWVvNIXRpVnl
Vh+TP7eeTdh9q9geTeiSgRi7MjYNHOUSPr/y0e+q7dOv396PyDMDD/PoXgxudqSWvepR3dyjYIuO
PUNWmBdIBewljvBp6niZspTxsoaTt6O1688nT3pDEmyeLGNjLQLsVzonaN74dH9El46vCIk48wZQ
AgCQlzecmMCccBS0xRHstmXHh1qpPVmJ2thFFkxLXFc1PUmrYCbEsxzqZ+LZK43vRFcWiPZN/HCk
P+T4msCBb2O/y5ou1avpmvsCGUKVFKosr9vBrDFbdPztE3i318ejTYrsUY4evd/soLCTunJz+iXL
H08LvURFrAvPQtyTV/0bfeqPKzrA9pzdAms9YMPXYMVWDyiutrZPUf/hgtrZ9UE2I3wHTUjDrz/w
H/cKFEiMc2iFGOX/oFkdJLoQormxkw/l9CmfXR8Bl28lPjE5eWzSDL6xT/x0hTHlokc4lgqO/aor
lZiBNkcWbGqP5bLjhIcjW8tqR2GEpnNuZWoMoRnnpfZ2GgLHoSXAkTycrviD8PV/vqz/kT13139s
Eepf/8nfv3SYvxdZPr7667+u+uf2bpTPz+PlU/+fxx/9f9/68gf/dVl8kZ3qvo2vv+vFD/H7/7x+
+jQ+vfjLrh2LcbuZnuV2+6zwHP9+AV7p8Tv/p1/8x/P33/J+65//+duXbmrH42/Liq797c8vnX79
52/ctL+sguPv//OL754afo5b89R+/eEHnp/U+M/fbPf3I8Xme/LUH9mAv/1jeT5+xeIrJKSy+R2N
Zmid2fraTo75P3/z3N8xqAvhFhxzX2Bn8JCqjtLyn7+50e+mefRdxwiTZptv+u3fb/zFR/RfH9k/
2qm57lDxK655RIb+a7OHMn6cjUJeJmfsyMt9zdAwA21JkwouIatY49zF8z3uSytr8ezNjCCIm0AR
HNhXfnSthxwTrKpy1hN7Ql76t9qV7y/leN5BVWZ2cxwzvNyYZndYBkXTj5eo3HZZHYjdJOXtRlrA
G8/My/3gxyu9KgFVlxl9m9lm0kaWOhnMGcAZv/LbUgZvyeGOu+mr++vgAEVSC/Z4iLOOL+UvWFUd
WFulGuzjMlQ3J3pWS7JaZAhGxVLv2nyekI4paInUj+dGGIk3zp+fvdO/Xv7VPdXuBFEEwJnnPS+u
HIdIwSab5lsyENY3burLne+Pm8rgjbgFyDd0Ba8O8m5VUngdKykyqvACKVrHrhdWho1EILKMOFC5
fMsY7WVh/cc1wVmPqBPNGZ5eL++uZ+jK9XLeXkmDlsfGYHCgGUaOdaUy3hmVaceMsvUbR+grD+Y/
LkshSFF4HP0xW3152S0bNgqGwjpGd3UPoTVNFxmZiOVOzYsv9p2zCieRQYtIGufSKHUjUZuncpPh
/IjuvvEPXkZ/smtMXw5p17ZULaQHh23KIZGbl72s8OmCDd3N1wEdSpD8ZXv6cxf461P/s1VxtD4C
tEUy+X13e7Eo6UVmKFtWEriVvcUdE/cDPMxljR0OkjeWIOrWH58BHCK5VSxxNq3X9Tppp9HahmGU
dIbWc6zwD4/YV4ripgvbnDHTlPcind3aqBMm4cFFAKY7x2Pv9YBrWvi4xBqdWJJ+VVQMFh3jhWVA
akuXYAwGGMytMx5mWO1tOsjRzROAsvU9Q0jLirnn3f28Bmtzrwu3wAQtm5oiKaFahDHY2TwfiDUe
vtnoNBlOY+N/3eYohlLPasGX06BA27M5oUHB2CPZIzNFyI6JGzBjak5FW1zLLnCXQz+ECyYDciBt
zmgr/dgiIaj3Tena3qUMJ8gEwZgZd9Kb3c9T4+X9XjitpjOrROEnzrAsqSn6ggmGNsIv+Ke3LV21
JY1YhUN4ax3lozKYPDjqFqV5zJ9xSn0s1zHStgltSdfJqj6O5hBdT04jxpjQ5v6eXs8MLpd57m48
TH+bk62bOvb1Wgf30YgBS0Lfb18FUg2fuE0eNuaLPX0FeA+2/eRmhSR5WtQiVkHmPS8uYYbxgjEi
msu6Vl98dwseimbyP4LTrFbc9aV/hsWc/qLsUm/Ud53zkdx1/U5iUPRMhbnczB3C/lgPonqsnLAL
U9lqHcYqg6AzVqudp03Xex826KgE8HX+dlfKFvudXnfmnTaMLNvRb853YdWHtzqYuVH1bG9LvJbh
6OLuUOsDISx1G9t1M03xYh5bbWRaYwhCGgxRbETYTcXclOCL366iPNGVUXwby6PYhJF2deGKoRnj
pa4iiBObGcxXXqbss6EsFhw2OQJuOSmDeufbhR1McYfVl/6wisycT3xjdf2zHLjYPSvC2RYKf/Zl
Lk9QS5f3rZB2kIQZlFaSMZZqjrsukPcKP3EHS8/I7XFQAr3Akbbxu30wKz+PXeaVYyyK0pucuO2Y
zuZM3lVhv4MnrQFfLJURxiKpEXeyGdabzDRbO1EcMEPcs5E5ydFYCync2tVfnLwq1h3MYtofmePg
E0fbPD6SFTANe8MwtJmMc+Bth01pj0fFDUoAmjEY70kZU1tC8G7hJHokIY6aXVfBjgJHPdWDyKyL
AcZEvPRVS4qiLpc6mSPbeJc1ufAONiF9LerVzEcNjVm4n7Z2by8nLjFE6z5sesLMB0ewFCDEwu6I
Swja7bm3eF553w0UUfFIZBHMKF8P0cmGonq7FOBUxqUt4fU/rASuzbu2H7xh37fjuj4LlZfrabbk
/BcHJBOTCGAHa/3Z5iFDFIaH+LvOhWz+Qfkin6/s0a7yK6bnHlYvPCjnbrblCsgkm8ybHsL0g2eO
Iow1lmryxDAzI1mbom3zpGOxBpjryzJP8DiU4zuWQPRg9lvvn7qbIZDAG70sExuDKn2q8lxWyRTp
4lb7Yq1TJ8jdu5YYBTeGUOLkidFH5iUxA0YWo8llZDQWeFPjCB0Z08HPam/bzZbJDsKm2XnWg4dw
+Dros+Wz5U16/igarLnGuGqFGB4735ekMnbLVLXmZW7PAw21bUmvOReOGIJD5xf+HCTzPPot4YZy
sHsrZuQVuFdNZUxo6SNT1Vm9k1kBen8qjMbEOwomyPt68kgJxDE04ARsPbePndy3l0t7qrDmWtye
RTjZTPlTUWak5C7WOr4f8MLJD01prX1MXupMzhu/zIndYK0eNs/E7dHa+rBLjHHy/T3gcnaCaV/V
XLqqr+yD2kbV3U3eRivdlq3/oZr8+b1PdvmFYcn8EqNtjfyR+O0g1p6bncO0X/d5hQW+nzlVspq4
9uZ67u9V54g7N1/nLs6G2UsXQoCmuF6b9knktdivy0CG09Jutyrv1T25dCCVxFCn/hLOH4SxTTzO
mUhF4O+krcbdYqyXdT6s78qyfupcAf8CDzoJlRXdqxolfliqhjKUR/PetZeAoIXMTvPRwFArk00N
s36ezdibLPMcr43dUIXVzuyHWC/lp6z0s9R1alq6KR+9A4BXsTdkFH2spsiIERTeSCbOxaHovQug
EXFZaIT4uFrsvTnPABxM/9yQqFPWTs97NiAUgJPIMBnWd8S9p2EbrEff423J4970d2WEIaiD68Yc
qJMtCoomdkmIjs0wq2M3nwEPqjrfY0JzEMHwMOi8Yyvq1/BJ4U+zD7q6OdB3TaeVFPWnaLXXw9K5
80kzsnGtqxeeRNicbNBZ9Lbr3fVLG3UPVSXo0bt8tzkDR4DdV9+JLf0+8NbyslzbnqG2o84r1Tsm
5Enx6C6uhW4QTkk8hYH4TDlz2uIMfKha+0u4QKJOjMZ6HCptJOTEcpqrsjqZGmkSBVsuZtyL7kGQ
QfYglO7fO+x6CfVleGPACtk1mI8wsp2+lXnv7wy8tJUavqyBkOk81Ddd651G4CMnhl0+QMa7XiLM
U+qGU7o63quqrkc4ndi7aLlNUSJMKWOrbudTkSPuLrz8TBXWe7t23KTtLNz/kfLuF6Y1h9IV3tlW
MW9ri8HBnRJ2z0Rt0MTQQMyPonBGmQqZbScW2UvvShQLXYy7U5lKewGVlLNdx7iZPrrtkN+19jwV
R87r4OHfg/HULsj669rf/P04wMKkin1/pPK/WwqPE8ce2qvQt85kER2a3u6TUHWfcwTGxFKf2VIb
OLtZ6jQcO31GqtxV4XbM/id1kaNmSEQQGYnXHrcVnE62EpZxc9HDUflGpRh+DrQ2QGQ0YIQfrQmU
Kn1eal/5/AZ7w+s4LNkNEN+7rdFA1Fw4jzlOL/JtFvFWu2Lnyvy0L7S+8xbnaiqDZ3PiZ4ghtw/k
QyVzZ35bWghy9MZXPeaPydyGENQcDJ2N5osIS5m6OsRPwXGv8iWbP66eMk5dnd9U9LpVPJRTFtt2
YaRmb3Q32rSL2JJrm/q63jsqkPumDdIphBceqGE3+asXtxOphouy48IYd1SDMFu9xU67Opx3iKZv
OuwR93nQPGZqxrSttc6qsF+wpsQFJocCG4nwUnh1PAb9EyEENDCGujPm8nSMNvwH84+jI95vEwZd
8yDPydey0z7PnnAXXmJQCKJfBvGuqY2dX/TDrlVDft6TscLImgcD4osaKMGHpQuTYLDMkxwQ7hjg
FqZ92Zm0pa6RRMrmm+fMFSdZWZLDtHWF/7HbAqhF2/YNXK9Ic/Tfamo0Ntyf+8bxYlvYWAP5RdL1
BO7gCfmI2fLEbHPaaSMaL5xwY7/dukuXgniJ2ezDuNbZch+uReHvxs2QJ608ipVNf1mSBZfvmXJF
Gi3LPRqpUqMROslI7fgx8zKHX+bm22d7GoBy13Fj2xtEGeIhIYsDQwB9U/giu0M30T7ki29jHuwV
A3etyTCjwb84rOJ5sc3nYMwtTdrHBO2NqVY5JHXhG0cYtBnbmKOUW99iVZFSn/jtqZUrO4w9cgum
j9EQ6OIEW/ohOkVpPb4r5024e0u43XVlyh53URE5h8ZU+ZnNCQzTQ/hHVFTa66lZYXhtrAHmJVpP
JSsHZXsQu1HufM4sPOYTDylssSsdR37jNtYBR0RrgsqTgSe30MK5VkzY9FYYYQCeQgPI9/Dpgsdo
Wl38qtrNm097aLnvFAgPt9EwxfuSpKmj6VBg34ZbUXeYdlrlO3PE4zKVgRM+WUtrcRCAQNksak8V
CbTqCuiy8Eqx66U9oBCIzBHNQCiofG1Po9YUrm2pdCa05ANt713f9FmYREA3RWySsYBpZJuXc4y0
mf+f3TmyYsRB+bdeWCDOk3IzlMfK6JkmdgNRF/5kFKeWM3ePmeNsu8UT9ocx8kabrE5DPSxRAMVq
3VruUmCjs48xCw50QkqZf1HUzmgiOp0l/5y3kpXO0UUmuDU1H/xgKz4UWcNCtWwsPK1w5RiDTBoW
cQ5DvEYEIeSj6lXJvdoafeS2TkPS4z1znW9D5O6ySeScDcy4uXgw1o9BOYR+PLdWf7DseptOCVEd
SIkOisdmaecb6DLLI8TU4bSe+s1hbbeDswvqyHsYpRiLpG4HfVLhvTFSbOtgTfoFoIxMlohEkEJP
1uc5L6IHV0TsR7WXley7lZHhnbJJ/171hk8hz8LEtcupl1s3GLqv1dw0bEvZIOpkWoftYsKoiBQD
LWfalcn1hl1VOMu8Nx0UwLTJm/toNsJ77/hNr+IO6l9Hup7Xi7gKSVFNg8lY2LnWre55Ftvlqz+1
+Lbr9qjnH/3ZunXrYLzJhEe+kuIqtzURU6h4FmHMJ643VpyXi18nY64mxBZOqD+LxutuNgMNTTJ4
Wf1BkND6Za5NfVUx7u+Oj1nvsRiy4T0E2JHO18+9JR3GKIKoaSy1nWaT0iW1jE/RMmqdOfh8eu6j
j1/cxhu3iy+GwqudI1c0LnNsTzEKysfiW4ui6mZyICvF7hgolVIj6I+h7gbFORNA7VLjvLUnyu7r
+1UJC3lQ27RfjWlyS3ZiOdyS5EGDisa56+OQrTbb1XVrfh0Eo+REbOYSJMrOfHe34C2nd+u2UZJq
vZBWqL1tuyhIE1/S3luNT/UcSiu2tNF3iayF0PEcrqrar5WxdnFT1eHRkW6jq/Jw9a12+TIxYSXo
wdnT+nJe5EuZBYlj196t0+gyjA1K/Pt6YzQcWyqcaNVG2PEkJJG2d8h9sx12BvO003mat4y4xMyC
zT361mnjbcdowbwc172GBjOeVLMdbZdeDUAd4+tcfjC6qAnioHTzm4C61YoNj9C+ncc8pSf1MJQV
NPimzUAgJK2RgQfxc+ioCeJxJ1qK/Hk2bomlXcPYxL+EmCVBKMse37Dl3jek3yVHDz6DCrsdbixd
ZJDJF4DUw9EJtTkxM6e+keMauYlelSl2ssrngoVlAxzP1TiWMSpW9nPBGU6/Nu91E634n/V++CAK
UMqE8QfwRlYLiOPKEtXTrxG2V/ZGQIR4KYTM+6BJg4aC/b6ECP2O1D/hNOQatyu5r3g5nOK4i8ZN
c0KcGA7h1vHoRPBVx/A426WB7t71q5HtLb833tuqGi5xG86t/a9f2A8oLa8LmTheJcB+R0rAy9dV
RJ6qqgrFmu1sn+ainCjQcVropqzYUZCZ13/7cphZgAjb9ncHzlfwd5UN0p9Wv0gjr6lSW2xYLoA+
HJAKfSMMyTn59eWOd/UF2g4N2AejwyqS+SYODy/fnWuD6kNYK1K8aYV6GjqMPz9Ave12LkFl22Ow
GFb1NMx44iCG8d9AOn8Cq4LMUB4Ds7gBDNWXV2/NpgNmZKywsYnHIedIvI2+eQJfYXljVvLDxwgn
EN4zFpyYcGIy/GqCMftlpafjpVa56f3QOFXqlJODKa+/HEgp+3tUq++I9/FNMcrGRd33X9u3BEjG
TK8H3LcDyZHOKP2c556d2DDWNz7DH+4izLgjqxfSkx1ACni1ZBxnCWSe11wqC/0kMKlqoPmuiaMt
738xsfxv55AvZpe/nGv+fzixJOnkL0/ODxPL2655agv2tD/Gn8cZ5/ef+HNkGf3OjQcqY5gceeic
7X+PLG3zd5wmyCPCnuaoRj46pP05snRDvuQi5mBjQc773eHn3yNL53eizbCFRJ8Pn+1oG/g3RpZQ
fF4+5TjxoSdjlMacgBGM9VroEHZGRUKZaSe9yPRwTg3O9Lvvj2pc3zB8qIAQtTeP8lVnzW0PT6d+
h3dQadsxGLRAcqLxL7S+5vCzm9OxFlF5GK3Zwq++s5pmF2UFEYFLVuYCJzz60l0XKi96ovQpNib5
mTVcBRqXvgusgrRxGMtmrUvaFJnl76taTAbh9pMbEeHR1F134VVuJkFUAuswl33mKzDto1OHveTq
1hy67bwLp/aGuHKlT4upch+YEht9uqLS42QmDe8qEIq6e8oCKrl4aK2u+QzEbk2Agk67iAsRVBIf
ndyxVvPe3JxavGPov/UnqOJbf7eBHBL/CQVmSUKqehcwL28/uUSX+nu7nuf10IYsBtr5qBa7zYeT
l+jJIfVFrwOAVQkSAl5t4b9Iyio5q/vGXzJjn2VB16etUkt2WVOVXTbO2tz1VQG0JAe1XJj10tlx
VeCGHvMWisdx1OPt5lO6xVuhVitBkunsN1n64a5ZSKzZuyWxkhjFhNZGR5sdAQtGmHN96drd8pHx
Qu/HTiGDYldnsrDAyQxHxRll2XOxjduHCg1zJiKCuiQKNC6b+Tf1Sqaw9sksj+XoZzRmhZV9bRu3
ArMRxm3D9ralhKepJ0YddRJBakmwNXAv8tHVDxtoWzBAzvGAS85czKNIxzv232SSAeoUthb3YyvK
074P60sbDeINbknr3p/N9+Hgmw91VTafM0dvdNi0DXPj1F+QXCPLGcitXJOqKqOroPKsNRbbgvTL
sibv3CzX8rFWktUTlKugL2h0z9uCNPSNEGHaEmz6g/dTvlFwtQWQ9SBaZp6VDFY7lV3d3QFc5eZO
RnN/gn0a7JMB1hh3i5V7qY2V7FiKDJNmeh4YQvaeORn7ITsWlJ5dLWReMpTZ6eHooma6ozEkRAiN
B8kcYkpI5xtv17GDEodwvnuYyD2lHS0qfe8utZwT0sYLLxnduSJeIPDbd11h2GZM2TfpfZjP8n07
FMXXEPc4AimxA3hYCD0c0rF3tveT8gPKWil8K16GYTQOWzF6WKIAdn2F/Z7fS948hYxY7e5ErPlU
puuy9d8GlQFnEKdZ3rRohMY4o7O8GVqvDHbl6oIHh8on8EiQLPOJEVCl4qgkr5isz846b8ZSgbVl
RvGVbmTEnS2vFjuOCse/scoqu0cZ6cqEE1icIH0Mn7y5jghWUyr8UBCdA5qEIekt6Kgx70xjKK/q
DJgwnqmEPze5kZGrO/G1WNXByh0P5uUiw0fifVGX3a2cgmkE9VL2KVacjDwZFqoHA3Pz8SIYpu0w
M1UyaEREdFk0tdcluGWVYCbNJM2dO4DmJi65I1fMK0W0L8eKAROTsX46swd3rWK6OPW1X4zluXOk
rk/bsYqya68fmgo5gbmJXUQnMHzWcERlojy7fcx4DTpu/cnRF4ZuDJGsgDVWkjtN9QXykbvupdVD
rJoKI7gf17kJEpveekLF1yHzHWarurd8YxPp2EzNwxoRWUyyeBl+ke3WXocLdHja2oGxHswQB1bl
lIs2MazB4OLChfkX1f37YGQ4DpwQmvXeEHb+jTkOTQyi3+6jn2WjOiO4hhDXgfH7RZvhKLnvPUuD
CmDHl+/UJsxwP4JlqFgpZwAqKpdNxL6/hveObcAizGARknJhzc273KnmaJ97s30Qa2m7cWat5fXQ
Bw5GYUUtbkRtNKSWOe1wPYxD9tG3xy4nbyeKsgMXnddkI1dVMOdxADM9PrYxRSu0FbsBRVqeujTm
T425OEEiF/a9dODhJhIoR8u5D5ZFDIlv0hqmOGGrG19bZRYTBugDe+RQm4laxF86tvraOOvdrqc+
apX+gmV4eN/Z0/ism1Bf1oG9NInCI/lRYT4Fetn5ncAH2uK1+4uhs1Q2WXWn4ChNAMZuL1MdWXOA
GVq/3TEs8sqTxTOI/SwBQGQKfMR4y5BzAeIXtaLZO9C1UV5hA/yBT438GS/rxNdwLtmNak+jt5MO
m20S8CqZ4bXyfCrCDVhgJdUwHpeQPKleVeZtpttw3YWNI9ukL93pdFsCu0t9e5tvNUJRSUIJLgJQ
i+fsAQ15dhVsRACDzNgw62SoAHpMZhpXrloi7HEd6ObsVov+WmfZclYEJSP8aVPWmuAeOTIHBOC7
oV4A1ubMDT4O7ep8svwxcxJvjNRGSw15I2Z07D5MOGffGuTGsUuA1NNfzn1wWCyYpnFfes6QmnaX
+XvSkOshWSLDLRKzdcwnM3Dp65W7tAQNt41/3W4Bh5CeBldd4OzeO7HTutu1UfFyEonL5IS82lYf
0NXZN5p/MIihJXAl3pzCuufo6qozb55szj05612RFw7ETVmJPm4bNZmM6UFg910mj1GBkTXxjcTA
fNThjD1z77vGuwjQvYmXJmTVNEO/bCnC2/AbhrPEGRLnCKzv6GkkpMVQ0xd+h6h3NCL2p4yYiOt+
MgtnVy+9zfMFtf2sWat8SMI+D5iBhV5xF+kxFyx5PpGdSxEhsf1o1bkQm+/g6RfBZ8k3Ns2YAVf1
WTPReTesiNpjtxvckfOCTxE4uh1vLIYZ2xlGSPMJeiuk7RuydiT24eZzIKP27OKwtOWaYFRbfbQc
sRapgRj0op4YsxBmp0HXGhoVig24sA9ex2CUE0o59x2hnvoEsZcGeR0NDQywrDDd5KZyd+dq8IZ4
7blSAhLSjfHkbq0+dG0fNInPQ6NSiinvvV/ozokZFhDZvJZ5dF1GTjHvArKK3YvV9rN1h/rZnnae
NEISp31qZqDl2f48GWtrUWMIBmVVlj2OsDeGM5wK0JX1TT1iBhYq4xb+hKzSPAScBJ7ZCnLfqtIN
Gc3M0w1NrczO9NAYwWnjMgC9kDo8Pkqb1ac9R0J5YW0uqSUTwJeZdKHcYJNsYHWIApxbZF/V4xI0
TIntTpUnHlk/5b5vQmIHir5jtZIJUFFwkO/T7htU05S5RFuM3iUVa+juoRRU/oUu5na7Islr0TsD
l8PgMx7kBYcN+rRwutMR9VEXFyvCgYuMsQd55M1a1idAcu1yYTNfi85cbXTdrZK9WvbFZC7W6bD8
X+rObDluZDvXr9IvAB3Mw+VBFWogiyIoUiSlGwQlUZjnMfH0/sDudrOKNOv0iXCEHd6+2KEtoQAk
Mtda/4Qx9CZKFCX4iV4jjTbG1Nv2HURepz4YWiD0L5oINHXVKTKxTK/6oXcoUsuk4NUkgenmooQx
VYMeSMG44mSSECSqZFYJwYI5f3xFLDQjDBwwzxCTT+mXy2VsdP6oiiBGcbmTMZHTVEUrdTWJijrT
bKqMbLpVrI69k5Iz0WDPqNXBZEaZrIRGiSg3Yw3QHDd3L7f7F3f2r/s9Ieue/Nf/mpH7v7sTfvXe
3/TB/xf2b9g//QF99w/3qfnR/zruiWmQX0i8kql8gn8DfxcR/0vnyVTiTxbv8kcMKZj6LPIXTI5e
9cSKRSON3ZGNdlM3UY7wev/qiRXz0yL9A31hjcFFgO36L3riF7OEf5YrqUWAR3DO8UxcXH1Q4B2P
nnrYazbLlRaG6us2RtJ40QlbMEctZ/mHVjlq7xpDGmxGWemvitlGl96Ngr00HSI60cmpb4ypCfYi
nvUHuIGtg+/fBAAWo5X4kaoBn+ss0W9Sc9ln3O9eCIBHvx4G8jKVRGLDWQR39PjXS5A9iPVlsB/B
53gaJ029TU1DyO7ksHFEmMXcKwMdSJkFWK+LXCWfsd8wX2d8ilGlvm+mHP2AhAExtqkMIg0Xtynt
axgplIey9Rm3e+H3nTY+ao3CZKCeNckfpnhm+hnMHo1GQ7WaS8UjFVEhX4fo7yg1C1vcmEkSHcA2
070jmizGlVWfYrcTab1tYxl89tX6e2ffOZ5+8SJ5FEw0IGfyPHTj1BVN6YkJz0x8krEoDlZYh1pu
P+EiA7JmnmGBHpNn/7wURkyQy5FrwUg6eepxydbWLUxHMLHGw/hNvmjphVeqM8CMbANrGzKV+G/b
Z4bnhgyA5z8QErR/bPri11MHLf9/gVqADJtX7/zNnnOblcPz6fBt+St/bjVsDHjSUcFjzoWbB4v1
751G0T69UJ2xUiM4YZG9/jN8Mz/hwmAulnGYsv5pr/338M34BPbKtJh4AXTAaNj+zUbDZ3m8Qhmr
LY40cEuQM/L72LmOP9apzQZzUVDC5pXSe2Dp4GdPqh4dwmxAUoPCEo+rtjYc8gqSqP4iR81Mwuak
1BBSlQn6SiSNFpzGPopQsxud4oVQw68bSBEdO0Bh/mhJEafLsGbpM9yFQezkbGFI9VVbq+j9VCRc
QokbmCHkgLi5FkKfSaBZ9qq21SvoC9sCkOErDklKCaUIA53NmNfIU8mPt79YZpvcqlUCh3JoNGId
+lrmk86BKUxsWRL7ai4W55wYN7FkFdSl3tGsa6DJ6ZSPLS4TQXrdh62ErY6htQpgGnWMmzqx8rms
JMtcqz0p0wEsm/xCjYyQYJgFTuT1qU9KMlAGhkWS0eDCdJL3taKTZRKENbTHIZwwxhRwbA96FzQH
FBu4nU8KJO2UuxSrWC1A1QJ1lME8Z1juxLcNmgo5dRmhQKCWbH6xlXabCZHXYxKGMO/JmB/CXU3d
PazrOZkecZytv2gFr9Kte5mUOyFS+IK9pudeC9j7mIeG/o3QDePeCqfxe1o79XVgxgNzqcmkozQa
LZI2Fd6epLBQvnPAgBX3MApLIqQd2Lc6DJbKgb7Xlfa9E7aXZZS4uM3mDBHjjSPJbl1JjDUf88lv
9OwywN81ECH2cPqOX1HU6Kb0eN8mTexhhSdidUNt9GRHxY2sHEoYhYM9P8zw+XZqOXef54QCLSRc
24DepeYWDUv+Y5bUr3aA1MzIIQ8ztYUtuKpFf6UY3dbM5+up7+/kwLmIJOU+a5+TavQJU8/M+Fmv
weJD+THui0M+xC5H5nXfLY+YujYO0D9LMkeNtg2i9rFOSc4u6GJGsW10EEsV0HoEsdWcYlvnAqpB
6Y3WRTmlaOP7yZ1MdZM3cLrsINp2aXXgQG62KiiO0jm1lwQOLLuwU++wpNVuzWwufyZyu9cm1pw9
TtM6srDwA2NV7oLBylBYKN4wytYt2uVqWI4NZrYSIkAYokJ6pDyJXb3uf6tpc2Xaic8xVF0WLxyp
sR3vWmEjV0g3fdBfROHQfLYGHENCaPdDDe/o0Kjxmgb8C/gQRMJ5DaH/wVGeZEG6nY0JxhpFy2qU
H7DN8pRAMO3UvbzhRVoLL8gXMNDmJWHcdmhY1e7WzMni7XOw6MpN5NLt5u+mPtwEc3erWeNGSswV
SlNWiLaWctILks+ZaWxsp17JVnjdwiqzGGGjKiCZpt7EtnkJlgxPswtdKbkMY0D2gjFmYhxI5lg7
bbTK5GJnaGnv6fwWphy7soM8Kn2Nsp9qH1xquCKE4lE1k9l16p8WMw45voyDbAN2sHKmHdPin5FJ
YxZGniU6SElxO3yLdLxUGCZb0e3oKHf1VJTbSHd+SJLzxFK7HKiy1DIaXPQM+VpKb0ZH72FM1XdW
nQ0reZyg6eTayrKrm3zCI8EsItTFIxtV8Wh23WEgbpVe11mlU7LJCaHdd+ZiezNvdamb1lMceElr
XDN425rB+Gz0SEbYWFX1Jm4op8B4ySsIUz/W7SW07pAN0dUsa8E2MNJszXLMN0xo08sp6/Fv458e
6+GbxRiUtnq4Eon5WZvTBwribQkBF6qNtG3Tfm/M9i3u7SvUTBt8yaE0XMtxfOFk86bMpFWps3pJ
Qf0MU+yHg8CjVeA9AAoYsavVGWx99nRnU1vmBYHF5mYO+FzbR6aC3+t82pFAn9wWWMnpGJnruXZT
WfE1zEFjEdCm9rYasruppKgrGgq9VDCKWVV1c2slwxdVGve63XlK60uw11dx+GVcuuI6vSi6p2Eo
OIPavrlFuXoVsukjJbgXWvNFHS+csdkMDQPMim4sn9w8WBVqtyWKXSMKbpwuw/lgLYx5KQ9dJYmv
8Z84IAI4QMSGss/XOLYbUd9E1eSWpnQwiLVwAJ7UHSOtwxjhVZ2WKE9aqJv6EFpY0TNTh1bvlZY8
U9aODp63ztDAcaorSFaVYFPJcoCYRNv0avC7nYx9Yqe7eLSCy6JwmqfcMNM1RMmdVQFJDSYtN5Ko
VToMTOChuUU1lpzQn0OEt6nJJHAkWqDZwgQ5dJm+NRCbcK7O3TWT9UMb/Gwy+aAwNrOLctMNuYfP
0cpIsFfqc4wiVVQS/Y86Ng6yMH3mEtDo5o0+ThA3MnbeH7O6d+bi2poYP4fu3PoypfooX+rkCZpa
u1aqaOeUOawMEvyiJ23uMEySYI4wgGuv04A5RQbUQWH/FFftgabqcW4bV5/7R8LJL3uBD7ymz2sB
k06gbq1hxDDMazZWzrig8PrQvCN/TX2wRyUEqj5IBZHCaXXNdJzNFkrK174xvtlzAxhm/qwtiYFm
92Nu+s3YSuWPRofUaN0P8kjBgpUjtTpwg20zO2bWkQHoIf15ZOayRPrIvsCQdy1m34Ezw7SplRM+
snItMQfu5Naz0W5DxWEXjJ9is3ki5JUX3l7PtnqldtOuZjNXFEZdnakDLYWH0JGA+EZnF1qyJw0O
BMD4sZEs3ld6CMdauZEy/nlxLxMsiu4A8slnVBwIsWsj8aRuYzQO5i76AuYZfKkGVLs52wntEaNf
+7KZp705Gld4c/w2ONZSZUYyVKtux7DSECMSAM7SlCbGvlaaBz3PXc7HeyTkFyFpk7MtnJsu8O3Q
epiSdF87ziYPMijcP2wlbhneTZe1XHloVFZSGG1rLb5InPAu6avExSpoBStp0+sM5Cj8alcUo9ck
8gO+GQiFq3WcVLumaT/DUYU6y5dUdvtUQNKcNWOjOf2vkFS4lWHEV5CZLhCYYGYVmTWwF1CtUO4M
s+bbDEax1xZxO4DtIdSCvWZxHjCxm5sd5VYEP/qa9msN6rHtlUH2w4ZzXuvdWPHm5FcZZCaHtbkO
oSDhLsCeOz3lpom8iBsUt2i7N5hcrOr0u5YQWGUX3yrUqagBvtj45Wviu9bFSNYm15yHG3TwXgKL
rki/GcVAvaa6yRQDzJLjEh0yRtDYaK5kewel5VdvhjvEMPt0UA5ZSUGLlVXM2AciyIrOeWW12saI
IfHniqeAgCbS5DtYB2CqvtLgZ3a2yblc3ptl4Sbxt7l6iJJWgEbF+XUsMX+nfx5NHcsWJppp6WYZ
Q3iGbp/HvLdswo07lVdmXtgRfgt63oa7WK33iSqTFcKNisvYxmajNm7hzAYP0PIA8JIdVQlgoEJF
qqwyU/IiOPwhDYHeCrIXh00V/hpUHQXVQkSHPsxgcTlcJw1nGX7INJdeEcALNU2WZ8dZJ89fISR4
sxbqG7u5Gam7b1DgmeshhrY8wwaEphdCctauUIHcD/WzpIdI2q4H+TKvOg/fmLWTweBL9E1W/bCn
CUOBgzU8QfkRjr0OWoPlhVIAJXPxHMCQTfNrbBkvjK68bHHzeoSfvm2hIWdkPUCOdnORB2z6qtfp
+m3mUGx14d7s2q2Sjf2zbtjsOx2sNxj+pcHIbpozww3L0NNCOoyUfsYthtiihXjUEJJoUuHHRD0V
2BDexwCbe4w4VhDB1g0/AYa0jLxJga5nddotgAGV07pI692IHwQJzauo5vdhvviEGsOQHDdOVsWE
Jmu0frWAQ0KS7wwgRGcm/pG5dMcpDmFTtTpQDgACBCLtjxj8aFK1X10/jDcFyJ9Wc/7AXBZhcKFb
z7otvtfNhSaoyYmCyodLHCyvBNboseiNm2LqV/J8CZb7TJ4bMilpPTURJGBKocKhhYAnv+r5gqAx
7rDkgMRTe3WTeEu9oyJna8kU7CN1MxIdHE+8KCPfR9OPMZt2WaJdJVGztSpn22bGdmieETt4Bkal
ZvCTkfs1U5xNqI2rJNNXhLivwrK4DK1sY4LVJFGxUYYvyCby/Au/1XEpk1d5ZNybHDr0qjeqk9Oe
KatSLa7I2Vi0Ijs9TDfz8FuLaSpUcde05tUQygebzfKznvdbZsTrfmx8JSlXSZ7Urq0lXhZpGiaP
0o0woyell9waLG9tNEqqutoQd8BeqIYc/M3nQLrVQBkqyzigr/w+iSHfhYm1m/AX26dmSJzULF07
Vk/pA6yhJI+Z9QW9ADRteYUt09qSpNqVjax5AvV3a8v2ixBcI71QksbHc9PyBnK+sDCC6nZRZM3a
DosrrWrcMurDlWIKOvHm9xzC0wRzU0meNUSyiMo+B5Q/BdTXmLp+cV+pk6sQgQwkDq8GodoOyAPx
RbeQ4vXj98hmP1eLZjdTKua0xaH8BHOBbUDLIBmoZg+2TfmjFUhZ2lVO/yEaxVmPimy7+OVcZCpd
IN3NQW34BrsYlZLRtztIiZDZjew2F0lQE+/LB2zTpK70SSGNvck2ynJuyI74ZaUt3NIqaC5A9rpL
tJfaKgtL6Vly7IZcOOkAqecnVqhbIF2D1z9tnVGLPMRmAmYqTu7akgOoA8asKpSLyD+mg2TXntVk
xXYAXTHHgZGbdmnMMhpMZ5229lWvNw+FELs8LRjMw5dEHhJyyi3DsvYpD4etVavSWii144Gqr0QC
/FU0XhcmqV9rCXm7KtX6okDcZTA4isbcCvvQBTrJMkgScRf6oheyuY+rm6rdooc2PcBe1yn3puh/
z/F+eXf9ZrYXn/pEjylg1CYRs0vJM90zIQ1gP8MR/hbX9QC5ug+634GqB+pOjGMCw9mRm2ADI9TO
3YU6aEObYKKIz0wvUX3NDn9JjHihu4SO6Nd9mdNLZSqGY+u0UPJ1HmWl81nuO6dhs1Cmq161+3if
U7M+BoEyhbvQmAJ5a5amAhG3rqvrIZ8qaV3OmXIIkB5RZvC1xkiHlUryJkVYPgNy+gKUQjzQxcbn
cZzpLLZNZ0jDqiltEEjo8DD1iWJolsqvLwkTNokHwp/YVv2CCRo/R7JSmdtM+1//bbPK6gPXk/+J
7MBlqPh//sYb3k4onwqmriTolkcEweUv/TWjVD9BslWwUWMWyAxqmUT+5WmifsLRhEQhcrZwj8KO
9p8ZpQbisZid4LjIGPIlfOzvGaX2CecRxopAIX/RCv/+cUfQ1fueJi/c6n/gBAvvXZjX+FDgYaUD
2pzao3eJUajmSG9oWXwhhTnFW8cWE011a69LVOVbNdK8gFHctTQYW6WO93rSYRyrpndZonp9Md5S
atG2T1F9aErjXsvhO2i56D3JbjMyj4lEaQat2ZtZgAU4Es81ORMl8lIUSJYUPGfqiIyXsGTIJ3hP
TbL126qoDAcn39lO8WCB/K+HyaZQ7JXbwZR3Eswyt4aR7yLc2NlGS2XZ74v6O7qN0YXXywBBD0h/
/wvp/FfQ312Z85/T2foR7vf/xpPdPpeLJ057+k/9D/wItA8ZsreQ4/Ky+GPfLt4+7esPYfmLf30H
lvyJzC5ZMUFsoKOy2P/6DAyDL4Q5vQ4oqBn82X9+BpLxCSKsjBGGQnSAAp36PzFBSVE/EXOKxQ1e
eipeGTgC/Yvv4ESDAOHW0qHhQsUl6RCzvFOApymQpwgrj33IqOpFW8k5RZIi1skiITZwC79Q2qBf
J10beAxEDC/tYkZqCYSG3Oz7LYiDcy4U8Bh0+vM3sXPAASZZzeZej9EDKw+nDllj4qddZT0ilFN0
Nzem7E4D3HseRdaOuEnnV0StSJFrwLe8MTUlAgo0RqgbRado2ypk7pkIMDq30nH6dQXMC9qsrDjn
5q1q/Jx/tpI/fy67Fi2fCVRGQtrxz9XSujexSIn9TO4gFZXDWN01AxKhVZxZkm+LqLJR21bOviDY
6sskjDJcaaH5g8wm9bPM5P7rUNnTnTG9VIBl1jxn6KO30mQGN0J10t9qMMQ/DT2avyLBq25TdQIx
GaT7Vxv4O7AiW/U794EwYQGb2RJPQBssUxoZ37fYR5ef7HGfeGksz4lLln/l5GmxaNUFIQInx3Xy
+GnJEPvjuptYcEiU1oOuLJYtdX3ZJHF0BiflA3p7qcV0HPQSFP00dnnAALmyTW5Iivvf2cBksQvU
q1ZSOrdxjK8fP7337mtBZdFZyIA0p6tgrA1d7SM99iP4f1CaO5S9C06k5O10xkj3nRcFex62ABAf
56d+8n3AwY7zmaGOnxRRvAFgGL1Z1OfkI+9ehZ1BBS/EZPJl2b9ypRI5k6XJlBM/CyH88L9ovMmW
tDPv6O1VAJeXDQiNCjkL6rIXvLoKOoIlwEFJfGyDITr3db9Bc62uP345Jxya5RslYhQUm3w+kgxJ
0T6+TDfppFGD9/nSzGSnUPNoJ7GnQTiimQpzHiDJz64lYBfOUwl9MyunM56yx7qjP38CsC/cjyWn
0HpRLLy6UwqOxDKHNPFJV/3NvKuh+xi6bRSFZHghT8BWo0GUVFrnvrh3HjETXAt8l0dMYbX8+asL
21kWDJkKotMUfbjuo6x307KuzrzItx8bkDRjF7SChrLEVZ1cpUNQhgw+8eWaVDhjMJ5UUTxIGXZL
4XSGDPLeo+TAhBACSoYI6IQRRZJAJFq9SvyuyRSPoRGuhYVMew3BcK3BUznMOl1ThjnOuYX09mxC
FSezoyy8L0rUk/WKRMFGS9Fmvj19T9vhShfkVsT4ISXyvs+luwWzVZlxTEWwxlPHy+fbSCRPjcKg
lDToPrXWfzchlFb/RTHLoz3eUnH/W/J6sYFnjZ9+qeZA52SUc+Q7mRTfO1LifElQgG7PfEML1+P0
MpwKFrjZ8qrlk3UUaB1G2n2ULCdauo41J12No9ntgLVALKLI2lmTlHwzmx4pHYX/Lmkg5wGtT2dI
KW9fPzA4kQ64k7LXYpt8vNRGuPUE2OAfGhGuvqsqraMqkZcsJzlCw1voDEGxzFHRiJ258ttFzpUX
mgQJ8wQu2ieLPNcUKa8mFt4UOcIrRazDACgHD7ascV3EiXzmmS93cvLICQ3n9IJTxg52ej308mOO
lDvxgdXju1kbtdhtJ6nqUExrhuTqKkmDq1QgUZKyeBMViJ3O3PKJd+iyby0hGiR4qDBOCJNansmr
7aPCx0noXZ5gG6Q4l1rXOh4eXqpb9a3KnpUW+z5outtkAj8uI9Nc2QMKKEOLqjN14Uu++PHTwFBv
ScLF95H90zghI/WVIlBb550fQziDIlJWkFLLRC17rx8UtfESKc96mNVleClJjWeKAeOOuhnLCrwx
F+0KEuzg04kVmEAHOaKOArNfuMIhBO+d3U7m4IpWix0yNwL70HSF+q2EZrIORejYsD+gS1iDPn3J
k97u0W034hl1V/y7tp30buxbYbp2WDW/K6jF5xL53q49amJexvJ/fOzyyXuI0VzoeZS2fikN2HZl
lJqIkjFGMWZ8y+pYu/34e39b0HD0o0+mV4abqKonT1uzBttM6qn1taaudkYESFgL1DZYgBibjy/1
9oTiUmxcxP7BTOT9Hi8xpa/IUpTBYzFdGC9g5QUAn7L5/3MVzPnZNRg6IEw8vgqcjtieIokbkjXW
ylQ9SHp6Lp3i3VtB/gpnk56DWvr4IlE9ROaglZ3fC7XcYF4Cqxz/rvW/fmBkfZBdhFxSYT86uYqQ
6ko1kq7z9VDNPIz2fqSRdu5Ef+dWMPCA2GyRMECI3ckpa4sOb98q7n3ylVsPzc7zIPpzYW1vz1Mb
SgefM6FXbHHmSS3bLRLfzhI9nPgm24eGAIMjMGVP+xl686zlq3k0zx0g793Z0lyTHM47cpae/PWW
Zlq1oVlC46JyV65SpBIefPZzrsvvfEDU/Ci9+YIM5c2qzokCQpPcND7KRsCXOpHWEg+ALtUozqyH
d9p4+ICwwyH3IYtm+R3fkYaL1qDNU+MnJZloMa7bXp9MyqbqreAqUOHnqLiXraQEUWIJaOeNYa3d
ZnWZeFgvTV/VsdPOuFy/85DJT0N1RlUCR/E0ecuESjzlUdH5+DY6Wyu0ngPJ1ryPP4ST/NbldCJL
CM4utkWwrl/4jq9fZVfpYSaDivlpmYT3EiLHBjGnXowrxK7bqCwmKoIZHFkfZKV2DYIHcoh0RKtA
XEK+uzaHtgNJtosHMlXhZNWQD4ozv/KdlcDprWFBu7wghNHHbyfOmbdXaDH9zsFfEUfxaBWqMJR0
Gwj0zANZ9sqTQ/LoWicrwbIqNWd80PsY3NkbQ2jhtQ4bYVNGkbaXJz3alINiHCrDgVonB6GbM57A
Zz0AoVEw+rTm6FzuA/TRN7/J0WlWmd0SjkB3fHz/RSciXB2M0a9KqToQaVoTG1iRrTwGw/gTNMCo
sdkrsOOSask2Nw6+9z4ToEpGQdt1HcIcQojXwo5wDMOl2FQR8wjwjdHpO/wUTYAHrzZ7pCCGhHGU
UWQ4nDMhqXyzlIP4TEmkvfOMyW9jdkxuKa3AqSLDLuYpDEun93Fba700apLNILDKLUYTVjR+NczG
kucE8pEbtO1wEXQXY7rt+hFwP8PkD0+icDP3VrtuKrtzNQGCXmaZyvxVHX5h14nbKXZxqwggYxUb
xm/sW3XfhhG0KeNEPRTBVOzHZHS2dmzbayTi7V7CJsGbLIxoB6cZzxydbxcw2yVuGZD3VM600+au
ki380SJ59GUJUkkEwvNgkpnqprKW/Mn+/hfNDG7JPFPHWrQuFATHa6WGq6qbszX6UiO0bdRmzwhW
ld3HX8nbvYmLkA2KGz7/b51+kJJWdw1b0+QzYxvXpYRXE7O9czz9pSI7/hSZdDEAZWsyDCJBTyoo
0aUlQklz8oekfY47+yKBuCh3tewOcBPOLMr3XhFUay5joC9hPnz83AKwjDTH/NJXkSDAghhI1MFf
zK2kOjuznS3QzZsb47Rh4rlcDSev42uREpcEwkiFT2obPoShHe/rOFU3ao3Z0lBI9YWDEc+TEiN4
hQczwL0c7alwDcjIuDrDOsOyKmk0qHu4L6jbzkrH3wnu882Zh/LOeyakyMJsnAoGQvpyI696l7HF
tYR468nXkDev5N6J0OWF+ZmrvNMiMROwqCp1ZZnsnM4061yVrFzhecxzUsGTasG7SfYj79IdzQa2
T2PJzS4Jy6F39bZVnsIeNd8GK+D2NuhDDG8+Xt7vvB/mcYulEA0g8XAn78cIQ63R4mr2xzlWnqD7
hSxvi7wNqyHoC0G0+/H13hmvOUcXPFnpsUx6NCrR2e/sKrgWs5PBcYbgkWVmeCFipvRjXwWPhSzk
2y7LtA2xs9mZm37nA6DIWrR40EkJjDmZzEThwtlHMezXllpvZ2TabjGSdErIp37mft+9FAuKeaXO
8jn91voZiRGxoLMfmDApRweduAZNBppj25651CLyOP3WqOhAqRdEZJkDHC/hLEbLAMlkZuBka9uB
zMG1HmJVi5m9vZMID2H4UKBDhsnizRhiISBvFutyqboLSAc6s9TfDiR40UvFxVyYqCpZO/41eBPb
hUj72RfsDnB2B+MrNibJKsba7CJFjAqXuxMed/SzaQbpTEn53nNH7GKS64n46U2xpyA175JInn11
zh67EHP3KS/vWw2Pzo8X9DuYDoOGV1c6eeoiQYWOXbrikzacXQVy4igbRW0rmOJK113PuglJBROQ
vnZH5B3+EDbod3sSmSBiEubjagzg7kIItLYrUHZifTwQis3g3ik3UqE2P+14kCHzZBhsHvhCVaJA
ZTs5FHWp4TGDXWd95p7e7to4bPPgaUZk+hLtNADWsCLExBhA+42d1psgriTS1tvcj3QEIGvsb6FS
OzKZLq6GW8aNAxj4INJSHtyqtoN0o/fGvLVix/odpI0kc5KN0m0qDcr9xw9fP1nxRDQgVNJQmxFY
A+S/rIJXm3YMVx9r2rL1A4VAqUTR5u3otPGZD+vtVVDUQk8AQrHhTlonW9Zo5qnWdU3v62YX7xoU
wxvTFsO3j+/ldCdmbEaHSXAKZAaOh1N4tXCqoRrbZvQRHohDSD/rVlPqfJXiwtqLVE5uP77eC4rw
uubQcGJa6ifqDRzb2TSOH16VKZ1G0ST7Qa1ZP7uUwt6tFSuU3D4fMFrIEovRf0mZPaz4N1T4WZlm
wN+i+P/Vaqmsrxp8CwN3wE7yATuRVlnrSeGMbqm0ChoNo48zeoYCEw2ri8xrJY8zqozajL/j0ICv
MIbKeOuZRd/+aBolvGr7yrqMRmnRokSG3C+0V5kDqQgYrMVKg3toVTaG7iYtDHO3UlMMHLTGGICk
qwYZy6gLzFQZk0IaMiKjXEeGVl3F0uIgmDDG+fnxI3wJtzp+hDbsFNuAugJLhM7y+BH2PY4DRdH2
PmKtiJkmyvSdg6PIZ73+KUWa9NVIZ/Ft1hNzb+O3DDG1h3INXAH1L9cT50Iu5+oXPkj8ZWhUEsyo
BOac26Sl9CAGS0GZNlryRYSNACEVloahU7DA13Ondz+iyK7qrWV1zo7Xy5uBPxX5cJuauyizQRcw
rsFGZW4gXSaQSrWrPtHQggdd3l3kPVZPrmYKaFu2SOPG7RwpxHVYG/T7vg+h44dtIm3z1Ahtt3Iw
FfXMBBv2aCbdfBVBfLmv5kSZV6Qv1AakTMtKUSP0feWOhJDdAABWjgevJroQRqejpYK/6c1jV2CC
SjR8h9zOauZLaUTjf6HCGP6qpkWIm1Hf4uqOIWYSXdpmHlxhTTrclKWNC14Wyt9ZYYh9cANWGgQN
AS6kwqojvH0sHDbw/UlLOJbqSL9a1WG5x6O6vIuh8cUYKU92uiK1K508uI0QjSe92uKYJKJdH4MB
uHi/NveqTgvj9mUEfy2ftUcsgyaMQmSjsbcfL6DTnYVqEw8zeHJMTQkDPcXRW5HHal+pvS/3JioT
DFC9ClBy86+vwsAMXJb2Ba+9RVH+epesstxQSYWhBic3kkyWVPKy1DjX+L2p7LgZLmNyQxajUwJh
ji8TlNjxYG4r/Kxtq51sdrNHhngFHx7BprCmJ6PEj6oVmuyVPZ126+DA+fGdLtORk+8Rg0x5QS7B
XBh5Hv8EbMIDIY1BD3CqKGt8En82A/ZLDIgLaJ1GvqsTa2M54vnjyyrLv/vmujpnBKM7i8ry5Lpl
N1garE8Ag7YPu1U0YSpMlmOLxThGQL+Lrhp+OxQh6SqxZvMzJK58kzLr8jGY01djnt0rxYgZa09t
6AlF4JVujyEU9a5TszPYyLu/FUCKfYseEH7F8TNqi0GeE3Th/jSQCmAR5w0tP8k8vZvk3VQ5Hb2X
Va0+fkLvLHQ2SUBlzmvgwJcIpFcHNd5kmHRl5uD3I3k2yE3p6hjenrnKacnJCmSKKIN6OIz4KISP
bw0fu86qZWn0R1uKd/IwY0Zu4x0HJ4hy6ltX5KjHClFHv7t48ecO6kCcm/i883j5xgAcISPp7Hkn
R0IyoDnKyA72h9Ged8rkxNtQqPENko09gdRQ7jpLvfv46b6Z6S43TqHLiB+sgsTkk0mebGZmMISK
8Alp3ulZ51K/faZxhDfdA/gQaDVVT0Omr1O78yt2dYxAVpmWrM/8jndeM78DnF1mWrJMc49fQEdc
EntuSLczddPejlT9khBZ/QLOtYVeCrNq0ngCOLpK5dEWYKhkYFxbC6lbjX3QejkZVytoOmdnv0st
c/KB0uOy8Ja9iX735AFljRErZcoPw7Zocq0y+m1LTFvI3yl3rcquWBtd64khTJ8yrAM3cxngNFdQ
un78hN5ZHXwF5DotL4qd/OQBYVdcl9LSbodjj3prKvrrCVL8WjamehVqGDVUkqj2H1/0heRwcvdL
RUmpzOR/+USOX4tpZEmF/o9mCDbQNjCHYGMS07kdZynYQw/Dl14Pb0maQtAq6TK2lhkPA5yA+N3O
vqG/srZ9gb0QeVn1QU8M4Upx2F1CLJI2TT9b+yE1u5+CFLq9FgWqOw12tlYHRb8YZP0eR57IY0Om
Z+DNw2MtpUu1w41umMfRI+0mZ8xJDjyfE+BKl3pAidlaKYR2peMFdIYSdVpn862Ahi0wEk8Eo5WT
iUerW0EyZMrst6JBVTdAIneqJl9HeDqvElXoZ86k0050uZ4u0yKa0OGB4E42pboDlk/7gKWn9qOf
mlZDgHrUechSyu3HL/qdz49ClGmzjIMM4+aTvUciYkHq51T2U+hnu3GO9O3gSOe6w/euwjwbWFmF
WAYr+ng1kX6BcsUYZL81KGbVYrB2RHaXZx7bm2nG8tzwbX4hwwKzvkzSXh0ZxaxRsbeR4gcZ5yss
maXe06inbwYTCVw4TcODgW9jdxFwp1/KcFJQ42eGRehUqsvkLpBQfQ6DfO/eX8bAwIEG8MzJl1QF
agx91JEXsQEEkrTBQ4G99kzD+U49sWCOlDDM5XBQPx1QkUacaDFHs58axACW/0HZeSzHraRp+1Y6
zh498CZi+l8UytCIVBV1ZKgNgnIwCe8SwNX/D9g9EypUBTHaHBOklADSfeY1vReO21CdUeMwxsQn
o0iizxRvx24bhGF1TGBTk52J2CH2npr4K81DM76xuiz/BlOleTSG1GmghshZ6c9UQnflWLv8LDyv
R9NqTmJRJ18ca0nvUU4bLYobKhTxILDcrYYH2Mr1frlzKcWDyENwB3FR4rvzhUeK7042pI2jAzvd
74woIs8y2ndTk0Y3iZxktjIPVwekJjzf5GBIlvuJqw7ps2bSj3bgRls3RhMEAJO2k2SV/hCn3vbt
/btwgqRop/GGvw24WF5UB7S86gy4KOhChngFojs43cWm845iMQIo+Kzc9EoLTd+TwT5rYvNAqUZs
u66onqiE5Nswl+Nd0VQvg3CTWRtSv8XdTNkP1spkXB5rPKpLhQ+4B/7Ey2g/N60EZAuP2ihdvOV6
bTclYEkfrWOxMtTVafhtqMWx5hHxTAMNgqNnIulCq4DaUmpqG1uO0V7JkrUw8tpqZnfD+ABpoFIY
P19noTkm5GWZfjRiM7zFaJu3wi9o5a0uQ4HXnc0MIOoFI3WxmoNyLBAD0FlcFuokJTIrR+SQE3jC
cbGH1OfsQJB5n99eYZcJkqciJ8zI7CM6rItBc1WDMuIK49hOhu3LNv2FKKj7Nz1u+12jotJMK3V6
CVBeXTkhrs2h48Du8WbYIXDG829q2PrIDkuM42CV8Q2nNtpiUTFBiMQK0huxTXj7Ra+NhyAJzRxw
YPRzFi/alZbV6eFgHJU2pfBqKfGDgzwe5E1I+QW14JWs6sp2YLmQc2CDCrJ7CYGi2h2PAwZGmF9B
9i2TEWWhzkACJhQrI11ZnfQjQScjAcd4yzphEPfD7KY1HROjUlEmch7Avq4B6K68DgBgHIYxk5kh
yIvpyo3BRJebIKnr0uqGmCzCAYfeTFDU4cr7XJkpujDgrEkb6Eoai93meRmepKUyMVOu/r4dCuNB
IC6xR3NTO1AFTFf23dXxgISS/BLAOBevFgXFSDVXPSbJZO5R+eg+V2n3VTEc8TiJIVppRFwpi3gE
MSxBFLNY98tbaywarbRiWz3apTodGunVJyPKVLycAnXPbo32oVvhXwRDd2+1dX7XSKGsZABXppNn
mK3k57gFKtH57su1thszrvAj8kXlHgV7TEztxDgYFFhXPu+V5UnkhvweSYFLCr64wuIybG0btO2x
j/XgfhxCpHDqWl05xy46FNyUc/uOXNCbFQqXhihFhU5wP0ccI2o33w14wqgAwKq38gBukppG92qL
TK/uQPs1ZravLVtlb5S2fkCzOLtNjfinUhraDRLf+T4XMtq+fQBdu8upd8z8qxmbcBEmu3WCLrGa
oevhdQkaHDJ6Z8mkv4mb+HmAyXgACBbfpWn2WQ/z/J0zltYBxxbYvCgAf1YQVN21tQuEogcbXklL
7JQcl6o2F1SVVgKda+uDWcMJgaYPncNFeuzmFQYHuqUendbFhrTssqfeQZY8t4I16tCVG2juUVKm
m6kvFxQoaNh4llmhdoT2Qv+btsMDOrn5Y2snDVBgD0eXJFO5IfT2x9szcu0luRHsuTM646QXYYSM
dcxb+0mD2AEVGB/vr40lLSQCtH739kgXXf55dXLNzq0ByOw4x5zvNzdoJ8Hs60cY1o8FTYCDFmbt
N66G/AOeWgiA1HDSkbnRvmpDoX+0mnS8MZx45ey5EmJwzpHqqrNnDiDQ88dANTcuprrXj6Few/Oe
zMdcouvRUSnZopcO5CjUPrz96q/H53mtgXgMygNIGcBltjo/029pG6JwihgCyziWSOrNPIsofWcO
UKs2NC5xa+N0u8tiG56bWwj0Ll2kpZw9gn85dtn2KI55Zf2is1hHW51+ys4bVe+z7Sk2MlgIU+F1
GBaoWMUlQKjOEfmvJJGD9DO3wdQz6BvkJ9C4QVHBdRR32riVp3/BqQ1tMWuQhwmxLfvBtHDQcyqK
FBuWeYUXaIZvrZA2zVhkmFr6E1aJS28RoDZRKrK/h5LU06mamhEOmhqlGeT8cCo3lqZgAjhEmv3e
COiaPWjOiD2iJFEqgD8rLt0rJAkGPx2DAWsPlsoBneD8XsXF57tGW9lGEihW3je6DUhNrcriMFEz
LPyqxQLBUCSGjDkWxhMyN2X/uZzQwkJnOfkRWMjc3LZdaM3VvtrDRjos6ca0Hr6hThCEa6Dya4sa
sJDGQ1E5gU467+zfZnaiB4WuSGMcQeZgWFJq75rYmT6ibtj9MkdV3rUQF7cO7b7nXA0UJK+GsnnU
piJdKQ1cuWJIhECYcX1rMHsWu0uaQlH0QBqUWPPwlhYi7EPHDQ9vr+Qro8xbWDetmUGrL82fcqfR
g0QJjGNaxe4+0G2xMy375Q8H0anUaICBVDxKZ0ek82+KcF8xqG1rH+NWImpi2t52iuO1O/ni5GMU
x/BA5TmWDhtl0enttMgcVBznjkNip/ishfrjnOTcVA4+vG+/0MXxTh+LnT9zkgm7iSDPX0hKYaJZ
JJRj4SBe06Xlk1DHdpOKXLlrUYDYql40bF2zWENWXRmYEMsjweDohZa6iFitZJq0QqLDa9ONPjk1
JqhplXW7eMp+uGpkzToV7TaW3dpq/HcZ4OzIA/lOEkyuiIcWUITFkVcBPJ0UIxYnt3FIUqnqRPsG
pYqHrlHiaUv/S6E3rNX9A23A5MZqrHKHzyy44wySqRmqFC7sTPHem1jefM+KxPmES2OFBpEQeIoH
TVH8TWElnhC9G/Ngr4XSbvaEP8WuyieE5cogqppdbejCd5pmKO4qW9erjYPmOjYMNO3eC81p8WVH
RafykUNBdH72uLuppxKZgFCfhqNn4VO07UUan2zF609pxgb0x6LPjxpiGo91mKcv+JqkHNyNh9l1
moH3F4otPifRiHsofAz5E1fwbtogZ6T/1BwE2NABq2ZbBu8+wrKieeAUTbRDo1Xj59aSWCN44BzC
fdNYqDARAQw/0II1fmR1qP4qoP2SlSaNXm5mMKm3a0UM1zmyIv12tGKUbGCZNj9Flt4qnEwc/2EA
i8doWQw3ihDy3Zh45ofWmrBqCOPUvqnkZKNHZY/OtOs8Ee6cDHzCpoks3A3q1uh+9NFg1X4s+3AX
9rqBn6Xw8mZHzTy+0ZRUD7dT0VFMcSta9k5OJR1bl3yPcfvXzkjF58zUM3S++sJTXt8quaO6Zx4p
FCafTbdCO1IJIivxux6hz9ZsqmrnEW8dsbBJ9qZXhgihCfGMgLQB9rPsjMfIgvGyiUhjA/zH8yZc
CdgvgoR59VKFoGvEHFMXWOxYZJEcQoP4hK0sDtqequzQXyu2nYn+VVPi1F7aCEu8fUxcVnfpgGCr
N0dJJmffkhyJk42JBYwrTkpCI86SVfkJxuDo4wBX3uAwkxxcfOcOYtaQiZJJvzFo5k6T0O4dXIH/
NAWFB03KQiGGDi4M8Pn8/O1mS2ym1xNBduI5oh06N8Y2GaS5aXpYsOEYeCtXy2VOSCxt0aekCcGY
cB/OB+zS1MOWqilmC6BuYzjKdEgEPHMUHRH0Q9L3XhW2ytfPtAO+POOThmX389tTcHG/6dQrTFJ7
5mGWOFlcPaqrRK6bJ/rJwQTk3h3T/t7WURh9e5T5vD8/G+1Z0YJoYSZu0504f1O9c+vYbiPzOBni
oGDFgVuqrm3TAiJopEeP7lQNG3xR+p0c4zVM7+W9x+Bcd5RU4bzgMXw+OAea7oBVM48WLtkPjhlo
mxQrpi2+Hse3X/Py9rEJewkWgFG9Tur5SFY09JNaC14ThVg7ohsy5mNyyNHk2Mm+cKjEoixVBrb3
h1TxWdiDsIOKEE3FWZf7fOB8jECX4kt2rHUPDx7FaV7CoTL3nvTGO4H19TYfg2L24lTWFvG8QJZT
O+tYUITiANGXJo6NPiL/VGXWMcjGT6No7b+dzk4AlWI/rwmEiItqvOXMiba2idrToCW3np0eWiX6
9ucfn+IGiR3Hl3PR0cPAzU7RLrSOaJB0762JfBo76FpH51t55uNDQIVUMitVienj20NfW96UNWc6
IuUdIDbnn587Mymz2LCABuIMhYZV9i52hvA2G1P5vqjd+6RMYRsnnKwoX6+c3FeOEcqpMGXoxdF1
Bzx4ProR5Y6XDESPfVwgD5LH5U0fjs37XDruV6cQ5iYyG6RkeazqBGAn3Q2FVa9Ym1zU01iBvz/E
4vD0cO3upzyyaZJg6Dl4ZrgP5ez2g7LeDpp9vHv7k79eDefrzlGpKzHV3tyTWWJJBpgEskMU5Vir
mQLkLEnFF8NOsheLi+LJKoGs+q3qpqHflq3xhXgCL3G6EkhzxvoYtZhiBTL0Qwc5130nG3ytbfCq
XwgogMvF6Wi3mwoEK2LScSNuCF8tQBRkRHAl2lj5goi4ju0NTd2bVNNk4wvQrd+Hmpjn7Te9ckkS
RdM1hu3I0AA1z+e3KgZCsdq1j+NAe7xoFOXWa2rvMcmCbg9eGFbTOABvAvy34cK4h4mEMDJq3ftG
09W1ruTlRPM0RPZznRY9riWKoMEusZdFZR8BytUnBIN/ssHljRNl7r3Uh7Xm2+X9xHCsbCr4XM3k
L+cvH4MRRBt4QBlYi413VpFhJoXv4+3KN748uWGsA6tGbgPGHaT182GsGZ/N4eUczUqxvgGGJ7Mf
o5MW6957vUjZt0qrfDFGpfm7T8fhwRiSe2wtlR/QxQipdbTtd6EeuAgn61lw9AIvRJfUEDFmYf24
gl2Y99Jy6esgOGYKLIfOMmpyUjUuOxS8j9IJJ8CQIQJ2gBU3IOn0/dsf5sp34WCZU9JXUNFylwm7
lHZcGs5RyGI6hJ6nHaQzevfhgPEBDtfw9guJUWHvqisb/DIgdSzC0Tkmgxt9UTDPU6OdEicKT9o4
DTdjr4S3XRo2t12D3WioJtmOxne+cpZeHuTUkAn/aC1zloOROV8GuMUpNlIW0QlRiPQ+66vqjowP
HeFKN9FglRio14gVgvT3bkH4T9u3v/blxM7DW7rLFU61DqWuswgUTwgsnQqG76vAvqGZhAfmBEiw
Ayr8x8EuQxF3g0rhWKERcj6UUDMnHFM3OiVd1RwcmdY3KEVpvkiV6KPs8rWu/eU+noE2kKpsbmaM
SJbj2YGBtiY5eU+HheoGgIY8UILN2x/wEjJBAkOZE17PjEuBfHj+Wh1AZjrRWnzCwHP4MFqwAtCr
zVLzIRyVqPODHM9H6JIgeYXeOpz/aPHrSJrPkUEehljcm3ov5QbDkeHUTrbxM4tkqG7tscneJ9gI
piuPfOUi45GJW8AKcgbRLzl/ZAxpaX0ZZXKKRqTD8zji5hSZ/mVKI+Wg5kq4LVtXuyk1rElCNyhv
hVFh79gYygcyaCT4RYJFsStc/AQ6Zzd2SJxoQdmdnCaP71pjxL3eGY5q2IhZ2Ndo7pzGbW5sDdNZ
PC20bZJbeJOS9v75EqPHBBSYph74neWZanuBFReuSE4ZdYG2pubUx7FJxo1lpF3qX9+e+it7h1YJ
qF9DR3eEK+r8M9ZWhPm6GyYnK/XGDSirZKtbjeqj6TiuxLxX1jJDAfRFb25OlReLLKWanmmTG59C
lM0/F2qU+aFompXPd3UUPpw3U7nY94u0pRcVtq5Dk5yMqQoPcDeULWLRfyp5Nmf8M1bsf0aZT8Tf
kl4Fz87JShglMmrH79QUZKDnPblqpe0h0aydcJfRw5wBAgyfgWM0BhefTh1k77i9mpyc0TI/VF05
+f04OgiJK95dJ6O1stzlLQIa3cZlDdEIKrjLbk9Uq66Zoph50sH57aGQttuitKOD1IkArQH32DGu
7JVj/NpLzi1lMPC8JMWE82/qjFmIs0KQoDGuhTdppUQ+khn2Lori74WRrCUAVy4tsj7oJ6Dt8Wtb
0k+i0FIis5XilGhYiDhGft8OyoesMn/pvXHyhuSdmVmPQ4XK89tb7soKpbNDNj/7DIJDWGSdEYUR
S0s504OOSyoOHWNXZmO/8jW1yxiEi3jWtCSnJiDQF0sUC+wmiFRKUyiYQN+AP9V+zqHNqBspOLbQ
MlesW5U4bEvTmYJnB4kTU4UePaFYNwyk6KSp/uwGiGvTJHGvC6bG2rkymfZt7yEWjNqDWCttXVkD
UDrYtbDfZ7nOxXE0iMBCoptqsCOzua3fVofYFvFBTPjQjPAzV+biyvFHPDjz7WlqGoDAz9cc5MB0
dIOESlrdP8eUwG+Tpv8JC2ZN3unKpAMwh4U+Q4cYcn7x3w6Magi8rOyd7BSGMQzpIjH9VneGlUm/
sm/duTc8y61QsbEW4YKdjZpZdGZ2QuCHzpqq2Fv8hVu/sD2xw+EKpVz0SXdvr+dLOMGMdgEiobN3
wewvP2I21MSZXZifpIbvLzjKbO9lVnXvgic41FEhMdQxgdYXiLIlqWe9lHjQbkn6LchTlHP7WJH7
Drv0x7pzq0dzWq0ZXplmjB8pMlFo4e5ZIk9l52ZhaI/5KUk7ce+qEyV1VQ5wBN12ZQquTDSzTE2Q
3hS1ySWEo23RbnIg4Z/0pBr8OlfERk2bbP/2N78gznIBwagEcMCF8BounK8n1ZEaIkuiOEFdMsGH
G9ZdUFvZl6nC2oENTeeEFiueOOihE/kUexwaqgeER6lyWFa1L6cWMo9S/qzLIkZt2ct3dZAO+34S
8a3dp896YsHp1svpewihDq8t2GZvv8O1LwUkgWYoKnPEIIusQZGz+GPvFsTSqsYB3NgoXkRrlJJX
8Nh52kewjoEjrCoiW8Bf518qhOwHps8rT3lrCpZj0seHMitRdcP2yki3nVHG39Dfd5MtNhDGp2kM
S2cjTTN4oROhnfpBHz4Gelh+yCfb/hbkY9PsPQdH+8LSg++Q5/Sc2uEMsK6TViuxCg6ylS127VPN
Re+52vyqiHj+DpNXGVVciPJkmHhgaaimRVj6ZN7z2zNySYWZHVKRKgbgAR+S1ON8nNCzy2Fovfhk
BAE6CvJTIemeCEnzC6P2vsFCWtsllcvhbzV+N8jbRqoPxeTcvP0gV+5mKs/0QWmqUB5V5+/x22lp
ICrAhObJyS5KKF5Yqt9i7N372O42B2+Sv8bcwSGtrT8aQ56uAD+ufAXCU/J3FyiijdrwIhDRRKUm
kO/yU230DmxRbfhkRBNKE3BEDomh6WJTGiq2AmoRPUgER7Hy7t0D9NTEt6Pa2uWmUaxIcV65zjm+
ZoYg9CgQQEshdZhxIcpClCIdYwhf6gaPctiIiv482r2SbZRKL9yNOrohInVmfJ9UtXFjGvDmsCXQ
1GAX81vfUnwEt+UQJ7BJ2mr4JYeZqprkgUpfDx35tQbGa8x2vvnAmlMEoZ9NMwGRlvOJTIJsSOGR
khM2Zv1kVJH9kWoERcOQxgMyUWhKYmijdx7GbTCmb5mR8oDwdKz4Mi5d6VdW0Il9lXfmtyJQtYeW
l9vr+VCzzwalB49jdwm0v0ApFL/hLJwrep0OUn/UxbFXTMg4Tqk0z1qc8TMYgS72kEUf4CczJO/d
MR7dbWlUstxpMKDFtvWS8cHqCA+31GUHqDyhC1Og8XKcgoJSsfdGBRp3h6VgHPodppXldlIrhwIb
4KRbJewi9U6ZouYgIkfPNsQX+cnWaszUzXqqf7iwg0ueDpUycj+/TV7N06ZjKcFk4Llgfy/Qg6k2
ganUf3et3glfVyP5otaOKXzAnkayKRuRfw+Cvnhu08mWO4Lp/KZ10V3xRRNYOlzd0Eh9U+kDkEPD
oKh3sRR2R921KGtf43xHlzdwgJlUWW6dWmFVOjXdcPwhoBth7e41NEwTBJPsjUgRm9x0TeP+Gs2S
HuzKVr842+atNsPZqNHaVKwWIZ+hmFifFdZ0sisBYojzAF3IqihVHLliN4VrPDnEfvhi5AfFS6X6
MQHXuu/1HLk/gCGauKcFOGCYUtTGT30Ygr+tvkVLnfwl9OupsNkdyB7i8IQ879eyn4LWhzQn72HY
q1BbmYKnuCOfw7PM1J9jt42yzTjVcMJNo7a3yagN9/rQ4iSFN2rF0KlubEZwei9xrk+fCjVl41R9
hUVikKrpUUNLiyYSvsTpDq5uGvhFEeflTgxl9s1EUlXfFrrbYsfGjrc2pocviN+lLlkd/nnGs9qK
8dashrDBsqhy+4OnFYbc1KZJoWJIW732QV+Fe6cZgW0VRu9hANWVPbYkECRaKOojrBonytVdXozZ
Foaql/pYheSbKrSiH8Hs8gE+MoxSP0s1O7qDyodJXJAY0S91akP8xsbkgxZ1g3tf1TZSgeVMTDAN
BR9o+jHeTmYTcDSZihE2G8Zq9wJ6dL7jgjSfka4NOCy7MHwJqhC6vdThytb4zMIDV0CT+1joBA+R
yETxGLYCv78ksNT+4I7AzPZTXRQf3l5jF6kQjb4ZX8LpMYN51EWkEcVBksZd25xk4qa+VZbOnanX
p0YNcXiwECO1UvmtGQxvpeI8n25npx/0BLhktKlptMya0Oen35gQgyXTWJ9KkRp+0aGaXIQ6eouB
WR3afpVcduU9Z5I6hSMucZKZxXs2Sa4NrhkwXhrcdyn1qS4wXLC92X1X46hTGsWu0Y0/TmiJQnlH
Ik1qcSCxFsPqdqi5k9432C1CgJ614HfYZq9BLS5ieHoZzow8BZ5EBWQZxzVTxvZUs/6kVc5p6KKX
VDW9d9Ks9ZXVcmUgQp9ZGAWENOtm/vlvwUfQon8T6l13KtC+3pK0QMmkj7EXVb0Wxl8ZClw7Cssc
gPjFL1sSUgOkQPw4nHK0hX3OhGkHk9K9h7ImVt7qst9Jtfr3sRapbmIUwJO6YThJgYRRW9H9Cyd0
wwyho3DBRXjAtsL5ZOF8ti2jpN5Q7i92b2/Ey7MeAw4kJFmkVEDQNjr/tI7IgIu4znDSkdbb2o3t
3eXjtCbLdQm25FXJY+dQmaVCQeF8GLtORGXVynAadK04KJnd39e4be1qU473YB5cvwpl8uSmIIbS
WXcYCFq3VSrL/dPyAg/yKp9NiYnsY/kgw5gggVu1knzcrDeDrKwdeI5iK7xo9aWvraUZOKiyF+fX
X3xbtF7A6KT1cGos4yDS8Kt03fi5qrBIC3Dg6iLMsnHnG6pbQA33wKf/bll9m9IxlAenHlU4w/ZK
GH/lkZgAII00PSl7LNOJuDNiXKW84YQcZ3pAIVK+TyRYxlqnlLQSR1wbiw1EOuwByaLyez7nHia+
o0nV41RbLRg0zH8+JNJBIdJAIOrtVXzZe6BUZNPvxPIC+hmwlfOxbNBOShSa2kmC1SXtU51c3ZuE
XDn2kx6MvlgmpYJXcUakm83ShR9VBTu0uBnQwU34ZPj0OlZxrLgvMfvqAvM+JIzG4TxEW3vbBpmx
A+tnf5ugg75PY+5cvx7kLzwaxXcum268z6Qy3cLy5UZ2BhBoD1Mg8z8uj/GiPN2cFL7qis4f/bej
EMRRb4SjPZ4sozAghZTTJqKQ9UQnoVrJuq7NHz3kfwOqqFsu9qzSd70yCmU8eWM/4rLYp36UZfD6
R8zi3p6/a0chF5WOsjMl0vnsPX8ttN4KfbIZy2pjxy/aqoS6j/WbzBEsN5ToAR6MshXw5/EGVN5J
3StWDoZ5hPPIAKwNRW6UBcgvwR8tnsBTrIGYezw1KeB+tL3wYA9DBE2Vif9EC/45VTEPJbzM1u7R
y6AE7AcmSRbifbM89yLeplk3WVGXTieLdAZ30QwlKltWJEUmAw/an+9LWsPwmqGhg/B9LR7+toQq
O617xxnVkweHx4n16qORGe3tICGcr0zrHGecf1R6szOjiaCLrNNYxCFd1jRTmabWaQL28THwwB8k
nsvWqSoIXJsepd7bQgEzgQ9ZihSpN3mDvg1LAfioapxPbz/O5V03Y98p+jK/lAOXpMYctdq60GYw
8OA9g5wzEc11q5UT9nIy4QIBIZvN3CjYLFdyrnuYDOqVdarNSOxlX/PKupncai02iqJvtZUyxJWX
cimJ4HQPiZzC42KXUoBHZyOszZOKaM9G5pS+6sJr929/uitvxW0JJs3jFp977ee7oyubmgp5Y5/y
2srvBIyXmy40ogPZwwCmQVX/FIXFKTcXrkG+zxO1lNAOmiqdRnO0T7RSND8jmt11qqQwHabeTVuN
a5zsy90PwwcYFt0ZxC359/n7ZXmI8IMWOSfNA4EUQD2H9NIqt2FFmU2b6safcheraSX68faHfZ2f
8y3CbfwKO0RS1uQMPB/Zjlq0Qmq+LBZY8pdpEkqHSlrvrE75yCdunkr6/du4cYHWqynMmzKxt7R0
zR1KCOOjFlmp7yXGt4bgcIPcdH5y0SveB61jbmLHyleW9yssavm8AJwRs+DEoim+OCcbgYfX0BnO
qUqVfGfDCfKdrkmegwJZNlUiDukFMt6SZI3viiYvyYnDeKe1uF02jl1uIqj2vpAAit7+kJf7APgH
cIy5XkFLZ4kDCXo+hxUO4VOgg3gfw1b3E/Qo126JuRV4/vrwzDmQUFphDMxczqcLKJm0ErrXTwr1
yJNXVQr599B5aM6UrXwphsA8ORVFA3+im+LukxDtID+OsTJH2q+W2LMKp3ifcttBt4pi9xteU51+
5+KGdJMnoXeIEjzCiRBhYG+GMg4l9a6mwtbd8trTWFnYhtk56fVGtZLaxATOyj4hIz7d23ZeZ+ju
RR6UB9DmQJNVc9o5USJuEs/rs2cATxN6Fl2FoXHq2OmOUk3x2esg7Pd1JJ64nbMfThib7Q2yU/nH
qjY94C1lrD8Fk+PsSWayF7UqohpdjmDItjYv8xNsgTptOIWmZx2v7XjftCOCEoas67uh7OpgJ7VK
uwW8kvyISy1RudhSEfpuZtY4cOd2ed90dfKrIiRFwVwPp89Vodvvk6rLBJrxwnjMdIQFD46DuQ2a
30Mfbjpk9WjmBGWUHlKZ934apTbrqqK8CsRraHd6WlrvlBB8NsBzU2JakthCW1kPF2VxagnE96wG
8F2UzYzz5dCO6KA6aRs/JS1y854t9a2ROe2XxlTQbTH69q52FGNXVDS5JvTiVkK0y2OL4V+rdfS1
6GQuIges1J3YDHD8yYXxJRsiGCqRsH1HxjalV6c70i6ZNrJHvvTt3Tb/xWfbAB1VYiQw4qQwCC0v
3tuOMaPpQA080cypH4bC6bd1ZGt3CcWwvRUk4QMxv7KyxS+zSIvInNubrQcmgWz1/GsrKfuS/aQ/
tV1WvAssaqkyU4ZtRs/9tiJuu7cKEexLvMZoEkz5zhUix0q+rVaup9fAZfH+4CLQlAXSiT7CsvTR
1romeRbzaYpswHRD51rKLtEt+X5wR+1RSyKqvUGhlsbGNsMO0FJvPRsNtgfwRKsewfy6aO57siO5
7/PcfKw9iXJTnk2q3JYESohKljho+D2W7XuZhBgYq0jzbBDW68IdOFIz2ZqF6d0KMhvC0gl1/a2m
5SVyZNTEcz+pAdMDla6QJgydlhvs7RVwEREwCRyF/AM7MDRylnFHm9SyJs558qjTgj7zMh9+5LQv
a5nvsPyIt2+Pd7HU5wraax2N9irCe/Pz/Ba1hshsYwaZGE+NXYsHfIwMGMeBm36s1OJvUav6c1VI
6xnDw2aFk3Bxs8wjIy4496m5oZfNp9pQmkZXRuNJ1oO5SQ0l9QHdrN1fVxY33S1KJHNoOlfeFx80
87JB6mVl4MweFnexl+KLaWUJrtqpw1U2hUj96ckj/tD5V2sUX9zWjG8RpV7TdLtI+3hdcApQOcDg
GDRozz90WppdEoed8QRVYvxblXlx45U0+aJWCT+9PafXvuzvQy2iLmK7zMRb2HjKXIqTGGJnPhGS
3L09ysUZDagIyA2sVBwcqFTOT/HbyokdTUVcqbOfotHQ9kKNs1vA7gY2nGN+05WldhfqBnZaajc9
jELTVo7Ky9wWQBO1bvAHwPz5nouQITYl174dmE+lObi7xM0OcZSkG7Ot7gHiPve5+thM/W1h1u97
J14b/SIFY3RqItRhQLnQVl984146itrmkfU0TcP00AnNOCGgGz30op22dQxOFIZt/VMYava1TtOP
eRHPmrV1shY4zlfC+ZE5x7kzP4xpoOi/uDIar3Mmp86UJ7UmkdhojqSTjR5L+77mZ0c7wwl2U+VD
afguqna/ZNjdtByyMEhlM/pTW8batpq85Nvby+Ni45lzZRJSF9cK5tgXpJdGhODGgYad9G4MD4Nq
vXPD0bhxzMIosMrJxjtUe5ujJcDOVEmmUI8Q+UsTGvHadlhuPZhP0OgoAlCdI8pcAsQ0p44jm2rz
KS/1Kto2o1KKnR4RxHuiErkPP4ZehYX0yfTOKxXw42VWodkWml77xeXPBtsBJfYR9FqnGdvJcNO5
ASbNeFdPiDFtVLOxOTZBN6Mkmk/5u8BJpbOpC6Hc1Klpfa/gD7yjsyBrOKBx8+xyl3YbqC+l3CBP
3n8zu8n87Kll/K4qVHoLBomT5xc5TD8/q+faWRKK4ZNrjC0Y5SS7xyTQQk8ryfUN0Vupb2tSGQXV
knIa/HZK84Q6C+3ejTZk8ZoR1QUQak6oCBlgZ4JuvRT+UcM212RZiQ+hKWr9dpjA3GzaKETUMe7d
Rt9w3oufvdDTvwNFb6jcTaL9oLedcUP8nX6LtcQEYU2xmLJh4oWRj/YuVQwNo51fK+twPgd+3yA8
K54iIAngtoNXWqYW6WQVTZbwrBBy0bAUbtr6fV9ph8xQu4OpR8VtpBXZQU9q8WGctSoBX/RbTQrh
U/9cE1HRlhsW2xa6LkBPZjIJ998i2kJUNx5rPNc/KPiGoI9+Q3F6p9lfI5eSRmPvZ/mWwn7JtOTR
mvhyRX9jDuIPA2weAvYEtqoI40ATedXn+O3wRlnF6qxAVz+kRWf7NmabvjqN9qEn8r7LGrXalGUk
v0rkoBHtXIk5LpBKBLjUP72ZEsetzAl6fnW0XWsFjp05Hyb9GKcPjfa+oCvrGt0WacrtbKFmosab
JE926+HZ9mWEo2aYpR9aDxkRae3uzFzbePrnJE8Oalav3GwXV8vr8wGW/M/zLc3PBlcOitBS5wPQ
2EO2c2/7nbsZdtHm9PbaXF6h8zgIU9DIYHVSz1t8B1OWA1ZBfAex0X1UUPx+I7dsoZXvfXEUL8dZ
BHmxEZS9tHkf1dc2jR9tEYDc7pIN2JB/r6v/OnNbal794b8XJQIrIZZ95//7/x7i70TZxa/2v+c/
9r+/tvit9+XP/ENb//zZPryUy988+4P8/f8Zf/vSvpz9zy5v43Y8dT/r8elnw6X2P87182/+X3/4
j5+vf8vfY/nzX399L+CuzH9bGBf5X//50e2Pf/2lz4yB//r97//PDx9fMv7chxIMxMXv/3xp2n/9
Zf6TrYZO6UxTIyoClvnXP+TP+SeK5v4TstzcdaCSC+Jjnrq8qNuIP2X8k1Id64ONguot0rB//QPB
p/lHuvNP+/+Tdya7dWPpln6ViztngH0zqAnJ06k9ai1pQsiWzZ6b7d4kn74+ylGVYWfeDOSsgAIS
kQGHJR2dQ27+zVrfAjYJJXsTkrBpdP/7/7yw88+j7+dn8q/Tfn+blVHGuHSaUIio4TAR/pNAHA4/
CokOmL1TyRr3Uqqp9Yjv0bUiHnsEkOBewCihFpR/gHvmKZ5duU5xWi5JvxunhLyGYq75EzNxgn5n
V3U67KY69/td7mSeHYmFkUIsdK9u46BWmX//l/f6z1/pv5qpPiMfGYf/9d8Gv/svxzy/BHU1lS30
kq0o+6d08RZjT15W8geSc1/e8UOZFQ2BGvUYnd+gSFFbQe64y7LuDM1ar5Kc7t1Xpv09CcwqfU2a
ZLIObl9bU0SIwFJ+Sb2Oje1gwgOPEaGVkSEta3rHnxJMYd8ZLiolaxEuOguvnyNZOZO7N/LV7B9a
LQnCwq4scda81LAOPIRduZtmmEKHVSbQDOe1IwgFARToOvAcbh0Rtuw5u8KtZQyA2e+i3Gi7s2Zm
gY8JXiPUSe+KXoaZjps3XItksuOOpvQpc5eOGIc6J6J5RIv8w2qGjNLbRZl7kxt59+qbpWsg+1+C
Q5JhGoFz1gR16I0VKkuZFC0t7QRNZJfDJqliUvV0c8c3uUp6lEK7ClzovdLbOgmtuV1eNVPoaTyj
79ceMJ+Icl84MnAvllmphdSAIn/MDbfdpW6Vk5nYUPeFwu95H3tqPCqwce7mN74a4snUzlI9ZoFw
NeZ+DLb2PRqZPNIzod8XdWc413ITee+tEShULFfyJ8JuSLpXAl7NKdLk0MDpWmT/0dVZ4j1kTUMo
CnzLdj36ky7BNatZvTpNXlX7jDFCGrVzmgEttIyu3PvoAxiPdUaahoRbkQlij4RROEri25waz7tJ
dYv20Vs7mcdJkfNbjIXZvoqpy5gTqMREDu47IhKclRftuK4p2ZAQQvZLsPQ2G3g5dzdjZrVtmKgB
sCTSxa7eWcCRu1PluoIRpl6vF55J5m5Y65X/Mg3Qs2IpSRaOLTR6X/BwJ+Ra2G1p7xz2n8TzpcOs
Qlk0dfeq8rr4IZjZpaFoCN/5wL89Q2lDywlCRGhzHpqN/Y4bjA8JgyFU2GQYaz8aN1ngbhimoovp
9QFwYy9Ms6fWKdVXUxTQx4XJNpR04FVf47xMgH86STKZt2tv8M3S2eCb2bkYFiOk8eO+73Ktr6eQ
jS/XhS9XN7kUc8cB0tnKN/ZNQHpaE3Q6XYenpPZQ2aNvn3wNJ2M8spGQoahrvum04B2JjX6ez7Op
l4sd/bwVoTLKHPFjIfkWrdMM89sMh90+Zhps2y0Txpppe0dLZPWHXVrVqggtmWYoz1qZC4Gq0MmC
4HnOhDtvcdszP5gFWfvqD+Vo3lZlDa/l5+W6ml3ivEyQwbIYFzlHw8+LrleoV/ZU8bqMzWEFzId2
2OLugF02RsXgv3s2o6nYzjUajl6mzovZ+8I9NbYqCApdPDAP2KrueE9I4M6zxX4F2FteOZU33rqG
0rpNfmZ/nTVlj2GTiI+irPQjs4PikjK738nBdPC6Cm7lph2rmK06O9y6+ZFOcx+vDVqlvavV5Y1X
bet2m/482xein5ZQJiNDnlV31K4pEv3LLI2Jo780d8VaLK9z63s3wtObp0D65fY4SMWbqvTgslry
3EJR2NAhTeVkRlOT1ARLiupZT9rg1DlKoChdFrVRxoqzpcZ2ipbCt47ppoEmsN7LnqrZefBhkRl8
UjnKUltHRXjnm2qa4oDv4IZ96hUm78/gLfyIKTego2m80aLCNT0A116jcqN2hIvTdXELTO2+hOIN
Cm6RzpnUDHFl+C2fAcDHx2kOumhIBueCcJEi8nt/ErjflROnTp/fL21WzryH/nK7NlN3lSpR7vCo
ka9bjU+lNxY3i7n80AvVf/ENIZzdCu0Q+TPnrHaSBCR+mcviYVr79DR2U3/Fb1/F0p+m15nZI+1Q
npzKQJVRW03i0JZcunJsrSGG29xcrDY3NH71UYXa7BuRaAMadRZ33LkQBzu1W0tCa3Snyn5MSBwJ
uxM1kTVJ4DZh0Q7dQQ/Skj/w6uyW3DjcL6rr+r2D9jjgvHBZTADnRylbdHVxtcJdoEXNhukbxD36
wtUjtSsOOpm8Ey1pHQ2yFd6muhdZaGte9zXPNQgzMEiXh0517kHP004LK1buZewBSPUjEDXmjrxz
92atqvKkD7V/4CSZrmpVelEz2OkFc4LuWDXe+iYXjMOY36Z632Wta4UYtcVXHo2osEqwCcdCFOOx
Rrsbp2tGOtToN7YJ2hpl2bGqC02EEnFhGc5jKT80Mdvf3Uz+IJC3v04rXD8j1dTTYgfJq6+X3pvm
Q8GN7aH9OpKcAqphyZOo1xO/hpstjRhWt8OPKgPvsijaIrjUK9nd2za+P6TGcx4zP26/L/o4/PCL
oTtzwm8yI+69G0wx4zfDGL2HKZPwsxTcp1Cwz7maGntt474ykaImpn/Xmov3zlSsuys0N7/nwKx3
SKrXL6WhnMvRzwxOmza59qty/Tboq/FlouLam8Mw3uELDKJ2GYOQqEMR126bytcxyRvOD0jFAyuc
bH1ca8TSUYsfg3Js6Ft5LJFrBa+CojINzUorsl1RGk2J0LgH6KgXcrnOROK+wjrhZjdXGYSr5ZBq
rDHu60ngnKof/qhsujDVDs9+z6wm5DhAVZrn68rzJFkFpIXR3DdZLafIHG0exuDVg0100FjeXuXF
PO95GpRfiH2Q7n4sV3lpk3Dixa1OoOMwDtDxWeo5TQSpddTvFoHxeCQK4XtNtuXFmnG4b2OV2Y1Q
72I9zRjzZtFqLnm9w9ow2VM48xn4TzIwFnYAlJA6MXoejKiQSGb/xQTfWOIPcwonrrfx/jExCXiO
tQGy1o4iiE2Yzc31OeMPYpE02nfTQ9m+V36aJ3FaLQG5ZprZxTKYx70iYnONslYi3e6XlrPb0LxA
hvpk1ihbmLgRhCwQRpVJP0zx0Jmudq+8HLYIfH4v3fk8NwfSfA2gniK3DXhg3jKfJwCWUb3YBE1h
inY1ngE6WuJGSVBT/SpbJnlUSvmVkcwGroxkMceL1EFytuUjWuVVgGHkJUe3fscT2ZcXdq6EZFWJ
cTzUqpwn19K37ccEpqQ66IL5zqGc7Unsvdni8VExPTtiPa3TQyFHPbSzgHQfufpYCZRyXEgmlk7V
aieFa9xVnV0Z4C+lPDvKq5HUZEZ7mKwyuKzbKfB3JgXeEE+N0o/L1ndwmOTu5ZK0jo5ibS6OFvqv
exPPZRbbre38oDi6cesCp0Q3mJ13YVjDnISeuzYEHTImn7kkc63eawlgDVWi0SKgvLUP+oRrgtCm
obQvRT1z/Wu6L8sw0BRyo4w649Vr4b2F9qq6m5JnqBPJWdzZSVYXsT7BGQwtiMsynKU1j3GiUYqF
jWYTQuMjVeUxTOuGNH+gWF8pA977Jh0fqmLlsbwOrEx6Y3K/p4ZH5LeWLVHiUG3tIChqN2VVt2+B
kQKEKLKKr0+6yWVsYbeQ/PJRFmUIqG/zG9Fpm6gjcpfYzQFT5bFpxMQsQOYWQXW1asp9ra9ddzA9
ZurhtDraFaYhv4vXydGMCxqfETi8NeXPAdHA7I2Cxn9R8PHi3LEX1spsxJ87Cyc6L3qzc4xu0J4K
mVkXZuv7RO7WHrdv7za8zMwS5rPfFs1V0My8/4s1OiADp8K7cuXW36X6ZD9ZhBG/2lWL6w4nyZud
WxTzBka3D3M0uju/E+XCb5wl9mnSXOvUmNagTjgImjJypkl/S4YUuq36bAKyypjNq6Usn4vU8pNd
z0J9xaK3JRmMBEmS+qIROk6rkuCMVUbyw3JUfqnn+nzi+e+fGLmNV8HQiAI2XDW1cZ1ZqxVPgQbg
huqPocdqWuuXzOjX58lYJpuR27Q+eLL3hl0W1NZl5ZT5h2kRUBZ28+yf8b34LdFxCGX07bBwjN4y
I2HL4dibaf9A+S1DxI4e3k6VH9tkawgzkRYsT7ku0HqI00BQ+q71vOyUtdmH444wCtd8PnHTKSOq
/FSG7NhqPmSAs0fk++Ve89vszs6d4nvPGufHJB3tnlyq/g0FTfAAZg4cIc/X2PS0WoucZvWZP/eN
d3a5fb8nTK6ysKVleQH62rSRyNbMghqhqu7ATNt7NXp8FCiScXJoW//lK1wyKA78brmVJnnGDETH
vV96BI0FhKMgw4DVG1mNJY/StJuLZcznAw9L5Jz0lH5FsmCUWCnwRFcHI0HlcSiI8849L30yNNO9
NHubwwI27nGt5yPV23LLGt98cVqFzLLuVHZpiGG1dhQn/cFdzOZsalbfh1ztJZsDe55OM1apfQZA
8mmuDO/gQZp57ojAE7UjbwfMQ6iLBmwNa+V9iNnQGC4j0+AWDdb6klDF4jjKlXskISi5iILc9C9y
MZsnnj7f4XekH0g75HHBXrrzOVSbOBBQJfXC660YYQykXXCRgRGN1Zjdc0pW17U/1TvV5gFHRMvV
ybM+aFKcakGwV0vhvog8wDY1pEVstQalLWpxQgU70mcK2Z/rPG92maXktVqr7w5Iz72EOnzqXau6
tAvNPMoEzBQPNHvXEfHw3SecaZd7Q3cbVIO7UuGRcbkv+lo6hwyf+40thuGuSZLy4LUG0mMtTavd
gGoI+6eXsY2Qqe6EPRpQqJwANfeVhnWaPK0qiwpfFBf6mMg7c2je17SdLygvxmO5uP1VNXk6w1nf
vjXroXqWdSa73Qyxj2czD/ovqpgXEPzJQHlhjmPU+yQ87a0q51ri+jwlgGqs49yo4Kvd5OK+GfSR
D99KyIHts2q8NFSVaKHKOx14p1nIH1Xf0bgYVDWck0FJ4GKblweluctXT9nV7dC27XTB1keeB0/j
JsrMdVOXrkX/oc8ZceU6aziK2dH60gP+De1+MppD6Xnz16RsfCMsqDq4e1kJa2Gt0aBwGa/U5D2c
1VDN+fRg+zUcLQr1Isp0J4ksvERbFpXu7FqryezdQDrevkvMV7vrjMumEHlUg9DfO50q3P2saW/6
rHsHU3pNZBBSdJklMIpm+o+wHLWWdEOEBAonrQz90khOHZC+LDTGZjn2SPie5tFjZci5ANPdHXnN
MxSEL63f4OoaZ1KoDGiU53QW3ZuTovOkOx/E44IrjLzV8baayZA6qR6O694rWT4/9o2sndALJn2M
QPCpc25LjXBtR/rolGTw3OgI5NBlkMMIt2zdz6myXboVfYm7uajuqQfXPQINdj2e4fRfS6fp37GQ
9EzMOvmNRNqyx2W87gjorg4Sqs6BylMDBRso+2KWqI+HWmo3PAC7r5OhlefMSTvURlLQguGeujZp
/fExMC08qapSJ0GTdAcwe+95lb/GG5Lo65qP7RLx6A1ORlZflpa/hEafZEfDrjkopjU7eoIZiqJY
n6INH/q9V/oCNt6jaYtHb5moAVytH1lKuuudt8rppXOW5SgmcxjPS18ue5GNbzyO64fCb2b0LnV1
Jv7zNPHbHiZt4kb33XL6biuEohcrMgL9IvX8AZRdPWtvWOq6F78eb9rCrHeC+S3WJC9/ydNGv+/7
oo4cNmYM0PT8FShXe8RMybzQ0x5gic94VPp6OVIzBwtjDI1qmz4ZxTQRw1eS5K4T7WRzsPrEfdNq
trclktHrgk9pFBK04ghibw7B3TQnZj1jrGAwnqbM1u4HgFknah6HW8G6N7xpumDol0YZj6l9T8jk
dWKTKixyTwNwuo7kugfoncpwhUJECUBU743eB8ZrMlHZKXyIyW4qNXEZCEm+kGybNy9j59hVyw8D
3cW+M6v82axY7MByyrGcOsXFHGT9NSF77g0ujqdVo/pvZPPhCV9/dIaBO2ioh+a2IiHYVvPwPNrk
3l5pfjM+D7ajXXSNP76iz0Cl5MCvMM8FdcT81jh+yhDWA1GDrWAqpph+yGXcpfIUsVZbYzMl8ks1
3RnYM8NUkrKJc8j0bnj0ahIu0BHSvoDwYxKU2LneHTJLMrjsrJQqNRiFroV5pelPC9i/uAMfUoUp
cemXWqPzF2jsIfDZqn7kidvLvdvk1FJCidQJAcQxHpA0I3VstH3XXo6jSPDIZRRVYeaXKkd7ZMyE
9y5TgD2f4BFnN9seTRefKalSdVaX8m92gP9qYu7gsqagBInFEuDXLVwn7ETh5PmOh2m58OtJd44L
WZglOGfSScFrJOS2Jf1y45Va+/LvB/a/br62aT1ei88MCbi2iO1+20j5rhw6Q6zvPlrW6zywJuIv
jSJeGboS4dxNR2FV072WlHYdFdPfBiz+88oDBTmKZBBq24ML/civv3vmOZkGNpGRr25k2a7WG48B
YpDny7ekth352BLSp3PyB3wE2Ir1r0VR2MO+95hu7hRphkVEzd8V6EfzuTwlk7ZUl5NgA34APF1r
sV0O3XwWK7Sj0FgKS/sby+VvimHeQuoO2GxslQKH//tdK6ihC2SYbVehCWfPPWR9xhycvABTZ73N
dG43IrqpKJVKdjpZ47OMSStjW9Vos3q2h7KuDyveMVbdn1sbrdPc6vzvP+Z/9SI32T6JHDgZDV7n
r++zZXHYeklXAfTqC3lILM0VcPNSXhcP7rsxU/n3oBzZ1QBe503+3CIFIqCRM7vUhIlUpDnjHq/P
kO0uzhr8zU3wyf36hzyAdD4EKjbFOPYCuLxkxPz6ChlsZ6RqlXk4TlUg73/edIM5FPPBaJlR3XBu
OMPeBd8qY0/0i3tK52GtboImm2dgn8to0B3PJeVD1TVcLvhruVKSbjYwL+WdpdJwVKPr/41+7lN6
/esrBzSAQhYJBrIyGEu/vnLyX9YqyNAcm3bF1WuV8PreqrRr5U5buLHf647PO1bQn8rr1DRTA4Ww
mRU3GJ1EdoleIiXXpGoT9lhmlld7VmBDGitnQJvh9JiY22LbBjEJyJxIjYv57DiJ24dBX6Gy9oei
tPcddTNK0ZpWg1q68w+aL2rBN6y1H3RMxT1uGWatecfOJJpXX3tHV+CrOzVk7mMwW04VWuPYir+5
O8ztAPn1zUFiAqgR2fpGY/g9a3llMVF7LHVCyceU3Wi5T2szjfmaRDk1k9g1jrCt66Efaaj6HOTr
5UqQX3nh6A3/btO03TL9H/JD0LCiBdPpQJThEC2LS91dfHtf4zzSQja75hB35cTqBvYOX2rOviDE
HadcoGK/nwr/vXXrcgVB5RUvDPj15fHf32W/HqZI31yIkNhqt4uB8NrfISKZMpbFLrGi1z4iUSro
NCrzuTrVet1euCSnwMMULrWEPZq7RQvq4W9uok9U3z/ebV4BbzLyUdjGEIYJPNweNX+Rk6zg8JcG
SlwIwXEQe3zSNkXk6jNT+LnS4W327FOQ2NlLrolxDqus305WIzW/OZnTQicg/sqOTYazSWRWzCr3
taWmt6bgIUj3mSQnTaqk2yH1sQ/OVEKj6Gh2EfcC7q9liIxV2zk2g8q/kfp9ysP++suxYd/0yCB2
UeWiWTN//eWczE31xB0/6Ey6ayYtDULVqeLVMyEIrukipyTMEUpeJF6ZvbeQQbPY8/oy2SH8SKyd
CshCRQfpBrcLk9FYYpd/AN9AuF2tGc5DMC3FpTuhNb7RE6cp8MSYTR/rujKu89n3UOYYjM39xSrK
uG0aQqwWjqQdCfX9vZ3QDP2NBvk3vQhaQnpRfVN2oYABLOz/drJUmvAqR1Qfo7Xt1Sy2HvQQYthm
Z6gSmshn9CT3XGPiupLpnB/g7oKJGYB24Le2svlvBDm/Lfe3FwQ2A6YigjMEXGijf/0IkLPmFBHL
dpDyOD8BGNAeiiJovDCdjKSLZ8tdniQCcDa5Y5XkO+VAO7sKgiYnPWoaB5LMWFQDa0gdgtYzvyBZ
t9bdG88qEa9ObVn/6HOHVaXTdvX1JJuuetCVP9NfbQtODpr21WwH59GZmNeHiw44B0wOf6pJp2VY
r0vNwx4jcxmnml9W+yHRuESwXKahLgfaN2cQpQUIhiyJGKTn0EaKNXYaJauV54dazANXtGyY1lUU
5RnfUtlLVHOKjC8BQsAkrD43kGZtW3havKk7Wljt9wSO9jSS4GOSnfDpaFlzJmLeWUXVibjx6sDG
CF1sq3bNLK+WqjWehmBhIuwIep+wLHoP9GYdXFd66yKhN40q2FljTfnqVPANYAC5ixYuxsS66fPk
+o/kQo+i5n+/K4B+UQ79j4qi/wd1Qhte/X+WCUViGN//6z7/9v5XrdD2NT+lQppv/kE9jpp388wh
V98sEn9qhXzvDxDXeBEx8UFgopT6UylkGH/wBRuVwvCoCtnm/V+lkPMH5iIKXY5oxI9kDvxHQqHt
pPvHSUijgFGAxRF2EPBiYEF/q5o1JD46CxH8l8I1COVic7tTouovtLGeBUNkVlQbJuymB0u90zQ3
I8LB1kKrZstX9kP7+pf37l/JfngzfnlBjBnQ/FD82lBdETL+Vl6ucLzsUvpQbVmePmaDbzFAG4KY
dYQ6NxMANOnmwZUwcfN1i558abDf3DV5v/7NIxju3W8vBUIqinDeGmS8vOX69pD+yyOQyJxqyDoe
sDS5UMOYHoXOLAW3XmpcYsX8YCw1R3hPZixaLqGV84xVxSe3bzfJRL+iXTfOToKQhyB064WnmcPA
dq73iFIwzm8Q+mxkU5PX3KmQief9AMw47Ff9vnPGb4k5pDtRyenKhghwnSC2uUGUoV/QPIyYliyG
zIK8tPOAEuLey0RzA9zXuQymFo6O0S6szXDr/7Bm2z3UJJFv8/DmGmk1vvGpuoSPRhK8voqINcx0
UJb9rR4TxEOifOOFWEfNyZYPIo6aaB408tAG29pAS/d2VV3OQWo/s6Lo9rlVz++lYWd7irKq8seI
Ke43Tytf3UK/UVn7hO7G23dU7ZHZ5NelyKoXRp899YGR3aXJmEEB4A0OBsO56vXUCnWjW3Zq6Ifr
tXPW2FLJvC8zZ3hi41tGPrk8p6EUTjhUhnUKFuBG+cx6B8t5yxFeWreBEvY3f5T04O0MO2opvtWd
D2dp8TX9ls6OatUoGGMJK6EoNvXle7OiFlK1zmpeoHKOxtwZJiC1bm+/V6rLqwtgGVeawUT/yLwE
A916hR7mOEhNR7H0zB7sha4bA3zaBWGdIdzX3Porg68La8h+YEx+Ex3p79B0sjAoRv2YjtWW9CP6
y0If3OMy+Q0qvOpbANQzDgyHSY1QJ2ztsI2lM15DZhsPk5O3IbSIAjujutSLIHsyc/ahpT1qWEmr
ETmVwc7C+loEyX6YDf2UmU4d5yP6E+Z81aMX5Bj/su4qqzLGVO3yUdSpu2sV+txZaf3BJHuOvVH2
3Sjao1ial3JYjdAskvHYtgirhpKFflI6DxTdU2gTE4txwkF34NcRGvlbaxVmFWq+DxJt1PUNHXWf
TL2pQlz2kSV6/dxWyzLvJz8J9ilPvHOapAuTiil42tigp6DT/Ku11XnA8TzNL5JcR0/slvM5t8am
pm7y2kujH9xzUzXyqhlVv13JvbLZzJSOE01mq0FH1FwkfigFs0vBaRKzIiAVpWlTGuxpec91vbzT
UEBoznYNriXyiGsoYxY53x42lEs3kG12ywAOO3Veu2z6w4Go6xXNFyOlcLapucKspSu8Q2M1r8ee
XpL1q0MkxAElcEUAh1/eUmzMTlq+NKs4OUX9CMqfmaVM84ihVhItVDd4UYmTgKCm81ez9sKylXO/
FCvKilU0e7MzPzF5xBjbwnyvwNO8c+CVZxDYFcE6taefJACiDCj14rzVSK6/65k33QWo5R41mTbX
hBQifksSr0NjkayRMMvNdhmgQIOAGvZ6m12Phuq3RZl59NRA1Livi1OS5JS+1bgeLFXVFBhkSx79
oFi/LDU3lpr14WnJ3eDgB/JoGoM6mir3fpSs/OdYJyTjVTSyQ8E34APrZe1eKib/dBWtoW4C1pUH
duhBibKyRSPpNAuqCNEc5g5iorNwofUmo15Gs3N533CFcaZxuZ7r2Rmfs3JAoLES+9bsWZoWJyTZ
Sfm8Bsol2doykK3Mht+PhEFmTt9+R4DJBprCyUhucuxU+yAYFn70WLi7jQBBE9C0znVLmxfR/o7u
syd04zHxmitzSexbQsias+/g1kXPhB0IoY/xspjrLmfwpuCl9tM3kLVTZNM6nAqCq2JVgIKzjVEe
xKcMqFsKRcQUOq1iGozI13P7ZLV4mcpmKmqu9lnsuyCZL4BfrTjrxWQ8VslWKXZyQA6B9NRZWA6i
oEud9M0CzQvFYPFXzokmuepK5q++DzovmvLJtCK2p8W3xXMe8p74unDd6t9mUxJyyXzKCYOrBpVh
i51o22sOQ2s8Mp4yHrWcvxT4lXNSydBHzEa7Kz0txtDGEfaQ+b06OkzS2F7W1QOKiDP3uzplvP/X
SDiWJlwTHQGPgz4iHzRjl3LmRqqoqmNeT5AFiyZ931QVh7mXXOByre9dV8oYXSYGkgIMLfoH69Qq
S89Dq5TtY7921usCrmOK6jkwxgeEeDAIaSH2qdg271M3fq5r/V5n8Gu3115mu2xX+NTJeRHFteQt
jrS0omloPGd47MY6lXE35ck9/9YdVA/WPW/K4EqJtryzmlHben463kD1AB3cDFVdNWro3EBr+zvm
Mutt43bMe6VtHQxXszCKI0+815p0Z/pt+UQX5aRHZxEcA3IeH+vFu5ptae25CPXTAsyFW1+ifKlQ
gcQ6MSsy0tQ0PeJaYRNU9OtdI4UVstzTDzV6masaW+Mz/pIq0kz9oDHd5w5OnAuiFtQO7073Wq2d
H5P9ZL2aI/stfSqCo0g0cDRl1jwOfdG9pp3uXpNF3Z4Xv5I3hdYHdPj2dOBYDnhPue9SPGr7hccG
wiDPkmYEV8/bOgYAMwWSwTEvXnrQzPdTRk0odMUscu2TS/JvxwfdLDee6KTD5mwrzTplYrKWHSN8
FQUZQ9afjRYiEP8qUd0jygfE+PbEdTh7QcjN4L+Xi8mjTitEhl9lWwEk9tDtZz2vjovK0ifXaCQ7
YWSRd1bfTQoo+FJ/KdYZOZFb1c6Fk2laLBMriVbpCZ79rNx61uQEJ/JAzfoLZ0CaHluDNXyMc5rG
5ejuOrr8va0VyblfbX+vkCxGhmE1d4FetddgHsyPrESCEH/egybjuiuVNS7xtsigwgV97rHgcXWJ
lLtAFbwg8Ky6T4DhHC+ZrC7mPGhfPw+INM+nK3ADyetaKT+uxiC5aYlctKjgdO401pr5aTGY9YHo
hX6XsHx0w4J+Pb1YFUqpa50gi8ce1W88ELr9WKExzln/2+0MIxWN5vjAnHb8yKXkKHBdxTHjj/N5
nachf8raBYdbUKCrP8pNztF+bkVqv+eCn8dkPgw1wx22HuZ8/nwsd+ZQ1SFj/q3fToOrAG3XB6vf
APmlBVLqsSx03ltDCfrMoO8NEWOekEkYdGPSROtQFfMemPVy7ocRcqlvqBcCgHzEGGlyzhDMB+G0
FfeONbavUBKG6yQASBnZnT2fP/+QSoMLEp4u/3ST1rK4W1T7mgVOL2MxOX4eaYXDLyBsJFhewPQ2
yubW/ZY5dfnDtUr7NFcNX2a7NQrlGgzGTrGmOYMbRy1cLu3LoDSuz4BoRCM2Rpf/5Mr2dVmlfqaV
Tw/t3PHD8wo1/zh1Ae4bAv2A78taXfZCroCGdQ6mdJn4U9+e0nNQ4Cn/fPvTQAa3ttP9bFX+f+65
6f3+0jhu3p9fvTnyvfr63n/8teX+/JKfPbdl/eFsOcHQ2+AYMUei7f3Zchv6HzSX9LqmzqIA0x4N
7589t6//gU2f9ZFLdDa7mM0j9qc7x8Pvg8XbxKKzGXv4wv+k6f51uEsyISBk/OIgCan6t1f4a1+p
YbdZsd8Yu8Ub1K3BhGcNPY0nWyhmPK1XRtel/h6dibaEIter8UqTteF9+csb9q867a21/0fr//Nl
EEnLBAE+Gjah34agDWMJhkb/m7Mz65UT2bb1L0KiD3ilyW71jdsXZJdt+jaAAH79+fC5utorXfK6
++6StkrVJUlCxIw5x/hGzWVgpiVDdVmAJLSevyELzVXyFVEosoBCdNXnqXfNJZgGH2sBbBBnxQ3e
Jw97Wph9TlJuXWhnqby4Jf1CSM49mdmFsJv08Z1rfnskdwGH4KoiiZru+N4kuMZ4FMXmg/prkfRk
LP661azHPBHjfevqHZAI2MYjKqFnOY5FrE2FS8Pco8LrbeMmnVnuhiJhuxZZgmT2nUt727j430vj
2qgTsbDjgdwv/T+6BZPOrTM01EaOMuobsbpL4K9pES/MnAG9bE/FlqOZYw4VbZphnPINnTLVIpO0
v1/J2yHw/7kQl/kcmrE96eWqswrZpV+NHjmLjbGmDOw6aX6uiEYenZ6sgqT3coA328ZcfFuTd/rM
18/U/vswEmToxhB4Z5C+vQlDkjMdTUgFoemO03WZlxS40lToB3o6SxF42FA4YPcYA/7+pa8a3L+/
NaZ9mkc0uJlWXI/O4OIkdHcRVGFusGJYJ6i4aM15J+kVoqDLXA9nvfFAEavJflZYUWjBLPWTKBO/
fecuXLlN94txMJrukXk23XPzeg7vbt5AGiWGK86ho35AfFEMUWFYdI5bZkaA20Yq88tQmOsE/mip
vpHgTn/E7fqUNuP/bUb+v7zmrFpMErEh4iThwq7N0uh9mi0ppR97vY08CbFjf0CCntyhm0vrABNp
8iVnjBqmnFg5FyW03bW8f50d/VChHu0Dc167L4O9aLdLkTvR6mvZqd/G5J0F6c/n9ve6CPmUoROB
F1fLIgWlk+a68hl1ZpMVoLRywt5FQQHt+c6skurenmz7ZV279PTOPfrj3YVlgOnS5T6hHAAP9Pax
bfstmQcmgwdv0/WDYXZrRovM1xB+ap3+Ja+l+cmAO/gL+OlyWlovu0HDmB9KD2/P36/lKh2DZ4cr
2Pu7PEOEwjGjenstU5EW+rLSDOzzvKKX3y8uryq0nux2xPn03NR+s15MVugHwG+eefbnnmEIEk7P
jxCVbXAZeyu/aXrNmD8ZSRq1TeoQSj1sBaytdkLJYukrvSzHSte4NetlPCKzZWJgC/KJwxLO6nsR
kn++Ebs93oPYgvGVVfJ63FNU0Ipzo5wPtjOOp3lS08loGLsp5ALR3LfWgbHN2tLCK/5Z5lk7ecYy
v7dGv50g77eW8RftZf5gZ+JP3t5aluQ0d9tlOphkRWyBHPuWMYleGHf+KD40u7rtv/4x2VxhKnFE
ApaJL/7tJ1rTsHTG6k8H+pPqi87c7VCOlf1q6lXjRT1TIdqq3XLbb20HqMLRLwgisCoSVPfEgOiH
NBfkmRtM/RWkzceuddEKz85NZqzYPLNa1hzDq10u6dStTSOX/FXX0sQ/f/8eV+Ka/c7xPVwqI/Ze
3LjX82hLs+zVK5P5MEpbt6PB1keIdpP8bGtpf9Mas3NKfBS7oNi7U7elayTrVrwo2T2t9tAd/Czl
6JyY7rPNthc7uaOCHp3fQ1IiXe5YQd/ZD644t7+vmJmKSYylTgwGMZ9v7/zkjwBZx0HhBh3yXzQ+
iwzp1vTgrNX6lME6OzHV98+TY9bPQlP/MI/zb82WFGeZ9m4e45vTbr1kY9LluSOJoCjeRnDxWrAk
2/ppw6iEA6FZHnDufhCpVp7nIbnToNoSwILMk+T6eSb7mC7d33+LPx/i/TUyWCLYZ4nZu/piJnRM
D1j6fEgmfb2VpTbFszW3D1Ry6zmx7OKdZ/jPz/NJz+DtxeXOjOSPWfnEgATG/XJgvt18tkbtB0VH
jkBiUN8hn8DW/2+/H8Wot0fSC3BE/H5vfzisTjXmhEkdcunYH+jclT+JSBA3jtPv0vbeeWfBvRrz
7E8K4Q3MwKA07qkp14R95B+Nl+rpCpCrpXVsCfTCfVu/qJwwlXCdxT1HcJvkOm2ObSUMCuGpcTCk
0Bx8nMSYvlqjrYfjuLzHoL4+KPy+MgfNCwR+huDXbx1eS1+TOcMPn1zZY7L6xkcofQ0ifne6X0bP
j2uGjj/Hca4Dy2zkOzP6f/t4D0Ampx5wW38Ibtqe1BFTtuth08sFCnRnfIWaRJh77Y2Y0kYrWrTx
hyed7pIV2ns5OsY+6fvP88n+7flx+P/9yEX18vZB8LyxYTTnqINsqVkCRPzOK229Pqx6RgUMO+Sr
P+OSGFNxzjNG4oMu5gdrdRiH0PzAiTJ1iNDdohqPOfreD39/Tv+4Ow4nSAa3O8+BgyZHwjf1vltN
OeOi3jq4lAKnAc/kQ5u22W1l9v1n5Vj/eKrun5EbWoemkvrL3z/9z3p3H9gSWgboReeoel3v5rJv
Nwsp76HISaV+1tqp/aAQ86j7gpgEO6oGBrphurjdGEsEyYwwsBecDCNDGLcUcvyvS//fEU+ccdjp
mJVen2rThElyXTY264RiPDWPjCwSvR3vAK+oL8IYbyetsc9/vw3/8iOQs7TLk+Ar8jBcTYvrzU4W
H0bUoUylxUHPn41fowMGgumEONqzqv8RqL1Oo1fw11rNfC8/Yu8kvH1KaXNbFuEcPnxdRhVXj8GS
KdfMZhcvZGKhZsGkgI4U1GDenFcT0vjQElxMpxe0AA5Ca73NtLlVj9ZozDJqir7ZH96kfi+t4Dd8
7s3bw3WhDvA5E6Eg8JyrahqlO6YtcxKHpARsSHO0n53QFxj4MLzPWxaTNI1Gf+XGNFHTurV1zGeJ
0WzOR/e84BrDGjOb3noiwWXzD6Q8cHqwmHbi9dwyJgrgFDFo5NOWHKUy6zJghLC8y1b6YxVwsEbT
+9ijLj04mlf3d2hJeemMkX5IKYvktHdLqsAreloO2QynLkjAU5O+ZskRBL3vLVHbNkIPMUjgsljX
cR2P6MXlg4EhvAo7XVhdREJu/x5B689HEfIRAzNUTeiaaC29XQ9E644Vsw1x0Gj+RGW1Oudx0j+h
l/fvTAhZJ6831u9O1x5X18wPf38P/tikKXAo0FwdzaLJ2Xq/uP9oPthDliVlnouDryztuWzS+dHN
fP22NDg86EPSv8PSvuI9sWnygazLbA3kkZMPcfV40WCQrpHhCc5EM33vNGs5Vpx5I62w9Vs0wTb9
attRJ/ZUL4SOsY+By/YMarYIBdqS+3YjFBowhbyxaqc71oSyanFDrxzQwOZ9zkRnB2qV1FcMId4p
Ma6AXb+vfkdI0iGhznD4Em9vVwZvRdOnXD80POH31uD7r0ZjyZs2NdKP9cKZt8J0V4dJvuJBXPEK
Gek6Rt2ChjQQVoFLyC3T5p2a9Sonbb8si02P/5GVhgbY3n/l//gVB1ombbdZ2wFGSyUjhkGScCYo
pR9y107aT4udMZIF2tNloW3ObhvX0+DejpslLvC3dvuTpqVMqadiuPNXM00OqtZWdaN6H+uxNeSz
c9uZeCT+/vT964WDOmKhdWl7kLrw9sJ5EsyGKLcVVd0isqAHCNTE5eT6j41wky/N2I/4aI2qoX1o
TR45fIahvk6kVaf7Vm0Bq9Bm5ja5bAwSr0QqTlMCSIsmwF5xS2Nydv4PY5d3LvzP1ZvdykTog/yK
2u9azK66UWBBNLYDTjXmjilBs9+c0nswKit9IpFoZF7haV/tQWpEP2fy1WsZbCl9ae6LkRf7v7+c
/WgKVwr0Efqnq+PiaM2cOqj5D65Q6yFNrDmYzCW/tK7DLES6XR3JTFy8VvmXVhuX+8rY6jv+5CzM
NX0n4/LPAsxBM8rbsQdF855c7+hr1eJ1QvqOUr49VlaCXwj5sXrGt5vsbQjzxkrL4QA0WL9N3WH6
sJQLqgtbzvE24c6SjC8fkWSDXZdz9U7Z/i8r0J4ZgIzUR+zPInS1AplNk4pBx1OM2QybU0v7OvDd
JO8etYXg1rCy8kx80khLOzq7pOXgQaZdvmLhpACq6lprD9kiWuOO/hm95MRxOzfyEk9fQw00eH3Z
zMYiTkj0IypOJ8naQ7XllJk5p5b3bvW/PIeotvZqkuYIC8DVl/E6VSIFnmHpNH4BPMYcOIa63mEp
Ui0JBkdud3Bi6rOa01eNe/KIs8k9WX5CVF/Fxv7359D8c9NlIyOZgV42+mjUuVfvM79eNnEyOADZ
3M6F3jT3zcivERkOAHN7RCIzrpYMG+w4cbKsIx0lqT969dIcsn7WT+Oo+jog80ZwMkl9Owbhw1i+
HFDtbXmNfwIHmfYqnNkMZJ0VX3uzP2C0Hr/j4S2+VLVwP/79O/3Lms8R1uTbGBhsyGy9Ok4wT1+1
kon1weQFe8iQid25Qzoc/KYqv80CpXtaYmc09XxlsJH4PwHKf+eHICJRrtnzqJdm8P9xSRywHFa4
vTN23aMoQMOZJfMWRFBgZpA5drc5z2tAW3mLzNlYj25VTZ99dqV71oU1WijiAvQHLgyZwX3YdBzd
f7+m/Zd9WzbSpvOw0HC6oUN2vQLN0uoX3RDQklbH/bQWdR4xKGrvqOnnOCOo8oMtRf1O//Vfnjda
vjxrzMWYHFBSvH3eSqeYpxouDA9Pah9pfJonNPniWMgaz05W1zeYFNrP+VAUN53U3V/KKr9lzkyw
qYvrYx9rD3da5ZdNYBKG7pjSvdewVCKuQJgYAKiSx7aejVgrtOq8wf5+bWezeGWjuUXaOIh37qLx
u2nwn/fR5mfdX2RcFJ7FCeX6G1XoZdkSdbAw/eCH1kLIQTQyNngtfHNdIm3uhi0YmUikEYtwV0bW
ZPrnpR4lZISVI2cAd6rfgg3PRPexMVsECmZTwLoD0qab96tuaSjqgKENXxejWuKZccRxQ2wuw5kc
FeQMjfvqlNn6OSH/mtFLU35sFx1Q75TNYQ9mq4m0nriJePIrqvfC2uPiyRNHEjVSH0/UbrZ6LCej
pP+cQconINZevjqNJzvUcrlBV7NMKuSNkuiFuZ2NPsQVgzzP7bUtso1F8yNSUAAP9S6a0XNi6+oe
+5FG6oRjJU/cOuBTBZDWnwNmmwIv5wIAD/9BOt/MVDnJiWQ+NUS1OUrJF9Sm8kyFUD7RyBl+5aap
CIzly0W1WrcqYjygiEczKhRZrSSMO5sLMic62RJguGgQRybl53PQC6c3wmJBIti21qrdkMbbf04S
u3PDXa7NaUlTQMUIbUVdNU0Ia4t6HXyOGu40nKTTz2dMZuNwsDx0R1uSCjvW5wHdKSBi/WK0zNji
ciN8NMpSr9ejrK/15KhwRRlHq5TVMzeP5XAo9xuVlKke8jaWY2S0rvhRI1rA4P739/qPBjwPJMs5
Ym/KdY6GzlXbsOvdAYu7Y8S1kZM+oJfNQRMD74vR53fWVqMjXJeqOxhs4heAzuWZ86PxznH9j14b
HwDTep+0YBal2L06r+vEyEqPE2O8Ft14rsokvTSFo8eVl9+nk2rOVuq+eFLL6aamw029DDhYha8d
GYr4cTquLn2gXP78+825Pj3971VR4+AeZjZxLfTuelb/fkuBlKy1+lkhWA2XSQyP85RWnx0oVIe/
f94ftQsrHCc1NljTR8WPz+vteteVM5qhAZ245y/+baGS8jKgPP7iodQJc6fn3YCjfA+dJj2jV4Lj
qUOk4phlQGggmwOL3Vxk20d3HQg0883ixak7CeRauHd6PbFG9FCgAn8GV2br0tDfe5rs3c/wZqNA
Jk5k5m8bD1sFe+bbr+Dbi9PhmUpiSBibG7e2GDySJcjMAsg2TjZcziy7JBUL2lGvrO2l5/lLAzFt
OjQNx1B3S4q7/lgqguEiY+ZQi2wrb7/ksgC0bYj6PGaEdYQGCqNvKZwfMo2avEQi5g1NG+V6N34c
GrzaiZPWx0QoJ7v0Ug4NOKI2W54yUPk5rMMJu8vWieZz5m6KhW9Ew3ukeYd/J+10MCJSpaOM22JJ
qniGrbidU69qxkc/SdYhLGrPueznaz8y9cEgIHtAbnjeVXvfu67Iu0NRmeUWEyOUfRcTaTKnRRZW
Gbn+QOFYwamQgZsbm30ptsQcUL4N6+1W0hrD5c/vRdNu+MECUY2vNGGG79nQuPySU5pxnMpqo76A
H0cXu8yM9SKvtpz7yrM6XgQ9R5RRzJv6ZutrbR4IhS5qljTXUMfJ3QdMKF2a9MxYDB+9y9jWjklg
GWVY9n41BR0GVHJBls1BUk6wnDoZXV41F1H59noHh2QCM6OIk1G6Su5Mk6V91bttv9fmc9L6FESr
tIYS/GBl/8MC5D06Du4DgqHzOiLdXPOZNxYmpKPaOtEX61+QsDfaKWmBsRKI7pQOhv9KPiit7pbQ
ckoJtdTXSewg1N784uWa/ygL2IEhPO9Sj9mK/IFlWG6vDTgoUHqVUz3iPpwHivZ5vgNJsicoAhYN
W+U28lQtBVnISStQt6L7d5dYwg8yD/xd399jhaYmmCCXVy8Q9/N76nyRXRYoPkdhDGmDyNQE7Lkt
lexfTYFf6lEIFM3H3mZjitc2036UBWfXM7rctY/XTdpu7CZN/0FLR38+oEBrtLCtzUECEBkrKA6z
TZdszPPhpu26tY2rlahGzvNlhkCilX6uBwiqVf9ozXllhFa+wm0s6C7dYkMt9QiNrT6Ejl5Mx5qD
/hjkg+2Nx64o1HyLT9zgb5blNNDVS9vkgE3MKw6kAlXPCJQxs1lNvkZOPZfNI2gGpIuFN5HUoS+G
2UQ8jWVkqkmk+A1ss4iTbSE0B/Iv3DgE+8utKa2te9G2zlVBxbupzvkA3CQwN7VqxwVowxzY3kSo
lr2QmXq7rSIZY15wuOuj1RGmuaEOzZDLIvdVNPTrnyWJnnmgKz2zL3U3uwxT+Of7kz9XOxQl1yas
I3mP+hafjmPHAJVKEg9pyG4PPHrw0GqMdTmIs2o4kH+yioMLFfLWkEAjT7WW9CzqnFo45Cn/K4Bg
6Yb1LrjNcjHc8kNK5uzltJwhX2hOkHi5/wJ/yRCPLCh7ouNoLCnGin0Uo5iCvlbKHNi9PCmjNJ1E
Gc4G++ZdZzhljUKaUvZg2EOyRduaWdAXUlvZkLNkV4UwBA0nzO3Vf6nlZBuXpl6dl1Hm6oczTMhU
+xbjXghx2pIHE819dkKGyZRNo/sog37Yhi+22VVO2M1V00MN7cjG1sB0kWiVpCBRR3xjYLnMYppi
BTPtY6kApiihWx9B+zc97Dtn3HG6yAJu+qqp7WCqlefE6drAEywn8Lsh8C+QyJaoi++E86gx3qxW
fnQZ9w5HxBtqo5+nbVs0p5rtHasWWGVsVCRiP2Y8MdBobBimTyLjix4Qu1AxLmaZy7gQy3ID07L6
pzA8rcZa1ToFUgdns5/0sRsvCoQFuih7MxTTNjwed5ldZFBRSlQ85kTWT9j+dj0wWB/GuHfc6gQd
R8ggrSZedTrZyo/SeQSJ4+BGetL7afywyQHGjiTKo7gjckdiaqVfYH7wLWn/4u46zU3NAYsALIqk
j9oKzSpE67TdKiXlT8saJO3mjeTy2BLjqJ81basogvNscJ/xn2pJBJRDmTjAePWPCxXxHBfVkn6Y
hg5Cj8fUzjq7JDKdtaKopnM59e2LpA9gBEAn6/VuyTXsRjVqrhKKk6HmIIVzVQLUHSnSPF1iqSHM
b4sdemkAmWaMSQE9pFEE9eAtGUzh1olKotbSUz7qJvCsdPL0yG48HuBMpvbFwsHfXDSq09Dx64F7
32zdeFxxn6rA7XTzlbw1mb8kaP+981Qpf7iAM9lGnKnlSMU2Tq+dX3U3jJ/Tp7XkHY1XtzAeS6S7
n/F4tcux1PV1ultbubwIbE8ZdCAYbQ9wIpUbGpswi6CUNktsZhNiGvJdALhWfa5EBGkoo/bbgbbh
RlRRFRTGmFwyV9SKPTo3P2XTRGKttfm5dcNzgEWldarxWc0CQwspicoLUOFVA4v+YojYWKwOVKcx
4qlYjM7/mRUe98Uze1qUpqd32CnAH+VhkRn8V8iO7s7L7Cw32zyrKfL21QszXsouOFIRmOgaB7xb
qs5pvvkTve9VIamLStXjQShAdbaHkb8EeWq2oW/6Q2FcBrPpIROorPq4dlYF6ZC+93oePFGtYWnW
qobOANMmHytqHa+yG+ecuBvqD22qoHZCHh0DwW29LxEXkiBYWybFDyXWzSpajmpzAdsy2sjEwLQF
hPIG1OTG6BOW9HLbdR6z2a0apkOXeysNsoUG8yUpFzbChkkIVUFOw8uSm/uM7GicQ9eBC/xaV5nS
72vGZtnNlE7ud7RrfsfI28QplQ1DU9CLSIcaa3E/fstGG6KXM1l8Gqf87QsgO9HF8+wPc+ih4wab
jMFpDC0LkX4APHt9LlZ3G+Nq05Yf0yL0b8KonlLeFq6rn2D1srrQYJqsaj66XUu0it7q1lOyboi7
9y43kj4mUMadVugOWvC01O7MRqNfLnzodnyGr9enci7r+bDYLea3HK5dVPfzmgTJ6nmXUUyadiqa
inujG3X6Iaf7GtDfLKeTsmWW4gVrkByYdLXq0OhaH+H5iKrlTE9mObdtao7P29J0mES23v4poFIY
B2o+TX/atEG0Ie+7m8A8yMYn22cQFc+l5EmlpKA6ajZyDAMpk8LnpL6lbYjV1L+wr9pjhEy1xgyI
EnY+NYBs5gOrhivjoZqBPggf2l0oZlpyJ6xoHobzybKfergkQ8D1a6fRUf2EaUc2IMaU2lnQHXnw
idNhtRdNAjAd6I3GQJDoztM0eNv4jcanfte6UsMXztASEpK3yfYxxeaVHLGRZ4w1DcJNAukYwBms
LodYS/3jH3Jw5ID3q3ykASFl5hyTznbrWGMsWpz5gm7y3E6FeUaAlmx3vcK/8WDjaRyQ9RmafsTq
Yfyi6WQpYhArXQMg3WnxXNm1GYtxYUBZS7/5CMFpFKcGDn3NO5pb30pOHaQVamgIonGptuFeaSuV
ZdvZaX+ChzN4UdIboo142VsRt+D76nQKrbUG84pvpfqWwhT5UPkeXi3TnVw9gLzSm49YTFnTmaPJ
NHC1RXwpCzv1HruuKYYDeBXWIXCa2XzK+8lNP+uMyrD5qCZ7IHDP7G9YwenDiMxc7pVX++XFUnaH
uo0R4RaKBZ7codxSwwn8dJvULe43r7u1NtocD6qz8+qc17BqY5NJw2PW91QYWTd4ZgAJvGWunXuZ
us38yc5u+jxTBXJo9E3HVpL8Upky16K+XVlTc0zCzzzyKFpyJLForuDKcAjLe7s9GC18I8PkoBnN
zuqK2BadugU9xCGCPdgw7lKlzwndF8v7RvI7oOxk1cGWJxVEAtK5unPSGH0aVQUt9BNuSue5t3qz
PWU2grGYA0tinDJgwk3AeCXdgGYtFnTwEXg//B+3VOFaF9t3PS9xVKg8Sy/oTf0xXLqCW6j1bNmq
nnAU6yicenDGjabFOSPgGD5KTr0zpv3P1N65f0ulKQsjk2uBA97q79aiOJUuqvMQSo0tQcqNVvc/
FwLGkjPBXVML1KkBiLv0e0imatu8izUtSeuDrwGYCRp7BaXrCeEE+I6kHc5lIuF2NuM2Xcpt18U6
xHK+7m+DCvsaJEVYqLT7yLyyfzF4ovPI2Triy7piURZrs7foYG05igW6lxcywDOdO5DlcfWO7ZLn
8ZihDFSGkf5S5ZCXN/3Ul5Jxo2VdxkrUbqzbXZdftMJXcNjgedgRMYn7eMaazQjMfINibdSmx1TB
hjqAe2i+GYUs82OX23pxw9o7PimOEm48FrXzo2+UoaWRjrfsxZ/t+iYf0+ZEn7sJqU9w76jW0sU3
H1vqfb5QeQd1NSy47QrlvfojWr/I2zrmFVLnqBDT0SdCxl1W2WAkNEiuyDW8tvHk2dvrnE7dfGai
lNzWnTu4YWEagx1lyGDlwTB6zrNDiqkmdotJzEHub6I45CnPQ5QQ0/ttEl3vhJ4xDH60mPw7Vmny
pWvhAcBNPNP+kU9a/nGy69ndUfXLC3277Hkge+sfnoqyhMzpkEoOVKPbzpTyY3afdn0DD9yZqx/S
yOTJXkVlYRPTqA/EmrVrZGOEXZ4Sags9Ms12RCQNtq0NHaM3zCOWB5xPJQWcuM0gvHi3oum5nHaV
sx/mkFf9aBDMRELXVOmuTqFMfbBqQL3459ZipvJYDSdaaNthqnenJdrgM7NOkEUJk92XZlI/UgWV
t43tadNtJkDK+tRx5h0ULjFRPcORfdSUOZpRO2swAs3cVM+9ntMwsOxUrseWrUV8YMrTDLGPGhFj
Rqr5Y2ylS289dPiFj0sxgeXUCTjJT7wx/hcLHWicICdnE6Bo2c6+WZJy0pqa74Y9cSPphwzzI3FN
VdpRYtbikhGMsUYk3qZEsq9ST2DdmUZ7sbMhFwQKbD7LE4O8kydARtEWpgtkQVC272W7tW1YkPuL
5rqwNnWwpZ/d6Gumf1Oj8LRwotK5+IRRK+JI2orUCCbZt6CLHOLFVG6sce+Zlfvsr3T4oYor1Cqd
yarviE6ON44OjfK4dZZLEIQ1aLGdGeqGtKqNXBsMtkSINNXe9UVFiUcW3osS4ZaSUgitUOQD22Hp
AUKvaD3D+S7WvsRtW/oVZBlfp03uN6SstHmSPA0gYrxDkinnPCgxjFGRJPPXbKO/cOgZ+K+wNEmJ
echaOLyvfj9p/r2FnTtHy1IIeu3or9klPfVl8Bs2K2osqgZSW0TUZFPKuSatZrIAO7E7kTUK5vNQ
NIl5FqtdyVBbYVoFvQG14rRs+5KpAYxpqD44L5+9cgIBFrhkgX1cOMqu8aiofOLZ6DrSSKHJ4+3v
yuRbUXgsg0vNcYqRA8L7SANJQMIDySYnRs8mLL8NYjTuFbpmN5qTW/oDN1l8z0gYSkI3SYo1HPpu
KR6MBcNHVG+b8U8NEhjxno6V7inp8JUD7IJGfSqq3DkKAODFeVvUfkaUY3Up7KY0AoO5iQyHzVg+
5woXbrgA1WEbrFKUA37GwxoCkfBDBZc8iyaopFaUC3v4tLkZqdAsSc4QLBLH3sfW6Ti7Tghrs8OA
Ro6tyVmm8X6cMHGG6GrAapqtlt8tYlbQjb0MgIEYOA0/NJVeflzasvhmzaVTB2ZfkEFtFq5HmrLQ
3f48y9xMIX2r7DOjKWiuljvz8b63vm6k4DFX4NC9XDjoTAzw4DDGzdJaVkSjKrvgCJ21KJ8yC1RP
3xNMS8BQlu1JCsUdTp3kBmix6G6JRePcnvRzZ18c9o0vIwPTPIC+Zn/3afilcV0kTXdnWzRFDiaJ
2Cu4Q074EKrLjWYd3cnlhrAWe3vqSh9VuoC0ZYaShjxocVEMNzyYivVYc2fxxZJD/dlYMwaSoAta
+yHXCgJsk3Gd1NlI2/auzLTa+ziAJ0Po4eKorZqyI/GCSpbso1nSCnTddIboj0aUdIC5w/qyyLb6
OQtXYI2yveIX53oM/5AltuTeWVZGsE2rrO9zs+hADh3Du898/rMBl2Z6R9IOuB4yzErieytHe0IB
aA9HOkd5zIA6oWhbKqXfGZvurRAfUupwi2DpJ4ijwqA6Tv2faOFgKaaqLvTTHhEhj/Msqsesc3DY
LzSMoVdQNFPvQqTg+NTMN0O9wa+oRJaxn61+Mh5IJ+jhMPONIC63ewZI0jNUD5h8yxbek6h/IrTZ
zl41Gd/pDSJjqRIPCxror0jjvLUGBaTMz6RQlSanJmIsHuEWml+KYcFQ7aJn7CKMuoC6J9gNCwd8
vB3UWmTsXjIdp2/UufIXrW4lnnwrX0gI8ZQ2PFtsTm48IA9pDgNQDpKQVWJVET0J374Q3Qr/j1LX
g7+veXV2B6aAeBlVDakWaTknnIDfWp2JEvQhPxBjgb6cTF2imzmsv8iVfsbFG/ulvnRZr98RypO/
KFDKlAHeWnDcaXfG7aaZx4GAHDJFco8Kc3Uqjd5hNy9JBEKAUySnmuwx7URtBp0kQyGgjSHuSPzN
+wvjaRc4uKU36r7zBzHc62J1nKCaVvIeF0Kexm+TVoJuWT01HNsMpXjV6drX2rVLsjAQGBypEHF3
l2XX3aFNXf1zgiy1oGLQVucAU79qI1lVQ8+rP8723rMQHumQ8wakB7m1eABrjwtn3NoVWKtYVvcT
PUyCHXsLUz9w2LrvT3zjAmc5CkYZJ/is5ktfaQ4ks8TSt8toGlN+yqvS9c+imAtAYp6e0ILIpafd
5nLGa+4opaDqs6JtNzPJTz+tzpmptHGq9lQS9WQetbU1E5oVfl2ZD12f6WfqypFuKrlkD4qqyTip
2hQI2A2fGtyn9Sm/9hLlzL2qwHZcFqftPgMREt9RA5tZmDVjph/dqgduYQ3pE7wIB1DAoEuODENZ
rDeYPMfmSHKrEw4De3rQ6x3irZVEewIH62Zabx2qvU+b7rI3qdQqzEg6LTiD1N34hixrdhnZ9M2+
wP33PokGWgq8EzpQEemgPPyaIde4pBr+3pZ19l1vp/QrqdVyPXmaStDguHX+gxbfdLbVZIgDFMGV
R9PvtzLI/P/h7jx25Ma2bfsrD7fPi023SQLvvEbQhEmfUqZS6hAqGXrv+fVvUFXAVYYSGajubZxG
VR2JQbe59lpzjpkOH7ALReqOgk8m7sSdoeUba4CpmQaRPBNGosM3brZHLVWtT00m1u9Z0vbtsSPN
Y0LrAd4u4H2u5R4jvp166tjr86HJssm6qpyt+0ljeIpviDEYKz/mrOx9ObbiB01WI3yxmrSSX5jd
LuE1u0ejwEqvDqQml9DIH2s0STobPWsef0iNwBFPSyJH99TJQLia8iTq92uzFq2b6djzPYq5zghS
aRGdmY3M/xgPZ18rJ0ZuZC5x6eWzYe2JXrNL+pB6S1g6KpY9F4PDNGrIFl8zW1oJbe1gUEjDpSPm
iZuT38aWnKpgZSb9BQKFmd3jFILjrlhjZl1RSg6e5Jvjt4DclaChzzaZO70JQ3kw47H4XmudGXuK
UZf996XqBwQ+UwFainSkUbjIpdjXL2UBKZ42QObcxDSuHsIykzUzMvQersMY5BNA9WQB9YCp7jBT
a3l8ovgiTHTajL9ADtjPXagOtS9A3B2cFLrrKRl6xvt6ssVjRLkxaB5YO5H/nM01zVwQqEUdmGYp
16s0ceJ4demPGyFipXY6JBXDMm9C9v6d3XS6eIuqKT/5GrOfqpWhg7mFWlF82FL6ktsVk1/KS+zU
hySBPHpdtjqSpbmhYe9aeVaBg8mBZYDh7ruPXUl03q4Ae0+cXwxexK8AoTpemoQa2WzQBqLdDCoS
waOtw9VS4N2POzUcJ1yxqKUtXxSNflKKiBSrBPaismPBbj0TorC+B2GI7lSgmrS8tGL8Tb4Bb9fL
1K6xxo4z0sMn5m/VHWqR3tzFQ9tnV8NYQ1Yq0HMn+7zPnDtsYzLcrZHUFHfqo3bw+RfdLsU1/M3G
yuTAEp+NQ6Y2yqepYeECpr1mk8caHYZsuzQWNXrLEHEAlGePUczMGeZhqB+VfCIXD+OoLt2h06Pb
pC/aNBiXrp/2BiORebeEaunwMcBrxwtm053TZVR3x3CcSRXKjYVGZyczdC4TkBqkv8YipUfvUEkZ
EyGJ9yrmwIO3ypbe3KjOBCy0ZpKw02iL6gG3o1oEMNRH6+usSjAuLH0vrZoNiY+DsNEYGPX6DdQr
ktRye16flxj42Ak9cJwxUhj1FCWsLkinrq24O9pDHRdeD1pcPZjJWn2jzcC1quN+e50IpSq8HBLJ
tC+K3N53MZM5V+Rt7ux7dMxsp6okAlrZhfNzV1jVt7AzJ+apDC0tAiSs8DChL25dODJsVxrbakmP
mGzjCnb+yiRWoV+2I4FropCzIOjuedsHkm/MGp9dN5ryBzuhhgBoe6lMdhygQk4YsJCQhFXKvI24
k4qedBohhZnVIfWZKtlbW1RT7/KaR95FvclCmcgYkcG2AbqBj04CWD2pUUyJWi9BnIdjvJv5vzwU
hTrmLrT9LD7CAYyvhUWW2bWZOO2PGXR3sxvHXMlPVG45bQvs+EHGSjwERGra6aEYt6jrWDJG9eJ1
msq72BLolIjN7uTeQsJqBHbODJAZQtJeMz6kT1guofaTMGyd32NtWXJ5q4dJAKAV+YJuFMQ+JAPT
9B28KpiErbKEwiM7SSdLYrFpxBAkpbOnglrgN8PMFQcPFZ66uRaR3zVSfEnKsSZkZpnm8ZJ0bdPN
vBJ6mbiWiW4Eo4DYEXrEax1ElAn2bOrg+FVIT6mjp+L1ozmc4JSM+Aer6Duo2ZlJtUqeEI0PNZgr
UtKow/TTIm1yLqdVOw3rKg9Z1RIcOvbxU807SwEfRZ9VkZu+0VVEexZh3j29L0TZftyrHw+GAhgs
kBUNQb+QZyKOvFhyOTItIa3MMHa5piUgnCyHsc6oH/MuZ4hSWjN9U4Z3FyQklv7HsY1NaUlsNdNh
yzgXkDCkWm0jq8gEMrXubjCRqIW9oWrk88DaCSRfLLiKKdPvdN+F9hR6rZTkWRfWpOsB5gYQDolW
SLJ7IHaZKN1tWvvsspHITYRHsexQZCdXfOiih24qpo+ppU3rrZqk5OtQr04ZRXyNgHlW4bAxz5BF
RKFHi46423psg3gMbXunMfxhwMKQxvTbcC7qWxLE4k+kMG0e7WZNjrMyIg9fmn56SjBnQ91a++86
ciaXhm75CRHscM+go/WFnc5kCsajifak6y0C/5CWksUZCy41N0kmD5Qoa/M1TkNpewKA+bTDxZB+
XedVq5YdxbZSvtB0xhkOcQhAbWxW2fdiLdGnq4su7iFPInthfJuOj3HUjuteNZBdsUKH1RdztnEc
d9WkfEG5grpcRDGBa3ZtTBVN1lyhoa1noRoUY9N8TiVMi0uK+z90Q9xqxF+IXSXGNVrHr98Xg14v
3XcLe2eu9AFrrL3LsCMdNS6/r/e56k0gbP9qnezzKJvkhwHdLiij9UYaFuPmwhjvJkhRF57GP9TB
OMM102AGjsPolz389c+K6ZlotA7nABFKfcvHTDw7cdrvDeAsRHg03Z5AReaLttMCIIfO9mzKCYo1
ol1X0+IRZPtU6BfkcudiXH4UrwbXCKyUEKBFXv+oXqubQWDSD5S8jk6tQ74MO4UmPcYsiruJTefR
RHFzyYWwvfWvVwVTYOJAnYYbllCEM6mgtHoKJ4NhVlfT1E7ajsozM9pbtPTISfA7M0Fj9/xBafLk
1BjjJ/4a0j3scj1E0hJBq6jOvZmJzl/bjFrp/TXrrV8H3oO1FnY3N+zsAVIRQ2dMQdWAFfaO1JSu
2yVZ0dzUWj6MF4Twf7gsqfYMicwNjwFPBoqP13cgZsgc60PEoq30xl9D1xgR7tul8/tREC22UKs1
SaX5iVEvN+UWoWzntcV0Olz9f3vaW5w8dk9Uk8ICU/H6l/RpX0+GIII4TKb+MWPrTrspcRzXbtb0
+/vH+vOzYGsIIVWBTBPz8fnSTHNyQF0Rr4Fu1WzMLeShu3IEkLirTLZYHdPel8Fmxz9QDFw49h9a
TBT6cI1/CSNx7ltntxciXMjUiWd+SIwtl4sBgK2NBSj+Lu98AMaEob1/tpp2/rzjpaejrWG5wvUg
zl8zdYhXW6tVgm+GNOcOAjiKWZRE5fd6QU2vJ8N4HCIpRsR/WUNwWKlWexpYbPHZEoljaRtUJKUY
ql+S7t68F0qWAY4j6AdwP+UATw2TAN0PqRW9MM/Z8iVG33YnZGS5cslNcn4NoSdDht6o0Wi+eWjO
3IB9NvMUNTEbeKTOf7HfASVZ4lr8yPJfXjWROX1u7AaVZbGwphVWXKIYc+hmtJtBls+vuRv0kW5w
E4mbYVD0L7MVpRfyHN76kVvhgV+R/6H1Pnug0YcXBWPu/VBVlhoseTIsT6JSLILC+1ntTpjfhv7r
+/f6jxeaS8MjqqnUPFKz8bW/PiryJdEaEH/2NWHfRzo/NZWZYT5So4X+ysD8Ridr6dAuDE92U7lt
GCdSNQ4Moy/Z/X6Zk39fZ6XQAVmxvmy20S3x5fVviRQtqQTjp32owgEFLJ/PVyS+aTcmWUrWdS21
Irla2fNlt7wRobrHgZda4LCRSXqZxRRjB+CVrgJORme8RvDKEAMNWatejTUZKe5CrBy6urZjGVey
zrxlvpKvgdTtrjlOGsvZjoRzER+0rgatnyDg2Mm1o21cz1rS3hSIHKxTZrDOnVI108Jrc6XB5nUT
/Z3dakzwERI6cxpzBp3kHTagW4TsxB7rGvF992KCklk+R2sq0ruqLWnozt2yXtVkrcor3WgN/Vbr
ETKRjSjkdcSjlrvGEOPHq0jkQsUxjPLJwuMdepNTmNM90rZ4dmlf4oxoMcLuLzwe50uB5HMrNsMG
ln5K4vNVdiEKgn7jLMh4Y4YFY8CpYRD3MzazSFgQrfQG75/bmMIeMT7FuoIgMLehWoYJSG0x2xOa
n0a044VS4Pyrxzqs6RYYpg0FgXz+zCCGzVMAX4uWPYhn0ur7qMaYmvG2RptT9cICwof0bEkEvoEX
BcAIWxvqD+vsu1cRLlB0so/2KNesZhOAqdVdWDXZz0IHGe3rmCKQcqWowx4GCMvPzmAn9mmgQRjd
LSOGlH02RKb4EtkD++3ZRGz0QP8tvnUKZHVu5ETEbGVoktTPlVLm88cmTprcbyiTZ7+uu1b4JvnM
umdOgnK/W2Ah3YQV/XaMLL8ueAUE7HYVYTS6A1c/9a15IoQozCZFi/hjZqY+DwTDLIeuM/L1yVKR
f++mxtCZ6wE0UQ9O5pR7Q8HS5m3j0RdHDe0fpHjRRYlUC5BdRFeOwq7sF8WH01Z80YpI3QtVhvKU
qwsqXExaoXAbcNoRRnuIJtT+eneHhLs1GZ9TW+2ZiBEP0cXLIJlHRUPnD7oyhk8dQ/u9pO+eAzou
qm+zLiDhokFqyQ6FKv3RaTUMKU2jDD/rqrB2NWDj/BtfDTo+BflaxQtjGg0KZZyohAQmaehSDunt
pzozo2PE9qk4GoM5PupVLfmshWEVHnUrnL/rrKws8RUWeVfPoM3aeulMx4npoe4xpe5eto+Vs2tQ
mMaumU5qu6uM2Cbzyc71n2qukahbJT3UdFSUH/Q8a63vWWYjR1fiRpIxNxBameLsJodzl3RqyhCC
h+V6oSGZkSA+zXIHzLmbfeQ2eYMAKxwCwypK5qvtTF+R4Q+7GKQ/g+JqdiKgp2UF7PFFJ1aaX2EK
nc8oVxz/ip1Ge9jB+uoKdSg/2zN94J1VjBr9LFmHX/hArtVWtsVKuq9my/SJ01HNQzSni/aMeRbH
sbb2BCyrbXK0RmW1fXR9Nj5qxnWsZ0Na24cc2lHhmbHd/ZjTkbljoUbsIxtoDsoOARxzB4Rr/XTV
8AGChR9B3dop7H+rA30Jq7yKhzoi59hcmhM9dgtDVmLF867S4+SvPgWAi9V4ggGnqklRuBn0VKYX
42qtLms2tyEuTQMpMXnrmsf4MrrXEsTv9HXMPPMUfUo7XynMpXZ12RUfiJ2hj6uWc3Jlj5mBfaCR
5o811Wj040whH3iqwuWu4I+n0HthL9zRI0cIE63K/VxZ7Vd2/9LZOlMLT0DR/WVkq6kFlFHsdSwc
525tGHPuLkZRWwyI4xHk0ag6MLQLyqcpDrXIT1s9OUk1UzO/7EfkdkpRfnRkuhxLZATf0ZQ0R5nZ
CWNhLSN6qtbhpRxLnTsIwCRHc4lPxq49hX3s6qZGtdg7JoX6daKZ8MZBR2Nb6s2uRqmDP5biG7bC
aVSa+Jl27ACAuq/nR6HmFkzLolavkXQqrbf0VlNe07iEF2mtlhU+TtoaO1fp2BEqjrKFh9RuV+0z
OVF01MAE4xWgocblLpEt4ilTIzF7LWXsDPB5nhleQaprmXmH2b2S5zE0+5nWFkK2VOsRedHpwMKD
T2GXA5vnaphrgtDIiViFnE3OY0E3vi7rZJl8qJeEqyZs9B9Q7TcvBk0ya1etpvmYjLNsXd2Oqqt1
c8/vBCWC7kGrH2bQydlEcmsZVicQ4IZXYgV4KahJyZ9YlHL1yjqN5uOY2vkLPS0xu3RfjMhdGcoU
LrYtUgpbh1j5RaMlMNUabBm1TD7nGYaXg1M0yWdMjFhoQieaCK7O1/o5StEFAm0jwMEtmSaWPBU5
zzZ/vf00JYRcMhAK008E22LTQ+Y95/6K8idYyYVrfKvISMeglS3CoIzThCgGW0uXh94oWscPc2nc
g+tnxFEacfXYhdLUvFaUmzxkRSvtbrOcflcApUno32vGtzqjbvfHYrXqo2r068skY8oQosdJuYfm
JT/lCPKRmyBZSj1a+LgStV7hJR8nBvjVUi+RS6iPFiwhrVBXnR3TV/gXlWvVFoLcWJjNNxmb1Egz
oZq6h2jeepiymeWnjPvwS1Ewq3cHEEUsPySU3SF3gww9QPN/WiF7FbvZaLUP1G3EQskRGsARUhiP
MS8DebOr2VbeHDNFpH2lKdpuFoZSkoYrrPyKWdP8nM5MS1nH5zl+JJk5+95OK/ntgnSJgywhcLJg
KSDWozlUzU8qcxWC3VooQSf4Cwq+ShnxOWK69knNSlz6I3q+ymfUKT2xMOohUXCuP7V1rI1ea5eo
0lmmmDYbMAnheyyOsd43pYgCxUG45K6rSJLD0lMq7RByqyJQar1gc8oUQNvnIza/SZ9hicdGH8sg
rVTAyXGnVT9wvHUIYvKa6xw3aCKQ2+TSRpJo+ViYTksLfwF35YAzbNWSeethV803myGsoOWr6ZMr
l9m0DqPUQ+NjTVTMjN56GNX7WVtt+RRKHj0X7y8fNVBO9LacMSTGzUSA4aVpGD1qKWYeHODjvG+p
HjoWcqxaWzx9yhXpaX1a9bBG9zlzv1unQwDkcWmHL/qSKWG+yyJltIKEVYI/M6kODLxIyf3WmvGG
ilkTHV/ThuTbkfTc5CouDPVJJTuiONK2x/9Fu77/lqHTKvFeNKF4sAXZ0NYA2MdDjBSTy8e3s9yp
dfOpN5PM8OMSMVugEvZSMPoGhIW+NdscHk7B8CyPoseMVfkb2u804SLqJL9MHR4O5LtlAs59Hp6t
WITfTHV15kPILfXjrKi/ZmwU16BJiuqHFdmI/FrezMKtScBVsCxUBfGoeItLFqeMXthExoNA7cG3
azfXZr+6I8ZO4iCmZr6y2PIwDVbXcTooZPKmbs/ml90wQK9bLQfX8wSuN2R2q8yNFfRDJT/0GakO
gTRS1rFc6h1/Xjj5k7Uu5GIQ071ek0oDnxMYUHnMNbYEvHgDd60vI1StlSmv6xCWpCtsDA9BuBp4
JufExupnzxrSZ4WUB9C8db+sD5j5CJugxjRybyQ5pvDarFiYs0snJQMUkOL3uY0ae7cktWbs0zmz
Wp7zjqb+Kiy0nb3Nc+BE9Qe1SLUIOdrQPY31kq9UjKbhFtrWISJjLk7caKkZhxdpP6M7o3VGMILT
zE3Ak8IbFOls+QgSXMZrxjnNVwBXOA/UWYzmncJQeXLtZFFvVwR1LD2rWs/kl6hJTORJObQ78gDC
L+YYmT8alhNzN06pWV2Vy6jdY4ZjwIP5uc8kcbZ6OXtp3czpyU5AfXpZwWJ9DRejrjfEaVr7fA8S
w9cm1QhveelXG93cOPtOz6J1ozCDv1GJmDCvhppi/sGoIvKE1RiY58kuuUnetpVGRhLbY+HqAmVZ
oKWtSfqtWBfPyYSBDiet7BclmmPB4oQEYlcChrEPMbkEOICXZFUoN4ABEWiIurfcWYxrnNs4ZB/h
qZq62u48Zc16l5lyrogvDwfbp6omFpwCPewGj5QBfP+gH1QvBbuv+uglazIA5pxCMRKYVV5qJCRm
kI9Vo/LZUhTd6zSjvwEprRSngobm11UMGm3goUm+hZJ77eKuGfrrSkUmewWdP5d3II/k+LMzw3H0
M2T847FMV+NBSRPD3FNRdaz6KNxmgofQfhQ+pY3zWY2N8kB6irB3/C0GHqcO6M190hGmEcyjVgrf
omlR+Kmi4G4zzLSPrhMjctLHXE6xCIijCcfjZOdR/NHCjLnZIWH2+8mG3b9LVvQkNwW02DzAHRJN
L+oY1WzHu8WOSzTQoH+sPA7HPUO8KnrMwWNjD2hGXR0Y+shuCaQsSB6Kojm3Gc3GKrZLpJgqVX+D
SgUhv0ICF3eVllaeVg9R3yFjt+DdTa4+Mbu6jgh3Dj8ZsVE9oH7E677GSAMoL5PiRSxR4lxKqfyz
h0Slj46F7DSpO1A0XndQyigxkQdEwx6pWnULBOJLjYFv2jEzFl6dzJfgvFvj7PeODeQQ5gRwRGyA
HRC3zjrjDpvvfFqWYZ8u2fjckfLn8iVIH6e4HwKmFSFRIeX0AmdmuKHeveQbf+vwNACAi9E6olN5
drqDLekwt0wlRDIhXxoqBcRFZxjt02TE3bOjdtHPvK9QTlVJd63oys/32yPnx98mNvRHEHNzITCu
b92T3/hUtE+XtsUstaddU9k7HFx0YajHjsifSLYy08Zf7Wrc1Hho6qktG+/9H3Delti6IMxnKHZU
utKacXYBaqoJAeR9AReGmhzJdXRSklp8cjj1a1sO42eTb/GFzvsf6ITtqLSCwIVJxpWU+a9PO8Ka
p5FGD2peyZ6Z2CSncSK9U0OrmngixeRAGpB9larANXJk34+gJYoL/Z8/Lj0UPPMXPAGEMUm/23//
7dLbNpE0KAKMfUwZWp1MCdTtSkzDOLkAEJv1qoEcVT7GjdF+L5xI3IFU6bvg/cv/q3H8+/NPUQXU
BHQBc1iSDMXZlYDLUlaqikw8XczFYB8VUn6Ltp7W763ZTOMjshXNclvaKebmket/alTiSZADa+pv
+rRT85vcmDTlPiudqvs59XWOCTiRVnQVGVa2HigBiKManR4CzFivuR+GtTWzeMfokYxYsuAq7TL4
WYMsxlV6NRdX62wjqJ2buJqC2hAyPBAQIoon7BdG9YJO3NZu7XTAeGHG4RAd6AHXgC8keKpDbg2T
4WaSLkgwVI6RYyHHcUhAuFGKCcOwWX1i8L6o/jBoxXeso6LfTS3yQbcGHPaR9rvKdgdqSn6VFXNo
XuiS/zGYtMiNpDWPMgc2jmn9ioz+7cYLRLSLlU04y8A6ezPKmCCs7NUzGy15ThGCXJt5RV4UEc27
iur6Dpq8uc/qbXY+LIlbibo6vP8YqH88BwzCGMDZkC8tumyQ314/jf1al5EChy5wOhvO04TTTDn1
Zaoqz/1SwAWwwxFnJDpKUod0Zy39waIyIkRyVHlHSlihzzMJFe0RWdsi9qh31GZnjDQ9vuOt7p5t
bPPRYQlpGPlTqTSfLWIeUHvOs/lSD6YtqV2t5pPStXl6mlMUwDmg3CaICrGGB0PDWrAbGg0S7KyV
iDPgZKB4KcKF2jCi7efnSVijGxyy0brCrjGVJ7ofpvEw6elcB7kBXfaD3cuoOVJ29oLxTRUbZMXr
k7LrldS+zuAfGh4oe/OT1qxtjtC3mVua5UNYfq5Vi3iMpTcGdroAPNqgIgwdtxdWOLbIBOxSZ/a9
ieZC1fqUFKa6tE5sfxh4A55eU9Iv03a4k1pb0kEsm/bRSGvBBxV5znKUgIDk86DCzYqUVEc8hT5D
PkXcqOdprPSvnWIO9VU3037x4xheGxJYLYyDcmW8gkK6Q5cba9W6BjnysuR26tuJDXK32h+N0VhM
N6uj9bHjxSrdCoiI9FJqgzgoQoWummUWU8J+bnDwEKf4FBAzMAxjTuiMt+aYOpUHpoGOOXzI1ucu
rKGHx3DJgs60h691HhnkdIBcOc1qhCh2iNMuGOYllS5VHKcQkymFgmmC14lAwCClKCxUxe/Ayid3
Ywri5lSJgsfcRFA0ulZUV9M3eKeo93c8ALCZoa32oHkYhCn6ddQ62/5V7RSOFcl8j37VXu7rrBP1
LlGs7oUtGYUw0heUcF2mxfNd1DmNfFSHKj8hZlJRjtsyj7fYq2GP6KlSg1DNonhfKrNqXuEE5KQT
IHHJLUCD8AWrOwx0J7ONFiQDNKqiVcMfRtzjh8qXCcHYBLXx1OWz1Z0WpUXKpMhyei6ybrB2dILF
cOErdl4qATik7jW38JstPEU/0xJAPK9FnKwRdC3geNHstA9rS8oL5cx6LHnQ/uUcdzsedcIG9eJ+
qNbZB4tidBhGjePphaJ/gF9MDJ2D7hTFyV+k8U1/vb8m/THE5XjklNsOwRHoFmCwvl6SLMWpcyAx
uOEsE+OM1c53ceQELT7IzynJaXSTlzG/Gpyx2jnJZKi73tHmPbN2+7Mmo6+ZJUo2yNLwptUCMQs7
OrXdMpySkDDOKHaph6rrrB7L6xhbNH7TxPj0/jmcj923U+AMNM1m9KLa4mxVZX8WxkMGdS+awb7g
NlADC1+UJ62VnmukAUQTtAGvB2wJ+/cPfRb3ztybgBBE9eDX+LDDYjubxlbVgC5yCGVQJlhukC9m
AHK7qcRBFgpzcG5LbcRPhNwYqWsnI7QeypSuL3PfmIOn9VDAXYpGyE4de2yMevqgHdhk4m0Av7V+
k7nkWZMrjQmcnmxiXPw9ThzY5oCYOWpU5aZOCILE+JCr4+79s/vj2WcIwLVFNcISpOrnZYtSjmFU
VmONO3lJPUm/52eUwnNVVYymKNGV9EKdqm/juN8LpS39ZYPYo0KjYqRmfv00EsOJM6baMgUXQdeb
eFMVcFUBpQ7nJR8Co52SK4t2RLHXolZqu5TCSvdwAOmDL/okW0j6FBhMoHM4zHVkWzyXXW70KBAS
TAPsx/AhW7GOyWhlWP1Mgu/8FGlNEh2REtGsT6rYzdkVCyLFzYI9q5H2xwwNx7ea3aE/bdNjVt/u
+del/ldRZHf1j/JD3/740d98rf/XpICziP321P2ZSDb9+P6jfJ1Hxh/4O49MM/57i/9mo0rFpJnU
J7/lkfHKqUyc2VkS2GQgSPgnj0w6/y1MKgIg72xamPlSbXcgIeP//JdpkkeGho49AcNqe1Od/r//
S7569KO6//sx7M7++f+A6LmvcLx0//mv83Vn+wHIvdjcsK0V4hfd97cScyCRmPGfY7hKvZkC68F6
yDOr84x45R3mw/VTw+vgd4IciAtv5rZh+P092Q7NiscGC50ZWquzDTXz1Mbpstp0rRYeF6Ph+ibB
S+fZQG1Ov92Of87697N8+1D0eW2bi8kFff1KUs/GqraWmIgno/GKbIbE0NQNJEb0ye8finv2x1k5
FMdS2/ap7NZeH0qNGIjqzCZQokM0mgYTJzHhSxcY3G/dNnoexsbLZJvhnG2GYcNFaVgTWVGv0jn0
+hIi8hT1iXSKhqmGzYdu7loCsYaU3vn7Z7j93ef3Dckz4riNO85j+/oMKa1lnqY4shsFiSsunLYk
ag1QHkotcFe0h91wwjT7/lHfuoXwQfH80d5X/2AYOvlUTy3NKBdayuLS0Jtd0ltLQJVZd3z/UNst
OjtBjdpFWmSe8Hr+WuB/eyfsXqXxipvMbTaRH6oaRAgSr9ODbLPZMzQ4WszDQx+z1XwT1p3uv3/8
Nx4hHpxtPUAjvQm5Xl/gMonhI+XcXPie6ZVWOb10uZm9eeE4559GXkCOY1pUG0j+8OO8Pg51Jknu
aYoOAITMse4RRyi27K7rMm6xbcf24f3zeuMWaogXBS+hQUrceSyBrYAMHVKLLbdQ9YOMkGQsi1ye
mCFcQl6+eSibnghfYriO9lnFmxtEftV2YdI1br7lbW3tIzvvHwiUuQTyfeth0TkQuFdcHNyw1xcR
25rT4VDhIrKR8+HDq7BSkYrc4FnvPhYzsiB3Muv4WaCtvoaPXHjvX9U3Xkc6MypNSWluos2zu2gp
pZoqWmxCCdGUj044JK4F2PyID3d+wsFso/5w8gu38o31hycUoSFtCYp952wNqOaFJoPG9a0gsuwa
sk/cwtZNqtdJOWXYrPZD65hBPSTtz/dP9607S6YkS4Bq8U3VztbXgqHN0Oe2gdaANHYyFE1kUZnp
2Y2jXLiyb54kBTGVHGJBxtavb63a4TfnC0jQtGSHp6K1Pc5yVv+qu1HeFDRY7lHNO5jfagOK1r8+
TVYfXcJ+RfNr62ePFV60NBI1AyVG4/mh0xKyqXB4bgSU+MK9/EMXyToAfNwi5MekHybP17sOhWKm
Co4VtbgdnAY8JJKBIeBTSoDEkl/nYaIxS2zkB72oGD2k1ncFRcOFZfePXuuv38F1RhDK6sB88vX1
ptc/4gbgd8Q6kgJ2rU+jVTo+bBgayjVd/TQ2kVU46ZeUeJ1AGcSP9y/6GwsiJRrwR83Guf+H9hmD
I2gD8p7cjuEUAUdmdoVEihhkA7Y57qn433/T8OAA3RZbgag7ZydclyvoFZMeJAyYJhC4Mjy4Fokf
CeWS9+KNZQpdMO+rZf4q+LbX6rdv2joqrTDDwnBBOqBysEZbI5t+mT7IaWiPYWHKQ2ON9Q+rnvK7
doRb9/6lfeO1JbcMKqMO6gIx+9nzzFhSdKUCvyMyh8IdDEXC9o2x+hIYu3//UG+cKolM1MXOJrKl
jH59qnXdj6WAd+oikhZ3i6EnYDPHepdOcRfQf9LQu2AOAwqJoAj1nv/+4d/4ev9+eHm2aoD2VqJq
QbfSoQX1eIuzoOmW6sLa9PpR/VWpI3hRN6mDxT+ZZ4+OkMtUk4ADMCFH/6LjhfpkWZHuVchp/JCe
9iVZKBftf2qif46nb2MQdrRc1bPj1UBxIf46tY/MpPOctps8rFfczin56sSAzN+/iK/v4a/D2fCF
2LfTDUEffvZRE8SXCOB2vS9AviO/yqKAROKvWW2EAQh09QqsSYUPcIjgeMbGhRXx9Sf1n6PzdWPQ
Idlo/UI4//ayKIMqumTbcKMU7VmNFn2XabI7DYL8wiSfVL81O/3+/VN+66DbJpEnF038H3YTdYiU
RVPTFr4VYQ95OeW+6IzUdwB4/LSAjT9Y6zBduK2vP3G/zhRFP7YHvqSC9tlZnRSmeWqDSWh9pTHX
HY0D85DUC8iSZrXomoF1RMCmDUG01vqFi/zGE+zwdgoV5xW6a237ab9d5CFEQ1qQ8+kXPR22Hqzf
dV/jaRGjpfq01cXx/ev71qnS59rqwW1uLLf39rfjWTSFU00D3IuuD/QXZoyTBSoPubuU13mVN2hV
dBgaddZrF9b5N08VuyX7NepRulGvD434tLDCmFu7WFN6BSgK83bfz5tE2UJyN1+6tL9mMGdvK0/S
5gIhu4VF/2wJFKMmmaEYrV/XOkCkAvsiKqAV5yFzsafKko3tQkmCAL0aTvwjLm3nPiXl5KiTUoYR
e7IuFYxnRcbfTxptFLoMm6mInsfra5ApjK/Q0bTo/qYn3i87cCBieVFqQsyBMYVvXpPXaaTjlBct
GINp0gNs25fCol9/iP7+HTSnCUjb+sVUr69/h5Wgv8DQ0fnEDWQceVlP2RSRbiKr5MLL9fpL8Peh
cNPR2ZGGoKg4u+2KU4p4GtPeLyLLuTEgDO3HsO5f3n+u33q4yHnT9a1NtG1DXp+QypcuXmTV+06r
FqAmnDyAs6Q+iUEO3izK9N+Vpv+cFnl7knWKDud5vEUfxo2ViKb35zYvA5juM4AuHQm5Dobw35+b
pDiiNc5elYf59bk1elQu6cDNQije+LWwysOKIh/M8gAPa+mb4P3jvfVwSBpujEloEznnuY7dlgFQ
oaH2m3acgsEy+0O9EdsYoF2KOn1rOaLqk0hKJM+HdrbyGrOgexLHhGlWm2LOXMuPFaO5u9yItI0r
BykEpjI0lTm8ZL8+i+z6+w6Sm4iRkoBc+kdn7+JaI6lZJLQtu/j/nJ3HjtxI066viAC92VaxTLe8
1BqZDTHSSPTeJMmr/5/UwfnQZBFFtBYzECBAUZlMExnxGtt9aL0ZwYsYbdXJGbozwKj+KZ7a4OcU
I4wXZbOHp09I5VnpStTxIrD379CQaY/5CETwlZ3ptJ9NJQoeTA0BdjtzJndnJ22kAzzCoLParAZ2
1OrsDvQ2qHUP+oRAGOwNRn+vYUxoKHUiujmGY/9OjRXj37idIFEUo3e9vyo2jlN6VBS8HDgQ5K/r
ZZFZyUQhM+DsilKknCJ6JaehxrLcjxUU90Hngck/UHD3/q0axfbbvu/ag2sm7sXLiuZzYs3GP/d/
0+2McHny7pYZPenCn+P22W1mVlU9dE5anQIXQSon6t1DlDjd44wS9fdanYzPqZ65H/KmnT5MVWx/
ux/+dvXKu9tmSqjdkjysktzBrAwBiIOCh+UgKV2ncFEhL130tlce67J0r3OGfKo2NcXOFl29EuXi
pY3D6Q0ESfI2135z+NEGjtkrhPYc+1phj3XhwlKNS12F1W9Hme2H1hbhq9ELquhkDLb+TsNa/vP9
Cbg9KSCqqpzrdFAsrNJWp27kBNpcFij4Q4lyfDPT6SmOWvLOmcrp4W9CcYR6khlrrFcfu7gsu4BQ
aOp0PxqlQSGqbSDhsRvtnY229V2xzibtpiGgOc5qo4k0tYzEgBgJSa6d0RIS+LQbHRwE2KLzzxlw
/aGukTYiQ/OavYNpa1FzXXIC0wiFvqovj/sRqgnaihGCRGmkvwrsyIViGKI0ZOTIkuoB3bSGllrq
wnozC20HbnN7kYKu47FBveXPZbrKDKCF1U6nZ9Up6d0CgdABWZY5snVomGp51bL05WmhR9JNM4eZ
pjexfqgOE6pTrokQfoIZ2RUPTBQF29HCexWdzFdxqIF0vb+Ubt8YRKQv6ciTFCWG1ecNUL2hpw10
Y6C4hB5lEr3B5suhTtciNIiQEOirNP2LHYvOBdecSVzedKvrZiirxIU5VKLn3AUXI7PSN6PRhufR
AogAWsV5xKJSij+E2OImZZe+tbtI/Hd/6BsblpuOtiylWtoIa1576+qF14ZdeWrMQfsxaUN+gUeR
n5HOanbOho2FxP1MB4gGF6XDP0ZIz87mWdXkMm3wZ4AH+avVveIRnc7xgKgSUk9tMtc7n3XrTJQ5
Ju8aWeMBi7ncOG2GRdjk4ghBDXiwsPbqgpyyb/oUWEowHdTMHL7XnKXVKaYGdGktO+h8Iwyc7PTi
WTZklcn9f3g1b7WH+JtByay4PnF2Y9+ReQ09sNHU0PyqqS3eD7axmhkq0gwW2ggqV9Fy1LOLyinY
hfqUTp31ps9zdNVsYV2Rt/zA4R+eBiVWd3IBuUOWLyu6uOhBOJhw0LRck2MtC3XvGJXnEyAJ7b0Y
LBAiSH39vD+yjWOYsg4x5LOcGvdqZAl6vrE1gYZH+sgAeGSk6PbH7XF2SMcAXPN3h2SEPnOZ3Sj5
i+VL+ssJQfdJ6o8sp7Uw7AZ1VId82whaFJvj4TgghzNCxBq1ix2VYETuD3fjQ5JFyE4mtXZW8Hq4
3eCUyD5VqHjmWBN1+JS4kSO+ZVXwn9oOkkg2KPrLlypbE0SUFCCwVHN12WQDhI4cea1T5cTjQ556
7ttOzMXHCi+jr/fHt3EgsDo1nauFdcrcLmfUqFqtUiCS0B4q0mNVI6hWBLnySotduFp2WexkDBv3
qOl4Gphhk2wJRbBlPL6VAygZyQw9iSqok2wMHqOTgzkStnSdXYrXjdaUXDRdMJ7maXJ2alnbP8Dl
VUPJkHW0GrA1IK42WvwA1GWL702Q9a916JHQt/v8dQUi74AaUXjoC6f8mjT6l5dPtwuUwUJA3CBR
WUVP+iwBHY1rIBkGohyBW0eHFoTRcRj08ZEDP7/cD3j7QJB9TdBPEsjAH9zV+evkVNgsK/PQRE+d
K0ZlCSi7UfNVZXwqEuxfhqjHb33GXwF4ePLPhF45JoQe5rKKO+y4494cUfwYerooa6mY40IXWH59
FU+S3jM7z49r0b1pMMHyJzcwz/fHvBWFZ6L0IgIQzJt5GSXAb3NKBUJVhoOsBAyrGT5Js9ebsvhX
FsetrpP1gqaiI0wjfn2flIwRHKGOcjBWAkeMGPMHrYHkgaVseL0/oNtQIN+ooHCRgLnB1nw5IOhu
HG22CsnUC4tvgp3x2Z1a5yjq2N6pB26EItsz6dWSaavARJahPJw+KblNul8H4TyhSone5cFIQogF
Y2lOyc5JJ9f7chL5RKi8kY3A7aVPvQxnNTAIQD0afjPZP5Q8GE6WmKozHoQ0QHKh7EzkzeYnkmRL
kGNSQuEEWobT0ik0ZmfU6bpEkR8Xdv02SYrunSqs4Y2KyMkjwB9kEYI2mq9D0yjm3naUEVYDBpri
cFB7FrhQiatalHqrsrJiqRo6cMC2x1ALpHNKMJpfosFF2xnvBuMLMG8I0CWuMClgoGQiKR61PDoY
aQOn+/7akhfYzQ/iSaWhrUXxc33XiAqxVi3LsfDDsOS7W2GFBBCvfq+H2ccJQehPoEi6X3jI7Lk5
b3x6UlEQuB4kAoqEq4MJHY9W6Wr6UFkZT48oAkPEVsMOjV/US8C52ztnz22ZlyMfBSIoSjqWmrQU
llPvIW3Yjz1+t5TRKJg0GmiZYz437F6sczBaRg2c5+UYCCjGEz0e1DYLM1OOcGma34OqU927P/cb
m41fBBLEoHOFXONqX08a3I2CE9rXpyl5KGt8Pyp18k7s8m4n1G0eLuE0XPN8Zsrv3H/L0WP7qzWh
FB836M6dEoQRTqJMh1fTYBZnqDnRAaOG4jTPAn3yAXYsWr3tzuGy8cnJTrFE8CQ66+YLDFgcYg9k
wK52tPqhDDQkvwMU0hGPrk4Cremd02Vju0tumOlJ+TyZiy/HHLcZHJ4UmqYBxB2CdVS/0ZRaeWzd
QvmltYhRnUzFqz8AFBlRRSS13fOt3hgxoAWZ7lCRpjy3KqUmQUw1Fdswn5pY+qirHcz5oJ0/F1DB
f4nSg1p/f0ltbGebJwc1CuoxGuzD5ZAR3E7RgQ80P1VUET2moRE9AnVPLZSrrbo50ghy60NR5rjN
92bQ71XgN6acpwc3CAhjlA3WMnhRYoEScCMV6Y05OavYEUOPaTL7UqGMioeh5TSfskoPLrU+zEcU
K//iriTBMJlwOHm3E2BmSQMysZl9IXrwy9hEH0oNPjn+CsK/P9cbuZUJdluVmDHOFvSPlpM9hgMM
3so1EcTHftVPq9k4Cdb+azdqgkOYpM63FuUb340U95pmXmaSY2nW26lx4CRbXbQjkXj78bnSDOqO
MCrIFtalz4kyH0rFteUjAoq8fGyPuICYDXp4c/ZY4HaIDnQzXKhN703FbcpFZYpyLxc5XTTYCcuZ
SFGysEZvxDQGB4ArHkDDIwaM5g5W9nY3kQJJ2LFcXXA4VmdYPNHaxjPI8tlWaFWEtX5J6sj08Qg3
kdTnANk5NW8PaMKRssIupO2CXdRyWErUgnbG+xmTzTT3i2CcT4bRxge+dHW+v5g2Q9Eoo9Dn2JBZ
VzMost5V8Pe1fS5j7ej2LvsGgxVo3s7esbg5jWQfHEieAWpiNao5bGJFiwLLR0Dk9dgn4Tk2MuM0
wI47VjEKDfdHtrUqJb/H4bmFUNiadKDqiphtjdedjovGE4BgmOAgqo+d3iYfqxnhxFwzgktpozxy
P/LmQB1qXVKajNf7ak5nuqmFMQjmNMZ9dqjwPB2hrL8Bjp5d6ZfsdWM249GPUSEX/aF2LJeL5qJd
FFIH8xFREVfHFvmTF1q867KgeLDjao/MdHvYUliTmx1UD/SJtVYh2hSYLKTEE0iNwNiQ7nGT1bwW
c26eQy+1D0qPVpeLau1DBwlrZ8luDZfGJ2UuzntqJKvt2I1VbqQZ06tXEyIjgWVcgDSFFOVx9JjH
cK8/Lj/XMlWFJavaUIEg+oK+Wa3bahKpGQ6N7adB0rzJ6GF/UlrbIHfsAt9oO+cc2uFefrwZlKcc
PAdUPClZLL8ptp5Uhd3S9kFcmo9eiOROBK/uVCHrfJ2UAS5N1ek7M7v1YR2elbzZeflBjFsG1cbE
8GpRWH6LVHdz7LGXObdgUsyDFg32bzih+YCsWJwCjokLhOMaJ3p6+d4BACgxnrwEb/rbXTSJuUOt
3leDDtL0aAwoUmI+WClz5/d9t/cy2lpM1KF4lXGNUAxfvQS90c2ynNKir+jG9FPNE+0M2rP8poGs
N2A/lumP+wPcOHApe0nePjUCyGXyBz0rhaeZinxdj9mRaJE366MpPmO0055Q1/t5P9LG0CgVGNTb
KftwkazWbdKl6MOUs+NXwKxRt/gXtlx8iuMkPya1vde934gG5hrENVkJoK0/zO1n4ypT3BJm5C99
tTeoYxmUJJze0Pw6xU+nReV7J+m4jccJBEUGnL6sG3irFBdtsSi3lTg8jROeZZi3wl9GK+SYY/x9
HNEi2UkC/jBilseADVqHDi+5PU+ZtS4u1HwXzRMeC00x6T/RgHJ/Ygmaf8jFoL7FNdD8nqOT/j6K
kvAhrjArxBkeSp+ax+I1rQiVRkMhLRgC9wsJLO/d+19bfs31z+N1gxoHej8uX2K5rjxDoSdeRIFv
65l9ZWdWR33KxMP9KFuzzk4xOfu5yMn3l1HachjhYkyBHycC1di2RCIwd55yx2sfMIDYWcG3hyAt
OS4YtBUcDcyQ/DXP1pRB74/MsZUuVu1w1IGWoyxaYhcQFuM5shwk0qNiD0d6u0EpCZE38JWlGcAa
WWEaSZtE9hyeTDXD3WfOo2OShuaZNOPF7RpSO7JmUhSQcLLQthxfOXgzluwt7+IsGh+70HEOpo1B
Mm7asLWFWr+aS2/vZtkYH3oPGscP5AgJCF4GTcZopOtmx8DsLLAtat4DWXX6T3nXdTv9461Q9BZh
0zKXgERWoerclc5kekRBXTN+V4FdFwcbrgBbwRzTy/2lubVBLW5o4vAS5A+rHcDLz8Y9qohP2CuV
vyp7aN4JMffZcaBHdVFzo+KiNqfoOLp681PtixJ/c4QpUSaFj9p1XDWeMPvPU4jPUQ2+5nT/B/7J
OFdb1KIYAoiWXYpK4eoHlllmBCH6tHjBTkjcNRpykLFeKe+S2FKTI9rXEPDHXH8/C716G0CKfdPi
Q3Spa1SQ8dma3nnIkYKvAJM6oniChU2BLIKuRMU33YKLjJqWQS+zVsadw2WluwHEhNcdRztkCErp
NMBWO7EyQfXkQRederX4VFZq9oDrWCRpUljJOkCAorztELmtdASi0+6icKlCTujdtxmyNBgZ0Wi9
P5s3JxFnHVxCeoF00vn/KkGSGDF8xGcT+ygnegiLtEXOFo2d9ykKdx9xuczPLw/IduECoHElCzvL
fRN0BSrMo2IeKcGbVz1qjceq10ffyYryoRqivfV8s3nguhEGfC7FM5vzdhnPqefetLAiO5qxNLiF
rgI8ATzCLNzRvz+0m6eSbPjJKNARkCdY091JepVksMCuDwKPsENLleg3LrQW8gQdfndpqiJ4qQi/
KL12J/TGKD0kfDht+Q2SbL8cpcJjrM2r2sThHP0yaFqZj5YvnBaz7z/eH+VNdksE9h9lQNRVEK6S
t83z26RLUOVpIFzYsZhPSlA7VCiC0a9yB/sIF9U2HGDKj5GOMAaWn3vA8ttCMPEdiTUhqXfoE60W
UEREcEMJ8aH0+G2g9jGKhkNyrRwbvZCK/nnss4+C9hxrQntCSHp6kzpVfQ3TQBzvT4YMtjiL5I8B
1AOlksIGbe3lZFSgIDQnhP0S6h6uDUi0+EVbtC/fpJIX6zouamS0HlcnnlpHgx44pXkEyz+cUeWr
8O3rAQJWAz7vpbH3NNwcFW81yeJkTa2JuBMEEZRAe/OIf5aOgnNYvO6Rbd6Zu5u0RM4djwYJcuNE
XKeemsiBiQhMsDlzg/+MkqTLiO3iR0rTRDkCljffTyCOdgjOGwce8Fte+FQW4IWtbQwSkj8NT2bj
GGud/bXVixwFJ7tSz7NZa8mpM5q92tB2RDYLtT2K2WuYXaPXAwrx0lJvmMUhN8v0pIZ1dsixZkeK
Bj/yl65Jg2uRtxhFZMD669Ympo34shbE03tdQVXN7R5oN1o75/jt1yMKPUaQKh5515pIg4BEGFGe
hgw1h+k7vXGTk9F401tR9RnAzUnBwrtUW2sHR3g7mSRduI2a7AQOIHu1FXgFsad7toIJnfDaB01y
NVXhntDhVV9ZuIDtDPP2TCeeSYUGiTEu7j92C89OO7ruuVe1HqDpzixOpjMWD72HliyGiGRIATXT
0nLbQ5mbe8S2jYOO0FK8RX5K8Hqrs2UKTUWAozaOlp6iTNphII3Von5qWif3JzDJh1DDUAqNDuFb
OfKSiq0YH1WshnaOn9vLxVDZFKS6ED/IslcnbjeAebITDjlFG9JTUNcI7midg4bRtJdVb31e1hVl
ebI7BBxWodo4RGg/QDUi7DvLdypjPDbapFzxFcDusMUO8P5e2YxnMbeScSwfpsvzu80MTYAZZTmx
sE6hkjOBWPW+7vmqMGTbaef5uzWVAEfYmRaYpBsjmt4WNs8FRBxSV+0Pmppk/oS66anX9L3m/O0h
jiaNPMMptmNrtM7sYkx+baMgVOOE/ckjsfONwt1DWG1NINgFCoiktFSH5YCf7Y9QTGEU1DhKCji+
hwA370NkTsGxCZIfzuBoO2fb1qkDAAl8FQ0iJlH+nGfh8PrEnsLRILa2bU2GlWi4SBUKbE9sb1qY
3cdWK/YMPG4zHsp4jI1dAFWErtQyKBK1NH+dzsQ1E0evg5J4/ftxGvur6qCYSTtubPBNr/N/zFSp
HsdUHb/eX6VbhxDEYVIM7kvY23JWno0aNZfJS8GAHacY2+BM7SHFIyV70RTPe+K9W/GYKTwfXVrx
4X7krc9LrZYEh+sS/aHV5zXGtiht5HuPOFDV59bs6kOMK/3FCzsc43Gb8O/H+8OyXyZUgHFM6Ad0
UrjF3FUiW2SWmtpqyIZsPREd9LCwYUuGvfufcHn4+jp2xVilKIGd+7YRWuphyuPirToO5VctKPCE
MFFdMw/GWGjhqRwrh0dVjKjsYezLYTh4USYQQAaZ96WNbe03Nuphh0G6nrdXEP/4K6l1UVElse3k
l+F047+pPRYNNtt4UR6sZO4LPDOGagfesLHEJDcITBvnAmnXal13ZUT/eoYgXo/wg6LUtg+Gl3Un
PMnhidY9avueXR+R20PCqyv2cEO3b2oSIsrzpoVWD5trvY09o/UqC2tZZF/U+NtkIKt+yO1G/Sky
9F+PPbqBnzoNUCoi/CnTgUGA/lRrE56mcxebX7F6DGmTR02NTGTXB++tuK8xU6e8PR4wvCDxBs2F
sWlI6wXuUZSLvYRk42ilNQzm6Y+4AU+D5SZB4BCLCLQUj45ijr7mTdknMeIfxIN8Ot1fpVuhLDrG
oBLo+YG7WYYysr6qNDYk6wbYJZ+OVo3WztwaWbdTn9048CQ36H+hVhdiYcrTDkuAo2X1ODDpVfZ1
lk+jA6/AKDuAaB2vOHHP5/sj3AxrORDIeDvr5HfLEZpmiJxKzAjd2sYc3TRbUzIne/xT1Kqvvnpe
rJwCs3F34t5cWjzQKeHJ5glXF9GXcScsLXrd6uGAz2WGaPuofMR+N3l/f3Q3309GgaUJuwmiJlXK
ZRQnMWLLbEAUGF0I5yVA1Gie0vrtiCTOTsnnZiJlKPq0NJ/Qw6OmtgzlhdAM6ZIOPmhRFqMW6AB0
ery/2Ve/cIkZPmequQcX2hofD1JwcmC9XRruy6AmLha9XZbCVxQxoluJqTr9BFt/22fWXk1ra4BS
aAIQFLIBYMKWsbJmDnQRTdg6aEPkPthWF8cfa7Jx6zMCopxUYUnmYeki27PYk1O3uCqYWoAi4GTY
gTyNV7mbmCfT7PQO0X2Vtz5eB7NfDS2Kuzz7T5Y579l57sVbFe0DLRiNKiFeXHWJr9ZDdMrqpjyD
+XLP4WCoO3fh1le0QOnL7jCIK3O9F5QgHvqpHHyF2tYX4AugjfvA7E8grOOdV/FerNUyNcYKDwa9
GUDXCf0kJst7LKS3VDlFL9PbogYqPxsqBDpvCdpp6y0edkadVeNMNlrl1ueu7+IjlvDqaVTs4KWF
8z+hMIGRy4O4q32QDp4iSp21WSqNd8Fyz73oTVscPbbH+f6RsnVwEQ2wiczTyO+X28CqS9SpUbP0
Z4D62gnDN3IjQfF1JwHeWoSYqLLaKVRQSl4dXVEaj15nur0PrTT+YCqo6E6tlTxWjvQW7Nt5b39v
rQwJguMQg0wMfW45MBfAPXTIcPB5TbRn1e7NMzLKgHhGtDjvz+FmKHmlAn6T8P5V7lfmFJp0rFnQ
9scUJAWA9cTC6A8oliU7obY+l8Qh0GHlfKSKuBxVE9C7CFX01rxgaB8Kq9I+4SqyV/nZHBCkQ4Cy
sti0BiynfQ6LJotYf7ZWX1A7pploD7h/xWWV7txpW+cwtO//xVp9p84oDTdxlN4P5za7qAoEakcZ
3X+7TMFXRI0c1JbdFxcKWfJwdREHkBgLXL+X05glVVf3kIr8rO7LX7nWoOYadm6ws+g35xFEhSNl
PeBxru4YK8uSvkD5zx+xBEoeoK+bj1HYts1FTcu9suRmMJczClIA5fw1eqPxRg/OG14u6tCawcGo
rOhx6vCHv5gap/zhL9Y8BUl6pEg53Lgxa0quqEOKXnXbYzZhB4JK62g8hlm4R9HcGhdzR4sCxCPV
5NWSDxDX0pQ2ZcmX+NGiaN48UF79HGE1t3Ps3jxXWRVU6CVjkG4sGnbLVWHPdWMXsXTDoW34BS3r
7OCUeipfEfFp6BA+L0Y8Oecx+3J/MrWt05EWMDsb7jRPmtUmCG1PSXMRkG3F5vzKFgCmS2sqL0k/
8FruFeuS5eb4vsYr9CutreBVo+MPduTlk57KqGwvNjoh3/ENzFFuwd3oV28M0+/7P3LzO7BXZMZC
x3q9mHnLVYnmcf95qrA+JZEID26mhP95CHrs7Jut6SB7pwOGOxIP+PW+KUrXRnxrAPsII2jmfDjb
7US1RAeUQ4d0j3e8NTRZWifT/QMQXy0xHIxjrpKRqx3ngpNX2MkXU74ny85t/JfPIoUJKekGGYBy
0HKNsXWjrMgZml0nlLdoqTVfeJ4M9jGuKM3uTOTWwORVIVVlwUCuy5KlBGtQlCL105LgKtSsuxZ6
bBwBiUSn+wPb+mYelApJpyZ3X/v3DjDcQlN4nY+KpnoNdfDAY2FO4wHHXkDK8Jm/3w+4OTasICSy
gG76up0+mHXnGnHSg8EzlYcw07F/KYZoZpN2wc4ltXXtQpQGbQi8XD5Nll8NZodTTvhx+eVgDh/T
1O4Un+fg4Ox8r404EvACxkgyFW9K546OYEfeEscSBnb2+VSfsqDOv92fuc0o0O+gY/DOstanjZXE
+QCIE6XyvG1RqS0j/SGMdbGno74XZ7XWoyxuSPQYjY1VHw5tY3Wq+ijeKU3flt4kpU9Sm1jj4HXW
7w3L9GKMNDBlq3Qjmh5tHEC0Q1llHEtDnaVfURAv/xVT2fRXo8w0HiN95KSIEE/Wv/QIdeOE1V/7
oKm4ePl5IHiAFXHmcLzpTvcdzwlNOaiYu33q4iLT/aAqat75WpRGb4cmxdgUo00Dm5agwPawR6sZ
6aY4MR/clqfEqSnT+amZsibYSQU3NhxpEww92dwAwb3KOgXEbqBxwCJDmK1HN4+nT4aNN6VZYpKX
iEm5vHzVkA6ybuQrCNbccg+kQYHEXIP8VE3qhM2JwMDa6apq73m8kRCi80n/iFSawu268qC3dZ4M
ldr5XYPtJWda8kS2pvol1oiXuSnyA9YWzc7gNg4TgOmMCioBlcy1rtKMfvVsdEymGsNXFbjcfWyJ
d8Azdk9Lb2tXkHiCAYIvgpST/PtnRfE+o6oCorhjuabInuEQ88VQA3snl9mKwneilEKpiIedXD3P
olSKPugKhC44r6rytZhigdVAle9p+982+/hApC2ISiKrxomy2uOW16Vmq7udT4he9W13DBGBBSF+
LIrY/lm3wtQe66YNxRvRFN0ngPDTj8S2Fe1kaik14/uLdOs7SoQOvX86yeTdq2EXMI2jlrMAOh9v
2lDTr0I3fhdat8cv2IoEhg6IMpsBIuNqO9RCHdVgBm3uUhH7NmhhcTWrIh0PAaCtnWR7a0vIb8kb
gtIYWLrlqNIxTLPWUFof1xZHe6ODFMRBd0iU8mjWc5x+9BJYHAdh6OOP+/O5dciAE+GUocLPZbFK
TKc2a1pM5js/slTKtlOX0b6g1/FO80L72BXR9Bcf0JEivxDnEFNa0zYiS0EARhlIIzBBPiiOAkc/
TsZzZeuV/xdjk/abjExCYdaPQPDDZgofyi87s3ugJYbjjhUNl8Gu+gfLKfYOts0VQw8Q/QGJiFyL
+UBHwyyy5Iwx2yF4FZWKQTvC0x6NSKt28oitz4aKmQSaU0QC6bNcMAM05G6ITc4YiiyXfpgSxLCd
+Oy0QfePQvydeH/21aqmaaPj6CGWTCODoKuAgyO8iPKUj26udsyH3vWQfxpfVSMKwgeBufnnYjan
n4ZSc7EaUxJ9tI202NsoW1P8/GesNiX1uRa1OH7GwLQcu4wmWtnj4JRZUfgXNwbHncpDG7QKD9Pl
iKPIGGgxeKSfvdYfY9SXwB9i3VQ3o3m6v1C3znIXSQ72n2yirm96TRWJNuKx6EeTkiL7pIvXkpjz
9X6UPyfW+hsCqKQqQkGFxGI1ogF7pnZUxt4PGgQxTxjdT2cjdrGHUIsQmxtXvEYLq3wdFSq8lHw0
HwxsgS+G1I+QzsRjd27S3pmuqMXqF9hR5VOBZdxDx/t5Jx//oxh081stlhtwCyqza9Fzvc3CImlq
nIv1pvuVhs5waWesh88Fm/lSVS340xzbjuGi62nzlOKm8zUyjfQMzjH5F11pLQfr47aVj19fsfO9
tlYhUD+ekyjmUqNbrcKiAtmpUQP326Jx4mMtAvcK+MX63rb9Hldwo2ZBACmLLv2LkfhYLsOSmmYb
BhMbz8FrQhlzdJxdYR/nuOmONAH/69p6ulZjvHd6bgySmjjgE7SI4Znc7PgGwzQSOAq6QxOWp64e
2ehWQlLna8aI19z91bkxTjgX4Jk4YSA4rEmYZh/gqOgWg58Ernmw+0lHfUfgHFZXxRuvqvVznKrf
9FG0O8+LzXGy95hhams3xV2nLUEBZjm1ATcRfp5Y+aketOiiwge53h/j1ilKFZ4aAK9aUHBrSdgC
bMFkaDUbvTDiaz1BJS6cqj/gxAyIqXOdoxa04kOocMQoIk6OqoHA4/0fsTlecicoqJbJA2J9kgcp
tJWO1heN/erV7Hb1a12x+CH9brtve7w82eBK0gHn4FkuXjSca8jrlGEHSF7vrCK0PgZZ5j56InGu
aoSc3jxPjp9XmYaf3uSc3CTYuzI2ciuJyv3/v2HtaeBOA9VpA+PNSm+br6OKFI9dB9UntUGlTIyx
96FN8nTnS2+c6OSmKNKwb3jnrHdtG3goIMMc8od2EIe0iRH3I23dibKRBRAF8A03Muf6GvEchjht
45Y8+Fo+jU9hlJTJsTY75y1qC+opiKjU7CSqm+PiQ0oIjJStWqWLqhq3PS5bTCYSvPMh9xpcYPXI
M3+9fJFqz+Ks8hsrUSLAqdQi6YBUZzHmwamuss4Xuah3gJubQ5L6QWi48ThcJ6SZFmKBYPXshy4P
/WQupZ+btleB3FqFwENVrPoo/0CgW+4E26ixYU34VBgBoAGNui65rzme+qmp/Yiz9ppP9h6IcGur
k/ZStAOhLUlBy6AYKHtZ3v+p6JbFIxLJ07GzAiAb0JV3ju/NpSgLB8hBSfD7aqdrM7CJrqNvZZcT
lHaQqdphdjnfYGZmfli07ae/WCE02F0piCcxfsuxCTc2ynAkZzJqAxHocYApko/dRwMo0sPfhCI/
48ECCGwNM9Wm2VUm2ZPT2jS9RhPWBrWbwGYojWJnGre+GHg+CCj8R6la3pLPXvUY5U14f8rDqi7r
f/p6Dr+XU2i9FoUWPN0f1da6l5k8LU3UPzHyWYbiHd85vZDtJDVxn1JLZP8oblH+zYAog/GqBdTO
u30ZpVMVD21GbjyqeMpZz8r6INKmuopC3XNX21qCWEhJ00PTBtO+GlCo9vOouVzkuN6HZxfA7jVr
kvQJfZ7mrCRBsHNwbG1pYAIMCgQ9YgDGcmhN7eHeWFBlNcyx9qte9fDgHMeDS9UDCxcjAvc4Bz/u
f7WtBcL3ohoKComMZbXP7ESpqjEr6abmqftktL0AbI37bSDM6nA/lFxrqxQcmvj/Qq1fJbyd0zqt
KLWobpSP5ziKlbdZ6SjVwRaRd3Q6K38zOoXRIoSsef794Fsfk3sT+i+5AyXz1bqZqyQ2K6Wg+hK5
8xtem+8yq1F9VZ/mN7Ee7WHatzYDoC5kK2SlBynI5bfUrRov0lr0fmSqwbkxLUDrrfpiDi9JH+wA
esUIcUiI1zJKFwyk7kKB6B5G2gPU0OlVmCbdztRtrUupUkPRnDLEjVA2Chy0pEXKupz7CYzONME/
pWTcNZZ+NjD1OdB0fzHfSA5NAtUpl/HJ1jojqZ7rSdhSJgQzmF6qLlbhzCH+en9VbH0mjmCWPSVJ
UB+rVYGRT2XYcUZjY8wrYASp/QZX9vx0P8rWHiNdBTMOFZqnslybzw7hEZVMwxpY+ElXR1/ipBgP
41hN4cFJ7b9JqExYyNAKuFmQgV7Gol7tZL1NQcOpXOucWGV+7lAN3RnR1m4iF+VkNMAHk4Aso0iE
PGRNVaDe3nWP/WjKRMDKL1We5g+OU+6Z2WxVjckCJAiVdjsxV/cY7TwV4AXegUBQY1x2Z++SKbH9
2lRmLM6DUT0Yc2WdMRjDYDy1iyOPvuAy69MeLn9r5HSaWZNS/YYW0nLknRgETsJC+LSV+v8MdJyO
OVCXAxBSDM7CxPz28rUj3eGoHMPXQh1zGW90zNLrO+IVGHRfHTMqT7ZZNV8GYxI7CNytzUBnVEIn
0Hm7RaTHARr9whN+NDYeuixt+lkgWXZ5+YDgM5BlQTWS8jPLAWlZFhnaWECjDHTlgPNe6E+KS/aq
eHt0hq1956GJy1ucltfNc6ZsRATyLhoBBHXBIbGC8lBrwfCEhfi00z3ZOCNpIdA3B7aDZuO64N5i
hg7mnVBaZNlnJAGKw5RV4mzjT+yXvePiGlbvCSRtXKhSh5tnDUL66NrIH/XsXBkwKsxcrRP+bCjJ
dz1xjWvZDP3RaJv092QgLqa3MTrOvbGzUjYmlrYeSEO626CX1530CvgD3TxL+Igs62c69/+1Q2Nd
1STcyU5uliTFIg8aDHgEmulQ4ZYjtAcA6HEcUXSLsvY4tQAFSpquH+8vyZs9LaNwu/HhgCbdcJWi
tC6o3mdEGXrxaIOseVsEYXYmOfwYIbb3UgiqDAdj0UCVFcWaNWoozAzRDBX1NfxB3Yui9g0uumby
GkME46WbTTrFAdJk8VF7Q4ZkOX/6RAczKDtEcr2xfzS9fPbx8M5fWdNuYi7/qUV2RyhyfxqV0j4e
4tcylNqFuZOHOAIbtkh9TaCi5zR2ep4K9KsCEL4HSOv1Q0Xx+yC8Mdz5hjcbUIbnTSgtK6SC5Co8
DFurjOF2+Hnr1ScqZfXHKi9HPycV85uipvHVTHtJys0+kEFplkr8PlfBeswVmgpThgmzryVpeWyd
oDyXiqCMGgfh+f4a3QzFm5u+AYVwls9yeu2ZK7e1jMp3Zme+tInO2WKTrFeNM+0kRVtTSfKAkDil
csnDXoaa28mxAXdUvuqFsmWPhvk3PSr68RCi6/ChNDrrw9yK6PP9EW7sdQAZEi8gX5EgY5dha35K
I0Kt8ketdK7pNJBdhGX3F/Moh8Vjh+sbuPQyirDGkKcv66QYuuJiWIruu7GLnIcIvdNfDEhiBDjC
ILWtvSnDyVE8M2BACLpUH42cTUo1za72mIlbS+OP+B+6NzoslvWQYCHVUWZWICvj/OTWye+x9wCm
DN5eX2krEtR/yDLc3bKWv5w8DEs9hTIJtoHa7F5dQCuHOvHU10NiVS+9Ytha9K/4RuAeJGh0GSpk
kSgCKxjfqmLEqgehXtwZZaiyNbOH+99p4/inIYKyMIsCjsya+scSiIcgHQs/LO0eruWUqckbnRzv
IaWFGR8rx62+vTwkzQEQX1QIb/vzEz6TMQPEYaIVSGyhC3tI2nE+aFqnXwrX3WuSb23p5/Hk3z/L
FMYs4GMObu7DrUKQpOoUtNP16cHtA8PPmii6IKkf7TRCbtITPqH0SQH9xo2nro/kguvaaiEZ+rpS
FCdq4uoxo6Lyqsnm5jj3evX6/zg7r13HkWRdPxEBenNLUtJy5X3dENXd0/Te59PvL+vg7F2iCBFr
LqYxQKNXKJkuMuI3seciw7fYR8YEt8O1qHkBluH5iPDBliHnpFZnNx0nWNV18WMRC9TTBjgfU1wM
n6S6+6Ojs1Xuz+nt5iCoxBxLCjmRNyvW0wGutNPUhPzToA9RKU8L7whfF683WYMPQf9OcnWRLyLc
9XSOtSTwGg6N1mKxvvbTsvoL1rSfSlS8DjbHrZIPsVAUpJEFZgco72ZYmWUXimBkIDIhQPpT3ruZ
Xyl1/qNYqvoF4mM1Bm1fQi4dF61/A9ycyzaHeoZ8uYjTH3aUw+V0TaCx/v0vfntj8KgmLeSggPri
bjduO9VtmZtwZUvFyD5lFOcCLHLNL/ej3B4PdJrARiD/QIkAevD1x7ZszLITl8Qmw4QTg0/F8uke
e5/HvPmuz4N7sGv2BkVA3ulUCoBNy2X2x1YVq92ZLRXO0LUH89x1xdC+UxPXPhLh3RsWBWh6zjBh
aVRshkV9uxIsnDZcS5iV2AUVOWJiduxLk5+3mJAdVfR/SwxcZ4iUwngdSYIgB+cWW5y5+Cd3KqvW
zZL4EdO5+q1Zr/WDzfI6raal5L6+6Mob2CPmZ2eNYBFGk9O/iUZv/JHbSAlFuVd/y+D2P/dD7D4P
fWb/a5a19QVlbjN01iz+WDRaSvuqPQTj3J5m/Ho022RxFnn2LQPEiXgyG2bahek6VA6yNLn6oRV6
8WQMc/nWcwb1pbJW4/sKV/3gcbk3VQAXJDqN5A+a6vWSWBu3WdzJILUezH/HJfbeeqKtUAIxv3bg
f4+qinvhgBwh4EXHUQKYr8MZVepFapf24ar3+T+VYi0PI3LJAc8T1x9L86i4s3NwgsPlnuDUlE7F
myIc9gZmNeCuHS6TPr1Nhk7zqZ6ajw0SSwcnxs7FQCj5yiMgb6/N5lLRV1fzXENg0uomcXbbEftn
lTcChgrs5MLo3bCP0yMb0521A7yGKianKDXNbRdGm6k40K3FmquIoy+9CVPvAlGvX54tY3Ub6qd9
/iPtsuGiNSAEz/cPMDlfm31HhimdrShwci9svm/VR4Xb13oXYukyfscMdA46t1wwsJmTc5ONxtcK
/YzoVOtz+nGt8qP4e6OHtwA077df7LY24vUiQpez78MuXvPvzQiIy8Fy+rF1lDhw00x8Xptxfmhq
56jjsLOyQOcCNZWfnpt586SAQGhpwzL2YeMqTtjiafheV+PkGchC8eH+R94NRTWGJrasUG4hPAPM
aPomdR9y76sPpYhNfwS+F6AfIIL7oXb2p9Swc9CTkiXRbWu0HrVu8Cz2y6gif3YRSjcP3MgWEE8N
8d1TrydHD937IQFQXR8JbmYUdiqQiO8yh+6o7UYpr0HLVoJUKOvL1FvLq4sksqD1/wd5Y4HSYq+K
OmvUAVYXIoztjq7QsIoXCw33g0Nhd3Byb9L1BdVhbSqSs9Jr6EvmPTrjk/Et9cbiRUyNcvLEmoKQ
Kjz7/f0J3NsQBn0LmrLYPlClv/6aTWI3qkj7Lkx0JN2iGj1Ab0r/k+pp9x4K9Prk9Jb31q2LI3bP
Tm5BqQIkKQ4b8JG3YgdZO/e9kXZdGI25DaWw7AI111//SoSVRgVGooFkK31zyK4tcsU2z+wwVptf
dVWINwgBo+sk1uF0/0PubDoTryhSXUzIQPZtnjV939QCXzMWZNTg0pCRW8z49AStdYj62TlEyX4Y
Fr08KMnbnr25anoPqrIMO8MY+wCj0va5G6H/BVGq9E/u1IivyTTjU2hW+Us2ArC7P9Zb7JNsURGf
AhcvYjb/9aoRLipDlcQm8MeRqMDecZqo4rVKbV46g0IN2vXuKSb/8avB9i5SruTgN+zsFOiUPFlJ
QvgNW02yOFPXZUBxNDTLuTgjTTi/m1sPePJySkvvyPB8Z7X+rlpCNmergI28HvA6Dj3OzQwY8Yrk
uajt5Ms09unD/e+6sxmJ8rvopFo8tDd3RDFqiUPKwZhy2/oxIcrje0bZvvGcpnnOM2f+SM7SkPWJ
o3Nnb0mR0sE35zCQAvmb8S3umsydShEg1qyHpGvcsMpoJcVoJT/0yFrRU9Pw7RJGfXbcpfh6f+B7
kwnVmGaW7KdRwLwOr2d5ETUmNYFMMwRHjvO9Ja04Y/Dwr6ok+sEhu7dVafdw3gFWJI3dTCZIHjOp
Ug4FwbJZ/BrtyCe9ytO3gqr/wTK9nVK67kSh44I4KZ3Q65HVrtdlU+v0oTdH64fEtqKgrL3KB7Vn
XdK5bcI4jWBAISp8MMpbTWGSZsBKUmicwim12uvQuJH1YxI3fehYcTT5eYKCuj4qHQdt1DWFr666
+eCI2To5yuS2J9VZ80s/VVF+zuvE9NWh7TJfsUvEeeHKwmow5+HX/Ym/babyI2nRkv8CGaArvUnw
XTvO6nTuhrBb4vVZF/ImGvPaH4eluuSTO7wI+yMt/dCLTaSp1MW2HlKjezWETf4MOECsPooCtEKu
vxXSEnYTI38XrjhdoQY+/Yh7LEdxeirO2lB3pyw69Mm8XfRQtSVbRCrXQsSR//6P13Us9DqNox6W
U5YhgqmIZdL8Iu8N9QJ6PV1Cb+jW7HL/g9+ufXJfxKYQnaKSyY67DgqozEFJiaf22MxdQPMxDpbJ
jt71WWEdVA9u9a1sKbZuclxyAdMJ2cztuLIlPNzZwkhBx/GctlEp/D5C79/XmmR+GlK0sS7JAB7M
N2awMMFU2ctfolMm4+ThXA0mRljuG3fsujJQnHH6Mesd5nqKu7pfi2Vu1nM8sDL9vlL7d/VUuEfv
wds5Ym6wEwXgxT+oF1x/LpC9dVRkLMoxQ1DdnG0nABWl/BvXSQFdcio/v3p6eJ2QQlDkou6yfZ21
dsafd/IudDIztn1TNN4HMZvW586a+WwHwW4PJ0BrvAXp4XDw8n+uR9fkWYaapKMESaHW7ZtcNyLr
x5zPtoVja1G6b0G9WLOPBzCrVCmUtj9b5ZhFONQbWnYu5kFo0qqq+abTP0SQE2HrxHfVOnkTlykV
8nFKIsoliniLMDKSVonXeF/aBha3LyWiKKrMrvM+E1XyWYwCAW4VRf7sHGVW8s6J3PFldhU1Duua
fMhvi4Q2cl4YDlp0ddvXJ1BGVuubEdi+YFZGywraYvGyhwnm1xoszYxBhUiqrPFjCLTxU5kXo+Hn
tcB21ysWFU6YiFrvuU5FnAW6l2bTeVBad3yeyPCS7x14T1Qc9SHWT23nNQsuy2r03lhyrXlYHejA
gAaKzqEoZrs/RYMI0sH76ma7omktbyiOJBYfWqDXM8RHrZaEWzNQO6N8yOu0xVDXbV8iXf37YDHw
l65e5jKSzJCRlAIwvH1WFWXdD/B0ELNOnOoHZCTn7Jltp/ulY7c/78e6yaY2sTYXMLXaqYpHZGyT
vlA/TYpr/2ykZdT9KLvfTgrogHLiWN9mU6Zau3OhN2aAKGGLwXLrfRxrvXpK6+jVvAMGpDFJdAxB
It3wqdLas/MIs8/AaEwP8yCcyHHRyx/0sTwC7MoZ384TpXZEv5BfhYK7ef5OpbPMegLQWV87/AjV
tDkrIOLw15riS5612sd1Ka0f9z/l3oRRcZQLA8IYC+V6GabuiIbAxIQVa8laTCc31HQMre9H2Zsw
mSNJATwpnrFJf1EHGu21ZWh91+k/4q76T1Ppzke7zf+Ltc5QAHPT9pKUnOvhGM7Eg2JajKBOpvRN
DUCyRPQyRq1DRMrj6wdFuYc6DL0LnrubWI2hl3bhzUaQUKAPLRVHzGHEb6Be1+Tgbt+bJfpMEMpI
4oEAbEIlqzZbLYJbgdZDOhV1nFycIXq1CSlr3fp/8BT57NpeUU1lQdFKViQfh+4vBFnbU5nr4qwz
oGCypyOlgN1BgYOhGy89u7aDshVvNRt3RDocF4OXauwRQo4KJzoSftvbV7DA/zeOXJx/ZGNSDFI3
FOIYc+mcaUM1vm62I8Z8njgL4RVPBXv74/3FcZNeyG9JpU7Sz3ULIYTroBjOx3ZRCYL2ZtP4UdSn
3yaK+uc2cZw3xeDWR2XIvc8psbPy8U6+bWySzkzLUehQWfqd1VSPg2h+VbGqH2R++0FYJFTu8ard
FiBXdypn3e4RXy+n4clrIUSler4c3I17MyYxZ3RzqSFRSL/+eLWWVWU66EaAx2AKYgmt/AHVDsj8
3MtK5D7PXvTv/fm6HRjtMAmKx5oUBa4tQj2jJd5oM2ufJEQPPauxP2qT4X6+H+UmLZN8MjjdKPVR
MqY1fz2wvpz0JJlVljwA2suc9eIZxST3bQW1KyhncoB60u2gqrPx4AS+/aREluw9CKCyq7vJ2DW1
b2Ycn5k4tyrfG4qRfhtQzHiueQo+GmZUncCsDAdcg9tNgAQB5U5P2ttKgsP1cDEe6IuEzReswyxV
hi3XVyE/h6Y1fK+4Rc/3v+5+OFmHhyTId958XS2N7dwm1Q3W2u4Cw0s9ALrAxJZs+HtF/vHgk+6F
47QEOSjbZuyG69ENVoZhkWCL59PYBqRfdmijvuJrcZp/QaxOOShW7y3R3w9ZMhESke2rP9WcTJ1j
RIVhSscBSfYMGdE1D9qAewsFphe4G84vCTW4HlXWKRX5woQJnNenb9Gkni/KnNHzFkDO0rR1wxlc
X3h/5naGJmsooCJ5S1In26xOqoDeEPUdM6fE83MhZaC8iVPmfhR55l4nWFT7ZZOGVUmMbSJsUu4v
h4IoI8TDkyulFFLT7t95jpUfAIt2viILX5Y+UCYDzLQ9/tGIn+ySja5nahQqxpL5khISeqKpA80E
zLBYh5J0OwvShskmjWRYIjcl8QrNDbQ+uOgSc/yh5bH7ROmo+oZqreK7UZkf5D9yUq4/pwRrAEWW
qDOYUptT2rFK/JQEjGfdXef3ZjYvJxr8TlCYSFwXbTMHqPGVT0uclB/dRC8P1sztbEoJSPY69im/
yXTXCxUdyEL1VgfX7DKef7p2pLYhKJHyBBcyPiI87AaTeuJMqCxjbt415SwWiFoVVdQ27y5tupov
HSCKCwLS2uX+Kr0twUsZHhfFZvhtsK23LIRKcSCcjfARkxlKXVpNy0llS5w8SvLP8bDkLzAhs+cl
scynWVlezMnt3t//Dbf7kbgYychbCi2gLfQagzvFNgTlai0ulkc11ZpTnIrk/F9EkXctnXLSv61C
FjVj1mhBbXjWx+EhJcvF9AxZ/vtRbneFTFSkFpqUQrWNTV3MGLpFySv07Y3eLl6MVEyPqBzHT6kN
a9HX6qE/mMC9j8cZJovtlPrBNlwvzNjsNV0ghxiK1ug+Dhp0n6lx+4fXD8sBiUztSseWdCsxX2aO
W9SUQLCyzM2HZBmdp0LUy8lTF6SotPgo3u2Jxhf8I97mtltr7J4wja8AwChvCiQJvpWLuj6kVp2F
rnB/DgitHFSxbmaO8hxNNyAi3OeSB3T9IdWoGpsypnWx6J3pT9noBbPpdA+mNIXW0vrIUftmkxMP
+SvJYqV/yZP/Op6TVKIfsomVoiTpmVYJniwGzmP8yiO2228Y0tXhKWNJWUK5SMAQbnKVheOxHjOc
Z/puWj3qj0v8nbW0vHPEOD1C0Cwr/HDWIqBO5Z1a9I9/qWmml36Xq9nLIBL9i9CN4qVYM+2lzYuS
OtIyYflkVuUvO3H5/WVZf+NR3z9odrd+wFxiCpbUaBdfqbuDRG/3y3FmUWLnhkWk5frLVQhdrAvb
KUzLxX6ZVWc8WROPHbfvlYNFcbMO5YeT+FmpuQqUexNqXBxjmXl6h4W9/rRmt/o1R+V6qbIhwdC6
7bMpMAt4fPd3215Uad6IqiP/Aw6xGaCXkFMa9CRrmIn07BcAmIWl+FHbxOdyAIyR5Lp2uh9076tS
LAExIMVMwC1dBxV5BubaVoqwAB4IKAKtewDxPXXC6shjeTfUb74ZmkGsyc1dPks4fox5Vzhg1uhb
idUGeTpHYYIpxWvPYyaQpoFH0sBFR+HpelQJFGdzlvR6EG3uxcHwJpysYTopeZKcDa+Mvt7/irf3
qQyIoyjtCnr4gB2vAyoLpTYdV7lQW+KMBjZctzMexMXT2Cn1yxyL/llZsv4k6RX/pF6nnxw1qw9u
1J0FRBRc2WhqgzffyrR7JcaedeXmYT+lTtiBbw/FAvnZmtP1rRd5rW+XZnUQdGdWJW2SkiKe7+DO
5U31R+WjL4d5LPCACJvGSE9RFs2fheb0QbtgYnb/K++Goj4lBRsA1227oW3F43KdCRV3anzpEUI6
T64+vu2trnj9YQOLCpAC2bWkw2xGlZbGZBqVQqip9fw6Eu5ZadslqKvuqNwht/XmlKYOJmv0v5Gy
N1d5mUnmSpSHpM9eqMa5dWm8vgusyfP+hmi0nNDcMR+6ATMxpbOOnkV7HxXPZBjKsotKYeJ6/loy
IluFIwYxDdHnaVSic9+oeqA10XhQ2Nm5a2l8SLV9OgQIAG+OVeFkSVtaYwHLb1IROO6aT0UkHD5v
Vz1opVFc7q+Xvf1A4ZTsj1Ypmimbsw11Mljt+VKEeaw3T6Vjtae60auzpnQiyLWyBHuStQdHjxzE
zXT+EXRzEqRrKaZOIegSGVPJM7BYP9UpaXxd5c5jbhjJ2csdrfYXU89/3B/wbmzKWRKZyZtp27Nw
kUobJl3wXFkG41lU6uCTGWJm2htJ0FXjr9yrNEjO9hGqbm8RUTmGP4meBenN5mj31qpylTQtQnUQ
8cPK2/dLplJA4Lg6cmzdDUW29vuahBK4eSVR2SqqRq0K3L61D6JUnU81CnywMNTXW1GgzC8hUrxN
0LHf3ld8tMWchS0pgGUaiF4op3mpilO2ON359RPHWwxoJ8keZqGbnVFRF8xsleMmWe3qcS3Rd/MR
qPnYtp1yMZrcwlBKo9Gqd8uX+5H3bi5qkfRbCO+gnbfJOnCEnQZntjjpBK4DupcZ57ZT+0d3tZNg
7JY18Z3U/Ta1Sd35unS5mqixhfd/xd5OBcQntcZApPFSuz6E1gjpWeomeTiYmfc46lgfmGaV0JCt
fmlubIS0co5AGzdPKF6dZAZwNWXez8ivYzapXk5xsxIzjRDsNvvxg4Pb3kFBbW9LIo6DRI6sY9hb
+QyEk9YFO46c43Vc3lUm8+muS3TmtvzpRBZgv3ZwmrernXdHO2XvYkF2CEFyGjrcYZsBztVkVHlX
FqE56V0TmEM6n5Y+jx8sK+++ZUPj/nK9eEl8MNRr0OOCohxM696Bz+tRalJAASEruf7EA8IhyRIj
OG1zydEh97BtS8YsnFWqN1kFEv/+Mto7G7jG6HlLXvINTystbA1EB/GszAIVtXoi1ABFnBOvKw52
7N7QHDRYKLLDqCGBvh5a1i1On9YGaY+XIuWEav+noon6h8Ku1tPci1dTrXmNUFbkxnL5lBzu1/Fs
s9NEFMd5OC3zx7jrx6dBJdEsMNh7dUKHpoHEmnMW0RvZ5iPF5NSdZ/Y5gn/NeIEc74aAgqZz2U1H
KMzfGdv1ZUksKaEgDb/pc24WiAfHiWJwScaqpMsPSBoTgIwxRYiu62fxaaWp98+8FEvQe2NKU9wa
P0x1BRMNgPO5nOf64DS8PYf4MTQRsNWD8cd5eP2VCzxYzEHknMNKWnyuK2vOEVDtzQd7plzlR2XT
f4nHpooPFu5uXCosEkcG1mDb5h31uOyGKctDY7L/XhQlPQE9cF5Gi1I4r+01LEfL+PTazQLFlmMf
CNlv2tlmrB69L7Nsa9TgZ614S+k9PzvZrL5ZDSt/dTZNKG41UPCS5La9ScU8xvxRprnDePRsualg
x7T4jHXdkVXV7b6UoVjA3Nj02bbY4r5PBms0CTWbeg3HT+sCpGrWsI1j9SETo/74+q8oby0QNji2
qlsqWJfao14VLbulst4lblcH3OXV2R0ScRBpb2Q8FFgdEul6c1+tVWq4yszIIDD8xOQbR3HRljGC
+2n/aSjm6sDf8vZ+lBARsmbg/bwqt5MGtSdWnNrJoEi37XlylP5d63b6h9d/P2AvfD5oj6DS5a/4
4/mo6TU1/rLJwrEHZUrlwz5ZOa2ukTPndD/U3oD+DCVvjz9CVamJaPdAKLfOtXf5EGWX3LCP9KD3
tjLvKCnhgAINKmHXUUCYcgmZXha2MLGfvWpw30RST9Oalugvh45k0AyHffmdtUGHgjck0EypWrG5
HeK+Qqh4MtKQLto/UUTpphSGc0qLfvLXSD1q9O58SVnBhPNBukqjYjPGCIV5F/p6GtYUw859Yi/v
4e9YB/O1MyhJKEedSeJFbhZg5+mlmbREGctm6vDwjeAIdE32c0mU5S3Or0cdCbkANrcRFnfUFchE
JWNw815cMssloiHX4tIFWV9agZ0kjr9mzpHgzV4oLjwKC9Qzuf02h+84qg3meUyYaqTgCyOgp1Os
oY8+Uzi6v+z3LllZxzTZxdK7b9tXMpK8TGcO3bCYI9XXsk77W4sUlPqjlBo3zZHm5CZmgliSp17i
udQDo+AtXkFvC+bSHn/d/z17Q5ewBLSF+Fl0uq43iOnSL4fzlaK4paTvNFFEbzj0BElhfGRNurMX
0awg9WUNoQi/NbzvkXmwS9GkaMHbhQ/NvDvnzYgNcpLCoc8bDaogZPCH1w6Q2wdwAHAjjRfGTfFR
p43nqrkSIG6Li8cydn4OrpSkNM0OGum3WwTnJgkPAylNJ3hLvECdymnUPE3DcpkLP+3b6QRgrTuV
ddUHngYG/f7Qbje+BJRKOPbvK3b7TjOiGJTYYMVA3brkG7Xe8mSL5Mhu5XaFSC0J3kpsDlrMW0jH
mC92YbPzwmWYjbBss9aPrD47eUV7xBDeGxBWnDzMDDqhXEPXi3Gu1jWrNAWNd2EqgN4M8zJT5g/v
fzb5V64PFiJQFYZ3zSpkNV9HwVeGtuCEplalTdUHtfOys40UYdjxNrzk/Ge+EyvVh75d3dcvEInz
xC8R7UZaTptnyjxXzuJVKKFJffGzN3jjuTf69T+VyNSHocrXg7W/syDJhqTxuOyg4Ad+PdKUI6a3
BuJFXbkCocLqDzvI+NHT2/ViFy6uBPc/7e0W5/FApkf/FfkR5vA6YNEMXpWVZMh91kaXpmnNczYI
HS5bZz3RrDKfjHTMDpKWvaAG46N8iGwSD5jroFNukJkvyxJG8VKd9Hx0Tg769qFmj8oLQmn1h3Sq
1IM3ws6uABz8f0Hlp/8jfVH1DowEAAg6oXYU1K1wn2lCwYAeivjj6z8qBWEpoMfOuJGbG/Kim6dG
asDRMP9L02Ydp6dUgYShr0rYlyylqnaONJl31g6qFHLLU4tGxHUzlWa99PWSFEuYWxjI03Vbw2XB
Qocc1KO+Z7mX+6Pc+6D0fhF/xm6Ph/xmFptReB79KET1nLUNSHWGk1k5ZTA7mO7dD7VzAPC0A4NA
85K+wvZNHUVKP9UjDICe3s2ziBfl1EVG5YUZ5B3toYk05RJpavUGL9/oIPbOEUd7T3bDKMNIdun1
usn1JRtbT8zcd/OnfvDWd0uLsdT9Ae58S2Rb4Z3oHNcoA2zOGbIm7KJmzMHGxLACxR7TC9d7E+bp
2h68S3Y2H5gxepbyYEO5b1MA9tI8X+HAzSGSzOZTl0+CiqRaPZUW/b6iyfqvSjkVB0F3xoe0udSN
kZZHXLjXH3FVFUFpJp1DG69RP6kKNUwmyj2wKo/IlLfbAM9eFWytNJfgo26uJNvqI82bsXBiRaY/
FYBwgSmm5iNVPBiOFP4PKpS78UBtgsQBfET1YzM0EBeQuciHzNVyn9DhSd8kqMlmfr3E5V+tN5YH
AW8XJAOkNytNsnk0bztOvZu086Khva51nXWK22l4TvtlOLiJdqIgsygBRlA40Ene7O4kEbmhtwoy
yZpZPEgYxFOkYyR9f93vfDyKNogU8RhiVW4LRmIy+lHjVg2nxJgNMup5ukRznH9TujF9FloXHVQB
doYl7ZYB1UkGAvfs9WzV1gzdaDFHLGFN9dI4k3JKjEMX5Ns9RtpKI0JqaRNni1QWrp6j4S3GcLD6
9H3cDdGT0q0pJ/OsUU4enfdV3ncHM7b3LdHHJ01B6Eo+La+HlqbKSL6C4C9lDfcvL66KIM6WBVl5
SHvZtLSn+3N3u6d5gVF3ZNakWMIWqom6op0UDaro/VguJz1J2ydMG8eQ6u0RjHdn1uivgGyi3oYG
6Bb1s46ZJ/oBCxetmtqnNjO0S57wJHn1gNjFwMHYxNQQtxeawBuiczUGtGAl8l7PuuGUmbBPm+RI
cun204EXAW8N6xWYDPzT66miWZU4Q4YoJSq83TuzV63PXlkK3YeT7B2Zh93KLUk+z+9ZQvaFI3iT
GCwjPBt47Us4pkk9BZiOS4i+SF3Hzwed55Wgy/IwxiViNBY5TRLgyGeNAT5JKk/YRrUKPxJN+/cg
FKsPcm+ov8zzuv6tuH36eU3M6W/yVg+gXlu40cNKidnwi1k3RHh/gm63FZKeFBjQaGVA2hYlMkFs
yI04hbMbU6/xk6Wsv+S0jWJocq7hT2i88RyYD/bVLUualJzqEKQClFZY8pvLy+PE7cukgYINwevb
EgmlxS7WEtqpGcd1uKTjbJ/NJk/aczd3FD3WyPhXcTr0HUWemN7BEXa7z3GsNSivA+EwZAX6evEs
SVz0Mx2GsDb69LnnpXxa46IIjCkfnrGrig/um7149KRBjdAaZ83KzflH4mxmWppr2UDyVVp6UOY5
pEx0NfwE7KQ/6v2Rqs3tZqfM7aGhTEGfYu12c/QTbZWiJq9MnbQF69CxA6v8KFveiyKPSjq29Nw5
qq9HFRkrMG3AmOFUZd6ljiztTEvqSFb+dqMD9MYSHDEgWMV06K6jTKLT6tghSqy76Ym6W/fBjFoc
GNmDr0aHyFDkqOiw0wjeYggy3IjKwmtJ/8t+9S1Rzj9h83YnUnJU3aI6/np/M+4NDZFdyOUoP8ML
2CyLBil7mEzkxY25uEHXtFPm61Xd+5lhF3+/PpZMRFh+FO8p2Vx/xl5pRhaMModrbybP3H7RieJT
/mZS1qo9uAV2DhkWhBRuhIFDorAZV7csFSdBzONNRWRaWTzHj/Sk9htASI8Y/y6BzjP9dH+AcgDX
FQ4HXhMvcJ79KsZVm6CR1iJRpcojemlHwIpp8qnM5zEoEOH4tFpR+tiggHfu10n7fj/y3j6A6g6u
SCqvgR24/rSLF3sCRjYvj5aiqj+bS6dx/s/uX/fj7C0XqW8il6hkjG1G6BaOM6YzcVxBhRihNa4I
5OzemHOzHHzMvQML5Q3icLfyNt2EooGwzsoaoZTP5vOzobbPTVZwmbvds53P04/7I9uZO1JJivm/
nVPAD15/QbHkaZS08nFaWdozjMKSixZfOX8SQntYJUs/SUbPnwzRh/dD76xVmXjx7GDbM+JNygc6
Q9PLDjMENxY5PEmjGECbgBUw9EH5Touw8henWS73o+5M5VXUzfc1ingVYqbQYGBN+JDjYf2sxfES
NN54pGi8P0BZfuaIIV/fhGLQSquuHGqLGqfnxbRXoCw1NY2RO7jp1fnZzbXh4ASQf3SzGWVTwQBL
TEsdZZ3rCUW8eyliW1tCJ8euMo+7+C3W3q/HY3Ol0omUGRUvhK34OwIa6uqqCI2kXvx9QLLqYyEc
HGKMUT+inf5mDm5HRH2PYjcJFCor8jP/cYUjXBAJdFSW0O7d8p2VFOPjFEcm0OG0fqsti/LPsKIC
o/dO/6TGZf3RmPNBBBwO+UdhWZzsQ2FboR7Z/8SJGQVkGv2/9FqpvhbWGiLeOx51G/d2FUw6nmg0
vtFW32Q5UTyLumi4OfVElCEm1DbyxIAra0BGYWe39SkeK3Gir68cXKS3a44SM0eiynFM52O75mZ7
sIbcQfTGUpt09Vs3bz6oldrOPgX79L0mVld7HKH7xAeBb/cV5RipVURJFCXWLYphmgwgIyvF32G1
7bMY0MbgdV/4YoqiVx+RhJI8Pk/aqlFSu14Q9oBtOM4z1O5WpYLD66BWjHqg/c5S0PbwkcH5Lyw4
QB3zTgQcAjhm6/ahKm03aNPItTpgF5Gmnn0ujWT2U73THu6fT7dLh8HRV0XDBUj5jSNeHY16ZlYs
nXJwTExvRP6fXKncd21d9ye8g6LQGiCCqijene9Hvr15iMxJRXNOelRsy/dGbLSt7bGn10YsgZcv
0UtdctMl0YzIAQ7j3af/IiDaiLSuqXgBWb2eR1LXdvVSmSu7TvvsQOHzizqrg7Jb9HOSAg6+H0/e
ZdcHiRQIpoNFk0K+YDdPodjURjNqOI/L2cie0s6Ynzyt6vy1FYBvlr74VAPmuOD/KZDP6X69Ojp2
9JRuDH4AHZLNwRzrRTvSE+T9Z5v0leOUoq1vlC5nmIdnbQ6/4wzFrHqTpeNw0vT2CLW2s0OvfsD2
vp1bRStnZwiHliYe7REwJEM5vaB6eUR0ur2ESCpoXfF7AbTSfb6e2UXDTLX0sClLMvTLhNmageoO
R0iEvQFx2rEhqSRKw5rrKMY8W3YzYYbc2rTso5WDZo3GJogyLwvuT97O3pCdT1oTUlqJcV2HSvmX
jWaOmL7l3oKEsJn7FdpKfrOWapAolX0Qb29oUAlJHBgZOd8mLZuqbmmsRh1DK4+rB1fhIE2GWrxp
QGoehPrtWLzZFrLmhp4EfUB8T7brAlfySutwNC4zKMtkX/Sw/XxVnL9oaXnCL6zcOjuDvlaXVYfm
f0rQ3nnnjolV0mkbURgCLaGNJyrM9ad8jewXp06zBAkCC4XH+/Ow+11AQvIqBQlFRe16Hui7UQ0q
BpzO0qF7GCeT5KpLPqdx4X26H2mncEKeiAcLAgNgAilVX4daJjf2Wk0aPddNf+76ug9ihZJu02XN
qe2STxl8qQt2wgt7V3Vx+xPDE5St7mB+dpYev4MkgnobD4Lt3dOu0HDHgqVQj4UXc24Iyy90VhxP
WwO+Yuz8dX/kO99Y6v9iMPgbu7vtqib4SDRlFs/hkqTjo+NO1CuniaKbFSkHY9s5kSEOgD/nuODd
uG13qGUNKG/F/hXp5j4o4Ig9iqzMQo+3AIruEiIzqNNDKxIRGmV6hLzcGymLHqQB8HdedZuVP9pQ
adPapduSxuqTWxh/lbVdfZ26w022cyDynAMEyS6jEryFY7dItFRqGk30rRrjNA558xn5sPRAFGB3
PFINnzKDlDnYnBpWW5gJb9MpREVKPGVink9JgbBYXSrNwcztpCnUapDCwCQakPc2B2sdryrpwGBg
aifll1H01VMRecZHTc91f2pMK6xSbfHLAQ2/1y9PWUqhLqUBtduKnzuYctO4ZtLKotUQNC3Jdds6
O63JYBycNrtnABwQKRMj5f63muMmQm39YNH56wavPataGV/KKqtPS558Gmorfz9Z+oB5xFCG2DLn
/ui59WXkbXTwtffOANJqCOZwlcFKbs4ibXTdFiHlOaxXRev9At8iw1e1YvmWVCaA6WStjljtOw8J
qe1MhRERULCMm71hrrpdCKSWQ68dsCqsJ+NSw5l7dtdKBXa60uiN0Iu6P7c348SuT5aRiMd1jmfO
9ZlL2VhPdBuvldhJPT+G/AETDmIlsEfvVKyJc7of72bDgJ8CIgbnBF0esm25yv94WtKVsbUeS/JQ
YI7xvTfb5jQ0Q/a+milf3Q91O7TfOl7sTarwdCW3KZEh4laJqzbU57a8RK6WPDsroD/0ztfndiYZ
ux/vtzrM1bUOqkEaAf3mTPNm2WZHw2rg1wlleo0sIJOr3olvejam4yWnrfNS/Q9n39Ect651+4tY
xRymZCeplbM9QdmWDRAESQQCBPjr3+pvdO1z6rruG8sWxW6EvddeIcvId4Nyn+4yBIDRBxHmfOxm
hAlsXVWShrzOtV9fYS/bz+2AM42cc62Tz1kqCJTQ/ap3C8XOQ+9neP+znm71HfrKlT4oR9erMeJY
o3AIT32nh1LF7ZL2DcPWaYq3ymRQo4PM/6ISPZG2KEdYwo3wgqDtZnnxptlo5y7UjfwxwVXrOeZT
9GVxOBJaP671G0NmBqTqPYVWqcjEBhcLqx8pj+Kf2IjACmRD+NZWYUIJcvk23lOb27fBpuW1MEP6
MzjMRXZlvvXf4Ums5T7xGCS1UoAffL+xekSiD1fVI0xAzBvmoBuyXyJixk6apZ/O45DUr1uZJfRu
Miwu2hHrVD5vlq3soSJZvqBANPyixqPxVDyQEWBF18AqGGaRa8auRd34t2xhxdJFmXIfkR57025E
9+EwYwvgoq9TDWkS+HDDziIAdWwtMmgexXDhtucJsXdrD9Jma6cszG0CW6fsMKP8eLERh+X6hOHE
0pUkD7y1TtPzZpt5fbAeSjZKkdz0l/X951a6oDPg6+Eixd6Nmz+ZGSu2GRKsEVTqSy2vMRYXNysH
mabTAT/4y8P+vE4vD4PXJJikANYu3Off9+2yUMz7bJGAZRmLzgtbHWpi/0Z4/Mfxf0njuZCDLiU/
Zi1/umlBmJsryCrjDn5hLNpPNfVnpCOQfUHB6Wx12vhnQgt7Lp0yqNAhhV5bASkV75IpUX9LYwaB
NMOL/eemxl90+ZwvmeEXIOJPeukWhrT3oQLIPQGDeamsiBwyTotGAwwp++J9pSDS5iavESeUKG1P
dC2m7YSihKOOmpRfEH+XRhCVyEXLNw99SYaMz5Uh+I9OK4MIUA9Va6TV/ESADSONQS6QBCMEcSGP
suBDtp9NOrKW+J4k+2EsAe0baN32CSP2QTtD8a8Fuxw5jTBtvdYzPVgPHsvFOCFMrS1c9Qv2k2o6
NpnrIaqMmuQRJ0U17cXim3udGv91JDTfWgV9Xn9UM10+il7Khxp0pm8uj7DFGYEKvF1paXzHyjn/
pqQrbdsrY++ISJG7Q02W2Bfthu2FpDL6Msy0vKu8RQBSaTVdu6SgqIzUKIebqGmY7QYxQYSQq3Q+
c8a8u8lB5/2YtcoDxl56vDJsg3xt2JiKD7Gu/ReEVS1XQXuOEMOBJC82r5eijeys7vxA53sEH8HA
xNMNHBRV1wNpra3nrKNpxW857IjjDgFQ4WWQvLoGPglLYjSxcI4aAQXVLSazgI0XNOr2CDtwXPOD
CNuZinF6yQymLl211fwr9gP+whQBdtc2tgWFnd2I2aYU0bweFM2DbZva8+eSwrpt54ZCwUecgRvW
6koPckfcyB4ozI3ck62V/sp4jJaTgvb0ilSqqW49SdcvU0NBAZxSP33GsdnK04z+CGrqaKw/fE91
BJdeQ4cOkX3FB3j94dnBiPCO1SCbwnlraX5s+OOfvZZAiR2Zyi8LrPjgLBLlzWvsN8L2pmRE7sIE
G4Eu1yRFL9BnEqDpSsnShYrQe5tMLO38omBEDno05ciRzHzfjmVozNs81ubTRSIOe9z48g6ZqAjK
yfqkuBk3lQ67xqoxa7VSGvEDRQTdY2NmftBjFIkO4rc8O6TrUn1Oiwg/YTxf4Ver1GbLlaiLwLtN
JPYXjLAnvWe1316LTGXhtcooeJJQfESm6ye9Rjdr0DC5qFjN+Q6WDOWjMXP/jJl7WpyLAZ9eCxBX
D+2mTS9aMZX9CFuDhT7pzNUgLUx6WzjuxMXdoAEcm+uC5vPaud6Xfr9toWLtunAx7aeLhUfHpuCy
q8n46QOcW+NbVVXRkcG1ZG2n0bDvvZ/I3bzWSmC+KuOPAlHMVTtmGX20KyjdbY0MjR02BKzMo7Uw
D3lUiBQiiJD9dFpUS5vbus9aLwW/S6F2whIdnHimuTbpsYlXcR4cqYubKiEI86Uhl/EV4Pi86Dgf
+oK3dKqmFG0rX2+yRmHCG/kU+9UP/Gkil0gIP2z+hYCmQeCbRkvZjgQTr67xyAr1WYqp1IDZJ6Zw
c8TUXbkifPxEXC/vWSLLb3JaK90uG2ZG3WUkrg/gMljXYtBTsuucZ8MDjXIK6kVmZfUOMWx6hCUi
1BcFhTUt60tq7y1JRf+YgkWsOsP1LFD/AlVsYeed1Ltocf4JqLuu4dUQ1Uu7BemfK4TlTN2SMYIg
SRhOzbDaKPHgxPNeHCI9wf2W14RtZ5OvWlyPW85/RARW61eC0znsMVVk8UHBc5h1CN+umh3BR7a1
tfcUI+kQrU8gWdJ5v+T9cAcABOmHKZwA1fVUyVL2R07kzNqZbs1462hJfyFdp6r2CJ8P2SHKrSmO
lQjxN7+6CgB5jkthp5Mh+4RLPGqhOfDsuFmoTzu0AuWDjNKRdEqSBTmS1VohljzlAukYebHE11E0
NxRbccvWjm9JPd6mWHYSP62bJ8nS6t5VSf6V9s3anzYp1/JhdbUVBzU3bDxAMBc/hqHYwkWmN91X
K8N3ghEkhHpNLzYs61TIK54W47d45E52oEHax9yNNTuCMjv56+D8ZOEyNCZvG7STOJpTz64dc2OB
jJ10/kDORO7ayU/r2xCAoLTrVi0LmCZgo686w3aZRaHVYcyH+tHpBDMinyxVsUP49VbvhUWYZCv6
wuPhZqp/aW9h00QrNb1hW8auxXApEldrSuIfPN+UvN7smDwCus/snpu5vB6Uz+RRCmFqfEizfiJl
ieox1mm5Pa6a03OEEhWVBcHXQg0a9quKSvES9VFscCGa8Vvv3Zy2Usn4e8w0hMaEhOVWEyzz3epB
pbtO8W3OSKvPi/5QsKY5ld5t674HJVa38MfGRI6ti2s6ibDKnZ2SgI84Jzo/N0wvwK249AqOoLB3
QqRDE74qGGoPmBQtyzsy7ZZ7wZKAu1JruAMMlsTyek4kbkzQGfovqDJzqFuSZp67yiFg+3rtHeu7
HKIDGNL6JLpGmVp432LVb+IIns88tKXqbQ4CY5gBYxVc5uCZL9mb1gpnYb/Z/hO4Fk3bSOWCXinb
h7SdMyemB6IMYVfz5lJ1y+uwiNcNpXd/MyMFiLVIBNoasOsmfglsZND4wV6uactsJHYfsK1dR10i
4CbQLPXaDmILui1dQGCRXdN5j/jUzcCh35hwIjkPbCeqeXyLBeekHdQs7000VN8gL8U/4yUtClC4
dLiXXKFToRQn1UH2DW9azGb5ex9x+YgUtHzZQ4da+UNe4zGYiw0L73A5ESBrlQTfcS7XlHewj9cH
IWmAcT5NWdy62mN1aFOstzJRm2vr3CfrTZJ4dIrwDMUJUEhFnqAMQNRLQiV5iqLETh2F9co3+BA1
2c6pmABskjG+phBrfZeoOa6Oa697fS2LMS3f+75HJVdxW7wbHkdLBwJd9VFvcOzfpYXgY1ullmzt
1At6C0CJ1C2CT+x6W7DcVu2G34pY2xme+5AUR6L1c5rBrJ/2UR52Fi7quFZkzNG8gyKIe1TjzTs6
prAhszAWw2wpLh/QWNVXJrVr1E142icoknQvFOWQF17UaIecp9iJqgfP/DhQm/aHGGkvTUukJj/A
xhgpytkhZs/VIE22l2Um33lSCXi85C65aUq34WsZk+yNAWDwbYiG6ATMJ6p3NoXXzxFnubqpti1v
WhWS+CcAgwIkOG9RCqw12SkvUDbFGWHk5Ou1jzuuCqY7WawF3w2VST4xCI4u3wZNsHQTeAMMJKvt
IZhiesrmgoKoGNIgW7jGqq1NoQr9ClgU98ZgciR6JwIQK26JaWbdTHm9njMcUPxcO+5n7GWDfMQ6
66truJ6UUCWuSpMDtqRW3Vgu220+mZTsaktFaHsgWrhXq1wD2EAo6toJZyU7WgjcbauwChDhZwqQ
lamtHfyVowS21fOUvhcTokuOkO5hEygfx49oj/phXyVT3dywAcSvNiZivRVQdA9XIsFl1cL5ibkd
7KfNc2x0suyZ3eJvIHbo+EBoqvWRi1W9VzF8Os/oIegDTNVAuFAsmce2aFYJ9qYJiLlZYkxzaTnV
16iss7lNFwmoBGELUQkTwlHHrQDlG+UMw31zQMZQxNpSaJA2AWNgq9fpXILApVLT5ug5kLAA0FWj
yOPl0gG/Ny+kKfD5GKBdH4b6YsLiZKHuYstqFJRT8XUw6aI6gVEkDiMsa1zlgE9uNOz0cMTEBsGi
KUx1IqAUlQrtkC7mdvJicK0aqw25sqUREi7+WLdduYkiO+QUCAIkbI1dL999vCKZ0VPXylXa74b3
5YSjZ2zeeGnrBBWkzknfYjhX8iMpV4TUQqAta5RhIP21A6K4X1E45yjU8tLVrVpp9kNOLo3aFENq
c6gjJflLPfkGKTyQZVQtGBDeXUknEUczNpXY2yobzH5GHm7Rwv9KwhgaE1McZ02DGYfeotEcRd/n
1xtcZfEaNWiVxxESfmQUzByz0Q3WIls3rbVPumyy7qHY2Dq2KzICf0JqXwp0BH11o2eF8Uw61VOF
KzBm4gE+29MXWyy4QTjW5dYOW7nd4GRAWZ3NGqUJaMTpz2lg5FGPk/owGwxeb7LBhWgP1NfvV5b5
5QB704x0vKmG19gF6HccgWk4kpDq5sxpKB7xjSTwKUcbcAh8TCGGhsnpG+UB2YwDUlaTLnck4x08
cqtz6nuQXTEbl7fFGnC5676e+nYZoE/ekbXMBYotGe1gVmFDB3eu8ldZbEVzLuTC3himG/j2rfMf
1oJjsRuWSH/OeQNYK3F5dZXMEG90NcQ/Dz5L4GxcVErc+CE2CCAemHzJZ4oy01GOr3ldMKHtSgWh
S6uzdIRnipfknKotct068CXb9Z6NonNUsWcHPYpCRrNGTGPf9JadJbMw1UthPTq3wDWXZz37Yts7
w/L5mvis+MmqHiZq/SLRjpfJSqtTSFCE7kxfLivMH5vodZtSWBkUAAznYzpKeygRRlG3xVTGAD2G
BqjYGKMTMG6cbbtVDubDPGsgtcXyzL/j6iPfWATddKu9tNAo4DwfoSghy2ehFpveVuMmzD5rlvKn
R7IP6ImbFOikUZi2ZoBSdrc2HIjbgPGjxLUNo0ksOnAfPpNoS39YRbGMY86bBE8vkB4T1X34CSMh
dk35Usr7YipgWOmAib3rKEckMCQn8LuEUijCwWhs/hpnrP5VJaEAeJ4sNdtx5011s4758jjZkn3J
1VaKXe9iM7QAbs12DWdl/xPOrssVlOJFA3pjLH4k8RCvF0duYApW1/Y5lWtPT0ssBDvVJFuxAWM/
/YKr/cr3AwqzAUDolH3ATMp9sxWfow5zFJAXgxgbgDBi1f6EySRWKgyCctUWLnewRKht9QgHOFq2
JieYPEM2LiAdhS7+RqCuwuEy6/QIK1BQPidFs6qF40j/S5CEMFibYgIHEF8unwump98tNwyec/MA
Ky0EfdoB7QzHXYTlD5KLXy8dD/PMqR2qMsGBK1p1t1Ykx7cBtg0wocqliMDBR74eYuWKj1g6BNuU
DXdLm/VzNbcc58y01z4ufqmyRD/h+ktMFwuX2D/eI4ob6wt/9ziZ9c2D7Nh3FAXUc+RlBJE28dFJ
IVSobiWm07icnUWi2ABGUJuRFcRZgxL/TY0qgz7EO/sZTVTdCdXTH+Mwk3cf+v6rRbUMrHrz4lUl
fb51ZKLba4BQAu+XR81RiLwObUY3SrtUQEJQoTfrWzi9p7c6oMeBFRWUkvvgE3p0IHY/6TAvT6Hu
AbcYafiAZlrhWtQAoO0uYrghOhqkfKkr8DjbnM7+Eec1MATuo/WbjPL5l4I1qzzMOCN157Z8mNpN
aPNofJQ9E0uGK3QD9lexLdkTww766eWMsFkB6GRGyx8Dum1YVuq2UnG5tmTyC2zv0YNCPJOH+lWh
M3QtA9zwLUnMzHYV3N75XskS5TdsWgwmKwX8E4DjBIHaGo60HYYyk36E48zaX2fNhjx7WMFmXzQr
pwebpu5bM8jB3aggarhuoyUs2liVVN70mtXTHu232wG5W+cddOjNfDVgdPDZA+o/NyCcTdfa0OqR
aORctiuYQLKbl7w2e9Qv4x28Tt0jGRz/7mK9nmUF1LHLF5a99svQhHaaJgDIFvFjt5VBNAlGxCVD
CWX7wbTGTsX7OHpLcIKWOHLWULr70Aig/0keTfqEo1gelnxkUVumBIe5x30G24V4juJuxJn9uCW4
tg9TvwCbhM1d4XYshm1zSzmdnuBta8M10I38eUO1jKQqh8Z57xOMb1sKCH4D4ggPazcCM+1gDGuw
fHQEGH8cwbNpuQ5T0rE6asQ+LHB47bQVS35MEQx7D694FU60aYb6Lkfs1S8B2u3rrNDwYi9eKmkW
hvqKknHlKNlA43vEbgA4hJkcrC8pn3SHy2sdO9GwauiGQWevRT5jerHUE7hbMobb/o1i2XLNAGSQ
dtWgRh2Dppvak35CSAREqB5BXesmf6zB968Ikp7VbhEV5TvCCovqU9schQGy336RdfU3QbntUww4
U2/jOVmxQzceLUeUwu662ObUnIIS0akMMWzSAatYchjXppmOBvXLt8Z79LKZ3NKDJJkad2Ou+CPI
qtF9Xsn82SD/q2+tKqvHRIjxi+pXWCLBPxGxKiZK8St9gPihKws3oTVccwIowAdcHTAGTQsoSeBz
tmMLueRjm+VCXZvC8hVFLX9ntsbFWJFIUuz/GnMsxFVfglrCZrtgMmyQYeDotqoQy47BarAt10Gh
UGiK/gc8HQvTLg7csr1yngpMZFKD/J8mmX2L+Pf0FeVJ+ZQLiDE6GKP6azrLpGllVURXAn7F+Xkt
1Xrl7Gj7kwgpex03AEk3LMqNOtBqkT1qfZgFtHkmiy8bGhe2LwB043rgF/e2papJ0wXE1b0K2ELB
3Uzkc7GzIih2gP8mfWxyKa6nkACcknPSHKGKsV8gWK9uLzblGLINaXxFHC4eTJg0NsIwNsNNgnnW
0qZu6B+iNMHdrq2D6cK0TOQbBQdAtsppHIygi/drW4stH9sY5dQzAakfZaSYhmWPBB/zvokJuc1a
4tRoXWP1q8yj6AfHAvixII2PdZhZkI98SPm9WVBBdNuqMjgCc0KOdtPA+FiPjIG9K6kBtcqNSM+Z
bEQPSWyi6xoHX7knKwwCYXRbkek0GLGNXbnASayVfYmLx5giucnzBcJ84mPUXuiChenSqof7poZA
v2NaJVcbgHrMF2ZljxyTsaK1DNYTXTm6tQbIrpYJ+FmZ46LGaYtqgyKRtsHxEzAsbvhtpecG5VGx
pZ8jcgS/zzkdUPgmAgYr8SLPVUN7HNqWU9th/GYquF4Rfb+OW5/ssDPGql10AJ8ob2zIj2UiYoom
gm3vS1ascTeEcs52SwTMB9VEYnkHJU7+PgvkkJ9ZPuIG0whHvA1RaJJONWNy77ZLm4nDp2Bn5CPP
L3CuZZcgxDR5QpbCaFqM1DDWHcVw7S5FTzfyJXqu1JDprk54eg/LazI9knTcPkcE9dVXM5IkXuu+
pw+lqg89lbE5+ShhGmi7ToEL5Mh9Q0Re09xCXL5+YGRRyxMks+MZDZH6jATFyQA+J/7HMEbpwwYn
6Aa1pVuQb4x24F7iKpr3ot6A3RIUEQB1qlyg5Rwytr803G5H5VDvcLDSBuDNatVpRkAp0CMp8tAF
CE/EjRYZw2GZr/wu5MR/Ubi2nzJ8OT3yR5f01wyTm2FXNWy5WbJm9ke843yfcy5RxnJPgJRn+BmC
CAiwXgonwd0mGoF2FFbNoQULOT8NAek6O48v9hFCfWD7gPaLr6WvUEGkmvQ/kOeHPIWFhYi3lY3X
5hYDXoB+9ZQDoCqpK+JdwAotcHyLCBy7wiz6nk10jNu5DOVFXlIudD9PannJG0Lc2WKwYfZBOBw2
6VLO1UmWmyRtBvr9NyQgDvIQIvTY+3jluGxSzeh2bAC6v8LaPbvAxgU6l+AwcjoFoFa2XcywoObV
CUUuJq3GvB14XQMDinB34Hoo6bTPt8m4HYq+RBz6bYDIYB/XtolVm6k1FAeXLQifGYE9gz0rB7HI
n5Jpze48rVdyWk0/oOABWS4LOEWR35TuhfARQhPhc9Tk+s72GE+HrjSZsq/KKrUdUcBIGrWcZMjj
bHwSA6kDWBM9p4vP4VIk0wGxni0dS5yD+0olE39C8J9ypI0nrsVuBNKbveRg+E53aoIpN4AYXDr5
ycSloXfg7qWosqc4it5jNq7jFYdnAdI9RjgkzWfG5Gify8RtKLWieqvnn2AxpihtMPbDMxbZyDpq
7RzBUBvimDVOToUf0vVW5QDRMTGQbvqVRc5tc4dxMhqxAzSUlPwizQaeDCBFI85mAgf3faCCLp91
grvzLq5nUnZ+xuTjDeMWHb+MrkQt1JGmHJMvcySLuDwIgRnhiSTOYahssq3ePiM/X0IoUc6xbxPi
nocjHqMxTaQXzn/AlTga/pHlUYzNncB7HXjZYMiSIKpF5/CBgZ214UBgMFFh8GrApxOfRmOr4gR1
qI2eoZecUWnYVRYYlhCnA2K5l1hhSxXgXdTfS5WV1Xdb1kMFGSnmpJS1uS+5NECg+nz8kDVumc8G
rSvZ+9pn/Rl2dWK5L4JKLrHQTCTpiVWeVGevbemPfQaV7E2MDj0/ws8YlqVInNDbYynx989tXGNU
ADOSUOeftKdevJQsjvxXEjyuDcxKQgOnbDPg1cpkaI6AxRF1kCwOVyaLU4xSAK+t+jpE1pFzaarB
ncy4euzZCWYquCqt4XcI8YQWdl4rO1/rLd743hVjNnw1eiDIgsxMrfdAPfP4pEE12Vo+hS1BokMY
K8wyALZ0ocin+mPAjnmyQXN/YyC8i05bjPt1v/ilUDvY0YUvFv6rP7WHUcBViUMAOVL5QL5EVM9x
SyO3vhYTwOCDj5vhqZ/HzLakkaLacVx/+R6uBMP8lRqkZqDXyhp/ohL/qMO9EcgVxXb5tIXixS5G
Pnc4XtwtXm2+AmMqgNk34KoBh2tBBI0eMEmFB/hQ8+1rUNX8ZPA3vYSaxhUaJtPvEZzXTxgioEZs
mWpSNJuRYLcTeu+HeoKMfsdz6GtbUhL2dTHUJJ0r9OLaUcrwMaZbWFHIujjeJTZVP4Io4o8VTk/X
EYp9AVrMXF5ZA94nmrRyH2XYF2DSDVcZh0N3LpbtBmMgJ/Yzdfl5xu5Z2y21GN/IQMACzvt1uBEV
mHgr2ga0kZmUY+tYCtUzLlpwMiRAoO/jlvgXOcsK8GklHIJNBCLZdxvD5PeJ40R8iSNtgEmPEiGv
tqhYwFwjAwlBJCVIHwyf7kuvCgR9D7PTH+Ad1U9kGJPhQCdSVU8z5AXvCqw5EHZyX3w2sxsCwJjC
hB0JxTh1xeqHvaaNR/OWDRWcp+gAiG31oNremCVZT4QINV65eGWnlUoz3xalB0aR9QWu70ZPwDIg
CMa8JmgF7GdNY3ZT1wGOt9ISToE9G5CEcfFPGHwqUuWtKir9VVHcTXsfRvA5OFp33MZDA3qt3Ug4
Adai+c7U0ImfwaaKxn2R96PY92SzrxtoAmaPNjJ8H8uE/eDRXNftygp/HrNNukNQqv+qlxUR2zVj
/GGROSw+QS6ekcgWtgVTliXVZ/RLaF9jsjW3l2xI2iVjyZYOTB/MYTBcxbR3cdMKPHkEubMFq9Hg
snIij9qL/usZKkQC6fEw16KtUOnoXe6Df1h45iQ+El/ELZIf0BdSXQmceEkDwhV1Bsd508hgjgkg
zXcM9sF8cENqAOptAcA133p5ph4l1t5B6uZwuAUoAYutV18GleUvcQNHBZCfV6yb1IQlvYmk1n0b
YxL0QamBkwPXBgK02WheH3AY1ewAxiY7QJIa2a7C8Co5iKQxj4Wh24X7V6S3M9Xlg2bQuyDUHYc4
LA2GOuxZH8JDj0ie56xXajzrppzZnuSO006BdLDsSUFojVkPioxDrTEVv0AIgPVdYakElpkU6gBd
JR8PVuYN8B80gABhF+86GxL7dcLdizDWRDvMSKp12nYqBvcNuBuD0WHMmn6XAbkxZ0xSwvyR8A3a
b/ij1d+q2SAbTqnJuz0299rv4b01QkTiTZNfqXhebmFzWQ/drB1Q9nocp+t0jgBhswSd3AEFQvqm
Cqd/4gzFcGvo4wtYBGQ7RvvpE+iwORjnr5zr7cRBpRDAYCOMZkEPGl4108VL4vO8OSe47+D+npSo
B/47afIfvDIYi0IQXsO+D3Ik2ML9ziubxBIsiirgsJLrw4gErCvH//qUP6m1MIKD4hwukzBJayBF
ulBF/4N1iiZFwZlwqjv4gKOsF/j2izkB92kAp8OHjHa9QWH131/tH/y8y0P/jw4KHQYQxcvP/+Oh
lia4iUgNVg2ozGfDx/l5rgw5jhjh/++PAjUbZF1YhOBWaf5g8faEJiIMsupgbJ8ds7pfjghOtEeW
qOkvjPc/WbX4KBFPVcPIC7aLJUKxfn8rtkJQa7SrofmRUzsQ47qhGvtj4Lxspd3+Jun9lwVyIQyD
+A55E5iBf3x1A6RxBBSSBvyBkF6JzfmrGgfpXz7Af3urixIHvo4Xp6s/F8gE1m41eBifgcK37eR6
UeWQBOa/rsDYl8Ol439eGwnEIvAMQLYShHHp759iilRzY8jQdE2pvvd5jDwAOLB1vZ3T/X9/0r99
flDTwGUVBztW4x8saIpZtlQRcjOBgOhnEAIqRH2Jv6XT/yPX4LIsGig7sCIgGYZI4PcXkoUu0B3i
a4oWgPjzINNbsDaSna6j7N6p2nVcMPKkSp+8YbII7RI4Ms//H69aXCJIcGfCauKPXYDWrpowPGg6
oxH33vUNqCpgaSED5C+r5Z87GzR9LMkayF1Vg4H7+8umHGFcMBVCePhSubw1lIBPtsYyfd9W+b+q
Ly46bBh0phfqLc7JP0X7EUsMRido4SM2+O+Yn2C4Cat99QHP0P5vWvY/RSb/9zDY0cP6EGokvOHv
b8a5SQjGHAC8kHRwK6vpm8KU+oCq5gfQr7FjDegjA3XrX7TM/zyg8ZIXHQ3234XS/MdzS1/rCAU9
9kPhioMc+9Apm1eHsZFQGtMydHEyJof/vl7+9WXh0gPZJMjGiJ78/WVBJvG5GjBXWgBm7LYJVHdw
/MLBz65sl3xQ+zRRYJJO9m9Sj39bQJcIIHj3wbcGEqXfnzzlqqHl6BFmm23jm4jG6SlkAlDq6tfx
L156/zwAoKeB18Tl/sN99KeAr88Ml0hVwrMmWh/jNahjsmGO8N8/y397IziYNbBdxf5HwNHvb4S2
nABGrXCA+kJ3GC5hbmWn8RzAj//LDfRva6VAYDr4JhBCYRb0+6O2oTEKJglYK2Br3fklkLsc3J8v
kBMV8X6bcgLpfVnxvxlk/9sHCX9haP0v3jLVnxZ3EY+Bf1p0ttua/j/qzmw5biRJ16/S1veoAQII
LMem+wKZyEySEvdNuoGREoV9D6xPfz6oarrFFE0ctdm5ON1z0TUsCQQQ8PBw9//7i8/o+SWOdZ4y
x+2vH+WxRG/9Bm2CNR7LqKpo/L2+v27VDA+z7SElMO2Tyk744lJloKFOM+ZVU7LAsZdfW4Ygz0fT
jd/ZMH7eChmcYdbfoXOJOOiYC9fjZ22Q47NeCtIyqyGbTMWqYR5T7xDqan7ndt9aOSudkBcJqQmI
wuvbjWcUGnPlEkx7bC+6ProKsZJCzGa7/0HY/vFKRw827JMFPiYPNrIrGeA4mW6aNAtBHtfWya/f
4Zs3JYDJgAyku/ZT0HZxD2lDCxdILbGeFZrlgGpMfV8nsf1OFHvrfSGY+Nel1mX7Q5pJgoFmuOH5
DbE3B6nIIgzbqP+4TiwZyAzfEwQfR00hSVzYW2Am0Nm2j+nKHG6EofVQvUZtNPaojyZGs2Zvlwlm
BU1zGnZORAnHnPPunUh2/FC/XxlGJ9S9ddc9tqRMRQ/DQYg+cLvM/VZUlXeS0f3didyofnNRrpcC
JqYTmwVoxmO7elvztHxWkPy1ZXC/MVJvbZBF3Kqh1d47Jhy/v/VSUujI4cinSXGPIifIplYkEVOs
WEp/pONi3LfFiNWMHtnXuZu/p4o7jp5cDteC1S6bmUWs7o6ip6EA96WuNwQTHjA7IsAewTuiCTQU
NE2rit+D7t07b+44pK0XJZyQl1nrQe+Y55rIAdulislMuE7RB6HJ7DCMWnfXOswaknHIgCJPdRr3
jfsUYzv6TmL4xpIlpeEtcjwCPH5MNBwimmjtXKigAFuzV9muAllTRP1lEbsyoNVaMTJSvXfTbyxX
NMF8Iq4HMhvV1OsPc+hJ5rmICrI2pU9jC23ZkKHa3yJsTN5bRW+9VjYN1OpInVdt5euLNT2DIeRm
CqGUmWy8wh7PqzbuLkNjjneqYdhMqyv9nddqvLF2kUxZDgtKB2JyDFrLoQfioFgrJtFbcS4o29J1
cW31nKvKOzTDON46kGFPU9WJK054+QNFYTNoMhseU+HRKoMDicjcQK4RhFVo+sbCJPg7H/ObvyUT
agQme9UVHy15kGwSylbKULKOQK9R7uKzSuShzbXu0NryPfzcW6t9FbcCzGF2AczD63eB2LMsTHvs
A5OpaI0ZRC0PA5OJJoZlpvLMXCgDol4KoS/m3SGcGLTa/Xr7+cmEYv3gyI1shPawERmheP0rtBQ5
RTwQv7LaLs4ouxU7J+yLgxMleGh187KpkFl/7PSlDmReMcbNGw6avs9opTDg9Otf563Fif8yMB/D
ABxiHv02DPBHYSVoMS9wbc6KWc1Xg464Qovlc1ZHoFmK6Xe51esTWBFnBDuX4+DxGW3MdX3RxkgF
KIPSDeLqYW1FKecqnd0h82neUU0oQst5Z7G9da+kwOgFDWtF3hwtNoMu+BJTZgvKyrTpH6gyQaPS
L4wX6i5QBdQG8S7NAOf//jMGQECE5TvE6froGVcqnpJelirQRW4enBTrQMaKVXoWovreDtVs0BRB
TPZOTrVmFz/KI78/ZshJILBAA7DiXy+0kfHeXpgoPWBxDHdJMnVb0dvy7tc398YXJcgOHZ0PePVI
OjoeMkuaY3OwdIHdwh3wrDI7WV2nPhhd9A3Z8rDpxCQ2pAYmtiq9efLrq7/xSlFr6nDFLGMF8R5d
nTxhbjMjZinlqX2W2kzNu2XX7clQuwDj5mgLBOt3ueQ8WC5KNYWswIQOsj74H9I6djKXcM+e1ff0
kJ05Y3eeKapnTphsHDkOv/+NwqwV6yYNEFQ/3iPdDuAOKDig/PmsnXV2117FTPZWOx1tZLLRcxXt
Zs+ZL3//2XLyJ6XjwYqf3FsUignsBxYVaP2i9nNlFAcFhidAZeteCubVEQhidf4fXNSivCGgaK65
8+tnWxddoueSndnO4upssqh7t67UvkQ18EO9FOeOxgN/50t5Ix0gDWAJC54jzkBHgWEOU8fOrVAF
VVh0FLnN/kbNLnpa02uRoP76Dt/IeHBtR7vMql25Mse5h2KCsB9GEq4ZbbGJfOxUjot5o9HHBM7X
OxvTLPSdypb28ddX/s73PYoINEINlPiUcTz3OJ/Vy4UtfvaYJyJM0p+Ym/OGJuQ3BBjzLq5NGIlm
3covbh3WaNeZUWaYQxP6aT5k1h3dGAYSxVjGW6aa0Av8+rd7IxXgl6OQhmSQl39c8pHDqGtEbvZF
l2E1V1VM8TPT8JHOuO6H0TC9A0N+66VT+UcdtCb4eDC9XmlzjF1o03BkiaE2+VJBL8BYpN8nQr0H
k3srSmH3x9wocC4d8PnrS9ErMrsYPVgQMmO+J+W9L/nK96szNKXQVl5g8JUFv/84oeYBDIdgZ/wE
9UXSVtkMcfeBLCpqBUbZX4wJjpxeyGCJNc/V9a+v99Y9SjCYHuQiTtbf8QE/BEW31JdqmMshGKxQ
P0xxb6Ch79Qd6kfDF0sRnttVlb1XN3hr0WDxDMcHJJT4afcZktgbIzQFQQk+cmN7DZNleaJtGQzU
ViSB+c5W/saiMZkQBlxE+sbh4Wi/qSGkarSdx0DOUfaxlkn70Apr3lNPyz79+oG+cWtUyiXYM/ZX
IuL68x8eqFyodS5LOtKGZPzScRsHGbGNAFHrGf5OhnB558jwxgUtVNZs4vT6WKdH94aHCAoUxBJB
1kThrrTHl8JKxCGrCyxzGdJ+Z4G+8SgtroauC/Yrx/mjVJxGek/fVx+DjuZFwGRftmeuwWK63K7f
yRJ+4uazY695EI4leDlQTT66lh0zOmYn0xSoNJ4P0oRa0GCycJX2qbG1R9Vx/NTLy6Tv9NOuRl8j
O2+50Mc++pwss/2MqtuCcGC2hwGD+J1jyvAmCtv+3OXQd8p6SA8lIpYDtrTqPXfmtw4M35F0ZB2r
Z451tBAWwyxmm/m3QMJdY0QoRIglxSTPSrMrHyomOchi5yl69NiPT6omgTvCqJD2oswqQRQCEOA9
WvEbexjdANpkcHX51sXR89RBizp2y1IxbKUxbFS4GFRPA1QWJrpgA2aHRfM6xJWV+eXXX8VbV6Y2
TyGbXgSkoqOSpCv7uHbiaApS3fnah6vJVbaocxTlMjCUyB/sDjrbiEvuO2vojeVKC4S+Ekc2lqsQ
rz/HCPVXqWpjCppGxYyX2Znv0L8KZDOU73wZb4RSIIfrdaiFwzc5ukcTGyuT7XCC2RCuw/nWWOyZ
1Jno4U4MN85Le3AaMbxzg298/mukgZNLYqCL4xr6bMi+zSqE7fUM4URnIpZZbXAdhwWvdyIAaI/3
uGk/PVNWMwmmXHsTlPOOTyi0/itjcvuZry/pzjsjLveissY9o5S/2xcUXIoFC6GCLMZlP3z9+qCG
D3bqwMFYhy5P0d4lfja4zBlR0X4nkXnrriBNmbxBTEHILF5fqjTqOXVtbQ6QAlOhL1qr30iGVmLG
lMb8nbXy0yEPPx8Kk9A4CXEM3h59iS4yGSZhwSYkjEufM4FNq39ZKgAsv/7u3rgpYg8HHsHz4z9H
N2VEQA+ixpyDfICDYKH5Qv9iTUHkVc3Try/10/Lnllj2ABdJlcBbrr/KDxufnXkgCNaCObLV5qB6
IJsd6sqt6rV5R+l7fgD2Nu5+fdG37o/ynMm2Ry8ekNLri8aeyRRUbTB0xPga3AyRXJczNTtHMRz7
n1zKdKg+cnPkSq8vZaN7M5haXOebFLRF2TG1JDzm6SvP+bMf919fpv8TvVSXf+b23T//m3/+UtUz
iK9YHf3jPy/ql/JGtS8v6uNT/d/rH/3Xv/r6D/7zY/Klrbrqmzr+t179If7+v66/fVJPr/4BCQS6
oKv+pZ2vXzqUO98vwG+6/pv/2x/+7eX733I71y//+PuXqi/V+rdFSVX+/a8fnXz9x9+/Y8T/68e/
/68fnj8V/LmPTy3ksaTpX376Qy9PnfrH3zVb/4Mw4PDf1bieojvxcHz580fGH8RenQ7DOpqEJoQf
lVWrYi5r/cFkAQZyREgOKmvpqqv6v36yeg1BoyKmuWKFjf/Pb/fqPf37vf0NgtBllZSq+8ffv8P2
/n1Uk2tRHsw7xyAL1TFp2Rqtf/gI8q7XoT/H5TYGUxX7BNDwkM7l1KPBnhfmomPrxOwzZzeNmPPE
UT8+2EtnvTBHGCKscxgEnZnqFHWKm481iebBMLV92dbV5ZBN2o2lOvfDkrbeLeMSkHnGNN/3YvTA
ztTl54ZE6LYak/6lq+UVhLTG9mdTx08J16YzZibjC0Zcw9MYdcXGRqxs+gJDj3Ncv0PfKTyFW8Hg
Gl9tZDmPjCq1l/B4YpBuU3cDcYuT9aQKGftLYqobtJZiQt+Zf5trrKhW6ICSPoN5+j3gZ/MrEFRn
8ClnpVerFtBnopWqgGD6DYvx3DQxy8au2M/VIKudOXTuSV7xIYcIGR9tGwG5DoXmY9Xow2fIcxwQ
2nFCsYdGbNfPToSQXHWgNLxMfM2rIdo3mbdLe/2yDkfjzgYC8BWahro3tSorUEcyGe4IpmmmpW4F
NnsOI5RT2px4bspBtdEW69QdYlx85qln0jfOkndSoNchf10aDAusq5ZqIjvncYkEublhlZGHdtru
vG2CK8GJPkNv+B6l/h+FjovhpVV9+/I3Ykz3t11ffn1SfLH/HwQS0tgfwvcaqF4FkrusfUrKV1Hk
+5/4M4pYOpGCAhluK7DiOcmwLf4ZRIT4AxYs/aW1W0lrTSdf/CuGSPEHP8EjEnoQP6Tt8a8gYll/
kH2tLf6VFL52KX4niLxeKExBUGai8kusMqllAKV8HUMKenY0Zttxm2bCO42c1DrNou699tabV6G2
wS2ulm7yqHjmJLVbJDV2MFqYUMPW00wd+Lrn5x8e+18R8lVE5Jf9d0BcbwbsM9Zn65whWap7dDNK
FjWnVmaU0QzB7Yj1iimISDt4rZOcOn3Z3Wllt5xhaJ++l9B9zziOr80YLFN0wPmpFh2djAtgO8jb
K1RAkTTc57ypXPAWCm0EZuxDWSyBmhPqk2Ca8FJxXC+6V0ZrfCpF0YTbuICSCQTPzCeg2RgSBdA7
qvKctmws3ytl/vw2gGwzTMNFOPSSDb1+58xsD5nNtMbWQOZ6LTgbRie2jvzpNyd9OLeTUNO55Y2T
Uh+n7mkn3HFES442lvAJRYwD6YVQRTN+dKsRmTCHlWFJH2OUf+p3B0/50NhibSjE/J/4afC0Vyo1
GjN1t04HDWWJZ+fMbFT7mykhV0EkyhGTgj4f8nem7A9bMMluyvAuWGXInd2nwXbxAZJmfS+T5fHX
a3vdzF+tLyaDqSpR5SGlWOcJX780OXt1QS4CwLkx2OxLO0QVN4TOFuaZdpZnsprfSed/WiaEqtVo
QkAYBqUsj3LQpO+tXjAyvpWz5R5iexg3k11pv9m4WAMixrQOpxNg39B+j+6rlFaLrNAEqguSCcVd
tsudRN+mU2KeCL25N6s5/82uxfE1j+JEQd4wWwvXFG4TwjkKl62RNV8QUtgPys1M340c5zdHJBnh
I8SunlscHYjpR4cwJ5pQWpEVcU0tPB3SRV0a5jKdZlplARhMseDxOXGOv+v9sl6XmWgaCbQTONse
3SuIUgQFjRLbZmrya1RG8VO+hPaaXDmIIOwie6dEuC7EVwuVCMh/OAZSfIExw6b2Y1ZK/ZZRwkZK
rF/c+sLAGqve9nDpQBK5qXby66+CiYyjag9NJ+ATXAi/aJ0Z1GMJglE19YwiF2NSO8yHfd8taXla
o69fHlImQ+N9xE2GuwhSDqUDnI3IC8N5gSCJpdgB6mFjPE0wk9DDRFk2tBT3cjc6nVtn1nZ1uzTO
pkKWWVDCqik50ES0qsBoZWgHJd6Xw56wZoyMnnaTeeh7p0LL1SYj2he3T1q8Weaivmg7GIZn8wAY
6nRcYtN8cJfJgRoQ5ZtuMU+8PPaMwCygFPsNyA1x4HQ7qWcrgaTlz+48Vh/Gym7sA1MBnnGa2qH2
xWDSSMdcR6sfmfJ15AnI2kX5noxR3kgaSOUmVBWqItAN0LjmIWO1D6037JO8nRc/BGmb+WZe99nH
VPf6zof7D+Mx0mR6OTbeOECLEe5wqWVghHaNcOrHes40bZcugFN3EEUt94PlQILz81Z3643R6vEF
hx/DPABO7e5DuGAOSukoAw/olOAnvxAdrckKahGJOd6EYdfwaOtRZGPnt4tj3Skdxi5S/HnhEaoy
XfxKhWIV1Loi2iycBe/nqSijvZdnArr16hvlA4fN2zMEg+5BTD0IHYtGqwsDxwqvvFqN+l6fDe8z
cg7V1341D419po9ji4Ya+IBr3EAGNYwrq5Fpty/muRD7pbFUDedhqaooQFCjxsO0eEAYoNwO0EoR
v8NXwT1b3MK9m0ofVoeJYtJ2ozGolLK1wDTSnBkCdMgZzdCuXE4YpIIZbug5/ztsbSvd9hCFpsDF
UeQhhW6bAVDK5FnX8d5j31y0uvsQpol3G82gXyFshP1qpTc0926IAhVzbYU4YAK8nJ3LGkOpHefO
8CS02AB9L+aMsa1Ubd+0bQgkITQB850R10k2iho47bZsOwENoC3lU1t2JEyN6xZAHWqzdh8bpayX
EP/YeVPMy2DsdC0vko0o9IaKbjo194MytVshminbmaZWgraDnwN7IRuYnIHQhIKtiCh9b9Zl842V
XyWcBeuBsZouDMGLD03tT7CFYSnYYKW2Sy34LFDEJKfVIsd4Mw2qBjBkoLLWACE0W42PyOSz8npz
75RVhMKfIyugBS2GmNoJhLro85pnE3qhd56kFYKoQtizs5ncDLJl2g9ouJclBvM2jqHx1dP6tthY
tTtPLC9GiyBRhOoLuL9F37gOhJJtZ418DL0Gy2b1QmIkhHeXzYckRswDc6/UkJWbbo1Q3xJLf1GT
WI1bB8Nki1os381twTBLdM0mmCa73h4gJ7O/Nedz6A0x9BxVIG4d9UdtaNILvNWlte+TCTVxBMUi
OQHaPU7I8jTh3tEg1U/5dPVPijnjKGiBj96UCOW8z5lAg7prYktq8WZtkXqfzSgGVGx2eghPdjBK
CrV+oWddAVANSX68bwarUIzWjO2DYRVtd2k6fdudJUB7bwYzkvGJDicpH/1ehbBVNtho6c3OnRmg
PjFFrgPFLPs4/VDnZHm7liO+uGyixOmuR6cSVoPIotWGAyhhEx10mWTt1zTLEJZqTZKWB77NMg9G
q7Pcl8heknCXk5vCfO9DoI79rE3xRhvHRUN9XXflteNpdjC3hZXvJhuRHiN5UbFfEkf/nLiaVW5m
g6mAEypm2ZWrjaLdGmGdXZNE6/fxYqkiaNxabj2naNMtkJrmFG2l/gky6vRiQwX5VpIFmHvZNvFF
PblJfVnoRfNM/aH+LCtzvBJZ7XUbC9H4nd4rea+3TF76DpN0gQODC5C55rjXae5pX2uvWh670YQO
M3NETIMag3DntAonZvgJnsOWmWpo860ugVtEZpQeALslxcGs8/pcKx1zWy6pWGChpeOwa+duNcjL
Ys8B3OF1PMJJIO6s3bD+kAEovXWyiIiFWgDRqzctVhDp8WgjxZTF/aiPhFWoxEu4V4XAZcqtJIxW
CerwZfQSJMjCa7X7qMnEJWgkjXKN6HMUt2DVXkAOy3InGuBHpynDWAeUo33k91HF1x4qNz9U+GK2
J12v7KcxcwENwo3sHzsjBwxYMOCvtnU6T+e9VS9XeZfg+tPHkeNCVrIBDdWRqS9BoYc0o4wyFxWv
O61eCoCnTyYD5gm4ti7ttg2dnW6bSysH7Lyg/t9j9GNGsKFS98o08qa9HXUFbdfozeFpfbVfcvIU
EiwFRgkVNnfqG3YyoniTWf9xhLLowv6erH0xlCbTHWkXXa5KVTTi5Rw/zpL737pu2pUMY4x6vBFT
24htnLXQfKOwzC4XbWnareoYBzkMIDuYRPCshh3cocgPiTzRnrFsGOvNCAcYljiOB3aQzWb5WQkn
9M5n4HtYclnsIbf6PKDfLbwh/1iOvWEEcQnKodRTMzw4XZm8xLldp5tSc2hPmqWsv9il53WALdF8
7jue6LfUhbuHfHrORiJrafFGzZbGIKCMcD/leE+w+c4XoTvKaY8tDZI/b8Yzya8KO38QIJhBO8F9
xKkmHFcAVlYmyyZVpMw+0keJVleONSwMYwTf7HhVcjm1tRlvoJgZT12ko5U29ESnXJdl4LbEghQ2
z8vwsaJhJPxsrASWY9Zk3i2joUHfZOIZKp7qqycNY7B8K5k0gkDXimH2VTKBCbdb+PauyMNo13pJ
ew3yeYm3nF0gSCEnrMY9cEXoN3VNC2wrpaBFlTGxtNPAU/YbvpDmFHZGMQetgYTYt0h5nhOC4rXL
5lxCVArbxR/cEaxVC2MQaBHZlwrU4hI2DeaqWz9xKWHuOmvR1cmgKacAMZdZn3J36NC3owufUJIJ
xlS7cIYWEC4wBKE29TquGsinD1OmWhgBgOJPwhKj3w3+efoEwXmp9fMxgsCxTeqMt5opFV875KXa
dgyhiG0m0c7Dtu6TOjBbasI7OJnDc8ocJClrlUQ4YtipDc9TUf/EYcwGTGfFoK03c9EPpFVtFp2n
zCqMBwUXJ9920oIgtFi1cZKUtSCHxM482cSQ0T7lsWWDQiyKeDiMtqOucRUo1enqusYONFrxfT2Y
JGUAo8GqaCI2L5q6Ly2kSXZkHxxcLVWAEwgJcGJ0ycO4hMNTC8vPDUoD38KtxbDwtxDvS8B84Gri
zUCY/jbI0rux896DHFbbqLa6ur0fTD27V8wj1UQTeMGYkBfGXnmd1Dc0QsKC27dt+o5QI+7HpmQu
anL6+nmq4uqmTIbhrmtrrKmGtq4PTqW46bZOpL3JpAtW0BkjL93OluduF8DWbMmZXV6h1k47tON1
rMALGQ3c86EWvpz08rTS7MXeMrcCJVUbauceUV8NN2CGDBXkxuKNgQBHgniK1Wv4kvKGDrRFYJNj
tVSm+NJAX22ZIh+pUTMXcAbJFBRHzBjhxyXTZLWlvtXCCUaWPm8GpM6J35LG0W5SejduXDnU3ukM
RGoIjNC2b0oHBsa+NmT5Ubrh8tiS4aHeoAaO31HnkdCJJLX0jbmA0XJUXD5g+wdup8Af5ZzX2QCd
ShEPQHuKxZWtuvlzvJRtuWVms7hRQ6rfCIzs7tiBYGuaowpfAOo3sN5Q/V96TD8XPvyUVmOtwWJ2
Q4W5hNdO0T0ax6QBrsJ48oYUe/oyxEV5boEj5czBiwUcsACPDoZJi0mAo0n25IoxuFrYAuVJjQqa
A4CsBIQDG8sXTliTeIDNLhsMMVq8ns0FaRy/flWeQKzl0wlJWK8WImTLkhjwKPC8JLyZrZ5NJMfl
F/6iJZogMfr6m8H/O4EcPDXPli2GwbdjE9pUGnIkAFkEvrPpFugKSnn1DXyAeudUoQVRt1/IQBiU
NVtaKkpPNvgLjJ+iCPgkdgaN/KgBoiu3QzdWN2kfaQTneuV+W5GGLqRBDV2chibCG38iFN0NdRo/
uwDAp8M6z3xRDksenxEii08dhkTVXo2Te5OHbGMgaqr+s2Lknf8ZjeZ+7CZEbFZVhfcwY6fsBKeb
4sHTh9H0VZhilawrS/tQNzMxtEhH7zovOL1u4Vw2Fbh2XXIeJJ8ma8qYlcBZIDJTeINQ+9hipENq
kkfGo93F3YnMHcJ9XLeVgmxHlzGYOSy+pC0nLV8XHFyDKQL9EKRwKrrDgoSQnEZrcgQbtaq2g8ZR
1h+cpJh8e7KgjRrOhBfkQvttD3E0BkJDCzfZII5z4n0LzyX0S2Zebw0LpI0vR1d+Im+xxNaAgn5R
hcgm/XZQmJhRtoY/K8gEzpqh1tmtujAt/WQ0uvCqr3NMP0a7Hz8NplfeZhyWciJrWp73rWE355QF
PQJMC8uK8CAKMqqpsuug54ia8to68NNKLf1EWahqPifgbzvuDFg/YVIxmTCko2o3sneLW7ji1q3e
65r0XeWaN3EWMc9mpMOqiHVJGjmdd57NcF2fPAEgtOmTe/nyVCwexzO3cAnpvWSl+0noKaxPMPT4
Bqsj5s2Bq92FQ5R9bmQyvNSin8odGBS2Jt6HJvdTl0DeGlZkGd0u7FFX9iXo3VSfqwtcawBwwiGc
Pb/CHtHZhhxaQeOIWRS79U5fINAO8SZO43xvyKqKT1Gc6sFqcmPiNIjl+AaGZ/qSaCOlxqIkBfaB
qi0wXyIrszcOEKvWF+OcfzCVVT32fW5+AEnnaJtCr1eElmuLJ2EU2oehndSnIdITzXdawglMzVRd
o+yQ1ko/j9MdxlWpvkWKkfMg56gqd7aqw2fSA4jtJPsgUUMNbo+fwpdjNL/lewDM5LjnjpM5N5os
tbveyZsn8DALO7uZRLd9sZ5m4L/2EDnb0L6ZSKJixDb4ZX8sytwz997g8feQHFC1mDmUfBWdFT9C
lKrvQkdAWVR5EqpDlAkXe65uMer1/NRhgOLaizrhkEp62Qq4vKRNZB37Gj7xLaCQrNikhZQHtFpW
czrgmlAxPhOpM7QVmL4CvD2jKYGll5j1ZDwQURdwb8wgaJtI1Ob1aGeNESQqR68+l7K5zrIRiGpu
mfiQNBJJmB8tS7Rsnd6qUgx6IxJQDbrlVQlAxttwaMPzKlTE4UBzqwSnEG2Q0b6XXX0Bb1B88pQS
40bUGskjcRlut9v3lJdqaigf+mKutD3Inh5XBCs2MGGxSig7ePlY7QHrs8R9gnguBXwcpuT8aays
h6Gtqtq3vdGFzWnoseGPpkwvpt6VTUARa8mDxlNTvG2KwjtJZuXZ2xZTln7rMCd2r4Ds176lBuOp
Jz9laB/dS+z3NWvztIS/GB0GkDWdLwYt2/UTC28DRdSzNyIr4AkW+MnwbwAT5hBvwk+a6khuJGIE
80S2uLEFpanFT1gZc5kyGwrvrO28SjtAgIaBWXk2C8saeq4wzjXsv7iMbXkww4VH28/YOfpm62H1
x4mw+5joRlycjB6sMb/rC/Y4lara8xW8dG3TNc247NoEWVVgRfjEbwvPROjJ6xt2qdVo+dbuWCvB
OjdQP+oUq9JdUcZE5klbabUTdm/2Zh2Kho8DDGxvpJ1t+3azmi20dSjcrQDMdccXvMid2VEziStw
l4eWI5S9K4uw9fxW1jqkSQBJL5lRmY8cNuaZUKGWL5ay5SkD6ZPBthfZjxInx4c2Fe0XcFAeBkVW
7GF5MY3yhepxTjpiRUm7pRLjzDtnFP3X0Zng6ZGoN588TAIvXFUjLUUa6d6xa1WOjyBfFvthGKor
ehy68xGqWn2nsJtQfqc33mXulNkjdY0Q7qAWY37cIcvotx2GgzT8nXXf1wANVGCaQDYyDJCAKnI5
XXxZwpqSDEQqWPE1hPhNOFUzBvagf+sdtrTWs5nq4U33HadZOKEuPy5uV+W7FH3dZ8ec8UQzFJ5e
xIXBHA8ZDOfkskuoFcJcjttqazqdIw6JajRWNGEWObVZl3K7hGVKf4vv91Isgi8Ca436G4iVfjgg
DCGLYEvFXG6o4iTepPoyFHdallZ3c0MvB/sOBWGrVVa86UG2lFslOYQeBkc58NlGKZ3tNKX1h2oC
P+1b4+CtEEg6DNT9apCstmTGjzqbcD70Vo5Li2D0MdxGGlxBzvpJctXaVM59q49gtCojzJ7iPBT9
Dr6hnHdaIhHfTLXtPuiFN0UbTWD2AbMvGrhwBa4U9ndhX8wLMyiH3KLywSKKowdPo7gDHqkCMkdN
j5Jbh3vCV3oNrbHNiQYr4qnGybSs8vRTAg2NBLNLoYYbk5GmfoVLu3sgNA+PblGiAdZnWZJ/65Se
UJPJ0PBzuA34HIZN/VBh5f7CxLhxk5auCgMb00Be5kqU7EXX3BExB9SLDtaAioOm8FMCNI5TXfYs
ZrMiEYClGO3ngmNPwMiL8RjiR5duevjj3QYuU/8RkLMORSjzGjsYs7V0olUy4e+jaTnze1lheCIp
AVPtKiotOiTgemIcunBlNM2yufSAQLQbSgIhTj34C0JwmtJLb0qFRdmuFIcIJr+3s4yhONfgYna7
VDNCz4e96d456TjzFcN2dDcd1auOtC0X7q6ywy4OKN0vZDTYf7g7TlXhh1hnaGgjo0h1p2lRV48Y
N1bAiUMRf9M9bNN3pdBiwEheXt9a9Fx5afh2fQ6VDMvNwkOodjWlP6CQY85csFl55WWzpO6X0TOH
Fb0cFQ86w4nhth6M7C4ZqrYIDFHSL+oY4HU2KtGcu2HKGnZ94sO0y00j+0KzmSJSiiBU27RtLpcP
VYZrEStGlJ/LeQarKBPdbJ5xu13CQDUOhWYipRddVpA+85MKSfqLKXv11cAIAXNYK277U5jWnBU6
bdS8XQUB8QKB4gC52Rg7PYC2nE3bpvEkBx2qFh9RZ2A2YSOoPTgWHmQfLPZnhgGFNm5WBuyJOfZA
tGTdgkQxI7eBzxVSt9Vst3xI9QTvkhBU6EVq1/IaZJz4olMKo540Odpz3FWclCzpJO4eLbiixGE4
9bcOMz1tSysgOgexzsFLdqY40NTO61PR2O5ZNPcNVg1YGpNBULp98WA8Ep96vBo0kH7hpuhyiXWG
WrLnCLOjie+pwjY27isaOoxrS1RAWBw4CB9NwuxMioi9gVK563Nuc0kBoWOqA5pF51Sz8+ZrKvU4
IY7SOyBqjokVFNg1Gzvws7LclJTMG1Le0EjOZupnYjssTvLJcBsWCye2scIkpeMrdsJOXWAoOX+e
bIspscb0+HxJRSHWUcXvmr1Gs1aj4DO3t3EtrBdRLgmQuLqbkMuaxgDBzhxbNoIKnmaTaca1GeMj
7YfWAnVagyhHySNiWWxMAgfSENqZM4Yz9pKe0GWTF6Opho6jKnYG4MOpLKIidKkQmJRsREDuUEsf
EJ3p8qvEY7TR+8W7HYsiCjcipHDv2+SM9tn/pe68duxG0mz9KucBThTozS3N9jt9pjJ1Q6QTvQt6
Pv352NXTXaeAGkxdDDADNBpdLakk7U1G/OZbazWWTPF9dvGqPcK1mTeoFZQ7dXu2KbG4cIMWdJuR
LMa4/EYshSdWQ415mWbsWr26Mldxi9WfhsmubkWVN+ULb3Qha00JVUE4KuUAuTz7JGFNuXOHKOJ4
gvifwqYrGI27NTMZr3ZqSVBJxkzjArDPsLDXuB6vOXNREdRM39agtMbqrQQPFn7j5mpKVowu76lH
RI2NtkH1ZWNo/Ywa2UzCbDGx+eOPZKehyptS77t1tYu7ScMHPHRKyCPfZhiskJLYMACJCkY7O6CP
zmCA1cSWn8Uyi3yHLzgmAUUTmCcK4CMSM1cy2YaJkZfPr3J/ue6C30BvC2TiEqDvGOlbpz7Sm15V
vF+1IIIx4vSCQu38Uhv1Yo/ZJdfA6G7WvHljDcc+0cQts5OSiRp+wLEvSQki6bVNk29jlWW3GeIT
veJI+uodnadF3AxeP6qv1hke3L2UyxPvbSlC1ei5lIeVU2HX2Ep0mxa6caPUev0xsgxYUacpRKkY
Wd7Q2UUzJpDFSilEdlBm1YHJOxd5RctOaudGDTC2qi3Rg0kst9y7hAJsp3hW654d67SuyugqB6rh
2d5RytBFKwTCiBNlsK3uqzFVkieFgXb/mSqUY7tGX0iMEGVEwAy3NcF8t3VTWXJPsc+QvmbqWZ4n
ZDtE+miGQ/qtVtSG1yy0Zbtm6uTZ6ZPxB3dmr7EQwGWUrC1LIbAma4vsoNfFcIu4fxhuaBOi9kFB
C0kxx7llecCY4ytIAFPklTXYQG9cOCqxDcQKEtPFLW3s8Me0nXCtB31HuU8wjaUUJelplegfoJbS
n4QvpoxlC8a1Xtt2E6d5SrWKiUf5WPb4V4O8LPHViA08nihnE7Hr2Aoku1KtrNwXbeUO3jK39O74
SpOYMdPCESuUucjpSyK7XW/LcJoPelJG1m7GSulNYOyoBPVAwBLj/dF6k804FGwOUqUHgK5dktSy
spdHfufizSW27Ty2HftZwqyyX+5S569zCleHwX4xfLrm0MgvuhhgrB3BZ6bxVnNalZsLKAPklkyF
EtfOAluGzYbdEHFgFbPa+G5Wy+XEbAw7DWkNLBAju8K3i7QO3DntueGEwMuUB0TqqTP+AqtHCNF2
ksGrnldx9MQqIunpqSb5PhmIIjyR2EQUa1lkGXtMeRVGgaPrCL91o9UkGSUzDrHAc5BJsps6oSKB
l8KMm/KxcjLqX6ZOwxErhArrQyUrXtZk6EB3sebusCBNbB0Ft9qmfssFsT4uqarPeyNxeO2jCEvK
wFgFIeuba2hyqskGjYOeIihhdmslRSBFq+S7vBh0cWwm071zKPbK0BadamF4nGSReWAuM7aEfsSU
WO+ui07+pcHiHTWRlTREudPU80G1NjjxjljL8jZtswHTe5t3YxtTF+RLuTJi4jqum0OK7CqdRANc
gwkv0S2uFbOqxbpT0wn3N0Ya1nSapmGGsiihbaOGy4w9kdHj+p5bNA0zXuGJXwji9DR2hOtw5L8q
9skOcQKy8kyGInxwi4p6Y4vz2Y5p1HInPq4mw6I2hhAGjGCdwhbH4dVrrO6r55p6FOS20RMKfRl9
NZkb7D8XwzziTNXboejbgfliFc1lQA5GQ8wh0miThbaKFDbPGeTjUDqzQzUrSSyZMEfOt8klQGiv
DmnmnlSW3NcVY1TSaGysTquWfA7fysvW3WtZibLGaAcS/dIEExv6yIzx+4DLzB4C0uJfbuT1+tzE
eZodktrSk2BQW1cydOa5nI9kE1qf5Mm4n2rbTytQ9KpNLpM3UVtXegfyKTAbYPDkNopdPpvM+Emy
zeei+YXvutzn3ZSVNyRrltjqMi8tGAuyEwh7w4boTrOuD5mjEBasCuZ1MRFjRLu+LLSvSM7mtbOP
PaTl/BBp87RFno1kd3CbY8qdSvABgkBwvfX7wWSza6QIZC4IRyjlV+Zbyp7QTjW5nWVquGFi2G3z
qnEpVne6cFvhmzjYlj6jC6aAemq1v3Nhf4tn/kuBw/8nivhPBRPb7/cv/cT/DCmEZsKb/bUU4gUS
+/O9+j8+0ow/iiH+8ct+x5hV7Tds6FAaQOsZ/xQ8/I4xbz9CzQuDhcrItjbrin9SzIb6G7gbMnLI
RWBmfZPC/lMK8Y8fAsfh51MTQGo6f4ti3gDiP0BnGlwYQwPkfgjXN8euP0khehiIeCItzHM5WeVw
nxr3Uc/wr/WwPuuqw6Ls7flRIe3OPdxig/3gprcox8Mo0QJTzz3BfB8hOQb4LW7vTxXYIRDn8pxM
z8p6k7R3Q98GGVVB5WXz3or8xbm36k/Hvonni03RoD7+4/P/W4/iU13ynz/z8X98uP53yXH49v/6
EfTe5cf7V9398fHbYNB/SnFM9zcC5VVN4UrT8JvYFLC/P36CH4JvdFBcokt2TPyM/vUAqvpvAPIY
bWATgbCXn/KvB5AfQuwLI27CDJoOEtW/8wD+Q9r57wcQwQUk9aYQ0tAqwsv+2UC1ytyu0khu8TOy
VDASIA8jY0QWEgbBZgQnEEOGIsJDihUgPnZ+RzKP8CF1IJ9KS5OnpF+6XyahXRih5MX0PWJd5pP0
YcRhQgCe6vW6On2peGFzczbWc21W2VVaxarv//6T9188BP/3CjpsDpC/fhavddV/V9/kBvzxaWQo
+R+Po6b8pm9PE5orB0rU3s68fx6Gzm/sztFR4KmA+6Nh//thNPTf0AbraLWQDqID247kf5+GziaM
4LnGBUzbpKd/QxjGz//zcehw1qJRxO4AhYD1Z7MSYQrNREuQ+wVdMwlJtaR+Zu5hQOEn88xssW/m
nwZKPS0cxoU1V5yNBVAwht7xgZSJzAqbZWY5W4IHhDiPWheiobo1zJjTp0S9LAqjpTVXt1gb+ysn
ZRTfXub4xcXUQN+mwizLoNUK4gh6Q37byMsoSIWLJ+zSm4Fjb0GsMF4FiULxNN4alZEB8S0RWw1D
zZbnYgbIjYh+ZQlG3EmydwaDkdi4dqtvTI3+XFIGtOTsDrPpK5ggsPWY5c8FPuJqMNgh3buzu2cd
r1YSlvkEhE8cH4NFowEW8gsSFT0OCLRiQjWbhspSKIdMF/p9rRvGt8UURPiqIWv6AJFm2PfWKemw
Tuq8kUjBUNHVeypXbGHsJmDwSb4T89rmwv2ZnxylaYYbqjfN2SNgTg66LNh7uitOggfMrOIn3tv4
lDKrgBopCpLI7Fwvb3LwAjyP+bjfRNGbPzoGSb23MGg92+sMDtMMdT37xCk1bQheFqqT1rBZzBY6
q0YprZrPRhvvYHFbgB6jHZ9bxkFk98XLEsNaReSbulFH7sFgkzfgNcyDfuWDaVxnwlluiYvQP5jE
6sO+LB2z95x6YCtTD6Urr0tcqictHTXSJotBPbilWmxClvkecw1nCKuVTG4tV0F9RxAn4QF5dXdV
Pe9al3UP33OSX2D00h+t2rgvFuN53PsiRUeaM1gG+2hX8Hcpepig0nQf7FwULzzgcLDDaEUwAiIn
00JEFYENXWQ2btATmitv8rmSd2sv17MG7bEhNTVLJCrX1jkKu1FfSiwmefxNlZRkFCkxBWwLJRFH
XUzVLOJ3xYqGLBAdYj7DEuN7iuZzDboZ09QducoECucjKxKCSmLbpEd3ISgg0eSbotA3buzSfI1z
QTsSVzoNb17n/UMe99F1yhacOWLXIA+kcojR8TVaoSNDbzIXUnvDdoj/BaIQzpDfdS759KyrZto8
nqHa8B04VSAETRqzj4sJ9pWJ6LZ1uOAo2bhW68aBBstCRqZM6rKxFmFDar2E91fAxTTG88dVacar
KzpchDiBkCaKrPCsuq9KrL6BKU+1oTfHrrbLdmfiq1r5bhXrFZzymJkeTOx1iVgF9gig7+EEFIMx
JM4W3kJojemXSafcl6myQRu6mC+lnjHwSyrFBBVugbuekBpsfbNmY8z833ZZNf+JxPl/YsW+Oen+
9RX1+C0/UkTzvwuhN7Wztv2C36sljdpGoRBHkETtQ+mD6ONf15OjAjRRxCNWYtH4r1LJsH7b/CRs
G6GihR2Qja7jP24n7TekhgRFqPweXHZonf/G7YTs5E/KIkqxTcTk4MLsMjVW/uwDBF6SunbMBWDJ
bDylSS5CokLNk7Dj+l2v1eGHhgsCCX4QU/0y/2TKQa2kkf3lQI1foDeNDxZDK4OaFCVvsiQ/kmxd
d+awGhf65bQk2cy2yeKou31TQLCfTZslh4v8AxlFl/6a6NnvRZGaR3ftxQ0jVPnA69/esJ0i654R
xJ3CePEKmt68dKuISW9OsnAyB8b2rAJCMsG6ULqaeM761ggaVo3HXkXqQaozO6xVmdt7VmzGoyHp
+3V2fh+17eAEl6QTNrtrdZibsr+flmk9zyxfD0wztAuGk2tYd2u5g4rNL3U3XTVTuYs1NYxn+6FQ
MY9bNfWRQ9PxqUx0b+nngY9Bj95dJ0HGXKvhTCSqZ6SoK5gzfEVkXVYTlWiKFy1hSCdJzBymsf0u
YwO/pYmcNL24teLnCb8nYRbykMTmdIcjabkrcU5yPSWeph+VHJdLVTlQ3/rQfztTYyAjKcqDumoo
EqgTPGWZlg81S5RHYyjbo1iMp3qtprc8cgH2Y0PsCVMKkJLcsBYz98Q4EZ1X1sxCgFKfpwrnDdsa
YAhrMT7FbB6h7Jt4AOwpplPSTpbf593w0usE/PhTAuMZc7vfukPyObRsqIjo8Eq6Ta+IiHUSDixT
ZffR55CMyX7Lvb3XdVbyFRF7+yYaQCob49YUkRFodX9ndz34vQAybHV/WnBzR4hyrMo4mI02mMyE
SetAJnbDkb3Mih/nw4etpw9mrqfhnOdXxr7NyVkyxe/LNdnpRlazvFvP/TifW4B8wVlZNPIj0RhO
xUOch1U5Po/aphDt4iG5EEXEerlvG/4QnSqHQKsYU9vkmWLsNLwMuEKeVQC5c+Tw6bAMATWwytZP
l1LfKYzUgziTQZZW4dR+aS16d9YdRE9p8Xy021MEw+nH2IyF7QzNwXwNB7WVjzeJolM9JCHC/fwq
3WnAcMzJIBKcvZPpDMZiduwqJc6ubo1IY5hmO8GoqsMdjIxnWPGe5dmWObDsU1Tmnkn8Hn0QbrBS
QDSMu4LFh864C/mBQTVXzwdC0dqTNrrfUqpHtvpQDVl/BuyavVlf0Ln09nxNxrkJSXCGBuLOHqfs
PGrMkVfKlQDgeEQ2kJ/1JlVPI1N8j7y8nSnVzu/1Sj+mLDtuurq56UbHuJ8pp7zcbj87IZ/tcapv
6STvKw18j+1O7i0jaVydaqyhbYv3uZH5pWPP/yAVlMIZtgaBvTkJEEvszwy8LM+2FvYSkGkeL4J8
X3vDOsvEMfb5Akg3msLP+yi+RYWKJU+WvGlFqZCHrE4vg6Ubu4EUzcdBM6+9Q055loigaqqTDeFZ
VPovdqhHaSTp1Ypn4yXHki9oitse44PAWTbxiWMkgT5NnxW2wV7cKvqLOZdtwD47PTMn2+kpgBTo
3ytrFWVXyXwNFJkQbykDC03+vlrwklV5mxABEDxPTG/zYkAt+gy+P4skuycPfLhLO4OMe+NKvtiG
57zUtlZ6aZzxTPbNY5SkX9Viv9skXZsjggXiQrEPLooCuDQ6JEWanQh8J+xysORRFDnh06Isr4TT
CC+xBdHBa2vvIuj3T3105SXdYh3Ztq2/ZFbnQaUX6KgKK8Zn1+72gBUcdx1oDGA++yocpMSJjV2x
I46SgOyk4H1qG7a8bCD3ZO+xPcUlFkLO5TR0o4QkycTetF2Tn6+xFSql/rFOhuUVU6T5jVHN+9jQ
nDN76vXMaiF5WDD/+JnWhgmQkvTqDTpCedtF6YnkUjI/24YEosJNd7GxXot8IYHQqXSvUq3kyxK5
dVBHN3uNice6sWUnv928NL9nvrZTvrr3+NdQ3TnT/GEi+3pfmrxlUx6d+YusdlCwko3bmKwclnhj
a6pH6cTFY2mnX32vAlHXrR6IXq1e6n4dHzZq8aVbSkKerfWYSCVnB6RV94Ls5dRfMlfrYPetVzGb
o1e5Zbi1f4tdPUcli6wpW4XucwzcjG3+yU4q82BfSr8VpD0qSQEkh8JSe2+StGv8QWjdS+ok7HAr
otIVL9VjfcdyDVRZq9r2oVotptTdVAhn3y3CODpiFm+kjlUXyg+SSXEPsZ8MnBw3B49meLPhzw70
RtVdT9DgkXDn+qLVrNQ7I2POrKWlVmGqMcqLjjpj8lWUb8/QN9PdmGKTHKZQ7h+D4kwO2d5jdEDL
27wg0zefDJbijQ+qQYx2V1ToPfs6Eu/tkA4Po6bJR6E71YPWJN0jpYgDvVhZfmENxGSzP/YiFewY
aMeABjPnW5KH1iv7puGU5EWzN6M1f64N9YX9PI/YUNZnt5n1U7rK+Z3Pgyn3arX197IiUGyXZPgV
85OWoEg7/dnGjG0EVNE4IdHJbRHY+l1e7WtGVigDqvFBG7BVd0jjwEQqDeLIfcwyOIhMuWll9CAI
wzvqdeQPW48yuMWztRTRr1ROFko0cei6ZV+YX45TBQLAtjfGgPXdh6Kxm7FJe05SI/NyN1pYmtbR
xckHFmzZdIRQeXdGsjAhM8iD0xCXfmzl4lmnE7wr4w5np3mNOt9JwEEiNBuI0AlMjYHoeHwBaYY9
NrNeBlUTaG4/7sUam8+GOkxkJE36VSk4jpV8jncV4V2IFdcQC57ufsxU61nyOgH193P7mNm6hizS
cO9wW+reUzmY5CtxzUQFCPew5nQ/WeYcExO5QqpT/cV9I3e9O1nflt19LIW9siIfJj6cUu4bZTC+
zIWFObVXxw3K2n+QFGldq55N8pweUavYuzRCyiNnaz/V67C3E/XDzpQXWv0hkJ1Z3dSuZFGXtZzq
yLjeIBYOCoksRCV/maK6xA4Jx5HNKelWBFxj2vOS8h1Lr6LnP3MJVd8jaRleubIAW7Um3qN4mnQv
K7L4q+3yd1s48lYr1TBrZvNCYGX1YDY26BfJrncqhkNvrRzHcyXG+jm2Cv12GvruYBUL6c7Ae34z
oWSihc4+x8qNwhH5i7fmuv48ER1FKVC1zi+9LJDiaWZr7TWkcLxpcWCiSk3Uwsut8XaJT0o+1EFV
7s0JkSSRWwc2tOSWiKS4i/GlP5FZLg9zB5iIKiu+VZxxKMN0LZvQBmoJ1JiZ5zarPVZaej+ssIT4
WLg30wpK3eJUkOBNqdbPOHl0KL0IUVU8M8HhgGM81RHvgrBmpDubTOdF9nNa8oMu8NlSo0cGTKmD
ltCLMWsM4n5t9wNKmMyzdCc64uCm/sqNrjs0RDPaKWo1Gaf6uWiAlVuZLoc8WcqjlM1wXAdb+9E6
aumPFMJQMqyXCwglCwS7bDsHtDBNw8GWxeLTG3Wo883oEg9dnlHeZ7EbammknmjMsYY0VkPH1Wi0
c95SQ1CcaUsMCbE952m9ND/lnNKYmwS7pVX9OvWFwfOxpFMZ8ODHgaIASFNFqUCCREYFWldF55IX
rYIolMSnU3/qoWQugMJkmjYSByXkE4K9ZWXGYZN2rCyVw3rD1A9N1/aTV3Qz+GyzDj8m2ZIs6egp
KldLLqZnp4PyVAHJ4UbQpSPhoBlsEGCAEvHBKc6LSihsmCQbVdbo9tNixVC0yOryhznTy71wIpsI
zxUGYjFalBnoM/jmS0zKGhIPmyVlC9sxWngqJoLdLT0rbzn/410WU8h1vSTnB579NkIDytrFlO9a
hvbGE1le/9JEt77nNZRTH1sTaU7t08j4LmaRKSef0OMbG8dn9MKZyqg8avUbkRxMHDgvpcmdpOey
vDHkIE9Z1RRPGm0ABxNNHReI4WPsH4dTERs/+XSGI5AHch4mn2gPxLRryJ2/RN3w1uiKGZCpIXLf
HVITl4BxPQ5lxJFXKVZ1C72vHfCvJY2xibcAKixYa7KMTyqX86ntrXUPEKgE0KriPAkHshIjlN3Q
OcoZEYkI4XH1Y8Vi/5CZhgiTbNsaN/ZQvnZLYx6zxgG0dkgNWy11CRq7XA78X1yoiqRp2XdTrv6w
pnHNAxrWB+jZD4SHtYdSB65gQjbXl4jW+5Z4dmZiNF8tbVEyKxw9CPluQfx00kImSDl02efRIlTg
EVuCh0niTNWRvdRb6h0Nw8/B/dLn+Kghix+HCUy7TKlxSXZPlemhpuODrZ/cE4nvtjdHRnrk+cj9
vp/6V/6gb9FYmWgH6x9iSolTbrP+3cqN7ylLziM4iw9e4qnlunMd/Tq38xZnDRDT2ckv3dwMcRSo
Z1xIaBjc0QztrPwxO419mY3hxWWDEsJux55bRldZQEbT3hc3UifqXo0L57CSLBoF9MXmVUksRLP8
U5Wb83O/1K0XAR95NTalgTLbEdWhzvi7gtSg6sVDQr8YQ7VPK7U6M8b2dZnv5rUyH+Vaip2I6nXf
qubbGCXOKwdhfpjS/KdhVaCCRFA7/KVTVbwoRB2HjVabe776Ooi0zjz0Uf40jXSIHG0p5YXb0yvQ
0MOxN9VDHUViJkYDFwC4ILvYx66SZSHGZPZm4xAhZ7ayPb+wDVd3fkyz9RPNdx8kAojYq7IhABqJ
7lpgWD5u+0VPK7f2bDPKjoabDR/ZqCq+iXla4fHqhHoz7xDBNd6ozQLtxOg+aC4rA19GzrWlMXKG
/prmZXFrMrXBQSe1di1xr8gxjNA0JcG27OiDWac70rvlGhEUjMSFArPtb9zW/cwGx6L4IVy3LDpC
a7QzOa1agPDFDRanfYbWfJSiBhBst4B4tXvDOWE60FTyvJp8Ha0LeN6O1nhoDaDmKuNCmuKbiEy4
02gu6606Fz9XQxm33Fj70I80oDQvij+UrC/a9EYTMj5ukh274d+hOemehSGa+wViguGKFmYIyFNL
DRpzoeBRVKQUPb/72Knvac+UEwH/zwxAOKym1M9WdF9ASZEPxlSFfHvYBQhmwM6I2b/jtDkWCOu9
OlSPrdoewWuIGMa8J9ARUPutoTY7NTYu3LcIWKLHXPsQ2jTuDQUcuwN7+IDcHjzGXPip2z/tbjz3
lOstebD7SXIZ4131yF3R3Q7F0JxKu2ZMAfGMt59xBidcj3ZUHTQrinEiiHaj7O/gsMKF8Ws5ucth
yKEoo8nypKpy4MRVdUyY9/ltb457bClMgHEj3RdRtOzcqVkCK+t+YKs33HY5PGqVOq9omwu/qrN9
Hg1wyXl0zanHD03EQHtZwVb0snueymyny+xSl/KrYfcaAtrQqfL32i9zup6qjgBEtZL3ZWc/QSIB
wZHsu+OE6fcVBlU3JE1rsMriMBhtd6RF3/SaNbHQhoz9woitHagb+rasX8Kh1O5dmdqcpUL9oH37
IEM2p5gvtWNT4MmhdWuA90m0oeXggNkYllvaahwn8FojSmVCqk0/md0WBUlVA9QrR9Xif9RQY0g0
49uNINTxy4g9CXiYp2nMetdSrg2aPQCC7HmO9BsF8fPBkYPBm8eIxx0lLb21zAHUfwIWiFECJHZv
vpPxgyQnqR4bbX7vdVgcNmckTFclnxFCKw+jsBbVGFMMCezWWrMEzAMX71TxoFntKW5d2k0sKLCm
iQ9xwUQPX4YU7JbqFebusNm9su5R3lQunlujdK4KhbU7LgFRdK2fK/l5qqofCOCyAzaY6c4yZXpR
Hbhyg2gwTpQbLWLrvj0n1QHNJtdFGbn7pXfuKTwUGHwXrZk+kLiK4po3/UQOL8dITYOJRyS7pmj4
lVCUfTtL8ok03CJEemFHhlLW44iChFWc5bZtdcROvJzUU+m+HRBBJ27/YI7St9ah85fI7B9KQGs3
LV6xl22Pq1ZCACXs9ySLdtHcW5W1l7qwfjlwsEYa7fNmfZMT5USKtYaDsldHZAiCR88jIZGM197U
4p+uC3hsrxGimuLSjMmnzaXoDbhNUcZl6qta8sGPqOytwvRXdRzv4ZDOWt/tjAaFu8zNwe9nnZlB
6jfJXASxXVVPRl4m+9mYz/jaO1wcy7RbF/0dYO2EzuWiRj/tkedKn9PvosQLRWxPoDEyrOwbTIUa
anTTrPqzOVh2IB09P6+JdT+PfF3uJEP0AJROJZHY/bqGiY04vM8zFolrFWrRLrXKp9Ryj2rOyq8u
6PsAC9ltzv1CT6+5i/6MyvUXlmbqJVlUos4TU9+JxJIX0q7Exel+Ku34Kow+cOPN+Eu2X8R/j7um
6wt/oBcMNZw2g2Rq3AQ5SvXBPQvzZ+b+pGN8nqMfn1f2oUk/V4Fsv6WhhYiKbhhCI4IvPoduftUy
k3hOix2eVSb6IZNxdk2nZL2orWY+rTGHOzEXPC3GD4FwtwYjPrjjdSjX4dA28WeOm3m4tMp8mZZu
DoZsRsejR5Qt5L3b40VNlTOsYksXvaBrhXNfG+umLK1rglbTTfKVTw/xhjtp604zLeUtZdfgzBrL
yCbqDvpSIrr67uoQmbnXzneAR+Gkyr2W/1rWl0F5I7dyU8zTWBVYB+j5N+KVndPgN9zgV3RnrV0R
DLkCL9qXIyOs5EeXFeIYQ8HxPF6AOdQnRRirhwCt+EowWQvKClMXW5PrPeNMPcC9Cg2+IgtG+AI3
K0y+LxNvViqqRzuLbnphTfsRwvtKIFvjA9s/TxEVupmckzjm7B8E+QYz20JWBq+aUUJJE0pfryI5
G3lWXPn4550YzEM0GPxBMZF9ku7MSQWi/TqIV9Mdd9oyE5ljW56il6OPh9amlVflo1EyTJsc7RSr
6zHnTdxTknxaIg2jPD4rUkNYM35VUX1DCkSES1T3BaWKa3c7ekWhnEUd7ws35hMjZ7DEC4Ko1VBs
PiEZ2nhDSdaTtZokVINz75AH74c5Us8J+vAQtxHjB/YjlAUOhjzGxD4VRFzivaSsV1KqnMMcdc2O
dqqg0G66e23EcyxlY4DQtiAIBwiZq9sxvjsT91WmK+o8f5KxEO/sxpjfcl52GpDMX6fHJTYPVspD
CDCJ8W2aH1XCO3tuXMBZL7XfGizbuI529mANp3hKluvKpmiHaAZuAgFgavvKwkSFsTjyE/q7crgb
8JBY3OxRDkC5sorLnxg/nrNIMPuaHjCUaRE2TNzKsnuuqJrShbpZynb0S/wBTzOuXkHlSMb9qf05
F4blW5QSi9KJfWa35lla3FQMweTZWKownoaFRS8DhNbmRXBb49wymNW59dK6hs1dLVS2LbEOyAKr
yfSsVVsG1u02LmaM/5rrvEp5zpVxZW4ycaiMTOdIWumuDEh/AbRLX0QtB69K5ReuaPVu+1GxwiIR
AnET1ySwTHxYMAHCRnB9shHTHHpRtgch1DT2GpW6x1CdKZiTqUc+WLvXrh0HVv5w4rusMqGTMb0q
/FbN7Gc0hoTsDghaa8qp48j+vPTX1kqSoMTf8xqpNQcTd1AcKsiJ99lC66y2+YI6R3XvMmbvH0Jp
USOOTid8pd5k/SDTcO618m7Uw0WUFiqGKj2i5Ex+aGaPNMblmB/nFtWc0WZHbXYjBIb8Fos6Pvbc
y998uW04Vg52AbYzIrVHTf9DFJ3ylVDbNCDYRfJdo4Kjm2QihrC28VHl5p9mZyiXpLCVd5mu1h5D
o+m1tuf5JWf27BcoGcj4aYpTYjHch+42GYem+puGjf2VkZC5zySF5sBBeBu56XO59tFlzt3qPuk0
62NUulYCnbhYoriiCVD6JC99hjbcy3GKu6naMr8WPYGK6ty1fqaa6XWZhuZ1sFf3NKFd2DGd6qhq
iz7Ar0u7VrOUQblW73Er74yU/QFiF/gisxXHpMvsGx6IYae67BP4wpT6ceOrz0Namm9aveA5lZjx
9DKjIToNpaEyZ8LxYAFqiZlFTsoJwyTjbObq+jhn1CNWoc7UHVW/cNVq8a1dUA8XdWztET7hgWBL
58dkzPJrNBGKIrWod3VkLeEklXWHs6jhwX5zLU5oaoBXHozcqY+a1nSvlWYuF7TB9blO1+hLaoxO
mAFVsWoxR5QGT3VZoWllkG2k+DA1a/fcCxX5bCfi9WtIa4iNVI32jEr1cz2/YNMl3u25j+iMrP6A
Rdpw38VGHODzx06uSos9HkoZZiCuPHdRN3OFUVwAW28vT4uxFoCQ343URdR4rRbdpdE4HRRNNc5q
jLHJMpsVFYJdfDZ8AKe1YvXKiAEHLHuse/aTef4g6fDD/2vwIsvSYXq7ZqPtlaNbnaO1M5lrrnGo
x7ETFCJOOGKM/8femSy5jaxZ+lWu9R5pmIctCA4RoRhJasgNTEpJmOcZ+3qyfrH+EKm+RYIsopW1
KrPeKO1m3kwnAIfD/f/P+U758vtyjJvS6P+54tVJ/PdfyzGefnT/Wn2Nf3zP0nNVhjT9e78U1Ib8
B7ILlchwXcYeqKDX+KXK0EwUFhMf9B0ejAbn37IMQTL/QGYoonq1JBDNpoK0+ZcuQwAgDVPZNCz8
6zJl2N+TDZ6DO9EqEnYqTrEpGiJa05An1cYJyzaDjciEBcKa5N862r/iJ//3kiR/DcF18os1CVnK
TKYtlBDWfLV335RApMT9ubaCtWp9lbxDDdjg5AG8/K29PYVBv6tI/lOS+/dgsmSCzEUSjBRyRswl
ULWjrMTbRD2MDhbliDXgNVOi/ImHYgcM1FgYEm3niQr914ho5kVULdCH9UmWeXIHOYyyP8lU4a35
mf2ZHdW9T/dqaZBzEPDfg1gE++rAwSWqHLNB8Kt0JuQv9y2nYdUafG087ChauBkx2Ny+hVeuhwaM
zKRAXa0BrT2/HhdtKc5M3X3D5rcS1GMef9Y5TsgUw3VgKbcHOxcFvV+XRWwIeT2AwqfAtfPBjLLP
8qyog71vtlg8n5UyW90eYT7ByUxmdutYQU2FP97jcE8eT1dz5O79wdvnrvjBlJ9ET3OEplvfHmX6
nafTbj7KdFNPRsE1ZraDN3p70phcCqzKJ/dZh0KAAC5duKD5LZuGMlBzoT2fZFva7HWSUI24puX5
+yrnwBxFm0KTo4Ux3u/K/HqwVEgIthC5i7p8fj1kRyhpSDtlX36HTgojc8g3ZXrXf+NT+g1nGiQT
v7flT51v473orM3t2zmf7u/XSGI48VbQfeH7nA8v50qa1nLm79v4SLNh73fZLsNt3sHUuj2SNE3n
iys9GWq2YLARDw2pK/y9BfgWXu2buEmei438oX9MHm6PdfXJnQw1e3JV2WoG3Bl/L+ntXemPKw95
zO0h5i8vNw4/mIYMUJ9C0CfDxOk8FPVGoi1ccjV00sxBe9AC3MJUeGpJ2vnp0rJ0+XJNzwdhIQst
qAp1xpmuKk3JB6RG+96nLI+RDeONpTi3r+naILy3ULT5GrLG8p08vabGH8nnKVkjMj/6iWhg1MJj
0HULU/7y4RjT55bwS/QeaPFno4TkFMqSL/t7qqIhGgI/WpGoBtLy9sVcHQZrIDsCQhgvPoZiP5RA
djV/TzaCPYzAHyQDcfftQa7dMUtTp60FTUp90oie3rHKisO21T1WVcpHTfzE6e+l9cPt7VGuXIpK
jAQ6ANjO7ENmH4qkGDmxa12wlwCptGTdlipS7ttjyJcrgXE2yOxS6iLJe8tkEOfx+aDsJrLGp/ZZ
cdSVt/v29jKuBgfvsJPfqw8l7fm9/DDYr7d/w9XrZKclEqtCJsdcuBqVeuajvw72Cqpxu46yJ4/I
5v/eGLP31q/QwbtiwRNT4x1M4nXZLaDol65COZ8TQzgItV/nAdBrsIW+1qCjh4b7Ty4Dv4tuQYK/
cOR1VZt1ZtIE+zQqdyGyVT/d/fdGmH1o6z7EKj+0jMACV4Fv8dOFG/W+RTz/IjDlphTBXxcx35MY
jYWQpQ/25Ube9ht9SwC4fUhWphP8wCFsvAXHl7+Mbec8gaz41tFaeSNHdSGE9urjUnAfYVIDds8m
/+wV1vyupWM+Bvsmau7oDoD3yX5/KYLJ/u8h3r+MJ3sWDxyg4FNq2lvPJg2yKhUWvuLvoacXd1JV
SAA3RZbv9/iUkxHUIqduCTl773yjOLpNdvmm2oK9eNSe3IOx/uvL/c5weI76W/wYbeRdtoGUsB7s
7/9gzpz8jNl3108QkAW0r/cm6ExkXjpMkNsjzHJECatnryKdDDGblrEkjV0aGcGeDs3WvR9+IKUA
lAPHBeDOiowsB9ngOt/GjROl6JXt7BlhxMJieXXOTG5c9gDTzm12nWMdCgH8qGDv6cW2Qx39VZAL
98ftS726IBsGhltNJaPRmn7EyTOt84bQAlEP9kH25Cp4qoQJJrPKMIXfHujq1ZwMNH3kTgaSUmCL
GejIPerXFYA0O1kc4uoElWXOOthMVZkdzPkYvZ9iyeLLuH/8ltzHG+lB+uTBq9wZ68IZV+jXnXQV
r8x18+A59ELsxn7tdv69+LD7B9+YyUyKUVDSpyLe+Q8hrZ09wZiEezWrnlDOPPVStvCJ0ab/xvnb
iEFQIiGJm6pJ7HLOx9Az+D2hERG0lrbGD/wN7V4Ke5rEmaKgQdbUrv+C6nT8iZUo/jyMWv21ipT4
mKtt+KgrvfwWgB+4LwHf0hEFg0X6Qdi6f5l9UbA6jlmios6ri8fGDcWfvScNfyGexYmo57H/2MEd
xTw0kn+yKk3WBdsvW4F0NmiLhxjqRkSfQEjp7GniI71s/rdWjspkMEQNZKO9pLtbID2CNAsGnbZP
IKVPbtnHCS7ZUX0bAXI8UuAFBDJCPFTWfa1FGVyI0kA31LWAg4NS7gJHjfwCvQIWwolo52LDkjUp
+4x4GMsXvSFDtMNEANFu9pX58/akvtifSyI56yTYi7w+si7OXlEAmuCggrDdy5r7NORv6Ix/WvFg
d/4TC/XvfkMkQrc0/MkGZEqDpJ3zB46SLfI7+KwMJtoov22h/HH7ctRpX3I2p8ADMmuZV+zMsRLM
VgMxV2UvydTgAGeK5zPUcf5FNzvlezYABV6Zaiq+CQpZAFAiwFijFNcwo4R++DMJIu+lQbdOtaSO
JrWkMMTlsfFaGjFBrxofXbIHChucQPbdNeXkRej7/Gfd6OJ3WvvNn8R1QLgg/phadK31EIgT0EbF
WiQtBI5HqEVv6E1oAUE9BINTSb334Gly8mpGVn80fRN6uREWAcwQXyGOAIshiuMSnfKjV6ZgQuJE
igCsBhyD7YYNmriwwL0fxs5vHpU/nZPT1HudKnrnz8fA+uETCBAcBDMfHrFvqqCYwIw0yDaRt3Zx
/SeiVuHedDPsJa6nvHmp95fXFd3at/Rse/tZytNw859DUOV0MNEM5Lfzn5NnFqbbLDogFMg3ULAx
wbiuuRMwM66zWvIeMHhFKwmywx5BmmE3cPaOihjiU0ebVa2rAg0HeuD+nnYckN8sFvZW7vkIvaKU
Mlxn7GmKbEAlZ4/KBCTELyVtYrhm96xImVN1DVLr2LDoNas0+sJaWVoDL077HIwBZk5p9JzxOCSf
33LYuB74Tkk8WHBiWQQytf7Z0r2JyJ6R5IcgE9QvSY7uT8HGMgWb1OprR1xDu8NMnT57HHYPqTmU
Xxt9HF7GKPU/8l2RDgj4FDpydBJoP2dd/gJkiK/iwJZAaVd5m0mHIeyKVy0g+okgTMJ3dHA/gT2i
UEG2ZHnmD7Ca/WdagKWBZBfqP/hI2ry66aNr8oWiiJ8FPWpx/ogC8UC8A96P3M2sT9jM0EtXDcHT
Ytii/YXWF32W26D4a+gFiGZSnosfCyqY+45Ihkc5IuTLbnWLwIA4MtSlAuJFDZYJPbnj6eBxp1V9
XlMeDEjT9DGsQ1NZHn5dHUfeYwVti6ZR3LSHZoiGgFQHsJ34TKnPrZqiwkWDPhoeO6jy5uPtqX2x
lZBxxVFBwDOvGwAj5gshnDVa3m10qGgw7vhQaE6dGsbL7VGkK8OYosxWggodf855JCJgJEELkvTg
uvRji67RSfERcJyhEIoacKOJRaA1jSxXhjJpggF97hLojEE1OXr8TnupeAc3t3/VlR9lUQlSuXKN
0rE8O6VntedridKlB8ISzE1JJ3uN83hcWMsud1L0K1RVZyWjqMFnZ3ZOTyJCunUpzw5xAgTJ10X3
yRSIBjCn4zL5Ufs6KxKgP4aKEhcj9SgEyho2M4J8qI/roUHuU6DSx2klg+pyRTyGoqDA6I/ezApW
QdP1yY7UVm0HA8vfQTDPH2icEzUTRhVaH9ySfONhbLhKvLCvvtg4TdfGF1uigEyZw5pNH8/EOW5U
RXboChBalQ7cmhYupd1I8xcW4Ys1mKG4eRTTmEV0E2ZrMM480JXFmB1MvQ4fLBckg5GLlo0Cm3Jy
DNguaePoYIERXeUQ9+5+c7JMw2MTNmSYBFT/Z/thXccWMuh1fmBLKCCb6N0niJLNQvrfjJvCaYlh
aCxMOxMdNMN70edka5/ngVjBnC0OCNV9iJY+AO1orMd1RFd/KydBvVE5cr15OBAmlNljqYSw4TB/
7eQ4Hu6TBlFZ3kfSfUyLGEkO4RKBYIV4vGD2QdWnLA3xMFjBd5U3JLj1zu37ND3xs08lZ1om+tRy
xw6GQ/r8MwL1MxWImigOVo8cUtJKpKBQWFdapSEOIL9YFuqFm3bRYXgfkhSoaVjTMGePxic1g+/2
WBwiAZOlTBt6h5FTQaTUc4+ExrBZXzloRlAPfv9i4TlBNzHIheSjeX6xNdpg2SvG8oCXTbIJezBd
tNKAvNUyzZ1IVJt9ZqLouT3qxbrF9Rq0DMnSQrgJ0Od8VLFM0ChJSnkI4a/SCA/clToF1twe5fLV
5iDLwQ+Mj8IuVp8tW1LjqXXO5DqABg4do/e/kcPC96iL3N+eMspEHOebSJfLMLTpek/mfONVLdQ9
TTkAixA4woTumm/9uB0Qn6x03QBJBXJ2YdJI06w4n6hMUQoT9J0liSPubKLK6IpFvcuEQxj02VoV
tLuqTcKJBoIntLuvLRNzcXMo5WJTuyYur1Z7q9FQ2W7kL+y9Lh8o51rK0YipqQepynSUOLkBpVKp
gaL3wsGvaSkh7PnZBxiObj/PaS7Orpc+H3MGoxFW+HnjKFZEMnX90DuWRmGtdViOYKe9wFEyMyGy
wfUW1uvLPTx7nfdmPOc6hUjT2WM1SUkVRK02DlWg/4k/c+u5iJZD1X/t3b2Gnh8JtU2qE6ZHuDm+
Jm+ABS68KpcXrVHtJ0gVFhoFmfmmloIQR05FNw5KammrVB7G+4HtCfX4bNiGmSEufCWubvD0ieLA
F5+88XmhCd0ivAiECwcf67fk+KMsf0lRMbxUKEVb5M74K9VhBAUaI8IbIYxnHTEWQax+r/nuLxUy
L3t4PASSQKmTIjNgrs/WirZy4xxkunWI9KHeVEWB2539lmILhSU8NqWhPlMIEx4SgBGPlcIxP68S
69PtqXc5v+mX8s02NIUHIemzVy0pyC8w4NMciDSc8AmAfMdY+nl7EG16S84nOM1sGTHFxPEAYjYr
4gwl+tDAVZNj4OaggfCUMLvNsN4RWiqNK4Ld6jtx8CUV92ej4nouDBINkirN6KUGIR6AxGy/ibkl
ScRF+T1aJbXDApejVuSYS3gredbahjN79HlMDAO8Y5NT4/YlzRNsT3fNF46I6afcL7vepjdSWk4n
95UzgBJ6CTkaPctECcGNiYdmwmkG7Z3chICS48gVPnKQlzGcB5X1JVAFpbPBY+XpKtN0QAZCVAhv
KoDnY2aNCTUmK4UyXZFQxS9z88ZzyETTKrzfAbD1PLKs50HGlTlBMQR95efZWywW4vfbt/zKbDcg
5DClkaSq3PTZLfeVVq/aos6PHpaITWGB9rFGRLy2yHqAs4DILc2Ns52BwE1rh3bjhXl0LMjdWHjP
L2eYSRGIGU6f0lQo8p6voFlBGHQu5eFRNGLvAX9ebqPiKJeWtIszMm1Dzv+AWhDr8Dxm33tSFEWp
jNzwSEhpuIMlAMvcgAhrSGE0GUyinYt4fx00uOVx+BLy0KiVc/umXy5pJp88SthIkyR+xXQrTj4W
GXRpdcz04ChapfVIMxutc1+KT0lmHRSQX0tZ9VfGo2ZuoYLic8lJcfqOnoyXy6YMX7VHTRlJUN19
r92N5ETb8Mj6DcrfpW7cpcCC3YAI0JDtNt1gDmjnA1JoEIju4Vn2WVLvhqpuV00F9m8Cu60qHPWU
Sie2qoWHotdRxWauifnfbWVbNTMSUo0g3XfIrO/QfvsOxA5loQ92ueGcfiFfE85znB7ntyRVDb+h
PhceTYlHoBFIhjGjlVdsONVdHY39Cl1ycUzJj1rYlF2Z53RZLZROHNlRzs0nIKYweMZmeKRw5uOx
k9wN9c2lhv+VT7dpoBSTJ4Iju795d0r3Qb20QOWPwKOzrS7W0oYu6bDRKFhsvSZQEHUbCnBfnBKD
1kT3mhcaTor41elQbizM+OmBny/snLoMxBuU/9HcGLNVppCAZgtpSvJCYj330fBTN7MDlq4vrhGC
NGm/3X7BLje+7EYBuBoTxBJW4GwtMflSGqjBo2M3ItbVBU97E8zxM4VUaeHCLo+0yB85QJPUjHyN
LcP5TCeAEipgJadHbQqr9cT6xeqM+Cns1GEFuKUj0k7p7pJaAgJvBvrCrvPKdXJuoSJhWhJ4RihW
Zy+22cA6ieh0Hg1MBfdJSSEyF/VibSTakvZQeY9zP3+GwLQUCvtIVdALGLMtro7pMxwttzzmvKL5
Drm+4ohmodoKCaPJGlJolJNxqnR/jhp4ma0rUBi1iybMvk6ZKc2D4QJX2nZBKyeoj3P8BHKeaXsi
GryXQQKqsNYVwqgVPSPPUg46gk9l8gFascEoThBu/KQHPAlHLnXxq9R26s8wpmLSSjkWXx3cEIgK
fDD4eA1O1kbCdglaUpO6vMvsCBwPlswXK2uGZmuA/jl2nM2/mXIDNoJcc/Wlbwb1Gx5y6IrEw2Dk
0JWyJH/F6D6QjGN100ZjeCN0GgdCS6HhzUpD5RBz2GlsrJPFEbPcgFNTUxx/0rHdixN6nkANYSSC
QtXaBmx8DnOv7WJjX2Va8WhA3zI3flj5rd03sqs86kWawBuiELIbch6DPTU6qJ+xxbsDKohFhXrr
ISsEF1t5HXV0ExrwPGwu2s+j1NBzGrUoXjcZKZ3o5wikW+H/4++ISGYIAhMnaQGQRsDUkZR3gPyy
2m9wdaCSh/o3+Gxzs87YwtYTdJ4CTYpQijClltAAvxRmDXYzBanRICAiOsOm0TSYTpeFMv0eTSk0
7BGVL8MbiFXRoRAWrfXUzT+NpMvLa7JggXj1PDf9RSgyujZ5FcoyABexaW3TyiOoD4qvu07kA663
XQyHn1ipSdvDMh0beFIlsAkZFTHTrrtieCDRzfoWUFb+5rZq8ggTEn6LaZWZvsZakBa22JFTjxFR
dgOnUbXgLrAaAZlpogZHvhHwf9rYhM6A0Up5sthcprYRZ5yQmRjpl3hswk0No/NO7IGHsgRo914p
BIfRkuoVJBzii0dV81a9746DI3f9Ey+fmD/rFXG6tkE/InUC7CrlakzK4I0cyXgvkwdXO6k+evck
UyaPSJ2Gr+EYYX2RIU6auD4bMPeVYMD78sC9byopTX6YGoYlnG+ih7PJxW0mEk7wWvPifWkiF/NO
YxYvQj3EPwiqiz+UZCIiE/bU7KEXC9lyBL3yvhV15X2iZSnojpmn4suIqDmzqyo4qrCntuQNZ8Dz
FaR8K05/yUeDaL2HQh+glRa539iq3PkmFRLMl6uiyoeP2UBNgVsUjfqq9NUKTg+Qr/vBGugs9exr
PoVVXrxl5LX9SZ4AptBhDMq3oizJ1SgrNuk2earaI7ljZb0KoUNucoiVGJHxY5dDHR0HWW2fciD6
gi2kIFGeA2kk5EdDWsYIehf8mQqm/uyNqfcNB37Duy/oSnwfR8H0oK1nfCz6ZxJqCZbr8dNSChHG
/k+6qFQOoGsCuNNJiXTKmNwECmoS6dYuYE5SJwjd+l6YVv3Qknu0M6uO2zAUJJFXEdg3EjI+RJ2o
f/dLk+Aun+SJT6Iyds88DmaeR+lPwyDekpqbeZnyEaZLVzkkmALECWDyHEacLZzrulHChVFb4/ee
ELjnxrTi754MIRASfZ7vLdywB9Gtxm+G1qv0/WCHr2rSTLeDZ0D+VGGgrHg6488WH2KVCE9taN1Z
IoSFSHWr7zrdE0dNInqRqAE+TdGGxYqJDV1BqaEUCB4nG/TjJAonkVqLHO+CkrYj+RoZYV+tUq9k
cxB/ym3hvrBb6/aeKwwfCZId7qF7EkIqdC6O354qIcUsvxh+hOYUwuwVjepyy1n18ww3/opwNZlH
5sYBDK2sKESb/UvoEeXA3GONC2TPZp0MX1MoUR/ELswkrGE6FJDArNVPpaS5w0IR6VIQxYGDIi07
cgSlHIBme1UV86BsNVJ5lGXSf5tw0F+7Wv1K/Ef5pFmFuM7KDEdrkQbbUOlqp0xwtXSJEa/5HvIc
dAMOcVEDV+halu94iKGVGFM6gSc/4aVotznCbVATobzu1NG8q3svf6N64d2rVFkX9iOXO4KpYgGK
GSivAcN7VmIPWWX7wdLKYzsGsG8GkmoDX2hAB+jabx/YToe62GRZciaiGTTK49AQvKUEHRn042gt
bJevXJAy1dNoPWkUIN7bUidnF3LK/AHuKlwvIf/atVbz7IEkWCmCoP28vWmctmqz/Q0CFVT0YLAR
ys4bITmy7MYL9OxY1j3kD4qcxH2r8cIB9Moo7KCmDTmbKSqfs51w4IZmobdefvR7ltg6dvl269KS
jP7yeIPTiw2wRUn73WdzvjEkqFGYPILF0dWr5N6ryD7K8LzhREcWgnPXcpquHXYNoJqF5/Ve6Zzd
RgvJLEd49qOSOhfelb2uRN4QN8eIkhFBJGwmd76aeoBNZK1zRJihgCLcOiYPfRjYqOUAhYkvVZIc
UmBVgaMTo0dZDYnp6Mi4x1FnjF/ZwVV3g1EZ7SYFuana9C3KbBsnWv1ssfkwHG5Ig1imK4Nj7NXp
sCJZklVVMngPaCjF/tYnEIoA8raCIo7lEexX7UreawP8sP3Nd0MXZR2ftU6FghWMe3F+/wdRcOmZ
t8XHiC/FKmsmR32NDOT2jH0/xJ3ea0ZgsqoKBTP6WnQvzocZyW6rB9ltP2b2n05hA2m1s5Wxyu2f
/jpdLUo65u/ifLjZ3NX1PHB7neHgrdikaTnVKljDtrKJKLPD9T3gvM3tK5wOMPMLpK2ADBuuAjN6
1sFgI4C6R8VgqefWc01e3ErJw29x1PwQqmyh8Dt/M6erOx1rdr5xcedWsiq0H9vkg6r9FYSH29fy
rgy4dTGzMowsdVQRe27fA8lKtmXXTrNunbtvZPHYJCqv3vzVlk+LI298O3JEe8GgMS8JcHqbYhzw
wU33E5T/bLZgBcn0VFb6I/ZoUVq5UTZMjC3TBLIWydW9FOVIyvI0rMV1RPhZjphsgGhHTnysrjkz
aM+xWMFluH1fpgiM04f8/rtY39kL0y41LpSdYhn4rpAVA+jGoP/cSHVjRxpHWSJTQVTBZ4XNorhv
RobLG7dVfVdnMuAT4MbPQ5rr0PDKEuxG+9pJVfyhHsraAabgOYGKgfT2b53NkfefqqjvfS4Jx4Q0
u4Uj50t2dXp/tEZDcJqhQOPSc7S8Pcps1vMqSxQmJ7UkoGu+RLOZWKktqXxtYxwH9tqvQSKIAB+r
ZkUmgbFz9S7/ex35rWSW/8d8jP9hyHEJTyZ39792ud5V8Y9/ZT//9fg1PSWP//r3fiW1qH/ACp/s
WvRs6U/z4f6/NldB/YPFXVMwq+H6fy8l/tvnqql/0EBHkIrhkN7NaVQQ/4i8DFOj9E6TSaZ68zv4
8fMaFE5QJDmWTjQH0UOIa+cyxZJsS3msaWAkCE+BcX3ty3xCVokckbNAezW8cGv2Frmreb7YYj6v
p78Pju6GBgJ6Ci5FnL4ZJ/szURYspIqQArMcNz8lDKPdpaNYrtJQ9+6qYmpUlZ1e3yeUnV+FBsBP
0ATSNha76r4CB+NDS4yqd0oPclg9ih/qjr+JkORzO4Cq9n2/EB+4uxCDFUMCqxzhJJeS/q+uE7Ke
bFMyBpNKdNdeqdWfSlHm1GsSqbdLhkD+HlAo6mHhIYTeBC0kA1UI5GxtxlRXnKgcPriub70mQxL8
WY+qn7GuAFeFXt31H3WwxroQa18FEbe7HSp1A1wZ2CRRdwURkqVsZD+HWtIeTa2zflXc/v9b+b+m
lX4Sg5t0UadtMCXhW+/o//6P+Gv6/V+8qvylOn1Nr/6HfgUGSH+gCcBdjgZ1kmwpDPHLmm7xOqPR
mY59tADwqf37ldXFKc/GxBdMY+A83YtIJkrYFO4tkcI86WDK77yy5ys8L6xmolFnfD531G/nini1
jAopaAlGlbOejUDTdLuq1u+LsGyJkdX7zcn9evl7j3FqHL82HGJp7jT8UYLFZh+UWi9QHFn+6ISW
5K9zBC12OwEnSzFx1xTglpyT5yvS35dHW3LqOHG3KBmfLwpRRUu70GIQ4wJ/dJ1UP0JQb17EuB+c
oapQtbvUje4sSMwbi+TW3e3rPf9M/z0+KVhcLr8Anc1soxph0pJMsJ8OOY76XSGSs4dkeukod74d
fh8FYwUfBETzKqEU81FKL5dkSKuOnHepE8pVtiGWN1/hChgW9khXbihLK+0cgMx4vefKuZIqqank
A8w31ax3tSWM60QrLEywWbyTAl9aUQoAcdkJ4wTbWVJPT+kaJ1u0vy8VdwVHStrEvCLTDT9Z5WnK
EUOpAR0p4N1Cdwdj8qbzk2ggNbxsSD8AEhcQgEJbLPLwMSEYGNh0Rko0XXJMwZTpIKtFkRod6fz5
4cprYTI6SSN4L0CFh++B2xh/ER0bLM3F2SHp12+faBLadPcgvJ3/9tAiWDTBbeaQLI5qxifVvGhq
b22FpvCS9Hwle1F4dFMXrYcflrZOQswdkzvdVZkAJdLyg51sktkqALK8uz1Rz7e+f/82BRWAhLRD
pzs2+209Za00d93RESREBF1h5PTmKrjVbotw1iDyJgDkWRZyv9D/vLIi0PGnN4gSk33mXHCHqSEF
b6SMjguidWPUMHcLKKtO2vbfxbba377MizeFa5v8upw+JlXN/DhcJVlnCVGvOiNVok0ql3C3XZru
ltwuEREuXv1pKJXeKj5xEybJ7KWEJVoVUjWqDuiFbeqa43PTFsnC9Uzb/P88yfHYGARdHegAdNDE
NM6OpaPLwbT0Sdno69q1B6ku1qFafqfuFqwMtCor8qqbhSXg4olNY6qkNLEQiJicpn9+8goKUlOF
bRlqTpu53UuXxsVjq4Its6ISmUsqVYfbz2ymDPl1keyfJ4iKTFFx9s4nUdOrhc6AQRINdpyn0aqc
9DiSagZOPURfqtbrHxq9qPcJL9UuSSvadFoa7f7JD2HyYMvDd8ujPb9yTe8SsLeC6mijMO6asCoe
qYgjDoVVbidSntwLjVBvvIq24aj1xV0Zdem6Ae678EsuHztOcKRJyBxpq/POnv8QavG5D2BKc3KM
2xgtRXeLxWJtqsBSrUDM7aiWFzV4F0sERTTUIhR44JbgrZo9d/i7oJQMi0QXAaB9ZNLNjCE6gkgd
ADmG0N87Nd16E7DVMoGEJT2LsqZaG8UfAVW7Ybpru0J0CFR+UoqifLBodjhs5+uFCXPl7lgc3hFV
cBTiLMIh6XSCclBPdTCHokP36Q2x9fjqKW7yFuf6l4zeTmAXsekvjHnxXZp67u+qbm4OZ+bZi0iH
y3NNhGuEfhXFQ1uhqGKVDZyMVfVAxvpfGT20tWUWLpEWWbJamJlXng1iTFYa5oRCTOv0807eSRSY
FKchYMMMqwxuM/RfLcHo1Ceq6lSx0myCWJDWAaYsSMlZ4tShmm0HcaLN6Kq2xtglb5ocQFvZ8SGP
snwK1sTkYuVg1G//2Ku3CkX69ALBjJn3OYYhy4O4HUXUNLIFOlcon6gfyg4cUHTOWXBXeOYq4bjM
VjFaKD1dvU8Uvdl7ojBjbT6/T0aAnbGreEx1XTVPwHUJuYYVcZ+DHrM9yYs2Hh/CQ6/lv4fXmBYx
JsjJyLO3hwZlI9cFSMAG+80aVzxpH2kbroV0+Hr7/l6b/nzkKECRJYw/eXaNRUbMXDE2ogOSvF4X
Zc52oieP3pMkf6vJcnAPy1hdmIHXHurpoLPLIxnCwuvDoIEJxF5Sc2OXuulfo6i+6LmBbp8egEML
zwC6mv/uFmJqdit4gtg+YMKc12abxqhAJfO+Z7miOAVLywcALuldlJKPlJJNvzCJpht4/tFlvInF
wa6FgbXZyzZUnY6T1hBpZeIUoQoQbd1IpyeKCuH2o7zy6WOo6XQIkGqKgJ6dXwRIplnJ55/AiKR2
8HJCqEzbgqOLmmytYWxWBQjKbW+2qdMLJHCEVmOsU9GXF+7xzHX19/yljYOZlrKtwent/M0Bg5Jk
qS+LkHOr0iZxQFuByTRXaKnitZHl5rPQtDnxXI26HlPRJYuXZIRgqPxnJcrEjSrX/X3GSflu4RZN
t2D+NOjv8NwRsVHhmq28/kBPI8SH6LQaqRC+LxPnk7+izpbt0h1HKJ9JB4gbGAGkdsKly6Jco8rA
cy4pS3yqa68eBjCYXhjAWeBmj0uOG52UuVZyOkNqN2y2vXVOr2IHFcR49RPLe3bTpFqYJNdePdZi
RLOTEhZcwPmT0ZvWBy5P7TcJCTgtENvt9GR4FGrg9JoYB2vSfGK7KRthTWp9tF24/9ODn99/HBdQ
CjBTITaa3X8zGDmSoF9xvCzV7yjQ5R+wlOkbFUSJLUDnXKOW7gno5IzmGV15Xytu/8T/bQTLaHXU
0vJ80+axfqdXar4iZ2oJ2HDtfUUqzo/TUHXzS89vUIKysPe9RgIVmZJVaoTBRiU7bFNptfV8+25c
uxnUWVFVMhhrxGztxRar09Qj0izF1PyjtWJxFRtxvSogtmyG0lzS3V1+z+hX4AacIHzYEqYM7tPv
fsfqP0SQiUC8+i5xa4imxTLt79ySvD65kB4tHbRCJXkfb1/ndMvOHzrjTjsD7qjFuW36XSf7DZLq
dOxzHFS1QQ7eyFHIVq2pmAtz63JmMwptY7RJtBR5euejyIWQI4TWJKdh3X8xc91YWUoDMSpW6zs3
Gkg/yHxwJ5r73exNc2GZv3yW0+js9dnYsaeaP8umDZMuo5HlWIKPV9rQZMePTO8Yp2wOvCIUFt7j
y8UDwwF1eovTFZv7uZ+3k2LNIi1LdpKMzXRR+JatEcnCLjsJnUAjdGSsAnX3+w+SyuN0mKAgh0L1
/BbjDy8TbAOyI6Zq9+ixa3OqiDTL26NcvoEsDRijMHWadDTmIucG1qFZpY3sWBwR1pKWGSBah4ZM
IbJY/slQqO74IrAEz7+Y5OMGxMdxQX4eDo6Ey3zbjyIdzuz3i5lTlwEvEIZVtpOois/vXeXBUlbj
AYoxGdmbLo6++a1Lt0+vKYANIPD/wZXRfgaaNrUo54aBUXfHutVS2SlC2A1VwRFUtkKPSHv+uD3U
lX2HjDNhsu5z0MOxN1sy5bFANKi1stOnTbTp3Kxd+ziwnF4yoTF1CTRz0zIIVctyx7O81tbzQV7V
viAmC2/F4k+ZL6lCXlgJjVa4BWLjtGZurgiXTzZKLQ4rU8B0WnuebvN5DD5PQhAnh2SykspySWZ0
7f1EF4YyjIoL9aPZWtvyKTNM7GX4F+VwZ2Ly6eXn0TfJ1yLCiGCLdOm1ubYC8WEntZ7zyuQ6O59g
gifVeU3RzMlVjU54iG61UkgPFXN/70ZA4W8/9WsXiOcFPg5fEhxns/lsDlEvBfiAaScHwZ0i9u46
iV1iKJr0VYtw2JN6vQTqu/YBYw9NMXQyP1yU/wJdAu7gqtOHZCBViXyfe5ncwS1B8eUrzYnWplEg
bvUCJvXtq716c+ny83WhjU4D6PzmFr6CCDcPZYI9ZJjnTTmsk05KncbP/DUPc+mdurYGAmClBkDc
M/u02UrbwVRTO4G7q5ARv1aSRtsEWupvABMumRyUK09yItiyE+W24u+ZXZviinKnpQHvTCX0j3ld
3NWiENhKGVhOUvilLZCVQ7DdnRVL1uOA9f0DmO4jbBSBXRFJVpxxzFfd6wgp5ROILQ1YNw6GjTL2
4a6TY3eLf013gMIcRYgpO1HzpaMsjP5DkMM812qyalJSI7duRhJUFVv0CiqKRQIRoXdB6Bt3iTyW
D1pnghY0yLrzFKnZ3H7AV244GCAZOaUJVwDs0/kDbttUxj7D1PK7JHL0XK5eqXJka7/wxoU3511u
MdsPnY41/4xGQSJCYJE5hFSK8CGxhoZcE5Jhg0Qv7voQTLk1VvWGDHd147qKtmkrDwR/GMV3VBFR
thdKsyUt9/9Qd2a9dePanv8u/a4LzUMD/aI92dt25jiVehFSVYkkah4oUvr09ycnFx3Lu71R560P
cKpQSRxKFLm4uNZ/6HdTP+GKhaMlzzn5V6bkwprnMaF6OUwKPPPNlGDviPBOy11JsU7PYbl86jH/
eRxpnhHfl+WaRsnF8SAN0WMEOwnF6fknCAJ62GpN4CI5Je8rU403QxJ5x17iqux2qrjyHS5+ciqT
8IzIZsj4n48HzB6ItG9Y+6G30gcxl+3OoKh8mAacgl5fXU/Bd/vJiVuwn0mEYfdsjkjDFci8rGWW
qq/GxyVLcGvJICx+wAdW4VRWZPm7QiN/Eo3mB1XoaY+MfH7jJEb0Ji+79o/W0nHW2d+FHJBe0NGA
ue8AUQyGZVmxTMZscM4tupwI5jcZlbF2PESF2e8NIINqxxVT461Qabo0KKEoDyGJlbc2GjX6Hh2i
gI8o2NvLrssS74wdoA52llGF+Ngug3qno7w/R2WNRok/OfJjF1AtiamYBm9AfIM3qJcye1uWdmnG
OOb63zxIxiKeocBPe+U1ZXeycOXxjllgS3ziIkuGuFOnkGm8oBi/Roje/LAmEId7LdP21Lk5GjqZ
E34J1ag+eMKWb4Lan/+o7GpChci0+2PrycbmTB/tLxW3nhKbLA+rbidpB2eXI6rzpxJd99GcPeuo
OpsfG6zSxRghaL9Gc259GCW5XqyW5EA9aDEPtaXnejf6DiTRKs2Gf1JPgp+gXo8akOu6bNOBy8ep
TcFaXTlfLsVg7kbQHbmVBy9bM+QQgewGSo10ZLDv8f/oSpkfHNlZ+9CHkDTRnb4y5qX1j/oA2y3g
AGeA5+s/XUURKoilewcX1NualRvDgZkPg8ZO4vX1f3EogDbA1ZFrgYb+fCgkYSAZTyNFN0koqVtz
OGW1bP5YFj7O60NtWJxr7QkiATELEC9NpxekPTszaynbydwPURHsnWj07swqwxctje6HJpBvkYGq
dy0csGOEONShd+Zo51L4O88kiLs0x+26K53lFhbeiCyQjE6vP+Glb73qZ68oA6ogW+39JRy0bWJc
v0+QadtjjISaIZetXTOOOHIlhbqfRHAtR18DzCYArbARk0BOXkFL5vkXUNK1dTANEBMc3C/ihdhz
KN2532f11P5dlQLzXkQ3is9eCCUtdhF2/DyJUD/Oc5V8VF3pjXGOGe07S2N2feXpViTai6dDsYEa
PyKZ4Mo2T1fZ49i1VoIFzpLLdDdMesS+z+o1RiWODu+ksqw/Cm7zGIfaDrgI1LbEm8xx0AujzJf/
UWdt/8Pz6+oeLDxAqHRwzTcYfkDWC4Lha+Z60ft2yXJENEhU/uqMIfis29z9Rzpz7195nQsHGVTD
JwHuJ9D8Jth7ISGoriBtVhjCHoN8/nNopbuDaJIfI0Dt/3492TZ9NqQ8wORRu3r+aVkFeP5UC592
MN1DGehuF6So8PpJ5r+DS7e6gbOtX1/EF3Y01VMaukiHUBGI1t//rabTL+HU1cHIbaPLU+q1DXpP
gE1uR+l2V4baIICfdjR9MmQtQHEERJF19fw2VhB0MNlyXhBIDCZEc9oekpCjI1AjZoCGneyDZkgO
kVq4aVbhnVZmfTS6WWDbeFXH+0KZ6elGx6UOeQ9kTZ4/jBhwv028kkSxjjpiDAoNmAou5zavMds2
VX03haLb+Rmqlq0nxitr6yUuxH+isZrMBEgIbyvZogLh2WNGAdfp/eCfykLYeXEXDysbVZyiynPe
F2NIabuo+s8hbuIf4azSshpRP4OhCJVyxBAbc2VuMYM5Xwm+l1Y+2/cJbgOcYbsUFw2hFFsjzKKr
zjq1pnhwe33C+jc7l6mYrxxgl277IOIsthpXMlDHm7CBnTh0jpmaih6Sdk+/zI7xHOxOOYoz2Dq6
fAHqSHEwojpCKaTuLHdPNTK9crpdiK0AdVbAGPUW4A728yVhe22VIq1i79N1h6MRaSMUOdlXim8X
Fh7sZhpWK0N8Fb54PoofYKk9lApNotK33jezjR1xikcY6iLIIYR2jezT1N/WeH0BP1fllZe8NLxF
wyAiFQG1um0a0ynKymkeUH+bqMoli15Q/miCvUiq4uhiyb2PAqxxRdl9arPAePd6uLm07NfKElcz
tGSQ397McYYooplLKnV5AkUPnUj/TprTal1rVcdxCuebtStAOVKHoGRxIvQCgTpwwtVSKH8FEZfF
3sm9DyHs4StTsy6zzdnKFcLmWKW6TSK1CcB5NC3w4hx7PwfttCrvWO960pNbZ6CthFrvBHd0uVYh
uDQoXZRVXAjiEq3x58sB2jVQKB9f9hTf1b4v3jiyXo554OQ3pVyCu3m81tRb/8bta5LmEvO4nyE/
sRlRuFE26ZYRI4UEsAeN/Ggjz7tXVd/dZ0HmrO1FGdtOVp2W2Zhi+Jz6UxH13yCbK8x38UR9fVVc
CDeoJoPaeEKRU/V6PgdlVfsSBRZ7j41n/9EIfHlCgvDz0PY+inWYg74+3IUzj+twxHHHvZiS8aYo
U6AliZBh7exzC2Nl0XrckSS5pB/J8FqYX/+u7WSD16UsEwG3faFb6bHfyjQqkbXwy/Eu91p6Jtko
dkpDBJ6nDMqUGjC37g2q1djN3baZX1+J5peWGBkZuE0mGOjF5ozPU28YapDw+yWq0d6eGng3S/C5
Rv8Fz1eBbbFo/np9ii8OCVJpxaWwobZ1L2HljdauJsgt2fimthS+6UkPsiTFtRtQy5zBlYuuXU8u
RhciywoUtUK0KTZLu+ndvC+shIVUOMltVxbtodDSv+uSeYFBjsVSMTXhAUsjQPTJKMLjApAOqnTd
7/0ZX2cTE+KDcgJ8i5Hk+Q+WOac9gQ8kHSB09/kyH8sldAcsWvfubIEGiTCcC9pExzMV/oMrdHRt
p69/4XbxreJkaJ6seO8tPomlMLhLYT99hRATW+oCPnIKR3z92lPitN9zv9DnIsWPGe7VcJtUBIR2
Cmt8CT30o5I0JjtUt6+vjUvbjxYDXBYaQ2vn6/k0eK2SNZdi4JiAFpfEBj42lPN+DJz6yoRfWoXk
d4BMA3Ax4MGfj5RGQ57nYPX2KGEH94FbFtR4lwD5Ll3t8aIx7zCOvob5uTQoSB56NSs2y92e7wKI
co7yobtHM0QdZp2elhGveyRAbGAUzScgSp/+/YSCe0OHlgofa3+zrrQ1laLuhUseEZQ71bn0u4cO
B8ghv6ZFu2HLPeXwnI508xB04prygkDsZKln9Qor48J0/vTTKb/xzOhOilTuolYS2Cos6DKunCes
Fe2dpnh8X9ezeQw9Od65olzAaBvtbUtie6gXqwT0S216Rnfp9Vm5lOiQUILAh234UnJbpEMK/XV0
9qExB7TF02+1tPpz1vfdLpmK4iy9ZYqtJrMOgOPsK6NfaHHQZIAdCymKs3Zbh8YAFjp3k7rkkqiW
lSMxVw7m9EHLoT1RXTQfzEp88kM9/we7C51ChyVIY+WFfCpKxzJHMo2BM4+iCCIdd4E21J6Lw/if
DIWoFzxvWGhoJD7fXi5W6VnSsdKHBNva0JxwHMjs+RB21TUPnw179de6w/wCRDCMNogrz8fKwhK2
g6au2DhieGO1UgJOH5ZDhEF9Ftbdg84ice509zcdNZsMxpt3iCLpU7nY4ArlwWwM8xQN8KHtGtlw
Qdy1yt6Mfa7z4INKdZdyXJxSXBVwb06ghBude3h9SV4KDXD8uW+uGsCIlz9/ibk3yiUVk7v23fUx
6yvgs7XbnbugW5Xph4m0ACH/1wfdKDg+TR0g1RUkRYVwRcw9H9UxZlnUg2LqOpnfFUSuuErAjGgo
rfuehureKd1HJBrSU9Ng8zw1eBW//gwXQj7BCeV7wCp0BtxNayqj25UUASulNbC/tcAvv23D4GuO
CMEVQY3Lb4tGOrkWlxzafM/flspupEViu3sL6ZBDhK07FWb9o0Ci++gXzXgKpEZwqEJb0/HRkdTo
TV3ZF5cKHShUUUyhhokEwXaxei7obxNBoD1kjuIWII6zC7DSjidPqRtWX7iqF+VH3y2M+2akfF/l
XgTaL0rOVZ46V9K/y4+zrrnQc4ENbQ/cppozhJC4M2cNikvOGMDusJB3Ufbo7WvygNibpuXokLEd
FDXX29Jx+l0b4go9c7Ze+UIXkn0wBmhUo6jB/7d4etRzEmNE02xfiFDeLRYBapkb48Ezpv6A5MoV
cNalpQcIZW1FQQ2AwPB8PTRZ6XlpWnEc0zmNQ9sobkWGKKekBnBloi8ORZtt7batOtLr7/9W3xrS
YK6V3bv73kwIIl5G6PWmNtadcW2JrU+9yeyeKIL/M9Q6yb8NVatypj/EhhKrPzc+HubBHlS3f33b
PtXzXwyzVmSeQC8QfZ8PE4RJMGAQ5+7neh6/+RSCdiB+EN4FEojaMfpfhmXVt2bq1KcQ7cg4Mig1
5xK05TCieRHKQlwLZ+st/MUzsW7QlCSq0VR//kyZ7ocODR82F90igL8gBzOnpWRg91hL+lX/d57M
bjwu9fKgoOGszu/ZSajRPrw+O5cWMvV8yBiEGbbX5kG8Gb5X36zbSrSKnlwnHrhRl7EP95gjpPCu
pfNroH7x5lzbUUylNofuxvM3bx0v8ToNuag137lOqWKv1n+mhvJOchYhfYdqKePOK8JDnoruQfVZ
dMz1UDyiJ5td2VYXXx5mDoCRp3bEJqK3eeOVSzOwABdYyVHiL6eh7Lp9NwTN0csCWV757hfOTtpA
ND5WAsF6k968vBi9cuw6LrE9Emu18jG8aJdiZzTNV6qDYj9mU3dlzEsb+gmADY2fLb0lDhjz1LTI
QyI0iMn3uSprtYdY2u+CvLt2Sj+dS9uPC82JCM1upRS6CR6Bu6TKsHpAhlSBkctTFS1hXM2JX308
1Smi4ljKxVExRvtmJl8tZWXtgMAbx94wuz0F7fRgF1Zw9sa2va3xor8PXQiQIe2hI5obaM9Q744n
165vVObNsZ0qXFTcsjl1XpXtau2gBWgE3dsSKuUxy2sbrEpwrch2ITFGFnRlX69d0hd3ssUNayHd
xQHwWOWo1+lob2eZf+ooMO1bPAdOdpHNt71cxivR7NKSJReHiop1J8iwzQqCthSFvZu5AEuD4STb
ZniX+jjGSFsgggp54D/YIkiyo81Ai5Bm8Ga8YvKD3HY74sMQoAeUawQNmxR8Z5tYMWoi/s3r8ejS
zP4+3mZLOq25eBlwauhHUsfj1DuH3sjuAeOMt4Orijeyd5CCs+b+ihfWhZsWhUtUjQHkQ0Pa3ngz
T9AmMwFggA8ufoReHZ7FTEYbLrP6TLu2eKhYTbu8C9KjEtE1TNelTjEEaMr2yMWDid7iko2+N6qC
m8N+ERJ18KTJvyak4eemjPRtVodqNw42ggzaTY7KHe2bDjbFt3wGdhbU/X0kU4tC/xDslOrLN1Ne
XDPWvPiEK8uWuxJFf6bpefASlmDNz51NyQMUoT/V/zi646IUeMOpWwHwbRCqOJlFBSZN28dwpPcA
udq8H2y/j9UciAfVtQ4O2/5wmEi0P76+di61YLA05rpKK5AH3eIcrcHorIBRaa4Y2HbpBc2dpkLA
YnHmo+rbZQ/4I/xSpoV/dAzKwCjjl2/NJOuvnKqXFhOEz4jOv0kw3MZBrxitUXsww1yLa/sIVHBX
GYV7Gy5Jeval75/k5H5dyCCP+azpHr4+EZdC/u/DbxKrKvP6OY0A0aG36X5OqFJAbKGIiTK0+fn1
oZ7AhtuQDz/oKTYgPb4lUeSTMCMvawBmFam9V/ZcHaQyIVy7XnMrYa98SEN7uLfbpSbPEfMpNevs
tg059XSdeB+4zfxT2eJjxHXyDFbT23uWDv4gLwSuWxveG1pA8zej9IHMCz9BY9EZYlsV430mF+ur
WZfWwaqHkiQyIJnA0e+kownUjp3W9wnd0SNiCeERSVjn3qMVffYkXhaytOUB6zq1e306Ns41P++p
IVVqiP7gPl4AX5kLt7YkWEkOK/k+yyD7QtwLgACnyQ5RAOd+amVwtqu5exDT0h7DrFV3S46kbe64
y9smENOB9hK6kl0Q7GUrl8dO+fbbVLb1yfFFzTYX8/elAFLrTcG1xsqlpQMJZJW3Aon+AlVPLUpZ
dhVae+zk8j36o/0JvHVxgqzaXzla1nixXTmwaxgD8MmqAfE8nnhuPoVyoos2V5jU0+PJY0PI6k1L
JT8OtKz3M3zdh9c/0MX3I0JY9CyR094SM5AqqCxX0qXxglIencmrHpUKvlnAxa5cES+NBOxi/aaY
mry4w1tVwAXKYKS+V1gu+O45wSfnXRE413KCiyPR56YTCtgM4NbziYTs0sHTJTAr3BVv7apuDjC5
kgPifcaV9X1xKDR76ExQqSW2PR9q6SjXAaTjm7kN8Du/K4/BQAqUZ2F35aZwYXnA0aHHChsCatgL
u4zZo8qZ0AbphxS9stRJT7hw9nikzXCvCxqqs3G11XXh/Tx6S5R5Vt/KF2ISkTukYd1G9t5XYXRo
U7cEjeXp2C1Rt399JV6qBtLcoYMHZgWlnHDTqR0QGYmSmU7KFPX1afYBVeZgRw5mZvoPuKD0Bw0f
/GgYvfpTZIjhZuGqVRBmxR6qynAyyoYicJQCZ0QqZM+p7R2Xzgjvgyk1PzS2sIFGO8331h6pTpRJ
faJvlJ7yof3z9Te5lBmAh6E1R/vTXWXUn68Kq7XR5FyRFrCOmpsczkXcGkN635d9ep6SluxYCjSh
h1IckdScT742i3u3rJpd0opqj0rtKgqrnIdhqv3YiPzm8fVHXNflJtagTbjqPALq4ua5Hti/lRqo
ZOFNkbjAymcg1G6g+7PIzOTfb/nfRnmxEcMpF8ps2B2yyYxzlpVi56IvcFNkaIq//kIXMgzWDQ3n
VcmCFes8f6FSUW0buc8DefDgfwfFdBo62YIBCqJD7tvJe/JZgby6096Cx62ubM4L+4RqCn1nwA8r
zmCzdk05s65nRBBw2kATvMnFeXHHvw3VD6fXX/TiSKTlaEbRb0NT6vmLWqMDhmRdWxn6zx8bJ1Cn
XmYUzh3MYZ6G+ldqYW//P1PnW3Pc/7c036n//r1eJb9+V/xaf+SXKp9loa8H/Tiipgionk7L/yh8
GYH9X3Bj4ZesBB5kIdaTsm76Mfs//yt0/ovAtdamcW3ndFlNiodGrr+FxBcYXotQwN0URIj3bxS+
nq9xIjDV59UXggMU/VJsr59/+sYfZ7p4Qj10WnZQ8GSoizJ2UZDjQm8PqUOsQ3QOfYq4hPWR3KrK
8TsshKaqvXI73JDI12cBIxvQ3oQEA/5gm6wQW8WwphUP5JW+LQ4YiWXjuR9RVP88VkHrP8AVx0We
M1hQNzqlczeJL3mpw0+oW+SABsaqaG6NMDLmU4TvQ/h+wCFwuf3t8777GdF+Vyl7MWUYjMGnJtCt
RB2Ykc+nbNL4NmjPKR8M20RU3EKnXz9oooD6QjMvn/eVRVntpHo7pSBj+VkP0YaG7pd//xjQevly
3AiYsM2Xc+auQW6mLB8qDMHrv3pnQjrQdipRxE4F7f8oIRX5/b6v0za6E+ZUjud01E341+vPsWmk
rGI/q34RDspkmJzq5mY+EjEKitwqQpWdw9M6+81YjLE/yioy79o8XexPY14otES62YD4U2dFeytw
F9/ppDavCaVfehzyJloG1KJpN25F5HTkpYkSTnBuKzuo38vUyea4AbIJlAQVu6F2j+nCRWqtQdMF
03tvco2BBm+RN8X7ZhDOfHNlhjYrZlWbAbEFsADsElKaW22cxBaqoOA7HBcu1G/DRk7WQVq5qG4h
aFgsZJ1N7/126VEnyjoLfJGQ7yvRD/hphcHyFYZS4n+PDOE/2INZImWMsBn9Sb9woGCp1tH4cgYe
8u9pPhr/bp2tD89NBQsqMkRIeFvWgDV3roqaoT8WiQyn94XSIkh2Y66dk7fo0X5cZn/Rb6d2yZsf
auqbMXaL0Pt+ZQ6Jkr9lFywuZLKoIq/3mBUntK2MgJMwjW5JOwrVaJTowrHeS0W6vhPp1KXYyqdQ
Xg4ll4X2vsxHkd55bp/CrNKJ1qcKIxL3R9k3g7rmdrjBEj09GZgpkwhOrg5sZ33y3/KeLHLRzI/8
9pjZ3iQRi+Gys0vLTkjyxWy1VPPG2TmVHQyIXZFkstuPngeIuhQujgmu2yQ6hYAytx/Lpiy8t1yg
vOItaW01XEkpNqrnT8+6SsPC3KWsSa62eVZojOUMoU4e2yGoPo8BIM8Dju9TD4lvaItzZVlyn3Dy
WJCHElhDjj9b6Y3dwkv5EswOMiNV4lS7IasUkgWDlx0DZUl9SBOrgjPTLdjEaWEMt2OyBN8g4ef6
rKFZf1CBiRlkl9PpiVNv8s95Xo9uE0+tNuiH2EE6ADLTafcxcJTMY791GSGoG37Kwolq/Pb6gnp+
9XmaiZBrCP/jH2zKTdRKiUV9G2Jkp61lzt+bIG1FXI59571z+Hjdbb54+X1gGtXn/2BgoAXQ0FjS
iE8+Xy5j2KRQmtBcGuuqoE/gDd0JHhkO7WZVd/LsoteF7/1gjeOVYsCFMITKJEsVqNPa4F3TwN8W
alDbI9o+mTwCX/f0x0p4wZdI99X3parH6GswYwWxH3ULibmCZwP3MukB0f7r18cKm5s0BWDc38PN
RbpxytQ1IHkdy9zshmMnNVq5hmeJZtd6Vqret5Ef7gvE+f8dgPbpi9NoJ4qtxwJzvzkwrU63uG+3
45HGrPSP3ZRUyY+BPY2EIc4qzeokMjQH2tn9tQNgTaD/79Xo59DAJZh0er5U8DbFwqYoZI3fxXAM
PIncJ7VZveYyVnTuW4lUj2kIitIohzXH1MJ/6jRMBtIc1lAkw11jmkzOv/8KFGaAZnHrB/+z+QrY
+bZVnamBONDU3n2BpdH3Mqyi+842jPb7hD3CGcsZ7gCvj7vuqucTQbYJdcVeeW8vVeIWrHza3uMk
9NxShftZ1+GnHu7tJ9V2RrcrqF2Xuz61KXyk0jfE4fXhtykmpwj3KAqptOjoAnCSPN8CcEry3l7a
4VjMY4k1Ks5L02GCMhPsXZyNdvSszQgJZbsFFtSFnvG2oS9616hxUWeHOPR2GtuICnzR9UNszcNV
Eu7LuLROD8wevNq4+G2fUPahbI0k4wlzytZ7jO/C+Q/E243bKEqs4Q9DFQ5mo+F0DVt9aW5Iu0Gh
0BmB07BlKbsVzVhEoyBaOqr7JBGQn/eCzZTsfKvygd+5tf5SRCO1YaD2wPFRj7n3rdR+b1b+Astz
toAy3HtwW7/ZMHrDK4fXNrNbPx6lr/XJVqC0+2TL+lv8arNpWVyV4JKcL8Xfk7OqoHpzXQCetCuT
4q5ni685H/6DM1vitqTMNO0cq1quwR1eBlICCTwyC90XHmd7itpjMaGxWPXHNPIzg7VchXkfl41t
3NZ2Y1HTVVhWNhTTB9WeUztBecsF+/Dhympej4rNbsJpBiYz1U9WyzasRGiYoK5rUGr3mwWgaiGd
5SAmKDmxiqop3AdDMv3VdNgAxYY5JV9r/NeS41yW9QPk40WcWPP1Z1VZgbwW8l7ma1GwMrjgH1K3
xkPm+U7Lmkp2lbeAtEBgBv74FJb3hklLsTPN9I7UovosR1F/NppwbrHdHns7ToVXn6xGVd/7vJvz
KzFvE3tWISQuS8AwHPS+mLJNzCudOVc6cYJbiQpTM++btOvTkxhTxHPiAVvJVscmzvaDvYukV4kf
3tgb07W+0RPa47ePZlMDoHS4IuxpoGF6szmGRsdYejh2y20yR1md/Blgyp2vmnRD5HU7LCbyFgcs
s3OL/E0gBTpKu8xF+seNZz9o0XEtpOrED9PVnrmr50aIeacM0A32bjLSDHYIFlbzfJeO2It9y7QO
h0NPQk0jfxqDrvhWCYeOwC6KjKb4BviMf46yTcfwSqx/sV/JhVf0SbQCItgu2zc1PFx5+1wlR5qs
FjIGQQWhqLl1PFzJkNPALM4od6T00/p75VQ6dSy7sSuDI+j8qDZ2dt+vwrWv75rNMqC/vmobsCDX
BgW7Z5MCt56TzxDJp2OF/VBxNNBdbM+GtaQlCjWp/0ZnXKJjN82M8NSFsr5qB7+mWb8tAB4AUYEn
2hgNEgoJmwXgqUQFDWWgo0UrdXzQ4UIPt5pn7x9M68zyIQO4Or7rc5tfDgo9PmZp0WKzV5cIPo8Q
ANV9Sj+gPWGkUs5iX5p6+boMpV6ubJh1i/7+oIBMqAUinEfCRDdiqwcRhOUAzRIz77Q1/PBINoIr
mt1lw/BQV2P5EWL9pK/FjXUXPh+Uj0PNE8YyKwcN++dxY0RHwAgUSapsFjN8g3hS7n9OBE3Lt242
qOXIBDTpR9pabncT9HVSPnS95w7xaFcUn68slg2MncyNL0WLGYIj/aWXtBxtguzREyE2VINDg31o
+s9JNLglLVQHYaFFh+5Jln7+V6hK/QBXrYLB4pvEjRqlrpBr30jInUjoul2DYTBLqxbzYSyabPVa
rMyjlHaUXPl0mzb9+tzUc4On0wFGD9/x+TQicIgMs4FIgqt8aN77oKKa/VlCX8rgEw5z8GHUutX/
jE5aF996JcLsHXVs3X/1Cms0YrsCDvyr+Pu3/t/p9+bdz6/4e+XswlNxdwfVAN6VD/xCecZt69Zw
/Co/DmbTBEash1KywQ27C/O3dlKG/lnKwcAIzpi5Sz6WOGhOHxYlE9/DLbZZxHjUrouP+usxwX6x
6iioPiGquCAANtqeDbWfLRPNuAQzzrpvndhhKVH5dFKgixiABZPn3jT2nC0qnvAqLb7VaOgQtlC0
8AekcT1+SZgtoVQUJtS8dNLeDUB6b7xvc6Xc8wwbo/fixEDu5caNBmH+4/uYITpxN4TaqK4kui+y
SJrjBDeSbCr68HrWIPhbqjQvIBOweY0OiA+E+tjk0mzujLFO+kMR4j3WYG2G0OJOBktTX1HGA0vz
fA+D2kVejcBGx42l96JHg2qcdkhAxGluOy1WJ+VhYbIiZWj+heBF2oCnNiI16T9zZ3KD6bYghexQ
FlpE/danGT9+VU+HlXAGDrvMnRTrxJLZejoj0tHocGeYOjXFjdmOqZYnejjSaG8AtlXLo651I344
QWuUn1KzWbyvoiOHT2KqpP5HLL4xBeABzG4Od1ZF+Sb5WC0Tbm87hHrq5dGZGQH+WVG6fJphEfiY
HirR9Cabuxj5a3eF2wtj3OUgJ/gjqmowFDiapezK6GRKUfDj89xDzQb4WKxDJx4IhBAJ9C4Zwn0V
4HOhYotajKSZFGHl+k1kVc3B2GbhehgjCJWSpThJiuvpKRUG0jwxFfza1x+qKfCV3rcQReY/ZTXM
4xerSWerPrs+pxqJ31Tz3wdt+l3inJLJMITepdC/Kri0Ze26O4VVL69RdTWaI2AijWLAqxRDUB5c
TtH6e23hD/6b3suz9dcoCVneTVhV0bDc4r+5ANIKmGxdvjUq31fOeyNyUts8iW5Exfm29d0kEV1s
oKPlrd8npxp0pwybHfbOtCZu3G9+PS0oSVoCx2XRAYe/0NLzstinVmejKyX9fHlMZmJ8AFAsswwv
FrU3sDsTQLW8MsuoVM2dqQeSGw9y7mDsEs+mnHVMpbBSebZwPGXhZaRjTL12hMmcm2j0MLGZrRdJ
lbAfeeOVcQkWZEkHdnjht+JHlArBd2p/7f1GZXx0fIBQkdtjnrpu4F//1cwAArwb1B8q3t63u6h5
tFO7hIE8OOXyOLV1P76JcBP/4dMaGD6jbqjab/lUm/q+tTQeEzHlJ4koRmctmSuBmkUZ31IWxjoo
vBWOKdiRdfDN7bzOeG/N+Zo6ARBbv1YPeaMAZIEL5WffJuM7tvk8qb1EC0I++nYpeOTy55NjdDg3
34ImqWcR96LgmvK+tZVRRKfRMK0B80W5NC0KiRpo97gbG3ON0+6YUmyOwzDt/DdRtOSRc2ureU3V
CgUfOjqbbh2N5YPdRIkTJ7nXD3NcVWXZQE+2/CaPpyRQw7vJE5NfH/LcHBHIS+FT6/tuMsYwiUk5
lk7suwiY/wmrJIeokEFQjrwd7gGB90nNVd88Wr010csfGyJQPORjoXUc2Evj/Lk0xvrIgr3ERVk3
/lIsO9FOqpKIxzW84xFORcPWgnrpTR/Msk2J8bXXFctji743c62WknUAynj9Y27H4qG6C9jKat+F
Vr6wBEsQO/yiReO0dWgGj4VvvCmDqMk/LG2yHiF5DRHvRiTpyGILMIpjsXnJtP6rmHTNdA5GVIgf
P3eZAwyTH3IpuLFv7SUSEzoPjrKMKCbLaYtvEiVOntPL8pm9QohZP3ruQpYlrDU9a1X0whF/WEbS
dzfR4rrTnxOhz0HyBdX26Ea4Ok8+1JO9miAUnHgKtwQM47+bGGB6rKM0XfeF9lpiZ8oNBkmWvBj9
yd611bSedioNjXAnBX2H9xEmQPlja0sTN+aObDWMscnBgjt2nWYWH4mAU/TBmrFKD0ljnQURmowr
cnOfdNRNut2v74RuHO2YmD9tEtorPXHg/3zhPMNPYEK6wlLRg5zHjv5f6bby7wBrWvmlL9Ic+VXP
UTQG4YXWGkPtrgEDd7BUK9uDm7KG/ml6qzMerL6vi/pI2zDs349DBGDAb7UPQBzXWSRDBrkYd8Uo
0ynbh6VwqpsppW32pqdVQy8rSYpRHPrSMDB39rCXTB/dtLd54ERUNHd+bQkn8fhQvy5TzF9tG7FV
26n+nC+YGuJ5DtymKfb23K/7SI1yme+6qBv5j6RJ18umTIP1qAyn0JrvxgCW8jdolusy1LXsvNu0
GDx4gli8VNGHsXMHfpQ7n+abcj1YL1RKJQUTiuMoyPtdUtNmkgSWZfRpP6Gscu/IKc/vWbA1FhTQ
yKzYskqqvQPLJAzPAdQMNrSrBF3fXebna4xrh9HmmHM4iwxjX4PhKem8/DzYSC48PZ2y1hkAn49e
b2XvSpgX6q9lGdbz+leu5FrJGq5/neVFKRISzNpQ6z7K5hkvwQN7f72a/jp+xQpH4El+Hmk2IAy2
Zm+5a7r0M/HyRn89rybMJ/ixYPTXIF5JWuwJzHVrPYtFl6+Haq2G9fysQdzxucoxEetUucG69X+d
eoBKcPfZ0d9Ncvt/igS+ka1xM/B1HxmAJZUd7ExmfUFT5eftFLD/09882uuOihq9rofUm9cbbx2i
MGWgkWGSxIyVwqh779XlfzN3Xs2NI1m+/yoT+44OeBOxuw8ASZBypZJUKvOCKHWr4IGEN5/+/lJS
7C1RGnF69j7cmJ6Y1khkwmSePHnO3/CegtbOWLKWnSRdfLOo0Vq0XzIlahQ7mNS8bnaJVueC6Gx2
E6uycZWYaGs+56X0xxErpFA6edWy6ViDrnGWRfxcn/d90xIgZsWs+YBDm5E9RO0tTtsB7twyp9Ce
t77cKeW8Ia+RSy+tTFuZtyOoehmBnkdwciCjaKMvFCrVbZkWcgO1kHHL4Ugas4ipJtkAcXoSCctu
+i+53iqiuG/Bj/AYvChV1OxHgqk9PzWr0xIug2Euorqkdgfsu9WuhlJ3W2Lj2MtpbtSa3Ja7aqYW
vKuNquRPljFHnG6r5p68CzLqggcpmNLmXqijsWrXelOUbfYT+yej1T7FlZXzKOp0tICb++Ok8O2V
DxiY3C/1Mdt7elJV4sjxE3Bb0Y8U3/mmuH9JC7Q0T/sH0S3u8GVRDIPFiItNL5tbBWWswCx7GYbT
xEnlRQtT5oSGREj0SAGZBsUbhCzZ9tMBuk277xc753W85B4ppsD8PfI08ibLxCMjvp3axh5vWheD
C+Ns9MoqgrdTyC9Er3vgdqxhqFlEoAmUmdTKh6Sq23TUCRi1acLTgNHIi7TUSlZN0saQl/byFU5J
slsfWtHXXJpldCDd8UDvSpYIxlc1X6PVKb5skjfbtOMlnhtyPlddLV8dGt5yFb0AQkRS2lyWURrk
AUY6Pg0HGoKvzCmX0mK1mrrKfsGnwhNqQ4YPmV7OEHmbWdH23bqZsiHXz4si7lJY3Wqaq+VWMRQn
viLvr9N7Z1Ta6puXRG7z6HiMFwxapZp96DmdqL6ZolDp6zcZmtuYeallK8a9Ngv0AayysLqShUPm
ucloD+dfwaE18GVhka5gXJKG1kjtp13nDdd1vq7L1wbr1hJ11zZZsbar2lwnDcOQiZzrMunhmXR+
7ll1mvtrjdLJsGVCu0nxZY4Xnf8p17Zs7GABOzPMACejGWf1ZhjLedvMNKY9H0BngcdFXjChrvle
i3JnAoy++iuFj9SjzJ/oa9T4PJvc0S4QuKkzceMCylEROlSLEQNp00PsZggFzkoawQ65js+aRpG7
3+deJ8cH9O/O2bZRavmTWWjC3COEnpfKttT1ofwkujFV3f3coBi1nrnO0lcGhcA1MTTkw9s8jQIM
I81G24EniBb2yCqrs/3c1SrXljQVJdHU9+ZVo2NcGkmltGhTVnKiTExvGfGAiI830XPW/BKyRap7
wGLIbZSCSGzbMsbTAva0adu72ZL97DphJRVsY9QItG3Pcai8zUqUZ3H1zYvYwrgNJuHXTM9d3uyE
DKXd+4O3ajgZ9Fox2b6lOGpRImEpLKEGrpNOPVqSq8a8sdOo7XQqelpqXerWINPVsm7lsc143uSy
mX2mCPRsWbgF4/lPKjU2XRiM5ar0xQb4hjyUcQDpCBnPZ1OrreR3mchqLedtZbF6M8hR63wdRbPZ
7Zi0Hls6E4Vkcn06nmRe9rQvFHzmfBCG3OuNhbKIgW2nPOnqZix3bxiU4wCsHdfset7RLIqy9Ool
XFD9rdgRBiFk1Cfxi1oN61CQD0l70ZUwWNIbzonRqPl2biL4EORaKs8rrTPK0L50iswxM7eUG7Dj
xqxU4pVDZEcUQI/6H+gMIUIDjyx/ykkjgPSN/1KoVe2aYxaK7TLgudPgsGd0o8odouow8kz1Ssgq
dVYqohp3+WBmbb7HkztZ3NADVTZv0YSsms9GbzQ673rgsRE1mDWWGuU6+6omZknmeN7GKzubiZGL
ZT89l+djjNJ1sdaAjba7atN27pgEdJV7Ipu6esyyYE28lU8ZNSCuPYRXGUVT8lYOSM+Jcx97lGxa
xZCdgAoWMn9QPoe8PoEONIYvm2sklJQXkruKUqR+FZdUVPwawzbmsHjOfNI+kjHPWFSZKuhuLINq
/5yux1Epj4M1HV55oFiQsgTjY8hSgzbPcqdzh3Rgg3A7TSZaaoPycb0tUsVLziexRIv+Y1G8eVpD
9P+HGdttk3P8rWo2fR1vKjQt4kcUAfro1huXJt+vaaJEazBmymggj838KU3fTBpzCWJKFFqLSaCb
u4+UCdS7po6a+UcyoXY1bzC+VbPQLMcUgPsYR8u9iPJyQuZvNdYwFr2x3vFO1kYJu9qz5vRsobze
IA2Q12t+P+N5oH7Xo1KrtvoIKUWhIeVNuK7E2tC1wkfQd6hv0rJZ7cxPCyN19/TKlJSNbF2WfNvX
s/lTi4pZPyhV32QPWY9kcobHjRNWxuw11RnKOKN9WPtRGW9LuvjRpzFO5brsqjjjoc8NCd6vaB2z
2NvYHXrsG5Nauc2ZBc0Ga7/URKx+05VCRdWJbdKM0kt5NEOxGp3LqqJGxpMjeURFuNsZYBS04sJK
mm59eDlxvWTZpAEy63kuEjyfVxQjkhuuOSScKmNPkMA7KFgqFWqFAwA6aJqVw6Tsng/qMfdbb57n
//ycQ+nPq2peVsqNE9UjpkcK+DL/+XzkzqNVppovee7LkoA5LtPqRi1lFq4YfaN+p2wgHppxSR26
sqZ877vVQAgNqQtnKIUOuSeaRoK27jLDNkk/vqQjMrVOs0ZGiy5f2+yip0SWfap1NxmEj8N3XZ45
42rn9maJZxkyqOnKc5DCAYHhPVPMLP68LlFO8allcJQUTa41pKCD5uWAIyPecI2ImcD/c5Ongxb/
Ii4VhK5VLJq3zZs5nbForuepuGNJ2Yk08lhadfI7C3TZITLx7LniBYrpKs5rF3m4VDVWPNUwkEXW
F/Tl3D1CChi6R3KJIUP3A1bUPT5AKtOwa5c+e+gzBa0pv3doKuTsF3ZrDsGwqvI8lS6TbLjAC6+W
HzicyfLXjJeB/ZgBO0uzMOrKkb8zF1UGQTWeZfyuxahqzPKn4pED/qdu6dmAcMz8XBHycVTNrBJI
WzIGcqMmtfhh7NzWvsL0Ru4Es6ZjcLN7iWGsOJfyRNKNBhlOqjVajnisFXmZr1kohJTXDfAFXpj9
vA8NqlFyOcVzOt+qhjxt4J4pw5enreSilqKzKFD/6UoTS82XTVoWnXjsdS7nQK5ZlEHsSR/sNlws
lZ4pRVNX6BeVVcvJlzZqzftGoH7kReudIQsajS26jsFAA8CXmB1jhGdtW3PExJxfupYUgQuPmkeJ
Jc2mRs/H83y0dnOYC8tzDaBUKyomeBtziEaQmvUTVUg12IGn9bjwuv04ql9XkVJxp8Mr7CsnFTqP
Dfm/eLqLTW0Y7172VLUST8XTCaDnso2cSCwPkRk32rA16CLJh4aUIs96oi/CbZNyy8cUJbNCZFZU
Vnnt89FOBGyBctdsNX3p2TUNk2Jw4Ch6ycNQ01breh8RwmKotrOHfHfHBxDmm85fygAAOGSmQQEi
Jzi0L7U86rBkDn3vyCDycliMx6jjSFEOdrkCRUOHZMbUshlnJnA/LvYSOo0xuqTJy4K6ctB21iSr
Q3FHRWyf6mLivYDlt1HupTTqooSYI68ktfaR8YLqpc0NzDnmUFLy6lpAX9xCrNgywS/Tivee1ob8
QUkqiyNA6qRj2TcBohtP+2c+OsYFz70WV0VPve9xTYtYJffS5vXKTPRpzALDc6dZf4ag/i3SwF1d
8s9/ys/8SeWRg2LS//d/vvopfKyvfpaP3Yd/dJn+Ccqz/tUf/9Wrb+7+++nXtLU2P/ufr37YVn3a
L5+Hx3a5eeyG4vkqXv7yX/3lPx6fvuVuEY//9R9/1kPVy2+L07r6nUVADfG3Ppa8kpfPydv8r/+4
/QlE8h/X6WPbPv5DWo9fps3wWLzzHS9UBMv+Aw0GU+KfYOaBzgDY8mw2rvAr0L0ugA2QADTs/4eI
YDp/yOoqcmHo5EHElyyYFyKCaf9BJ88Bz+zCMOTj+t9hIsB+fN02AtkDLhGvWrBhGsD2Y1iNqQwG
9O8xCZPV6PbOlH5lzF3TlRdO2jfUFVFvz1aMQAqtTwInuaHqe75inrtzxyxMCn4DwDXZW1mJaqBm
/LCm1PYHtdmalYtOZVqem+V6Rplkp9bq7VAXP+Bx/zKFGSyWcw7e7IxQzrkP2KKfztlfNIYOk2fe
uwlsKy2a+60+1JxJyXU14QXyX7LYyjddlojAnOOHEhrCPnWwngZ/O/uj4TysWvdY5p6yjWR1pRld
ZZurcbEhdfrMDV8ZZvUjVfV9jU4aRCMcgjorRc4XYZ3E7LygqNZ6o+JVcbkiKronj+HEZaLvQIct
8NLsl0v1FsR1y1K2mm+FKH94dYm2fXTWD0C1piw6W0ZnpyUMX/b5g2q1XgiIN96OWoWwsrystNML
H+hrWIxYSmHK8cVTPs3CuF5XFyk8t/4xLfZVElNi7fr0Lw7lhFuuZJVyoBUe1FTi1fsyGcW1ifI7
PR9i6jyRKevOsMFT7S8gzhmuBw9Y85ZUAkxyDzFcmbX2tewUTszTj9Fe7jtUD6k520gdlsnDtDqH
1c1EQENRAFNORdBF9lW3osWZtP22rIprxVu/rhPPSbd4RwDHfaokn4deXOfAS4Ns4X5yb/WCybWM
EGdLmkjaRTsP/RkVzKWZml3puN9Alwd1MSDANto0v9OBTu2qBrP53VFHdKcR1KCzkvhGnT5E3byc
u0ohtvGgK1tvMfOzpGYfggwb++tifrah2Wb2OKCepHBC6+bikFI8ujEzo99xQqRUaRnzWRFxeu1y
qosdWkB5Ys/bZaUuVs1cglJKFVkiel55S6B4Q7+11KG742w2k0kYgHr6NgtYzGlAKaT2KzM6y1qV
dspshjMuMn5qGhAYR8O3y/5qcfqe5gFTs6AahhcFk922Bt8R2nYytMDIvAMwMNj01Y+VbsmG8+wO
MsKZZuY3RdZeOypvP2n665J6XIwUbJOf4Dge401Q+7BV1M4Qe+J8aj1RIH9rWtvIC5vx4MQhGm4g
gmorXDJ7T98QNWezOMEjfINOehoNTCF4QEaFH/q6RT4OmqYoSRSHjgtlwY49dAiRk62rb1CP1ii/
miz0IMiMmZDdt9/i9L8ChHganKBq48hrof94BEKqSs2oIdwhpJbnD/Ap642tIP2BMBLdRmLN04tA
0xqfjAsXkXtldXYfX8IxQkBegQYK6YmqCb3jCA0nwcoU5LSYZtR4aero6Cf2oWlKKfSyraP8xON+
kjL7HdfDeFDc2C8gk8DkOgaDVYbatTT/4jDiSE4/AmrLct/mn3rBkm9hdFHO9O7MvPGCxJrukVe9
7MWD3tDXsOIg72ffjdKd1VfwOsx7r1Y25XDeZOO9W7u7Qc/3hmiuSq8J17+o12BxQgHDWcQWFTHX
rwbjc7VgErVOzkHU6c9s6g5K3J1HTbIlGm1VN3m0m5mD5FD8mAvF9fHBuYBi1QZcOCSbsd9mWHNE
LsXKJJl+NoZ3V9Ld9VG3bM/1dlWCcTL/cpr2W8a500e4pgvFoH1OTLBJhUeBu4gp59Mlvgftcodg
w32+uHfJqt4vtCP9tHWvEGZbghrt9CoddrVQ9gJe/zMy6P91LvVP06R/KeP6/zGXAqTyz0mc/mOR
ro+vci/+/iVtcp0/QNJI+DHgUUpBMjt6SZtc7w8dRKeNIjcUnycltxcCp+byIerlyDzQlpdJ1f/k
TZr1B5BYqeYP1ghdW/fvpE2M/TteDulCvgCWG2gqvks91lkd9DQGpoy/Sq8kBzdxN2nVnsXN+vfC
xfMwUu8FrQU4j8eGLsvaIH+4LsghKcp53av4gz1EBuo09PrMUz7cT54KvwWL59EwfUMXF7Qugryv
YzPC2zbizGsXui2GQ/Bn0QSavqWKg6QWAJSgNcV2ZoPnCK5tWqBrYN1+aFEJJDG9xPbjMLc3pp0g
YBx3DxiU3vWdcv/b/HgvhB/hSJ+v0TWJ39LyTzsWNdUm3DFnGi4EtDkF+w5XShjEDaiaG3pEt4nW
3DWavqdreSNynQIqXoWob8zXnCAvVH0+cBbsfGGhpZM06Kgrc3nipR3D2p6ukTn2BLgjuz/WS5eQ
BURMmi4ElEpK0yxAqNrdmCWZT257Rovwmzn3viuaOFiz+TJOzF6KooQzHfA2GaxAVYbvNHF+TFV1
u8bVvq7pfKK6cUoj7yj3f75SjhmS6A7t+ViBWpFkaJxMujDW8a4W5dKBDkFW2oBXkNeeszdtjR5M
W43EcHXz8bs8wqs9D47oEohJNDDoUL2ebuqAeWyOh0tYEKYrO2IdKd8/HuJ4maIKpknLCGzl0ds1
zKMh0LNPTQnsDUsVd5ul26cWuInaPrHNHmc1nJ8YB1aP1NmFkOvKW/09h+ppiWRV0oWt1z5ieCYu
O4gkW2hXFY0xpwhzN8OEdCniDerT9GSz9ubjO7UJbK8ikrwEpEtUwh9EDf7z+hIsbM+LIlfaMKdh
dZGj17BtYQACkF2WXU/nhcyzn5avqUgVf8Tz8HucWyY2gIN7oVq5SAIwtOkj9g6osntO7QZWacyH
dbGnPYWvUuxsS+l+zG10GTXelWic8tKiEB5q+XhYs1VsElOTpRkKb6PQQshen+DUDCHafOpmip1P
Y17v5myNviBjq/lwRS/g5Bh7LgOKQjtuF9DGu0ib4zuzV6WPT5aAFUCp0IzqT9TCnC2m4hh7YqwU
TK1Dk0hNLqZcKbYguw89jWEqqygG204c0D1UvgIbyXeqF1fb2JwfzBKEv2bD4kG8ZmuPe0Of9K0x
9t6F5SXbj1/Hk8P577FUvg6Yux74OI2s+njmwcNwi7HsWpDI8FD0LMmphk9JQGi4cYha1ZTe9IlH
EW9252ojRDKEqJ2Zh6Qx1Ec0ou+HwZg+TQP+9TUzOzDX0gm7Er9GFTxQgJXtZTdaftxSZ0btK1a+
zi2/FG1MrbPR4h9xhlNOmg17NhFrExsN5C7V/fXxfb63wKRGB/aZ3LF+LOe7xOpsAYJvCSCd8qWA
CH0Zr91dMxSPHw90HPefnidbtyHNp4GIycT6txU2IV3cItTQhkIt8n3VrKCVXVLGhUoDUauAdr8d
u+J7xjw4gUZ/7x4htZvw9cD1srxfD60agJkENpBhR0/gEeDwJWdG7Xu0VqesGY9OBzKMIKKJ/5JL
XKX7czRStHZWX6iRCNfKubaGJvFFYd7GpBm0h6/TSPz1tx+q1DpB/QGqOdR9eee/PVRNGaNqwr0w
VPvU3Haw96kp+qll95tIaJdmrgV9cUrf5Z3HyaAA/JGblmbeR1mGAte/mNOpDcvYyDeenV2YE5gC
3ZyrEy/uvbAsbZxkWLQ0nVXy+v4o1LpeA2cw1B3xGC80UB06ep4F3Ajsx8aa5sM09L8atauCrsz/
/PjpvnujTwpZUo8LN6vXo9uNOzqtx7yBagQwzLq0k36HOO6Ju3xn0iBnbEqCPor2jPd6GA8aRB+h
8B7WK/Qafa3u07ZAg1QgdVtod0KrvOfDzD8nFMivPApuNodK9mxO0vTkjucNyENM35Qm1HvP+mrD
4dFFd0hSj+i7FDfLMicbGAfiYE+xvnX1NvvudmI79Tbis/a0HpKFPsLHT/v9l41VMqd7bJPeZK82
OHS3iqWqW6Tu4NgDBXGXn8L7E6hE4TvrjICDOlxbnk55DiTGiazv3dcAdUYSXCmjUpV9tZacyMis
duIkbE3ZTe/hslsuF7pdXS16/JBRJd18fL/vvQN8iVBA4FDDIeloGS22ErMDWQ0K+t6Z3tRfOZWf
eM/v3RJUOTYvjlrUho6yJ+D6QxGtUwMgODF3Zj9Wga606E1qy7cYOuFwSoPtzQmEAGj/NuKx9U8M
NW9uq4URaxFts0gZPwmgFpuyGn92ltDnbetUdMtrF3Tc1O0tUrnBzr8DbbkqbLH3MmsOEcX+OZb6
ZSy7dK1jzPvMSR8/fvrvrW0TxroNvVEeAo+0mxZYdGo1Dk2YK9m9AwVpMporK0s+/++GOZpU+TAk
tj2MTQhITt0AtUDhYs43kTqd8vx+J32EdfZ/b+hoOtVF66UruKcwXdc/YYdsy1H5VAz2fV/OJ6bV
uyv1aZ+jIgUH8en3v207aFLoiVkgwJAZ+G5U5kUOqdlvc+2qc61L1S0OSl7s1dSsQ8eKbz5+pO+t
G1QI0KiWugD883qdTnOaTqpgipV6hRmt7Y4PXTmLE6XGU6PI3/92izVCLXpCZhYuLmr+oKuW+FQp
9Z2MyEXXCuoUgZ/D29HcmL0ISktjCETD5suxnr4DELvRuuzaSaJbtSnhynmgLj9+eu++O5TweHKM
ikbbUUzACQzmhnDwJ4IdHyrVHG/X5YYu9XqYHYJflGaBanfaPqsK4xBp5t2JCzgSdZA5EhUfQhuK
AqgfHZers3mJZn0ueX9C+1E3Bf7FOSacaN1rcfllbvLvpkh/9XpRwfbTSh8d683Hl/Ak+ne0/XFW
RnEPDQc6Z8eU/TpleuWgx8LaaqNwbYtHFA5uxmp2/BZEnD+CqwbyUXxuptY4K9EbCXGR2CYAPbcz
59QNxZT8c7dECRj+6izubJo03VjsZs8F1GrPm2bO8wPC4EGL42rQ1uuVZ43xDgTObdcm3TmKHfco
qYCZnK3zefbysMfKfdMgBRg6AGICzcCZt5+UQ9FU67chTTnTxeAMK6UD8Mcbs5V1ofqt0UMCJkw/
Iqf7Y+S3U1IUQNDMa9E6ODHUyVniWROaorgW4dl+iaxVf2GqqJXpa7od+vhuHosR0pJxNrfzReym
RpgnTYMokpsF5WqP4FfosZnUFky/WjuaSGmxg5d5a6eLvluU2D5Eq/EpmQ0oJXVabZN8qr5rq6f7
ah2dN2U7hd2KzGDnuhcj6PrdogLXtsUAEAIkpm92vXaWt64iCxW/Sst5SDvIgNVywJ4aI9POg/FV
t9a57D0cMP35+zs/QlOoXDrSypl/fb3Wo6xCM0hdRNhPVRas0xr7SZx8Vrv0OvayGz51YhG+sy8j
QU9nGDk0CCHHR30EPhDvSRoRAkhcAlG4cTAk6jbS8jN3HdNg6k9Z1L0pabHqcF6EkWwhSoyIjdw+
fotnZkufN+/smiQTaHFjARyj8JXd1pjTIn+f/hwwJQztMfe2wrM+l2X5KOr+gkurLmNdmH4kkuKg
eRnytOm8fKKjUD2Yim7sBs3u/MwtQLx8vEyPaa8yUtByJ0wQpTCCOKacL3jXouUYi7ATaO074myY
lf5sLZNPriEAjLhQYaNszTAN0H+NintrttMp5ZV38gSk6ckQUAAiYr3Rz5oaw+kHp2a3KQPpkEDq
aQXJ6pxSWZeT7CgmASOQ8RAjQyoOR0dHA54FYPW5Rp6//GFn1o4Dx4kMW4b2N0NImAK6hZqNztvr
OUC1AlRXO9ZhPun33dR2QVJVkIWTPXWZ1JfZjx0bn53O6k68yjdPEW8kzvxYQUoZGwRaXo+c6Qh0
JdlShtixBqDmL7D98JuhOlHGe/MMGYZiBjJ27G8YQsrL+G2SqyuKdGnulmHcqaClXKH2d25mZ//O
7ZD4YAXPrIAnfpQ8xtWIVJpHwbWszVt4mhttsq6Jwife13u3A7KEReuYRIvj9F1b88LAXa8MsyxH
7d/qaPIr1u3Hq+xNLCIDQTaA/5poNKP89vqZASRHSqxfy1D3lq0Fz6xUvQsgsVudZgHaNQ//u+GO
0g91USe0RNQybKZll+ntJxT0/AgXbk8iYuvu+78xHKVxGk3ovwOSeX13VVKr+miPDCdoSbpeCJ04
TCrDL1KXnnF3IjN+s8J4mLSlyStYwiRZRxMDqapkatWyDKe1BJYY/0TJZaukoG6sq3RZ9sPi7JW4
PTHqm9T/aNSjdT3YIsfhqSpDzZgAV68+HE/g6hAmS3v78fN8L2dFgY3k37LAQ73JHtG2hr+k1iEQ
7DMpV1iI6A7ayPWSVNdWjfpTlY0ndNHf3B7bAMc015J1AYq/cgb/tqpzt3VXtdcIWzneMEu03uKn
snVSGKlmNJ0Y7M0bZDA6gqw42bZ8U6YcFjhWM7JeYWHZ12i+54E5lEFu2OfCQQrAdG6Nxr6FGHMC
xPHeg6UNKaXt0HOl8Pz6Ji28l2vF1EQ4Qj/Quq3QYSoVcAQxjte21iKBRnn+9eO3+VRaOtoR6DZY
GNdKfXYUa1+Pmo/wHiwy1HBcvfxA9LxAyNAjIbMejHyOUYdcbN+dyweYunvqxJsqz8+1xR4BLq88
FsdrtnRHyl08LWsQt7gOgA02rK1Sk7e12Z+mKSjqK90WG6UuqGzDQp2tvXVy6wGnne+OwKhGrNoX
Ix8sH6Tz1erk4ORB8ftunfwUhl76tH9imgbuOQXX0R/MPNlkXp5s266BIuu0+k4CxTZj2pwIjbpc
OG8eDzVxqkFIvjnm0cKyCtMWCGFi29CVnIocxfR1WUkRneq3a22dmcvg7ESkni0yzU8Q5PgBo3YH
ZHe9VXHC6Yek2zp1ebDWOttqTm3yMBozyFLzu+0iL57FqberJaH24zf7Jqqzz1LCQtyKeiLWbEcv
FnEmaMCtIN2zEclEL2T1QdfihNHN8YUreKtD47on1s471R8ZYtlIPCgkwHSOwl9RzBaQDqsO28ns
d8M8O4FeUEoUJNjUMgWWImtZBvCLo50oUi1ARodQklUqlEfjC5YVD/PU3yOCBs5NXT9niCGczU3R
4C7pKSey/nfSS5ntG/j3Sq17TBxeT364uXHjDGYVqp4kkGV3RhX1PhR3WGWA0+X/zWXCXdQKMdJR
bcr9pE/a5uM39TbgsFNw6PB4aPScjyPqnEEuidypCpUlPy8W9UpVE5QSkLpJtE21eBdTylnUZe//
eNy3hQDkj9G0NNkccTVirry+faud8TEd0zosBoG9heaFIllzzJJdoPkPbZTcMkv92RougQR9PLac
fa/W1dHQ8pn8FtGbLtWSUsUYS++XPay/A+60F5MYT7zhE8Mc97bcUS8SlLtYBN54iSUyXZIu1OtT
heO3aRoPEr0nNMd5hQhkvb6bGBm/wYD1HU6z2R4iu6nPC808JU3z/vuCLiyxL9CGdblN/vbQ9NUd
kCHMcBOb853em7eJbV7ZafIwet71EAMHozt93iBioA/u9uMX9v7gEgCNeh+Z9bHTsyjGnlN9zOBC
OZOwsCHK/lpg/vuL+In42CGGtRu47R0CGYcTY78pGMnZ8tvYRzeeKSRQSczYMfAuyyu2rS0hF1Rv
Fhtz4/GuMbNvs6vczZ24wNjvxEJ5E0rl8BhLAUCgVUL78vVzjytnRvfaq8LRfUgWHQJAfD41n2DU
7ZEsOzGYvJc3K+O3wYzXg60KvIJ8cqqwhH84uroPHHYDu5D20ynDv1NDHU3bCGoqwjNuFXZq5SMe
GMREP2280emuffwG3x8JaXG2BQ3d1KNIY5iDaGwc68MB3tBW2DaCdSoinZazLlcI/o7/zkMEM0KF
2JUe6EfbUAm0AMwvd7Z4GO2leh777ViIXdSWKPXPRnFihr57f7+NdzRDnCkfB73kpcHSv3a06bJr
m0Pjooqk9/t/41ESZ8CZkhG/aYhmC20eFCCQewTx7wvXvPK6OmiLErpRfgoV8yYnlTP/CWoLpozz
59F76xS9QoJQ3tcCGNO24bhBuhq8fts16yErABYpxpePb/DtrgwEh8K+/YSFgexwtALMVlXUPpIv
D99LygUK7tfJQ9/ABYrFQTHLiyZpUj+WlOjeuS3GU2577+wary7gaF0M8BomFV+CsEnBzxX23qTV
WLjTzcc3+s6uwZShFEPviS7gMZC4aOwVkW8ebqdpyRm5eePH+XBqaoKcfBtROIjCNJFqp5RH5OT9
bdvo+pWwnZPD2rryA+WgCDh9ae/ICIKiq7bdpCafFzEjBmssfy4iA4VB7X6T66lBFVu9zZXmFzyo
xk9dfQT0nbWHfqBQXjTiNld1e+es7X7Ru/OmNi6zWf8MdaD2s9SeD6OWjLsptRRwwM3kD0iEoEbg
ITOliy8UmruLBb/GEFnaeRe3lXkewa2S2LUBLBNKf1WAWxlmebHqtQCLc+QtxtL9VY9qvG+LxLqo
x3Q/Vsr1OBjlec5IG2SLoHdM6pk2GO5mHQ0kU/N+N0rJgrVSttPo5fsRUlpYOdx9Xq5/iT43r5rI
/BZTqN7MgDek4ILvlP0YuqbyxciK4oKX9MMq7Pm253Qc1F68+roh1v0co063LpED57+ufN0qmsM0
KsNGUfo60JvsfFjnfS2KwvdK4NEOSmefk8x0w6Fyok+mWWoQlDXw0DZgKdPi1GRrvfSWR24jUr+L
briblEjxjUr/5ETaIdfEImjS69au7YQNcEh3vqOgj6aRhZddiYUXlXtluVxyddok+Rp9TiJrDNCz
ac9AvbgBMicYALUqBDTZBZiSPH9UVqM5s/VFXKktqacUrVqGuN16WW9B+dOzC9eKa1y9zUOrJtYW
bRn1MKHxCVGDJm5ZTIfU1MZtZWi3xhL/jEpU4bPpNqUicZZqTolefVsHvZv/WZmFuBrX9oFj9spt
exuDRpjvmWsfGkaRbbEp2k+AhLYmyE72QKSRJGJvj9xk7uuZth+FG3gwtfB7WIwtbExrA/7D2CP9
/YkWGu9uimBDpXPv+OtQW98WgZYuOk3ZcA7Kbm5914hwEcDBOKAyOW3LNjlD3K/7ooFWgz3SQAB3
Sj3UytjeOKtZn5lDN8M/RyY2yPBezuL6W+12xS42shyKzDR9hmUZcTo0hoPSRZfCXtSvkxJbqBjH
+XUbCUOBv585fufNPiKN0YXtKuYmMs3ph1W1WVjx4PHXAs5j7DCaUpv9OGvKpW02eUsfqLUqmFQL
xHSkRB1E71Fv6T4P1aCH0KZySenPA9QucLRQmgqJGCHOS+psB9T+tlbXIVlc1zYfr+8dtd9r5VT/
tJA/PkSZdcM5Or8HpKDq/giU+dCMdv8zMQR8IdRGI79auunRShLd9AtzGpszT29QIVcWJQvybLhL
F23vULBA/TIJ+mje4kIflIaHWH3S22ezbn13kvn/sHdey3Ub2Rp+lfMCcCGHW4SdmJMo8QZFSiJy
Bhrh6c8HenwsbnK0y3Nuxxd21YxlbITuXutff1DOGlmBQFvnljta1nIFu7f1xkjaDNgpuYs20CE3
3dD6ykDHBuU/zL1yccQ2x4qKLUUax3M1ip57eTSDsOd8LTQj1Xy1jRb0EPBEt5E9wxOm7bm0CtzY
ag13N7fGNyvCdWVRkQhXzC/sqF28Wu3gGkZRo24laxhTr24nSw6stKqvJKkUF1bhiEOnsGY2SopM
tTCl7o5QU2VPpK+OP0WhJ9+nKryyYrvzMGAyg0roiSfI1ruRBDwJd6zYyWY0q+dhOu7F2F2iiR29
sCl/GKTfGF4dJ1FQN87SehKhWY0b5qG5Vzoj6pC4tOOlURq32Roc0dNBO6AwZ1kW41JVh7rfSJMn
Z/pVNqTXcI5vRkXfxGH9WLfpj3auJRdLqjMjzy/tSMZfbzzoKMVdKzFRTllx7A2t8ijhNYXRFFyq
wU4ZCeX5YYYvt1266sw285tFJv4Fl+4yWDop9+k/vkIsIiu5NPtNJiuPlsGJ0az2RERuXWMzgtUP
GqHtFPfXYHY/CpvvYurm0RdjtFdiffQ4cr5g0huSO2S9cqHBy+Gk9o04C+vkoRx0XEMeRb9AqW6H
x84sHmOZnhwJIE2yXN+OTn+HhceFVJSZm/XVuZ1YwSjpsBebW9HrL7oFsW80xyBcZtglyS7iySiz
cyP1IUvsizO0nSuZcoAmdGPbw0VpRgfLLg1XcUZsvcCi/LlhImK2xPuWhhf2xc9U8ACdL3HleE3t
PJRlsmFota/0+DVM8cMuuosoj89iYwhwm/kp5+UDyhasQZTxsGTqCpZSxZuwP1PtzlKkM05/T6Ep
nRNjyxQM89NveCnkLPP4UeDNpmUWnp1j2nhjVl6r2rJzTPaCKcrLW0lhpWdL8UUTszviEKIY1RWk
D88UvbEK4b7HIhTsrtGlrhS+nijfJL270bHX3LPPuINtP7GmnjIxe5aFh8SklC8OgF8UF2dy29rb
yLk1Q3MjKZP9XFTZRV+YFy2eMV4q+BzHVtrNuX7oQ0PZafwPkxZW12kU536jG1j5yLinGCJIKEiw
CelTX5/N3tPtZas33W1WTj9HQgAODSQcFIUkkJrTNjZF0n2d40kkN0ahl211E1bWFAeQnc1NlGTL
AQTz9fdl2GedLegepCWHYAUKv6NmIZxCa5BmkDKGEcQTktM9Qti1v6nj1azKV9Dqv0T6uBvs5FRP
/UljCXkGuFc24Lwxfn5fmTUlBsl8RtW261pEsfYu7zGElO6qfLwk8P1aq6X9OhmBOsR3bv7Eh+cw
t9ZNr1hnS/dMoBGpIydatY/FL3R7k88NUGhtL45K/lGvpCiyh3IbhcLDzcAl48SToHX//ql/LErx
l2T67UDKJfrqmPKY4RPlhCInNVbFpitRXQnzkGm5FXhLyHgJVs0pQPTjjcnQ4HQZMR2TT0YJ7x+2
LseN2a/oyWiYe1sRHsX2BY6U/u9v7JNWcB1bo8WDSqAxcnp/mThN5NX6q9qKbjhgpLgtYglac7uR
m5Me2ys+eYQVcC3QXZnZnWJaRyiaXplkU+KjtrWKigIg3Jjzs1p+WV32POwlmO5quj8DLdf2KQLD
+p/+zaWPec640GGQ2PM0yUU6ixLmB06+Hv31fsT7CfVzB6HBOgjd/uet9q/3fLxmcHCTCOOMq60W
OvdKSyBKWW+GprxUp38WN0xvtjaiQP+sUNon1DXvX+W0GNlUl8BOUkmrqSk3tCioDIcT6UKf7AKG
oSgq2l2SaxnGvL8MmS2KucDT2Q7j4JrOo5qPjJy0Hf4qQSZZJybkn253a7YEO85b9sXRApfNwVLr
vGcdzN0Bv/VDUQlp19rZy9LWQIg8XnLStYeoiQ+mdYrQ/ckqJHCD2byNNwK/4ggpyeKcnNei4vUt
BROBfs7wFkWJ3Q6KfmIlftxi5DX0laIVv1kIJEerY67xbJvaptoSf2Kc1UaBBX6hCoYPY7LLDNiY
S7dMgb305t3v94BPOvtfroxY+P0braWSvcHiJq3O3q/Tw9DWt7+/xCfbzIoB8RoxXYdEePQWo4V0
4yVh/Rlzf1aaOxtDBNoJw9ROXOiTr3P1rwC3g5pOeP16r7+gB4XptHE4ssfYWftVbW7bOfuBrUnQ
dNGZ1ZknVvdnnwdadlB05F7MJI92z0Wypzajut4yMvNanFfbinST6dTT++QFrf0hiSbwKhi5Hi25
NskX7AdZcnCLntqVY2zoN79/QZ9egpEAYD0ySzaS989twn5CxoaPyWEyX5hF0bhqb9///66xfiS/
vJtInfDfd9ig0sLwGDu6fXZq6PDJCyFphQ0QO3okCm8D0l8uAX1trIEzym3vyCjGkx8Ca8QYEscJ
xPbz66zCXhpVyP9Hj0tMdjHJJtcpLRy/i/RFaLhGIP8Ifv/ITl3n6JFZeiQaowbbg3MnuUsm/NG2
7xsQ/d9f5/PX//f9rMvql+cmjbMGmZb7Qat7I1t4vGOJeeKZfXoNEirehJEkTx09s2E2W9MJ1/PJ
CoMhVHcN3pj/wW1AUHQAEC02myMstrZnsswqboN4zEPal+dC6LvfX+KTnQyoEVIHemCDeznaLGXh
QDN2gHurBUuZcLhYHUwavGsW59Q4/9MHZjGfo6zVlA9zOqUNc5PXX26n1YtwdfJI8XD457cDO4a4
JF4++U3rb/jlxStOleFdaZZbCIWXJAXhVGaLjd4knpza/5geBjpO8Yc21kKPZR0dpubY54ZTyVyr
l2+W7jbCXub3d/PZctHRea25sNDUP5R5SluZhE7ycubifO0qV4OLwkpOcF8+uwwUFAf+C+EbHxOm
IJDYESaAW83CkgdbcQKmPBMnn9/fjfpJ1cpxaVGdMz2BnnW0KhewcDvERXoLCH1VzaCJJP8qllvX
jW/VxkZKoZI6lt+3xt4AziGjbTt23zITA0tTwcKt9LLvBF5QQyyu3uBLrjrbrKp96uFDOep3ZbUE
kpXtWm1wFe1SGMaJA/KT4/jdHRyd+13cwQRwtHKb9xro8kuvq9tUri5UvQ10td3+/oF9ejUDTioc
RN7Pcc8UOYOcWDUfc0KQurxcYaCGxxl+e9Vr4pwaEn72EVBp/N/FjrbmYkKHaydcTMa4kPPAjQfL
tczH/+SWSEhaC0Po0EcVBhnKfWdPPMCJXC8WjDfJ8TZCwFJT25vWif3z83v6+2pHK1QIMOcaL+4t
XpwbS5u3hvQlVk+Um59fBB4HNjGcnqv32a9bTigsPLxraCy2NAdSeSM7+EO2zYlb+WyfpmL/v6us
38ovG1su8Hi0TJWxXIrNp3O2vDnLTIGi/z9v5+gTr1E5iFnjQkKrfLv4nqvfjEY9sRV8+mXDVNLI
35YB/4+aA846gtgxxqYO6LbS+KqZzZasdh+4y5Ma50TT9emz+/tqx6I4uAvJ0I1cLdK7YMJiFYNM
d7Zxsh7+MYscSqaznqbQRJgrHn8MZiPXmmzOfAwyuXbVuCls68Sz+/R7++USR19CN0S2LKSJL8FS
fVBlcrn9WPuPvjeU9xSfHG6Idd5/b8xzkpDpRkmfemHEMhIsImZluuJTauZPXw4HnM3Rg0nLcZsf
6bNF4ginaM/IbbLMYFYIblGxIipOnKYfrwS2ptD9rrw8YhXXB/vLEirV2pHThFJntQjTtGbfdUxI
muEqpfH+/Tb38aTjUug+0Xxob5L795cSah0rA9rVbShZG7uZv0B/2MZKfCll8bbQzhnXlml/4qIf
PwwuCsaGLRhEXbgy7y+aYSFtFpi/MrlYApmM5Cq/LLrxxOf3celyFYPzyASoXHXT76/iEGa14MrP
h5EuAdowBoAF1oCPiVBBFcwT7+zTe6JtBhFF2v9BgtKgDjWihvXUS5mP7982l5gXjlPw9r7+6y51
wqlzrVn/vbtUkP/P3XMungmb+dViav1Df1tMQZrk3bCcNFr5ld3wL4spR/4DUA29E5S8dQ1YvNq/
PKb0P95IsQ5/iCqdt/u3x5T2Bwx+DarSG6UPNuabWSo2pdd/4p84nP57mf2HrwfJCwcM/SwglGKt
1/l1xaug+7NBmMZGxBiuRNjGNuYQyD2B8Yl6MKNycAmfYjZnR0FiIWuvCbzeZLDoquYxK1FEmBim
X//yDP/1K39NE0RkyWXfobeYbiH60LlTuN8f1DiWvkzkC5nGJhXh/UBFcZdNUvWstuay60l1yTdy
aPTB4NQFaUttmGqeIFjnvFWK9rqPKsLcEpuUTdwfpcTtVEnUiICN+VuldPMZnvWEJTJSm64i2wpj
T0ZPhHKsn/wyUcoHxciTp9DUytvO1BaYPHGl3MC4gFLtKNlZXRXxzooiGAWGOpluMcGstgDy/KKy
rJe2d1JfNQikgBwrzDQga70NhhWM5oyQtcc4kTTLNYxs/lqmHVlcGETKF3HYwTRvlkK6STGyvimU
wvhRJ2Wj+8Q4qLU7dA2uA0Ob6BgnCbUhJ0En3BYfvLzaablqAONxH5afG4lFKNTErM5tCtWsXQUO
77e2spbzSVWyTUNX+JT0umN7xOoga811vWJQPpPEUI+R/pwVxnwIcwLNc7scn9RhDh237jSCjwvd
TyFWu3Nn1z+kMl8AQcg54CfVKzeEF1DAC476q1zVWm590i4UKtg0gJcvH2DQbsuxP5SZY/qLab/K
kdHfR2qBEXZP2+ATBD1HbjOpGPCAfBcXSi6ll2VdXOvQGX/AQ5+gbRCxs1DiVaLHNazDd9SQcvkh
Qske0iYN1TPZ3jJjd+HEu75EeS3P/dcpa2oiCktplxdZ7fY1pn19N7Z+mKrfCp28TB9SuuSmhnQZ
GqvyVQiB5zxByEjwiVNrUuUhU9rLTu7lizYcNNowR38SbfzExHvxekNKLJfY4e7MInklckWOq1kz
wuhrrGSrJfUBQ4FyM8IhugCvuJjN4TJaie9WVuimV9hTx0OhO6PPxXUG++r5Jmxk8yIrkfyudKR7
Dpbsu9EjujZmcj+3Rs0Umg/Ith+XRdH8WElJQ6nn+yWuog3s4nrXa324uEVpI8TVVJhPJMRMQdT2
WuymsQFLJ0/vBGKV7WQbXkT4h0vCVR4UWvlqjtADpEkVQUQ81E9DQVYwdcNzWxL6RXLc11Gdb/IK
zYRMFIVbKmI4X7N0qlRK6V2HJ3Mqajfkrv1S0V4asy08PTZxU1Vhy1udFRCrOFpEKNoSDrjDvMew
BQulmCD30ulaf4S3NPXOTRdm/PupUt5njfOzU/jY7UotAmILrmujz/yqVhqXUFsHnrgULZgy4IK0
9FTQXiFZuiAAWpKCWlemHc7hyVPlyPLXVleXTaSOo+rpZHVsM1PNXD1XbyqCmrzaTqnveyUhd1ke
r3odG7e8ML9g3kqicDVpL2AepuEKpdO+trMw+IDCdsAyzs5qrylxpYeYYjpeoSrX7WCwmjJJ51ud
NYzRKwQkEh4TPQZentJAgGrNWXiLLamHCOe7IAt18urrQWdUpjq3Vji0LgE6StDOuuMlUkv2DBkI
GzJjqogJvMmAMi4754s6kTMjIaFgA5IXEUzEr2q+hkvUvQ7Fy/CXhu38UsbFd6PPqM0kLdE6H+XX
rU7IGqJEK+yvJ8IRDk7TdI/QJsK7aZ5H/RqaOlwKsvFQkiQvmQ7SMMpzRlLjOF3neWreAb0bqa+N
+nSdJbGZ+pEC92bBRP6O2LXwvhfWstOz3sEBsO/8TLdQFMt156fsGhtGiIlXzJN0O4o+Y6Y8MRRB
GJGakJ4YiZZz6aAESqcrMU7KeTXl9Ywh6OR4/N8lvijwONzaRB264FF/MBRrup7TFDpv2lbipzGs
KwwSNv7bWPZ6zlSGr4Nj19l1GNnNY4tLAyvYrM27srE65Ty3cOo/UR6+IWzvDzdkprQN+OAyQMAR
4/2Zq6UAWjGcis0gxZqHL/2jkY9floqwm5psJ0iJy72yQMMYyu8ar91t8qqDcCfdZ4l5CWyIC3yV
Dl618mudyvF1oyhcGfReg2XrLd3wygBrceFUHdbX9PvD+c394PjnKwxaEACjNwZ1f//zzZaYpijU
+fkDVafDFI5B3QWxW89vhtWr3M50KoLiuol0zWRLRpq+N9LJ1aYmwEllix1+sYNtcALY/FB2U8qs
c9B1bmIaFuab70oZXTIdpwe+2Vh5TahmjW44LjS3N5TBjeiaCGL8Exn+b018oiZGQvXLN/PBvX5X
lT+G9rn7tSJ++yN/lcRUsPgkwq+w+QfDNBqkv11X8USmmYaasDqrroXhXyUxXq14ceqMShnzkIIN
MPYvu3pF/cPBTZSpHJ/jWkrr/6gm/tAFg6iCUyHO5vehnT4C/IHmhzzOTHMzzeMcUNy4OiS3s15O
bzSpg2GIewa51dgE2hx5zWM4NuZhiQp1L5j9BwpO70tZaOSZJ7e/PMdPCuM3xdO7tYc5AksPFACR
ApKwI2SDKKdR7XURbZdRCb+t6XayJxVZVHq1pmXbeuyiKbBQu+45/uT8vIYlDvUSqd1eDqX5bkkw
Tm60obuXYtGtZhid7uuSUu1qZVyu1b5XUDlFcXKdVku/RqqEOmdSVajoK1O594cqDH+qNCdQTOOW
4jvMQg4bHVnR72/1zbbg6FbX5hm1Eup1SOhri/ALFkHAnAaddQo3MVYc92Rk9iPhmFMMN1GBy5wM
CdxdadnbEnLMVhqSb4VRS8Lt5phIAKwqkwupV9OrBALY1g4d+wf0NsUbojo48Us/NCuaQR47Gzkv
hn8cI7Zk0KhCdpJ4m44khKWFVTzYhhO08HkO9HfjlWhn+2GKp3aztEK/Wpza3qfkhvpZ1UeDF+J3
s+/DKjkzyU3cnPh169f67jnyg0BZmFzAZ6IPPXqOZjWZuT3h1lAjJ7yr+maiZZNtb1TyYlckmfjC
AX6lUx1AJaWFMsABT6CLfyq/jn4Eu/Iq5ON3fPQ3hHAEKNNGGiWfKeUXWPpE2iEq7DpI9exrlOq1
PxOj53X40fux0emeLVcZCSgPCw0PYHGpnGXNogadNcrnkoFQrhlHTxML5WwkqlsqzNpwK4lkO4wc
NmZpqNdaYozbSVcSr06fZtLdcLmR0y9IwHOXpMHsS0cYiVdY0HdHVfdaabyPzbi+aMaCKnBWF4HO
eUjuY22MJXzkVcZMorKewVuUmFpOzTehRDoBlEZR+mY4xA+F3ORbuZXPkfQstjsKnfKlxHmfLLhI
7KvWySQ3mnvZS5mTPA6kaLrA1YxKChTXiZuL2tk4Qg4cJb2H9jj5naSpCioW/fuIeeqTrWTNLmmw
0+mU3vQ1M0KV0RKvzVqmkg7G3Ogqt8ZG56ck5QpBlJmBRITnO/ZtiAdPSj9MCHjyRU772Q0jrFcX
rI6eHHKSLqViJUsxVN326hAGxB0n+9iYqp2kN91zCGcqJU7m3IaSsmlmURxIeoT2rBFJgGlOuy+6
6nIqs8LvCKQ5L0ncQt2bm7cKwR1+LSSyHsw1BYQ883O0zPFPIqWzQLUbsSff707DmtIvWvG1pHfc
0JmPBK7Py1crr2qANNO5yhunBdEVSewuneM89WP4zbbH62WWReOJwdDuK8p7D/D8PhkJjfRje3bu
U1waX6O8TuMzwulJttRwHHNQTJAsXRKXIcEhdGcCizZ4EkyXkRpT4UutWtyZcy38uVTMLQlVyXaa
+ru5qKtNZjWk1ncYoTL/zntiNIf7OE4dP8qVefCw5JrcvKgIkUh4iZNaxZtGmZQ9rVDyEwzC8Mjd
xI5/tL/NCK/R0Y/f8tiRfuIcDTN96uJrQ6ueppj+xSRbGSaAPAZmaoZbXXe+SzNleDg5+ykf26tw
7l+URlW9yakJ07Y0yavIdibtQwSGhBgC+8YmWNKy8xM+pKKb1DOxSDdxk97kodFdZ2vcV2sO+zxb
NI/VGG70Iex/ZLlxbSjhsh2b+LIgTXsT40qBFsP6LokeIvkYraR/EsnTpMB91kl4Y2rSeiruZGQu
hQpagE49m0QYv2rt3F2y18i0aEOsfhsXlDSVkpkbJazELllwLPGqpVVw+Y3mfYuiIJBq5ydHdefC
N+89vsnxqp6zZZOlSX8/57RAxFLp1w16/pIOADVILvy6NaAbJiRUnxtNmxWuUSYyXYs1PaGtcF40
cgH2qYjNrxKQ3RPSb92dHT05DwtQA2/IycbDVwDswOiW20p1lktUKQV+C5p5ZTclGqT5MeroNNjv
jPOuVqId0ttwI9WV/qVF9nAXx+FhCfPlUBVFeJNNIC+EBK+yHHOnrP5JRCSb+CUoakrEZyoRVZza
CRhLFQ+vGWv0SYVsYkO2V4urPJqi3Uoc3azhTJ42p6iRR4JmoiXd9i3iFLdLp/pxKFNtnxYjyw3i
85DPw6tsLONlpbdtYCxtuRD/kANkRGaWXjuEzXrMy76m9XzehsQnkEdG86chdZENqznEZoFFX6Zl
Z2uu5KW9ROZjAguDBIZxKs9IStQ3tp586xygo1aKbzHHbC71KMp3i8iH2C3G8qBY4FeWPTr3Ywld
kX1Xue3Ufg2+6bqNacaUUPKEhg+MKq4JIE6uonjQNpWVPFag3QmRxqKr/UIMiO11Zit9JIi01Uul
3aZLY24rq28PstYx/2VyAVHfKTzkyVXkSlFuAsfgkZZ0hY+ZdLwvlCb9OqZK8iBnpfy6BpRfOGrx
wmQgObMMpyaHWTLuyQDM/TJy1L0ypq+O2dwN+erw5Qxfl7eKKo7qchNDmrqIMOXeZ8xn3EqrrYvG
otsoycO4Ss3iplh68i4q28VT6Y5jKj5o2kQqC3Z6e1LSNrJa1QezHc9Ts7uyZkMLoOVc1omjuFJX
GV6WtO3eqovBn/RG2WWEjZ+RuHsIhXxTDvmA4m2sXVi2jDrbtpduBCYUELHn0NPI2vPlNok3YRq+
lOi//LjDtY382HwXzRF+XqJ+bJuoeia3tH5I1DQPEn2oyB8SrU+6p7EF8MWUPddTCHz65GnoV3aE
HUcsUF0NJkfEe/InrRu9t2M/Xpp8U+TMDdViKNzcbvUrku0bwpB1vm9OPrFDtJKdVVR8D7NTYlFS
WD8mVYK1nzwMKYNNZQ6vGyHqoCVE/HXWC4QPullcpKGV7AhNKwnHDUeANYwBfhJPl79a0TBeNqKJ
fAKQU7cEOwCPKeXrKXXqDnqqVBDciVkCIJtUp9a+E+GUuWnUs30pDF8H144mgetbVGGgLw1lZ5+1
CZK9oLQjcINGzLIOFiMkBYe9qZILgNgp1+6IYGzB+JIwLzHoa5rYH6WkVF0DB+nIzQ3FybdDrRXf
Sw6n/KIR6WidmQQrE+VmY1L3A/FTWvtkBcqyJ/MBVbsSJ199W0+EOd2RKFmck5k5sD85ZY3syeh7
EpS1ytxFTbfCg0wdor0sT425UUetHRFbzUCcErIySh6r084WnDEviKKOXod2BllxCDi5Uyvqq0s+
84EGpsW6bIpL7Mm7CUXSxPNQ8dbFZGEINTJko1Scr060hb+oc/eoK7nyMLR1ttWFyC/rkiDeYDbI
eUoK51nOem0H8KYFZWpbEJjE0lks2DrOgtIYMPxHF9mDdsKn1YZYD4ZlBqQXXTTjQKhZ+KoqIDCk
9IlJ81u1WqqAgOYI6VVlIf/u+z59sKBfSteFPuhI58zoeoiTbCMAQwN2GflsGWTtQjPJeMnHKvxm
JdjlB71qZbUvLFHNQRwn7E1Om4JZTDUQW9jX4UEq5PCQqRakW1Pvyn1dmuOdJvTmoA4DAkpVFpYb
J6Q+tPowv/AEqNOGMqypQVPztiJv9RAngtpsKbBiVJFkYd4tXupOTQ7DIimt14ZJcq2qofZY1bL2
RK2tBfwrywvTgIUkw6hE1SFV1k+t7GPLs5JOv7OK8a4NHcC5qvxSNC1JjE7ymPDcoOxOrqmmlzja
P3ZLbHuLTiwspSjjDMYSgZp1t6IR2nlVzv058TiLN5C14falnIHNmk15i3YlSXcpvg01TaxSlTvS
LEPASFLMUvKlWq/EbNMA6zTSQxH3YRroFtnX53WO9MkISb7aIUVCBBiHpI7fJItD/sSStNkPwtUG
V6a8/NFGUnMm25gElIpakFOu5l9jZ+WydBKCCitBFmrW91JFPFeCPupQC2wZV47UlSTSZE/dapH2
VY/LGhE3TK7SEkdqao1BZhySuh4y/1wibFTL53Ecuxfb6eavmL+ae91quvMua+cfeZp+mzLRHSpl
Ucm7rmpmMdhcPplJRQO8tFkEfahXn1OmHvtZbaKLnlHrLgkFPPPWeNC6dtmMA4b46zhBWQcL5duM
AY/I6lnq18mDvg4hSiIFEMOZ8Ugu8ducAgosMwttHV8UzDHAodNL1m9xUb9NOYa3iUcNrgG3Y52D
LOtIZGY2gmeQ6RdMSwRTk2IdnxDUxSTFWYcq2TpeiY2mv2rWkQtPgumL/jaJCd+mMtM6oEnWUU3N
zKZahzeFVkkOgceMdJx1uCPb/Y0WRgxvyswWvpyW4WP2NgqSSrvfGjqLxppIF5+releqC+WIxZGK
Y0kLwp+Hri2E5OEPhPdh01J92iQDa5HiKa0juXot/czFMF1lXbrn3GWXC8v+NXmbS9WWsJ3dYOq9
5bdSb6LPKvtq179NtPJ8dMhBnzNMmpV+6fa1XncXPPPXUk7m0nNmY6dVneyVaFZbsk5cu8i9sdPi
vWQ4/Y0jFzdjn+R+ltmPUdMsnt41FJNa+xx10UhUC+vLEACV4ZTfZGmmXEyYIzzY6gJlTl8Hc9Hb
jC539BAbIqfYIDucXthRFmQzmT/MI7NAaeR6uVJ7aT0armPSo3aDHe8jNmA/xM1y8HGvADjSs3Qd
f5CkYKISdZwYDGmdGSaplX7Jxzj1jIaSk+JbnFfrcJGSLjvT14Fj00/jPdkP+3zqmW42+d2MgYWr
5gXhp7VJMwewXT7US0XM82QJwUinM0xUsJJ2109Z8jgWOD8w/JTJn5tatT2LsYRy1Ybd3CHb5nJK
dXW1fNaCTkXgx4kT+04KVaHFdG9TJZi8ouOxnuWh/VLnpnVJoEr6UmRFd1aMzhgYTRZTsnb7iDGS
LtnZtxAtvbElaTXaO62Wfmcg1j3Gkz1uEszav1DYEjTkDMp5XYjxeVi69mqZm86XNch16y/L4n3d
JxpxAaVG+YAi9rs8RgKbo7m2N0VrWsKTOQyQuTLpWHl0vuUo1VmSqunPN/jkvxDvKYh3Fb78e97D
ZfL9mcUyPL/DeNc/8xfGq/4BmQARNCyvtwQt+D9/YbzWH9jUAAat8wOAsFUa8hfGa/wBfE9MBOIH
hiD2Khj7C+OV/7BwS6GhAvwETcYv7Ijn8DvewwfIDmsS9EXAUVxf/WDYZ+WERgB5dRuaogbkxDDu
4Bz0Gy0sT+bjHeNv0DsQ9jHv0c2Vy3fE56xMrTbSxGk3a4JMU/RYhmXb2Fbv9TY86y3pz5nEv2V0
fJiCrI8cvFQlthXB6LGtWlbL9ozNRLvB8eleD+1Agx9AM5zigj7nF0uaRycQxo/PkiuSkUZ8Gqvs
g1ZFtIR3zwNXJJRq3YWbYBJNQFl8Sk7w0SGYewP5R+rDl8DfjwZnRl21aWnP7aaJwm6n4TaIfJe5
PdYN0czRHmdnhtX198ac1puyFGRAjHf8l56EXn8tZnNbUnSohH46i4s24UrWwzow1XBfsondGkPR
nBBZfNSyrWIRmUTe9RtbpxPvQexUhW6XO1G+SaX+wqya87norq3ImeGo06jEsvAFiL9b0LMEy9iN
wS+r8pOBwcdh3foDMONisa0k0mNrqIlmGmdbGxGb0mIEUU4VDZgeqhuHMyqxpNJFn7N3FMmziVog
/+cc3ethioxnWR7Pqmgiy1peviMBPOWdvN76O0iYAYZjq6DS4OYs6+NRhh1DPiDzbROqGYr0JTRp
2SMNIk4/lDKgVw15TqsBLUfVQKYOgVg7wTMiBfnoR7AR/RlOzKiHbK1j9dAKwutJ4iSbgtruVUpn
42mZZyP2nGJ1plCh1rhxu2TXZZIX36SwvQ/HhYB1qQT4KtVRBKImIHJRbeOWP1YfAFzkDe6D+kaz
xP0QDiF9dpR4NivEd+rqnp5mPxtR9pXJhio0+17HPEgKwGH1JJiQ/40Q+FJLDdI5xVEdU8FlOFcr
Zu4Boxj5xax7S9xGWq682GUONSbEoJ6DUXK+ETzfP3b89ShVofwCrjjWZOq2i+WXtBiVO80N84ky
KVTmxuG86eqUafrQUktEZtf5ClIN/EeK8tIaSR6nTO4EvvO0angVDGHjEWebPXd4FJDvifc521Cm
Bc00Lduyz+cNfDBpCyG/mh67YVbS7RzK8zoDEQ44fJrtLbNdm0oI+5f4MFSByKT6Z8HF7jWsa0zi
zO38nGjalWYm96+kpqaNmyl2eJl3fQURoWvP8eSQdYrLuTHcnLJBdROx4Bidk/p8rrVW/0peOWMA
qXIeSydcjecnqfhaWmZ4iVfHeKFY2GMLJVf3eZ9kBPfVuvDLmmwVr89s8i9avJsPcdwDNgm9mndl
Hirqpksodl2jGPA1yPFdpDYziWCJVcwktt1og4jYUS08hovmubN0GNekudq91EksXUWDUc/7+H/Z
O7PlOJl0XV8RK5iHUwpqlEqDJVn2CSFPzJBAAglXvx+8eu/4Lf/LjnW+Tzq6o8OqKobML9+RQH+K
5lPEAbE/eOAKvXLXdUevC7U9XMsZCZkNMH+uO70/oTMX/EjHLyc3GmfZLSeOIkZ5AiBCtZTLzNm1
We7tEfGUu6kTlDlhxK/9OzPPFzBJ0gGSaLJKgIDRbddd07tGT9u2fLZTp9CjxBrUm2l3BV6QQpCa
Uva06cbTKpf0dh1SreBMUJCwWJbFQ1LaNGOPS609pa0PQtAzm0ZNx2Abj+WEzsBZfYAH6CYXIytp
Ky1xZp7zoDRaCE7+BtS0G2TTe4v93f+J4wwd8Ha5gTsreNxt5/iSVjugn34DgZzFv0+WGeCpSp8x
59xSb+99W0GOxAYheU1dXrQqGI+5haU70XtRoaECdkqAUMJmg6LyDZSaJwu/Poztw7JBVkgrzNjZ
YCx7A7RWoasdSRHFJdvgrmoDvvwNAss2MIyJsoqzNWifhw0qI4j/owZ5tTOtpTpWAiCj3qC1cfK+
0JmG4mqD3aoNgFsNcL9hA+UwcSCFKDaoTgE+8LLaD+2kzkTEe5d5A/a0LBujagP7ita1d3Q+mMCJ
xpWoAyvWzPFuMcYbYwMLa1BD5MTqVOi9Ea+ZXI+r4X/A0uODtEP9TFq9b5tKu9NbizO6kWaxGqRB
CZVXn2RLbSDNWM3egjDDXQSgabrk+TadeW8CdRYom09Gzvnf2XBQTTcETCXYqCrKL92GluqNtf5Q
G4Jas26+9huqSjBRHU2yeSBdww0tzP5pWG84rLEhsgPXJBIbSmvVhYsoeqTm7CeIm294LhU364NK
ll5E4ifgO9fVR5rgrL0LGGxuqPAgWgBi57/BYg4e+35DkHug5DmnbZFycPBlsBs7aoCcm5IS+dD5
iUNz6LlWGzZdko7rAVbbpWkzGrXNxXVKoGy9WJ2PXWmU14Qk5Uu+Yd4EuHfnKZNj1OYcnbS59U7W
Mt+IOVX7pq3ya1PnD3OOqjJ0f8LqYkPYqZ+ar9OGumeaT1WFzAfIkJm44Z/g/E+c3twge1cYCCXT
6lRvcD4HVm+fiuEbtAsV5mbf3Rnk4jacunTt0G2EgEy51mH1kydYl746ejNjRSgU9CWMg2qyNNZ9
td7Yyg0emjpYzoYrO2JN7OLsFZ71krFYHAioJEkIAObGkOTeejAZ5UZpzBu5gWBovdrwHQHxGkdf
G8N+bF0OipaCElo3eqTbiJLUgzKpV7G8VpZsztVGqLi9VJ+ryl8pdYTpIwK+tW6kbGBhspx9xRfV
QvOn5dx3LVNhsZE3mNvWvbEROn5VyV3nWUU8dQRJpxv5M9MIsstNHaeduZFDKQLmvVRDGxvFaoWJ
lX0CfKUGZBhXwqA3Zokt2f6q8qAliLnvbvS6GmI/N4nIUQl/P8vWQ76RVLbVfZma9Ty161sp4E2b
pKiIVpIKGCH5MrA8xX7dPAaDtXKIte6t0dxVWda/1UTdHEhjgrwVLaBEn8bGlPf3a+bewbh+aDZe
rRPm19Ty+2gCTIizZov+SkrS4wxjB+qj7boJiZlTVCW6xO7LsvF3/cbkJXoVESV1tnPvK9xVcmjK
EcYvZ9+u3LnZcTk/10uWwXU2ZKgLqX03veIxJRMoDVaJWjGrYmGwt5FjnX93O2Gc5Ib/50EWPIx9
pUI79xVRRgjeorSVthXiBe1DXbBQkSM97guAATcJjC8AYONb9pMFXRyA4XWjRjOCy0i6M3v7lWnD
va6rTpjWZPLKHNVYVM+5JrsqCqBexcbB9v5gPU2VP3Y7n2y7RLqjoHjF7qNqo3L7lBh44JLqAxni
0+eg1/I7SJ2S4ry2zfMLp360KEsWfFrL1bWhGe1KD6Vm6i+8Cfmpyqy+Dyut6b6Xjs8jFGSOfF0X
I3swtFkdcpGkHr5HtAehGEuDYhrLTppdPlmIfI1VSj9alN8xS+QWM10u9FygWUV5RIhUQJ0BqZy0
poulN++czGnvtVWNKDrrvn1JXE3pkXCU2UGfB00XLl2eP7V5gWjAGGak3oNwixerbsilzPx++DGM
oxJka6vWCa3Spxi8dwbxVG2qBqQ0FUVDzRg5a8UqJDTjBqbAvuaAH/a5tFIvgUosaNF16965pXO2
+Iaso0pjaErrNLjSuiEjzj+K1JaPwVLjTszZnz8WrAG7wZbNBzW2sVXb6iJgb/rQ1WXDkqUnn5aS
+AJoyvlCa+J8RP4jbvOFkCpUxUyYoTM0wWfwV/9HVXfqwFO+PsxemhwbsuWMSFAQdUAGb4QD772x
J9VpCYj6rLwxJGMA+His1jT2l3K5L8zUnR7zwF+yaMz1mi3QpTfUkxZ/dqBcTo1eIEjNq6l8YsoR
u9FkkWllQd0swY4kXotGvRpzHdzq3ehkQZRIqVthD+iKWQ1Lfv0MRqm+ehytvovRXz7QHTsEkaxE
T6jOVlPqqBRc0+x1/Us+KNZwxqT2Q5c2VXY/YSWoYGnHxdmxbrALL23AvUyW9rGreCAONMdrV0Q0
wJBdrSry5+YmNo1seNUyM3gd+NtZDH5RR66spgeDM8I5bzP52OSrdqiWSt54M6LaAflrzkC9dgip
4TtexLKQNth3I6lYCJiJXutQuLcn26JOiLlztdZdnajJfalyh0GMFPNbk+QiYhVl4cYb6l2G3Npi
T0+wkVxhGxcEH5nTi++s8L2kddMyav9gCWJXnvShyqoXJOuQyVPGRBCoQKvAJR35UhZ1el+jvi+w
t6rysTN78E57KeRx7ojwqvUWb13X47VNpylaC5mUocrN7DCZGntgL3IA7ypwLmkz8Cs5incfVgOj
ciFlrSJjzr0fZlDOx3IZj52+cApR+vCsiKkOvaBYP0oqhI/mXNXjzq3kejD9JoumNGhP7jwgTFHK
PGba2ocMD9ktCP/EngDUnTZ9t0/aZN0Fidd9M5Oa/OdkoiHI90cdUbw3Pvx/gLCRuVz+BhBuut//
GSC8f2ve6l/Rwe0f/Acd9Lz/wmtk+gQdgAHQ+gQo9n/RQeu/QCpABTajNSbRTRz6H3Qw+C/X9nAM
0ka3QWnuJhn8DzrI3ws8E3++bblbGAz1Pf8LdNDcMLl/YhM4tjZMYpOBgkRS6vErbNOgLh7sQNlx
J7NsTwGz8cH0FpRSpNpEpq9MlFKTPE2cJKxd0qDOD4Tr3jpg3jeWppeROSJhK6Q+4TLkPCHJ8aef
VUktClj3Dm7G30nJNSbaTjWnf1zof8F8fkbrvPv2vkEXhE30JZI/awM9/qGcxDFDM1ASWHGluf59
nSX5JQhqk6q0dMkj2Tif2gIfx7JsWjCvbLLzgpIitAQhKyF4iHMo/KzZT3q+R2lvx8omorKTdXlG
ZEftgTt+HrL20YFDfOUQy6acs0PADemRUVjFHJmQ7zuWSHXorGy6ZIG+RAkbblQHZBZIKm+u+lTn
VM5rA+lK2rQvR9/cd6otLn1dq79AouDJ7+4mdrlNHGx7AMtsKb9eD4e6mxZRjxX76PufKpEPhMaN
XXpJgqwPl9wqXzt9NVU49tOXP9+L37Kiye1DJ4+OGbwSvEvfvts/7gWH0JqwusGIx5n/WIsgeJZk
+0StnysUmYS8ejTpeuOGtkzTi8ZR+7wY4uufv8Z7UBiWD9ElOULorYnftt4Bp21GgjAJNjLmKIy0
pHfaUJ+rH5rnv9hmvZ64Dn9rcXyPCvORPnF2YP+uQ7rQ9q7+84dPIktG2XkSVl53d6brv0JfPw7+
Xwutf7+7fBDQM+EPjkEOyzuItRGs7s7qytimAbfC97G2h6R15J4zrR0pr0d01PsmSSqF87+Fd7cf
CXLJO+bwO3/rGkq4s6kQo0QfQl5ZLToR+25TRv6QenGl90+iSUgNrIZoMNaX7aAR/vnG/tuP3y60
BYuCXfv9VR5oNkSa0su4dZJXPWnfEIO8FhaDcgf/PEsDGPxvhuPNvvzr8sJrBA5PctkmRX//SOeE
3OoNdsYYtblzyvN0oBrTF89//mW/Pz8M2SzmBtApucnvreijsoeh8dBueNiIIuR5CDQXOcBU2/nu
zx/1G0pPmBe4FtYCaCWMBD///3+8pJ47z2UHi7FZri549Z47w/mucXbb5bouwrXoY4YUZG2c2005
fPzLx//+dtIgtiWgs72xFzrv1ojBXqHLLD5eWua3vmxvdNV/9nT52UrHo5GA5+C3CXPlRvDWH3Qt
+DwXlDI6K6bQXDmHLkXaM/plTtvRpz9/t3+5C798tXcvFxAoKa0pXw1t3NlsgvvAll+4Ncc/f8y/
LJNcAsgd2D+WJ9bLX1cLV8P7iA4FU4GtPnhyOPit9VJtBzx/HONBK3ABZLf+jDeRIZxAWeX/b3Mp
eAhMmr19dDeMJeSi/foVckbToh0VD4HftbEH2BnNwur+8kt/Ixx+fgpjxUbSbUaXXz9FbwssWvrE
pxTec7p4T7KSLw27ba+G+M8X9d8eK14gKECWR/qD3i36hV2R2O+MfWytoj+uqfeat8sQmgivDpND
CG/um8tf1qN/+3nWNtkZAEfQtO/uY9BTG6mKgagfMT6lQYD3JOvJAPLA06xvf/59//bampbnega2
C2Id3oeWdJq7muCGfYymFd241qmd4xPLly7ARpko5gMqgimkiP21JdNaB5r5y9381+f2Z8AVgV02
YS3v3o9xTjSdbpmewhf7NmCLv+QI/fYYbiO1jN8Xbgt9ZUUeKbKjmFsf86nX/nLN//VLkLHK+o/e
mE3o3Y0GyW47M2vQ+Kr2lcTXx8Uwb8kIeRKGeGG0wzrtrmHn/LBJeLNUy9j+/wb7f5k3jW19+nVD
oJqNM6O3kcDURLzzSxGGV4/oanpSZCfojUm7CUr695CJZLF0mv1ApsxUotJzO2RBKpCUBWSWk0Wa
qcVSAio2i7HDCVqESacRNkDVBEWLjR79+Yv+/nDim9Yt5lJSBXSqnd+9e37jZSsEPRuX/ZzTvnAu
Av/gwZeH60Qe/J8/7felk60E1pdjp80z+r67C6OWO8qiQpPuDNO3ssw/IOi3KIH923j7mykMXyN1
2VQdUhNmOsb72qWioJVXlbYe4wFAkCReV6u0d0sz3CsKI1CoElmc9pS+dXUDtWsGtHbr81FQ3z3q
yOMbRKXIhpRPd573Wbr+dJQzIQOiqU3SFhgmjCx76Kct+owctBB1YR8JuUAtYU72dPU1BaT589V7
f688ffNx8lt4tXmq3q/G89hkrsi6NR45QMWOU/sPKgU581c7wQDS/G1dfj/U/PfnIbnk5MlB8n3B
clbLYtJFj2+c6fzSFrrzMKSJ+5cn8P2SvH0KDSdblxpPITPrr09gRcp5Dey1xmaygvaK7Muq8s/S
FjdDjeeHjtO/fOD7V5MPpFMF8QFDDZWf74splZgzH8Zwic3US19FV1IRPnZvZm98NSqw33rKUZC1
dvOXz/1Nd7B9MDMxunY+P/gtpRs3gyyk76uYcnCaUdiFzNZ6SqSHpxuh3tmE3yuc4tlff2Su/wFd
353rU0LABITb8NXEGIFNKWv/sla+fyn5WhwUWKM8YoyxUL7b5FWTyqHhXYiDDstLolL7BExMHwuV
Jac/P8HGvzxS9DL/PADhULfehx+WizbKCjE2a2Ba7fq1SXepJSLbQ0iJsryMV2KlInc13pw5wXi0
DDtOftrObm20wxWY/Pw37/a/PA6YHFHpsF0wZ/1cyf8x6I6dnfFZpYoLEOM9cG+9s7oBptVb32A0
X4sRqUKaV9n+L9fivQkRhRApkJwECbPBAOi82yLAbFjPVUGFz1D+gB8m44H+EoxiOPCJV/CL9WZu
xvbiVhbAA13CHkkjnfz256/xs+funzvV9jXIt8Jy75AV+dstGSvQy3TUptiuZuubI5JP5ZTfzbo5
HhJPfi/n0X0iRsZJcdcF6WOPNeZYVWtUm0H2oPn9CVTbvxmnsj2q3qMWnhQYdCBa2186G3unra3t
g6f12R2qEOdEPoJxCpp1jlvKFj45deccW2vVP0uxmofEboPDmI0juEPTEcpSD7tB6WG9iDqq6BG6
tjMVT7BuO3OBiIAEMk/IKL4QBuKdSUO23iB21aOsW74knRQ0n7f7xjRfutlSj0u1NqFP8dfRdAfn
2qHhRilRtXc1IZOHDIFLjNIChn/qqyRKCXC4rUooB+qWQUVcvfcvajbK59JrC+cAf2utf3kZfxvg
AIfAInDsb0gBvOG75VBbuqVwRjSkaWM9Oan9zEX90nri8ziQ/ZBv5Og6HKEG43TRvv7lWXg3tPDZ
LuV3mwCI9ZF+yV+XYmB33y6rforRxzrffOyvz6aRNMd61V+cPvhPfNb/KMv7LdHo5+f5GNsNxGtb
wv+vn1fna+NnbjXFAurkZTQEVRu550TojJKvOSxaHlWq02gj1dSjOyfzx0qziqes6r1L6rXuj6mY
eBALpV1kjXs11KrcGnekDkGjJdtqVlJY9wiWbu7go/Id0kL+pzPoB2G1BtTumB/+fAl/X01sXlyE
nNQ9IqZ0373UlbMsQT+jgUKpjDNH9Pl9H+T+nS8Uz46bJSdckOlmvsDk8eePZhDYbtCv7zL7Cknt
RETxX9i0f72gmZHIFHWPjJMMSdO+LNAzGI5fn8zWh/8XwhWf2rwc3HBKlYfvIHfq0K21+i6hYumb
8vP8Y0pHDGfJPD81g6Pu18RJQJDwPl1geJdX34VbM8X0oxqVcS0o0bmYpVFd/dng5NTRu2Kj4UPH
LsdaTXstX9p7jK+fGsO46l5lHE2ztS/CbxGTzPXzGtRvVoPfNOtke7KGwfyIfML7DMUkdqJtN1+0
hTEM1cxROGZ3LyvT2zGxBI/TYovrbJuDj/19RO+Ppt86aUHVHzO/MJ/aLc09mjQcJey3R8w24lMm
deNQJC6eOGg16rkErVE528xrVrfzM7hNEJfoIUhpWloMQ12RFjvSerUgJqGRC1HDdN7kQzXcbRIe
jDLt1F6oCYLi9IZpfdPKUXtjzjaehtly3hzVQfVq9B63UKBk8xTSEJ8UZC2BM7NCZz9We+yF60mX
cL1V4i8PxpS0u0mQXKMNpgdOXsAoZlR8wj6PSA41a9KDNPSd1YkFBgErGrqmu1KnJCn36Zpkly2F
usX430ZkMKbdvhBYVHeJppku8jPJtYAxeqql7ItwTnXxCW+i2A9d3eahYWnB1cgNcTuMKgnLPm8+
+1aXXWiSIvewhT8OUtfE5oCKbHI9WcR9ixYqFMC6n5hl6MsBOZ1xRDjFkSgsbzONjfTUtd15KYvi
aOZd+U1Pp/Eeds/dLWVAJK8xZ9eqVsV5sYlH8YqcvqVmLbC8E0kz6DWP2oIaIhMGvhodJYbWUigt
p8BtQ2vwtbNBs9x3JRcxMEjoKV5oTrxQrBKY65Ajm7J3LjoS/GoJcTJLz6GYBucJroKESQp6BIKq
Alba7446tF9clBk2jmKijt1NrJNfd/nB9vMRt66bn7MipfilRxqia2bWQ6AHE5loc7WcV29JHzyX
oWV1RHBTWnBza5F/MLBU3BBjTiih6PWXnjxgpDXCwe+8JPuh14061vNmPBOm30Vd4wZwjsG0V73v
fc5HF1K9sVW3s9cy26lyqbE8NSvba7PcJtqEKMTUpB/qdWCeZwdhIsbI2Fj8kXAfV+MlI3mjMJU4
260XvCzTRBpD4qjHXmO+wEzmd7c9Ner7dkL5MS0eV0QaV9mkHVJO075N3CVW3TCf29LwrtQtk8Kb
+kbkBpKGv7weZUhzte+ipXO0s1zm7uq4Rf+B1+TT6PVW5CJ5iTTOFAfZm94pkGVw1v1cO66OzKPV
0bynvJQeUatJ8KqMQj2qzFy/ioqbOaWzvxcsmo8l+PLtqAsZNVXpX5e6cm89L5lu+3H1vpjsAl+D
RuPWJXXxKpzSRFfOPZ2H0o0rtZn8coUUi6NaezFEkKmjJ8syGuqeo9+ST/I2oUiyjLBaGE/w5AwN
+H6OBoriHT2M3cVHV32nkdkfoBS8H2tTPRJ7lV8SVbT7CWB/b3oJkb6mr8V4dlyyih3/ggcWzUJd
vM2uCsYQ25i20zWsgZXrPLj1wGYk+iA2SRS5zzmi3jdpmWDxruHsQ3PV1jvZrtbtLL0CZ5LRMiwW
JTnipDGUOW7u0bp1c2ei77Oanxuti9E2rh9ybL1Xr+D55SN6cFMi/9yiJAau73vL2v3cBRElQXdN
1HdzIMm3Zr2EvfZTRbLYFeen+GSOfXHBSOR+w+OM6Kab24vlifxQozGL64ZMlxB/G51HMxfitdVt
vqOhpubqtOOxlwmNURXaoMxP76bA7/fEUnRnGzjxmpeV/6AViDyaZeweR1IUPq/9kH90F3t5aILs
QzO32nd39WzWHnQTYGjG1Vr0elcVE0WAyzree8mQGSctNcblVtCYSFndsCW+NYXw7kRR9GRtTY3/
CJgizmtdmlTu+PxjxhPvefIwzsZKD4ika8Z0Usem6dMH4iFUsPdkMEZc4dnhiGg0RgRKWyj84NS0
zR25DQfclmhNS+QTIWZ6i3qvblpPYjXorRVN8yBKwut3fudS91r0z5XS513W9+5dOyft98LQ1Mct
4oCPHqZ5Pxkq+UglCGndmUY8wjxM7WsBOu6Rp6G5OD8JwN4PQV+iPs5kgFdC/0ZZIpFxk9zLkoBz
C8FYiX7UucX/XnzcEhUOeeIRFlaRb0u2YT7fA45Pn71SK99KvUahI1S6rxsLwWygZlMi2DSHnFVc
Wz9p9tR0EdlkvqAabK2PTrqy3ujVaQ6s6gF+tP2xNla5QyDYGCHXa352lbXcC20CFUlRqpIx2dZU
QArrbGRFt0/bZrxMLpxMKQ6o6+eYJAH7bQ5MSfa6pZ6TJBDrnh7F7Jq0tvVd1/MveOO8u1Q6/TdN
VMyJI62Jz2pmTYGdpT1QGIqpphS+97yuJuxh6+hX0gzLU1CMJsCjVE+cg2hyFGV1YUutPo2rHpCQ
2WfYPwe8dkQm9m36QS+nC+edAbe4ZhCIkV6qvnig7rgJg4mQaU3xsk5kVp62nH8rdhMOOAdDatDc
YmYGdVTziLvZPOjGLKMMBvKzKtY6f0HY8mnJ7Uzfs0k3KUecbbiwJ27Q0PJ2ZllwXhRJd4z9x5oW
HI4cnHkOqFruq1lrUK44tF+Gmdmxy1mDxRJsWz1bu9fAI3BNfHU/z0mG33mbgoIxRX2SCefUYtBb
UaPU3dFQ+dnnO94yrgz3LKRV6EnvpXa2OaavggvFFbR5FdPDbKT5nq27uCi5XvSxJsrP7fyngmna
qfXh4I2M1Fhi0Tdl1RExds0CipmPYx5ddab3sUnqeM7gpkbNM9iQzR8Jz9TRcZo1FHrtxKTqxbU2
unuR1TlKw8ZHfje/usVIICWaqlDNgg90yuyFK1R+qbusIXuV1IfS99JrF3RM135worSOTqDaHAgk
9N3TuIFGfZepj7Qf5+ehSlmB+mR50fVKXghH2EvqjMiFQdxmUFwajYNCxadaBKDKL09UhB26EemV
NczkV7fHXKglstPiiZe52pXpeiV5njpTXZTxsFj30p113nzDfvATQ4ElKr09qYXic5lnzV05i+Xe
XMVQ7/teZNfFYAV1IAwf0GjR2oi357ouxR17G15ergwTLNq5Q90zjs5uMBAzixs0YKF7cNQIl1rV
zk0x5N3jbKXBjW/UX5OpWS5VBYAVuaPr36jt/9B7WaQ7W89xQ7SpEWeEUm3yUz8eVNnjFyWYwZs6
dc5m5YCHpeMzf+cy8XadJ9i2DbU35Ftavy0e2XxE4M5Ry1NLxs3CRGYl2aGzK5s5OSluzJGA7HkQ
3MM06eI8qa+kExhXzebZLJgxNILBj8mQqH02BE2YYDfjn89fLSpkYqIVl2uWWCtyP2M+6XNpPWv4
OG6qJl0ep9zIT5Ys9fsUz8VhMnUOOe1Yam5k6LOqIwhTxfJpLDfeataHrreXZ3cWMiyCtqA7eXOF
ktM67LzJJFoGsZZza6VNaYXo5zG8txpP/crBDa2V113gSPI+DJbF8kLCZXl5xtUolh0pCuU+yKYs
Ti1kbbsZMx22cGv9TgyNmCOal/A4rNTwMad30r1H5m/x6Ph9+7nwqvTDpJXihPhZtfs0mf00ArKY
HgbBOXdX6ASTdJgA0KmZat+ZmigJRkpYptp+rZ/GqtBuKsvG/jCuLgNAS6onF/tVoK+JRnpCyQzl
1usoGh/xsThvaqox8HSOvQfJwsyq9D4yc91D1ObPYkCVsojqMJOwjiNeaed0tYq9UTbFIw3aiPI7
I/iUUYT6sZ40MgrcOT+0255vZA3jS5VzUVd0xm4ovdZH3cskSCIYhzDSEO90t8Er6675cWjNBiTX
EbGqtO6q6mDXTA5RnVLHrz84/qHQ/K2C1X1c5LrENZENexqn/WQ3yDKJ59zyjhMBurG7VOLrwuMV
6ann7BOfoHSHqXEzBS9YNrpk0e6dmh5WzggC4zBiGmnjCijXGj0coTo6ObitG7m9b5yTQgqYMXIC
BDh3yAHH3w9rQyJujlKpq7xomB2GOktlmD6SmTCHtN9XJjeHYMpzFyzXrWj2ZRXaN68p0pdptvIv
k9T1/Tqm9ddRq5F3EJuKwlo2j3M1pufBabObRZtY2xH0R5lYrNCxZ9Jf5yYwPgQ2TumdWB063bav
NLgAPVN148veEKFjUWY3BuQR9NrU3Uw+TScWM52UQjt2ouzixvTGsw56TVVGkJyN1aoOqSYFKeiJ
HqW+4GXdjOhm2swXeroVwbg95xdtQD1KQYq5y9YenQig69GRgZpQF+cUQTctWuWw7FL5ZC6rm4Uu
7rc5LOusi8u5OvRAIreBDkLbWw5K+1keVqtnvE2tkatotfZpVoS1ptbihm1uTR9ts5xPQmhkfyRD
xfPbkG0EwtZctDpgv+vNaMqeVsfOzlguWjJ2MwbGpPKhbwT7KRU9PdNdY3EQKJ7SOU9OiaGnUQMk
AQKxfEiH3D0vU0o4lh+ky4Yhj6fEMqZ9Y9V4VAheoQuXJSmo2npAcLqKHReN8q/Ra3cBs3tcFHOJ
qYnULSp4xcgeVQyGd9OX8jpSEhKy7ewmsmG+pjD1mNqST4GJNHypXMAoBHv36aauBhmxwy3zazcl
yU3gIThz5TDv16QIYktrT+vas2Xb2qvqC3TL2ffG2Lz79naIm6k+lsXqxmol8olpITj0kkierW19
Trr1aWr4x1ZWkLWsDP2UEs1b0AUcclbZDRNdWe2cdsAgy8obGxSxyDxt3+pksAlSpSmbZEfAVXfo
VDnf+AUAo2kTs5P4SRFVCZLI3moi3cNXSuagd0udt7NzcnFjNWUeE76KrSQzsAcsOtRJrm5pKEhZ
AavHBONY6JCBwiMmmXfVwXT1Z27Cm0yLFy7Uy+KUx9nuD4tyLzNO09uOHdmOpz6l2ifHIZSgmLMC
RpR1CZxw9BAY0+2u7ikcH86GyRC0ruhxWSnnsLMdwqFyEvPu/bVXD3beoS0XpNY8kl7QhV1amFef
E/33PHDJZjaajyscZRvaJeliA+E3+2DQVLzYMqXcNBkPhQrsr7xPuDO2ZZ+ULhOHDN2noQAsooqU
OnpactHtufeUVJE5Z0zWx8mwnvyV7Ly5rsXVQdQXovL6iMEwx5G/lOi9jPWCJhdnAnfzmKPp3+WB
xcksmAYmIYvscSPlPJ9bwWdzWJ8rXGeUHnt8D4uIabEU3wAnyl0X5M+m0kbEmNm08yr5bUyKPasd
j5zN4Rp407x3zMmMc2KXbzPP9h8sf/SveWa0kSHG4og2rr6mlGNvadmIlKskC5t5pPfer/KXZFla
tu/SucpMmreVSKur3pE9KLt0r8/Wq58aZG81zA64AZ1bV/U1L9fsHl2nsF89Q6mjMQ67CaL8OjEa
oO6T6kswa+KxLRSsgcvRJVmN9QzMDH/gWqBljvIEdqRuOOJNra9aV1AznVXBF68lGwxhJTHVIRcA
NK1CUNDv0q7R2Cky3c2fJSAPaRw+OvWvzuqxQVWGS5gHB2TrOuk2A3GappHQx+zNAxO5dLwTDx73
4JLOXXNpdGvxI3/1hu+Bu2R8XFZASyxSHptiSe88D0OTw578TRWF9kH0VvkjEfVyo6pUfBpqq3xE
fI97zNNBtDyakqNlJmxT0lcM4T+YUQlYE1tpxsPTpk5k9Z3Pq2j2r6k5LE9Gk/cHRS7U87DaLT7B
kVxEOebZMUkYfNJCL248fFIxVL24NC3ZLDHnHRJg/g91Z7YbN5Zm61cpnHsmOGxOwOmLQ0YoNFqz
bPmGkGWZ87i5OT39+ejMrFaE3FI7gb7oRqMKBWd6B6c9/P9a3zJm5wzXYMz5vBchjsyxC62kXjYm
Q19AfE/poHXqJGt/8j0ypFtSeEczPBZkgUP/yc/JPo+HOblSkVbewhzsjrvUZlfj5THt0hanAi0I
zkfTDYkAeHVb36DQDv7dfoqXlEIFikp/O5QTj0mxZcjOALMC5vDc4pvfsU4t7ghgfrJt/651cGq2
VtmES1GKh2q24s8aWxu3nv2tl7c1DCTT0jZe29ZNME8sE+Wi+WED7ukhlaQz9e4U3zLH31DRC3XB
kZiWP1uT25zqIxs1+6h12t1kdRmCYw8CCQuY58ELNwimMQxeE+UXX/uS4oOsJ5cmhPYD0Do5SUlD
hRtM8rIosaWsfZzQbAixCFYbzYsp+np8c23eP6Ree8Knq547RbGmK0a5qRNHhURI3jR1S0UwAvPV
JkRA51x6AM7MhliiEW/q+vV2mYp+Uwx5f5JQxd7YLLIvesQS3duleSQW236ZJ8MPbQX6SbHRAxTJ
xmT0h7O0qpvzVQB6Qr1eC7XYtDcdll8ZiKEsw4R8vpBQ8+kUJpBVc+uo9FGClbcKV3xA+Wq4aGIm
Ctywxl2ulL/VlUWKzmBXCbvcmIOR9KDZOFLXAkSrDi/T5F23lLXOfx6456Qa7+OkMs4tKx42QhJM
o891cuxlBYHXw+idpdI5BWJbJIB+jmZcxIQYoG3fmbWpbg1hlLtBzMMRxepCCxBAZztrKPxjMSpI
TVbfPIJxcZ+qLM2/dEYvH6irOXkwYuPNNpmZ1GflMMnvEV2CM3Ci1gmWZuPTzI7nvF2c5sqP82xX
zfHV7FXQ16s5eXi/4fKGvbDqIlaLPEl+cDvQGe23W0aaUXmim+0WGLsINdmu5lJC5nNq0kVzWUVG
c2vzq+7pubywPLFpMUvdRapnFfaTs26nx9hzdm7LUb/Qi3vIevWprBeSI9KKyB9ONR/85l904G3m
eYQklkPDl4b3/m8WVJii0cpRb9aZuJ9TMPHJZCUcApqczAuEWnKdcUxVf08sPiRJ0+AsK6W4aLwK
hLyJ6JPN0Udo47d9M9tFiW1YYAD4VcZB69HSK5y0btxuTUreEqUJ/ajriAMmNtwEGhVI5QDCW/GR
IGntiO13zGwELngk1i4kLISDdqtrL7zRfQoJtDaKU78G9Dg705DBKnLvmsx6Qp5+P6MnDr0uGzgi
sFG3aRgEfetVV8XSFKgW7SdKD/kFjUjv05iK+sRtiTNYNLpt5WLWyGf1tUnVGTQTID3h9Ul+dIhv
AyraLju1hmlAj83nqGs/EZ9VBkZjbKtk9HclDKPQpj2Pe74qn7UZ14ALZfcUO1jOurDUHLsd545y
DDTrYRkeu9xYNl1Uqp2WSRIOfKNgN1M+elgPgIJkhvO88O3g4qcALpZ4fnn/o3ijvAPE/TN21kfb
QGTWoXLXn2sUoyNy0Uaz583YzTsfKMsnKvH5DpMj1aDWcZM75Wkp003+PTUcPQQ0MOYf9EPfaE0Q
VphwPhD50MIhG27/TYeYpjep0uttP1vOtUOYAb0Ka7z6eb2/BUO6SJ+7WtY/+v+7/mvPNfbHNE76
n26b//xfu5f601P5It/9h+7qkv8//Ef2/lqYPn/9upUyv/c/tj9dStfqpZtvXqQq/vwJxCCt/+R/
9w//9fLf8jq9ei3e0O7/X6e+oZj88y86+f4f/wdN0V82J8f/A1fCT/0tbhyD7+7fNidX/wP8EIQj
QbYTJoL1j/6GIJl/OExZNtoEEpmYKvgL/4YgmTDwERGgXfFX7T1609+xOa3z3+sJAf0TYmcPAgrK
c2JnV7XUKzmQ5mX97Go5eJDRKK9t6lAO+4D4eCQId2WljiV2u5RijKfFp8bcqmVnw0kLG23J71LZ
DKd6Sicp7qDrCtI/UKO3xiXmv0ZtDBzbp10dpZ8ccCY35uhVt4MnvfrIdGC6/E+9mJfDS9er7uVf
F0+N/NeRqr4/sYmu/je8hB5qwn/rct+8hlcvndp7C9d//O/30PsDHaWPVgJjHAwlizfqb7ud8Qdq
bRYFh3hB/sDkHfjrPdR4RQWRpgS4uy4SPgsbz7/fRM3w/mBNRbrj+wYCVJNV7Ddexf35C42gTVIO
n4gHIADu16E6JrGjWIu7LMZnQaBUUxNKQysq+iAhZH/h/WuUdZ5EdCTYwqy/4tX73jUjIJ08jrfA
Jm60zNs1fvoENe9C1DiJQeFfaVb949VTuPrza3qdZbYv+fxzTD5im9YHWyc4WftjVh6dsS6RGklG
MzUfLdJuMIRF56ClKVkO1sWEYuujlX7vu/5zTHhG66eN3Iglf3/Mkd3nDLpH2zRa+tnwk/6UY/US
+LZVHL1/db+6o6icsdaZSJB9h1ns9R01aqLGYg9b4zzJ8QHJtgbyUC8+QeszgplN4bGlj/3RXFbF
yfsjr3PTf85dXCPjmcI23Z++K2SW+yP7S0YPT7AfHTIPRGEteuO2rHGVcugkeOqDO/rm/Vx1RhhT
VlvDGrR4cJ22JO9ZGkQYu8zKIQ7C4ag03OT4/Wv65SiM5OJCwdhwKKRnMp7XDCXC4oopusB8j0Se
5Lft741io5VysUK6Nsqp1WK7f+fQAVlSpDTAi76ar3ws20emgUro/VEOn886ise3hqkJ8yP7mv1R
GiMBo1vEckuDygpqFpPb2oqc06Y1og90aIe3jaE4/K3rq43QmcVxf6ic2ABbg/OwRY/mhH5MQXAs
wfW+f0G/GAV8n88uFQIhBKiDC+rmqVBeClO6GQ1ieHU0IOMM2OAfjIK7brUnWCSar7f11RSFzKbO
zaaVWxILHCQRmRWUyqt/cxQmBuZ6pkCUexaAxoMJYqZi1ZZdNm3b1gcAHDWTsYt6rRUfTA/rZ/H6
I+WQgURvnRxgcuE/Zd15fTU8hG5QfqtvXZ3IuVKf5LGJPfoxFh6KKi8X1Z871P9SZnmwI6dfy+nm
56GPg5WDxnc9A726fyjbKjUMnr5NZQY4pbUothsa1hNTz06F0zzFovR3S5+ArU5s9HyiSAEyxPMH
V468fn0hXl88riTeF1ZHlOaITQ+NqVK4C4ILeEJjbAo3ZFNNI0QbFhe6dFY2Tb6xGyyQG5Fmwjwa
c4BJDxEKIO+6j1Q877RijF9mXcji1CzaSV600zguX2w0hf1VzVpanlLETQj0s0oEcYEaR2DK2Wh2
N9iI8RxRHaTCXdZi6Y6LbGyuJOoOOgJj053r9UAfgMPwRAvTbPI7zquiPE4c6Zq7NKYKF9LTBes+
lI7ZI+VTjrvRmySR23ZIfYM+xzh/l1FHxO2A3Ul8iY1WUoRO6EKfIcQT+c1oa4RtyjyezhRnHj/Q
3b4cwpjTHoLIuVloKeVLnWtnpoXogkSQOYcGEmvqvE7rRYN4VHkU9m29vvc8P5XYMRGr+0CpFUbB
LD3LqrnLNlTs8juQEh4Kvyiez4lT0ZvvlVeWLvbB9ZN18tTNwgLVjx4uyqjlkV0kMg/qogcb0qMZ
M7fWqNzP0u2ISjHNvvO2mjMBmoMqaSHuENK+AjyOtMUFOHwmWOmg+i8Ksq9u9+KI5lsShxBRzASX
OzCRwEpNCOtSaLW9kq8X6jxycm90NtB9IKf1b9Hzyeu2pBPOP2BZ+DTeRFq58NAj+ZwhPVrCtExU
vLX1Kf6aGNK/QY1jfdWS0SV2I0PXFkyImBWplqNO8kZu0jdLMwOxpWya8RFz8vRjERUrsxLxF+T/
3VOq63W0KdMxglxQx1SsaVI7X0Q2e5SsIl8kYSOke+50q3vP1DxIYr7bPOdDYyXHGSlDy1HvoJ4L
68ZxqWFktCdiYEwtjVGHlxHvdUNJOE/kkYWuFNSeid1ci139U0dp7UFWnC6ofjnxQFAC1J1wyiIA
IE1CSVY3G/qdESuFHTTTkOZgxZJyp+GW/EroZfNFA+P5ebSaqSivPMJVvRraM8mpFwoAMFbRnkAX
NEDpSJ8BHssNjwwXuGXD5t/mbIvGoELx+ODkqiElWUPGis4cDveZp/WIUzrXWdZ421w5QdqT9QEE
yG6NTaQkGogxtt1LgUnYCopOpCCuZ1KCzuMkzoyLoTPyHkMBDZnLOJ5GxbMBf07BurmjE2DD5iOR
ngabP06UAEU7fNVGZZMz0Bju9VxndHdQ/qYCXslY3SbjynVMoqi5rGtzFTT3dPzgE8XYkg0jGe5c
lTlp0HmZf5cn5P6cTJbKPyVdSWJXhDy4PSqKqs0vLNiEj9oyrIE1a9vszNcAkhNvwyl0GyFSdMJV
HkR2aJXYF2ZZGi9u2iweXXaoQ6NjmhTBEneej2wDnB06gJr2npZ3jowvyERd2aGE3S50nA13PEJ+
HW00wFt+4AB+KegqkGkT6qltnaHDSpqt9Fy/3fqJVhFAqnmzHZQ6yQWhqrT+xyhQZoczkwyl7MoG
iAUldDhHu9TOp6YPsSowR62bgtrs4u+z77UjkWudLhAB46eqWcrmoCKQYgpme7JfFDXiB6uDK77r
lCkeEccS12rr6cNi9NZjsUytu4OBbhvhHJfkVTZJPN0W/oD6uAWCf6IvsiZAbM7YW+hpXVRwCWON
nrXrikdsJPO3ESbQjZeg992gm+7bgP6fO5AavNgUgORQiK1Vm9EdVdXUPAfBTswnkQjEtnCH9eda
yJZgxJhYIUhfMWoKHNerVp2a8g8OaIUNuBEtznEk5mQISjt22xN7UNbxUKAUCwb60p8L6WZJ4Loj
wUZzI+qXLlXa2YLk0Ais2TceaRAtX8oupwaascNoiJQyYZBh+Bkx/4mZr9HFNpiceM0gdrzLrqDd
205Piz5KIyzgMMnAntUgz5SlzzceyPgfGA3oYWbUODwQaQCONvTvm282c8B3Lcs1mpZCc67NFgvU
2qfDvo0pmGjYgTWIurcp1Tath+QKJyBssYicHMjyeZ35AaSK5JvqpZaGSJF90oQ6BQ9Ny3yjI8bG
yG+xNWLUIbxXG3ZpR0sqUFatyrOGkuUlAclwTHrLqb1wTgpVYBPo2h9GklrDxhZxfeT2borme0pb
84qeiX1t2bS7ikovn/tpaK4yrYMq6TazN9OS7bqnsSJOJRhVpt2N0zJ/mRLVA5aLTF790mys7/Tl
3fmk0GeduNGobEjnnMvZPkK7T/xDRd0XmQmeUHmKqkrQnKHfdjUUVa6HZaaMa5ryyNkcx9faI/xb
/RhyJ+geTgnwGFNPbIFOfCp++O3iz0Ehse2FiafN51JZg3tkcui7NvsBUQ4MX5KXktEBlO+IpPkM
baQeg4l05ilotT59KOrKRALpEliNhN6afwiJmAFhAoG656IqI/MYlRDSe+QZlo+ERMdJTQczb88k
J5cbOh182jTUcCJNFH8BTc3VpdHnfYWBqSyu6RTZRBr3heXQ6rZcLYgWdCXh1BvDWal8ree5JNE1
Qj0iHNJe6RcdmaMiaNEC3zPnIFdiYfc/ZSNbL7KgB+el1U3ouE0nX4jl9mkjzEU27+I6UrfIuBYC
Ooo+yS9clM4yqLuoRnYjR+1rJ8rlC0ZSRA+zUPImslJxKRAB2LSlOlYWKHQn8zKwTlWkPmh8Y0b3
dXZmHUXsJPqIG9qLzw7NnOcFysaxKoSiDJbjtarnCgjo0qXaJZYRZAtuaiUvgi38JdsA/ZuwcrPF
Z4kUhtYQr8OmiYT+zZDCuGrSvn1hbyfID4vtHg1YW1SBinR5YcYNLnoclDjJaVjSTWnJ97g28E7f
0fop8ZWZY3OuOncpQjUmw7cFhXK7UebKSJDWnJ9ELVYuACg9G7/cE4Rd9+jQ2RMb6qSKB5Pmnxnl
NxwwlwWldCNutWKi9xVFS72QUaTnbJ8ctBQBuAS72jTNUBakA5ntGDijj3qjS3QDRwn1jQB8A++r
G3neVeEyw4Xsspxmuwg/v8sMqHZhbojiW2kaZR9MkTSukrGFnEzeWOQhvx0XEXiAIUkmsWYaybCw
5X3flt5FJ6D87lqtpfsrEI+3d2qJzDWJTo/UMcHuCbV1B/tkIMoIUG5E4xlC5KAVCRtZcHFblAeo
WfrES/QgzpHvb+xa+stWCE3Z2045DbqOqibMx+870bLx0DwCZBM5PcRov3vIQE7UwjqkrF8OQe2P
CNIWC45S7/X6Zb/UvkRjRnw1qTkdHwB3X/um600rAm3C+KO60r8uesMoAwqkpLDpjjlcuWVsRFsU
XWzjBvpoR1DUIWAQE1PQpU6mpD7S8yVWgdXmjcaJMzf0gH5ofeEJZzI3cPS757ZLVjWF2cI3lfas
saKS9GKyuvs4e73GL7+3LpC0cGiE+F6n8eKELXgTL0DcZrEWO6PrBg4MJsQhE+6mI9Fbikb+AnA5
sGIckPhsWveG/ZzSMR9V6f3A6aDd1uAdT0QNkg6BFTi8oFry6rmTQ0c+I+S6TWaDNoLaWicvDmL6
y6Hu5Bfd6qZ77lr50gI3Jngii5DyCTdpvi1Eft7EEJudMEoS9sEpCPmvdU3RLiCpUULqnC2fNLNe
B/bo1BDhRhIf6FbNE31Gk3huCdIY19Mm02V1Pwxzeae71N0CQBjuQ1R6xXe0EiXN8DpuT/zBYxLO
LRzuJ7G9xrGZxch1pMxNF/gAdDsQSe7eglVOjADxFvE6JLwXS2ilUfXV6MS4bHCGtU0oOrSIeEYR
bhQ0TxVNw2HVQWVquuf70gmc0qrpR1LAntzlwKGfHKsYPTQLzerPyIciPWrbEVU1hjBmynyaE0Rx
2fzUqNEDYbFk6nFpve6Lm0C9p0hvzt/jSSfnOCHX/aIycv2MoMj5ziaLRAQ6Haj6rEenjSNpiIk+
zdvy1BLLIlmNTPVV2TPcUDOKo3MN4PJlPNvWnfCb8TJxkNSGhpu1V4gQWeAsU7PYV3MOPU6EXf7w
Y1ThoTbIOgrsDtR3UvuRFaTVIkYEcVWiECJJ6xmRP2KtNMVsj0DEjJ/SONcutboYvncJm4CgB/NO
l67MeGAyzuxt2acle7exG+/mSrl3BCvxZZaZlvzwOK7eTga5vKdyjlc5WDwicJUE1aebGYWzuZmN
Eqd5pc0VOXF6GW1dD1MUUvdxhHw21v5JhWPvW+7NiDM8x2mNILOh0Ab4JiEZGk1tDOito2oOE82t
nu0caCjgqs5jx+T0QKKhXLAPsWU3P0WYYjPi22P/i6WlHflMpHyB86Y9UvI8TcFDTBsk7qPLJiJL
0+UMezu2KSuKvOexAFZNqrcBvzczCv3Ubrpe32Clqb8QBZ7M2A/BjaDZQEa8RWeCHr8bDF4E6O8V
qihixYl8KZzrrM5gXmX8pnxTd5b22Lgjap52Rba7da4uWVGm5oiJurxM2m5+XKRf3sN7mNf2/JQi
Um+7ZjsQvvNsQal7UcOUS27DUvUbL9bSPPCdsf0xc0txJuGBq1m/HJbMzhS3o8GxJuzQ9hybpWUk
RE/OmC0cP/msdEE/KEY/7e3ghyZGSNgQVrra86MUxZN04w2SQDDBlaBq4bDdNkIMwcSeS8vyx9O+
MZop9JLYZXlIbfYIfoWxJ+j6WhDawOI+b3OnTDiK1bXBoaDAeLUxiWdyN8h0h1vqnKtI1tBYnsmK
5xBntQ0s2CGSNh8yL0N+3HklmZbuJIvlIYd7TDi8U0LUjMfc7TlheO6LywnnWnfTiTzVJpNhgdgI
oRWdZ8k7j6GQkQXq/QHDAVk1gyNI8+mW7GvU6u6TyKCjBsJRcNclNndno7Pxt8K4KQfSP62kTULF
CYaf5fZFubGyliy08xT48IVTNtG9QIqLObo32sgx792YMIbNqAa/U2mgJi/x7pbeTrtrahCJhQO8
wqMINUt9dttFP0nyBAGYpnfttyUXk7GhTyzj8wFeN4tDWbRrNmzaH+skBZBSmpDBGA7Y6FD9dbWY
TkXWOOnWcXoU0RUyLr5Gd8qeMQYVBQuw480470DMBij/+U9/gGYY+OmkX2j13D7AxtFZ0Ju5ftCn
RdxmEpVHSNgTHyqhj+nnKU8wgoETnc+HrJtggmrm9z6rWOjMueAMJLxJIoGVHPVRbgJNZj9jqwqh
24hlwcxa5Yelk49XvZVc9Zoh2HOXSXdV0AZHT47WZ1WWGOLLpDQbVeeELp0XhmpxGLPckCDQzYnY
Mg1gVLNSVVQnMRFX7RcjU56+ChHsdFuLcmYGlHSvtrNr8KQCsysqBzhV46MJDwQSfVIfpDsytRT0
Oy3OhJGXnZckakGSX7xy8E4GPRm6NXOvjMTOU8k0kXdsj3ijozn2fpAykCRhXVt1z8Ez8U7HZvS7
uylNVP0J6S+ic7uYCqqauhbL/jRaPFvddbgZ0N/iGyZhd8mpABLt0At1DZd7ic6ayU3682QuB5SM
Okhe+5NfLLyUQd0MDmw6vyGm66Hr3UVeW31DMpgnHaf4FDcj7tGjkbg6dycSeFabGdmGfgoxu1Et
hrM89ghsqxJ/Xq07gH6vG9l7+s4oetc/UhBJOFj2s+/Th+qjZGKB1ESjt6QaNsvQzSFtbnC2G7P1
ZT0HztD7VDZMSUELtLmaXQ/7v05d4RkttR/raN/ZT5iBnsAPOfJwACDZUtYE9dXOQS4c+QAoa5aa
onjRJk9eDFUssWkZatTs58TMxLKbFXkJ26mOUKkTx0ox0k6Fy4mbC6io0KQt4GMdADVHg3vmwMyN
Q20Rc5/v+lwlgxV2DRMofjuUweV3jyBil2InrsmAHkRdvpTDss4i1M4IjDfg1xVnaKayviSluqZf
lEnuwXPqSsMKKx2nB3Yt5pb2fPLidrzDmGTjRYhAPVtXiswul0KZWdhRWBtGDLrRqzMNGOeoiSq9
ZbGS+QMsV8cM88RZko0gyCa7h85twkC0Wq89yzvbTm+mbJq5E5jVAECR7Is9v56XiUOkUhJxzRxR
+99UlV7ja2dmJ7QINJBfY8Nq2564dVInNeskp7Wy+qGAiX4poy66ocVTWySBSssv0h2cuCyfTmZD
Tsay7QcHz+wuVdjFBoAaKbToZZtbq3xw23JKcovQ0mVPfvU8QgBKkU43RXc+uh26dXIM7NbJtzGv
v1y2jlvShf6zRfU/IGf536saWBNt/mvRwF3y8q/gKYHUK19rB9Z/6W9Sr/kHfTxkf8hRDLgxa+fz
b+mA/geZ7lDsLJKYTIiz9Kr+kg6Y7h9gZxGwIDZb/531j/6SsJj6H/w1ho2mAJ0SLkTrn+sG6OZC
c9HpBSNMpN9DN2u/3WN3I5Y0w252+JTq0LbI4SPkpPmgmbPfw/97FIjDCCVomvrrn79qKsW2UsKa
rGYHcCKk2+ETNkK6BaHs1FQoAMDUpWz+6kH8Qjew3278a0wMRPpKNF6baPtjLnWysKN0ml0pzBrB
guyIRW3k5v1R1gfxqkn15zCWYCKhp+2iYjvonSpyACQfZLOrjZIQXfoPYt2jcHyrdR+TY4wbhfNZ
n8bnoMtJnV1irTiFYoFFrjNa+6TV22m1Y5bfUnP0W5w9tbJu2TBbamc2RG4EJLhq50hoNfNKgdYx
j1QKevhMIE66UMITlw0OkGMpe+0DuYexNvv+swO3XpwpwN76aEAF7CFh7d9D0hp9dgBkA8lFE1ea
SYWM4OgEdbWXmPeKSCOmHpJAZe9HR1mnD8dCNNkR6fRsMbTWHT+422+AN+sPEgg+AbbhoUcVsv+D
HJ/lx3NbbJB0d0+FYU6P6cTys7ADemDaLsgYsHJMTGx3Jg+7j6ZP4gNo7dsXCxikAZoLCRnCnTdS
BtK/hqFyq50bFePn1JHlxeCmH4Eg37xXqE/Qtxk6/8Vh6o20LNU53I0xdl/4CqE31sWpvgaa46Pr
Prirb75OJp8VcMZkw0CoQvZvqrB705A6EmJRVu0ZkO3pMyBVA/gRwZj6NGnfjbgbst/9PhnVFWSz
Af+G5/Oz+/tqTpgbiwTN3o9Z9eCOYCKeCpyisvxAEvLmPsJHR627inl4bMCG9y8uNrGsGuz+dykY
YBKG+3xb0Is464vW+90r+jmUAKhJ19rzrYNZLmp8jghybHdaLwEPgcKVmttdvj/h7CsC+CQZhOdE
Uxx0kM1/7F9PVlFjsbKmoUfnFxzmpvzYpNx+SVxQd1Eo2/3dqRs0EZMAQ3nGKqY8mAJSFi+8LVO7
ejmvTCs9XziSbRS2lHLSnrGvN8H7F/jm82JA+JKCB4ZKE0Ly/gVGzIJLhVWfY4dD833OIsLXsH/8
k1GAfUJZdbBoH9xGV1WUsahN7gzg8wjVldwakIL/yShcDywxFKq2eSDfcNOeO1qIZjd2bbSds/Hb
ZLjyg0EOJBs/Xwl2CsDREaQ4wIwOHhENs6HlreRaBBEXo0HWjUk8S9AtxkOJ0+ccd15+3JpLAhxL
USgzQSjVwEc+mEd+9eRc5Pj2+qLA6Fr//NUXbdKrtM2IJzc2sgll4VtHHP+iD15I4xdfNKyzVZ6H
uhKByMHlAgRyPGlwuSD6m43XY7HLkmFrluMtx7S7pG0gjFhWYIFQjdP2JGqMrxOeS4opxGvWBvBU
H2fu779PLhMZ9x9JsP5zm/Dq2gWBhBFylmY3W+pOi5CEiXb+aBv1qxtM4COTNG8tS+E6N7wahGjH
1NE7BmmoYu00bcWSCBF/8D796v56gn3DKqJGlnqwo5HSo2uGHXIXdZV+rPImvcP02J5OdEg/mJzX
v2pvf8G3wUKuE0Whm5TbD1aemYcxqE41u6HuKfihONl6+topAQASqilf4wLbedvpc/PBRb79aDwI
tsyf6PhWkN0hyzZy4oi8sLrZOaMcHjNlk3uGdXLXKNng/0ntM+WO9QsOb/tiLPPitBBWFDqRnX7w
5qwPbe8eIFK3XNC/iO9WjfvBPdBQudc9GTk7M25/6LqG6XamtBX11IRzSIkffKRvFvv1yLDqmEkB
oSl8uNjLyItlSejTLhMleaaAE2PMc7y+n7KoJ0+mrOERlRg+7n/zA2FcpFwsWyiHkUkfXGZvO2OX
QaXdjZyWLhyXr5buqP3B6ijWGfXgbnK8oP3CeQbJ2KFgbkJLRuD6XO4KpfX3refNJ/5cqOOoK7Wz
GYBb6EGbOknKJNn1mlt8ciVYlrJkM+Cocnnkxs0nwivthkLl6EAbHVH50Rj2kYuILyW9tOtcYxnk
7DLsHFPykGjvAI4B3zLhRT61cGEGlT6pjabZ6tpyxbCFBJCTpzjoZxVxO2cUrykOCxQ1FmU3WtBV
uqN23B3lACt2ZTHln5pyceghMa/99mMAc6z7JLMI/u9w86r5shhNd652CSmtG/xl46bNhsf3B3kD
r9U5U3IcYrtF/IvBEXN/ohpNTSvmfKp2XVQ8x016OTnoY9M01UKfxLdNPlRXiaVBrV22mIxsZGfO
DqHWETo2hFkVMIapI2298T/aXbyZcdZfxrHZR0u5TqIHuwsVpQPwsoXX35zUyWJ0FBcbijqmmRlk
msZ8ASazAJxh74MP7820ejDywT2xEYp6iuCHXTmWI/Z/GyVVDjmtTMkVe//+v1kn1qGQd7NDpNsO
VWT/9sfDYo66gn3qdbitK4ca+eqg/d2N2jqKv8Jg2RuyKT24lTlKOsBk6xctlbGjFphurCV6+P1L
MdfsFQHFmk3vwbShU8RKdVyRCGq8drMooEz1OBofPJtfvRXUJYCK0lzksHDwbByri6E2ZDwbNheA
QkT+JYlGe4P4ob6A6+CcjnFPcwvNYfUP7qLDfgmTE98lovX9ZwXWfS2aT+UuqUT6QEIftuFutI/f
v42/WGRWw9Oa7gIjBsz9/igL+WuA5dJyZ5atc0aozgh3QhHqGgMv6WKRPL0/3i9uKA+M4gsD2mv1
YH88cxrxYDsZwsNBajvbotnSDcRNZrUHzw6RzMYciIkskZ9+cD/XjfvBAiDYbjP1wInlHHYwsk+m
3zCCJdwtc9ltbHphCFaXboOLNbt1eKjb2K26DbyPlhJ+Y5y/f+G/+PT2hj/49BQvUaMpWeyoB9Pw
xC1Dnm83fbB7+cXjpCXCasolUlWzD0bJacI3dOEYxRf28cTO8zij0ARm3lRHtkWczftX9famMlky
oYBeYL9k+Ye1NA0FVVMnxa7mzzZVVn8ZmRUePfpxoa+QneZ1Ii41nO8hHFfv5P3R375MBtBtdqOw
rynpeAcvL9QqfagdvdllbX7JHO1vhHK1y1bBoilg7K+9dP0TjakPZoWfuVb775KB/ZCtkslr7BDP
sP8WG1Y7xmkc1buWYHB5kZc0TUOc0K52NqGMf1nNUJxAOq2V15NK5AXHAFuGtK4wkpbx5H+eisUL
lTsxbThovR47SfdrQ41Le0LuQh6AMc9TR8CtRysNRwRVUHeZ+xs912jqNkpxbDHjCHDGNA6EEdEB
lQ+V3asT4AP1VxW7sE8br0GOGI/Su+ScQz+I1LJHK/a8BPDpiFgTCs7L+4/k7WsOg5+NM8UiDnuA
P/bvzEgIYRYNWbNzfU1/lKzYoDa6+vH9Ud7uVZHvWxymLDZya6Tc/ijVsFiEkhAMpVHgiOLp3Bh9
j5zC6s7DgBaAQfA/mD3eFhjBuq9HEsazVnvowUrQ6qlMPDC2OzwJChDmGJ3OhOhu+D7iU9+MkBjn
5FVOtJapvnRmdrk2LT/43N5e9/ojWL7ZpKxnlIMXviSmNzdlBPIABZzJPplkcdUu3okxxfT3Szc2
zvTIW76/f7t/dfEsgLzoLlM2W4eDcoXjREkMQ6nc9ambAwKudZA0nrYRLiaBaex7YDCZ95UQAlR6
tayOsjZbdu//iLdTjWlS49ItTIZc/OGuAml1V+rJwspRWYS7Wm66wjj6rTu2GWJbRMKIJmV2RuD7
SOJ77n4w/q9vwqsfcPAG1JKdDJrUckdrtL5u+yW7nmACbdNh1JBk2c1ZTLPtSMutAlZNTQvXN50P
XsO3n9f+TTj4vKJ+1tGyWKDpUvVENoh3Yws0T+/f6V8NYpDh8LO6x38fTOq9pLw9mPr6ltH7lwN6
GQMVyvE/GQXL9c8nyou1/w0ncT6qpmN/46La3PRGaV4BV/Q++GLeFoXInoIaZpNnpBvizVRhDb7s
hNeyjcIZFJRiTG4nOfcbugjaBQIPwmbVNFyhTrIvqopEghmo4YsnCoDfyG8/QZnNj+MZXCL40uy3
NwX7P+7gHigHXIlvSB6nVxPFWlTztQZnZ/P+nba5k/urFaPg5CM3xKWuIQ6eZ5KMVqv+P2nnseU2
ErTZFxqcA2+2JAiSZVVGdoOjLrVgEt4DT/9f1MxCRGGIUc9Gm5Y6CSBNZMQX91N4BZleJJ81rczu
phLsVqyHG7fsj+EHI0Gco5FPIQ+3TN37RRWAeE/S4zhFCqyLDDAimuFDEVU/GivbugNsDbfYliSV
U43DheHkxN/jATQT+QL/jGg+PjuQyjde5Op4VHiACkOFAK1xOWXrJujLCDDOUca67XOq0b1Ac5Lp
hqXVkJXO/b+O5nidAE0IWzlGqIlcjtf76ICCkfHAecBs7LE+FEje945dj0fV77u/H0/DUJLBiKoo
oi12lyyrkYCMlJZwLZ72yBXDg23kPyFr1bfWlObe9Xn5nuVeTEyuoyijsHkE9GHM7/uPtKUU5Krw
c0kcOetQ4MXid1PY+wCGWh5kj5IcIWLEpF2JxF0slTew3FwrzV1aKDwpD+5oZMOboY29yMxwPi88
LcEqsvLdMJHDjU+/cvKSVmbiOIo8Fx8Wn6LzqT3QpyWOOloYOo2A5WmPVOoLNLKN46YVgKXrb2de
+8uXo5ict/g/sHCXMQ7+JwpsZlMcNbnqj8j85wxVJPZyHd9jcmPeBNYkkzoxt9zt5ln8YWCb4ptJ
hGF8uKJ1QT7huzKI40gTlYs0r4RshUrw+uO9I4IWw9C9QiQ1LybsdBexjES7W5/74az/oQEsoaDl
WVlYPw6NY536aopuQI5NP5MmQn2ntDKAvME5Gwl6TIh34OcSSI/Xf9PKRklb0Ny9TUKSbONiPkLE
hjU8xeI4c5/PWkb3PdRb5I2JvVXkXB2KnQT9h6lR1loMVSadTXKXpxeNHh0zOebiGzTpGZz91+sP
tfI52a8opxK8zqmfeWb/schStaSBuLZj7ip+6uZaWYH4tuONVzf/3sXXpI+fCgSXeuBLy2xFLY/6
SJtVfISmJY52pzgvoI9pEabn4QgYLny9/lQr78/ROWiwxSNRSt7y8qmoq3fcB7X46AQg8SmADJ4V
VeON3Wb5xtJfHYono+4BNeZDE3wr5ch51SY+hmjQOGXw8JlGTT2bbaxvnJ/vM2zxGh1TA4eAdQ6O
3B8+Vj23WnZORBJe6V8doFV7B0+ko1EgdqxEWp8quZLxcBhDzyxxRgQPlZ01Coi3mk3PTxjp+mEk
I/ZLswKjpEnCgPIDWS0bZplihyINW1tKYAlYPVPQbQhKonsU2D26hk8HG+0Ayd/KImwS75B4uDJT
bTft+f3+MQFb2RRlPfFMA8UO1+wKk/7BVmxslx83aHKOs8GoQqVEhcFwOYqS+nWUdNgJ5OXUeXTK
mofOsNsjtk750TQlOIMk2ry/nYUcCpzO81NRGFt66Wlj2NC5E0ZHsi3CiwDzAERDr2NZ3cZ8X7l9
cOshjPvf9X17GZQPUoxPqwVira1y6di3tu4pWqPetHmpgUdX6YfMy+bR6Kkg9FDw92ZQbXnPfdxK
qM8gCKMIo3G2LaUnHVe7Ej1SdKyQHHkGPd4HGkHzjS/5AS7HkoZlS3KXHQWWzNJ9tG1xugGJEh7x
GlAIASCLHqpYpvd1oiUmqHyAwChE7uCnZufQr4LH0cl+BH5h3E00N9KZNla32jiVx+tf+6PqiR/G
Zyb1YLx7ki7iTYXaC5Qwdf4Gkn/GA2HYl0NQnwz4bDBZsuEhU7vmkMYdNmPqZJ0meDuwraPp4Nco
pK7/nI/7Er8G0QeHJ3s7d5vLGW+YQ6+XuRkeg9o0vkNZlT1QzqobIrF9uD7Ux1iEr87Dk48mXvuw
hI2a45luHnGUmd5kTGvg1i2VqxF/VHqR6dpuAvTpJEC2Um1r8567i4qLGUQki9zm5VOqLRD1kT6t
oxo70mGgoXzHBqqTd+n6UzMVd/oo3eMule7GYlSPdqhVL9cffuU9c6exZVKcBlvzMqdq9S2UZKCl
ROHw6DRqdIh2RwzCbMXYOGpWNjGVgwZpIoavpM8W90EtikNzfD/VVLW+kULTvkk7oAb8NiwCjK7c
tXTkbKy3lVWNjSVwO+q/MtHmYh5ZZgYLWHCUjqomgQRXKpci5Wa8t/Yarbm8TJ4Yd7qlQ6eWgTqc
Sj0+cvA9TENsP46pLZ+dEDV6QYM/vdJF07uQRAnkZSk6m/Raum2k40zuByWFT1u6o3SA345SfPn7
Twwli8oApXaUP4toLNSCxLSHKT5OyfhAR2d5B/oI4oaT6xvuq2svm7NiLkEDqpSt+b//cRjqQmkK
M0mBlJZmTHNomto7i87ZcGNz+BiPoaKjwkJ79bvIdXHoEoxJk1JkhGIaDsC+bmKpGNX/xqr8yL6V
bIy2Nm/nSp+CZo+TYVlboWWJHmq0REdukL4HEZiYOSrxldfT0gutIHHpItY35u3ahHr3sUU3ACBy
eUGKE8cp+8Eh5MzyyMOVLvBMh+hW67StuukHI2aOpPlOAFeWOgPDLVIoshMpYS/7TBBJeQkbEBZV
80AAeucb6qELrVNslGesFT0cg3e0jD/LJZ0cef1gR7WbBWTd++pB94fPVtGdrs/dtVMJjwuSWxw9
DtrXxaZhgX4YCfbiY0Lqcy9ou9ibwwwKUaLeNVNheH1cFQ8TeJszjxgcWn/qjhaGKchpgq0cwsq9
jlfFNQq1E8EyhYDLGV7WxESCNq1j3I3FIYKYejuk1c+kLcSnoO6f+xiSGGpwCgPIVvfCbIYbbHgw
Uy+bGhMkCmPXX9A84GVMzQ8y5FlOOosk9cXiztB90N3OxoORk35G7uHsMrpl6PiX1TOAZqrHoWN+
zdWwO41T8R+CJoYncSAzc2ZV0eX76GCzhnLH53H6gsu8Uur7HCHXRmyy+pAWGQoU0JpFPuVyFD/P
iH6lkVEom+xDMp5fZHtUXLLRtGKx7PeYVcm0MOvpA3gDbeMdvz/Fh5fMNZPKKhhjov3L8emRCiQn
77hlJlgj6uFTC/+lLc0zRqf4YtiHEn60wQc2W+dRy9iBnDJ+JCf4WvX4Nym+V8iWSyfYDp7ZCUvz
G9VObhpd3NZoUvQsfmtEcWcF3R3CxX0piye56H8bdPRlKoUuNToYRvAa5MMnmqkeFJxd0cjsUc3A
SkniIyz0/eSon4ZBfE3L/G2OWq2q9Lgc36BE87jK3Ws262NszkLyj7jBgAUIb/tsviHZZ4GVCE6M
p9gEMBL5t0Pg3JjIlfqm9TBvO6eS8qkw07M8Bm+S6G/DXj9IbfioilGFVJ6zCWIJ3uT73sy/NRKA
Eds4+kOG2QRNR+AFMDspX67P+9X90WLCz+lDIJWLeW9pLY1P9DcjIJi9ObRB9tImjPgZjvN6fai1
U43LF2o10ni4Uy+GGiJnah0xn5/QLXHAHWGWt8mWyH99FJ1xSDEQSSxCwVI4MSo0GRx34JTgc1q+
raTm/+GEdmxkYu+dBEjhLmdyOWiJmph9fNRbGMiBL8eulA5/B1nkpklyYhZqzhbsxJTvFeY/4oBi
MESSUcQ9opPSURrhDGLTdeaJYqsiuxIJMBIVeko64O+W+jqjq/QQCg3hnWlPdzgH6Xu8ZOyzlkPY
wjwt37grrHwl4jvIt9yIuRhri8gjJdXXtCpPlpCFv22hujyMpr+lbV4fhX2SbPVcmV3sdyQR2lQm
ijymICB2GFmZGNxw5v71vJ5FcZSP3gP/5VygI9fuk/ndZeZY3pqR07nc99KNrM/KQkV6JlszmJCU
65Jazok9qVrYxsc2VgIoESnA6yCbvcOLLQjie5l6sU8z1kzX5rWh9Fu+t06OeqmhpSMe2R6wH6S5
mubyqO5PlVKEj5gNgSiJVEtUGB+EjbGfSBL3N4BegMBVoT/dWpIMyoN1kkcuJ6v4WoVq+Som55fh
T9NBGhrjyxCZOJMIDLsBB4xOcq+MCBx2ZWF1+k1rFKqx4280L4Hct9IuVPquPw6jGRPrW8qI2Rg3
uzcLNaonIofWMznQneyGFV8qT75aOdi7wP/7ZlZR3O6TKsUoqDQ6vHgjmq36faZ0Jphw9MXw0nP1
u8y9HUNH2o1hL3cq5UzNeEOQYgwQ/qgoZFaePoLB8tRMVSy8wlscKXLqaZ/6mT6C8FBNfhQNbjP8
vnE4mQGdvtgUGp3Y13ZqfksKWX5uzJymLLtpqq9hqdT/AHxu4Ai1YeG4nNniG0vmzL8EVmQkBugq
OTFa+oSNGOqG2pnfNRFrszV6Y6CC6oXA38rsQ7g9loC5ZZn5U4X689SmShG7Nbi9O95ZO91URRx8
LgU2EiPp3k+pGQI6HcGzW/mk3pe90nqyMaYnJ7IiGRd6dXB2VaGQzbTMcvqKA6lNccGXwtS9vn5W
7gVz8UqXSQHOjYSL2EeqFL/MZQMPOoPUcOHY/7YYnu2A4H+Sq6K9yWtb3wiE1jYGAm+LrQeFI2W6
y+0baEvGvZKcutWkkjvU0nQIsRfayGmubaqsIijjJP04kBabXBs0vE+qx8eeux6xjGp0x6kwBniv
/ng/9UrpXX+Ta3sEKVQHpRNNbsaysirLPbAwg8fS6MXH2YTph7+SOPap/fn6SGvfDPNvkGkkodHq
LV5g1qUTyaohOmIi23hSoNnPmAOTXk/H/lhy0/snMSf/cH3QtfdJMwyyGnLAhK/zj/rjOExaFSNo
XFePGcjAG+Znd9bSIT/i7/NGfU3emCQrb5MksYGmhTMKFfIiWq381lIys+YWjmXk3hEG7I0i+jXR
frTxYGu3M4aiyENmGrHDsmZsq1NVC7rOj6Zdpa9+wmEi25Xilkhp9pFeWrTRm+FBq2OgO35g3lYq
WM1gIvgMOnmrG2Xl4178mvnF/PGe7TQuLUB6BMRDTzN+3tBzrqduF+AGXQopPTs62931b7v6skE7
kzRGFEyAeDlmAxzLsCrWP1YDzkE3wsJtC+Btk4Xp+PWhVqaRTuUaAw5agCjUqpdDse2DToDjcgzh
852QocteEMez2bBeH+SaHP318VaaRSjU/DHg4jjtbThEKgLhI3g9YxfEA9KjQCdLWAHbNLK621Pj
lM55nGWeWvTavkksB//BYSPoWrn+kTAnpCSlRH5tScTtDbpRhcJFZ27ucLuqKUhKZz+wdJIPsWOl
MDb08ihXQjqpRbu1nD5Y2BDNztR3g8wrSQi6OC7fO7InbJItLNdpThUUnfJD7gD1FOVdY7b/TpZ5
0EfYNKL64vfxGT3KHQHcnungYir4fVDyb5bqnxMzfbTkbg8O+lVtnXFj0a+cDFDNETegj0W5uezC
7GiNCsq5QtSbdYKPcuYcRAu77/qUWBnFgWc+F6LQitEaefkqBJJ3OZMCaiSj3e/aFl6EsIWy8Swr
E2/uM2Z7tudOY9bV5TBygllnEXFtriQk1H3ppKB4G3FKp8E/Uw+27oBBQjiEfXKQqxBbVrOSj2kd
/b7+uB9X3Fyo5NJnsTdSGVks7h5862j5JUm/UM3vhFHnpxJc1pErYf6zLHHc/P8bb/49f2xgcqvi
iYHGw7PGGEfUGCXXMAncDcIRerxalRud7u+N45cBs07dQUYzTkKe1MZiS1EdJg0FFd2jKyp8htSL
qaYPMA6mpt3g6zohtG0fcOwoXtFpYJxW4M35Gvm11uw0+ImaVyq4eu4w7asAgeaZdtuEtT26E5rK
2i0Cs7cP4Qzk2k9jbaX7WjNSedcJX3n2C5YLOMoIqCz2krF6Z1djWZJgbfFGD9tKrt0aV6+frWPA
tqmh/4Q7GS3yLycT/U8anNNvkZU3BLzoKfJdpcdV5zZTPZ2rUFdLLwac27uZ3NvJXhdce3eKJE0e
QHb5GcK5jF1mUjb2jZ35Ij35Rl5iX8+rgnPUJK0bmFLKLUUyINQmulG4uNJPkF/KIE/w0tUKWtbS
wQQtRHbqaRBWG0GSj74K8NXFQfb9IQFsKMnfRr/Tn6DTllgtZsOQ3FIyG2yXUn5vdbXigbqUU3x3
JhM1EM5w9/z6+K6r0krfizET/l60sraltl3RDhKyzppTnAkAnmuL3V2VEijIE8yduFLPQms1CdBO
5cB7zLV4D6K4Oogcei8VAwjANVRHfhew1DaKHu0Sw3qAdxNeonVbAn3YUqO9J7gXUxOxBXUxi2bX
OftyuRbioVKbqLQdr7ZgNILE3KNuBC2YGfjHWVB3U/uZ/kadglkPSZh6HYAhnkBHv/BsjiiW/fq2
sLIXZubhr5cpTc1Uk8BrzNfNeZf8Y5laRTkqPmcRLNjwrp80KIKVJD9lUa5/VSSW7/XhPhx/xKok
uRS8ZR3855cxa9CAdQrLCd9gDGn3zCh7P4VxB86RROAQY95agcaJhPJ9KKZmI+j4EFPNg/OI1Flm
l5dlgncaUq3twjo60tMPxksLPpl99kURAl5dW/w29O7T9addHZCyL6GyQZVcXuz9kTSBZi46DrKu
8I+JyJoXc6R1xRnJs+qlAYXRbv464YKon+IgpzwvmQh9sQ9mEr1xYcdTyq1JBNMnuC9jk7zxLj8c
J/MoxDCcJRoCtGUi0REDfQMBj1YGSgE7UiZtC270ENZwwnofQOP1Vzm/qoslNI9HooqkNUl6Zdn0
mg2qpSQhJum9YT2UOV2/JJXse9/Mxh2FX2vfqYUxly22qjYfwoTFwIutpcRQGINgLjxxGsm7dAo6
z+/qLeXvyuvkZCbsRruP+GupsRtMvYbWPCJYwLzhiLeU5TXTAHdOHod7YWx2/n0MS2hWJhKcM86z
LmEpAwP0J6mxX4ZHv1DVk9km2nMRDNpNETBTa0w+zs3YJkcMIv1bJQB56MP0xV0d8vP1D7vyfnES
0Yl76digrr0Iw4ohLqUQsB4B8fgGFz94iAx8ja8Poq5Mn4tRFosCaJFRSTYdwyCwIVDqDpg1qf6X
LA3dORwfO+owZ1DfXhxQkCDF5475GO8tKpo7x4/3WIVXB2pputsL+eCbcwvVGB7GiIpDxIk+yPJT
X8efmpSiCYJHMGpWtUP+cEtSxTzUTVNvLIi1GYP0YK4lovRgDV5u3GVbdL6livBYw1Pb9VxhYEHK
n5GlwZPTja2mvI/XYyYMfBWsbGi+pWNo/o5/HBQDUNZ4aqzgGHblLytKVDcede2ToOXcTX3j2YD4
e0AzFt6xATdkjvzEG4Hq3nYYqbnXP+fKvso5inQdJQRb3NKHJtPsJqfTPzg6hRYfJK2fAY/1tPfV
nvRHYuqenUxbCYKVKTRXAGAOzOI1umsuXwA3xiBVGiZqVDdPGe7Sr07Qpi8KGoFXnH7KfdaSHN4l
heVvzd6V52VoUi6sUypExmL2kvyZlDGKcO208ttAwR5M4A6Miiehjm2RQmxERHP68G2wsLFO/afE
ss6aWb6Rz/hVgs4TfdmRe+9+m6GgnJsQ7kndT6oep8CxZbeu2ntaKKC5luVPCzL0oU2z5hAU0v76
h1tZ7DQAc/uddYZz/fPyHbZtbhqjwzvE8Qv/bauxPDyFjY2c3+ooXB5nYz+Umcs0PUnOKKK7IMBt
texcZjQsaJCeGwtw9aOgeaMkRAMFy2LxLEIICojQjxDDTHtwBLIbikQ5z2YxbN7zTYIM2sZUWH00
+jZmygT6l2VlTWA2CGFUC4617ryVjaIcjCBKN2LCj1kCAmlWOW6eJIXnWuHlo4GN12MbyQGkh7iA
Em8qu1qZ5AO2Na2HwUvikk0RB+R/0mepKHEAqBIZRqoUvSBO6/d9N+hkvHXjsZsaHSSrUN6NPSag
vlmyG0TLn1KyCalbfTuoGQAWkMUm/Xr5u2GnR34jyXyS1gFoiSsCO1L4+z/MYfKuc5583nkXi7EQ
uV/ZJYPIZt0ctTg1QPFmhfv3oxAl03FByoZU3GIUzWpET02LDz0BqMhGq8KhhKjg+igfL0586Vkq
M8N+aJlcRqhpKxzdtxp20kCOv2C3o2PeQHXJnECnR+RoXPRhtE70M8K1GJ7guFgoBJBSCpTwp34Y
gcGLCjVLlpWnjR83H2GLmI+kvcwoc28N9dXLzwn/30wDus89zpL2J2oy/Mpp/NrL6VTeyEYdc5Hm
bKHJQMfFN6HVsDW9OC7qrbc0D/Thh9D+MiOaKGQus9DTlEdZKxoJE7/ceQyi4a4MJPs0yanuGbGW
PmZFP5tw+78pSqW/fT0gAJi64akwcuXp+ltZmePg/IjsqZjMwMk5LvjjHA6cuq+wEJW8Ak8AF8CW
gkMOrTV/O8qsnyTaRkI1Qx8Xh12dK3RYTJCfzAT0v9zE1TlMxBZQ4+MWyii8z3kHZT0tOwt1eTRF
pky+h+BPdatiHE8RZL69qkYDOG2l38uZOmysLFJ8Hz4nw1K64EylrgDP5vIV1tGoVcbQ+F7SApOK
lLsCX/o3akF4pmEs3x8LdMkOEGFw4vs2rZNnw7eGblelxqDsenniEC4s+Rmh3fiETkziEJYfzdhx
XoJOFz+GHFXywUFkSxVoUtPXMNTUt1Izx2lfWO1o7qcukn+0CVYkbqnbo0QWqUn181ANUrRzKNhi
4uwLtXUTbYpfY6ymfLoaIyxPsArxg52loRl0ayV2Bjcy8sB3/c6QnL0tqRVmdmYS3HdjE91Vaet/
H3opnBM+Bfj5FlS6iGlk3KloZZ+6ttA/45WV/s4aNfsnLgJM7KdANnrKkkbHdHYi7gVS9I/QG+ch
AnBkujXGXw5KRdUamOXmQARm9QWSFZOG96kT4Vtsl6yAHJ+Jn1LvYPkwSUP0NVDz9os5jXS+0/zx
RcmnYtpVGnPgGIdYVnVq06IQQtf6NuhK+2hGmYPw0jCr04i++inFgA6fJMxJ7hSsp/yDhnjnFLY4
c+yw1Et+hJLdf80KvX5KdGXCyUuun2yqR/vQSO9Em0LwruwWZ5pyKki4ZL3/analccvuYr0m5Eaf
yjj2DynpIvjFmTPe5pS9nRMeApG+E+DQJLey60L+p7BEY+/0HoOJPXciowKnKbgqwGuT6l0q+U7v
0ecd/FAyTKew31Pah7gLxXisjELS9/8racAEZ6WKjiSyQnqxC915koSZPXQ4Pn1OoJRgd4Jxw6eh
dJrnAP1VsMtsgXpaSSV4+ly4g882oO2nPkrTL9dX/7y6L/c7clQ0j1MOAw7zoX0gqBxr8EXse0EN
GtQPATS0uaIerdr8/PcjodyZO1BhYHCzv1yKRBYlHlYp2XFgI7dFHf5uWlE+yE4dbYSea8+EQEyV
DYJ41OmL2CCPgyDshpCRuBp4ZZBWt1PhG/u6lb5df6aPSnjktbNNqk3Sj1LasuVJ2IVtS0xQr4C+
fQy1KX2VMK04sDdoJw6S0Q31mko/AmM3DDr6JEW6tbW+P8/iG/Ij+AEyMTClnsUm1xcaUrred7w0
MCcPV5t0ZwzO4OGY9Fkd21sapYGW+3a/N/z6ZxZjUYElUX5bSc2/gfMjlnrMM/zvkW3emqFm/m4L
XLHrWCs2TvmV70Iiid5CbrIYIC9fFtZjky7nzLUGJ7pjFdq/kjptD/RH/x+H7P+rMebKaaNT10Wm
RWcIpbfFjdkOfIRbWuJ7PoYsbpcalPtay3JJZMuQIBJt2OEO8tcsvnkyMAfQWsLTQq92OcMDfPhi
hiE1bQXyt67Bmi1Q4/7E3zX/w6uky4n8EQsX5PNiMVlKozuYxjieI0KcMyKBJ5EVlfAkm2ljNa3O
caJS5rdNjw3Np5eP5WAN0sPycLyu6pHJ5H5qHRzJqA/1pDqHBJnFuefwPUiG0rklDtDnkkhi4yif
391yjoPQ4Y4H+1YldXb5I8wgCkYyFY43YSHikTSkQI6bpxdNFKxh4lav5cDtJDGyra+6OjJlFXBP
bCjM3cuRDTkNMcYjbd7Q3H3A3rrEKKe0b6QOtKqI+uAzbobYuwlD3fjIH+M/hHQ4adNzSE5ZWcZ/
dgBOpQrowW1RuR/GolCobzhbtKm1VakQfPNxLWbTUiXcl5RpIvwTvEzyI7eOTf8n3V53qOusjYL4
6vNwC0ExQ1LlA6BaJwgqE6E6nh6Z5QNVw5yZG22Jjebv8WGmzL64HDKY/S7BprgjpJhjToySgXLq
Kg1nTmVI7uUiru4zMq+762fAfJosx1NnbjnKHHJzH7rQqzgcUBk5HgaP5aMzAr0JiqY45Jj4sMt0
qts1WrrTai18zKp+q86/ttWxm3JPYK6oxlJlEGE2ht0Nw2Nd0Z+tcHA+qTH+c60KloV6F81gcjR8
vf7Ma2vij0GXiKm+UHyUbgxaU5V8q00/vtWsNPLow0ufRkev6GmudFeyzNfrA68+LZlQdJm0BnEr
v1yMjTlMFbokPi71M6AhVe7aWpKc5Kas9mMT5i8guN6uj7mSUSYFoyLVnWtJ3CQWO0BrGjH2JjUr
RAl/5gn3F67n4a9ON6V9q42dByhlqnA1w9jYioPspoLZuwukOvX8xmCPHnHyAY40UjyxvhpSVX6q
jcZ8UCcABSlTxKNZ1zyVuoP+h/qwR/lePSck15BlwlYFB4dRi6G1b1WWBs/Xn251+oITh3fL7EX6
fPlG9XjIw7znjRqZhBeSjN7qtsX1gyK6ar9FCRxVoQThrWwF2k5x/GoLt7Ky/5Dd5XDRSbiShlrs
7GE1Wdy2OF6avGruZTlK7qPBbvFH1NM9vnP5vWx06Z3dWM6uBl2/K8Oy/yRxj8NoWMiuKazknOIO
dOpBi+FJ1/mHJKWLWowY/nQyispmsvtbVZowlAO55QPvPEHZgiM5peZ9lCjBAb6F/Nmwu2FXF7Xl
OkD+DjKeOa6svjtJYg9qTqpyC2IQapqiUVoeookK96HVKKLoEL4ooOphUx7tdMrudaj/3zAxEefr
X2tlC4V8CO4X2QOJr2UQLbdJib8Rc8rAW/q+sDvnIEehtrGlrSzvGfVOhQriNfXMxZwIUyPyVbsk
oDQk6xCkA7DTQondoKpJFY0icdW0Sb2cw8S7/nxrseysWwFWye7NxWR+AX/kPPJI6frO4LRFk5ue
i1Aru1sa1dV2b5uD7EPhLMYfiREr5yJgQahY1qHGGKwDnWA4DKH70L9nUdW+NAUuCHuQT/KdLYc5
RndaXYNgjpToHE5W/9cdTXOXxdzJxL5EFL4sVIhR2FIize8sU7STFCTN3lJxCK/CMncnVcdb09DA
zRFDepLTbokI11YRLqnzeTdn+ZZa1ACtxzBWOUFaisR2VH191xR1cjIUf2MLXpuCCLZIFbEBIebV
Lr9QhJ8xGDweVIm6wItsGHqBHMgbU/Bjyxrvk+B9DoAMpMPvRao/JgJGqVFaTxURXtX3kafUkY2N
Vo+VOBW42U0n6uLupa6q4Kl2jOmm95MoOUVSgnNrgraTO1COk9GuGZzo5fokfVe+Lo78OWGGtoqM
Eoml+ZT647fljiXFvpU4Xt+Ybik5P4YYpaHcpocsME5FLm67PHnA+m0/Bfpz2sv/iG66xx4X6/Di
qS37Q19Ee0POXjoS40Wj7YU1nCQlP6igjCUsvt2ACdNi3ksPT7VTQctsvN+Vg5Sk3ywbgEhJPm5x
gYgSsxW0ONje7Fh50Fr0KWnR6vtaN+4Up2lcaxaGbry3eWos3xuFffQK3JUJ5Bf7SjLKop0m0/ZG
q61f/Sg2HmdHa8w0x0HwuGXj4CIZVP/QuK5+Q3Hd4yPXOj+lipTUDpPs8XGk2fzNR9tYufow3Mdk
59NdaETxd1VSAFyOkFK/JsLAQrzKYahi9uSr34Qf4xB8/WlWDk7eIKUTqIpInZb3gqGFYR9mo+01
zs8kSadb0LfpOStQlNkdpGYcZXFxKytx0AI6H64PvlKjndlMBnIdFLU0FC9OzcRXfAsXb9uLqQfv
8K+8Vfz6KMXVq4wNlR8qmSe1yUvmKM+hKf3WaZVRo3oLxbs6iyxKR9yP3o/vy4WggEMOBGI0bwqc
B6UP5/z9hEtQFgUHB0feneX/e/3B13Yf1PZch+YoEDnT5Yh9m8B64l7sFUoPgyi1rX0esgVdH+Vd
ObOcqexweDDQXkwn83KFRzIkl5bjrQnGHzTt2l6W4sKuIRB3scXFdk5QDC8oqJwHkVUnFMfYoCqh
8dn2B5pXI0s/mkpQHqdpLtxGWX+ilB3ejRAbb4ERah7GzvFpMMPkAar73xcsZ6j6rAmaRSZ4C12+
pXrSpKwuNNsrO1XcUuJTPVnt610YqNXRmWLpPpCkYWNBrH4aYmQ6nukwQ+FyOSj58Akyy2R7ZGZi
MpilidiyNDYihLVlR6KSbinKldzy1MtRzKkqKs3vbS9R7Nyja8kkLdo7Xjnl8Wfc3+q7aIqc2zTr
7JcqKZON4deyISRBZsAMZIK5efhyfB9veieRGF+MMagVwjFiSRGdsQbG7NEPnRcriXqigH7ayZYg
e2626saPWH3Ts+wLJR+n47L4KRUR0quO7Icd6spu9C391IDccK8vguujOPJiqWHhbQ1kzm1P0qr6
rq0ziAGYBf+XZ0EvpyAwQ7ZvL94nWZuRBEvNVFVarAZaxXIDG4jLf3gWtCzwjghpkbJdfrXEEFqq
tx1zMwoDNmTzBQvHLQH42tREhEe/IH1OMwP9chDVzhqQweyGQ5ipj4k9RQ+TQyAmjXZ80hKMNOWh
BvxQ5urBQW228Yxr91RqXfwC/JnoLV12+fuWJnId2jJLI7TgTMXVRJ+3aDE3KG37R2M68TcM2od8
h6mSPO0i2ZAE5dyg1G+4cQrcEkOjCHDZyfzfbUfObedIeWe7CI0sah14Rn6qlZHnCMpcgbZX4bx4
Y8Z60u1FaRWPEz5xwV5r+XMniXKupFhO+sz2GTzjmVj/uP5R164pxNrUjYnBUPYvzkBUGWHRlQkx
TE57OBJ3g+iBU4EWzf4Uc6c+NFpr7AfZGl+uj7x27s1NwlQU2YPosLj80kJVS5OCOqfQFISfKuwg
XOwbvylV9WK39nNoTVuiSJP/4/JA+nPExQTWExwz6RMldKoKlzLKW2Kp04nOr/3UT9LGmlwLvvHe
QAMG1pe+tmXDXlm1UStaTtmkl7JvKb7X+MTD9T6UNayKkMjjbqqhz2aj9CU0G+emh07pDpot9q3d
/kJd/9cGgTSXc6zP3X0oJdATX77xypHsVqII4gVQ305Zpnc3/w+3jpXvejHKYgVPXVgFwbyxjkAJ
jtDEdQ8qoElVsa4/iWCMHiX5P9ynYLDhYT0ntbh2a5dPxtztJWfeZrV86rkITOPenJMb12fsR4AX
LxCOzsy4edf5LCaQiS+hkiNVJLmkdk8GVsHEK2k52yCHhzpQ7C9V3IzeWPuVW+ujdpNrmf6T+mP3
qBh+chMKSdpPLbKL6z9sZdPkIjCrQrk9yyQVLx8fWqzedDmEmnDCYphNsp49J7kptbKxT0VK8UyT
FK8ztK+2XHWfr4/+ESLjgHSa3wmIBDryl5YVKReRiWKG73Fl7Kq9Ewf9fegbXbGP6N8A0Ye/oSvs
OnhWypmdMjf145wrSdbt1JQGTo9ohnd2xgXFlagaHzBjSkIvzqNkXgusrp2wE33jZ6/sfDTTcjee
m0IRRi72H2tQDSnu54yTo/b3Y9umN6VUtl+cJAQv0sFLsUh8eXLtmxu9NytBAeUIasW0qiMZWdZW
hayQOGuBIpA7an8p8dDu426yN7rvV0Z5l0Cy0vHp+oD3cuIk7szJtjxlxKt159iFVu8MvUh31z//
x/VOuylCy7lPj11umU7GIrrS8rqzPL92EleWRPgcxhWW5vpgHQeuPbvU8cXzXw86F1tQFyGFmUUx
lzOe6VgUQsG6RPfVutxNtjN+yh3lK5bn1V1eTNlbZQ3mRnCwsqWTNqQJc05YwBVblnnwNIrIP4WW
Bzw7uCHhWj+PBrkFO1A02KrkS0ul8B8qB83JMJjOA/iQwstNipj1/7B3Jl1uG+ma/is+Xl/UxTyc
c6sWIAkyByk1WFJJGxyVLGMGAvPw6/uJLFd3EmQTnV73znIqFUBEIOIb3sGle2064vUJA2UyPn1q
mRLqusYExb0bRm5r2EHuhfnJyOr+iMNtvVF1uLw5GQWeK3p84Lqg2Z1Pt8jNOMG7zA5wvMtPDfHE
HiWRPYp6E0lKtSUiuzWcdT5ca3htx66yA1hA9q5VRXPwBhC8qtOHez3BHvz2brr8VPj8SfboqBkI
UT6v+4taVJIrjbIosx1MhmiOU0cPNhfKuLF9Lg8cRpEBOmc0Zo/rLlPT2gaWDq0d2KGe7Y2wnd4P
RmQAwVMYD0vkRwfEwW5Jpi1yoZyv88CHQiNYbG59isI0vM/nM4+EV+SzsAMQ0Mpuzlvk8My8vksy
Z9hqRVwOxesB52BCIQ6tK5siRx6HANIKkmrU72DkhXfqlNXpxqFz5Y2kABA2GXTvielWoQw1gyKC
dGUFeaxED1mS6qcBGFFQ1U61cVpfGQpWLY0aiWSEhbW6XM0+RmyijOF1J0qFdN5S73Ae8faiWrZK
QVeHksJ20qsMeNZqneI2Ttpm9MygtJIqUEYkcKNRH48aPMKNzXjl1MYTzFZxvZCAgDUcm0Za08WL
aQa4YMOzzULEH+PIeqsuSfZFazT1SMlu2Vi1K50JppGvwIRRDQlqTZlXNZIm3KkNdGxJgusRabtJ
uPswd8z7Ic8adDAH88MY6T9Sz8Cu3gBGiBdMEkyL5x3jzNLuF7RE9nZudkHkZnkg2kb1O8SMHp1w
/Hz7WLgyR89FMuJl3OMQOjv/bMhIQpLAhV5DYbocdpwNwc4EiXZqijA+3R7syplH3kn7mbmROGm5
N16cQfToPBf5JzPAFd14IPSwjsqsDOgcYoAyK8X4atQ/YRbwHrJdpDlBWJ6PN+Zi5BMGkRsuwDYb
DZZz4RbJxltd2dHPbCUMnaUsxfrjcdIhrUWeMIo9mx9sL58PUb50yP1znN+ewCuHOIksBHWaR0DA
1zBVHMnz0kgdqoJzoz2FXhshSpBshdpXwP74y3GKo3NFM5uW9vm81YUzWUi26gFmxcq94rnhhzaL
BF0pdEwyPzGV6uDWYrrDfWz6WVTNHJSTOd016EM80aKxHjybdqiV1NWC6E6eo0+hZXivJLHfO/HS
7gBF2u+sPJ6D104QzWHKmbLmy8fnrA6yzqirzhauHmQWRfZchD9ct4n+yiBSygUxUENGhOfTo9VL
0SOirAdKgvVB0VftNzuqy99uv8rlx4JNMmke2lIUiei7n49iFlGWIkZAaRmFPZ8+TLxbuo40ARgF
KtHJlvPflRTnfED9fEBlhOSdTraD2IXS3c95U1G7jIufY5Ul9/FjDNdP64cd6ZmD1EtPJpZMcYAs
1Pi1wOkKNrjjfWjbqj44CTVOcsjy2AoE9m7Py+XnxmPSVpPlYxoq64afkSw1oD3HCeYkq3d1TyAo
RrX3wQIYGwt9hRLJWGgHUMTlvOIqOZ8SfIs8MFzYbycRUohQz5q9VlXaTqnTKQhLQaUc+e47VVTt
HqWmeT9kprKzy7rcOGMuP3weBHMDWckloVtT+0yPDA3GhxPgSDacxhBteWP2topHV4rWDAOTgHYA
hJkLjFJULnkb0r6m6xBB94esdIrCuPdrtya7sgTqLzOSjTkuZA8CNDQKkZq2sb7XXlWaUMp+Izi6
NS6rSmPSHnr+QRw5Jp6rcbUz1N589UlKoC9BxsAXSC3WLUZVuFolDZmCpBudfTiP8yktnfJwe6/K
EO08KGUUSLxICEnBj/X+UftmgkWjS0qbAwjQ1aaTtjg/x9gh6dY1GE9jVtzrxAAboc+1j0TKnMsS
r9TukQ/24qZFUrYL89pkEhfhPHStFR7aMMcqXCu3hrp2TnE6EXoDMUWcxDgfCk8FQxEz6zX2U7kf
UjpampakuCp3XOqW+fpE5jlFo0UEglYScM7H01C6bpVpdAJbn6s7vU9yPx9idyN0uPpWnO/yq5cH
8OqtBm2WwP2JykLpuDu6JoI0PClPSTF+MqY6f3d7ozxTxC52imzEUaohfFx/4Al1vxh8IF8eoKZD
VdbTLvR6HQzyHAZ6ZER3izHQQqISAXg1me51vCEhfYj8VEzo8RIodntN7cw7NTVQjSiGfN8pye8w
EfU3dPI0IL9WddI6Tdx32fB1yaFXeBrYhCEs+qeydIwDpIfIRwsk2mtIse87DRxKlIYlSP8lPt5+
4WvzSxWN4ExSfdR1X9qoe0PMCxUVpcn1IM+zMKDswHhwAmg/GtoWplQu2HqCOdaktyZ9AKT+z7dN
RgNQDWPXDuauKtHZ772dwzzuYzw1dlFkCL+FHnNCc9c+jcRfAcwTjAHGJn5KzNE91f1g+Eq0zIG1
YKiT9+a4m1WYJENbaD5a+sObHtOfx4j7kb6J2957oTudXHsY9/0iwZ5jNN85i9fsgICple+hJnwS
TYg/Ms4eRotqrV25PqO4djVhu5VaR3020odqQlvgv4TWdFHSNE6QFRAohbK093nKvbfQZPxye3Gu
HVsv52q1+YVWx+wxGkStp9d+0xXGZ6uztKc6TI1dbej2EXk5a+cBmtrdHvnK4Q+eCyE5j5SXIoLc
Ni/OrSmqPLN1Eo7lwaof+wltdS1v29PtUa6cjqDjuNLRM5Vn5Cq0AiU7ZTbs5mDIO2wfc0ucEqN6
nKyp3ThGLtMr7LhejLTadUVhIHWeRxwjUWTtDL0cscQApK0sQI4cBcvcRlWavzKJcCeIgWWQunY2
UeBzdHWbcutY5XQsPaHQM0i38MzXJpFqPO0x2QCy1oXCuI4jYQoKhVnTo1CjKiV6aaN+3ynWFmbu
6lCcFhJAA5Z3bXQcK00SWVruEGxm9b729I+wfdNTW4FSuL0zrrQ/SHleDCU36IsNWBV5D2bXtgPF
tpw3nhOLoA2r7NGEgxVMXii+KVX+R+pOnW8PdXyfuMR6fdk4fp2rzUNf2j9yAP8bMdH/5bHof6AT
d4W60w2ll3RFwXdhlKp6dDRMM/ezW+n6IalU23fhfiFLkYzzkygWs/FDq24f3NEU7b7GAeNkzxXQ
M3SO6n9mnTptFU+vpIxU32WTE3gwXlJr0SAErlj8gSUyYxvpiTgQ1fSweM43zVueYgVUlaqRwJgw
3+L0ndFPp0GP34wS8dxnybtZKHe2Vn6urG43G+rb1lF244IA7e3lvTxeiPYo3HHxSDuY5874i9Vt
aT92emUtAYL64R0qb/1ORQdwYxNd3m1yFDJ06TNMkihbWS9GcUPV6hEjWwKrjWuygfxNmIVvtaG1
d44K1fO178RtRMkaEBK8losKjujDxIKopAe9btQBZMIcEmurfLo9ynPYvbo/ZfoBw52IiMrD6qUo
EjlLm1MedxUlBBnQj/ODZ0XDoUs6lL/wowoKvRWnCOcTXyzVeMLert4TF+eHeTLGg4JlwCEr5vSk
5Ln51uvT5dEebbDvXK+H1F60L/8FHUMDBW9h1y4wvVZLZzyAazF9GFNbyMYr0Di2LNV+9MEkgngt
wzcv9Rw5mWkHUmPvxyzaykdfZ9inqom2ezh1O8UY9KOiF8u72CsBXXoJxY+isE409jd595d7k8eh
SCWZ7TC91j4c+O9Oc5p6dhBLbEvbFKgY6ZF5tEKz8NN8QfDXVZJdIfUJ1dz+2QzlAPE8z3wi+8Ef
G7UPGmisG9tLruvFulNMAUpO3smFeb6ZPQVUT06wELRx+EhIVH60s6j+2A2IGQtV/WknjjgVUH4D
Y0Gh8vauuzYnZGm099Dpgqmzuqj1cchSOw3tgFRx3mvJtGBWlGz5Q19+r/DVUAKlXkQ0iirj+Sv2
Wji2FL9ptFW481phPz6Wc/7JhKdxSDvv9UgmhsMlDjymQ362hihIqkafNI4d9HHoHMLJSPa1jpL2
7am70shjGDwrTGrRZJ5r0a+ijQ1NGWkwlVnW+8go5TtK7l8Wvfb2M//9bZyR3Gga696IKnSn3Teu
Yu3jfvp8+0EuZxeLeWQmkUKCoYaw6/nsNnqr2VE+6sE0519JVvWdpUCAjrzcBZJWdhv79TJWYDg4
Y6wnZX8U1s6Hq63BpJda6oG5KErvU0Dq/SEv4gfdrsxXN4LOx1pvT+5UVB8zCoGhOj3a9vC7oyOn
+RfmD8Mh1Kr5+jBvO3+hvAozq7FBZs4zHFW399SDMYvq4DQdOakzb1VGrk2gBflaTiLAfVOGtC9u
Lyx5ZwkY1oLJEZ1foVf3RBhZHlpLmw63X+3aUBTwVAok1LTpPpwPVaoFihJoewFPKNVDnwAhUzsX
6zUnzDaGurYLbflaHCJQJdftT3R9IZDjCkGqaZpPRiXEPTK/4hABA3wIRVlvbMPLFIq7mKIIDBVJ
zlxj/Diu5yxOKl5tUSkJjpT1DgnWr2R8XXEI1brYK7AS91PubX0Bl4cmQ+v0CGDiEn+sfSgBnCd6
G+VagNF9c6xwMPFLDG42JvT6KHzPyByhvrcu+yydMteam2i4+WrmruupMKF9sOVvdm2H0AMlFUR2
CHLbaoeIvhHIl7Js0hUAlte8YN0pMJEx62bjha7tEEA53LwkTiBWVh8zUtoazLJaC9S0zf00mux9
E/f6PiLz9ztIxBup4ZX4A3iwhq0aMl4WklPy3V98aBKlt4wKMte51iXvFBfBIFONLD/Dk+FQsIFi
30BPfG97oX5Sa3W5M/W63jWl0+7CUZQbO/by/Xkcch9kZKSo27p1ErakqTS11YBKkn2YK7cHxZdh
6gZt9ADd6vtrv/3z4VbXQqlW2sARhO9h60KBUuskGLkvA1jGv90e6XKnEu/z4UvFGOKy9YHWoqRQ
FCUjSb2Po1eH4yHXynrDeuZyp9JK5Oah3koGCTPtfDXdtkRit/IWxOba8o6QPApK4J93lN62WszP
CPnzmAwkGvYF6McCC6IFdT6WV9ZFRLapBn3fhsZuVKfw21LqlrGvR5R//EFpw2w/5uFCVIar+kMK
0FQEUVPF/T1/ZYwOVavHylEJMzEgTKg07+fJNb4OZmrUu6Vyln2MZ9/bOh77EgOVBSxwZ3cNKrVl
4rYfdKX/YaWD+IRXWKr5oeiXL+kSNqPfNT2UyHhQdDoU6ZjnT7E7kgcUWlpr6P8qTEvWAH2dnOqT
mo8afDdjNL9Zbc8ZPMl+y/61y2+TzwNFoW4gmeurIwRXJ3qm9qAGU1t0x2ZKVHLUOP56e5Qrslmc
ubKeSceCosha/SAmOIWKhoZ8OCn0fZMxfluWS4OAHqoI6aMlZiWF51Ba6R4rsxqKqTt077y0N6i5
hsb8mCjW+JD1YffULVkIMxCc1VZiKs+w843DvqHkJRsr2D2twRcLpKe8EVpHRXlCW94W8Y7+h4vm
8Ogu036qTGXxLUV31WM95Nh1hqEHpLfNbWukDjKa3d4DF/pASST8brVNUkhzrC6/E3ZoFCfH64gR
0q42wDYk7cFqHWRCjVok32kUD94xSiwGiBGRXfzWwDkSSpYLMbMCe1X6JDOl5gNBEPXObKvwZHRU
AWE+6/pbaD7LY+K0zgfVnHAgU+uubPehg2OYj1pZXO5Qm+wPmo5YyU4LLW/y00odYHcNevs4pyLf
pfBVYQoXWfm9tUrMXVtV0b4mBChvkgrHldNczFRvUJjXDy7a7xWQEZDquzBFj9hv48ac9rlr9cOj
4RUtGZcRo5cS046kEkxZ/vaGugwgQOIQgIFaANFkrpU7RjVL9KnM5sCY7PJBclr3xhgXb5tOAdBS
eDFk8LZ8srNpS3j28rxkZPAZVBBJHC6YFril0gb2aM03ljqcdGCpe8Mth429eGUUskYDdxVuPgfV
ivMzjCDTVMaUIknXpyNSsgvWB+ZkvxogimmF/PYl+5LAb3Uqa1btIMzXLUFUdcmDDUZsl9iF+xfe
5eUoq9Ahq6GKG02zQC6q+31Rz1XgGfC5bu+IyxuGdwH0QazAhKEgcT5jo5uNCspXzFhW1n7VJIZv
ZuWyizjhNpLHZ8vB1UEBkA6sIGemQd62SjrqvDGGetbBdZg9xYV4KvIvDVlVc58r+sKJoOT1Yzup
UfmgZA2s6dgY8ZmJ1LlS/NRQXPvQLWb3XYh4ePRcMw6PZjjXnzzq3vGuEQrcNwEpEC2v2lN8r1l6
TPuqUn/bhXBm90OtpVtV5CtfFLtNVhKk8QJ4t/P5yzIMomaqo8HsZu79PHYRbZxWEmtVvdyVbqsc
lGKmIh/HzqvvIImqY2AwVgQxayJWXo4pjjgpSxeZ6j5PocdTQlb/yigSMSjBbi6p4vkLRuB6nWR2
54BEiDqrVYx7xQi30ovLOFESA8jX/oNMOR+lUZsCEqMJBWA24s+LNXRHcIr5sUIAaFd4CM/d3vZX
OJZU+GjUyCoGeMF1YDoudt709GKDAuTzQ97pQ7XTkuVLZIQIb/Nx+5MgGvZmzfoMW8p7h4u8ODpg
JX3DHcoPTbm0d2oVDViB4d2gDCryb0kFpmnU65PZ1ETgIv3d7NT4E/ShcuMIupwvefpwmlIBAbaw
7iTbrXB6tTanoDG1MRibMnuM58T+GFqTjrFvb28E1ldAK7KzBecQYUqUH8zVOUFwM4Qou0xoPnkg
uNMkuk/iNryfdPWTPRlpgEgJBBI0D0/kHMVOq8z+TSKMT7fX7dpz0LCRQbfs1FPVPN8o9Rymtjp1
I4DVUvwT2FYOOYju37tKRM0fikJRBpDAWJQHox7n96XmNA5+cM730hyLLamKy8OT3E5qvREGSi7k
KmSe8sRiazyredNTNBqnf7QQmtsXc66/+jYALkRJg1tbIsqt1Z3jpDGmUTlDDcMYfRtmpd+3wHc2
8o1r00v1mnoQsYHklq+mFx8szx7sfAwocP+GqE64ywe6tfOCYMyUPy6ddT85o7lT9OHO6tJ/UW7Y
AsJdSWFJFUmqSKuIrQFFny+xPlvOkM8x2zpDQ8liJ+GxqEdPuWnUPrW9iiaAZwRT2Re7bpzb+zDF
y6FKom5XJIO5cVLIjX1+afE0VKzo7tB9Ia0+f5pMUPoYFGsIisQ2PohWLPuxr6INNuGVnYTGO2pq
sudJtX51jWi1Cz2iZRSl1muE+KP2Y7fYfeqritFuvNFF10VSFmWxTUqSkrquaznjCCWceLqGzlbU
eI16RfIlF8b8h60nMRFz1CyVbyOh3BOyih61fPxn9KLozQPc55Rcrq4yE+BetBR+Hxnj56YcNOUe
N8G0QSkhL4lgYbK8r1y1+uCg8PN7PlTYO5UY4qaDypbB+cveSpbWV7F8LWpwHE+y3QE493ylVFEq
JrphmNgANjuQdbpfJ6SZf/SlgQ1fF7vv89DKv7lKFt2Z1ei8MYUifGScaR4lyFwLc2gemsLRZz/N
VI+X0pwT8FsQ0jGc8tsH2XpbyYelDEqFBriRBAycP2wjhGKHU18Ho1k6u3hZHKKWcdmI7tbXBKOw
lxAxoWiNfNS6aR86jRQISOsA0Bgs0Z4cJ49F5YfJ/K0ESHL7nS7AnnI46rsQy8DgSxTc+UsRjLld
LFFNyBf/sCK7C5aa0ETTFHFvNFN+cherBVNZG+/NKTZPqoqpqVekyqm16n+lzchtqkftwavgebRT
4TwUk3rn9cq8dc5dmX6drrLE9KLjTf///ElzAHbxQDQaVLEdv3XmOnk08th7r3d2c6cpFc2hzggb
jCia6gN0zPlD6lSy6D8DUUnNVOi7pa2M94tnbqmiX3s0DmDqZWQXlGFWB045Y4duiaIOJlzaYfEZ
cZBV0Zatw5WPhfCHUeAVUF9aFzCcWsURJhT4UM9N/hZ19vYNNlPDrk9K640IS/sNMrTZIUZXdyMH
vcCDsktwEsBFCbw5YPA18yosdMT3sDoJcqv4XNiV50eGig5Lk6n9xwmHsLdhC//VbMOvIrMRZ86m
cWP918ctOpLU7FWXQjqUIios58uPh7Olj44xBMOCC3nS2O193VC6QkljS1386lCyUSUViyTw+nwo
JFCVpHORWVsy92ebzcbdXCVf7EJs8SAu5lW+lE0yQHJFRoAa6PlISIVXhXCKIahDfEjVGFceJ8uM
j/bcRIc6Q6llQjVvH45581umlsvBNF7NJeAZSIplZOYRyhvrq8WOmG1t8PpgcQFdGEnRcVl0W4fn
lTmVqbdrUn1V8UlezWlqLR68ybCH6Vpm4CjbcEeG1D8UJP/722fataHgZFnMK/V0Oqznkxq3oPGc
yu6BnuScZGaU31fVXN9P45YW3vqLlFMHJJTvgmI5ZgirPblYxjTGEf322FHLXaTQZuldKzs1uGb7
xmK0HzDv7QJAQlsmmRe+YXJo9KSoNHNV0DZbvSR+bUYziqYPomTu8QwzNN8SPZx6L2p8LV5KCrVx
WX9sY5l8q8vR7gGe9VojHubYE6dQJ7nlc7MCwygy7A3N5bc6LNONpOfaWpDmUnhFIJ/mnvz5y94G
LYwwBk8aqCOIBBuF+mMTieEAVtjaWPb1IQxiQmKsiSU4Imjjr7JeQvm5x1u+DrxOqLvZJCDqx3Dr
wnxW/ngZXDKMRV2MuqmEu8HLPX8jCp7gI6JKVtGnLD5UjSe+hQDLF3jbqXZPf70ud1lmedHXctYb
zaeWnSZoahpjiAyubezjOpsLVPKM7KDmsX4cx0jrfKvuYZKIAQq7X1T5AFGNGvsEPBTXFV8pnFKB
e9smXzorJCtKEfp/V6UUmimvdxZYq7RJ2l1ul+7v/BvqT8vsu0/CNKJonw7tUNJWhQPns5s4aFpF
/dxbXUdYkVoxYFNzUtKDXjRWEXihhXiHW2r9e2vQsNbV1WnQfEVLqodaWZqgLQtrV7MKj0XfYhhI
ryBKdwm0OuEXfA5PnTlg6nH7o16HRUw7gqny7pfMzsvj30vN0UwtEeTVMO1VIxPH0fPxYRJa4myM
Jc+i1RITflG+J1kHSGWvlhiNkBlodiECIK7NvvD0cI+Mbwa0hha1cJRwj+bn1u3+rP91PioUNRvv
VVkhIu5bBRG9gOIJtDvhDVsFeGhi5tm+sBtpPD4s3pNV515PU3BMwfqG/BiFw0b9YTkxXtLLDC8l
sefwGyI8y3iY7WR+W/dZZR3NqmvjwNRRuA2b0M5oTOWLOExo5s93ttckH2aIuoOvxLC4D0ndhbpf
4u1wCL0YrTSD/HzaKakx4SNE8qfvadPCsXeKLoIVTcTYB84YJRlCEZqK+jz7P/MxB5uWw+gmxnzX
ZNP8QzWLgd6SXd2Z0tZyVrHCYhiz/03ho8ZJfhm8invBgmVye+c890/PJtYjMOMrQYCPK5YI8vyL
LetOLRTRZtQ7WM5USembFn2/vEsWkRWQSqrM19XGKPmGsrg7dZ0wOipmnfJtyZGlulOXofpp9EsC
vo1Sqd8XBTpNc5w6jh/WQ/+hBzr8pGpDffDape0Ophba2hHFK+apGIxshM0t7RvGcq6Kd7df7yL3
5hhis0grGAMAIAtw/npx3Btd1jdJ0OGHDTlpMPtlbxpK/S6cPcXBKzLxxC5TYu6JHNZcsx8m4eU7
MUEeO1SuqVGpDqt/h4z/fSap3v7jf/jzj0rMAG/jbvXHf7xJfjRVW/3R/Y/8tf/9185/6R9Pw8+m
65ufv7z5Ltpfgr78/XuXVOX6d87+CUb680n237vvZ384lAAN5/f9z2b+8JOctHseLvpZyb/5//rD
X34+/yu/zeLn33/9UfUIMfGvRTzWr3/+6O73v/8qO8j//fKf//Nnb78X/Nru+1x8L3+5a/Pv5e/t
+vd+fm+7v/+qON7fSHuRriSwppJPcv/rL+PP5x+52t/o+FB850hgjTmRfv2lRNI2/vuvGr9FbZfI
kZOCW0heUlBl//wRhEc2A+xa8mpcGn79zxO++/dH8e9VYkL+/PMvFF3e4VLTtX//9aLuIEEyYKcQ
2pJPQU56vrnKaRjLUsToqSRZd0zJAp70IvanBZ6P1k5R0Bla8hUZmd/dUY/eOeqEj8XS7tVaw9Ak
G0JOiMpDbnmu/KiZU8MXiasfpD/9u9Ycpp02pHe9PXzNseP9QbNJu7MncI4vJv7aa6z7nc9YHzpM
lG2Rk7wwaIuREU8ag0b5YrBNo+yTI2bh6/WIDr49xf3beZ6PcT13+k6PBbFTKiZjV0XVcKK3lzxV
OpXkXJvsx1qZjHtVpXAl3HICSZ0P/cfGzcSHaRFf1HxLHuKZgHZ2esHakpAF9oEhuxWrqoPuZkkd
AV4NWlTu44NmNr+hLjN9rcwa0RkP9vrOnkT1vZrN8oOox084YapvyghbkaQoC2NnGmX6blAL8Tmt
l3z29dYLAa3bvepHXjH+jJHHvivj7isoNuOuUOPhO1BPnRBgLsr3ndtXO0WdabKii3XXkOc7vhcT
0/lVB/7XzEsRzHHyRbXzMNqDpwm5SmYrRhwsodr4vJD//1R5carI7/zGqdL/iz7Av48neQbJv/2f
s8T8m/QslxESZBbwZi/OEvNvYLN0ul4u8jVgjQgu/jxLdONvVJuoKlCg5/9Tn395lhBHg5QgKZS6
K8ZrjpJ1eE4GAHkZDSJAXAxjrW7hqu66DK/L4dhinB00hhbtk1hfNpKAdb4hR5Hua1IyFnWvNVBY
KJUjRjsfjoqAQDVR9ITqGKf7RDG21Gm3hmK2X6Y2QLRHWs3FcOSJflgdsk+hG5o7hHPUjdKHjPxe
HgG8FLo/UrmJLgL1l9VIrjvmZq7r/bGqFDh56Ek8FsPY4vLYxeI4eJ7AFF5t6TVr7dfRa4yNTtKV
paP8iow4IrxSg2i1dGApQilh2ZND6jblbcyzndCoXr90HNAS/0k5hD28in9bEbdaKDV9NKEoD0ta
J/dRoSvQzl5PlWBCqeKyD2mZSJeO86XTxsJF3B033XYaXOI0Cb+Ova1W05Vpo/HGZkT/w7MuqJyl
0YvIdcLuqKuhRyukcz5SgtmC610bRYq7s+0lX2nthNc7Y5LkwuyOwu3Mh7maQgwV2i1y77rSwRZk
XSCecz6AoFubvmE/70pSV3eM9LK5qzWz8wX1yDswP849RqHODj0Hb48P8pZK5bX3c/Gyw/7nOQxZ
JWNqqpBplF137HsCWDht4jCS6BxeHKJXIoTLj5mmFTUKios8LH2j8x3hLCpad4UujmWoVTvkCzES
mxJ7h8ZD88qSCLkdRy0aYqwZX/RajSaEwaC2YhLHWiuc+0Xvnbuispu3tWOVd69/K4eSHveBCUVv
jR3qyiE2lyKhCU4NCwv7pthVeDsHyqK/2r6Vt3o51CpQNGo8PbsiZ6iuNU6VmVkPU1RsvdDlZjgf
ZXUSDYPSC1zgqmPBB05pxNSAbEXZ6S9Mm8TX8E4SKLo6iZIinYs6iniXJZpPVqyP6JpaCYSgItnf
HurqC/2fodYn0RDGXYhdcXUMZ8e9g65PoS7Rf94e5NrmRvT0P++zvhTtHuQdjKrqKFIgTwBDHeQq
FI1u9ND5t4eSy3x+VUnmuhSOICUlpVlFq4hlhXOoutUxba3mGHVwpBIV64fELX5wGuYbK3V1+nCz
l+kJchhrBa44UpYUokB1zJ1ECRQJ/8sUJ3v1IskePn1eAiik/9YCfPWgOCWcy/JIdeBzPw3ZQXjm
GNyeuYtFojhK8EYBkzomzRuZwryolFZdquNQq+bHzsXm0oZC/ruBPQgEuAZ/tttjXUzb81jPPVep
I7LG7HNbhRWRYn4Ugz19DyNCdpKQpNoY5qJIzW2OEBK0B+kJckkhqehoF3HZ5UfVzeK3iu0lEKpa
3AwyXBeXpuyfNDue3uDSXT9Kp6enjIrJl74vl3SnKW4FNjRe3ji9EhNwTOkDN0D7sYT1sgHBv9i1
8jmZdMmUQPpszSsOEY+wki7Jj33Ue9+aLrTeanZVH5XIdPYq0pIb/bQr809NCvCAVDyQWPvztTaR
9SvbyMmPuqZ8nlUkiHMKRK/dtTAloAohfAbtCqWYVdSYLQDRM7XOj1mYN4FT1MMBndJ+Y+ouCb+S
kAEAHRUVSdpaM/VzBBxUpVeyI26J8XeRx8a8txWjpIhouhTM2lQMOwErcVcuxfRPw4i9Y40s2G+c
5Lof66346GqR/jjOtfNYGEyEXyvDmFE4a5cDVYkqGEWlVWhhD+L9a78DECvANySsQlpmy2/yxTen
QyNBSNOk/ZHjAV704FQaxLc3vuyL2AnlLNkcBkcL6IjM7HwUJfLU3qUWe6RAHn6dBRoc1ThHwTzY
yUMzNM1jOM4/HdQkPt5+vUssuhwZ8xu+dNqMYGzPRzYETQPX7tKjE8fphExnany0ltn6XolmTnZj
7ziYT9jG9H5O1aza12KuUQBH42t5FC6qR37Ytd63jPb/tyi252mXWQg6bzljXH5+5BbEd+DlqdRe
aDUDUNTGiQryEYSfAV0h/WbFJc7WXTHv5sXYKghfWw9aOKoUFyLbWOPiclmRatQlPQKyN3aolCPL
L1OPnd0l4dHOhPmtzzL7KGa7/HR7RS4/fDAungzFiNUBJhnnCxJjwTu3cZ8ep9CuDl3c2TssKbPj
7VEuSsIqfinA/mAKgraTsr/nwyAWaY9Jk6fHOm2a0s9VRFntoZhQ5ZrMe4dS2P08a/GnhTrOrsJz
5m6sh9DcD2U33SEH5b32mpbPI3M6S54V9LrPnydBPVKrhJ0c20LN2PzIjTZJv7WNrkwuCBbUjalV
cF2vAVnNMk9Lj17JsY+V6QBQShy0FDzW7cndGmW1hFoSzrRqGGWcneKQcZ/7epltKqpfhgPPECNq
JXR5OcBXR1NIec/tZzM+zkPx5Jaq8TFOogaTopg+kI9cf9/uRD2bcOwVO/ktr1S6wJVexYEL2vIu
QXiv5D89/Xedj+oPMTnJlo/stZmAlUBdiQMUTMjqdOmqRNEwTo2PKRoAp2Jxl3dmbqSH2/N9bSJs
1EilWKRM2VejZPWiRSkWHcckK8Z7y6sxKvD6+EDkPmwsrfwszoJXtinNNw2gAoVWdtL5No3HvIXl
0MVHqit/TKnz1CYmZmGd80mIMEhd/V+3X+0Sukl1gJIKUubU6qEcyhl+cf/ErjYszVTGR6Wrs2OB
B1zkJ2HU7WtS+CdNW8aj0tjdw5SiE7RYUQmkwYjfsZTWl9uPcjnLkhJL+wEqBogCVx7RL54ERUwV
GbkkJiLMl99sOtn7WGqbGLAkNg6Dy9P+fKjV4VQtRhenA0PphNUBfg/ZyUIy7zglXvRo94gh3X61
rfHkdfDy1cx2UOuQ8ShiZ4FdCeP3JMumHc0YlJZA+gW3x5PB2/kuYlVlbGe7NEzAD52PlxLrdJ5a
xUcjDrVTnalm7icO/TN8GQftjUIneTc6SK6HYed+zdNQ++P2A1zbVkwxKH/uGsRI1+YlsZEpdaux
j6Nar983YF8/O/S7dn0YGg8jq3yonSI/5rOZ3XtRHR56N/YyXwyvLT9wHEMaQf75uT61Ju3GU+X8
L9LOq0duI1zTf+gQYA63ZHdzgjQKtiTbN4SCxZxDkfz1+9TsAjvNJoYYnwsbsAWouooVvvAGLy66
JJyFRh2PYxeM09j5sQ0u5/U57+1f6l8AxGShlILb9aJH89RpcR0nIToGebAiCenny+IGhd4c6R3t
7SeYFZDNcG2mJ7a5JYY6Q2GycOKwVZPkwUhmcQY3EZ2zJVX8JSmyg/10e81ScpVdQLp9kly0GS+f
OsVrUyMO8zWpH6tu0n6rTnXETri9+xiFmIEqs87Utijyds6aocccLVTraPrWwO6RMGHtojtTEszk
ZSf8p45KvrtTY4cSHFjAJrfQs5haI6FmFYf0pZs/1noUnxLNEAcXwE44hFgSlBGgu1Lm5fm8vLgB
FMWd50LJ4nAtzPJTvubLz1gz+wfakdGTLlrnAQPV5GxWekN9LKuCqXLmjyD7S9+pq9V/faveCnJw
KkCXAB2XZWgqc9d7NWlXLpCsZKkNr/6QE8F9rZJV4QXtWwwlcuOz6lZW51uL0f5bZ5pxVsvFvMOT
Lnvf6HF8b1R5cvT27X0KGxgwLyyUP+qt1z+qVDWhpEobh+BNjH9B+U5BaU+Ajw8mL5Od7e3IlYSm
J8EgxYHNOIswlt4ekjgc2Q8/ar3BEbwDlOaVq/XYjOBDFq9L7r0YFlZTNs2ndV7mo0jxBncpoc4k
+1LkBdUJ6i3Xs2UveGPkKOihLdn6VyU6MwCXOJ6GpOiRkh1cSsBefhpgNT/hzVb5ZerVf72+FDsr
TsnhGfxOPR2ewvVvmByuLOAkyqXE9usT/H/r7Hp5d7D55d+yWW8aeBJ6ydUhnf+uR5HHLrEroeCP
OnxVhrl/nyblpWqtmfvLO0g49wbjeAGbJQNxIb9cD2ZAHlrzaVAuc5YD+SPZOxNPWAg8V+4jt/6R
M8beEkpQGEKBJgwbY/PUAqyDhluMTM7w4HhouQiU1MkPRPF3R6FzCptfMki3hsNjhRiCPXbKxRnr
AoWrjFgwmo/KNTsXMOhu0l9AYJyPrV4NTY5k7VpGmTor+xgvbgmYSJ59bIUR3mzFI1ib9GBq8utv
d8fLQTfnIEY+fIRlrlwyWJrvh0YMj+2weOHU1+YPB8TiXe+6Uxg10ZHM1c6iSsN1Im04WPDkNyWw
vFKo56SxcvHixAzViVt/nZo1fP2M7YQFbEbJYEVTi+Mu//zFzZ9KLLqF9u5FK+0imLs1Dqza031s
g4+AGjsT4h2jgguvE3WBbTY0RZ1WiKTzLtDu3C+uaNfHDtHVg5DqGQW4+WKEldAJKLaRGm5bOvpQ
q92KENfF7qDIgKdLyrMWZUi7pLP609BEdVkzNf1lZ26xBjNkt5/Q+jS8w9U8dOx8OmGqGn/sR0OJ
fTSIAaiCaFSCflqb90lluSfcgcSBPtKz4/n2V9skiujaPmdymxhGJamJnCjFhjovmiezEH0UrprR
uanvlsDp7jJlTNA5c9Tlc1qs5uR7apL+zJU6/6znVvQxWRw99QfsIvF84pM3vo1IVxUsIh7jj2/e
NDJ0ltUoyv30Mq43TZt7o61oIz6GU6WdvcZLkX9VirPTgQH9Xw21bTuqAvxkN0hjxj6dP/BM9Pe6
Pov37bxGB99g5yi8nNW2ibFMIoqcGrPBBHeqP9HeUO8ceifv2mQU/2VWvK8QNsArILJ7vYBjnceZ
R3f4MqpdN56MJkvGIMf973Pklvb59SXcOXdSyoIvxfUsNTGvB8O01ppwskYe3xrWQEnc9ewJZCX+
yyiQ7QEwISSw1dEuGH7JOvYElfvR96pe8ZukOlI52otLmMz/H2az9XLXWtW5aPF2m9r2K16XtL0j
xXynNervbIi170ZkjdQEUitQRxwFfdsG1/ofpkoMCG9c3svbuEQ4hRaZKgabSlcqvoqcho8suhX8
h1EQ1Aarj7w87qzXn21dvVxL84adr+GryX8lrGoZH0Q/u5uD2EB6bz/rWFyP4i4ZbjJlheOj6v1O
5jZGxhuD+NensnuySLRlB4REbUviGSnikG+y3dN2NJ+SRCm+IudkhX0THZXcjobavNd1h8ECiGvM
T/OhfETQ3gsHU6xBNjfl6e2zAqcgH89ntv1mKN2ekv/rWzupMZIoQ9Y/zEuVnjwxOP/hCNOdIA4A
GUGatmmQ9DTdqG1yhGvYUkRwdXcm6tAPjvBOgIV+AHau0K3oV235IVHVo5cxZXwmMVkP7ZKmDwVo
tTsI+4af6m73OFVJ8+31VdwdlNYnsCbIT0B2rzfghF5BNeV4aWSTaM6yA4bPtSke62FYP1A2Hmg1
GOnBVb8ThsNawBeOY4Xk3DbmbzrPmdyFXd9kuf1UCmFcdFdpzlYxOu+dxDjyON45ZdL0mlCO6r4E
oW8mmVtrow6cZXTTqtOYDvXJqsWR583OUlIHxwAR9CDggq1YNy5j6qJOjALLYDqLWHVPFTnFSWsg
3HT50H5pvfHogd6rHdCvofKMhqZk6m32ZgY/r5tY6QsBQ1bSmtT7T3qcVvXFHiv377HgjjQbo/oY
93iONansqAkkIB6rPNbvAd0fkVN2rgDAZFAhQWUSO28vTmmBsWB9gKh3HaXIFoxdoKpRe0Gu9798
V2QSQZOD+oP6uXlaTUCaXY7Xw6UBA/1pQs3ZN+PJPQhp93aPhRAqQa3k+GzpGbZSC7WnKA1/gT06
qll5Ssf+zX6wzIBnBgAqmldAKDffMR7XPosyRmnAzV8yZ/y+Ipwbvn7a96YCQd8kpaGrT8fr+iDk
OFk1RQk0Pu2zFXVOlE07jC/e/nTyngEcA4kic2h5UF4kNa636mlRYHxheB0OpDpmAcJNxoPPsrfP
QKPApJNOMPStr0dBM7bo7KRH+79f3DuhxNpDpCTlJ9i53en1ZdsbihwQcJDs3nHEr4daUY1BNQgF
+c6p7JMd2+lZIQu5VIlqHnyhvaHgTEh7QAAfbITrofJEm5x1RocfxEJzWouhvGs0pzzB3TwM5uQL
uUl6aCMRzdH1hCm4LRRrWgZnA5jHReus+zRXYBnVypki9V+OMmB4HTtfKg/l8bZSuTN6/R8xtD/e
vrKkMojbgm+QHefr6UYijfKcXiC311hhROdS1cvN6ty1njj4iDI0vZkt0TGlC0lmfqa3vdiV1uwO
eaniK9k3uvIY15Z+amI9CepI095bqQ6VWVTtGX7L9Mlt+yMJkr2jx/uKDwHpt1THup5p7A05RDVk
yQvcc30H54Ng4q48iCFuWytSVYS7Vz6rJozzTYBe47y8pFOLLQAGFfC50qjyISE5vxREZB6tVcOR
A42Xc1dn9ZdRmNMlrcb+o5mt+tvdUIGsUAqQEbT03JYr8mLB11bTZ0Tf7MvgquWjaafFA+qG317f
QDfkOVAZKAghOIZZKOWGbWNQNDPi5+DaL6Zdj8t5bUethQhZAr9Up3G+wBNdfkVGTjTVIqM3U01A
8XDx1sbxHSMpOmisqTafBlGXczgNqjeFk9VXv1HzyPGSmh1e1S5qpkd1LFo4lhAZpz/mDo0ip6dt
d540UWP/ZGlThUO9mh9cc/KyfLltYdbQEpBPvKR6AgW6XsV48UTjttMUog9Xv+/JFoKqclOT3bqq
d81EWKFmuvLv68u6vYaeR6VIhMc2eBdaddejNlacl7oGGcLu2v6c5QXMmWFS/arr+/PrQ8m/ajNB
biGpQCQNmHk0roeCcRFZLm8dWJASkx9TTz6uq+kE6PMoH5NGyqEiGPZ9WN38gLawXVqqosRMDiEo
1y2vovzzFxvUS5TE0qt1Ah9gLr+py/5aVZzDyi5u73Lbje/mtZ+/vz7b7cI+j0nlWRI+GXirxJE4
S9XpE5/TLDr9tMYzcjxJ7QbA65aDZ3gbZVOBQ59S8u9Rx0DnaXMVWG6mxEZlt2HEM4p2rzRFq1XO
P4hHX7Er72A5txesHI9SPltV6nFT0L9eTh1tynKaxjacK6NHzllf76c4a2d/TPP5rCUi82mh2/cz
7/YjLXas4V5f2+0V+/wDKLKgH0uPkGLS9Q9ocdl2I7tow2XoHYi+PHB+qc5lenDJ3u4bXg8aE/B+
JWxuq4vvjsjwcPM2oeemcRU0lT79nO1JUg7qKr13tdE4leBIw9end7t1GJa6u2RD8WxvWTaYa5M9
0pIJ86n4B+OmLOia9k+IjkccpZ11pFwE4YoSmZSE23xIo3GF0mpLHUKutO7L1q79JVaWuzdPxwIQ
La1HSMmgAFx/rTUWqt1MXR2iqCK+CSNS7om9q5NaKflRTnI7I2hliJQyH2gUoNs2Y2k5NuBLVoWJ
go+L6fSaDxiyOL0+o9sDB2ZPeiUQXVNh3zbt1HpRU4oIZdjGI8xzbUBZ2DZCYWpx0CvRkfDq3qTI
fKj4kfcRy2+2+5x1TV6R6YVKPXkBoKH4UuSHPus7kyJxlZppBieLW/pm6bK1TKw6HO0ciZnVCLLc
vOuHMvMFim0HS7gzJz4yRGPsaWUEvAl/YU4jJmHpddjN6vrJGOrlIjz1rbBamWAZEu1KJMiG2Nrt
mhHaa1qr1SF2uOY7AW/2q1GrR8r6t+eVUagISO10ghN183IXS4UM0mBCNVjV6AIDijI9UuLhXBqH
2gx8hJdvqJwQTUYAaGRCqBHIZX3xkmWq1ea5otbhhOKKr4L/o08/Hil/7X0cdjcAFh0gi70NRRQK
2VYxF9A0hNACvVkHCAfKUeNtb8Ph4QLYljDZA6R0PRdvhsBbNV4Virx1/0qWXjuPi2efc2/Kg85p
o4MAa29Wz7w0Xg3q81ssajFqZd7qaxWOOKBdXEdJghIjrze/TbhcUj0gVpW+s89h7IsvNI8NjjSi
qMIabNG56gtw+3btHIyys+VoCEGYADvAY+xttpyBLH+n4RAXJmJC5dqsyvPKsgE4Hd4sucWeI3GU
ilugH6kmbO7UphjSUsl4JajQDr6buYCUjW/0an90SfG7LKbHZKz+qBfvsUm7g7bwzjeTTweIXQaX
hMzrPSK6qBAUF+rQG+MlyLSpAXFaHU1xbzWphMFGJjlGQGlzwepci31k1oxS9wCCBy5YHBc+pW53
dO3dhk4U//F4Il96tlnYjISNva1AhqhDYOjJJWpHy3d7Ywyjos+ejDXWgxp8xx2wz/hzW5hHNoN7
y0lPn24HJE0o2vLPX2xOKL1O045pHTq1twSdolsXmqFv1eOVG4YCmtTIpUd1A8cl0ChVa4KllAxW
/zFbFUDeKUZrZDK5UfpVrk4Hx+E2UJN+1Cg34irENb+tqOdaWSnIflZh0S/tI/kh2V9cm+87DaV0
Hy1M3Qdg0B6Zt910yeRMUcAm5mbbkDxttqc1x32lRAlX2IxffDSmypcYOd0Ht9PNn2jXp/44JsbH
Ia26B51I8esIyufNQSoFnWc4CMEi/Ud5zb74pqlZCm1UvTLUBk95yOaseG+q1Lx7a4A/munTexAB
b8UYMHEwevJ1QK6N63tzJ0B4HzqBXlzYgRy7w1jGwzsyHg4ix53tahHjS3ISXH3eo83UuK1dq9TL
UMUY7dOaNIjhUFk4vx7NbfNSORc+IvIyUtQZYMD1KNjIVWNViDKM2gGBjbXRP8BXRcCsH5ITrm/C
z9pE8et2jE+vj7xz70jZNAm9NsiLt1jRoRz1zOjaMiwbdHJVEiU/N5BqX3X1SLTwBuv3PEsSJ04/
fBOCoetZ8n8BD4mmDBXb/qk11TtLGd4PqXfKiu6jPkx3tig9Igr3vl3aU44IV2vEd11Tf3t9zjvf
lLI0MTOFSAqC2/K3XrVxNfBohePYcQMiDOIPeb4e7JydlYUDTLYvMyngz5t7NrfQkUZhtggVYXd3
2ET0d5WYvinIqR98w50ohgUl65A4Z4rgm3UdlkKp8goQ81xpqd87o3sCxeIvKerg1Ztb4nxFSaRj
sxJgEMdsgnQjmrVxaBwULrsG2fa26v42J7EeWBPvXKcyiYK4wqMr/RCu90rpxCI1tDwPLS+f/0lm
vT/jjNz59Zx5D0U7aQ/ZFGtHXNAbS1E5OWaGohl6CASGm5ssWb2sSuBthEBSa4FNSV6EJYydO6ew
kfzJYnGOykX/tGqlhi7sSssZr+aL6E16tZZbBHGzGrjltc5BFHLTe+OX8ZrR85WZt2x1XC/IoiD+
C9I1D2ujnvxMiRw/Tyq8AkzvnWtmT1GUphddjT84Sfkuq8RT2bq6n1nzrzcfHjAf1AkJMAmct5ir
rKtM/Efgpyn2oD2MvdeieT9OBxfizhGVeaZNa489wHN6PVtKjfNoVUoWmq3oQUTb3UM0WD9fn8rO
CYXQKD+1VEoErXY9SF8VbmMudhZGoO1Oc5KsgdfDkRq98WCknRNKS4eNTJeSw7MFXRsz8Ns1W7LQ
ntc8iFOuuN6J+XoE/+u3Nc6P8sGb2jzbBboUpq7SvAuW2s3cRI5sIqw3d0Xq3jJmdJzKWEn/wOHB
ChtvLk7KnHanvnA9f16W5LFb6ixY7bQ82Ll7nxLVHMkntmRPa3OSZbA0a1GZhZo6dee1LpVAAVz5
RiEJOV+pZQ/6lcY7WJ3rb+k6SVwktZrBvK3jy1hipuiBqDkhBKUeXE23E3ou4FI5kH7cnMnrodQl
MYUTlWUIB0u5N6P5Ry9M9f5gb8r06TrNZhQHlj0PM83t7YSqNjK8sUrKsKlQ+AjE0qTtJ5NYbjnD
M4v6oBJoTp3zZHZjX0xN3/o8qfoHiagHIxuJ9Qfl32IKepDjOjUhGmKnxJy7T2qf9zOXR938sGon
/pWjqA0LVymj4XG1+3E5eYSrdlACt/+FWmv6pyi7GdnfcjlPqt59yDPRYfuuGT2mO0VXlaFwljWG
H4VM+p3CDfhVHXpRh721dOhl2XhrRprxT2sAOEGRwCjPjd2q31OkfP9VFlNdTs4g0BhzO0/9kbTK
op2HYozuTMVa27Pe1OXqT7kDelNHbdQ3cZZODy6cnTia9Sb14iqQUNxtoXVR2ywbdAOGeNas36bO
s/9uMwsPbw0fsKZMtPdaaboXIIr6g1NhPKS5+VsbskSy/AbqhkD3qK1scwhS0EJHPpsnx17jy6xP
0sUDxfHBdI7Slb1NLDcWDS0GxKngehOPAku53kP1QG8RUqsXrNFINN6e7HkU6umbI24ACWxrvuI1
hlW1XleESR4Zd1YppqcCat3B2d+bC/EktFqpyEST/nouZpyzpKuAxNXUf2JvFYdRVCoHHYfbxwLh
mBeDbBYs0Zc0yRcGydOMNmfm5mGT2klA7/yI5LQ7FImkVAkmRd8+flW8jrXTTUU4xWoPQQz31AjA
qj/Oy3Awq9uHiVmB1nmu6dKk2FybK2idBbE6PhCekg99M+jwaetSDQpMJhO/qOYj0sttYMeIvOkU
dGRKtQ0fs6hLvS5jRKvtjfcOVf/AWoRz6vBtD6Q4y2XKjLfXqhiU+qvkPQF32YZ1eZ5Ry/SSIrSn
VDxMtZHSj00bHuHlqGGzsxkhmLDhyeek1fCmLObOYlqrysvDJS3F+6LU7e956yhvr8LShZZNMGl/
BWls8wg5fQk+sDMYxtLFk97X/d9DFZcHr9DOx+JEEUWQW0Cd3MKR+rIk/odKEmZ1EQdJ02r3CCpq
cwCtWnsvptQ+TZ3jHkD2dkfFwVzCRAD2b2N/WJGjvbRLHsaw0y6tifuiNszZkx3l6qWOzeyrvXpW
+PqDu/fdmCMNIOkYD8Xw+hJBjFiXhak8HBptuku9IfJbJ32rQBk3vEYbiqIpsBAe9c0twlKaWl8P
eSjWNn43N1FR+rU11Qc3ojy2m+Dhahg52RcFmWVIbHNGfC+0Bje7t4lzHX8eyp/oyuQXTAjtsMgw
MQ+WMnEfjCE6skve+YKo+NMGBphH/rvFfvV4ikVJG2XhWpnD04TIVzCbMVaWE96xU29290pZxl9f
/4I7KRJdRGqnVIRQEyOgv5512i9l1rQtWhbWlLZnHhrvKW0655JEvfFbuG73c+pU55GwakLkOJvv
EkXRQxuW43u1zKODHbVzjdMEBByDWyDR6Rb5X3J36rPSZCHUdhHAuSzO1aKppzYxkoNzurN50SSU
yiZsXiC6m9ugdKNFL2aSMqKKwc8QVT9X2XgUI+1NyJH1KZOAVAIIr9fXTNVOjWBehlGewOhe1+ZS
qZmL8YZ4qygQ54TWEidF6gHL+sn1UE6tRlprMVTSev/Etls9qGlyRPja26UAIyAU8waC1docxnFO
IL24ehYabpQCG2/nc1Mt8TszWZQgiW37HsjnUWa296mkQRJBEfOiGXQ9sywq6xFj7wxxgUj4mquL
z/NUt19ePws77zrtQB7Z5yKpt026kDaLTL0k4XSsVHzIsUT6WGUR+iZjhbX2EBnWwY2zNy285ZHA
IN6jjrnZgdnSNsMUdxROtNoNLcXsL8qiHikT7kXpZJKIm7F0oHG31YdCUcvJzKcs9IpJPKiJmO9F
qWF+04z5xziGsk0gU9yDKE+/9/1qXeKkXP+fnPeVmvdLIeidc8DSorGGQhZlkK3QWp9hy+uuMfeM
u5pfPQVHg1ZFuKKLpiM6xc6yctgsGjZMWpoYXu+WUYxidsslDatarb57qcnu7L3q9Ppu2RuFaIzm
mQHnHf+u61EyXYDhXnLEYhTtn7YEmGlgJ/P26xC0jhRuZu8jUyd/xIs3icoydY4qScM5j5WAst4U
VJq9+KWOwPzr89n7QKDBQaJLFP4Nn6ZcRYVVgJOEWqL83cZzdEqF/lHBQzP4DwOx7RlCGm7cVLQ9
o5kWB2Ga2rHjoF569Yw1QOJr0Zt5IdyIUHeeS2/0w2/0WHAD0xFW0NHAMVvqfzhKX0wlds+vT2gn
cEB8inIrDnZSiF1emS8/UmdNpQ7kL6QPiGwE7IkovTjYGPVnvul8FovtLEEEAGb1RQHJg2RcsQ44
RDeXF7kPlQ/Z2ZGc2G1uKiGkQ9xzvhDRrD+kU9YHE+Bdn0jROeFaHh1U6m+2vxwPsL0srUoO1uZK
xp+5Q/KqysLJcbD8UMXou+YQH+z/nVHoBzAUOCdZZd7sf9NGVZeEOw01T/xslXE6qVoX+a9/v2eG
31XkR5hKzY+8gDoj6CPZaXrxAdW5o4SctmmoUEto6AH0YEIU5O6KpDc+u6mXP9kCL1nd7JTQybQx
9ctOL987OjKDcY8vfOBpE/5Hfdz7RYvqa2eI+TwDJsTvSlFOXZpYQdKOqxI4Rrt8VLDt/Pr6JG6O
r5wDTiO0aMjX6Etdz6FEWbLTB1bKxGahP7VthQh+7dpF6s8EtKfXR9Nvmm+YxRMysenJp2S8dj2c
mZp5FisCZRZdR+MhXtrs7EaUSB9UaifRQ+9I0G3RzVALorn91a1L/OTVoka5Rjr7upHmPkDarn4l
tqGE9aLPpd/HVv0+rZzpKcnN+DyOUfq+XoUDqnWs/AnxwKAyVvN+GDI3rCa1uyuFady3kfIdVPUR
n/527zFFpB2gU0K94pa/nmKqqZUGMgIxp7qwnpa8z/zcbNKDc/TMOrrefCitEXdIvwXWc1vusfG+
0YpsTMJITz1/XPWL2uifk3YA+O597Uf90XSijyjxFb5Zmhey4nvPxEk5qrogqZaPczX9GU10NoQq
VL8T3aUtRsNfkOupjfmg9HG7JrIiJbkpBJgADzcnBfa3p5g0Gy9mNS2TX9VmiVHoOCoH++v2NmMc
mQAAIIHduQ1Z4hzJDAQMXJx6V+MPLCarHzVl/5JefVF+XqniHgy4NzFJ66C5CRqMf64/dt47czfy
NFwib1LuvYy8y5iT4q0BH7g5iXaQ3DrZPd5sKctLYSXS7IDi0Il7/JXSk1Ta+y9zAStCgC6rAVtO
uG3Uw9qUzCUbluR9rLbCb8o8PUifbi8cgizwxDJtJOLeEhMTV6+nXMAMGdqmPdlt4k9u/W8FQOVg
Ojt7QUZzAPQQOaNcuck4BiMe6qR37UsVx8ujaAtScMMh95gs8aVd7KNzvz8eb43EH4IA37xsqWkN
ZUuUdSlh9/wjRoQ2ce5b/AHhzbOoNevg5t7ZepKIByCVdxsO+uZMrXk1aOh62RdXH/THKLGyMzWj
+fL6jb37uQiFwIlCXkM6/HqDQ973kC+TszJADyVgUu56Y5nRCLKPCPV7C8hbxMUpkW7Ala6HMhYX
6UFjheJC9fdhXVvjwzTT71jfWV3WHGzD29WT8oHIANFZ5xLdilsNqVXXRpQal05fbD/pOj6UUIyD
EO929WQbjpYqxVAeu+fn8EWEUOM+ODOMfnFb78dq51qAy7h36aCcHNTx9uYDAMIkOiYpBCV/vXgD
TrrcCBi5dZ5SAJS3xlMZF9GbLyLmA/iVnjSfieftepTFiFURx4ZOGzrL/DQftS9Kr41/vnXPAQOi
PQNqjWIoPNDrUTwkKJM6EpjSLcgfokWTXrLGUv/odSs6GGpn2Xg7JckW/AH+t5s9t5qIIdfurBN3
t/f9ZFqPY+kcCQHuDsLHAeSPqxF9jev5zG2kIlHMIHZRLVT7HfchFcpRl+m2JCejDnY0oYeEVWyr
qtVUoPFalhp+mlX3Z5cMBUIrWLcmn3DimrKPWiT63s/VBj9mJ6oa1W/gVsf39dqvCE2tyH6eV9vC
5e71z3k7faKgZ3gggE7JP7ievhqXg0jhVlzM2M7/LQBd0v9X24NO8e3tQdlcpZIt6a+0/TeRpVcu
ZV9Ylcoi019z3QWZ+bh4NyVtE1hl0R2c7N3hoHPSmUbbCljgZlIZJtHgVtQLB2a9rxpTv6Q22kzx
JF2q8H07uIdvFlFycAgAZOtdio3Im+bFTTJFqdmZlWldzMnG4QjHtbO64pf8+qe6mRWjABPlVSY1
g224uUWw60SAbsSbs1/SX+Y0OEHXLybyAcNPRbHKg9xzb04UKUgFbEOWXTaHb27SrG871brMjVkE
qNA359gzioObfm9O4M4IOoFOU6CQv+LFyrUwFdNGMc2Ll9hxOHt0AcxpFfd94wAbNZMjGc4b8fln
4i0uqZzFZ1GJzU5MR9o2I3qpl6yN6CQ26zRE+If0RYe/rQkcwDSbJqE0raPv3q+FbvltF4uvmHFY
2QnpuboJjEnXx8BNxKCdi1pTDB6Oth4wFh0AZReiWY6aXPLqvsonaB2QuIBlpxpMc36zoceMSCrT
WvPSxcX8rQJ0cV4qxT4ZDVQ2dJPcdzOwgYMU+vbOeh4VlWEqIJJMunlQxtldVScmP4nXpHiql8l7
9BD7eHQLFwe0FvsIP7drcbLiRqlYA9u9UAisn8w6i35Mhj3evX4AdrYkhQ3waBCnpZjz5pjF6Dxg
Bg9R36sS82lBRchXi6V/6zPKrBEMReSEuqq0SbnekpTLBuxlBtQxBnN5Z4rGporl6G8/XkAseA80
qcR9Y6HXGXqK+EduXhZMOAJrQgF7NNlhr6/Y3r5BRQGQIqk95KjNiumVmjuGcI0Lxg51FJRuMZ80
D6KU32EmfUdKZN5T0Xtz61eWviGY0bmQdoRbgvmcO4tWGMRvCo1EHzAChN3B6w6WcGdyrk4Pmxue
25CL9/pDicoc1XZU9Ysplb09jXHOiK1pGGPznvsplyK+gvbw9fU1ldfs5iyifsAOAZVERL0V/rOX
wkRvcyFg0ObYH5e5+DMTs3PWmsWlpBWNuGdG6qfIXX6/PrD8WLcDy2YJ7A+pynk931Zz0C3n7iEq
HvvzMJXjU442/f0y2trBSXsuUGzHQhtAZjDcOahXXI+Vd2PajOOiXapUhWfdJU0RoMDWM+u5UfJT
RMntZ4L17gnEtnumST2e7czJzACH5eGMpFz3wJPhBNlA0afPTO2xM9ruoYgTvF+cAblfha6ZN9bp
Y8sp8ZNFL/Gs15r+oDK9c2nQeAWly8VBB39LO/NQ6FL5PtrFszr7TpnzLIhonBwctN1RkBHRGUGS
STbr1ZemShVl0C6K3X3o+sj5OESZdrDz5F+y+Sg8kfL6ZwTegk0AUPcUNGd11C6psnLrptMPryl1
JMem+6UnV399u+1OiZjQoStINWALDq9SIxmjvtEuA0YovjoYzn2+YlD1+ijPNnHbSVFi50XmLqSe
v5lUhTdQV8yNelErq7ICGNLd3xiLURakGuL+UPIy+VonepYGs4GWG/XEWfSXYqJQ6cfZqEKNdLX+
d2vMUeN3yH7+azj9+l1E3ZT7Mz6Z5hlKRJcGSmdaRdCBs05DxPx4vAo8cRsEtz37u1U2nncyjQVd
M/4F+bY2NNy2GyPCATjNzOqfUkTuL4/O3r8aOfCfk+mKL/Og4LhsLYb5N9YN+ezD8ra+mXEPhQAa
zKD5Kqw90K26C4StMGN1Dkqkbj+7+aS6AZYmtEfgd9Z/FKnI/467do4Dwyz1KZjUeu0CrXHnSpJm
isHnhy/W+X/c2nESt69wX42KzPbtGJCwr9Zu9ePg09xsN7CkXLAUnXhsYVdf3wGeWzQr4Cf1Qmrm
nPW5aHzsihsMouYjFadbRgSZJLVSUPtSbRj7jeuxVGvs8n5t10tCMtQG5H3rPWl7xdtblml3P3fZ
pKAWmGTjqRhj+yvmI80PvRbl45hW0RgshaBKauZV/fPNqyBFnmjAIHXERt3sz3lum6yGugRes9UD
D1LkiQai5utNe1SAv73geaulEYg0/Ja3/PUicPfFXmcl66WLNHFGLde8KKorwAxORwt++3YylEzg
eckkIHkTBo/qoAxubS1Ib0bknVobNZ+01cSP1zRj5eOUW9jwxIuBjtXry3l7q1CZUOlb05CkFrfF
M1iDVSSROS+XRXjrQ15Hvz1LqAeRAbvmdu/yaMmYVVIzAFBcL2Wz4t08a15/iWqRe3etNyzKuTS1
NT8b0TL/Y1ot+GG1jo3atwfP/jqlbqayDsIGfdv2UXRK6rnQTpNVZrqP8K1i+ulgtKmvaUJLzrPX
WPqZx382z4k1t3/O3longYjSOQOjjC7DHdaB1Kza0pvbS1z08NEtdIjPVREtxt0qkiYP5p5yq8+F
jyIKngFZHKQRha+npiwxQlnWwsmC0tLjv9plcpWgcafEPXlV474Dhhabd3bcgiZ1utrzm1zof6rj
2Mb+JEqFKCTK4uk82V2Zn6O4TD/ZoIhLOi6xOwTPwu6naFRjOelO4BBOGiH7nFpUnAxtsTFCjvTy
r3QZoj/A6hefJje2f7XRqPwBKg1L91ZptD+cVtO+jcboKv7cucWInVNNjt32tWUDDNbFe7PQdBDD
1ux9qMaujnwvdzIrWJbamS89HsyIGTvKWr8rUQqir7rWkFmmVBljum4uCVnbuF76RP5VYtQ8acNH
atc9nI81Ub+0k1ukQd4YU47sxVqW/ppaZeSnBlIbYWs3SQmLS4+yE/1A7bMputQ4i0Lvm7sy6cav
hpUY32mGDgh0SNR32tnTk60oSeG7MafmS5Q2/WOarPp6bk1PJJIYVhvhUDdVFbhqbp8ydy5d37Ri
87fXRbaFAI61gC0zk9jAJWzRPkyCK9bPU6F+xYvF7C7EILF3Zqt0n4pamWo09TXsk7RVH6iL2In3
f9j7kuXIjSzbXynTuqHGDIdZVy0AxMjgzOSQGxiTycTgAHx2wPH174SGaiVV1dl6q7d4C8mUYjIQ
AHy4fs+ki8z13l4JIJAFTB29Gqv86l6oogIPjXiYp63xHNK0uMJ5zOYcc7jrACfldWTeSJ3EXzyT
aphjjFl3XPHbX2wjHN6MJCja5pWqEzoka7TlykYP1uaDQQ3mtxqzvpnzMg2XMEXQlmm/TRGLT2Ey
dzfADuHk4A2kuxlQjt6RRgyoC/NsspUWBF17vw/4m1xn5BiZbJhxa55CijwWuxnW4iayR9bS5AsF
LQDgFpp/uLMxX+NN0zfuG5c0uQ9nm2awVg8DoFA6dXM1Z6j0S4SmouuICJwWixQjZt2DZ6PGstaN
f2NTDzr1FJA99o65QYI9JO2HkZAFzJe+499CltSf4fYjXiYChWGhcCq6VWh4R2WY4ygJQn8gL1V6
ndnmJDpeP8xceN9wYFK0FNaoqYTxavY+Qzjw0vcmDHYyH2K3DW00jhdDGuNhz10v36BOSiYE1bWk
3YampV0hie2vJjBs+zKLHXnlQtj3Dh2WWzycGnIBjKGl9OF9+s7y1mQlRObeVMxIz3yF97x5cG72
+Y7BMBn/N8utrqIxiFhp4ORcFyun/QPah91Q+sC3gmKCsP6LytHr2CByO0wq42oMEDok9TN+rQOv
y8xpQZu5b8suEdkGxL8UJXniZXfac3CNS3pKiihQ+maIOAy6kKyZYVSq9mze3uV4BWrKWl5EoKNe
5HNYi0MNO3K7xYzKr9MmJkgJWxyw8ThgsilUGgJU7GB+lxVojc0PKIVWWeANzj3qpyC6ICx1d9HY
++XcRxDmzr6Lj2LNA4zZoCXzUYUzh7IVRyBdwli1GQvc4IywuCxVF16Sdrd1qpepotOQIFDF+vF9
3dbjbdoKleIVsgBZXqkO9gma/jcsT6H8yQCUoLyCdY3YqBhZA16uJxDgTHdaYYL6IOIwWLdpxhNx
nBA3J8DU8aALkTOW0rKztD2d41swNuI5XbYMs81u10WzaWdNzyc0syYy7SmXFrSRbgTnc2HqeUAX
X5UtUMUdqZsYCy6f4Oc+qjk5ESMhyR5CEVz5YDml5Tz25jIQCp5eI4IPd4iyxCo6IVGvOyITudEI
GmnnYJekFmumgFLkQdJ+eGtDb252SUeWZqttP3W7AeZVOAehro12XTLnqFF5i6Wpbzr+GRdY0LZs
UZ5AfpoH90jAoECkpYdKQKISm8Bc9Rwt4ccePq0j8kJ30tjM3yPgNWyLBG+R4sV00Ngs+bgkRWRq
wgpoG/XzSDofVgW9D3HMlMXrMyKqkXK2jjq8JSEdDpEB4F90s2BLEUVQ4G/6rOnUvsZi7FdhYzIP
jmosu2/gAJ4WOfasS4lJlx2zjHs+PMLjYSjCfhreh85IGHXBJegFiLe8YPBvrcG1CiTamDxDHe5W
7m7qfPUs4mCmEWu4rJOlyPoe0uneiydRKnhSH4alTgqG08DOiMwv10afIDtSNxZvH3sRarm+CBH4
pbYJ5xaPAI4PyP1qzhmVAIXNTdwtTV+A7dW8qMQbTZlICwI8IKn+6JuEf2VoseEAl5ikL/rYR4WN
Otjj1dBPqIJr50RQNDxlXeVc5p3MCHtPNFWS9iWKdXq5OjF3OyyU0VJxL8R+1ga9V2R5j5BEM8YC
66Xol5vE9OplZPXAyohlncNamlCIpeaA19UKngYt2DwntsKEGfJNM1r9ugJ+2MFS2pHj3HZ0LyS2
jqrPUKS+0oSm66ajcxMc2slrP2e+jXnFZxuYEsBUt2dpbzZ66dhWdRzaqziiIignx8cTnmWPc1jH
FCu71Wt4GcKr7modIDf9ErsFDVZDdfrAZRK9t3kKhWuqhtnfDJrAE37CzZqiD7BdFz6RWB40S9U1
lVK8a4GNbgczQTC2IlU7HO6w7Kr3ZjYEu5KPvuxU++4piJbx3a5BiOpASBc/UOvNb1p+bYdt0I/r
VwQxk5dlWCdUdBzd36XWYGeEoBGQwrNZKiq8twTwJ4Ihb4Uh+k2bwT4xeFoPhYBm97FbMvsV5xOU
dzwN+Fy4UKG8i+ESONyfy5Pb1jiv3dmhhQVkjvQrW4DRDz2GTLSZS5hgLG25Lis0Nn7e2Qcpw+yJ
k0Q/U9IpcwWJ//QG5S9NS6KCTBZj7cmrbFHdt0RP4XMYxVyWTVzX37CwYWtWYYy2C1JUx6bA50x3
Jp6CT9Qfs3srnA8izOjBkR3I/yCqpUMJVmE2DvkBVVS6bCgLlkO6YjiBRXsePRQyAbiNtFCMkkZn
t0jPokOxtLyFehImWbc+G6Kmmj09vfCaJu8UejwU0b3NP3lJ2EZQ8Sfju6pz73qSbrrs52DZdDag
bjMFcjyHF3TmdRyZeHNCQ5I11jVfH2Yo0jAkuqW9Z3OOoj1raJAhsBBCwcLWMBTEPVAHQfDE6Cc8
MGqPFs4ojy3zugGCBubxq1XIwKusjwZllWG95wX6VtiQetol2Y4HAfqW8FVokmpodNjhoKLG/tqf
U8c+qQ6LRqlkFK8VXXxQHbES6FsYiUteTnnmdDFiqF5NUvq3kKSnSJbwZyxvqLwmV3B0QsciaJGR
WhDT566gOYz/CoBwSbMPc8S6Ie5tkV0BQJebDdWkeURgbP6VAWMCay5b2rXQ4L7dU5EiBUenvvd5
RALJikp6aO/mELto0XXoRC0yrtcibMGSKRbWMFZ4NV4npuPUTMdEB0uLnAgbXY0wyA13KjXdt0VP
BifrkNZV3i9jBonXcj579FGgS6REcFNKeGp6xxn5Ux1MGUj70GeDjbH+OW95RIKvs/ucrNptRpwC
EYfopwKANDJGsc3koZegg5kavk3rtZv2Anz+Uyi1dhWNerSL1yGn27oLmYKRXJR8O6csoxSdJ5Ic
mGHLVxAtM34c46iRhfKyGq2ZsBlLCpnBcxQxzCSqM2wkTJpFXYfI7B33jTRDXso56WgVLOvyOEXa
vNagIDYlNbZVZThr/trlnWxKMBSzt6lfEXtqpmlNCzLg/ZUdYqyTIva0fNI+wDFQpUbyOjADuz1o
SdFvGsekOcF2XXgbX6dBv4kUbxHshp05KhbQwptqSHu/qby1sXg8a3f252voOu5sOEKxEGa275BL
AiuPXZoNsKOYU4Oua9OzaL6Cb8Q031iVpZ+8DNYxZTBrrNq+32V7qyOjCr8m6FrBOxaGddCHOPBF
0Qcrk8YKfy/UEIUvA8JCzJWnFCclbIqmy9Y1gh1y6tqrEXVCWhg6xVOBc6h+ge2OvpEBIsiLZWVJ
X+YeitESMxtytTUJTV1OOGYwFCwAkgsiXI+qvR/oPRyXhqgwdsoRiqmMmosURssTMIhczTuN1012
XY6ki5I0rW0vwinK3QUqIyQpZDwgh0FwH2y0CZ6q5dBn8n4IqPk2UayI1UyduJuBEN2OhqLm7xsc
Dy/6Wg1YO6AqQEQXZ7o9edyTS0Gc5Bb5kCOFK3a3YMYt7cxkAfed+BVScNVWNE34zbIgY2TvoQzY
UQoEccOsX392FE+6kijtaEm08G+5ESgao9ln/cYa68nzo8nMLfrPLK80NVoVZM1FVPRThAeno7Dh
qCd9ZlDDLBhI6PEABgf5LQkuaIeF59haqRkqkIY/ZZ6vuwOFcOeF+HAZqNa1kWs15hMCuYfZwecQ
FZTeaYPuJ4yDa4Rrapct7yO8Co7KJji82hWZWQW0YTDf8bkYayxXZLQFpO3NpYJm84a0PL0NPYIl
OxDN6G8cEXVY2BTVM9qoPc3QKOnaHNcylJd5S3J0BNbZfyNWwl4t5Iv+KnrgTnsoxOotW9a8rtJJ
TW9GRdKv/iNqLeOID5u39HwgZjRE8Si8xU/K/+ApjuxiBBCP9nyGkl3P0UPG0XlqEpiqlXCSRbwW
7BTytkATuonx3qLhHt85/5F/5Z+bbjDsBCcU1v9w1YII5vtOUYo8aUvCAQ2pBiAuVg7sBSkjCiSx
5EfeVn9ufgFbhNYYrT1IlP4E+hkwTeag527bMYu92cT5dTu3w9e/2mJDvwtQOgG7Gs3Uj7hY0FnH
IjctW2njS/hppqgvFDrGf7mTl2Ug1MHvOIUqHy3S7x9c74xneeDPWx+aUjCAIX2afPcjq/0/Yx4I
LEawIjR0wEsxhb6/CnYR1TYwg0cilOkvx74db+SYD8egTqKtYCT6gUnDvwC9z4x/EGLPBgowWfvQ
GV07Ea1J0szbOUbSX4KVaZQW+3W0PHowQCnIJOJSwMi5SFYcR8b+tk9xLpB/NQUxgXgoOuv3ojN6
BYrf9zcutUWN0oQaBkT9vJ85cpsmOB385ZeIq8AxB1xl3HHw0VyBhhDWNNGstxBqQlctM4WCBwky
//OI/NMcg2MmQCtw8f0zi+EjeRWdvqFjjYXXeD3by35AjAz6y8kOB4Sh/J8v9acpBk9GMEqBDf1i
m/LxUnrRvFntMG6FzlQp26m7UUs3/2CKnZv+34NWUNSALAUnPPSYYZLw/cvBl49HhfeClzMA17Eo
XtP+baktOojeCxRn4Hf/iFT+p4cIby+fnNVyUA2hJfxhvg0GeY/aT/Cqpp6Wwdh7VQY+XAmf/r8s
zYPWAOMCxRWmAEq0D3MgXFWy1ol22xhpNUWHw9duhUX3D0bFn17VL1eB1AMCDQDaHzOahn6cZhML
YBDcWzc4EazFGrC/7Ot1vgr+OYerY+39yGNqxmzOAj05QClLWiToy207jYzHVXm/eT//53d6OPWP
/8Kf3xh3Eum8+sMf/3Ft36U28v1vl69c/W1rpq+vumPTf50/5J+/9P1H/OOye0NKH/umP/6t734J
V/rtm1Sv+vW7P2yQ06vdrXmX7u4dqiD9ywWad3b+m//bH/7t/ZdPeXD8/e8/vUH/qM+f1uDL//Tb
jw5f//7TWRv6n3/8+N9+dvU64tcqNnZT9/b68TfeX5X++09eGvyM5vyZJQexINacM61gfv/9R3CZ
gmne2b3r7N+F9W5iOKr//acg+RmwMMw5wMkBBQ7ekD/9TTHz24/OBBBoyQEZnn0p859+/243v87X
X98PHsVvf/6jnPEXrPmP0xpCL7hIo0EBSAxCw4+upNjM+lZ3gahCfQYbegK19hCHXlF7EBWXo4kA
QGcc9qhFDIfDvIDXjqqSoE4rQceMF7P2yTud+mNsnSfQGec3wbSEO6PSFOl1aE+jEe0hgACWPAsv
kiVDTyXM0YzFTAbQkHpOlC1YOSdJZnPqiXVPHPnt4aaN7fiYmiD8NInR7JCmth5z0S0X9cKZKCSX
gLgFkomhUFqveKCF2f7yJv/S6P63I/W70f2/nAP/D47us3frvx/dO/k+vX79bnCff+G/BzdEowgy
BH4NXinIQX8c3DhhY/s7x1AATD/LAX4f3OHP8HaIofGDYR2oqud9/vfBHfwM1grSus7e7ugcAeT8
C4P74/aBkgZcNtRR5+oGLNzzz//AtHRIPJh4Jvoq6r2+VLFIN15g1T5ZdFb94an8i3n0JyHZ+Vr4
uuGv9gO44++vFQACDBa4qFYiyb3LAWekoq7jtMqV+xzS81mbDu3mTLpGUiO/GVDbI7UJ7TriFnvG
0voSyU272aw4F+IweqZIKBTontnNI9uOlvUV0odyNNXQLJ0IVQXSC2D8PaDRlrZ8xMxj6+U06Oj2
f761jxs/7gxbFQpRUCLPITgfyIEZsqVyWuPyqxcMW40lrgwWxTZhIkURgchaDCZPi9WMya/T77u9
5Y+L08fd8tcroyY9DzGsduef/+H9wS8NFDpoM2G2NzUbqFNxMPTjH8WY/2Jk8t0SCKW/H8B4Ez7g
+K+PJDN01ILO5HlXzUlvZSUTn2+oaU3l56CdFia1fpnOaGGhP+D6T2A5NS8OPlFi7l1WBtRL74Hm
HjNHwx1QbHQck4FF39qZdLeAyPVUBEBhTdVZ1qDZbkx/sZCg/9zLJatA5saxHFBvdBEB9jyYOVme
/v8q9nGPDs6T+98vYzev8rUxr+6Pm/Qvv/LbQpbEP58jWWHoBu4PmC9nMtvvu3T4MxR8OL+ixYp/
YZD8cyHzgvxnTIoYzhtgcv3yw3+uZF6Y/Qw6RkTwoTn+jXP2//1SBsdSOADAMQa0dJyhoXT5MAkd
ZSAWpA2oHM1wPwUhAi+jMSp53fxoJft+0fz9Sqj1zyFU6C18OITFCOkLvLinGzBa3RU3fnID6Dze
MMz5H1TD/+pS8BAKz/FduMOPBxfsHkaHGjflt8ENAsdBWAuSOyF/pBLCy/vD0eXXW4I1GFoesIXG
ofrDOgLKJ8gZNO83dAnVUKqlTwAYt8EFJzopkr6hv864f7twnZ/Rf68ov10QHXAQ1xFkjeXr+4XL
oprp4r6jmwQufNc5I5/7uZeXHg5yW3gVe0XSqh+RPnFW/369xGUh+4DCGzvoWckIv8nvL1uPSni5
itoNCsrsxrNueJ+4q4FaTe0+altybxc+QwLs0OnSIIR0ARmOC7fZVZ2ZpEokNqWE0/EJK6La9o2E
Xxa6SDdr25AyHmVyahGzd8iBIeyDJs3ue7uuBVASOM8qNdRAN/MuwGrG9QXyzskxXRh9gaBg3GQh
UjRLKiaGIyqFkzIMIeuxcMMSPMOCU0NqTrMXNB/HXRt5OgZbQXnXBJTDt9qv488xXh2Mu4CyFKOk
YCFro90JqgD9mrHhK/hiPagA2RU6xf1FB9iqFJzmQbVGusfzAPVi6ZKgFGO0XBAphz0JBvABdOc9
BXFLrpJMzJsAKOA2TSGYAE0pQ8M8S9Suw6noms4EHt487Q6xzPU+8cdXn4lwX4sZTp7CKuAVKQte
paHBPQeIwgp/QWOtGJ17w5aDvHR/JgMQ1BmxtXEN38YBITbwkzYIE8w7jgc8hL25BmAsdJGKZfii
cRgH1SMVp3ZI4M+pjE8rIFby2Q6K3gWgLz2AkBAckO6aVKG3pqqQU/glXSOv7DsfTnWI7Yiqte68
0xI2pPI6H53OmZi3JnUoUNo6ePBgnwKchtVJVzqkbZxSJuke6FF9kB3xNyHMqqpa5uoIdg+9hl1z
c6MHpCMEmV5tEeB/7s2IxKuyH4ehkswlW9jkxWlRk6UuuyG0R26VvndjIlLABdMcFKods6PuAeo2
KCuDYiVgzKCHAXy8pcs2Wv3oCG+I6TVsFKgUTPfhm60DY4DYKbMHLRUhF3AKSIshlGQPHhDkf0JJ
B7F9E1TxyOzOZ911p7JVlWI1XzWWgOO45EYUfjor0DgisKO0r+W78X2FRnqTHoAqyecVpSlyC1fR
AvqZgaxMsKEtedgP8KrW4lmktjmkMKpDVqptNyb32qyKjF0rNEUg7x+7tYqQMr3PlyB5hNc0uwl5
KjZtM9GyZrx+Ihp+C0HYp89ePPpHMrb0MfHtSgohhs/OI9lGsIwjz4O862CatnrqsueAwcQzSbV7
6PKxuZtskp4QBpR/qkcKk3AYJe0UTHCOuW5haYXZt5Rw3vQ/RWCNXZuI11dBAMZfoddpuW/rxK8o
m+uvHY7810syAcF0Gb3Iu4XeeolSzwRafX0bay6GDWi9k3rz2pi3m9DlY79He8Fn23lCkFmVrahy
bOFaWbM7kFojsWtsKMSeLOky3lo/7CEvMp7wv075MA/bCPFN9W5aBZl2COXqwAfKI8YuW1/Vexqp
vP9EKZjtIGYN/ldlc5NtHZSesD+FnQEvBWG0ucSWgueNaCtKwBvQ8edVwJe4Qh4UlOkTHQ3s2msa
zwBOeaZAJyM3PmIOsx7F4G6Am6guZM7juVpz5/X7CYjx+EoyZx5QqcW0SvIVkADiLeNLQlY1wsMf
ZvfHNplrdpxyZ5+m0Y/tDmbJy+sIQXxaQE6ViFKEanlDfqe37sykosfZ1Hl2pFmrv41cufsA1mvR
Qw9GWFKCi+GZMhvDtT1Iz6NxNWYjXy7aM/ZYoSIY7mTTAILv6k/IMJQ7n8e0SGOEadZKnxJfwmD1
jHJKldWV0bLeWls3pcwzDjB7PjbgZIHCiAE3ufoxsp005dj332B0tYLYAuTEiRxSBwynBX+Rkwxw
H9O7JomOciI1oMLcvwCzDusFnsfBs957n2T2JGKP32jeBaU/gMxRIk5nz7z5TCa39xTDi2kQm4DW
731cbxcg4K7Qbf4AYOxapum+nkYCDNoj/nYUaseb9BhmC2gGsMMHZyEOrsPYPZrzM1rbHXagDRHy
AmaxF2nrHUaeXSAj5nGexXPC4Hmy1O4tEQgGB3EYCoxdIO0pSPkn4rf2E/ahHST2ez9thkMqZXK2
NzFn9dpY1OHcFE1jDmxiO1AcPCBC6yN1mDZF3TQVz9bXoZMnRukldskdDgLfFAvgxR1fx6CAjAO/
Z2K4BZg3FWifAr4E1yhrzWeDtaEYYUBXodV8AA2nK+ik4is71d/gI/zQSX2dBRgk+XTLQ3PFs1Bu
WJs/IRkD+FMNyiOoqOO2UeqWcIwju+4zX1wAR9/VTthy7du3xc9LblzR5O+GO1Pg/Fm16/DIOIcw
L7FYModeg4s54EAalYGA9X6yvHRptscJvLRqKSOGdZdC2IcEQnD6XqXFN16DEzxPr8dYHmWrRAFj
XtSbfMXfEFsl503WZ9dw+gVg4KdXDQux70fmEhhNeB9ncgMx507Y5WFswLRNE8kuBan34zlKHSTb
fQJNh+N5VGSDe6kTj8NWcjjOs97EHQGtKcAYrpkXAkjOWTUzL96ZRbCqWby0cBOQl2CWsKYkAkSo
xIGoIktGBg9wcrhjom2L3skbr+3FU0AsKXkUy2vTZTeRjQF31UvETsMKxnEo4mFrTXeEJhlpBAJ0
0IwOD12C0tAHVJxKr9nRYdqatTv4K7lIVAsAnH6dIl/ctZD6uKx1RRyGxx4+UJZHRdOl3X0+kgsn
mugavQfwZmcv3+MCuPl+2mS1q7iM/G0GB/mtt5AnV7v3+GzFLJLUlLCxBhW6NUO5qtmCrR1kt2HW
86vuHAo8DAD6fV9ecT7qYsk9c+trnh9yljwrr8cjU+4iz/oa0mP/INbR3zVc6zsrDUBLJubt6NV7
hOfOr6G3tJciW7OjcfNNDWqC86EsiGW4XlIvOQjigdQ9rwfZqKVaMu9zhL1+Hxj0LEYSXNo1vZ0Q
q7KXYbMUedz3L8h/L1vQTYY2V88tTkjlLAe/AKK/c/V8N42KVtp0z2Cgq61c2meX4oozLlAuZLlV
tntkwXw3khgkS9UUiPVtMbhrhEGF4VWQeZdzhu5/mwJ7B959vzj/KojsIRr5bR65o+nUyQZyWQrw
O5cqb6d5B9DsMliHdUP88fMgmos0lnu2zNeg40xbZ8JTnCwP3AXfQFneZ5G4E239OAzpXZREVw2V
J5BMbqCgsVvAzJvArX4x+CYqO7e8pf6ZquZtYkoOuZZ7NcP6UsQnD9O1iInbMkUvWdtcAWHut1Ae
XjEbfAEdq1pNt7PwACo69ISKwCOfg1jcNS4YS4hCr5GGuQFQuA1pAH3VQEsf+bxBu3qn1J8e9Op/
gQ8GojIHW0EN2FUMzGoM2bk9whEDWaK48YbktHDL4gpI/WXRzoaWDs8F+9J6EktwWnvMdXWWlRrm
gbDSJdFdJvRVgB/CCMsEe41s9hJEd9DtAWAXmpusyHl49lk4TIzwjS9XcJd96w75HIfQHIVffYKX
SHlXwGVnOXdI3pB/Bml6Y9JjDxYBFkX1aWDx/QRKd5lB/wJSIRgMMFQA+i0jhGyjuQSNKAzkiyYM
15IyGO0ZYkH/gqhzsvzSpLN3hG3BZsXUxlDJn9UwfV5AHsiQOX2/Lsic5kDlC5phc1J6FVuOTg94
ocNToq3DR84vbgwuxwH7DbIt8Wz5mJTINQ/28apYpRfVfw1t9gV+VDunvAsn2Ws9EbdZwvoay9QG
zXlaDM2gtzyleSFSMGd7qLq3knCIqBt7L2GyfqYzHnD/uJV0ugIz+x0M6wvi17CaSZHG6YuoKzuQ
wsCjpO3Fkseo3/o8K5JReQVcmdVFDd/ULdOLd1gHAwOnOmDTPu0pYr5WkGsqkF961KyNqECMNEXE
3Pu4Gl4hB6AtpghiNjfxaRMOQux0jXSFKgRXtwiUD/LS4JajarzkrQEp64Hm8gp0CVdqJ8d7dPUi
sK098E/aOjyNVOMgAp6PefSnLCihVLOFDxLvF6SNkqYM0QXdjBEj9x0U8BX6XUN5nosYdU0DklGe
sncQsFawVLrk0TZJ/i0DFWYHLoS3FCksXCvXgXtBWqrzDVH5WjagC97BpQdWyv6w7GUcXa5R3W5n
n1AYiofdOwLoMtDDc5V+9tLcg6gY1OgyQFld6qamuoCo4DCRs0C2Vb47wPsBrId+CQksaiccmpAl
Ep7aeumP2g+6Mp6FqKZOrzc1Se02RUfuSlKm77VWyXWU0fFS0vyFrdFUdiClvddDENQFuEM43iC0
u2yg8SlZrtlJYhWEkx2jJ/D803tQ/vqNH5nkSiN8smDhsICtKkXFPXF21kvs9dTF6aMDQ6MuQVnH
IcpxdZnONrtQXaDAAiWqvuV5M1Y0YF4JwgqmkxXmqXNteDF5QXCL5gDvi7yN6GW4jt2D11CUv5Cv
zqKkSU23GLHZWxx4bAOdF3laMAq/ZZmBIKCfwy8LLA9OPl3BSU0d6I6jBLVUJiA/FHnfKnDTm3NU
T4K5f6Qz+NZhY7O9iGt9mYAzuhk6/90okW0bP9dVXLfkoV+W6BrKDnE/r6FXObChwHYEkRaYa0Et
+WqhwdmA8pMd1ZrjRS+hrFqfM3eRNKu5kwlo4JsYrEWxU30oEI50flNHkMVB+MYEa1E1hTeDj3Hr
Tj5cJWPybVIuImxDEgyHmwwe7s5c+rHogrkS6Ur7Khu170Nk6FIyQ7TkaC9LkN7ScbMMUOOh4+UF
lwrGi/FNSknwpOPRgfG39FFc2Jg1dyPE8kGChnQ6zurgtw3i4aCCgo10KMjT5JIIh60ODNh6hkwn
g0AkxbdHIQqPh6mWIVSGgzhxErabtCOqIgvCpZgTBuxKsLoCkJh2BjKELVzA5701PsqT1W5kBMQM
n1GxmU9bOk4ZWjCQIRMCM030CckpgiVLEZv6RsyoloIlVwVObcsO+Rv1WvZ9iDDqDK+LcrvDrS5H
GhO+w5H/3tllPr9gcqgdSOdWi02v5+ayV8tLTNZ3cFD7wnkJ+FaR9jbWa6PjmWseyxUCTxxyYFFy
bPg4lznYD6elcboa1gCWGotsNxYC66OmnbzkGiI/A97jRevi4dj1YH17LoqeoUx9WzCfdw1Cx6vY
78CgGFKz6Wq4wbApfqhDFMEuUVvT9TlOFGGjS77kbZnpGnG/4UTKJPHspQQ4ua35JA+aJWkLrnCI
vXJdvCszbtKZBFtoFsAn4ODvJMn6JZctRl68+KDrRenWQRfnA2wxI1Ia09skji8kPKY2MIQ64fuc
jevzsJIYR6JgOWMVJ/5h7Vh2wlResGFmUenRAA+etvG15PwKzPD80Ka+3jbxkh8RPB+4Ak2s/kmx
0UaFAuv6YOTwhTOVVumg6QYO03ajCPL6FifiTQxjwbLxoxGWpuq1c+u0bcmElLWOePC5brpDuxJx
LZi565smrTLZPFrfbyCtmulGCvd50SIuwDGsN2PI8v3/Ye+8luvGrnX9Kn4AQwVM5FsAKzIuBonk
DYqURGAi5/T05wPbcktst2TdnbPPrnK1u9QiV8AMY/zjD+x3ex9N1rwRtcttPWCxju+ONxSa/jDn
Rb0Nh7jxJ3ACD/HQJVDnfFmD1AZ0lXlAi9Gfmem0+HpLKijdBupKhiwENXGt5RoLM1LT0GuIL4ey
rIRnNGrPqkhfG6s4ix2O5nHJs8tkmp0L6YZXjokZitmI4VHHWffgzvGUeeWgv8JMDGtEMX1xbw6c
glkenapOleeOgnIBljWB3sjU9gQPqI8aB/OhStUm6AqymDji0dugq9vTxmDD7cS9B8SSIQiUyBkb
2zyordlvMqFNDwvw6qa1nPkcHDy/SqZxptHBtk8Jw/FkAM2jWnDN5BHCebqpHC08hHz4TVtNyOWw
zxg9IPzw0OdxfhTqbG/VplNvUE4iAJgbBuRRrqj3DmFuvlB0ayPzor+F8amf0YtXm7Kx60+REo2o
qeoafnjhHpTQJWDaWBKAzaTqV82HSz5Dhc/zpWJNmt/W9ce5T5cDSR66P0CU8029qQIhYPtHY/Ys
pMY9XCqst7z+uBj6pRZV6lWEvJ5zyaUqs+simTxoUZkM0tm1P4pEyQK5iNWhplGOEAkzb1GyHBCi
vE8rYPYl0MqwjG0/TEqDYhFL+REaUDBPuoNd6/LAckj2bYPSrRsTEXlJ6aIhHihBY7YHPDNWikGh
3GpPOemXe73TAJ11pfbYT9fWNLRe7OCd2Kfg9YkGqdh1Kut6qLP80mj0S1IrMqag9qwGrlStg1LK
+y7T7jXEAkCfZOYNpUn9N9fmm8tkNbEk1pgZD+2kr3fWx1rRkUcYFSXMgtDS8ce0OJC8szGm6tFO
nH0S6tf4wD3l0/BCKWVS4iYEyI9Od0WczhejWoxtYrT5JjRs2o62fYmjET5sNZOVoNDk1WqHkfho
XrPnmoulTLvzhit+nydaG1QymzGViaYN3NB0G0l4sNepKNPjPMoLU86fMFl9VhJ4DTnAym2xqC2C
TgCOusND0M+a3NqITlxVUCkiz5hGxyONcfQMOZ718Ny2+Au4n8J2nj6ZekUfpTvKRdlTPGcSzy34
rF7kWNLPjOnWGpyPkETO0Ixl2yxPgyw1ueGayPKaCQkhqQyBCMddNUwIkOI9RUMAoHs+w1J5qmfu
0TTG394s9oPd36I6RQvjBHm63FhVVvkg8FsTtnIg1fLCWYY33m2gm0nnF42Up7GBhieSoOGHIF1P
zEnrw0jKuT2Zl7Z0H9xGPUtgYFeGwKA4OUa1sXeW/G4yVGebyRy6bL/vS85LV55apb8b4uq+KWDu
l84eTHUbT/mmBw5x8+EYtTLIYms7htpXXFg3qEmC2WqvC2Uxn0iCDJpRCzKNy3ap2kDAbS+jZtOW
8/IpsfP9MhSMcEw/g9BeUahnmXLW1Ozewj2Dp4fb5zD6oA7bSZl8VsY1RB/MOPKPVb4EsWwe0Zt6
LWjMuLY2S3SMUN3kZrVNV1cyZe4eh9zaNqm4terWqxoslqDkuUeU+PchYgTTFRucHFhFC0lXhLCl
WDskcejZIP+W4H6zbX8Efvei/EuuV/XllLvtfhRlwK1xHJEVPoy6fszNZhcPOHjG3OoIMA4RAt4Y
w1thpJQIxXC+yvpoTFmroX4OZfkAYOBP0BkG3mkalY9V0gRRkvjcH2TRV9dMQx9shWPQibi0Ves8
N4ubogVAclXkomRdelnYbe1SYyqg8TB6P7Gt88lud7E1+GAe17pe6X6ETjOLmRt1xEa5aXHOV3nh
4rfXdQ1Vxmd9FOctqXcEH1wbo3FWJ31KoFl7Z4XZ9ezEoMsTvwT0mWbHFcO2j6LzyC0ZNMn8NlTr
i2wG/eJG1zsRLHU+BJOlVl4x6qco7mt/cZ9m4sqQrGwjLg/wUWU/CeQN+iIQVU7nadNetE7FeeFc
KH11lrV1kJnsZaU8FCFtP1R7z50Y/HnV2CPbKPNTlUXn+pA8oQ64nqNCMkLojiJZ/FgznRuA9Zky
IAvKsO82lmld9L0xeYqyApiQLYpymE56KoC1zZQLoUuuufBPpBNeNJSUi5oCIAigNT59OkwU+253
NhTxDeLe3mvs4axCZYjadjXQUndQ3bcVLjVT3hd+O7qFD+x0XZj5uaHnmW9F481gzrdxFqIXEmey
R6RZ6O246fUm8zqX0zRUEHyiDu+3nVT3Mg7pPVlX9LZY4xhPZCs4IBL9Y2n0HxuDoxNSGQqi1j4z
xGwHUdZ8Ucee26V/neLp0IzJwUBQMBXycYjtExOje2EWDsh7/5Tpw9lC2tOBWcSdwalVMRtkxnnR
ufHLPMwICtxtmFjXs5vsIyfkuGTYo6HcDZrQ3dpaczOagApidKWvQSOrDe1gpuSuuua9syhXiHJa
r0SmguGKcYvHRuuHTecbUXYxDvlX5CjeVEPxmJQr14qf3RZ7DnCXQ4gu0VtbuZKPPirlFb0Jhhnp
Gb4PZ6E73aRWfdPjL+nHZntEvn7J/fdE0LLhQ8a+xx9o2uWio36ynVWIOPj5UlzZTXqO61G6C5Xl
ExNsb8yns9ztr7K4QAu1hOo5XmXyVovow5U+mS4X5GCH0SkjKo1B9LeLzO9SfID8OAQmSVUlmr2Z
TusQG6F2sF2Un5qazuejhugkc6HQNbLbOy37gv2RHcgytnfRZDiXGWfIvqtt7X5e54JqFIPQoxWb
PVt0LqJRo/ZFXwD4OA1ZCCPl7AOR3UiaG8zizyTmIRfCNDsoTm1Wb8taQYPVoDpCjWERq2YzRCae
Zp92WXybL2HygoNBcp3hxg1k7s7wjMZQDXopxc0wS/Nat2OVDyPdCIVcqn4dBhckRtHGnoMoRHQe
hVgt1Wr8ksVTSAKrNAzEd0nUPypjPXNDjuV4jeKtGlHuOqSldCIVe373S5+FwicXtjnVTA/3aDjs
W126yyeLjM+rKh+cS8WttdIHN2o2royWoB0MdRM32XQNdKg/hkqsPo0gyftyzFysabMQ4Vethn7C
GC7byMitmfJ0+Ta05XhT82Q2M+XNBsU6RZXgDivaSD67ta2DWCx9YE0dJjplpVOPz5w+STedoXPR
t4wTBIVd6N6YYYYaWF3VQBnFhfQ6Bdc4DZSEg33Ak2IQ8sKZ0YxD5xfjx6wIJz+kcz8O5ug8x7nL
/SxAQaO0NzzHwaJ+NLLpXu27xBv16CtBa21QzrOsvW7kAiDeq9q3ouiPTk9PNMr2SxIji+3M7kqC
Hmy0Ma3vUORC/TTKdjh3p7Q8zEuf3jYmwGo1SkAZcNVgaTTNt0scBFJGKWoO8hNyUDKUBEA17eUF
NwbyWHHQHw+T0ma7qu04f9TF3tpY4pzVZVOwgTja6kgNjFK7LMHctxOw242rLumZ7MwdxIQToyH9
hkwQ6uC64a9DrtWCySmKzUC1/Wlqp+WQ6Sk4WdsVbUANO2zMKANQl/Ow6YBQA6EDNQ2EaVzXMnQu
wtJWLucyLi3PRuYOvVVOIBflkF2JeWRkVhjRmdFMI3fHKqfDQoLhBvra/lK2uu73eBxilWwkKEft
p7oR9Rb8p91GqUUQYLq4vmKbOVZUJRd7H3XdpTrYpWQFEATCzjDTY2+m7q3bpXDVUYu3XxYtVFeh
TYMewB77K6dSc9o1q4gDTNn73YAJDUU/5Rstvm3scDhrOsqChGF6E0ccNDrwyUXYTMaxReV6NNIK
8/2yXsjrgGiYDtt8mpJ9zwC0CdwoCan9RWPcaVUkqsCc9MVnYggC0EWLe4Wri5J71azMVIzdfDml
PVMtLeoetFbL92i+4gA7nBhEpzMvJIM6fqdiXVZhawcmwjS+05kISCcphffPpYCxU/WY0QyumGPW
cqTip9FGpFgZZRZqD66VWPEDyQJKhOSNyVZgW5OqH/7ZxVqt1YwiN9EAwYrxhhNhUcJEX720arvt
dv9M8zRpLR2gokrIVfViyWv5M2uc0LNqjj8iPKMn/l923nt23irc+Hty3q5//vIVyWj19Xt63voz
f9KMVdzYIDTBe3/L0fiTnad9gESMwTn1L+xNzEv+zc7TrA+QOQ149ZhBrlRieMvfaMbmBwcHdkj5
An0JEN1v0Yx/pJfhw6ihWFpDRIj5RTny3s7NqhgDzPrQB1OufQLW4zIzcMQfOU9wQfuVm9R/YOxj
YIXWB86qDbnsvRs1rrsIvlPRUdVAsiEFx+k2sHbHpyif++Mytvjkw/PQuHgiO/5S9nNV7Jk2agdA
XaoMS5Nq7Em7F4+NyFCHF6FyQwoV8vFEm40Ty50GqNBNJk5sA3WH11uzQw6rbrOwhgZFwsiRGIzi
mGVC3MX4yFX+1Lm+dAcalSlXD/O8TC1D37DrgxlmFVf8HEdYOjPx9eZwSE8jbDQMC9wh+QVb2ViF
On9y7/54GpbD08a5DNawDl3ze9IwOM2kFdgKBXjV1E9Fk1f31gh7nboc4zyA2QKx48QpykhEeeLf
jGgrDHoSTyk6CsA0iXF6WhK+AnuCQ2WnFupbty2j+wTIxXdTKVufhBIc2pdi0TwL+SY+L8nQY+KE
W9NmJepAWhmSZAsDwEI0nsxIexOO1q6w9pPa4UllW4lzpkpIeOOsK+cl1pbbxV74TfYoMmgtuRad
9ChOHzD48KBwUW1/t8n+A2X9Ld/z3Te16oQwgxc4v5KD/eM3tSxNVuGE2WIUtWJ+Q6Z5Jgd+7pEf
4UDnQbZ5DnNS2WmINTqtN+F4R5suJiEUQIlhgzZNt92omjsE0lhwtUzT1VT9iH9htMvbKdv84g2z
Yd8/WhcWODsM52n0Bu/4jVlkj1Uqsi4oihANOaSx/TC5D7IJcTIxzNYzV/9CfVJjxjdLR/ABSZFZ
2gy/EEz+yLN8W2I4sJLgQL4hK819t8S6zFxkakZdsHSdvjEVGvlC47r6xcddf82758Pvt3gE7GGb
3PUfn0+S1LWTpUkXEOGGe5PJNNvB0gu1otEy0NSnvYuKdMP7xbdoicIj0S7CN0tYCFoWlr/69v96
zOlkAWgWswNL1w313dvBY6ywRYlZOhZQ9bkos+qAlZwY6WrGES7hmJ9UPcQhrshxFUjEcpw1U5z1
aUMzI7qdPjgA1gm/PfZGKDAXNMVwWH7+pf3IvF0fjc7pKNYwAFw8kZ78+J2Bb8OhCdU2WEZLBJkr
LxatOHbWqB5756pbOvHH1/JbEqGr6mtxC1Hwa4cC7r2g7X+ITEhb/Qb//g7fP8tOfn99v/39f93f
tvbBQj3CU6Gidmzz37e3bXyA+YT4zSWGAEXQekT9SyQk1A8I40jCEKpOphBC3T9vb+eDSp3NsjZY
j/wd83eY9euh8f0u48KG5I5pogNhm//j3X1/XyxOoyujE2NSOAysY1nKcidXmKGcpQGAJtzywh4g
veGK1l2Bw0S/cqxeX+Gv78CgDGH9Iit/t2ZFUqdlUzf2JsK9ZdvU9AVGXGgb7Eh+1+ebz4oOHzkC
cii+v3ciV7NulDBXR2uTayj+1Goxg7jI8l8cXH/9RvlOTWwFTBzU2YXvjsfYydRS9IaxUYZUvYIQ
rELBLcuo9RKVcflW5Fm3J9hLubSm3vxE3yTk9rvFd/3Hl/e9cuj9MbBabbKe+LCAtZgZrif4d8oh
3PlwXEoEPrhN3W4qq7WA+0KApazNd5NFq6mrobL/+Yv+keD745PE6JPLlOAllefpvnuSrsjDOlMb
c6MWVQJtOZaxelCMDPu2JRaVu4ES3ESHrtFGID+3ZkDG0J8YardKy6uoU4z7alGhUA4Y150XlYUx
hTpY9XMqOxfGeBlFkvg/Vz+rtQW3nCohJJmLsBAmfkrLlHpAcIuF02SB0oh3qnW7xomNO9XBIwgD
tEnYQDKJNOjVW4ZRDsyOcYv1angf6zJ54GElN3amGy9OWtPpzdwI3TqsIA/Bql0LcpIrnxYweevU
4bqR3xtY0OieawLV7J1esR4jcw6NSz3D1e8+NeZshzX+MmydItWAKuCm49jS5cMnG4utYqNNhltd
koYlboGBQNxmaSf3i7X02o54MMRl1ohwAF8bA/utQoT9M8Y62mdMRtRAZe6un5WDhOwVTi7wMQkU
eKzV6qBVuPAN9gWeie28MQH/mIKCkBten3Qmla6TMZTIWRSM4hOlYn5bpUodDN3U54HoOoHOoBzr
OOjKKjoUDYPVjUUkNqNEOvKtdGxuYqOflxE8G0KHE0uwE0a4gGr5srgeVlrOuT3i5Os38K4/59lk
YjnqmE2+lk8GrGMt2akypX+erYWZscVGQe2XVV8V7rnbJcUB2humBGtKQY7KKxC7ARUOOteK4aTD
ddEML/CigMcyRnAgvI5JlW04U/05hDfqL3C09g08NJv5VCdPWWfH59Bk3IcmGuKvzGiwttQVaBqe
7Sw6Hn1DDbiSdTsbWu5Zjk5kOEsU13isKyW7FrUOwiFbYRwxnAGzsyddXEzgZxgyLpp7GgicaQIo
AhixaFOEhU9aSsbEwm43YTfXGPsVqgHr2DHGy0lbUXYjnwotcMHKpWcKJf4IvhADk6eZspFG5fb7
CBIOE6o2izZO4kzJx3zgSysgWVKZHzGnAxiv4NsVx8lIwuXcTSc4kpXI3RsJUbCHjAhf3YeEt+za
qSHmRsyOWQd9WKB2WXplAcADwCn3xphFL6iYLdzf3QzgQcCGtvxuQI1Su2XyubJLIhIRRKv5pjIH
LIAE7G0YnvpIosYMb7lDYtSWl3hnA9hJQt9u5n4uHyH8i8/Ef0kshWolPM1l4lzFKYMPBqVVdF/3
Nms8GbX2q42p9TXjTEP1EVonp1lqXbRJQjVrAiHzpN06pmJ+NBSYjI2Yile36HBoc+tseGqpiF80
DLehR2IiSTlPFmrttUYKZ5Mu1QyvhqyZVciyeMtAJ4x6pi+wSTWPszxzfFWdICI2Zco+0ezEvbaw
1ukCAR/gU5iHOh4MRQ81NcrNEjswWYhLtUt0+OgO/UGQ9nPHv9fYDgSxoLrz8MjQCKJRy8oIxIgo
2B+AUh/h6SuQ37KueDajErdvEcMr2xZ5j1+Bq6/IZTmgc2WzOo0IpIN4CefeZkYpUrSQaBtlASDU
K+J4fT0Fkw0spxrzXT/oTMaVUYUVQJJBholDNa3DCvYOJohaHWNFqBGl4fWqZPzM0HN6nvpGwZAH
xYW6UZGW537HHG2hOzWiaFMnjT4G0zCq8dEIqfv9CrfO1Y/JKZ6dyMivF1Yv1p/kp+ie3pTLFdqa
QvNJDAk/u32VrBEmQ/+YRYp6V0OdCdkRSLi8yYSp6DWqwA+0TSotCnASaBxfFOTCBW4DySwY28K8
y8uks/dFqTNrKyxnKI9j37Eyp7Sx7nuQggROR+HgC2u16a9yEd6X/YghgV5WoMEykHO/D/JymDkl
uMeaG6XuzVPWnkp8aI7JklU3hs139fM79D+9GiYciNsYfZhUhT9e3EuJGTIkKXMjIbNeY+u2BOPI
8HbQM+MiTrqvP3+5N9Pv729sa3VmcFaDIoSIlCrvXq9piqXhCDE2wxL1p9iRRezFZm/jTdu4S484
sNAbf4yTZNwkhFoX96JzlDDoBhb+pnPxFwtqw6pmzIBb40JF74F/ZqRHJOwMxTxe6G4EBknYXzv7
xhzJ7mvBzWd7P/8c2nvUg7oD2erqZ4OLieY475ozghN6LD7QSGT9qMA4a21XezHioeUiWlLG+tRK
kzjUSU5vNGlq22AJutrS4adg9X8UgL/VE/1Pt014ix//+37ooiy69mvTPHc/NEVrAOg3UFN8wB1o
NUKAQ64CJlCj/ik5Fjrl+VvvbyD6/bMtAtQkn4Dum12JH86ah/EN07Q+gEFSj/GHSJk1VfxOV/SX
0CjHtckhNAzCCXRToGL+cSMOztiyYNIp6C29vU9wwH1EmbfrjUzF0M4YNSadjMrzGkYv3oLWNQEd
07HAaeFIEdQ/olUWGL2l/ZkgA+IwS5HdWBrX6h8r/3/X2ncGNIJn+ZPe+xoTnK78x438XH6/2N5+
6ttiMz8IjMQ4w1lYa1/GufttsdkfeM6QCXRbfAPXvxl1OB/4qyZx0vhXmbTu3602+wPOHThwkvKq
rjYb9u+sNrH2Yz8cw4TU2AawkuZge2P/JSpQDtC8E3hUJe7HGzI4xgBWlS1R8zB76ouYUxYXnePM
MNZRe9xkmdJVehKDQaPFSKED7G1JwRF3DlBmojjnVgYrADvMYxzXrt8W9ZnWk1YilcG9ihgLHOts
7jbffe//RdsJ6uQINBcuDbahQTL+cdOMsClkqMmciLSw8ZW5b4M8lNcmh65PDjeGpwnsrJ+/5nv0
ANgCyAtYTlBKrTYEP74mBua4zdLvMTNFHqy72auwi6d1APfHqf63ovb3z+j9C71rbnt3WqQTUoYb
RvbUJLiPOrl79/MP859eg0/DTbyuLo6fHz9M1+tcwJ2MNrhYOiiV2zHAerT6xWN6Q06/X258FCAK
DQCEtUvc/LuPwhSTpJkqJ9Dc6V1YKNlZmcOTk+bO7VFXN/1902obOyXcKFm0U+5M1z//nO/LnLc3
gMuNBVIA/KW+KzssFEBulWA37KbI0LBMvgCZrKHCk4YACvUrE8a/lAdvr8dBzu2AV5x476yHD61O
puaa8NEjNICF+xLnEYb2kbN4YWZfFS7oeWMaJ2yzXwEcbn/+cTG6erfBeQOua62gkE62DpO3Hx+s
XkyKsVA+b6RbHbGWv8yURaCfSV6jvlpOeJGe8NZmjL/q5xo7ezH05FWX2Xkl4B/EyGahpZIrXqpL
vMUS3rju4aXUEjdUO4cFbF0uSfqqIq4spIPP6AwoMY9oSnCqTTwN2cMRBhwaLk1D9iK0L0OmSL9R
+QcQwGnRUx1yuLw1tfopDa271jFOZWOeHJVXNmxmP1BjmWglL/aqJa4X6Irrq9H4Fd76NnAAQUhS
2HcjOb5eNWkno49eQuo1z+3VRyT6LnRU/pOZCvNWDScIXoIIlCx2mr3VTgIPLF4qawuQC9zJA4rN
5WRAXgxky6+uhvxcJuKUtA4uoesnE4lxMQ/1fGbU65knlXRTKCPB9XadXsi0fSAYiE+FaAJboCX3
R+ihAcpesXFN67LWRwAC03pU7Lb41LljGBAJ4PolKXaekmNobaaQ0iParZ3A/QcVfP5iZfblBAEG
1ma5T1v8hjLUwdvZdKDdWRMdXbJcOJUx+HYcE3OqR5I0NZIyuHkuNbPQVxlCQaQSSZeLrZ+wmnhJ
Z/2jkEIErt0+hHmcbXIAKHhbxXy/PtfQLs5pf+CATVl81bshMlUYT30FJ48uVA2GykB8Fze6ZyAe
gazOl/z2NU4G7VXikFkUd9F8b0e6IP6GL2HGtHZbaIW7m2PUs460L904c3dmM8+oMyyEY7F8MQp4
RHraVVuVfHIkiKPYtApRRWOrL/uyNE8IE8yz0mEpUAGZZyNfQ4xtE8RNXilBVX4RRoymYBkjJk+J
UqKHBqkquOIQ+r86sDBFbMO+5L0z3Cp2aKoORb4MPtayz+MgXq1QuSMwtNpikIajxMJfHOr41Zqj
BfblKPyonQku0ezhay+HDoRkruFUZKfcAsZ2yklsJEzJTUr7u3XD9gEnYTUwEysNpAY1KSMBJ9CQ
eyEXktFWT4p5V7RsQbvoMEJgASimfFUiA6HZ3Dx0k51uJrgk3qgAn9kY9BKUN3G94mCBAZV2cjWy
EOTAO4O2zE+Hxfm6aVR6od1IwJ4fVvzxut2JCaEHGXRwAMXAXC4O+dU9o6w5T1/NgU2WLfkL6TSX
8Qh7LByvatW9y3FP8sBY0otaZ8GTvOPuZChapNzGaQkH169bGMSU1pdFQaJUkUmbqat7qc36iegw
9BhW9KK7fDFziTojC5sHU5TnaNkfFIVvarblJxv6cKCOPDBEo3j1u7Fyl0hrvojflL5pKH3I62xR
e/k86BqNuOPcqctCRmCu3FHrT976J3qE/2GbvRQRW5bQubs21iASc/h2nZ0Gdds8JLk4NbJi0wo2
R7EufGSBoGdNuAHXwdZdjCYyfqJRdIMjY7Gb6VjJbjpOeQW7GvQJAwS1A60x4ku961fZWMTjtFd+
kNnyJlVFSS7gSk3eiCWEN1TZi9mBqJlI90DzlmiL0ACW9FDmn3NMCJACSd+t2PFt0jw0dvwy6P1D
kzcPUDj47o2SmDqr4VC2WSdOzPsunfg1kySZve1TpbLv8kxF1p6QshnNPR7kZVPuSXJiV+CjH2Ci
K6BHK3fTnLK4FPfowvzaOuWc3pB2mn0cEEgjdw2TeZe54VcVA6JATLqyUQx+KlTFKUvRJXJlhs+A
BTAd1rIvdNejcVW16ja+91iFmNoOvmqNVZk9Xmkdz5Iuf7pGJ8U7GTU0MRgsHIwVLB8blnZYd+3s
8VCUfSSxKcwa5XmeIMXqTi78hPN73wsO/NQsHyxZGGwberhzI2yrrRYt4kZb5KrqVObmbLBnTlo9
hf3UxYqKzXJs8pNar+xz1MYeOUMzIqeZNzEPnPS5fmpiwbk49YPfpVWK9k8m7SckhPFVqhTZxmzM
Z2xz08DQ8jYY3RYfxVhXHybazDMC6pA71Wr1CF172jkwkC+UDOiDfKL4BXlneiNV5Vmrsfb2yezh
+SUqahviBZSNGDWxGcba+AIKjuAbPbWfRmyWIcOTumD8vJkIcwgYFDhbux7UhzHJXqaJ63k9nAgI
no46FzbjaaCooXl4uxapW0/z2DAQBt3yWzhsJHaFDSRWio3cMS/1hXVY2GwDtN2+jgAjEFDSzwyt
U/y2Ha/AWOVTWXCCv50RqbQu1bYqbpUieYmyKqTVBOXs1vkRR/x6p2R32YDXTmLZxDBwHk9LL1D6
yte+EtcV/gQIcj8bcfZY4HWSkkYBcs1d2k6QYcsid7fJoAoo4mw4wRGHyAzSbKliFYSLPtyCNJ/P
plpNz+fJplEJnSYoVUzi2HQHkQ63STvkW4E2HPWwOV0L4pF8nIzojIld9qkoH5xi/ZhCRaKC3t3L
0np56qWLR2n8Iola9NJGvq6Gvlg1rJt2LTDeygUCItDKpy81nDjurBbmAVDgL/C3tUP5sTJ2BQNZ
vLiw/sKZca3jvhuc6TmtXjEt8SZzOKssW7mD2Mm1TaE2ykb4i7Slz8hW/uJ1rRWg+uGFLfxPDdXE
KlWlNH9fIE5zgS+IFiHIs4erWNpB18VH3RhOYUp+UqVBgoEvr3pqkyFDKS+sTvmo2fVDYsQ7O8UH
Jje4z5E2UbKRd6o2Na749TZpllsMKBJ0LkLzcd06hJ36GcqUgpmfgvKuvzWrhnGaA114Mo+xEt0j
s/2SiAyHq1VUw7IesvC1alCqxLk8WlFNmZYN06WpdOkxn9nLRcjBjRnYYVxr91GyadY1ZyYMwgpO
nURfo/gyTsi2S69mVEyZ1+DKj8xfp2qEpuCj6FuQbKDbz6t08pVq0Te9Io4/L8Tfz0X/4PoI6hX4
MIhAwBW+f7xlZTMLRS0YWIIiBM9oijTNOix29JpUnJ5crK+/eMW/rCjoRTa2axoABEvqPctI9HrR
1WGmBOhhySVQU+PgGpS2euySktsuj71jg0tyq+SZsRtC53ItJ8XCgZ5DKPM79DnkxHHnrjWTOlIC
rU+5oRiY9fRlirlKc84QUqdAmYagJTfhgLL6ta6aBx1dPrRX+ppEP00O57zbIi+XsqIK4toXscw2
QwfpzaB0XMtNXLQuC4QsnFfsThLZ0PZlnAExgC9VG03LW003NJXrL8K5c1q2iML9lKaNsteY3oE1
mJfVwt+kkXqYEHrdla4g5QZjCIhkEXfyArv2+MfNSM8VjVwM4wwLfJpi1Khu2zDxGysOVkKksAXj
VnCxKFoLO4gtfOjeGtFnUW7psn5IraXbUDyHxygxl6e3x/db8NpdmfO/n/Ja/ju0d/e1XD2T2/e/
an03/zaK/r/D85mG5Lt1vnpK/2D6fPssi+4fEMe79h/PxZd/XH4dZPsj+MbPfwPf8LtdOUnffCBX
VOMb+CY+OJah4R0JLwZId92Q38A3+wNAPkbr0GbAklQHDOEb1Gt/gGjKf4QGusJm6m9ZQIu/gBG8
OmEQa+ytiZGv/g6MSCo5M6CGOk8EfHJhYX11o2NuM7OtInGdEHG0i50yPpql1KKNbpYDTI42xFRi
tDm26QW6iUJi1D6XfSy36qSlHyUUhBJXOXO+FJ3WsL7xkeNsM3MF26bqyYmG6cXCNx8v25jMGVs1
mq/YFv5rFPG3oNVfsg0IaYAyCBGF64Wv114//HcXGoYTkVuMiI4ipA/PJP5or5NmKecJdOLVnwRe
pOcW2kGxDP3WBdFCk6Yv8mGph4NBCnv3x0X3Wxvq/we+GF6bv95A5/1n+fzDtll/6tu2UT/AFWMM
glv+StBaMaVv20b7gGE5YJbLZJIGa8WLv20b4wMAE8M8FddWkoVXevS3baN/sBn3IWJlVibWMdnv
YNZ/5WGLddS2OlyzSxlXvrtLm9nsQlQKqKRnfWvNiUQ4PimgBWwVl1riM84N9S3sle48WyXA3qyj
XUnn8kyS9EJmn2kQf9PZ82k1wsNYIjeWZ4Kv4vNuHIvzxVJxHFzKGjtIEcb9lZiacz13jetUEe5z
EUp5Hc0wDBSJBVsE9aO+aOc492qH9s5rCfRefC2fcVfDCbTYdGY9fFycApxNRYKtZmG+n7oo+P37
4r+7DP7fdUyHO/ezpX3XkAfw5fnL28Vw93/YO4/luLFtTb/KGXYPUAFvJj1IIH2m6ETKTBCSSoL3
Hm/Uz9Ev1t+mShIzSTFDgxtxzYmoOqUjKQkksPfay/ym+PwpOB3LiE//WuK6AOQBFxMTu5OxDEro
ImZZMDahTIJ1/LXElb9QAwYWTLNfCBIL1OSPJQ5qEokD/VG7F3QtQ8U/0E/nEic5ucOyNpn9gEwE
gox03WnslC0rGCs0etxwQLW07yk5hnFsvy+Z34Zom3389DKmTE/4EYXOGF7s3PONNEQKMgYJE3M/
9t9GWheOy7TpjXphD3X4Af0MSYLrJ1WmJ0/xqCznnjW8UNpxvJqMPJpWOHdQGpil3DdLUwAIVlPU
xdDdzTZym1BWxwMiUd1VRrs0XZJajp91zBQZYdJEguKYtQ9zo4fWii6MbHh9pU6kcanSfJipDq6x
SwyCfWPOPng92BA3+G3Sre8gALYuMWhC8VuRMhAxMinY1se1sdvG1MnXMVueVL8vxze9DX5u6VSJ
I4FAnKrarXw9P2R5AOY/znN0HYrZD8G/6Hw9V4am9W2whgqSJL0/OgBh9BDJih4DBkN+qWKsOriQ
QaIaDcV8OnQYZ2vbqan1rRrjlICEABAt7IH7mYGaUQ2LDIxQshC2pIZbJCEEYSMpJgHJ6WDjK3r+
Fu2PWYJ+r9N0w8qUPvdggMbSpSHBfDr1VwhuYrbtjwjYunqbMj2IcIHA61JK1DfAPdXPSWADE8rM
0f77ySa6/l4KPoV0ni1GUR7CP6SQIKarMkPM08WYZGOrWiho0CdonA1UPZWDOvzH8eG3i1E5A1J8
vwyTTqojvGiBcp5eZsqRlnW6RnKnJh+2SWTdNr2iomWpI9kF4Ai3ct/fK3HRuWzb+DD6mNe9/k3P
8rHHW4BUYJDhIXvK/57eQhCXgBmzEmE0ZKKP6Vhrm6iJVMoeBEK6CFz769cTT+5J6f14PYIMz5et
SFA5u16ra2Oio1bqltnI8GE2kOxpsYDOUfhav36p80GvuBZVPtdR4WYZELdOv1tVhn7U2DFouTaP
pHWlRs17aerxi5xCCX0AvPCMmSlFDMHdNJrrIpDlrwMWLMlKS2PtAJgltN0RJvxV1XPfa392Wocq
vY/cdoB76vpaUEX4sjqz7U6QbJYjkKJ9qTbJTYhTJa5FRf3m8Vv9UU733//Q41X9Hu/yFpPe76WQ
+wkcQvOvbZNSGJ3WROJt/3PyQQlQGL0CL2EKq35H/v+T3FnqX+RUJoWP2ARiF/48+VQORZO/zVFk
UqcwxP158vFH5GGwBRjGCCcb9Y8ofWLJP9kSZJ2YyXEoWfwoE3GOMzgVbFXJD1t64+qQtA9TpiPP
yGDPM1PEd5s2+tbXcfmgKQXZ7c+H9kKQO9uK369LWivrKmkBvMHT7YECcz7g7RyseHIYZzdafYvy
VuUi5t39sRcV39GgwtIRxedhG2fbnkfZ9X0/BavUDrB5zJj/YFk+Xwgu4o7Pn6Rj4RzGpueFnlMO
mka3MlPhKhTA2bJtsmFl+WgC07bPcVkes4NU+PAX1zVSstvXn6aI1WfXBheHQDNxlJm3dfYWkVoP
ZoTUgtWIz97SCrEYkuYjVqDRSq0jZVmX+qX+6QsvkOqCOhMJFkog46yW1gyf0aicBijLICLv57LG
40Xfw6iM8AKZ44UnC2AKyzyYNQIteXZSOU5Y1oMkMRRpyuha9UdkkGYEc3yD1jZww49GIu9R2kk3
aWteRBScHcdipQrIpPiWumqpMGhP6mpTQvFLkgx64H2B4CsiyWt5YrSX9aG9QYSo9jQVXVA7n7pV
FM+0kNte8hR7gKqWvKcO50NyZFx4Ji89fgAGiMyxrlXj3F8NobmwYf7LPFhPnZVZzSlaOUz8g4he
8OuL65Fne7a6wD4JQBXJOHOes/2jVPEQpXoUrnpkZWAh+MbnEAXij3lfGffMSHoP1T63lON82yWo
wkGbJKeKl1E1ViscD0A9KL4yL16/rWfdHF4MGjugAyFbQf9zzhd9JpdB2whS6yh0P+vUyhajPNlI
/5SOUlAepvZbOprKG62fNXyxhwntId+f3jj47QptIOldZ458alIQZ2jgXbhBnpdQ/jrMi3INmfE2
CzzcVfVDFEifs2TU3DAMaXqjhpJuYnMw7sA30El5/as9wyQKxpJtse4o+2EgnicPiVWE1Cq83Zqm
7wp1iG6P73vGJKWQ0e1DjEz+NvpoMdiTNI4efvFoXCBToC66ESModKzC6ZiNEllC2ZfOuyxrzMmr
giBEjkSbLjEmH/mopyuEw4vmBftTGI+cWyaOFcVCMRo+Y2ofOdk6hvBQ5DmeyZBA9nFYKLdNGiIl
YiMCd5yhRl7HqHb1SFf7yIMqFQYZwEdbPIVHfFIWQ9IgRzNg8cTo04G+M6pSLyPTG9yVxTxcRwie
3NT0p6OFVIzWPgoT45oxQ3obpQgHomEdkPy3IOnRRwcKr+7ASRm3kenjFaA0qAQXysQoFFrzfYJH
531Mvvil1dtupXR17L7+Op9HEIdxDwc1HngMfvSzsk/rjd4INN1f+lrU36flJK9zuzIunD8vX8Vm
pgVU0YZIexqnyjmMfclBj8gJ0C8Z1OlrUZr2ha/yPF3gq+D5RSyk3DMEyvdpk1Fipj9X2AKgeYIB
gRHP1vta1dDeC3LaQz1jpK4cavT/cvXCEffClYEQkQwgCMAZIJrET68cN60DtLZxlr2hxcmC8QHF
egLVoW6gyFj3Q1CHD5KdWxe+sWhanJ2tIsawvMkgDDTNzsJMHZqRFMaas9QKWSsgXdvCXKBuPqlN
nKB7VRuSlymyhBfIkFHOgmbaFIAWDLeL1bIBIGGVCMzL09+0kg/VwERbhbqPilye1oh8xtIeBSjt
7SyhJoqvPSpWUpJnX8xU0iF+OPH12CX+hfLk+ZH6PXCiJkHHncV5+jTHEr29spSdZVg6/UofbOcO
rNotxE8CvDV2K8gEbxhrh2tHQtP49f3w8iNlw8FJwKmG6uj06gl2bhIEEGeJdHa3bms9dH0pr90c
RMU6Tqr+KsWOFy0VsFpSXHDCKkaymlNZu85Uf1pWuf2QWH6B7ok/e7o6w4qXLbQfCp3GAzgIN6sH
1Svl8mugGZBrshpjA3xBWlW7pFLxDGIpmKwMJwRTHI68RTp+sjCDcVT6sLdwMglU63YmnCx83YmQ
E24VJHeBBbiMDZ1t1Po6smkoNI9ZXVz7NU46rz/XF29FIxLT+KWZjJXs6a2MOQ7rUVKwR2rc0Eu5
qz/1HSpfptY1W3tWUP4KARFXekDztKl7FCOtg6LV7e2FGxER7fQ8YM5HsIOdagLGPF9eDm8TvFXI
jVT1AZWN7Twb8hYDnOhAhoZbA6MeN9WCA2Lj+oZmg7Om0ZCiE6kaFxbbCyudZhuRSsx+kMo4C4uh
pgJVIrFbYouj3SMzYR9Nduq+UXJU7PTAQvBD+eRgwboHIFjtX38SLwRl/LgYXnGe00w6L6+Kym+t
uOLqo+P7R79x7JWG1OT3fOHfZflTaoDAmP+sMH8zp3yI8i9fmVeKSWUbfv3Xd1PPKP/anMxexI/6
0ZimPAf5DzBZLFQHsv3T2QvLEAwxRJPHEpyX+2P2ov2FNAcmZKYD6Rozs5/VucIIFGQ/3WrOKht8
iPInfenzLhK1FfUxoALgETbgpnNMge9ItS3NGEkovdBvH7KciYfp9E3hlg4iv4wnExVqsqY9xABO
MfkYGvu6b9PmXm6rhQyvDGRHofor3airGICrEYPFsxCIHsfiwEC0DRHgVYO3tpmZHizj7m5qiwx7
KViFm7hRD0/eyvX3GPC0uametR3FN6IlRs1NOSLzj9gxT8aUkSPRN4vzxANug7ryZGfXeon1eRxr
IVLTDfrtTQOC0Gl1T56K9KjVjX7T2WWyBqKIuKTW9ggaK9cxbeEddGDV7ULlPjEDY+lDgcavqW42
r9/0eXnNPUMcQYQIBL2GztJZrWvXimxIU5KAp82yVTvM4zIYsgfSxx7uKxL7rd8MF+LWeX9WPCiQ
K5irAybBGcw8OyR5SThF2QjFIh2k3ifx9FAOSNYonQp22dKvVLM2ERGWTRfwfbQqOyRZX//aj4yK
p2Fc3AKut6LwNcldH1fnk3dlVZRMVs8tIC5uLU0NGbJJV/L3o6J1bmqE1lFuwIWFozmjnRojvTip
og5BL91EB2kfgq9baGXypcwGaYHgsXzhIb1gRgtZR/RXaWTT0T2H+89WLqHpafGQtIeoP3bAxGpQ
bn2rIO2NRVBduGl8BRLIneVxB4n5kGp/w/FZxFLmJr7hTepaCrI1+YY7d7anWTnMkg8T7mGS/q4c
Lc5JaRU5dzVaga8/XfH+zh4uHBpkPWgqgEk4v/UqZBSSATfzGqmA7TvW8MdzK0R2CaZ9L83lhQT6
WRkP3g1KFKN8xgtMzM6BZ7bR604HFZ+ESZpWePTt5amM10U/QOPJEv8IgukzIojWQoaosbSTuUSi
Ca+UBijnwsblet36fXrhtp4/Bu4K7S4xBFBwcT/LRMFBY5rTcVdOPQpZg1B1MVWsN8TYwpskiEWP
j/2Pzsr/EbAE0ZH7/XkJ6q6NmvBfD1EdRPmLTWzxA36ckrjGAkwBZsDc0iJuE7V/IBR0eJo2TpzM
kIzvB97PU9L+i5YA7RmYlQRNWgO/jkn7Lw0JGgbCoIHEOfpHx+T5GoJzQ4edw5ou0CNW6PRMmea6
LkfUHujh1Mx10KNz8wZPB5DZ6fTtyWN64QA7LwfFtcAUoqWHHA+101kzEt3ROe2bmNZQbnRA0oN4
ieJpuXTC5uH1Kz328J5GiMdLMaCjG6SLOYDIsp+EX9ROHCRe+VrzEKJH7OwRLs+zcfAQr0tWWY0u
ytj3WzPxJc+HYjFZI4A7+RqCQ/Ex0771wa3EGBXdLsgjPoLLPj0PDVllt0f3eBlekvc5PybF/TLk
F8UyvfZnBHoUDDJjGBTH6yZAgHNT0QccENKwBvqjpYIVmMQZs3z9KT12T06eEo1JVhgEXhiaJrSr
06eUAi9JuylzvDJm3GtXxU1Q9d9S1Ulv0DA6Dn4IZFYa8FyMoBmMmrLUJ9M54muyQKMDzkEZe1Fk
34R6y3AA5Tyt6YtFUB3L/mGUkmEVKcoEIcoE1zJD1DRwi3ABWH6cDEw50SNHAt68GftmXLY6LIUJ
zhaGMnaIGEu0xh4QQYcM4LRS+pNbYy/qZUGJwnqZvmvEkHfsows51gtQMNJGTejy6Bazp/PUoR7G
YIjwFfJCuxu92sLsSZvwcUsRWI2oZb2uCd5nLQIyCi0J2Xd2ad3is4Az4YU+gyKe/tnboT3NWyEf
pgF2PueZisTSobo5nuxExYKjpvGmkv5bnKHiMFcxtWBKGyJSvSRU0OJo2taddIQIjOrd0Jv1hZTm
WaQQQ7Vft2OdZXKO3hVW0iO87UhlggsEjq+9BghV6x7qAa/SC2vzhS8viOVkjojWMxI+XZrRGGTM
ax3bq8AFL5yh7ZdI9fYXdgCx8vkzNlDV1hA5lCHlnh2hmV5OqSI8/aQUtcB+bD9qMBZwG+uOmYR/
XYB4/jTa2q7EcBhHLWM3YQbjgZmwQmPT4J3nhgWy9LiC3paamqOU0m+Yif+t5R3MCAcTBcU/zoMc
uBIC6H6u9suyiHD3xXMnpITHTwWKQ4QTcejc14ZyBaJC34P9rjxqlxKbnRACSVRiwzRgqmNm2K5N
no0Z/bYKssyDCFR7mWTRFkUIXx+b2rVS/5Mkx38n+fAhCOTqYEPhkBw0qG3MLRY4llo4Pd73UYFi
rlkhTlkAK+c64TLJIcw5fX6py/3iWqYQQwtRYQjF4z59neGYVoOZpI5npYhPo2OEzDbiKblRbFpD
ehv2YbFXZMwWyH0lbGCQalFHWj622/OxC+mj6FucbywCHlAGsl+Eis/akpZToozi+7ZnoXu1gPyD
JZdcQBv44gyLEiYG1D5sSV9f0C9elHYG2m0oORjnF5XnAQlUdIq8PKDIbB3kTvt2odfVcY5qZmBJ
3LHaPrx+0RfDmcnYlg2E6zdF0elzzwcmD30Vc7wb3bZhhr20JwARSIctil5CObrpPlrFLFxQrI+T
nET7rDeQd5fCC1//USLv/KEDjyUToleAooVoNj05kbGxnYuyC2BS14PuTngBIiAPsS9E/gp3O5ig
My0GF6OTeufX8Qj1rbWXKtLZJVnJzjYBfKAKPcIeulCiPjK5z2+NdSnEAimEkBI8vTVcT4PAoFfh
OdkHzarSq3TC/7xFGclcgRXFdMqRy3Wha1tU92YT0pSO3cyiN6JuGWcgYZKAM0qRkUNV63pRlM6H
JtNw/sDBGlrHbaTWDbSS2MEmBy1YSaWDZ+Wmq9ndwu9jPE8HewnT/MMYTV7g1GjPJp9MuXdwu2J1
wKBKhngD+9ZHiCvIcf6M8LSSqnIxYDEAHEpehPO0wm92PljBVWXlcEOyTIWU1ewlueq8IZNibMsy
NwjG2ANYZmHbw0BfqVKgnvqFAetLJ4UFNElEVdI85yyoAjIt8863bG+Ind7TOgnkKfLDbXQPhbf+
HsL/qCj5b4+rEfKIvy9I7u9erUX47K9aBMlTWmHIXT/CRZ/UIgZSmoaOyKZGSKQRzkv70bGzIRlo
IKmBMdvA68QI8weU1EJPRn9UtBbpElitP2nZiX12sg9FnALMRreXGIlAzek+JMPFZRn5PgQP+pUa
TevJ9r+vlt9C98TSe+0SIko/iUKESsWB6+x7Y6gf1RK5w5KGS+/cPXn+199/4NNW3bMd8PhN6GQy
9wJ/rp6dMC0ox6CVZd/z02FV6NmhKCYPp5UHYtiFJsCzTpMoHcD5KnTZxBhZPwusjoEuqDxPvmf3
/T5U2j3icFBIsVnyIapjJx/hiVJMwVoPk12UTW/aSd9MgbYRT9cZprUsmRe+/rOzTtyS0BmioiT8
ONrpU8ZnUEmLeUTDLJRIi9JNOARLWK37QLzY2r4P0vE7vO63L/bSJc9iuK4GEzAfhl6ZHLzLJy4L
qnfE2SnH1VxCZ9MYnQu1wkvL9em3FGvtyVpqbRjqdcW3LNPYjVF+C/XkwtH0bCwlXi6FOXA1egAa
0l2n14itCeRM0PJy/eJ6lvOPua1vJK7FyPxoZvqxN7t908au0xbXsq5fur6ok8/3CzNrARThVKLb
dHr9Wjc6FdKa75n9xxJz7LnNcOZMN0nuHGw/2iFWtosN53Zw0k2V2fdh0144TB6HgM9ugfmPEJsC
KHFOR8Th3A60PkN6IgMgNscf1Do7lIzLUe2/hzHrFVGwkLthqQXaTleg+dtqtLNRA+rwC82hrQd4
+4LF3bIUDqnT7RNo772cbPoSI76uuH5974v99vx+eWcivWRbnr2yCsc5Uw8LXtlkHtuGc1dCDkcF
Cjw4d1LT7GmOHHO5+fz6ZV+KbJQwGqhG6kV03k7fVOZbbLghZzXmAz6V2XWJRUxthrevX+YxGTr/
erSNKUgRFOJYOFsRWoCdYd3SxEnkt8ygr3PdhqgNEbVsi5Uco/rX6zvgMis5kQ4ixMRFuISYeEDV
4zDk6U2Zz2tmmgspmr3RCm7MZFhm+Ki3EtLwGuIa8gQ1PUZyoEg3TlldwXP20D71aOGjQq/tZPwu
ufhkhOvXvxt6ai+8O8oT2mpCsQrAxOlDnEPbxsnacrxccd6GVnatjv0ecsPRbHwv9fEJkc1koWr9
ao7a7WiWwaJNPtESWCIfuhOer/gLfhhH9F7BrJRgiIbxqmL5oWzjlhNwAR8/MWlCCRKtQKvONrnV
r1LA2+FgbuY5vp1q1mVdLOZEQluocxtlWqNvhatYv8Q1xQuaYJ1nxgJa91I8SRnuuK8SWXFBV7BY
trDeGitjU/NEA34/dIY3RlVd+dnHyhpB7DfbGDzlpEqrbgxvpwFZDSpCzy+yDmmhGEp/dnCsfuk3
hutU8QcIsYi1Gws9K67Z5YduClwLUZtgTD3cbj5UU7vPLPvvQZNWTTOuqwhp4TDezaO6Q9lj4SOd
CtJ7IzB+hlx/glGHk2t+3UdB5kphfUVL7GgH07o3w7UxZPsCApQV+HezU32SSjLush7fqAPbVrcf
MiW6hSB/FVWp4ZVz8rafcLWr8/Q6dvQNWpxLKQiXmOBc2bYEpC7624YUzmG0LoJomZb9MrLUd5jC
HhmLPMTiXDAAokzOsrVcs6Phtza0Y1LbcB38pQgkhfkt5NmKuCuedTmVEByWevWRwA1JOOe3NOPv
MdA3uYBicextLLO8VeLsUPupl83WnTQM+zSSVnUuHcTPKuiuBnNz5SThzgr9JU5Fh7EPdtnQQvYy
pnUn6W8jvkcfhDvh1CHERDJpvvc142gaLDxp3oKHOrZB56IcfSix7c1V5xDjHFFJzo2IOlIkrwNF
O9ppuEbOBIlSYxMkTDS78BbTPtA4JWZu9Ls+42C3iu1e/LtA6pljs4GZkjp3AAPuwZ4tx7ZmLiSz
QAYlO8SVvC7xecgs9q3SbBske2VfZ1gU7qQWO8kk3plGsBysfq8VKBQ0WFz67TbtDcS60NFtebDQ
4KOgu/VhqthVfQU6bVnok6dNqRdUmZcPfCZgEVpD68KK+tLkGVbYMtLrar3tGn0nXnWY8v8B5yW2
9CD17XbQB/yQk40c9JgoBeumkFZ6MK7ACNmLBiZ53ndbjIpvSY53yYQt4uw/rgG4cDvoO98m5H8r
FfGgcPYsNbgzwfzpKacLB6upvrWVDumjeGegGRPwWGvxakQVVUcfGpCNegZ/hnXSZ9nGUPz7TB0v
RKiXgjzgdtoWMlJ8gNXO4lNdmakNrM/T7PrKsltAl8gtGuqFY//ZpPmxHc1sHnANw31m6KfXiX09
LSvEuhAQSb6F7OLaxEA7La5TY/IaRd9FU7bpxEB9KrplJeXXSR68F2eqbPjvwp6V1NARQ/H3nUX5
in65i3+v93q4ft5UIjkCUwv108bfB2LY6V22SPvlmW/TvFMmgy65nC4mZ/4yGPomVrXdyH8lR9kh
ovJ5RoRaN8a1xfh8EWBPf+FWXsqT0L8VcxxODWDFp7eiGumQainzhmkIb6PWfqvn8+cumdYtPTrT
ovrV2n0+VJ8iq3Uri2CBHtXr9/Di2nhyC2dPY+wzKWvoInuGNr6xqgDxlgKLDQABr1/npcUBDV0H
Kwm8gjVytgj7FNdatdXEbCX9UMr6EQUQRGyMTTs7j3skxzrasiZa5Vh+auH7qb7SHWmlEYUcv95K
cr+qHedQ1NEu69i2YXehVf1S2sz5zSyFqYbDL86ehRlMQJprMU4pApooPcZ7BB5g8HEyLMy0Xwnt
pE5y7qWAFlTG8fb6M3qh/qPJqaDybjBboYl9uhyk2NLCapQd0I0fxyZc2r76JSIPSvNL5d8LdQ9T
QJAOeDyRlp03VqUSfeUkrRxPjbdZp+GoqXoxXcZSndZaqRORv4s9/LbQAozGzZ9lgIIizdyS1g66
iGcPNzXrMWsjLomG2zLh4OgMhkc1HBES3VpRw4VVAfnnD0XVKcSjOs0u4f4nG7EikEB39YpGujYs
Jx2juBk30indmGZ6wItn18z1tmmD9zS+EA2SMbfvl9XQL2Mz80Y+g83y0iILqoPgCPLmkEUSlrnS
3ZiEy7hqrpQpRjzeOUQJh19o7NoapElgYHwT7ZoM1H8d32TxgLudsanMmK5n/hGhngc5rQ41Ny0+
347YGtAPb0ttA05+h0YBtsjdctA548bwvcjGOq6HHs3eqLCCS9ttnwfHEZNbpWuv9Mlf9mSB06zv
FFSubMpssUs6hz9v6iuZiOmk+kYkSwN+lF0SvA90iRankPTCtzhMvvV2stGolfVuvK2c+brLR0RM
435llqSIUbNVyINFpmVx2LY9fpCwOPxQWoaydGsnwdpQgjWn3U6fxi+62u7nYHwj4vdU6ztf/RhV
/u2M0yQZ775xEs7oEo0jUhG/tw9aHODYeTTD/KPSBdiLoqxS+A9yQwpu2gfaENiHAhfnPfhz6zYl
qwDzxIDssyLrtQpkW1pH+D4v0jrcDZhbiGfYt9WVnAW3DhMARXXW4nPRTGLIiSqPxqYftaPk8O8g
3Q1V9G3k+RVxt8/st3U/UekZLkCMFabu6Me1iCkxivGTmwT8I3iz29lylnVL/pSm3iBPa5HI6LHz
YOs0Q01fOzbSiLiKde9Tj/hOe2Xl05s+6vd6woEf805ZawEmiXKSHQwT9Z7sarbi27gm6W4+witw
ASFfi56R7ZNWGcNaKbUdVqZbnP92GqdQqwvz5uRmniI3KIZ9TnFaGMlNTsEaO8iFSTWPjQ+HWH/t
5jK8E70QsUbMEakvwlQ/EJ5Yg+KIRY5yO1kISTXzWpcz1uuwdPR2axJdW5/1iSSAWs/rGp9p8W5q
qcOAwkRZUbqzCh6QRNkJ3cIYk42CZeE4vGVL378e7F4YMoAeEGNKsPPM6p5NBhUZz9LJYDIYSHei
HlD1bj+TVYplkMf6JkqCOwvyT6RP68YnDdScC2Xps4DL6I6mJahoA2lYWC2nAbeQK7mWtZE5B9qz
fd4iiKNDw043U/aPOMcrAVBE75MAKJoxkAVUGSy9QGGcXgxNSCnP0VH3dCPeSUg4Mslra0wvwltL
nj1tJo3HT+FGMsJlRRyOK+WhCsePVRXellPVASpWd34pHfpwWFHIQIkZPpt65NpjACStoOQkNiig
+tA+JFPHCOEQJ9Gun9Nu0doizREPlyKNidK6i4yNMlEUMCS21WE9mHh/0+yaMQFA131cmyWyigM2
RTgCbny/28Ob2RWWdkT5c2do9I+s6Jb647Zh64D+fuOASasBkCOUPCzwNCH5n/RjkQa5F8E9R3MZ
984weBfbc7gwzflNrkyInIoKNCVGaWqLtmFOFJxxia7N49CG73MtupGS4rqts3yB6fiyNigqSuIl
tvTEWNYqE5FJ9W9rxb+TEbbL8SMmDj9++xY33jSX7iQOW/w0wttODWADy+lG19vPUh1+nUYTyUhb
25j4i9tmt8W7FLI59qSBdJvECeOj3r8rTMNVNN5AUEmHLAnetRoVIZVj3uclyn79kkiwC6JsjSbb
zsdlozUo6iDm7UKKNTWnBi56vL7hxTdBcFu1MmJwKy3hrGvtA5obdwnXpGV2o2BgLs/poZK1HVzV
o009nUrOUuyLBnqSluubkVEuy2w3UexrJluUOqMz+lVbhrsyHlZJHdyKMIuc7L0yoA/Zdm5fM2LS
S8l7/OG4WDMfShYpgn0W7B+jSjetyqE4C8FY/qCDo43Yx51aGuIIRrFVc/62TDQ9OtvYKiET6Das
tA2jfxvv8IRRzTdUAspFAytmofuIZ0t4LjfjG82ePKM10C/IPyWJfRfVHQ4+AimSbKy2OIjCOyYo
zxRSpdx+DuvURiRWqheJNE87Bu03SFo+GGp426j2bUVwXjpdRsACxxo0/r0oscMYQ8kR+Tiphk9E
RFNHJudmgopesDRTTsoCcsgAxA4H9KyQllC2tjJ1MgK6H03UVUS+nSoOSF9iJmKo/r5QtB0t/11q
mW+bhuykmsc3Ce5Ei8KyGNhXWsrZHn9w8h7VYGxhOkYke3HS13lwIXd+IXLAcyBnZtJK9nTeq29p
b2VTI1ue7QxkRzxMDl4oBvsGlYeE7sTrkfn55YTYNzk/BAvw++cIEjkyw1FD2BR0Q4fHe3AMqZqx
Mv4kVno5Dhcu98JBgIQVuDTBdASf9oi2eNIRn8C6ATYbLK8g6KcU2HVkwZSYZdT3WjdSko/yFN4N
dnKIwgy9gs4dnX+8Pf8D5oHolfHPuc4Y58BPmbH/89vBoridn3/tP4kameiM/35IiDLlp6j+egLm
F5/4MRq0/0KnH+Iksur8QhPv9gdMkfmfGPEhv6+pLKcnBnxA9vmbLOVfhPqfo0EVAz6KQ1a6YAHz
4T8ZDT4TUoJHoFHsCwg8Bd2zpVVMagw/NVO8Em7Qu9BMC3dsgbtgwloDPkpGrLccY3adOq0e4FrK
d7Wu+9smMu294TAqR07wvT/oiNhWid25MvAtJApkJVx0IdiM5ZAq2WIwtHDV9NKA3sncLedcbkmd
Ewx0uqDEkxsZ4w9JmttH0EnmVykK4hRPH7vajqMaA05IbE67yTRXk91Pi6nLwhUPBhkYnOT9D1aj
zHdP3uH196Tj6aDxvPwTj4VuEHRehS0HGvQ0FanTYFYMX1W8pq98epta4aV5Xy6NRqu8Ea/AbYOO
4DKTjGz9eOX/gH32X1jESdS2v99SLiSwL5+K0y3FJ35tKVjIcPQQSGIWKobjP7eU8xd6Cvy2yCH/
gff+mLazpcT6ZBAP0QN0Pqnsj2k7yhZMAZEtQ/WBnqPzZ9N2Uac/TWNBxTLTxwMGTBKSK+eqCxP+
YSiVoxSDKqf0N1p24ZukHtpy35e1jI6kanoFdnurstRNN5/lDzOUij1gTQvQ31z58yIwKw/SuAII
sem1mwiFJndWynpY6HhSha5eNvVdoPT1Cj9qJ8Rzo7A2SugwQMT7CpQtLm1bmCC+sSzsgqoli5Z9
DIn12IbRPkFtGV30aP5g61VdMaYYGmspN5RqdkjGUiiAM2GycH4PfYdDZUzbJ6QupRUxtn53QRb1
vMQQW40ah4chbEB5ZqdbrRMkYbnNVU/q0h0z9sEFZPkgRyUmbv1QfrcP/vf2espLs1jbv99ed58+
fzrdW/z1H3tL+0swRxl1At78Bzr/47jijwSaHtgFr4ldZ/xCsgBXMeCLgAiHXvYd8Pxjb/FHCqpo
AiQn1AP+zKvmUQ7p6d5CXEYItuErCqEc1sjZIBFXbNOafVvF/RkprymxNlqVOwu7G76p84zK61tm
hw3gsOFLEyhbB7v1LbwVlIAz2yvm+kAUV4+At2mqafrRaD/8O3oHUZGfrhfe/CvLS6izLrum/dRG
XfPsgz8WmorzEbJ2gAPhGcFg4wT+tdBkpOhQzQfr9kjteLrQAEqJXPhxUZFQ/QriSLayCPHm4m9g
rI72xh+o7z1T8hAJNagsRjQ49rKsRZB/knLT/JySOFfIiyrfcicLaf/xUzAG7SZ30IhvDBD6tFrr
6B3wP1GBmneqIUwE4TXETIJpaOnvUWyPV/5soZcOoatOm2tlkBdtV0iebRV3qq/Jay0ebjDec9s4
ntw/X4z/E3hFCCm9uiAf9YIXn+AL/L//m37Npqdr8vGzv9Yksz+hUsqoCWalIGb/WJNoBQvQJUnl
42oVnNwfiQUeXkKIRzjsCHKtiIu/gt/jShSCOOSSJCZ/siafQ0REusPPBwMDIRWKyemabOousqQO
FYFJDnWvj6d2MbZSxK/uiYJrOVDXVWt9dRByNKMsXTBNQK4FtWurax23VaO3/sGubWelTw4mAqrl
5Y62zadYWcRd+9AiXuMmWXF0aJ1ZEkLouBrmbt/7nRfPgNtrRerX1mhVizwe6+WkjdlenpMdZJ+/
/71y6+n263koFd0K8qFXgunj2j2ydmHE/a9V/Qky+f9+un7/+Qm/VjD5rWgXK6zjxyD4cwVrfyHP
IzIt0FOQ5gRv9ccKpkZFIRtGCJbuxNCnQFQbTVMWNm7wlLAG/dk/WcHshJPMmNNbcHdNoCdwk0jC
TxdwMiZNOxL7vWlW1E1RZbobarNMzy4aF08e0wsF3PNpKtdiS6JzwFzfghd3ei3NwOJ5jB3Ni5t5
2GCCnNVw1lUETV2tGN1gsKZF3gexW5tO7pUtveYxXdk4AywYQerr9lskB8xek9nxbB2WsxyFnl7n
ByuRjdXrN/torXaW1oguuzD6Q66DNPj0ZlW7tUj0Nc1rCushSOYEFp2dHuz/z9537UiOK9v+yv4B
bcibx0OZdJVZWd68CGW6RInyouzXn6Xq3vtksbs6MXq7wMUMMKaRFEVFBIOMFWvZdF+gd2IowTRU
lfYdNMkh0lCtZXnMV8kAuZOssWViSNAMKVumkEqzX1lc3Vq4IXJLKHlkVjWL3baap9pJBT+WILbL
tGBAnWcVUWuLm64BJKYoWEGw2PaSg8qb3M3RDxbZdeX2EJ2AXE0RB4qabG052dXoD9bi+J3a4bVW
ASETotHErsKtERaG///jwJ/iwOwRuN8DqwOAjWgbRwJzYkGeyIB/KOqPImW/WmRPw8EfB/oZHLCl
/RsycLo6C0HMvBL/3d0+/2TOdMCUj6vEz1zsV2iQVBs/mi+pZyjIT1Lj/+xuuHX/94yL1FGzBvGZ
AhK2f5BxfT0Ggmfc/BwJYQj0svACzO404QIPIoTJoeP80G5B6ZsSyGWdOWgK9AW/P0K41OGKxmtl
wiM8IKVfusf0srPwpN7LzxHBfQ10vz1JvAJILYAHHBtPKvx6fUx/5nXfVsr+/CKfPGzosQNCQUhO
I4idM5329AEkxFDoPEwPYSDflodzZLifpG7/F5d+vcfJg3BQPP0oujLYSakO9CFH1KR+Btn5oAZJ
/ysNNh1BlWvLt+UuPCJBIO1m9OqDhtI5MT07YBtccwQQ9VGsn0Hh+9f/4+qezGr+85PcPE1QzpvS
kT7U9hpFcrYOih+Oj/K133v1y3DfPQ9QF1fOrfpsgX9bDGH3onWo6pWFx8pbxatvh810kYCT4aG5
63bKNiTNsencxCD5dnsOGyR0ef38EGCbBLfgDFIDRu3rK0uVlJh6wumD8pZ3xEYz1HPhtk9os9Nv
a4APL1kQq4jghL2eBJY/7KNfSx2/P1hwS0et1VpWZlMb/RkbXpPp/q1Y//0hQoHj96cIntlogBKi
LZU+mDVBP3P5JFcE18YQfcID0RUNBHMsuZ12JknQ5rsl8ZMiI0FSj6wa13bzn59YElo1ExuQZPqg
Z36dNzyIonHye9spSYlTKK7bNDSMW+ZVZiSpOw4bTYb+RlabfGcpUuoiIa9I1LW1K9Oh2KeKfnA4
SFnYYN0kUv0szaxgmZ34GdQH0ec8w0mlj2K06NoqLIconRQHg4ZO47x5mMap8ZWp/CUL8L2/zF76
t7cUwkWuUGscZJU+gFjkkh8Bp7mOXeUQke5+fFWeoCF3Dic2j/i3JwpxI8eNYdepE33QbnTbBfGl
RHQ/8yNiX6ID0n601XNf8tw7CjEhHNO6qyuFPlR+9lKtQ3+03dYfgvQCPYGNi37u7jgR1DZ9qL+N
rpZ6M7gcbbBsHVPSg99xTVfpplmnK/w3u5Q8dXeuSepPAeSzoIDeWOh6f7KhnFjbZHcyzTnmWF9M
O+eAi9UzGLLPLnpx3WcaCGT/Bjh/RbgkaJIqTa/j+AEEoq65Ap3anl0X1/U7L8lEKlfy39DtXN3Z
T9OOeuMlf1CA4/PjZ74b2z23A3MzHtUbXGGQ0h0fIi/0h4SEEbE2UqDcDEeknuCS+4G+mCf0eLzX
uscU/wo9Ucf2nR1DkpB+N5KSABcUHV96cg4Q+sk0/7c3FGw5pZUiQ9KPPhik9emm8/JLiUwBuD1T
AkC831/LOmFbemNvdFJBncANieplgf5qktqlzzIJ8c/qBmB2AhjjuT1iDlR/m55g+OM4TrmuhPQB
6JSLcStTt7kHPG/VrXnh4drd5qthq2zlC6Cajs4FGBn/HkmNP/nBqQUIfoAaVS93kCd5YKS80Lf0
CTImazAQ7fojc2+tdeINO9tj7kO9bTyoaMEoqm3l8m2zp0G9G67y1+PL23CV+nGQuon7CGSEpz3Z
GVaLDiTZFw/qdbPDNVa573ftGTcW+EV+bgRgIMKJ85PKZCZ1OQ3IVGVgxIAw2AP3uJdvatUzV86b
ESheHiSB5SMml755M/ntZfzOXX4XeR9/X0EB/fxrCkhr0SmJTBlT+ToFlUbSaJtJ/BDfq/fqD+la
fzcp4ds884Fm04Fa0UB6dubFBWTt708VkoupiZiBS+r4IQnKS2MtkWNzwVdA+O3OudDZRwm5RF1a
JdgQ8Sh2yDnJ9ogIYRBvcj88IHCeoyj4ZOT6zSVO1lPIICrNAeFGkccP+ircDh50Wg+hy73hAq3o
rnQYXiV/fJI3IOHwatJvmhvmoYv64cxX/aNjnsxCyDCsMUsnK8NLwylX/apcT6v0lV7SV+cQbQ0f
bVb7DoLF+/AgI3au/v50odfu19c1LNxFWDjbgYjyq03laT4oWYg1QO3bS73kEsy0u9SjnuTGbvnR
P1Ve64Wk3Kq7yKu5t7ddOTpjYtZc4fw9OM2AvrkMCt444f5wbJ0IdKRYg8fNa0Zi8nizf70P4gPu
8zxYXOOin5W8bvavFtk1BNmJl7m+SvztqiSUHDe6m7mXqiu72TYjj+bqGVJkQba6RQyhwbXP3PUF
9QIwLGO8zdHX8X4deb2PgpuMXAIzgF8GOxfNMV5DNLKP8IiGPF/trWBXrJ6vGLmc8FuDBBYxPH0l
kytQVVwMwf6y83q/cUPPTYm7Gr3jj+D4dP3mj5cgRVP9KYjJ/lJ2DQKiLrLrPHN7udf951vqauSD
4U33989eRW7vK/z7W+2N7uV+IvomI+uC3KYEzydKoJHHINxAK/JzAZTAdKmHUaFajDD54/LZwuSu
Ci8jN4eRvO+fJ7yCt5M8//qS1OQC7CbE2HjB1fa+ID3Z433eAV4M7tbvUWBjcqlbkvVd64bu+2Po
3z+Hm5gU7tHA9pW6N2jDcQv3Ems5W8ewe8X3QHsUyfDOhSuRjUGu9jde5+03nNyuBvI8rp537juo
tvG/nge8lOxOiJrYyyEa5DWry2ec1JBzOW6QuasJb8j2nFyDUtEdjyZGyVzdg98FGJ8TXyfg/53/
5c03fH9lE3fYaq57428PJmGrzTEYyNP6DlPV3FXnbhpyjIkOu714ONzsUvdAjhcTzPlivQX/hVt5
/vZi619f2GTreI8V2a1bclP7G8O/wENcZFrEhfgA+XixvcZFRjphfVZPOtFhcUdAr7c2QXjft+SQ
E39tIJco8Cla93CjkrVPyfsUGFhQbftGvVUfSFttS9TghRzu0Lp0G5FnUKuvTCycf41/lGQbzd8u
IfcOwc03yV3QC5GLH5brb8tVuPO3ijvP7EfhBh4Izb3ONS8PF3gQ5umW7v4y9vwP39uufsyJjn94
37fuFlg7coeAJpP+6Of+6sfkJuvK37fbq9Hdd14XdJ4ScG/NyHoPIn5X3d7Du0eY1f7ytvOC0R39
2ru7318a5HFtwSM6z17JK3/NPYvc73dXmDnzkJH5pQuJZbJr/ct75pHC+9DIzeM7LHl2I4t8ZJ6/
vrt3/eN2hAEeVk9Yvox83K8fe4LVHXG593IBYSdyeIrcpzEY/K3Pr8B6Qya/86VV4VGS7EKCvR1/
raDCS6JgjcUut5REHkadx2tdtMJ40jyhO/8Os+P+NnRvrh5fe7IbvAYLYhF4XtCQenN7L+OLmSsb
S3hleemdTNJ1eai3ubs9R4n5KXvw205zEt+EK19Vss1YrxDfLISXR2n3OHmv+wZWc48vBYfdUHev
uyqWvnBfb1fczzZvuDaoNg82uZhzVzREBJp7sywrBAnKrBcBmh5d2HHLBARHkoRaobzNN7IfQZxi
VW4iwEtvkoDjAqq/NNc2yL98zc1hcH/ffT67Yn5bl5PHCzuwQx1q6nkz54Tq1XNxGDYW4uAq9rVD
uDYvzaDcssvqzJn+T4cdELNDagj4Mqg0CO8sUxZ3ttbHDw001n1qhEcHWlpEUqqXHG0wJJ/KwgUp
jXXulm/eS8W3hXYNCrg4z6NXXP2612aZXfSKhAf3/rSRP+wP/al/VB9xIin31hFX1T9T7n+EKPkf
lLtnvu6X/F+krX+8tP8qPv51M1fAoUfz9v+C5uqcJX5fhvqfOgKHcZy/nN41zz/5VXcytH+DZE8G
0yGUO2euEVjDr8qppf3bMEC8B7Asur8/qUz+U3eSoBuEGpWOmj2wWjNgCz/7VTqVDBCnzIgR1J0A
nYbUh/FPbpe/pj54EKRaLdS/hPOEXrVQfwhpir7S9gEdBa9he3+yEMefhnWKFPxuZCGlS41I5uj5
TX3crpMEVaMJzc3LhhYsOJ5GrleDxvzRsY6yJh1TRTvHEf/dtIUYWYJDOQ9ZyHy51yDHY4AcF3cn
prds5kKGGYIMqkljm/lKBylONOTEv2iJvr3M+mbeovxIkchodLUhCD0NebcFgLT1Ujae45f5bvQ5
mJ3czKhhPfW5VaQgg6stN9bBTmeCbHfRooiqdrgxtnoU2Ri6oJi5jnL+0svM9pcNLp4b7QZbniWn
vtZUuKiZLkCuul42tHAQNkDHbXOZp37qrJwG0W+Z53weGE8WG5+tLHH6h7Z31KiHxsjbNy2J5eFn
XP7HliI4Zmh3lp3EbeqD8nPD6/GWGecEOL4zE8ExraoH216ap34CEssdGuiUfWhLZxh3vhtc8EyD
W3oLXVvmU/WtAhID7OHL4slnqfxkwUPTDAcrUfEhkxxCnXaKei/gIYusZAaxn7pO3DWs0cFg6ccl
2DDULlob5SAHywYX/BIcq0XZKKhN1+OYvk11Fm2aRHU2y0YXUhQdenID9LRR+X6cSlcrF66I4JIh
uL7GOMGwfVOiwx9aVdB1VJb5+2eh6ORb5uCgBg8drASEc2jV7VWIfg1LZz6b5sngHVN4WcV16kM1
pyHpEIdub7fVwuUWHJPmaThFaFLxbSdFQLFjFxxov3Qn/qnXi5WcKcumPmqmFEWqOEMDoYmjksX5
wqkLvmmqbZtNBUYvk4umvS3KM0nrNz7/Weg9WXBd1XMgMiCLG6vdPgvTBJQr5Rmip2/Ghk79l49p
ahOVnQlcyyj4bwqWZS+0MLQzFYfvBhccszJtcNL0WoLucZM916bcMOI0db7M70VG6ymT4yrWzQRs
OXEw9QWI1RTpHOnHd3MX/DMtxlaJZCyMmqaFFxo52r5N0NQsCioi822i6ACzJ6DVqusSBCe9q3bv
y0ae3+fEWCB8WCU05onftDrIhVr9XQv/mS7lf/NkWfDNnE+JlFI7Rv+f7EGJ9pkqaOVfNm/167wV
aCJWk1YlPhBQOokhhZFZWektG1zwTN5ZfKxrTJyhIx/koAlJE3a1bGwhm+1s0KCoBiaeYFhZy++a
LDsuGRp1/a9rkg+zMFuOoWuI0G+4Zm3lerAWeQ8aBr8OzgCN0OsGg2fgODYMr9YXzlrYMIdGb+oM
+5k/pr1LVQRv0wJ4dNmSCG7ZQFRrlE0KM6lA6gXhcN2HuvfdssGFXDYNpTJnbQZifGi0pKtQcUbj
ySpABb8oewNPw9c1B+AHzcU8TXwKRIotPdBaW/g1BdccAfkdQugv+4U0bnlUKsD8TbfLlkVwzdKg
SdtZExqMs/5VktqL0CirRYFQF7UwC9lqh4ECNQSpaPM6kYc73YjUf8QV+Z94BQ7mr8sd5lUca04b
+5FC97nEce6R+2bRrgx429fBHZVLsh5noB/pf9TRxs4XHaiA8/s6bqPRtOoijBv2MhAJkgcVvWXm
N8MHT/eGnKc4UipgTulzv0fzJCRMlrmlKHKoRrqSjBXYyuTYRq0hz59woD13RTl7x//d2f33M4q4
17BkmDYHnUPMWe7bUuOATKFelAChiVNYEwn3VDFEaf0yfoJer0+pvCgdBOfv15ElGfwKUM+ksL7B
JnUJQiRTUoplti1eYMqJbJS9jdHDCCqNGr1SeXEOL/PdgovbZd1HUivBKYfoBZsyIyHodhZaiuCT
qR0rfZvNlpKqhQ921fsmcuxlviPSnPddnKkqyOF8CwSMibFSi2WpD/o1v35MsLzh7ADSS/gNh2Cx
3JPWZOeK7t+st8jphR5vndMO653ZlQyFCUiDRY7UL7NDS9gy0WckJaOkUl8dOwDUe6DZSwC7V4s2
h7nl5TSmGF3XdoON0cEPeEhZ/6OaIK6wbGzBN5OwDjuVIhTWEqh2gMMAtqIJl+08luCeemT3XUVN
ChUcCIWhnZC7SlbRZe4pNjFwx4w4zzhcqAzbVcjGygUD7blq/XcGI+zIah21kTxiYWwJzP3l0Swf
l6244Pl1Zk88iizqazH0s5Le6a663rYXji74vtSrZcIomNjCcSI0DUlkL0rC0Ub11QrB9ZT3rMLI
SZWAYmudos1z0YqIGuL1GDp95WDkTCqgl6C9Di3ux5aNLezH6KUZU2neNVlfKx4dDagLDNnPXuZ/
eNcBTuKvSwIGSS0tigaO2TrgEJpQZUbL2MKZC15Pm9TMqATutYJfgCo+65YlVZ/glJPTq6UWLYdo
OLi1ivGiTNP9dI6V5RuXMQV3l2t7GmwHDgkIIOCMzbL0QZS6yvW+bWgDci/kPRsT/O9aSL1l1iH4
olNxqMpAm8XXJhPstHttjM8gcL9bC8EP01GT+0HHZgYtv+QarMR3c6/AwsgnuCI0giPw++ATFql+
U9t7tMYuCx+iUPigaxavdWyT+ngbtX5OlxmdyOuqpLpU1zPVLujE30ZlItOkLUyMRZXALEpZIw+z
2RVS7U/qzEwOSY5FFvIJ8zzxFi2ztLGocgwe5eWLZZfKBTUmqVnm5IbgMqlj1l0CbVa/rSabdHRY
8UjSFs5dFcITFBogeYb81WB19TCFRWsGmtUawzIbFzv7IhkM6ElUIndIkyumAJRqj+tlyy64T9FZ
FEp6sPAsU9Y0HXNoqUIsatHgIqdMUZmdVfez+2QrSx8vx+EXucU/3RBmLeHTTG1MNCNGvzDiSW5D
QmCqVuDsS5bdP4hADpaxpDE1xMGRq+UYWNE0NsRKWnAELVqX3xScEFSqYSrNgLdDe2VI1bBOqTUc
l40ufNLYBr2ioedm0Le26YJIzX7M9LZdthWLZek6m+jA2tQMchAprSVGtWNXcb4s9/mUmj2JAsCr
OlzliRkUTJ2lARnAuqohLfMjXUgjajkbcTrGh60lfdqxtH1PKlW/XrTsupBGtOUE2bZeRkRXbg2r
IcqwDGMAFeSvxt6GqdqjwxGHHgqcoxY2rulk8jJb/ISYna54VQB/PmDwtC/WNN5PUrzsNCW2ZqS2
ynGFjO2C2c0xtSXgS+loLUsoRG0Ma+6nDvPW8juHdxetLOcXFWp4/rJvKbiQCV4AlvHJDGIQtnp1
p+ebsa9+9fr+0+D1SYt8suQsV9ApVXMziLoyWzk1nzYhj85BsL9JiGZg0mlotKySDwqPsQOFfYdW
rmj0qZkMy1ZGbMtjkj2NvQPRa+Y07boGaVgw4Hpl2UaqCQ4qh5nk1HllBnZbZgfHgF5HOiZ84dwF
D82NMB7DMDIDytBdbmiQh5Cocs7c5zn+4WZPBF7lSDByA02LQZYUyRs0VKZj0mgTKaoqCZQyNpcF
YE3IZExGB16CZSawwlrZIWtCg08chcv86rN/8MQ2i5GqQz8WeAvHzK8qvdI2EFtky4KNCAySckmr
ZAjWYY1aoD9Ls5r2MmQbF+4eovk0oS6NEoaHmnoRVJINPD+6rBdOXjAfSxlB4htj1+4relVJ0D4p
O7tfdvb6DSKk4eYwibCtsjiLt1pjDOtQNhcmHGI3hiErmZNH8CtDH6pbo8jVD1rE1sKFUb9GnLiL
4mqApiq40lroiMpWsW6R9S3btEUlHUduNKuYvTazRx4MfYG2NnM6p5H7TbQUkUIZJHkz2odGELUt
XQ12qvudLbNl15UiVEgHXi+pdUR6njAVdJAa9xs9W2iQn9RhJ74a97iQb6mEuRvV4HEZkjetaSwD
remi8oDJqqpJrAw2Y3TqGmmB7U7qyIJFO+ynFt3J3IepMhu7leFMIG+9pEYUeZOmnGvF+uaripgh
CP7aADr1ZlD3+XUlGfq2zXVz2ZFJbGptGctLFYx9gcyLd9aUzkbjybkG8e9mLkT3KIPKjjzZRtCm
hulFGmtXVJKWYWHB5PvVU7W2iidmDmAVzWX6XOmptkqsMl5Wkvtswzv5pkxPai3NNDNQuC2tslC3
ttKooZN9mckISVlOJadM9AZng6od3dDWRpJaQ7bMVUXwUGhy6DfnjhGoSYZ+r3w0XXtKwmW58Az7
Pk3KurAsE02Fq+oMAhMhgKaeUtrOuabKb6xGRA/ZVqsPnQaTrFHa3iUgF3JlqFssy8pm/qbTyaup
w7OBwZuqWDWJnLE4kGx6TiFw3j7/kDeJ8CE7UeMiM1QzaGnTkKGpmh0zhm7Disr2FlmOPC/biWEO
oAOdwhKhDB4xPkLep75yMmeMzxjmd28g+GyMVhBU5vEGtVPkB2h15S4usWD8lQUhjGWvIHguLU0b
RmMagVYO5sahUvSIbbx/Wza6cD2bd3Gu4G8jMO02XpdKbK0atO0vXH7BcTMriVUQ6BvBNNnJaqj1
LHA6M1y0k2gisEiNMHFse0ZgR7GFw0horYALSBfdAGsisig1WIuDDkyHQmfd1xs19gHmVhd51m8S
iAYEVirofBjBaNLez/OxdzVWOQtHF/wWfGnUbCacBKUmytZFXIdkMsppUbINDaevTkXnPhYrTq1g
NBArgVa01yAeWVaq0kR0kcLDHpzYyPpknpXvQ9mASD/Kx9sl9g6GuK9z5wYLO6VE1sc1VfVVqXcg
cxhbizJWcDB/Hb2TKwQ+Cdl2wjvI0EmJVf8oo0JdhgCEnvLX8QfLrHtjxPjNOKo6sSfLWoWdLi2L
NWhFEsaXSpZDQsEIAMfgD7bcxBdTWnRn0qe5IPh7vIcY69fRgaLtYnO2ykZjXeSmqJG5jlM4l5kW
a17Imom0KCZGy5xAhCB1qFCA95FZgYaCrdfodXlAt1xyXGRIIgoJh7bJzkNcFEVpVRE10akLfj7d
Xza64MDm0JuDXCJJHgFIuMOuXkNhbNJvlo0uOLABgxnBe48PIffdDnU/Hkw1XwYPRCfc188Mttqa
DZFhBiYQMoqb10UDypK41sJFlS5NhCQpKIunEUJPUGXqdN/aof5RO/ayS3RNhCSxXOu7DnzsQd8N
w00HipNLvYnSMz4wL8KffEDw4EwtVGaheTdoVIUfIeOquFaWFst2RJGLDVLaEpXyxgoc3hfhJrSV
4obDUM/pBH4zexGZJKG7q5RVEJ0ZdeuQEA1wgTQi31lkliI6Kan01tbLwoEGbKIdsjSTL5yGWY/L
RhdgCjoz7JxSMMLaDRrqpNZy7qK67BfdzYEm66vRNzJaIpVWcwJLr5JZySsjUTl0y4KNCE/Kw2Jq
bcl0QLDMAH4ytOyNRlrxY9nKCA47oufA6VoV625K4z0AYTwjCcCb18uGF7Zc06LMia3RCSSmVtwz
ptRkrhM646ILNGhKf116Q86bgdpFGICQSIEgFXeILNfaskhsCQ4Lbaueq3keBqkBSrNqlocvjIR7
y9ZG2HAhRucUgOk5kH/iEmkzWVqXPHWWrbyIJ4ob6LahWzmc64HpDhJaGiSVbb7MXUVMUZaiZS2C
rntAS+TGYOjSDjxv9WXosJlM/8vRLaahk9m0C4OqkGVf0qTkJcsz/rpo4UVcUa01Y9SquRTEPeCE
ZpeogdGhDrZsdGGDtQanCHFhIQXUyZQ7U4O2YNnT5n3Z6IK/TiWDvgeHBliYjYPfQkx91XNJWfhZ
BXfNcqlOGicNg6hJU2hojexoaUx7WzZ3wVnHoWDDXOwJIHWr7qkiVbc4op9jDZ1X4A+7qyk46yTT
jJvtKAUd1NUeofvFtiHk9BZdFGmm4Ky6BX5Q1pZhkE+TGvRlcojDrFh0TwTO2q/mHma9UjVQ+Aks
Qyp9ZRxCCO9BO3rRsougo7CDpJ3EOmhZd0bpA/OfrHoVInDLRhdcFdz+bWRMhhTwHGJCmwrCzzda
aJYLY7AIQ40yjopdBHF4xWIaAB99Xyqu2sbyMocS4U2JpdlKpWP+mcxND1fI4YOmx/EyhxLxTcyA
6mpDEWrasa52dByTDRTFzx2qvjF5Ed6EfVq1RttAFB7bdKOiX+6emX127kQ45y9/8ChD8NeyxElt
LHopsGlrRG7YDvIKXW5twCqwnhAT6j6Tu8yKBOcF2NhOM32QgrGxelJEmooGo6JZOLrgvHFhymkc
TQjJ2qBtZT3SCeRg02Xpn4h3ioGlcqQsgl58b/T6VtYM867AxUi9LLEXUU/UKUY+2HK14q0SBmCV
7tdJ2SyMDiLsiUuqXmRW0awKFqVeO3YsJ1MRTx+LPqwIvtFbg8YKmttXljPUHqdG42WUJctCm4i+
SegombGaSSu9RXZJi7RfVYmxrLNLExE4IXWkUNKMcGWM0HbEOV8yf+hQh1p2YSRicGQ0HdCG8WjN
VEkGNX+OsrjJ6mGh1YtInK6piiKErvbaKnWZdGrXXvCSRQutUvDYCdeasS6r9bppOZSnyzQqQSZC
s2Wt0Zou+Cxrcy1jrV2te2bUbmnjq+bgK1lmOCIYpwKtkhwy6B6UCVg/gB8or5jG+2XXxyIYp2Bt
D7scpHVclQ9jb+Q/UqtvnhZ5lIjFqe0u6bM4KzedpqfPBqSi3kuenwNvmp+O/4eoL6JxWCuro662
5QaixFq0M3BbFCori4PqN78YVQrZezT4NIm8K+3C0ves7yV7pSraGP7oIeYyF+jypAa7sNwUZZsQ
Kk0S30u6BZFcV2KjZgWWKdHktcr7MSOWKg+jRqQxM9UtLVpWZpCHCx0o48adxl6lQSvRFzbpZq88
WfNPwHasxdV0DcXrOt1CGS7O9ha1knxrRHYZPbV5W7Vg1y6aob6Rq6pNS5eNnOsJwUuE0auk9koU
EiarRfIOrXAOXaLBaYcIwt60rzqiQ9kORleMdXhZKHoyXGR8mMzabZTO5p6iZyy8LjuQVOwL1G0h
NpEAM5pcWxXEKTrSD5E8WN5YjkZ9n9Z1SlfoCsjLjWNDNZdEvMu6wuvkNM3w/rSdqs1U6w5g/bJE
q0e1TLX8MOviVbHb17rJLwqnU6sMWu+Dbb9neqlUB4salfyY8bRTZa9TshinrwJUNlbt5iB3jfCy
3GYjlIwxZlV5TWXryuuUygaFnqRdJTGoj7UhBA8oMMuqVRBHRapY42onhAJkFPZhcUjGnBtXdWQ0
GMEGuZsKfkcwhhsjZDOwFV0mTc6Sg6NOXbp2cDYp8UKhXowBbxScOyfbjtMr6ESVkPPBBl9MK2qM
RrNvWi2tUrCdA2dwMzmGylOXQwg0gk7fMEXlmkIAS3rKND42OYmBbrOg/zdk+VDgDmQw+h5K1mXf
tB5wdVoNMb02GzVtNyZph2s1GYrWEwmH3DKSFVilUoilVVMjGSiG5HZoghcc1YfypdOavr9rY9Wm
d1VoVF0NZgDw3cQu5FYGkCVIWqTRjdkWhvkcN2qafHDZkibQ2UXSpOakMyX8zDUhxz6skwFvpazG
LGxSiSRgR1BkouQWnuvnDuBa8Im+aO0PuYmolpA4qUL0JlZ2m0uP0sRbAzItdNKmNyhUjNI75CMg
S4g+Bw7m0aR0Ml8r+2rId/nIZgezKmgv++gnL5zBo3nROcNOjwtNqYNEhkhz7ksO5aB2N1qNhjl0
D+Os/6HivqG9trNojBuPFzw0XdZGT+ZQF5afNNyuCMTQYeZ1ZcX8TWmwRu9V0qhlhMXLlHGby3lm
XaCJvVGv7Qr1ToXg3JheZaYZb3uFyeDAc1L9veg7KEKD4mt6U6cGcir6aIH2R4mmW50pffQeQQJA
X0WWQy2oQWoDrcL9kBacXfScjXoPgV89dFj02FIYFdvrE3XUeAs2myFO3Z45NX1oEB106E8kkH2m
nhqafbFNZ2J2qMAUSQQxGD0dzf7BlCD9+GOQ6q68MxtHshIoV+MSWSatpvPpioLOGso5KXYGJXfT
3mIJBKArQL4qUsgoM5ZBhzp+ra4tuQPD1QqtjmYTkgysQ9UH2rdKiIxHYGThJSDkIGaxCddHW+2I
1SZJ9QQ5OaAXggHJXOq4YBBikGZvoLIWOWSS9ApSAPIIiqtH6GCMznWt5r35pI0Sh1K502W1jrn1
Xa9/pLzWiquYNnb1OBQZZCyJPuhlewjlRB1e+qhLUlC1jXIZr9LQ6GowUFUlmKKI3EIhUwn6yLQA
E2BjrTH1gnWK3Ckk1fNK67zaDjXgCFJVapTHoe1H2bd0ZuofrYRDGIjji8gp0sBiuOgPIGDY1Ieq
S9q8gIjB0IGpFIUQ64aCmUF+xWdtoQJvD7YRZwRbQ+8c25yrFtBWBTAp+I2VD/1rohU1FLitZJAh
gyBF+aC2K1aVXKrAKFSa0aVJNanyVG5M8kaOdY79wjI7GzSLVR++jyzt6BWz0r69LML/5ezKmuTk
1fNfOZV7TiF2qnJyAb3Qs3rs8XjsG8rLWAgJCRASiF+fpyc5FZ/O9HTyXX6LTSO0ve+zDXGwx9jQ
6KfIoo5AA5jFGf2Mg960cKLMeEdt0ehOzodsiNZhAa86m2FDDHwIGHg5RVYGc5kaYehnyP3VVPlj
oOdnLeZIwvA1Zg2ft2Jahmku+3nx7YMZsM/c6rYRR2Men5GSIC+Vb6hYc1iKa6XIQ9pEkymkcCyA
63w0L+KLV5tkVQ+427cCrtCIbmj7a5f2a7qdie6XayB9XuwXQSA1vNX7jkSuqNEbQzJ65yvX/YjF
EjFEceTNjOZkM4xRj4SSBo5AHO4MtLlvUzNiy67rJfoO8zEhu81q24nMBbQ3Y58UMsDf8UVnaa7v
O85bJfeN3zY820sEr2b+llDisetASV+7+zmzPJBlrl1A19twXfGtioFMYgSBYHJ+7W9U4HVIQZcJ
Pq4sh/5YXBfTGnr9Qz9lGssO2kkXDNt1RpNPFtMYU5ndi2GmX2tPxbgSLOMULC8E777WBXJuW/sr
muccpLRFEzkXwlvkVEVBNocl9fx6Hgp4Cc7ZR98QaAdorpnNi1g4lPS/Wb1aN+x6IEf5Z+yAfsAK
G7Hc2/lBYgzSA5Le8raQsgncDzes/XhdB9z5V+2QrvOjFKu2t5Hv1OSX08BZHOJusWITgPU81uPa
fF5mjQlSBnpKyViGcTgxhRSNoFuesKu33jeTujSgRRt04ClQpHU1L20u5Pg4ZiZUdB+psMlIOYhk
yG9if8hoUhqjuNVIPe8Vq5xcmJ9vcktkbxFqi93p4+ylFltyFA2R/BAmc2IOdb5MycPqc0Taw7OE
xYi2DqaJSl2OGJMMtqQ0BMsDV1Izl7yhCrKilASh+JRLhaO8UHETT9+8Zbb0BX6uke6hx+hm4woL
NB4p97yHU0zhzaINvxCbt2FTDKNCAVPUmVk9hFg38JAiW73KnmO9OVwI48KKyLXXcWLH5CPA2TD/
xNZ4EBO+REAGNGGTgUm0vxDohlidlfL+KovquH0Sq4nlzzRgfeCKSIYLGQqRjyT5yWKKY6AIWCLY
F+pojXwYmnm4+yBHLK6HQ6eRuAvr5hDs5ictBubDIhvRFB4GMJkmTK3asZTuY4Z7bFAy2Ha22Adt
7BHoC+ABY3CDGlEWFwgZ7OtD0xiNEeRuITe4c0TZUyiwN+76lRxtxOQKi7hnp0LOd8sQzCMvIt2F
9dduzZV+wE+JscnVCBo+xgooHXxIuijzihzMPFKknTSwv875RBBHAO+9+qOqo2U8kEWIYLdG+D64
cFuVf57SZhkhStTUfUXo5shN4Rov7KaCNL6Kbr0Va+LBdy3IZ0U/5CtXBaNJLBi2WDHleH2nKAJ8
wB6TncSVJGIR34a5pumL5nBHgy2yH+f4/7sWAGsVdzilvqyuTtOrpc1U/EwJ9pOfq8KAPfBxiu19
o7rQ3i0gtjRXoEKlkNuhfJ6zq0nqcfpNesQ0bxFMncamsIY0qqpt2Jpn3sN241MIUmLz0c5eaFSh
ICV2T5xpPlTAY5uZFMjsStXT6AMz/bV2GZFkG452SeYiAEg4P/J8CHCht3Tu44Mb2pmlVYdwdUhD
WeOZriB1b+IXYngb43zltHuasYlgfNCRYzHGYPFqfAWs52G4XlaY6H/3Qd57cCi14pvUeCMEyJPx
PyzKQPwQspHlnxljre1KVEhjfOvxnPOvAdyl2nuOJkSwG1usw+9UD1iTJY/rPIY6iOQhNJQkerG1
8vIHB4eABcXT7PlxJX0Y9RwAQmfToxLB1Pxw+Zjh9bHVc3efzlJ0WG3CTfIW4Q2tKQLazPI5XHCN
LHpEBvuHtqf9cDMipifcW8M4f4zjvul4YbkLukr0kRqwC+jwyYCN1d+b2lq+1+3keUNhfZl5j00/
0OCFi2k2e5x8w1JIEOhIgWMxxawkbaA3/mRb/2aMTJ0/yV6KCHt2FvcbwkzWf15khH4kRnnFItBr
OkHVZRJcyR48PU9oPRtey3Zr48HjG5vZKf3oUb0EV6OlEbI71lkIaMGWXNyFYuUrLboVu8/jkrsl
LpUcjcJpQ2tdrEmrzbXvz03yET5+neVlLVMx0W1GMhN9RBsu1rt2sRw74YyYo3YXrUgM2Pe6yxAG
3mtL9QYi4mjewqihkTe4fKb2Ks0oSbadNpTu2hAr9KpbZVJv42htUeymjAw3teX+0YzUKMavWRfN
AlwQMvPp4LvJZJsA9a64syBf6YNpVmCsSSNURwuDX5hUqaQsuVtixOTddD4gkU2ceG2PHwsZEpy9
abb61/WYcPWTJl2mn01KBnJPBG7RKOAglUnuaa/5uB1h2mxvkjlI+kNUDxP2fGKsf2DRSJYbKEjh
QFEk7RTl37hC3vguY6uVjxyrGMYL7UqG/RiiqLlPrI56XK2yNm0sOkZB3t0KLoP1ziYYaIkgKA8B
S+0hdjTy1g3ofEzC5NtzaQ7XzSDxLiVXnelsv8bj/MHdjLuBeKqN6GHBiQj3lk4NYMEAN/7215oo
x+f+8fcPQY11ZcfmIBZ/uAa87t9xqf6aACA8FesE3WRS3JPWQ6waXcyaDI8u6+uHv/bbT9ryabyO
gwzVfBgSRq6CRrRfjjfmC0AXfKff7PqfylTpTEbqHOMHoUTTt9sIGXRtQaKxPsTgIkFCBTNHupmS
wMO0dx14jD48tV9Yzo/Bm4rGdwwTaULDFFevdSmjPh9d4UWjC3EQZZDBbSLTZfgfdB/Reh8MCjlk
Le8DpBQKcFxvvTyV+opaRhpMaw1MzF+duOTkegbWOI0XBlnaTbRd5kOeonzY2TGflkrXZP6t/Ikg
1AwmKpew4DPz+FQ3uww89Kx2+mDhe+ddCaZyL0asKPHVJlcr2jBFXK9RvEE3wctM2UQ5+megyBEv
Rkts9V2BE2NGXlo8eeNuEbUeq7xDbPxNYmuPl72Ecstso4l7uUFDYBRS37FAJLiQTVNvsgluyVr3
4z0Ig7O5g5lLg+JBN9lwdeSXIaI7rTmq6i1rPcPjrVhUm26CsXEzdkzsO8GeJzRY9paOZH7slAa2
UYjEdohJqkUNQy5Us6jf3X4IY4JGzLBS3ZR+7Qa1CWa4Dm076i3aXkXZktu7Lkso/MD4rGfJNq9L
4v/lUX/LfoJVpn5P/378Yz9V70ZGm+k1svN//unevowTLOz/dvu913/bGfkLJvZKnv6Zf/kr9H+8
/mf6oo5Jpf/yD1vM8Mk9mJdj6qk24r8e99//5//1P/7t6D0/uUfXv/zj334qlMJvZageiVfnHex3
3wUX3+Wv/85M1X8a2R//5D+N7NO/pyRF9JMPYTGankem7T8jwMnfwwjBOXnoRyRHwjL+1D9TUmPy
dyRzw+UegVEprOyPm4NG67L5x795MZLukasMszH8lVkQIfPq/xGT+ioF+t/t5+CUWTKiT1GjvSIq
vsT3S7MORT9xVrKYoXeCzsc3X3PvcxqK5ZnxnoNcuM67ricgI9eLKz3h8r2/9mxr/Zo88RFtoD/G
88N//YQ/jfBf5Vtv/bITpLvxWoQiZhGvRNh010Hk+hu+jMixQdbsbSA5wlHGPN4ONEXTD/Dipylc
P6P5SnaBT9HrdOjFoJ8h6MaHc9iuDtiwCZVGb11lyxZd1fDjhV96xEje+qXHne+P081XJmkmXEcr
U5OsDEeDoFkPnVnYVzc/fRE11wlasVu7Nlxg/4nYZgL/4AL48Wrq+9bTjwfLH08PM13nthl55Q8B
tAVpP288RuNths4M2ptTVwEXECU6Fv2mJyChJkPNLiC92Zk3P+7DfzxbyZChVAp4tUoKk6M+seyB
UqUPXqzjMp5z/yMLmcuLKUXK5/vD/faBGZz68thc+YGH1Oiqh/Pmbu5MUqhMiltV+7/ef8Krtu+t
IT058rMo8Tp/nWHgS2hzvfawLVpwX3nsEgYweK3hGhVxW+bUIQWy72TVrXaCNGK942Le5LG3bPJI
Lrc51z8gtI52igWmJB6pL3z0V13mW7/wBA70PKGkTua2Cni7lAhhgQVppvROZGFeIftcXs2x4Fc0
z7syrZPmMQngTEzJkMPdyadYvCihAeek+5AvzZU/k+CuX+E+Hw69O/g6NyUf4K/QoX96Qbh27rud
IIydntkkslhWa710ZZvHw2ZZWruXffrp/e/2Cie+MSqnxB7TAFOPWlDLBMCeqyYNh6JBiVXFAs09
26G0Ckam9vCDVJtVuvFgxqG7sh0wJH8x5AEx7dDxj018rzi6JF5j+ZdJ0qjCpd5Uaeum0gboVsNw
fNiHsfC2C3rj+7ghYKRrQ7bwyC2HKFgQzFoHOzut8jqycDpf+qXd9DFeedQEoAGNhkJz1W8MxTGR
hPltQE2GTvEYXmBqnhntUxZS69CLSqJEVSDO+6XqGfCxZB0Lv3eX/IDP7TynNkjDmCYBSkQMd9rq
HRMDgDHs1SWoiXc97b7M9fgVPoVyM4fIs80gA77woV+llG996JMdt0cnFx7vkao4S8xSJHEbJag3
SfTk08a+dDZLZZGhL4/I6NTxqDQw09zrfALeNSRL7FfrRCZ1YUc6+3NOtuB+yXq1qhiD3Xfhzbxy
C6tUzbrKuTgtlIyuZEbFdohDRHUZNW89wnkp0KqobIRG0vvT/1UC+taonOzGcEbAcveJqmhOWSWP
uUjcurEcaf15COdww2Q3bNGl9QrArtl2BZV/DzXRpWCqt2/6wSk/Kvb9yLMw/K5glJiWAFezDVVi
uJZ+JjZZkFwyDjk3t0+259qhhbHaTFQAAbu9dkmCwz4fNj4Kv/eH8njHeGskT7bXUeQ5tIw5rwDd
tZs6IPGmxY0fX5CYwxC2ZNuiRfPl/YedW0enFZJBK3ztcI2vFqnDneMJfxBQLuDgwa7DSaI3QQZU
1Iv638ZE4yZZWnlhJb16/rzxpqcVUwpCm3PD5O0Za+SV7uEy4qts/eoQn3TbEyK3cdjna+k18biv
+4AuGGaLNmYYJPEPf8KNrJgw8HSDUK78TsL7IwS04kzF4rnbeZGkVQgUrAe0mPc/uJ91zxFr+n1u
/GYqvaDDVW2QA9hKLHILLcK5d/fDlOTT/v3hDc8uz9OTZwFghhA1WQFrdL+Otk20GPDmVwm8z0DF
jzHuBdcJYDwzCnEtKFrTm8nUiwFylAs4b0/JsuVJPyYHT/PbNpkx+dgRyhU248BQ0Tcq0Fn1fwJZ
r78PQKLNxgfm/JU7bb42wAfAw5rULjaJj7zgsYE9bhzjrCrmKZVD4WST8z36O0hmysyITMK8JkOZ
ZSlMVABtAMC37i6ESRGiPoXJD8LpDNc7Rrx1KwBzZIUveb9sEtyA9wl6SGTDwtB88IIerZw5lek9
jbMOxe7ctNcsN5ALLUknAWbpwPuCnir/nWdet2xBC1DdjYPZxFeEx6TXzLRLdmdzNIHjBJZ6yKLv
gKH24RjkhWnnNimBJw/Jtukl3YWLotM+aFTyGJpWMbyZWn97deshIprl26BGi7AanAwfhmylsCfJ
vehmbJP80ek8JrDUq1mPhzpZb6jtIL0TyozPcV7PaN43eL1Co8k+wvo2HOMbt9Iy9I7NjUA1FfgA
V8JfPVEAwAFQOyHVxJYkMO33Ft5ljyF81+65tv1hkGLawzjcm46IGL68sGEPzzrRN65AoMDMKvQR
mLeRQQ66w8hsvF9hKvSc+NYiqbfnGS9nkvD7pE1z76qZYv2i0PX/PYM5cA0svzcFuqhyizuY2pIs
BrjksRHUggHItC1B7Ox4ScYle4SHKr4y4bP4CIBAIqu0D2DckrAuAU2BKV6MOuJzgcxbuMalIJ88
o08u68KtLCLbCEpCJKkG1OuqHNboz61LbAVzhvFzK9v2O+FJ8rOLvFYXhionPw+Tn/zMYwuGZhol
y7RpLfjbDwkL5VCSHralJW8z3OcD+IN9jLque6IAJGm5ioD7FR/MgFwbMvm7Gu3K6DBYHRy4Bwto
UPzHFS53Gjkp3aLYjY5dHhZoynBklvbM1pskmzEyS+Obh2jCui+k8Ye5zMD2+GQiL6AbNgURUmKd
FBvgC8gVzRtSJGOeX8ejMpsWbKUtIfU8FRliAzZZi+IUXZd2/Qr3/QHUjXxNZBnUy/Rp6GMp0UFz
XrvzTT8hdyZq9hFaOIC6m3x6oATzujR1hsmONvbvuJH9VETxjMY3JW28PQJSMSgF61B5Oel2kM73
7f08keTT1CzmefS9ftp6icI8xNShm3gJcRlK/LB90E3DRKG7JP+hsNaGIhVj+qk2vfzthTr5mVFL
QKN0Nn4ZXHgkyQxmDEo7GPu59TRw6yRN8x/TsbtXxjqUL4pG7WemNDqEsPMNEVYWLUtUEPSoCXBh
I78PPjV3hoTBF7cYswu80TwmI+t1oWuK4CqId/ptHXs1QRcpuMt0hsifHknUvTHsN7SEPUz7QZrK
mri/osItjxPp6FgsbTd8TzGdeNF0/jhUgeraHZ8bNNKFysKv8Ddcmq2k6mru/OYwTDBOKqeWDH2V
gWNS+NSBsjNFAthfbcj6A2ySfqqcbt26DWjr3dR6nTWEtlBD1YNYsGtO/VefIGP5yu9r/5aZEIR3
00zo1vfApyLd4sOb3GU3ZFj5tOXjsAPENwPwoDW7IwOWLz7kUMXDvCTFHCuGlFFAEwUR6bpxHUOT
U06OVdZFEGKNS56/xMpn9bYTs/8TXpxDX6Bej/lB5ov5MaAikLusx+ZZ9CmhXZlEnrh1uQL7SSQj
ADI+gREwyrTBYUnRDZy9Pvrqw9vhuxUzdluhgxCh593A+iLhHPNZW1vX2MOxZ5ZsAMWm8JsmvsmX
COvw/SPwzIXplCA5zKGJTT/ifgp61y6WIT2IOnGFWsO/ZmkVnNIkF9PpbuiUqhLwXKCRcWFFW3fJ
QPNMlzw4ZUky+KDmKzIGq6VDnB6R3N/jOhGBSkddGXGlP4lYzLsV1KQCbYeoRLZFcmVGXA1zxZod
JzF8VGNDijZSMVyZ5wbIVMueepuSvRdM4H0Jzao2PvKUQEkDXYKvV0OU6Tt/bKO/eEU/BVqWdrY1
m1ZRtWZub/w1RuJO6zHwGSO7Q0IjgHyqjqst1wc0l3MwioblhvQ22L4/FdBVfOtme2qgBhbj2PFs
YFXsWv++tREYYJDXPHuDtxaAX/WG0ZBWnpHNvl2p273/2ODMjfoUo3GpA2nIRKyqQc761YbzFO8Y
2I/kqHO9MWGXxEVMTQ1UdOjmz1Mc6e8TyhX0I0GS9/cJlFi2WHOdIgd4XbrtQmbGSj+yDP+itsMT
Kn9EI5Ektm67QMPy6Ikj9cgHCJhvQRhMvnrTYq/BNFM4g6OwxgYSyUt2/+fG9aQmkSACKWyuTdWY
BYwX8FrRKOrFtDVgq8QFIOMYdSo4fREIHrX81SCYhm7eH9xzy/ukWllHJSfkctEql0n3NaGL2zog
6BswEi5ZwZ4p7U5FF+PC0nHINDKoXVAurdftOwnuTeOxX0voLnmcnXmRU+kFTVfm0aHnFZjI0Q0g
ahDkOly/5wSXzPfH6lyRfCrAkHJNPBEuogrjtdmNcxOVgoXoeztFUlA2cY4vces+SJmPmHsqP8yw
KNr7NKhfLvyE8O01eCrSSHsPrBB0qLDKJnXoa+f2AVyTPxA+sYcBMQCFQUP3syTSoLURxrft0MUP
68CH0sGNoupr0V0ojs4sy1NFhxwpw8SceOXh2lxkQJfKzo8hCRLKQ7qBardp7uxf60mdCjzQDQPJ
c6IwrkOCc5kkNCtVqDxwS2r18f2xPTeDjkP+R0N6ckSlyxgem4yQmQ4U8S91zO2Gz6AGv/+IYzfl
jYr5VOfRu3y1HE1udBVBxguZVhvISi5JQs8ttJO1nNUzegFpIqthgA4jzfNHNXb5NciQCF93dL6w
DM5sV6dyD2lnxIShuq+apV+3Pmzt7gT1bmnv1pvOi9FMc1jeiYlxxbH1pRCA19vAG2N3qgORS7eQ
RktVdbU/PPGM4YXAwkBl4olofWYQgjZg5bcURe9MmS1GUSswJDioLWUN+soNqI/6SMpk/LfMlHpS
EQrhQoPp5u1bZfmAC92xoPYc9uJVCuz4YTyoveu7+UMPu67nFPmTvJhH6R8Q/aL0pk6jpi7CGtfN
vc81ajMA1TkqiMyND4T3IP11EVhX5TJp+8AQbfMkXQfUCRRedUmRd2Yhnnoyw0QCaJbgbVUrNEEE
X/tdr5E/FYpMly3j7fPQCHpBJnkGtnk9pP9YJQmZw15lPYMUan0Jw+lhXYlG+dLeCc+Svc5m8S2i
6SVD0nN7bnCc7H88z09a16oMEJU0zQ2IQubBV/B/65sMfNMATG9EIuQ7OKB+B8HOe85jDpY4TusP
76/YM5vC66Xyj8dzUot+XVpeRRqdLB9JFBtiVnYIOsEuADLnHnHSeh0BuWSg9zUVoDjwQlkA7mrH
1DWetV445c/NkJOtDRY4vOtBC6+msAsLCt3MFnsEv+lH0h+WwRoUgJH3868N2el1Js8zVO4ZrVA7
6hJ8bdihwRWsBP063b7/iDM73anlaJPKZV1RAlUdGk4fyNp7RSYhzwCXet3XE+i+7z/n9fbwxqZz
6j6aT0MMGQKuR6RO5HXbu7DUCWIViIqiHcxyvVuTaX4Fq5J7aOTzD2kCDkUKFeWTkQH5rmaEGvsN
eZEoMQqpiCqQX/1I51ZWtoAepYev/KCLhvIvK4Pl0joJeiySZTl7sItyhvKdN057cDbRkeq7+Gh+
mqLvYfk9rNJ/tmjBosJlE6oPL68s5LiFnzZDYRQuQAtEfg8Sn3db8xHHcTvza240tFE6SDZrUn9L
JzbsUtSgFybaueV6aqg6iR4CDD9AFZD1KPdbqdrCTWNSJkIlm0EANWjGwK9GDxp6OwjvK1iXpgxh
U3GByHNmrp+ariqbdPkaElrpLqXfgnSVn9ZgEBCi+6S0HsQKxagi+/L+DHl16H1jhpy6sKaD9dTk
OK3ElPq3aaLVNqzlWvV6HA/zEjT7KdEBqkYdbKIUJhYgZs1lF9gIrtBJXQLd/wy3wLzUHR9LE4/+
DoKDaKu7aP2WAGo5QoTtJg5EsEEZ3hXWqUsurOeG6mRvzUGd9lJmIDtdFr0NA+kX2Ijc3drFXybG
2cMKCcSFz3J2Zhy3vz92UucobzvwVaugQy0Oqrfe+2JyP1Lr7DWzzF7ZhOvrRjTNp5l3qlybFnxP
xi697ZnL16ktbAt7G+b5EPGmk5dsHBu9smPUv3ArOofEkJM9dtAjhH8UkAUlFO3bgLAKrLFxC361
LvNlSa97b4GXXbe2hzEeUvD0/EuW42eOkFf04o+x9cnKetvjGuPHApQGs8iNz1u2mWUwXni/M1vu
62f94xFoOrXR6rymSqF0eQ7rYLn1df1TZ2CLw3cYvmrvL6jXhfPWgjpBXDInQSeCG1HFYUZUDPni
HsJ57a7ncZo2iLQJ9lks/N0sKNms7cIeZGC8LUsYrnxJ3wLGQG+/0Ivntpam4ZWLA7nRaVJf8BA4
M9anPrQhpRA6wqOqEqNsH+oA7WCyBgKQSUye3h+Dc4843r3+GGvmMmV6UMKrCZ5M+8kztmz8LL6P
TBRfONnOXONODWn1LCB7DRkeoVt9lUIJCAdpnu+CuIPIumdBCc6xAVHYXJIrn3upk83G60LodbKJ
Vfh8U5ksAb/ClNVQb/bdhZvUOfLNqVVtuEzURiJHhyr1mke0YLu9zcfgA4S9UNAiT2gDpqP9hOcO
B4DsTRVAx1hCirzCmFca6DcJ38bpEpVrvogNMlpMiSYC9JXjcql8OrOQTr1uDaK2ZoBDDOVTjG7u
HPPStanbKTBxy5QhKef9SXTuOSf7UZ0MXoBsCVZBogHSqurc9apysmvQTiubDr6X7z/n3Hc9ue7l
nQRHDEo7dG/NehB2geSozr3tOIvuwp5wZuf2TwpbBTRwIivICdbO9Xad8uh2GqTb/rUXONlwSGIX
iVkvqzFhSYGM3HhbBzghMgfU/q88AlTNf13QCAucQviFy6qVFJhSkKV3ul/vsySfLxyvb38FcmqD
S3NnstEJvESTZ/c9V6CYqXH9YG136Su8PaFIfrxF/LEreQ1b8zzKu4oO9fRU136/7RdODokP5Rmo
oNPh/cF6+1ZC8pONAj99RApx2FbgWX5KdH9HkfZUEOWJje3rwk+i7MK8Ojdox3//xxutCQ6W2aGM
iCTwgECytWjTgaCLgByf91/mDIGAnPrkQhIsoX63bdW24PHN3lJf+QvzEPskg/0866kcjpBNgPbC
lnEyFSOJoK45Sl5ECmX3hZ9x7uOd7AZZE6MtIFFGN2qA5/WcZ5MuSUzIt3pQfV8Erh0PNqgNAoxG
870DdfxbbHSvSmui8OfkvPkq55BfRRw1B6hxAmUElDdooLz/C18Bpf997pNTU17lsfioA+IVTPAL
CLr9Ty4ywO7bZReMkM5MC9qtoB6C1JuorNRQXpfAkc0up2YuIoFUeVC33B0T+IwzNNJAe9Phi6Ek
208xpIa2q5ctuJfrpqtnuoXeHFIn3lyPs0Y0UacLpVdggvBm8IEW3lhHky9Jk9l9B5f/naHjNb7g
sLeTl28iRoO7xdcbMl7aI94+kUHP/tfJCDMuGFMQTBTg/8GhJQvqlLwF79YfUSyuwW8P+VUFHcf8
wpyIXo+ct4b8ZOcDUxPi4aVpq3nNfRCejcqu2QC5MmxB+LJuFt9Ac5mJJC/72utuCVMWwge4oY5b
5LuxDcpHUFIyQMZjCR3vCHHk0uNEndtVFmMc5lcA32yJgDBoNyiMHVqJsS09KuZvHZIh08Iqr95P
CKA6BIhTBvKPHuwv2AmOMzJbx/EDdGf2HrSm8JMIyfLBDEn8q0EKIdlo3wpdThq5PTNgaFbkE2Ly
Srj41/cdpBtw7fDy+SMFtGo3CD9RZufRn0BJpSo7Vwd3ciIwZkDZBQwiWLsrqJdhQJyv00CLOARZ
KXU+GOoM8OGyJYxDEuqyVFRmXYAKelBhiU3uCE+3tYaXSpF5WfeSoJGzWWAOl27YEuqvo/XZ92yC
QKz0BshXytmPfYefttbffWKWJ+V3HyeYi1/FDviqJvl9T+0IKBuy7SIaG9OX1iUekAWdBjfwLvD9
QvhNZIs618Dj8X7slxGC3NQtreMyCU1tNiDJjLsEGbXfg3TUwDXrFlQ9aPsRPBnCK/cZPhXBlWjk
gAzyTMOsDaaNMDUJUnhdwCZmJCVUUBB1engdNhuVlhmOruZDh90AZsG1acMSvfLlRfn9ZD+COTl8
bNPWAirP4Ep4JLnkPweYa4TlCn1qReE7qWAAktQGjquu88DWouN8N+We+CX7MX4WDlVo4UGLXpfp
GrVPGUTwrJiDhn+ZWROn5TJnS70xkOJ8hhfG0pYW7iM/WoPUwmLlYlVgKzoLGW4bmsIHml6CkzDA
MVKk0KqKNUgAUwKFFwUm5PzsCFH0isEm5nMf1Oy3B+oT20vddXyTdrqulkm2calHCVg+cv/J3pls
x61k3fldPDb+hTYQMfAETSIzyWQvitIEixSv0Pc9nt5f3nItl7VKpWWPPb1XEpnIQMSJc/b+NjIM
7+pKRO4Ax630yFye7KgstuWFG0eNhmnKCJLiRuLsKIQhqEQFdl04NjOItDZPbNt3Uje7LCLbDW5q
i/64JOnu+o0YpZeZKv2SWAZ/ANMs9gi9XXXrNO+7bnjFlpQ1IY0K9VY3aPVHNtqi89dpVN8XF96s
pO/tt2u9PUi1bYVHJJQbzTrL0k8ye/FzMcy7lxnlcLuULSExdLW6b9ucJe8wcYmLmMv82sVKMSSK
QVfnmXFa43fS5VdfGIOel8wwSSuj0/E4uUkrj5R3TL5kr7llOPUtXyi7t/2h8nT6osUDaDveCvec
m8a6+vDK9cGzXD2/F40zvcVTN98wcoR4b8oelgrTJPWcZAM+qQk3Lys2V33+RKe5iepcc37MYmsD
1oIGAyeudnp9RZd9merY/Wwmp+DQzquVR6KGIQmzscY7O3RMCg6javeEXTtuL8myZsUBNsbwmDi1
vvmSvofj74WK2a5kP03eiNUBOE+6O2gppqV4IfsRMRjdm+oLkmgN92yRyg+Izdw0gW10O1aFqz5n
cGznfpdXET8wAFEGuTvGEWI50gw1FTv7oaOZeFcS1DF7KztI5hVqJxzYaWeAGVY5ICebyk0LN/gL
RlBauAbCZpfjwdbj9gXLDHLvWXdvC2sp5BVZOn7Os+GAJDHc/bBlCgfaYiwMQWx7KKEwmbAnzJzV
oMaZPjnQrMtsDzLz+Pekb65xcuzjITfP07S3dshHRzbYpn35qdS8TAGsy+kw0HT8puyexHL8shtP
qJtnebJs9FGY0xw+Act3xoldJNJDnOPc67qUiUds3nKqCP3MPKky55G3vkNCmKou90mRnLZgIxXd
b/Z66qOELv4HfKGLrLrXRBdZHxhSqpvV1JK/Kv4+KwExjyeMOru3iaL9Eac41YI5b9vey4XpnBLk
9UDkU/apUO0ZE9had9zHdh2IQ2n0a9dzBQLgiY4D1UvbaY4pdUbmBsAUtkCR7sXsvTKgFtCd0d/i
bTHL41jF911mucDvZ+Mla5g27oWeNl5ntoKlCJMMnQDNnxjtVW3flkzbWOjtEj+seunYnj22sLAa
NTUhZCbW7RB390Nsjpc1274gWLzKJlRev2jFruXoKuHPlqtoNn9A2NWg+S6q76Uq+eUwL8Mhh/TQ
n+kwVrtvsGRBVzXa4q2Z1DWwK8X0hCJteUpztX5PGnvYIjlamhmKwulHH7TCslF7lmrzONJ1xlNN
oh/rK09iBnPxsWb9/LI3dXXXWuVoIxVLdrgS9dJlAcZ7bfaBLcVHoAiAXZqiWRJfd9d08rNsyqyo
xZD2I+Xd/UZh0JsQd1ZKGJkPMYpDbIn7Va9b1L4OWBoIgnDjkz3VNPuY6E63zLUdDyGXFdE91yD0
5LfZ3Le1tzrm8PTf1czCoGqQ0Vzn1Vf0OvxqgNTbr/+5BP1NBfYrsD6P2SVJvFJRLtmsjMz4gVF8
uFfsXacqiW2GW5w0M4Ejf+hX/Ob+IX+5OrN1rnV6/YGcR1DtEAL/5J4rTm6Z/fjPH+k3XUlD/lJV
Lro9pLbjqMid6YrVlgX1BarjAT/y8DGCagiGcQZ7XGFWzZAbBmPZrB9/+OH//t5u/Mq511GJCo0u
XjRjR00cQ/e3OcXMUgCDMRN9DszZyUItYW2bV2IRYBn9ZukWGbZ2UQfQZLUDfJT3//zr/Obr/ZWK
v+5mW0GNEIBpG46d5JrGtGPBVVnaRAgXSz/Ws+mQUKT84Sf+5tL1KymfY3MshAmfR2p58WriEwqs
aqXmYMM6odpf/9/WkfvLzdxoFp2YlMWNnNGuw7Q0ywu15RwA/C4e//PD+81S/RWcv5dxW/StK6N9
3+i+KHFfrhsSV6I1/nBT/t1P+OUyPuQV8DeGR5GQ2pcxt6yHnLwvRCyb/ofGwu++jusy/ZfrfldB
dDIcmwFA1pnhIofqplkb44ArtImMSf4JxvubBob7y1077i1YPOmqRUmRvnGJPWnGgta4Sj+7rNlO
hRjdP6hifkOANH6F6ou+7AFq5OkxnnBsdk2ZPLiqn++ZNAlvHwdxtIj3QAOe1xc8aJYPvssgpjhd
A4vD41WV6me19NQsGSS3OV6N17xaLDw+1hJAVnJDmaBesBttC5JprEI00SI0y0w8WOPaHjLgCZ6g
L41irXZPi5b3/rjZVagxhTx0xoZ8XZnlPTG0WWS5bXGJXcEMddqW21lr1zB19epUlRjTFxz3nA72
HtZLXoX46qvAJWjG4yY6oicctj8stN9MooxfswK6pMyR0JVa1Il6OBnUmWGzlmmAiXEI7NjOg1pu
GG2LQjsP2ag/pYZBQSbT9A+9jr9HTv/m4u3+cvEuzKQz+7iKo3kZlBVIYy/vmRJavdfjpohcQ3Rm
IEkYADRlD8M7RNgqAG0yRbJpZ24QW2EES+44dyqnP/2HX+s32/WvOQRWmgyjrS3psS87I6ozziS0
nOYf2g2/eb9/jRWCtqmpNebtc3AJ+AArwH5ZBIZyCf6TzAH/+r/TV1Eh/p9v+ITBN7XSvTj2lqUC
vtTt0CY02AlcT37EPfrcBmIN3tpuD5s6hj8qUBwDs8sBt+3buTS52F1BvNG+jDgxBxVf4mTKDjQr
8GQm6qGxy/KxGJsfIOCyw3/eW38z8jJ+DSlKSU+tYdhlKM/2MVyQ7fngcZbDP2zY++g+9Jb4scrO
ui032zmqjNGMmek257ZUD5ah1jsksrx6sa2e7dRxgC0p4w/w499sm/L63/9l25TJuts7aKpjLFv3
UYkJsQW9Ut9UO/623v1TzuBvtk35ywFQJAQXJsJ0o1RtD8o2m+gaYQ09EBIoX2K0J7ga/vMT/91H
+uUkqCRcq74xY6BJ63y7oQvzuSsuB1Pq+A4xe/zj0f1/2MX/4mCcPv/Hf7sqs34Pu0D1yQyfuukf
4Ix//oX/zbiwHVMpZRi2Urp5lZb/k3Gh/kvYXARc6Qjbdv525v2TccH/EhLtkKN027EN/Uqm+Cfj
wjT/C5iDKRQqV8vUr3/v/4JxYVpXXsa/aDaFbTqGo1uWLZRjuQ7ky19eg2XuTczIejhP/ZqEMTjI
Svi52U/zBT6Uubxof6MIYVvCVuKKKPagh0i8fTjbaH8kSRu733EO50kI0lQbfUuILcf6YSfW5COe
LBxvbLT6aWxUmh1gmhUks46Y3RMiJtY1xXKx1cZ9V8pR+fvaLrvn9AgUb3VQcrL1K8tNYSAarXNZ
8qWrwbb1TmOFc+Hs14nm2HVDOM7dVryWZJ4XJ7tDH3qwe3f5uVTt+D1PetM9SNIhvGxzBedwwQuu
Mhrd+N/6qcK9ngKezfLmXpvsISwqOu/Zlr0CZ2x+aIvp4Ejpm4Cx44eeSetmB6TDDZKL9tWLmI6w
G/canWWbcalrYWRGe67d6IZsb4rCYfyZFBwIAoLfNmPZGpzynjZIIgL8+L5r2Y8DtrWAQrQLMkSe
4Uw43d1eWIisbCmCxk0fSegQ2Lf7OwdP0WlMt/55mlsRyjmRJzCSps84dDxYzvgXgFxSXjvcjcLp
caJpZzDZPw0NwQHTEt9pEu2Aev1LOc1TBGVxP7hoER+N0qTLlds+okubeqHtvrRV1oeFWdUhILkP
LZHfgR/jXTP1JhL6/sMSqXavW1PLrp13tHV3mkdy5tRpsvm5UNPbxkvwhFxUgHXVJvrv+K4L0py/
Z6yAY9aKNtQGsfojlDkf9xAAMwkkaH3JDPxwnwsK71eTXnPudYs7ieeuzraTUFVsnTEJjdZnPJfS
ZUE2msbspHIW8y7PLFsd2swZqa/gat225m7LkF5Dl57TSbrPGi1Qg/piu/YHYWl3mbEENELkNl3k
aKfiwd1GJZtQAvt05M9WT8Ztu03caVDmQ2on2pJAa8Xkm52H3mnrAKTb3EWdU1lpaCf79JTosLtv
ZANPFrJSbzzj2zPf3d2Vvjbu63HK0+4Rzo16pFbijmrSCDZWsUO5HOPUF9ko3li2tJm1SXqNJVCg
j3o1HlMsXZc+ztufcKFHj+413g2hdHFe6mS7Q1nnDkPYIIjXhtcho93juzlkmILBnJ8kCyaw1XpI
3MYKOmFBJpDazJChEqkdFHHOKpaQ3eabiv1Cnk2j3FpwnTCId9yfbusTHqLdLAa6Ngm1ygORafm2
hipFpSZtiyzuhtsBPRRY/hb+YDDUa9yDVCSS/ENBV2b8ObdMDNMYUb+dJDGIGJqsWzd8SfvG+a4t
TQoYYaYX1S7actimNn2wG7FFrgYWU2mGOgA3QU7W9XjJVNL6MpbCMyu79AiXf9tbaK8xPsqTsTha
0Ofd7hUpHVlVc23M8n0/D3YFRYdGjJXL+yEzs5s+butTSyLbDf2k1ZN6T5mS2P0b+gLtphkhBSyY
WS5yX/J3LvY15TvLPtl2HoaF9xd/JH9kT2tvWewyksUio2EwUngDvZvdyH6Wkd703JnhGp8A1el+
Pjm7N2Stui1g9N7BRLCCRuX6Ubez/GZJF+1G2pb9JXNoUoLrxq849GW4IbQa0rV71nlPvL9/JA3M
7tneYhzP6u/fSr0mPTuWt8wqEwFfBz83G/u3v7/BZmj1Y7PuFOjm9V/QxPJXvzKNc6r0vWBgebMu
tnbum3Q5JWm9viD65o/lS3w/EoUDWHhAadG32amex/Ew2ILP1y3LAaaoipyp2D23VdYJQmUFiH4z
73EcL6EsWT1Z66Q09MU3GW/5+98/v1Ei/bq4ooyKgT+hd4m6+/sZNkmzvuhrNZ5kb6frJSmd9KvO
q/eZDI681FZqfa75qD8OwDbeB7dED9Xv+XsxWf0bmWn7x1pxv0AuOZmenDe2PlInv1GwryfY6erF
xU3zTK9Ee82Y7qEwV5mXGxKccFnL26uTGUGjXH5mC0S4AkDxjTJ2prN9rVr51aL9pLl4Vaizi+sz
FqZ5hag15Xy2ViRbWIYd3cDPDWCWDr9XttN4tnVjwETj4p/UwP29DJljnVd3W6NxEfdxoz8D+H3a
cDustbUHjVzC1FkisxxOtYt5ddpwdFsfrZSNz3DEDmQy1GfdBRmQtvJ+sToWujQeIO98xQfWXHN9
yREQUGL3yhgighCA380TiwkG8gH3de8pps8HclJwwWJbBRsMOlUCTAoTmu8eMWj2zQAmKtLTevLh
GVm+qF1moolDp12wxAdGBQZGnPEdmQFmqKlnjLdsr5arMp5/81KY8fepj384HZgZo9aejX7p7jhL
lA/guz4ahlmF+P9Y3S5b8QRkHTYUOAtFp+nL2jgrM5J9eNtS0ObuDAgC97kWDQ0RVTWIyUgMKTfe
bmPjtuVPJtiHfXOPYBk8FEFc/IEyPQ1jPN1gAosGeAw0zKygZcx5bxaae2mdNQ3kMib+4GbyBsWJ
7hf4ZyucynBN0y8xNCeYwzGziG44Q7j82o171NI19kQ5i2iUFk1go/iR2dlGcX8FuDdmD6tf2pAH
Bz1grIl5IzPw1RvbcZ+0Lpwctwp1hazRZRat2Ys8JHZzsrfZDLZclLdJ2TqQNqs1IHNbhnWZsg0i
AjvPOjN9vZ9IK9fyiEBVEU5o3gEVsFdjkh2TrX7PNzjqgzVaj4strCjBaOmDJVYPFWPSJwNYkm+5
pU5boJTPTe+aEUnH1rFAUNDgPsnWIKmGjIk0g5iAGQPzemGox6tpmmoQHkSmFlzuJWRsFl+a3e1D
Vd6rEk84ezV5NcYGBhiee/+V+7/oiDzKppPMXBVQkEoM2w3HiNjM8eyq+BM69HYXm8ZygeZY+k1h
011q2+ox0ztks12XnAwO6TCuiDrnyBNjENuTFfVuwXq15xT8fN0dej3vX6q2sGE8aE0TTKLbv9eq
1iIXGXKwOtyK9j1ZTmiIxHmzclyma6fBT5XFyakH48aCX3Bc2K8+16kBpe/m2n3e9DPLNCluaazs
B/ZF4zQLe4MVvS4r4yVNwTW32WQIqLY2RhabCWopc03EN2NLmynTFmBLIlW32e4mgdu6oDSqpr00
WdPDUikAzgJbB9Og98/1kqGfs6gYhSSSuEU0+n2+khny0swSP+nd5InbwRK4MAtCEPbgvJ3GCZd6
yqMOX4xAmu2wKNA0eCRZO5jNkzaI92V7IAhDPbYM9ymhV1I3C+1uIfrtB/9w8aCWsQzHjv1/1kfg
cesGgsMeIS9o+Qle+tlaNjvA0bz9lZiV+OTurEeacMGsJ0WQFZZ9zHKwuE4cL9Fq5AsHIhhwkpHi
kfqYM0nm8U9VVWQ2li6S/6x4G4tluBhgqB5pj9Mxq5vXLiMzoE319Yy4J31RlIyBazrZiTHr5lsj
BShDOxHmONZDyEY/OdGfdpMJGDRjdjT9iueYnmLdThm151dc7WJOx77nNIkV9gF7Y2BIVcOu1q3u
11KNLzml/ZmckU9XTTDq6OcRKmcFMETwQy4Gh1li7mJku0SEMJv5B7AxBa4qf3dLCICIeRvPmLr7
nnfMKwAYepszcdK2iIgpNQY/kcLE4a6XoCn1PQQ6fIFtYd5e42MirB+MyfQyfQWYaMB3V6W8SYgf
hlSVjJTKpq+u0SNT2iyHtWYf7bnbeQlzogNE+XfQTny+XK/fCbZmU1TleWtp7Wlpo44Y9ttHokgW
fzKgDzEpqfmazDjATz2fJ33dgY9vz1stxdHuOt3LCDr1ZuS0QVzad7Uj3mU5wM6wzYPuFjvxEpPj
Q9HQDkyjBdKisuCl39snzaWmlIm8fql/WZl0vawT00PSLGBUiu4vWKoUul1P87ZlODdYc/1spu70
OGs19ClY6uZ5h9DiO53MWWxT/ApeQmsDCixCkamWvK0lrabIejtSLs0hsix+kB9b+IWYat+2+Z6G
3oyRGGgjoETtpWisk6VBG43tRccqlIl7THHEARl7pKVVckbdlkBsqBW7CO07wrXFodXATpTTsEcL
j9Hj2LbqkEt6ckocaIXUk+Bwsl1/ilNL+7ogqfBoMz9u9fSOb6f8UoNcsEe7fRo0K39JbNOMZru3
vnGvGg6r1D87XYkzYFX2Qre7h/59v+vNXeXW0SKptOpEa30UAzV99Wo7GQ1NVBbuR7FmtzrP9WuM
rRtkbcf3SJTCUGbqXCC19Rh9A5mAARA4DG3D2SwL5iemqXsK9PbtAmHkabEZv3dajnk2RgVQgDA5
zCiEjqhN4hAWkLqZ44TyTPvu1ul0cdVMY73S5r/iXPavwGMr+v6ZOtBWdY7sXwmHZRu/Wo5d35WZ
vkQ73a3LYmgcYYg4QE6Au7Ig+mINYsfUl+Rhca062LfBuc+atGh90RC2R0LJcnFGSEC1YTkXxzIr
NL3TeMccq0ChZa3ELFQdeNmtinqUJLVncItHRr5/1rbag3xN58d1owm+Xu+hFCuAsOwRJDsIkQ87
tVfKN3MLSkNsA7eetPZXbfxIZ+ISLBfeCJMUMxKZM90CqH9fCqbczr6AWAc0f86czmb9M62m9fG2
odX3u3wtAPqs+tdac6E8dLH7Ug6u/pjMo32bq5bmwgqmB9rp7hNmmNxkdfE4dztz4FFYh9osv8os
FUdpt07QIvUjmb6bT8ssAX+k3cK2ITAzCSI5H/h0WQgn887eK7A3k7U4z3tuf+uFvXurKNLJm6Az
YdSu9zBT5vDRQPj361zy0CsDj6ejU4lME27QmLQGhtJEizsEct7UIocGMXGHotpQj7ZVzs/glLB8
lCg8g7axtqe0YcjCXbg4NjU6EjfJp1uuqGPYuIl7mlNjCKYebUmjqubJgns1EA2xyUsHQv1IP7+/
sRqnuGOQP39ua8E+XnVk2RRl8lw5FvovDH3h2tja2wjw/Ii4wPJwI7T3Ffamb3pnt+ds0tLWw3Kz
HgxUPN5oO+krKQuP5A5cbC7/Sap/L+GdfwEZhT7HdMtDu1C71iruon11vmRd6YQFGR9vnVl2twWa
H88CnPC1a93ydsopAgxjf+9NEqjyMt4i0kv2W5sENZ3si5sEM/JtvJgLcpRpPYKKHKkmJtdLJa8c
YosB1a2RhI5mV0gRkh8NcrkwzuOPuSNBpeyrS8/1a9iH5r5nTv7oik38jIUsEY6hFcBp5jxqfZxF
OJh2NC1z0n6va6e85dGhTCRRJnI3U0FwTYdHl2L8YeKydQRio9+0NB18oL6wWJxuEoEmeFmuzwhP
6ZWzyy/EOIsXQhmguIQT7Gm3oQ7Ju/yJgOAVgFftQioxRl851RKp2tV81Xf4T9vY9nXwAEHTxdUz
ePzVT9Kk5cGk3bmlHEJRQ4+RgJFl5N7jmCxCayVvoOjmNKw2c44aRGbhNMbdXZFP8d0KCtSnoCWo
BVr/92bjl4KFj/F51DtxBNJVPe2U1SGqSO2LGLmepD1kpsl0i6i+dgng+ugHLee03Qr9pDp9RL1F
d0ytNJPoNZQXey4R4dhj9rPcM6DF5EQdkPuUR3heQwRWY/s2tGw+eqL6EvMykT3C7CwfdqF8l05T
hHlbT8fdGeVRYNI+bLRt3kp92sKctLPUy6bR+ITbVr+OskWdRPqAejJaqd93e67/qNUIsX+WjDBG
1/5rop0UJKjegiZnLDtteX1AMURuS8yiVBjPX2lBxR9TnTd3cT6OPs7tBn4+iKxkqZcf6K6+Wold
3OEE747TOFDYOGptvm8wj57MVUcxvObrN0lcGVuILT/mbE9xaOnzseDgrhAbbuJpcLT8eR5iNmFk
0zC2rxftetPOzWrsxLSlhI8h9blvUm7NXlLVyEDtxpCXAn/6DSiY7MMCzdVfj51EgOmv8oex390A
YlgOxGfIwIYNvXtnCcJKbpDhZm2UCmsgx0SEoGWKwG7dwQJ1gsWzyI35ZtJUR3QAmlveg07d12vu
PtFtKy4GiZHvpUl+FAjhKvP6BeP7jID5a2UkehBvnP89PbcXOxHxzXWOEyA3Mw+mSpZzk5ExN1k1
oRWapv01tTgNTT17GLpkfjArdz03cUX/jFSCCLoce2OxX4BMo6yj33ibu0XMsJATdak39WCuwLUK
KaRP2m17gcAUn9lbq7u0MKywcrr1ntdj9NwtGT8VhVDbJB+WqT6IUHq2aa7eanX9dTTiZ/Aa1EMz
WhHdWZHkskxkan5W1TT5pqW+iykPy5LsmN6qkhuai+XLiICeKsjEAud+EUubgcKjaahvycEwRvhr
tm4FBm9DaG1m4FDIelqbJj66CdNL1vwAM3+LnA4Q59IuFJhbe8ZYOz73mmTZDMVlThOT7a7cD3Ne
L35qmOa5s8w5wM/4yijvrekULDFnCod6PjTcRkk10eeLYdBBjOPqyAt+VWNq8aUdRzPYaXLfuHrt
HlejBP5sLpRrlkyCBDqeb+ZjfhJCALxakXNt2DwCXRXnpo/HC9ckUJ3Gan/Mbp4HKclsvGvmo9V0
y7EjOcmeLUZ1mZVEbb/bfwm97Z/xWWrhXqB0XywuUgD7c9/qDXFc0pXYnDEvSMlzkEhkzOWpOYvL
AtHkmJFgCEnOIS5N5vnbpBdM6EkPe8jzUbtknXZN8NonO+RIUffCpcWrsvkFVJYRGIMbA1ZYKq8b
R6bajlUeOhGnj/NI90BfXC0gvO6yJ1T0Q0n7dpr6BI+WaC41vaSD2y/coywu2cztoknqjt8LQztb
f38ylsML4tcnpFrX4KDC9qg7qfq6DnEgNyu0tTjeHd0FTr6e48lccQTW7d2SNyeCJb+2Q3KZW+0T
n4YGAdsk/2Zzszs9GQjnQSQ3u+PmJ3rsHsk/FIGeSKo/BxmoQFaYyPqNFk/nI09jdZFPeNqIBEEy
f63bK/PQrPR/9wlRhG1aj3NrsQAW0K01cX8D1wk/34lPA5+gIQm1GukhdL5Pebl927zS0fOiOklS
/MYRgbjZvJH05nhb6XIN7qRf2NnXIccly/UhRt1YygNZaaC6CtEx3dj1gOHExc6bF9g0nG89Pdna
Ere1gqtn9UwM6jRdws5y13Cv1izMZXsQpU13LwX91sSQSjBgWC+uNnybFG06CF6SMC935cQk94QM
VR9PyAKlUg43tly+DJvKaG41OrR3/S2XVsLWUsxHMYEkEZRc3WitFzMlNwjraB8pq7XOrTM9uaJl
OrKW8x12iATgrSBQQjVrBnhsOyhz/j6n6tmJaYkQGBix009BMZoxe28rT9Na6C+Ujzmy2x87mZf0
70D4Fbp6oY78mmTrPReNhvTCJn3OyBmALJXfFYarHybdrS+2Zny6MVEzqg10TCRGD9VDdXt9BIKW
ni25RpyYJXsaS8I1siXartcAZJOH0m4/57E6pY35Je5iGw2w/rQThHjOkyq/7StutgobN6yedyFJ
bOlR3XAIzoy2SO46FdgpANFyfGi1rG/3PD9zS0rOi6u3EcjyH6XRviRF9j5nBIkkrWYciyUv4R+U
TJIoWG+SMXEii1KNsMcCEFwhF+Dtag5BN6v7zTI/rWounwlSXU+N1m1o0dv20ZLdDDohbYIkxTzB
5b1/THZzi+p6+kYsbpXdLskSZOkLW/pyKqul9axyAjpEijaJmk3yvV1RK09NzRLXh9yn7jqNS47r
P9byYHDmyKqrU7ns36rJuB2S6bBb6Py7dTqXBSGAEwswc2ISCsv829bYjzzv02rZKI2uy7PgmNs6
PaTrGiHkfV6HOICEloQd0u8HuLM9GVXVTd8NW6AN7ROTtidr7Q+TmZ5aRwaVaZKU1kF9rEgg2ztG
+3Y8BsBEHiZlvGoJr3q7noqCMLO9mz6Lci2CWDM+hko/ObwNM0sjWqb80urypJny2RBW6c92dV6H
5OxYRejaFnCxwnxY88bwmK9NnqJDGQhdP5fNoLhPduI17es3Jx8pf+v2W7dqD06R+rYxPNtditZ3
N04Lk8iU2yKi76190/f8Lo0xRFRjwBEFYq79omMx4OKiDrWw7iyjJWsEM/ZpUvF2l8TNsRmz2O9l
ZodZVcVMZpl1mRDi8Md87LblnrVe4rrVCOscx/jNuVYWjkYFJcopIDh1AVqVDCHkxm9Vqi/huscX
k2uLM+t62IP+D5kR0QKCyN026j5hgIBGxT0nMlU33YBHxtus2v1KQ8whGR7ldx2Py7109Ztup44T
XDXDSozZgVZD+0bMzPiwunZ+1vIsuygMTnQS3JxuqiAGwRIRfZbslA6aOIxmSQYng8X21SY07MPu
rpr7lb4Li7wu3zPhcFunriZVibEBYZyhPvQt7P3K19riU4jZvtr9UwYyOkZftcN3EwMz3QoXVxHT
ekpn2w0tvhnhqpwQWIvTm9LEjo3AHfrQwffjJXQzstl9Rm0N4Z9oztAeph92UdB5YEhFz8KDhXni
G/SpBhua6lMddEvTs2k4ztlcqiejEjMjDRLup+3Vjutz5xYo/3X9QUx7EZougQtVDJMunR6W2fzC
KBSJXcv8XxNI0zoj6U/13m8Bydg/+qSDxavpRE7monmZmtk9Szt/GlERy1hZh6mzYp8ovg1j2/5o
tnsbVv3cEN9FBHi5YROojW/zCKJgAU7qOzTnB1svHh2+UdcthEeoGoVr4kYbg1FP0qBFwj/gio6L
YJXxHRmdTy64VWtwyeoc09Hj9DnOaanDVY0PeDO+D9L4Ps1r6ffMFMO5za4ZtONr0kw/lD4GXawY
pQjQJnaSsY6tB7JI20NTDoyCSv2HKKCha4JwTttlPkcwhkvpYIaz3LsA59NNP2LwmhZxatz8GzSO
kEwSk1JxvIMyYkV22hmHfeieZGxw5XawW7n9fbK6a9DHq7iFBjIF8Uh7G6/siL+0sM6ydn13SZqA
GXR6HufMPuzG/2TvPJYkR641/UIDGuAQDt+GRMrKzNK1gZVqaK3x9PdD8Y4xAxkWYcXZjrHJRVez
Pdzh4ohfVAW+yYTttM8ppoMLu5dOkUE6cj8ZKm4ecVG0H8I2umvwAN1jGoZqzPguttiG+vLQ+CQY
dZzsMebZ07nE2zIxaypAdHATgTCsLsH4N7qAhDohABPBVelo2O9Di0AhcaEw0iqPblIIefxKIXca
aQHGPv29nVrv+7l39qM9PFcmiBFd6p8anL8RRoTaiv9ieBP14vsiXmcX2QM+k9l+Elhf6IGVEoCq
dGtYJCoS9sltkWkSKeGAxA6G3BBT9zQ/9WY5ptlTEZSG+RsstV/t/IruPR6QadHfmEUnk7sR622Y
BRW8rwd6suiAGTb6vTeNqxnGfVXWoVZSqqjoRNWBhrKu3aih3lFHr7/HZQh5RrbN/DmkVDc+N5SS
yg30Jepk/OFgP7Tkn8Ue398pfOJ99+t3tVZM/8zJ6NZ7Wu0l9fpMSt3LMhvT28jPeyx5R1olcP6C
qtB3sV1rxj3oDwJCZ5Lh16ocAvOxtS1ZvgiaYkTT7Pskuh/tqOhe+tpXBK6BqOJdB0Ypv82DUEE6
pd1N8d5WnbMtzarXjwXq3PSak7lItLuA2uv0OIw+k/N99Ec5WVaDWrIbky1gEtwb0biBITNaX/Jq
mPVbmIQz3LsYCYJ2T9zjuO8iwBPs4yHToD9r7rTD9haRC2PB/IGmcB8tafwYK/sJBhXE3L5HUtzJ
I+iUzfDimnioV3FZ4Zfl+/hDofPyLYuH8klLkFRGZ7adxVbovKVbPTfcG4AeL3Mv7Q9ZkHwJanlw
4pACuOFvRdb1hyAxn9wh+2XCLtRA4GSbeKqtZxrnxW2A2I+75Tbs5k8WtoLuPz3kj2X83oHl1Xwc
SnwVhwrWZOD/DK3OOGbYh6i4PpY9MXCd3k92ZOz8GP5ztih/D04404SJqDpKcaB5gZ0xgsebPG7n
G7QF011dKWA/sh0/VbPtlfVY3PmtIHkj7L0bsgkqqRrFXWaH4U4ui5SjXUvpuz7WmlncNKOajkiZ
/cg19zEUWJ3g8XM7lMR4ZEcjFxx2wxxLG/ZWwD3qiLLeogdKrwzn2I9+I7mPR+E8pNBtd1Qv4dkk
sX+j9bW1yCfjdzzMn/FD+lUQdOzQuj/Gzex7EprvNmiRiItmGze4Uv0SkxvfdEX3WGAQeiz64UM4
RniOUPl6rio33duDxCU80r/lbR5uo7DhlTE16tH1XOJ5SIIGn6mPi+/SJaFV83ywRvrkY9jc+AhN
73M8FUiqKhoR1XRL0870pOIRVJMo95YxTMc0SB2iBIl5d0ymnDcj6ta+A/g+CyD8QE8igQ0QmZbq
wZX1i5W75QepUNyKu9l5BtOnvAE3JZg+afXTH1JE8iIFDwv5LHozjeE1PRivum7IJWI6tWhAQQBl
9vghmxrS+VV+w2mn7upCQQZM86uicUBxf4auOgxIJQj8cvIEY04EqMVm8JOveB1kuybiaStE/D6J
+3GbYWC9pw37HpXXDJivT1tXVUSDEqbkzs5i+LaWmRHMgJG6peHdTSAtWPsNZdEJrW5Xzd+Bh4kf
MK7s4rlVJIeCqr5xyFNjBC0wFSh0t3qo39qoGf2Ye0U9EOpUZd9bECLxhU2tz0lkRHQYi/IjyDb7
DtBjhzs9Dc5urm/n5cratI2PR7pb5rTD8nsIvZAtEbajm1U2u2EJboxGmxeucfwJvz08YsZwuBWN
P95ygRFYu+inb+uSfbDPYUuH23rh3uFSPpT6rSF0Tp/ZdqP7i6QPT+G+s9Ue+mx+X6tkV1jVcDtC
D3tBr7G5dbtM7MZQc54Upj0HehLxYzuF+UtY5j9FHYgHDnG+TbJUey6S7FlIt7ypa816T1vkSOn4
t13H7k6rY6zucOwsZst6LruFghIZvobSWBD7YIDCub3DUu6bmaJ5hVcBIkzzvqt07Sb2SZFFFL2M
CY08a6I2xTvsgXjWfucVGINCyW0zwdMR0LfHah5uuCEONprrG5dDss+0GG5ikybWDrlmg5fZSR4C
qb/vFb09PTWOdL6QObCGu9JqxY0wtQa+j0IyPUL72U1Ye9QYoieJLDDhfE4/sg0l/rsZuuwABD6K
spWPgZPhbGRg47kt4hoHJ1e0N0aYTJsmFPXHGZqPCTh6i0j8LxKg9gUIHiiHYngfcu3O4K7G8bcj
rQ8UiKJDR7+FTv1LgOr51q+VJP4ePhCCxniGc09UHSDwpCs/zwpVHh7q4dZvdD6N0dITHxx8oBVq
lIMOFGcaVRvfBzbYbxro8qMJOfUhxcnpAJAhOo7YBsbggCaVzfullM/Y1LfceKYO3jnFPgNf294j
HZdbB2FoPzrddfbUidwbMUb6o9tNFqeOHeYb4FSGGgdE8Fz6poltSCagAwZ4oJgcGXNiPM5F+y2x
q+EB1H9yTONm2mPRbt3RjGwe8cC1NvjX/soXOneJ8+1dVQNb3WR58NsJI5BC1R74PXj78n4SnDRV
vR+wUz4UNC28rOrvJfR6A7lELzMBdJjtbBCMA0kvTD1iq4uG+EcBzXAKdFwbrwH5Q+v9VnWG19GS
E1Ob7nCM3fY1iIgmNt6roH2UWXmfCXCvuDD3hzILANhatZ0glC+7fTCr8j6OEQ1Ddh4DDpBKuxou
IzpJkHuc0Ie8Erm+19RW6XUU3pgvwK9ITZ8y7IK2qQwp57NKSRMFwHpjyKNj/KI12ietTSb6Wzhr
Knv0N+0wzTz19lMBCeAuzTFmm+iYRz5u1Foy5AfAoB6tunEXGoTkRUGh0oQmB/jB/ZqGcBmsUftp
GtP7uezEtqX8jrx9fz8MsQbR254LzB9ID20Xa2OKzzfDLH8beM66W7RwkMInVIBIPM83OYv14Ocd
2rv/Bt7/f0D8K3y7dREQv8W/4fdrOPzyj/8vHN5x/mUZrrIWtDssiP9FwuPX+C/MHMFDIGVrgkbn
//B/kfCG/Bd/Qt0Nax3HEfyj/0HC286/bHrcSjeAyXIV6ObfIOEZ5DUMHiw2tVWXcrPFURDoEZzC
4MFBmbFmjPOdEdoN1Re3cNJnUMmp/1FA5DU+huiq/HhFFXj6NyHqxMdxhb3Xea6gaTmOLU1oAs6y
VK8pKNFoB5kfpO6t3LwLNi+f7x/fP1/T+Fw0mP7DxXLejLGaGFLVVunYiXubbL58+xBs7v3NFcnc
PxKAl4ZY0ZMmlM4qKkXubbN//vLw4SnePc3brzDcrtBaVmzft3NZ5vqKskM2lU72xEB3mKHsPoQ7
JkP78BqB7pRJ+2YYe0Vj80WI3nLBZ0n8gc73UWbdJkcZnWAZbV5Ul81sp1xPyfdGkWz1rCdktreI
gmzRad2Y1m2SYQNUdlcYZle+pL3splezx+3zf5d5Prx7p7bHR3BO/49DiNMhKirwvZ8y82zzLdx+
aDePYnNteU+JcuD9JdZcQkriS8MB9rAinJSBTxSrZHssJJbnGuWDnROZ5qai9P50+YCdUq7+PZRD
4RKrWINbZC3ljieeAB1UtUfN9guY2u5tTuDpAedNbgeQbhsQSdc00FcXCUAeA/0PlwO9UHsca8WS
TUi154QEw6NwCApVh7ZhQ61ZKrb5Le9wdLw8xz/+GK9O358BDWEuB93CH2st5Uw5GtKlEAyYQawR
teWA4EGZFryA3HXlUO2SpEKMKAZTG7aVvLPtuvQaY6DHooKKDLgdvpeljpRgaxjdFiS8u0ujaKQm
G8FhRNqL9xz/d7RAMvUgfTq+HULOXlCX7rEceVqjppc3gAqyOwjhFS0kyJ/IXVUHWzT0SqUeotOA
vs4ks3Rf9pl9uLwGy5Y5WQILDhUxqa3bOly2tYRb0WaSVpnCagvI4EGlKVDKYuj/dhQb2K4J08JB
XwbA7Pqa06jMJPpcHSYnE9vB9vtDrXX1lVHWx0MoQ7fwMHKEZQEBW4sCkkaRnU+ZdWhbVX8q3RzP
7soe3neONLzLy3ZmKNDsMIh4lXlm12aVIvEzGVIjPkyBzKEfacnHKWu7vTtb3cvfD6VcBwCYsnn+
1z6IsCjcIsLumXIjPryS0tDOoOVzCMVVSbo3m0GZBu+3QeHfMUBrra5JMqm59EFUHRQUy/3sYv7b
plikXZ7Q+mqBaKsW9QGDrUB4smZ1+k0XNe2gsED1DfFPXhozqWpqATTx6ZLsZ6gM71WD9siVG3r1
NlkWcY6l67YtLYW2lLmanS5CvWqt3j8G+C2g+gLA5UtqJ0NyyPUo+tzasv4aEWtBZzAaYEKXZ72+
3LhsCMUsB9C6KRC+WAUTGY5MJVo7qWck8DS2mNUZtjc2BcBSijz6i+hVYPzlSltcpcuRIwJUi034
asZuNgLazTUHuE4Redy6wZfSAZFHiA8Tz50LaApFe+VorDeRZeM8LuG/IyokOZLL0Xn11tqZP2em
7eLKkE8ol+t28QCsPvorrV3urGUURRRrCsfSmeTpKIZjUDxI6HBVLaINRkay5aSw+KjUaVeCmjMT
EjpvBItp8AKvg4egt41phDSCej0wyUEaGp5Bc7+/vD/WNwoTElBduYpJo6Xurr5VXIClhgNVekOO
GRqUhzmNDoGyQrGjmuFYV/Qh3g7Hm26zjLi5kTe4y6RffaUO0NuYiHb00INJN4VthncuzprbHCbJ
FYvmt+uH759NGsLRcxy5vlWga7RFaDuTp/t+/YhQWn2kLD9eCaXPjaJcaZLQWHCD9FX8pblKD2TW
TJ5BHf7QDlHtaVX+4/JHOjMIkBCeC2U6FsnOcshfrVoD3gIhwXjwysKY93hDU1SOo7D75/Iwb+4K
VksnDlLcxoLcbrUXcJSnIGKkg6exJ9/JrvLvBa2Eh3JyZ2pe4/Tz8nir8JhdAPOFr6NDlYQ+vZY5
MnC0Djrk7Dwnt4JnJ2m1vWGCBYmzrNpVakh2bdmKPfQD56Y1o+LKpzuzF6WhSyhNC9HbWGs0J9yX
MhQ96AQ70vZ+iRTyZoDAsKFL3n+8PNUzX1Cy5TliXIlYCK/zoEnP0rw3Bi+APpGCmaHepwI9Mq9c
vefmZBKDQPDR2f3majvS9jXj2FSTN05W/p0VlY3n4qxuHHEEpNtweVbGsiNeh3FEcaweduzLq2o4
69ujAUwZSTPVvD4YTKTgUqdyn3QtKD6BhtceZ9QHm69xptwPg++6L3ldmO6+oqOPsl2XqvjK7bzQ
7Fe/xxaw+ARSVcLlmy6f4dVBCUYnxo5W172Adeip4469OtJCBFMs5hDX4aqd7GYfCYJecHzEcock
dHo4skieyiNl+hYIDXStcZNpc5zuQgBln4wgmp4E7L54d3n93hwAh5yDB9p2DF7pN8s3OjLuMnOe
vFga8leODBoYPtG1QAOEfTdgKEl7z20eOjnIvdCn4cptvA6J2CG8viA0lcPXc9aJnWy70rayavKm
hYQociwHjaFHHyfL6i9+b0X3AKOjK5vmzRZlUCo3aIHYuu5y2Zx+o7mb21Hk2uRFUdx/S1Sfdtsg
aVDC6o28uWZFdHY0QwF4Y5LL0306WjkkY90j3eTlGDvcyFg20SZoKsCModCvbL9zy+mapAEEB1Ct
13EPx94faO9MOHBo0H5Iubimp6jzcG8cgNyLcT9KiXne5V30J7Q5PYWsKK8D7zfSFYa5ivFCA6UZ
mLFQFAu4odUcpt1RtKb/BOtksLYwjLx0opBcyuSzHgzlO2t09gE2NVszrAHsj330YJC2pPSMglZc
CczOnUnCQNd1bJ3C2XpVtEhq+JBCkl5YHdswb6YPlOBRCtTahV+gp9cyl3OfAVUWSdnY5lOsRch8
CS1Mx78VbzMnpVeUK/gMTfGxtKoAgVDTOhaDo13RpDk7KBchxU1Qu8Qbp/tMT81es0Mxe1U6gIrI
AVuAVhLVexHV4UtoYoe6ieFk/J3LIAEpO403zBRLjE+RdlX5GiswkOCYdC8aFKy3BEiMtk/93v3l
8HE/X95pZyaJUgSBjmMp4kVzFf1qo6LXh+c4kga6xi5qsZ61I6d7pPWY7/kdHcCjrvnbQG55x4gY
BREjIuxrzXqnN4vUrJ0Zlj0Nh0WWvKq2+hDLYH95em8e6T8DcRsvC+nyhJ5+Q2S1TJPmKsyXmKY0
CRUK3yhPXzmu50ahU62YlODJXJeQdfhGI30Yw2vxvOx3to+S8s6QNr5Kl6ezrvL+2RtSUE5Dc2QR
tFndtLmTKs1PQGhWta6Dqa2nrtqVUOfmrRksy4fASfahaQPLRQihRfWsrEUTbLWwlhCSceaQG72E
xOJFbmTXV37euXUgQpfIrBFpcWROVxs0S15GWWl4ceqWaGTF6K4cHCuEr395Hc48AVQS/zPQ6rOS
q0IKMhnIhrYSgDOrNH1TjlX6YtQVMLPLo71J97nigLvQ1nVJ2yhvnU6rqlrgiwldW1uDNxksXEMn
ps/bjGMGaaqR76Ja1DuVmWZ0Zegz4QRsApq28A1MXa3fgckfEsDY3AUTJhIfbHdu9S3olPGFdwGI
fdoq/T7QfJAXysaFBJv4azJWZ74p6R1zdwz+V6wTFSmKrlLINntOFmOXjdRyM8AAa1DMuLzKZwZi
Z5N/kotbrr2uE+fgnZM8aREMgNy5S9MSHP3UZn//dJGhECHxtqLp5KyCh8bshhapOOkB9XCo3WfD
qHb9EGU/uYjCBLCsb325PLEzmxXICzg6NqxFA201pEiKsIQMLj20dFHJCSR2WNOk35IC+lfynzMP
s+KV5KpbYmYqmKc7lcjIRVLHsChDt+03JM/yJ1MhrLtTVYYqUg0KqLsS+637QcuVpEga8L6mXmo7
67qvXdQoOBiB5WViruQBRQsxbcIqS55qI6zu5iEvX4Iq6P6xWpgJIPoi45m2slPsLi+z4ZzZQWTT
lBuJEwxWenU5UoS3M6DNjte3nYq3sALb+gCPrnpGjNhyHg0dVfmja5ctKP5O1TX6McL+2Qam0g8i
aZ2YE5T39t6J3ORTHIQVCra8IMUNNO0JCn9ahy6UCbP9lOdRvegS+yLaBb0VwybPZ/99Abros6FF
2aMejk31xZyT2gTYaYzvMkcOqOQ0JhyPnsKWc4S555cHLUWOdDsJDfRImFStu52tGlV11U8SzKyb
Gb/qum//IQCtivtQ2GBL0kEknzB9zzQ2cCtRzUqb4sXuABlv4kbDMbdsgMzuC9FaP3vlIssc6T5O
8lVusCQD5jNfOgXxamtbY1LvErvX3MPIyRi2Wh+P9TZLTP8d/aG+eIlNJOl30oSbvNGowdkHMwaD
ubFIAo1NVrkC25zcGr8Zbai17+Koqx/6AfD6Bp5P/Q2zZ8kvptb1vUFZxb1BLGCYdrWyp09Ih3cf
yjaHt22CUv9gRrH2ewLd99NFLbI6Nr05PDtQpnGMQusZKLwv1LTzEzI7wvDRNp/hENfBrp+E/1xH
ujYBP2jVU9uUBqrtCF39DPN2xAoi9svHVvd76TGn/mPRdbb/zunwVNvYTqxX+xS9sscOqAjwPOpZ
Iw4Eg1YjmJhn3waI5+bRbNz04zjY2Dj51dD9snRsPOASBVBxUHUJDXQ9dPsnxiUD86nKPL8Lsxa7
RTmPVYjORkJLxLE6bLj9jh90aLLArXAbJyt91ucBpFiG+S3qBP0IfsRNTR3MXxZP/bYV+rD4/PWw
NYMsFB4gyUI/jkIV/rYQWWPuAvSNEyz2EvNnAe9MbRLDGOQ2kXWf3bpamX4fs278SQg530yIdUDN
MQRKELaoavNQA5f5Ebh68cMy28w4FHWXgkDydQ1rgMnVvmgIp4Nlb9L6uSSMIIrodH4G+yzYu3o7
AAbWzAG2G0LE9Q4GaGbtAx7Jf/4P+hbD2MSVyfPZLP/qiernBvMosOiXb4Az7/Qi2GcbkkwUDOry
569KBbFZqgp3AMuzBhOWSq2nVbJPxjH8UgfjgDeEjb4SCM2AmBaBr2up/7nrx+aBtKi3AVZct1cy
U/PzQS+F13JNPtZ0LHZZivTr5UmeCdjJepf5kR7SxllNcpy61izMTHii0XrAfsQHvPyu3mXzRucF
TaFDpfJHKKem+Ofy0OdeF55n+mIoXiyv6On6Wl0RLKGC8OD0VRmqIfZ0xIdhfrFLVx5HZJ0uj/d2
qg5wEHByriDbFOuXxYfkBgodcYPZz1oMP3sNBJaqhhIFoWSGOqA19jwewlkj/L089NutJC1qKMKl
hki/bP1m03Qy4ByO8U05BbHaF600fwRRooOb0we3Wqxk8m7fCe7WDYrH6lrueaYMR+GWVt2StJCb
rRMXEJLo2jhxdoNvWBig+YMMwTaPFusJlM78fN+S0sF10KLG9OgDlLjgIG0BcrrR24+WDlnxypK8
DWNo5VHTAi1ACMw2OP36iRZVIPyRj6jqhj60wpPybmoM+7avI/f75eV/u9MYazHupc0mFanO6Vjo
6lZ5gZzJTe6a3T5EtGLvGqJ7CK1BHWy3v2YI+XankbMAGWDJqVxb0jwdr4eD4UYoH3huFCdHEEEu
8OQ5ezDjyTjCJDQ2k242V07ymQVdCoRQBpgjcIzVoKY+gs3Ax8jj5k4fecgb2LIOCMpOv2Yc+vZq
klJyYbAnHP1t46QOQke20CG8wi7FQbO65LYFYn/4668mac4oQbmWTvY6/jJ8DJlA3ADK0UEDQiHW
3jfhgPXYgPxtOBvhlSrCSop5qZQQydNPozfIUaEaf/rZYuTzhpGsjdqwKFJKXy7XH/UMs7obh8p8
Lqoc5s4AZyGDfghV4QhDInzXDLV8ijQLFU0XabxgE/u19sGfZBPAJTaz9CEWVg4aFcGy7tiUdvsc
623vP8p8sr62/qQ+zgGh0JXlO7MfAAKQ7dG6c21j3c2OJkFoabd4A+liRD7G8CsMlRQbaDMFNtTB
y1/r7HALxEEx5FLKO108rXExrwH545VV504QNfNs8Yep6g+AzQvtSiJ7ZgcCOOIiMoQhlnv1dLQK
CSxNQvjA9ARacxb0ztfOyeorWKPzo1g8FQbVU96q01FUzQhpOvle4WhA5zWc/rqP+ugY7pWBzrwP
LmBruqu8E8uFeDpQIq2+cqzS92YZoctGuCyI/mC61U2X2ej/OMMevkd4HwGHvVYUOPfllnIA6Svb
Xl/wmK/jHJTbTa1vBE4pWht9ICJqxZckNvOPQgMg/OHvtwmlQZI8clgAY6viR9C4waDGXvOwCtc2
fRUrhM5Rp7rpjasi5WeufTY+9V2AFUQZb2A3IwK+Fnp1XpAi5Jb2mKPqgRgObT39gIzaX3nRztz6
NCvAfVJJo+G7biej6NmOKjM0j9Z4+E7oVb1zZgT/miSFxo510k0NofLKzlk+zmllH5wKJX2ed8o5
+vppa/uwHXm7NbRVMkdH10MP0YWtjMbed06DAKKDyLBCKzEfvmvCd4+iaSbrr0vbkkIL6D9mTW1p
XUZM8tHJbEQ6PAqXmYFvow8wrA9s9EPRHJr03awWRz30Qev3l7fTuRMqwRn/u5oEduZ073IUw75r
Ms1Lq9m5y1An2Aaks1fmd24U5NTpzC7hKprap6M0WjnbtVvwZZMplJuBPhwacp1q5JWBzu1Y90+A
RuubBsVqOk6vrMT2Q6YjqSbFCl84ZCl+WQE11zrIroFvz518joW9REX0ntfDtSqK09J0FYiYBnlo
9EBpP7Woa8X9f3E46KEvvVdgaWyV1YXt2uBQBc6rXpe0wMM6N+6e9TCzQDJmUHo2uVUyvbhS6soz
eGZJuU/RXSf2lWAwVgPPBVu/nZljhzixR1kWHjHGRR8R+KQegrTG/vKOPLOmrCXvraRHIN7EtXZK
UX1JJr3UsOEJ+RCgptA1KT42zd8/gjRZuEZ1EPYUOVcXN6383ET6T3llbEePqcjD287p4+PfT4gQ
jOgI6CJ7f7X5A6ABQ0Ek7wUIDty5TdzuYXIHvxW+dLvLQ62cZ/9EYLwNCkIBV5rLTjk9aCIta2NI
Y+XFqkEzlfrKAa1hOCy17sD99OH/pq2PDGvQgdJDLXxTOsr9XJvY5iGO7V6pf555lhW5Ihfacvrf
pG3YPCZZPS7vP4pSNApxNDkWCOGiIoA2boQ36D6qHSI+HrTqylqc20copnIol/PyplUcAR+THeaf
Hr0WyGqDMwKHcnMLVK6jjWN/ZS+dHY4clWuHC/xNMh6ZcAtz0yZa1FR5Ezqj6e7YEsPTUE5wtC9/
53Nn0naJ6hW3AQdl+TGvKitws9SAvoIi3AFKbYwjajKmMDc+4AuIcbq6Mt6ZojKRKZ1BQMqC/6xj
YUfrB8hJrfKadG7nTdYK1BLQ3cDBByWTWjs4+JrEd5T5mwQP3aaHyZ6bUUU9FOHBKwfqT7K9erP5
KdQiTHYVj8rqRMWD1Vixa0HAigek/BRFmApp7qwI39VFTbk1TGNUe/xZQ6JRS5PkrocO+htRue4L
gtAFugVdikCnO6ITybtgZNlRbzt5O1FWH/CcRLFw//dfbIku/pTml87k6RfL/SgY9Tn0PYjQ9W/E
6aKvepIUX8HLpdMuj3s0rC6P+PbskYrRKScqVqS066tAcs7tEP44oIB5qI4WnOqvPiqs+g50Rdru
G4Rnkx2gHOv93CAqdmXLvH3yXR2HueXp0Jc8d/VsdHaD5aWfuMRVZq1wZ0U/+JCMAPyuvE/nB7IA
OwKz4bJZDRSC/O3awJVeFQQu2qVpftO11jV/r7fHm+nwSgBYo9jCnjv9fk0a4NhXNIyShOnBmHtr
l9V5eACXOF7Z3mcnRAoE+Qk4IsDH06HCqehCcMrSS31ANAp+gFcKvJgvb4+zEyKMoHBIVYeo7HQU
QLY6NluO9EJZoxGvjGpbYyJ7I7X676Mk1o5UmmIktipvALDCDOwICxNK/VwVeAvr075E1287T4Xx
38zKBQnDa87zt970OVbqPEa69OZw/GwAFgKIPTTQ9cvhytP29gpeEFYSB3oT+AcVwdP1i2xQhrMz
SoBdRXsTGbl70LNk2I4qF3CdTPuvLxDmRHIEANYETrauraCoK3LQRa6XIz5xW+jollbp3Oxzs+nh
cg7Xrvwz82O3mxwqV/DXmgeRJ3lI4IDEI20v/amj1f1M3oaPhZ/19k/dL2JxJRM7syPhQADeBLC3
EKJWRywY2jrpNNyGQ62bNlExIKnD2mN6ihvwX29+2pVLcECoabyBc0kspcGPma4357N7G9pts6MF
NO5yK++vDHXmNFM15CAvIdASAp7uk0RVptPy6HhmT5W2rRukdJCqubLvz32tV6P8eb9fBQQmlN6y
nRrX42gAvkQanJ7f1H+YcLjwxsxx/ovdyKanIi652gl6Tmc1EL5NdHP5Vnj6ohFaqOfJGSckFYv8
YFkxZt7/xRejYKoUG4Ny0upS1NxeUuMrXE8iwryX2NkfHAB5dLnGa2yS5YucRhcUgeG+Lm10qsBq
NVRnxw0BQc5a1jqUarwsdonFjkxwot7Og6l7JeYfmwqmAmoBtfh1eaZnYnjGB55AFQRwHf2W07Vt
izkJTYe1HWQMvzxCX/83ynQdVjQRnvTbTDhN8TRVST0cXexwKgIgs3mfOaK5LSmR0W3GJjK7so/P
hBPcBSA84bmAqVrHXHk9xV09mpK6kz2h6+MUxkNc+/J711XNsKXtrNBmNvvuH6OyaQFfXpRzp4gu
F0QXSmwwCVf7LVug0ZUi4HVqbdFHQ5QaGrF2c3mUczcQm8sENwY1kn/B6cqHgbTGSKPtIJNqeqxR
nN3H/eTusAL+eXmkMwH1Qs7mpfrDWCJfOB2q5UjNFHhcD8hD/27IAWtsDfocznbMU+erlTf4oiOr
MtzoOsm2Mga6vS2O6Zd/x5l1hSKJuzY9PRKKN1EakpoQbCbl5SpEhDop+00/5X8NzXeYLI8J3SoF
unB9s9cYrYihNpDcz+MIc2iqI6CwJ0wvr9wSy6qtju4CTIdiQZdhKTedriq69QuuAvskSAaFv8Nn
3ayQ869xQUt9J7pFRrF6MI0Wb5rL63jm/hVk98wOHufbzsdU03nPi5T9mSbGfctq418TBg9WgBF3
PrnOlRjx7P5Z8IZA+1hV+s6nM5WFIEZMDKokltl/TVwc750mdOmR0DsIB3/c2xExKnRXdWySODsM
Rntt85ybNO0D9g/yAJZYl09Gq53nJqKL1aGc8RVFxEYdHZnFmMPkpmXu+RuI3F1e6DNHlBAcuQQa
7ryr64eHssdgZoqHzm1lt61nRNHMQpWHuMZ+9u+HYixKN8s1TJR8usSmjZ5fZ4e8cQAZPuIlYP1u
uJztTZjZQXVl5565XsGq/mew5aC+esB1fRhzeyKLcbpQt7YaUfjXbsbgaAQ+huQTYrlPgD1cuSlA
CI/e5ameuwZIN5bGPlw1fX0biUXeS02a62liKB4jK8Gx1yCOvTzKuW9HDrVcNGIpyix//nqOCfFE
2U1cr5Nd7y0TzxY8eqx9WJX+leU8NyEqpbSQAYq+Zc1YYTDPekrU5Xcxvhioi+3c3Cz+i1GAYC7Z
9dLIfQMKaGM4doiQeWGahcc5yYrdHFXllX14hnKDtyVtQcJifQHdrzYiBeyxnJ3M8YoqLeHaGc3L
ZGoK8WOLmp6VoErnT+GxRLxn16C/vUFZGwVhNdC0tBZ1JW3AmEpW9WMWI+nrz7F95cueu3epE9L3
JfNCe2T1C/1+CRVDaK8qFt0WbStE33d7HcP7/WjY7pVlP3v5vR5udVjgUmYR1j2OV6Kt991vLfMX
R7XPDl1RD842q63EQ0Sw+ABRAH8EwDO9tVf+jKHR3+9o2EVcZkuTmKjodEcXlkDnw+kdTxvi9osK
jWgLfit4l9h5eGUXnNvRLkEpbSrYPSAxTofiy4cOVtV4MOmauQVVMiPjC+bx8oTOXekU+hWFKgrw
b8JsYNRD5HLNeGE4SdRYXbEzAWtR5ijypwo7qSsLeGbjmGwAiVaDpAK/xvVAeivbUvkOYf3c3fko
Pu/rOdMeWYFxO9o2Dgrgpq4s5XLPrKIEWt8moTUlHWpkqxaqSJQfuBqDmm3qb5K8FLth0GxPdHZ0
BUR9Zj3hIACcWXonHN71Tg1nNM+rkK+GSc/WMXDJ6dG/P6KenWwh8bW7y9/v7NRejbf8+asrFhOG
Oe7jWHr4o0TbOhLiURbNSIZQxVfejLND0c0wqR2xluu9X44SF2tfOF5Wom8VAHl9N1Ta8LFw/CuT
OreIPPYLOxeUONH56aSUaTYVwK7gZsBBdeNHQ7WvG7e9m5E028bAr68EV8upXe8P4CuwLpF/WOik
p+P1UaaZs9kGN2YtZXrT+n2Oy5NhFFukjIdvrjOqdL/oR+BjGZvirk36+Obydzxz2iltgM6gN0VA
u67OoeSo8/66wU1XNsbeLkn+eIOqK6f9TNDB1QUbGYGQBQuy2i22SKO0qsyAIKMt79EJ6R8cd5YP
snYcPIowJ96xQi0qqa0KXi7P0Dg7OD1aHQiKTUlu+eqvtmpLPp9pYx7ehLLAQWGcwF3TDcKE9L5r
BiDGaPBSHxxLsknUYprQv7XTnk5nr2VlsRN+Zx3rEZOfw6L3gM+gG0usezXXTXa2W9YoMWCwIJD2
taprFIJzv92GU8PaLf9d97M7UORmidOlF1DGxfRHaPLgd2H4lEZze6t0wEpu8j+cnVeP3Ea6hn8R
AeZwy44cjUbJkizdELZlkyzmHH79PjXnZobN08QIa3iB1ULVrPiFN7TqyZlz93R/3raOHY8AnSYJ
7LrpJoZOGWIKPSlXNVfHo9cv+iXM0YdLy2nc2YRb5wCQkFRiIIq6zTE4dGpeLCjb9XHqXWoQH8sB
pHPW/bRDQ//pDob2Y1Lw8PCT2HQfU40MaIc/u/W5qJDpMp+j2bPudBl40DXIzMaBqyHQ7rlNiPVg
9E+LvuTOLbPxFJlUjSk+yiY3MjOv96NIRaSacwKwxqt6nAITVAAPWCs1uBfmgCP9wfa68ZQANRc7
53DjgqPeQwJFdYNuzfrC0REANIyhVa4G9ev+fT64GEej3E3OX/Jnn1sz7uudl2ljYtFkloAl+voI
eqxqHVOc6JUnUuUKRvprVnfFVzXLv+adO+ys4Na8MpsEgGCJkAKQf/7inGeO1SuaXuJxnDUIm6tK
TjYDl/OhHp0BRX+gBRhcOWW+l5NvfSFsRtIAlpPOw+rZmFWt6zExofmcdbF7TCulUHGZ0IThO1Oz
7ITAG1cCWEFWz+DZ4FpYzafTKxlPCe3mZqr06OJ1DnRUdx7c7loiRF2i7OXa/8YOvl6FErXzzhba
HJ6KtirzYnwIV7sXmeeY44omJaGW8lXDuhqbB6dF9L0lzJgee5i85RV/0RL382UclG/3r6WNu0Iq
4FC9p+fOGVp9PjJHpTY3Ig5EPjjDL/gUXfxQsv+G46KPEB8q1xHIyjrS6L4H+V/5mtdWv1HYl3B/
gKi2SqNufYgBwmF5XwFnwsQyepe5vfDdrIcq5ET5zgHa4IS7pktDWFIc2NnrdLbEITZdFEe5NrWN
F7JXIZF6Rr4EmdphNkwU6ssKAmKvtGgjxLaat9+9PBLTQdUjDF3qIW/EBbcznCUmjCTejRiGP009
/Z2drbl1EFgZrjaqirdZCqZlleohwQ6aeuwtRPjS6KcyDI15CFME8Xeys63LjE1I65nLlMVYHbs8
DdHQSgEoxoVNYmTVpeWbbrwYQWRU0V8J52c+3998G9ESLyJgcZ3ck5rQ6oohxkHvAKmPwJyx2W0r
pzwvI64B90fR5S9fxYUEKtjGewC+ZBn89U2Wuksyla5FxNJ0cf6rjlIN/X9Lwy2u0dGl9xNDj7yH
GcXv6YKVyKIEZT9asFsAb4kAS6MMh2TTjDFMaYxmfIdkff8Uj4ndHTpjqKwDNubODJHD7ucHXThV
8zkhW7f/VYjC8HXPq4moBgrEnk7LBr0BhieHBpQu3eCb4zua2pQCcE0CxcsML9DsBccfRUJdUEWe
veh9LzCTwpINRZVDv7TMcG6ZrX42DCV7qrwU6tv92d5aU2pFnGWkUUnT5KZ+8Wzg99Sqo2EngeaE
VZDUdoVpF3C++6NsHA3iGvDJYNbpZa0LF3Wtu0Nju0mQO5Z4UAmHP6bdUuEziFXG/aE2Pwh4A//Y
XBjr52jJRZM0C1OsRxGC7QAvDhr0w51p23ht5d/NMYcuQ4S42qOZWqcqVcsk6Hpw3YrT4IE+NoAJ
ygq+WGXq3ftIi6vL73wbk4iOFvnuOhfMlsEo6o4DqEdalPvebOIHVKJnvzOHG68c5BvJLUB1AkqD
/PMXmyIc3ba0o0wEKRZG5pFvpEiZOLqBoHRahHg2hW5SPVH1H76iuiKSnYtm424DnqwjvQbRAWjL
6qKJ6qWazBS9FnNuSMs83Twg3149FY0aXouui6/353VzPN5VckCJnlu/6mg+RBWV1DjAnFycF2DB
V3OpjGMyx/N3dRJ7wgkb41HPRHIYkAGN3fUNB6rLgYSAp3iettUpi4WFI0hSXFBumq5qXfzGy4Su
MHReF3zpbVvPMbBapXUR4USLMemCz+d55io/Qx/dI6dsnHSG4gU0ARigXbd6lri6xRjXaRS0duIB
lLP1d7VaaQGuf01wf9U2h6Jcy1aVQJR1EIKaqobNPdnhMMI2XUSbvcM9xX1Q8n7codxsHHc0N6kJ
St1BmrKrDbmUWj4OfRoHCxrAxTvsKw0ckUgIjWNVLzCM51gI3J9yrG2+3//KDRQeXTZwZTRliflu
NqdmpTXm41qEAxJaTxdAJBA5J9crf7Vxp79LJwLPc7/UoXGkaT4jBAz2zT47dhLjVC96/BgUozK/
D63kYNd97zz2Nv/DCUsCvIFUy4y/3f/JWwsDxF6D4EVrnwrg6+sjhZsEqmWQ/hUWfvEQ9zDHwBOc
zGdPWnCrRg16AJ0s2cK/ZQ8pJnAImrqehDHrT0lTmwTC5Xga9Ah/mjqOT2PeTieMtpJj3cTqoe6S
PXHkjesS9RO65oR+vAjr66pt3RHz80b2Xavhv7Kchgc0MsxjiJjpYTaT8bNr5dhX18PO3th468j2
qE+AGSXlW7eVlxgzoWSi4ZsOYXdFGsT+6EzjnurIFlKCiAUXRhO581vK1DRXvTGpMPYIt9MCkr1i
hvhMdH181nOj+QEMRnzvsOj+bnUD/wdTxAW5ZlyW5VlZ4tS+ON3ixef7u2zjEqVoBwVdQ0+H+Zep
0otHKtOyNqZzD1a2adL3iRMt/9letCCJNOPqNIfVn/fH21hlYGhMNCuMCssNXnB0IqRf6HWNDX0X
z/4Pu8IPcWO/ryP7e6MZf5UFcJX7Y27cO5J46vAOgwm+yXbbEVJAk04AkDFY/NGG+XxQXYQEcdqi
TLtUv9TUNnfuuo3Ty9ElseDgSkreal5tI487Ql/IFp74QaWpO7QITyGoszTH+18n/6ZVoE8oKMHc
NLdpFayCKLuxbISiTRrbiTkkB6XTkV1qbVHhZVhz2vzS7qzhWMZa/XfULG148PJGeTscjjic2WVJ
aZ+tL6uywSQ0qSkoaJWi576TqvZT6+B3chjsri7fHgjTfCazYUy4XutA2GonIK0mxRIMIbAHs8ro
W2PF4pAYQ/07H/ZiKHl5vDgfQ6IM0ZQP4TVpRXGpe+WHUYnxPGsYoNxfx62TSEEHshziR3AcV69j
jjaELsIezkw+KUGlx+rj0nA54OzTHdypNS/3x9vaoZApuYs8CXNdh2uVYVBMy+rwaqg4f/gIPKv9
SW+7/F9DW/Q9hObWGSQ3kjIv9LhvemdJodZq29lwPWyrxWZkSnLx5IEVSY/6PFcUWISu4V4C+nav
Jb31oYThgJO55GU78vUSesZkjzGqJdfFFZhqMiFPRZmrBwOzodPb55QKHm1lB5DXDSZLmRJ7dmN4
T3WJgWNPn/XQmpF61Xp3rwK89VXgg6mQgAsFrbQ69tjEqRUAdeealmP2MVc1TP2q2TkMCwa1Oxfo
1hVD4ERbULZbbyLt0fGKdFFpDFZm73ysUUwI+tBUPwHNRzRA68b2PWlWi8dYO/4Yac3s5ddbrwZY
SksKH8sgbhUL4ZeuLGNukRjGYagGeo33y3mhbPKvmkXhf/gBD+0xGjPjO9FCtofn25pq71m3gsI+
v2C9gejh0XbwnKuTz/mHLrenc+W2uAKAIf/+9g1E+REYDxxHELjyp7y4bjBzj/Gcjdxr2Q/huRHG
cqyHJH1QW/03MNpwKanfMxBrur6yDX0mt1IYqvXc5bGyDZRiALkd4lpMGEA2ext2YxMxeRJMAw7s
tjkSWaLok8V1rxL924L9spavNSjGhkpUGf2YrZTXqynQVCKJKB9mvU3+vT+5G4EeoASeZG5ZyXxa
HRks3ZvFKAEO6RW2602L19KAfv7p/igbuwXGH31KEBbQndbtNsyYu0yPgWv3k+ucxxoDV7fQp4to
MC29P9RzaLp6+wnb0QaDPrAhPRHnbl9aPR53mAFjY23hi24Ufkdv429Ew0bvu1ZlIV4QfZ81/0ZK
Zz0uk5k8aVVoVN8WEzGekzlUzvg0olc0nceunrNvyjg4TZB2s6Mh6FRG+ftci/MvZUXfxYcQtDzZ
Q9tjNzU26fI4VJr6hQZw15wUpMP7yzKH8y9PVOhsJGGrG2d9nLFDBROK+9jcxZjQZlgIyLKzhpQT
FOP4YR5Dv/Ey70/NGefpE8J8OLliqm5q1yJpsy/a0uJZ0UIaH45665X/tWafAXKu2qo7iLzQ0biz
k+4vpaz1EJW0nq3k1m382U7defIrOzWLIOuGGj9Wx6wSMH8ebhlqLzoASCptMmyYK3xy3co1n4Q3
i/Q7GnmGurM3Nt54uH0k25wCNuD6eM+Y24penjmqWsoB36sqUAyBEFZhLcGgF/bbAyXGk0AnRI1u
VUISQtDQGqGnWni4firx93joKoBXg+rtnK2tXc8dCIUKXifqBvLPX1xc3YDCC0qzURBbZlqecX6M
ooOWRm571hNR7CEQN8IJXj5p3wBti2br+ijXgB3InZVrDzDozPMY/WHNU+sL5JuPwjRxvjTMcee4
bX4jf6sUkwXbtD7Ztd3gCKPCvi+GsQ1YvPAJDS37A0Tn7nT/ZG9dlvDPEchFE4pG3erBa53JnMe2
oS8BYGWgI6RHFC2sJrFR7ZGWhkaGJfkhyVTzAboVYmy4bRr19f6v2PpgcEey5Qrl+Obdh5qeQ5Sg
WojHbfQVtGxxMJfG/ZYreruzU58f0fVVxi6ldg5iFmzy6ovzpHGMDnXta0MgOH/pvaL8ST/Uqfwq
S8z4nGXLOJ97PSyyd0ui4CjY0UDD5jO1/0zR43/Ks8rrAiOzlOKIaJpN99YC0QQFSTHFpySypbXp
ZGFlrMR987XOitQ9jG2noj7WpUp+KOiN/AV2Q3wjVMUGGzK29oDPUYbTMAIn75ooxEf8zTMsxeY9
aVUBLHO9jydqcopm6wqqN/lXvN69SzXbSDCrk7GzlhuPn9TgYByktnmC5Yl6dUCF7iHYwIlJuwx1
+5y7t6ySnWXcqiRRaqbVSGOG22CdmpVVZXpNbrKMiTk91qWBLIYltbw9jSkWhWn+XcHFP012+uc4
xAmCRdq/9+d045LlJ1BFArS7oRaj9RQyC0/hmKIGcFXMNBv9MqmWE0Ah7aylRbQDGtg4Jlx7FPh5
7E2Jvn49te1ip2PWojySAm/HWX7IDqanJJde4e29/22bq0gMzLX3XCdbnZJ6mQxh9YZytTD8uaLu
NV9Hr7F2gI5bo5BYS0CXVFVdF4WSosYlZgyVaxuZMzYt0v29A8N7/1s294oEySGkSkn9JicsXSVx
p5kCvhpi9uhBib0Wk2F+GGwq35Y3Lf/Rs1Zt3xw8+9HIrSU+ggCzP93/GRtPCYIqmHLzj6xhrJ6S
yRtz3IUSyvrpFF9nWKYYdTbiRGiK8rM39Rfahntyf1uDSqwS8AOw5bAxXm+Zms5UbkYjXe44Qntd
VcIHQ2uL9xkqnpgnFPVnva+7nQrDxqOCagwblItAmnqsroCmrRN7mhA2ieKk+qYhTnqKuhqQ4mIk
x0lp8ncTRPVDPPFyasXvMDAk3gRTLBKc26qNikaV1GbjXNLkfF90VXHUvOrf0KXSKEm3bz4q1DUA
d4BDh4l30/4SWqdVOr7E13hx9D8cY44l3XXeOfs3malkQQDFMiXQmX/kUXpxrc563dUdXY0r9sju
p2Zoqg+9p7fHPuudpzo3HEh4FaBE8EtvTjQYGlKJ1HKknExM/3po7NJCgZ9Df52GuFf9xY7rn224
LNj6Fla4R5G/Pa1SOpzkm5YU7VraEq+Hi2bXXCDZ4gYzEEcjSlAqGUqcYok+DPiY20etohB6WIoK
0+GaxEP3M30siKktS4gdPMvGtJMge/QsOT1SqOf1jxGis9VIFAPfXiAtmwLcz08Rs/Fd1L37p6vW
vXmOWsMZaSpZJBP374yN4akoyweG8IjXdHUN9wtqqiMd/ithi3EoOwpLfrfYrV+kyfDYFqA6qyxz
HvQ+//72kSE6y8ySt/ymWeHhmESRpRl5AMIGjZIqe6cWJo7wZl6MF22J3HdNU/dHoNVhcH/oZ7eU
VyEaek9gGwm4aRERrqx2AApleIB41ngVizM8pE1npse5CPWjPsTLZcIX/LESvfHDm/uBrlHSnoVq
hH5tt4vsYTY+anjxP31Y7Kn+3NymUoiKB59/gRyyDRkRvDiEpQExOhb6cO1Hxf7mFkhgFdXiXOAg
LH80Xmx87bGo/np/Om7CDIpvFsUMGOckPjzIrwetANdEVqv31yqrVPWEvGV2bZ04+TB6pdKcISua
e5Z1N++yrPeZCJzRsZF8/vWuR89dF1E1XL2CvNfSk/mkUgY/3f+wzVHADiGGwWNxAxXr2sYswrAd
rk3TW3+j9199oLxg/MYo5Gi8QuAFZI/k9fTVZuYWTULRohldC7HmqcSSx9vrFGx9Cw17RwUli3zE
GvbWzpZZzcM4XM1OmQ9VM8fH0Yl3NV7kVbs6GfSzsa4C0KURy68iwKqmUmGjNXA1R8e99HoZNcci
tLWPIqqt5FgBjscPvS2spyUpy4/4fJbuEfUrbBXmKnP3nr6brQl7AxwJKuYENHQU5PX18jw4cPgd
rV6kOEGq+0ZB1QUBcrWMfdsrdYXG9zT/euOukWNSXsM5DprnTZOtq8p4aAGAXRXC04+92bVPeRWO
O7tm88sgy8KE4V3nQXr9ZVhQWhZ6qwshDLK9pYl9o+iT+jPtW/2iJbG3R+W/uenph3PU6KsRpBE1
rU55NKHBzarP1yUzxckDzvboFI34Mhlx5U9a5Fx0rayvUZdEb+0gypHpJfAf3hhqya8/1U5oBoEC
Ua+KUldnMzeST+ZML8H2lG7vYpF/16v9K8fiPWP1JCh2nRy6BlzNrlKWK9Bm89SE3vzYNXb8ZWxM
/Njvb5TbQILBUL2DZ0TwSwSzuq0nOoTIzmGNM2ZK/d0Y9fgd8aibnPOxGTx/MNEg87vW6v4ZI898
cgdv+iAEFcGdGOLmbqBNI9W+uBugc9GyeT3BbtRVA7Yny1Wv9eIjZI3uDBIMrej737s1jCQberrO
v2GuvB5myLvSEg5blg0WCj+qUb44eFo07eXeewOtXodU03OlzozlquWK+U40Q33K0+zNqCtm7cXn
PONOX9wt+IsSH4p5uUI2bv24GJZPlSn+CfVlOKI/P+1EWjdPuxwO/yzJ+ZGsUvnRL4ZrFqQeY2Qi
ruhhLacSw5QgMc3pMoql9gupATTmFIV/Y8leDLqayaKYNWsxh+XqWpN2QXkof4jqUd/Zf7eHTqNA
wrmTBWE24epqSbHWMe2Fc4DH9fwx1uf61DkCV2aoDjtD3W4NAnYkOqBiIiNzI4auKCLuWnMwroWS
xkczBsFj9u0e9e32g+Qo8khTcYZjvLqxZMUSzCFa/ThV1wd9zsbDaEzVl6Sn+n5/hW7fAQArbAwY
BEBHb1JZYepZmCaqcZ2hTvsurs6neWndU5fnyXEEjfv9/ni321BaYBJ4S84EjCb99Tbs2N0ZZHd8
SrxsuGAmVv8sS4F2b1RFyUlk2HD7QFnVnULM1ozKPgGKgKwe9aXXw5ZQhB10IswrQM74CFJvOGQa
zfJSMdSdPb81o9RiJJyCaQWC9XqogkyuVrEpu9ZZWgdx16dfo9peHhfcS/71Zkq2O/eiPESv3xyw
ZgRNvAa8PDdyyxbiuUkVw/4csUT7C214p36A7A0hwajyEkVkPAqsS9bkePNR6Q8KUy//ub+qG9Mr
+7lESYQTRLqrlyjUxzarkgIBrhA33d5zMH5MQ+3kuuLNOmn0RDgdbFqiw9vG7jzHdKkiaPFIlMYX
SHH2cWFuTvc/aGMRocZwKACoUktf40ahgFr5wDVKtFI7tOYspDQqqz9CHK0u+GrgaHp/wNXFQieW
hw3tEmJMkD8UQF7vGgcUQEGHKQuorLiPVohcdWfGe/ndxihQoHlZQJAAMF5n+1nTY2HaZhl8nbR4
woKyOS6lu0fyXJ1x+S061nmUcXR4njfNOces07QC+hmYWtH7WZ9qJ0Qt/nYGbal8c0Z7xo9AQuzM
4OoYPI8KIIakjhoyfdxVRNt3nQbLosmC0UqKP/ClaR+GENNWdIdF6fllWksacZ+AGkdyx/iYuvTT
fuc3wIpmb0oOwxp6qRjmPPGoZgHqze5nyyDgwuXK8esoFAc7WZr3iuLVvj2L/M/MbKqv9zfR1sST
69DOI5km35R//uKNrzJav0PZlAFtZhQu59H4ETp27ROfdQdd0Yv3kMO49d48qgGlHvkA+vSo8Ky2
7jI2U+vNdRkskM0+RZ2qX2p7ar+16uS+F1X6bwIG48/7Y25sZPYXHXuHJtdt9UYri6xbmqEIvLI2
PtSlUvuxombX+6NsbCngBzzAOrUaEPerOg1KTQDkaqUIUN51f7q1EOlprMe0uhLZoHaV61FR4moU
CdtPSw95k6oNm+TT/V8h5+/F/S43Njg2SvtE+rSx1q2tsXO9HkvnMpDFhD9Dc/hnLmbLV5Je/+P+
SFuz+gw6JELkIl+/krFWLbgV5mVQh2F39rLIOi/GlF7uj7L5Pdxxz08FpWU56y92adwmcWM2SxG0
gtSTFmTjl0bokKkob4Q7PU8dzh6UFCD6SDfs10O1llWKAhe0wHEm/dtoZDBCe4Wz+x4xYBkB6+Vg
B5GIRXWkEGnlbz8alGaoZIDPdSjXr+4kdGJA0iZdFSx9qhzbfpgDPBn701ia+RH9biKeqTN2Yp2N
VQSE5BgqVXSp47+a31GUEV5eQxmMkWqcjbAvfW8a9+wYN1YRFQB6ILKPD35u9WkGwvzk+mERxFpm
+mlSVZfK0FGhU5ThdH/DrHlqchkZi4KISVItl/P1MqYZtXtV4bS3ddxMF6MJ69bHCCf/mI1Y0J0r
gOePkd0M83FADyd91GHsKadmduoRl16v2BML3JpitHkwjYcep9/IO055HPWLNvPxw1T8U+tjBxke
v9CdnG1zGN5PEFYU3m50TfupTWvinTJI67b5FI2pE2BAqxzvT++qMvM8u/z1IBJlH+SGbF8nmd5M
Xl0E1uClhl9QzLSPRt4L7dxF8fhgzjFK02JQxKXUkYDcWd2Nj/RM0gHq4VCQ2LCvF9fD3y1S2qUJ
aH0YfyhWOT5oXq/vTOXWHkJ/mYBcik9QJl0NQ6dhJC/JmyBSTPWrpzThh6pRnYvSaO2hSk3lUOGc
dxiGpTtj3ugd9HSq/7CUPN1JITcODj1aCNP0LDXSkdWdlEx9o3dx1ASgQIqnwbaK75SJalQUo2Hn
pt2aWjAnZKsgCfhH/pQXN62okmXShF0HPT2t01BAnmMPvbEFK8FKBONSBwrSCZHf6iaA7hwqZMpp
oDoF6q0ZO42vGb2BM8rzqZ4pxbcfIz0c3+gr/DwykY7EJkACvgHLZwWhkKghBlKvjD4bHbxv6Kn9
DpH6Zhb5PsBDPCAUY4krVwsWek1XuFoq4JA5vV9Ae/SLud4767cbVA5DtwD2q0GCut6geRYlRKhh
EkRDzRmfc0gIvtXkXvU0pPkYftXjblEfxlFvjfOgDglg9twqlBMdgCV1fQQ5hB7cvxrWci3PMyzb
opKQS4Kyju3Cqmh1J25FUFSzMfFuqYSPsxnl9EYnNtxJzcM5qJpycfzYFd4/BtFv6MMPU8W7ME5k
I6tLU19t8OP0J9tof2gz5KQzZnLxH21TpQWCSGmyx1S5OWRMJioQYNAhjBJirNbM7IcixscpDVCB
md4Ju0iCqcxwp8xyb+e53RyK4AI0NRIiN/eX4tEkzr0lDWAjpdeljXV/KlPnmizZ1/ursTWStKIn
+QWoesO3jfISCFvUCQ5abvud0XRBFk4GwgqZcro/1NrU63nhobuSxslCFLfm66tjQLE4wkAsDYg1
9V+lSZ8M6prhfVVgdM1YHmf5z5o1+CmEmooHG9at62tRr/6A5NZkh7rpTYPedqr0761qsD51WWcp
JydLnPIw6W7xtxqGpuYP7WR8K128WH09y0GbjpEx733N5sQ9V+ZBF93e/XoNkp+GuwicEYMyMMTC
r9WmPgw0VnYivq3LghQesW4I35zlVaiCw2VcgFsWgZlgALz0c/IIdCs631+erVF4ssG5SY8ySkav
VwdAbudljiMCW3juUcTIHpXJbB/fPgonn7cZoMutewHetQvF/D4JrHy2jtjNGWd4h2+0Y5E7jRsc
7IcEu0rWzutvSeCrxCVelsGY6tHHyUWV27L7/O2XOKMQRwIoB6W/bjLPij0WRh8xijo3J3hI6Rmd
eGMnytjYaPRBqIBJ0XYi1tW10yheSfUv5S4o6tk5OVHaorw4uW7h2xXmPTvb4CZyY+okm0QSW4mh
1u97msdIMHaLCICHzNd+cAtIJBmsPA+b4O+TFiMKrgrjLzUTe5mV3GGvklI5NIm39Xzt3ailtbFj
y4KKCEqvMY6NEdUKzCdtMa4T/rXvtXgavxVA3f5Dvdj5VavWr/t7c2t8KdlskZjD8F6fADu00qJo
vDQYirycz0R9bgN7OOvdwPbSNMI8sG4+tcDv+hM3FmYHxuKm5U6AJddzPQuIzwJaQFDwNnTOkAg1
cF9Jg1gd8osxtVzEJtCtz50mii9xKhL9oTbbvRLzxjYzKNWSfhBJsstW2wxB9BH1Wwtb0tEy5kPo
FrXlJ1S/wd5CY3j7A0cSyUUjS0rk7ev4znBAY1hFEZT1qOq+hjP259qto1+TMdt7Id3GjL4aTH99
G6RmWFtWE5Kx92n+TnFFdESnX/Vb8VUR6p9laJU7h2hV6pX3D/IAtFpQwuVKXR+iPunG2qvMNLBQ
jB78NBPjH22B2jAO1InqSiWlfHp/f/euOczPg9Lct2Sjn+LAGulatsh5DjjdB7lbL5/QeY+QHpvm
K1p3mEjbxXgesE0+TsLWsNUshwP4h+ZE/Nj83c7FHv1la9J5GMGl46IGJGpV52L3JFOruwQWluCD
1aF/mDy3euyjWBxD8ibg4ikux/cnYeMRkxclYTUlW1RuV48YOk5pYStlGuCJvnzqSgBgtaq4f98f
ZWt56cRAIZQCKfY6ekeiB0f1jkBmiV3lXOBMfUaRoP7SgD74nGKTvvNobp1NzgjHkvPCUV89Z3ZH
eN56CnNpUG8elqk8WVGPRY2d74nzbw9FXE4dlEdn3aRQJ3vCOCNPA7vRLd+qp78rU1sOs2ftGaxs
LhW0F0CCdFhvrgDRJoqSAdoP4l4Uj6qjjA8htbWdcuvGcyYVRYmiJavsRljZU5u2d0YSLUztl+FD
EbbR5E9estSnBFX+BhfmyNCPXjjVzkMRl/F/97fKWttLnkp0O7gJEEQitlpnDYvZOk67EMqnhYuY
I8hx9RopaA0EytKk45+GljjZ96IusXV2KaqPfqLMqM/7neeUX+dE2OZRVKJpD4slzOJU4KRpn73K
0/Z8xzYWhF/qQQ7gDbjlP4EzLoy44ey0LVlNmiX5O4obO0dnaxD2MW1hepkMs9rKQ2hS/QVdHSS0
7y8kNqlvLXO1Uw/ZOKAyt2QTg1+nVrp6zFAQKgYpCxpYY+N81sI5+dBaU/LXXLnZ15pYfc8uYGtA
qZVEveC5Y7l6zxwQjUqcD1GglGV97BK0NLspmt+7yvLDoPl9ur+rnkPLVZBApE5vFKSrzPBXlacq
xK5jLIc46PK6/GTYS2z6UPli60jPu/iijeFQvndD1YYrSMfzOvbLQHnfHOcHe15062z0qSuOhWy5
/SVEbuTgAkQ8H+0uHwxfndMoPHSimMxDP+kaWGLNiKOT7SVGSlXbNajDwPFR/CIXmnIomyhFQFdK
8JwzNS/PniOU5qEOXaPzmykTxjEXTkPXGvylc260qUzefkdSECeg4P0jv1zPSKkXpguNFQ2Z2ZxP
o4uBEmQb4xh27bwz1NZi01UlFudYywLV63gi449GyqvwAyZvDsJCL/7oujL7CXdRPSSpov/O7qKW
iRAImlE87KvtHMKrMPMIU9dR651jVBpPkWaSb+LE9rAsyp704dYZpeFJrZ/LS7pSvf6+JU/VHvAO
HrKq2h4Tw4qOFeY8OzfzxksDThopKtmhvu1Oq+iQR7VnK1dN71SoXbX2rs2b9jOCIOmX+8dl64Ne
DiUX9EXNEoIY6swuMkotdnUHU0nzi1MiRvUbo8A0oCgAZAIRpdej2PYyxYNkzERZ0/gpdfELXbw9
D9CNB42mIaBDpN8kk3l1gWZJPGX4OERB6BgYgqSacoIOnpyh1eoPud3El8jN1GOUcefd/76tbe89
o/JMOBtog77+vl7tdHhHnLB+mpNDy5G/lEOm+V7K545Dbh3uj7cRQVK6xCxSaokQTK92vQctjDzU
QbLMnJVPZqu555Ty33mOcJhDQyWDODvvAQI3B5VmD3SF+K91jaqj2ZoJy42DUdPDUzouw6FvYitA
ksY5DqXVXT1qqjtR68ZRQN4JM0z04OCoenL/vtifTmvXoaK06N24hfZUpXZHsuv035TBM873J3Vz
KHhUoHN55jnir4fCsNEe3Iz3t0gS99zbYebnSh49ufXw6zdGIscDQs4DbK0JTaLwciuvUGRzrbru
D1qCgQINtjL/kWOLuYc9XgNXZZwFwYcAj7PHG3yjHzBFcdWlcRy0Xd8/mq6Snh3s7g3fdSP7Szui
5ney8mXJD2bYmj/N0qgf6yXP99qz/88Pkc0vDgutxdW2jaraqcsMNfJEq41jrNXpBeOv/jzqFVam
g6eQA9YDU6GV7gHVLG6lsG9O9yd/46zK24E3CvYcSZj+eplh9RSjNaHH3qY9UmrC+ZUbeoukU2pR
WLGd39jABk0/KrsA+ansvR4uK0dTD0tpJS/re8dy6hPoiV38dwc+ek+YcuM2ZzfR56KKTMF63dSY
ygWXl7JSrkk+jgeYec3DnKpqcH8Gtw6KBC9KdVZwwetHcM5ru7cyyL9TlbTD0QKvdZ1TaF3+0CXG
j/uDbS4XeRD6O1LsbN3uikfVLksdxmEMfcs6FF3JyoUaXRBRasdxIS/YWbGtEaEgILhFocu8MdKq
TGfibYHDDhMBnXzXzHtgDCIKnzLFnrujleWOunOhby0chRFa+BIUegNBrSuFRC3ro0AkgmOYmx4k
AXtvlK0bnLCMuILKw20dO4RbRGuPULwplB4gho158KWBsHZGZb5719GFwHfciK3L/TXc2DCy1Yy+
Jow/yE6rqNAbKS7Fhcq2tIT2EMdlckqN0fFDYAM7i7f28ZGXnS2BC7IVBavZlqv74sFA9XuZPTEk
wRBHuXrR87Crj3mRhcuhH/VG+RaOVm2fjVzPk2thW0p9CIsWZIy+hEBjVKG6X1Q3po8apUZ5Tft8
+JrlrbDPwgotdSdw2JqZl792dSM2yiyyrs3RFgE4cjTnAfG6sdN9LDXf6G3/fxMDXkxHrR23pnXi
l7WC/h09auo/y/CHOi3loSxoHRtKW38o+8o8tl3X76y8XNlVMiZJUkSQYKvJ9lfJH9LLTV02xAxO
4YlP3ajNvq1o8aHHSfvg2plyRAPD/MHyqMeh9/JP9zfexlEGlSOFGag1ymfw9WYYytjuRhHFga0X
RnGMmozGqWt1uX6JJow5/Fl1+r0caCMMJT0ABEWgS1ayzuNzBMkAYuKm4Cl68k7ry/ZsjWPqL0qm
sYkosWpYAAIVjN9IvXleYoIzoiR6LhTJV587RZVIdTCYgVKF9ofSUSsafrF20EXj7Czs1sxCukHz
UILxaIu8nllntsHq5bIXIkIZ0teGdsntVL/YFZXLSK2XnZOyNatwKciKgB9ASlkNKPpcGCAERRBH
Q/R9bNMKwFUtTo2lzc5D0vZe6XNlemeydyXfGfz5b1/tY9xKCbTJ+QC7rktVVq+F/6PsOpbcxtnt
E7GKOWxBSuocbHdwb1i2202QRCIIEACf/h79qzu2a1yz8WI8ZYkU8MUTsNVe8GYtnSyIo1G+dAw8
DnqVQfREH4ZJbth3bgPtMoOWF1sQGqdEZ7W4j+jqngYdARY7D+kq7kE51UWrhqS/qjJr5se+H81j
o2t9C01e+KEqVav9qOtCir/ciD8kGtBNQWNChISN4q+H02u65JAipZeLmvw9TEaTgVhYUB3//eL9
6WMa7EzQn2Bh9NuUCbSnGQqEjF6KLQo3tYWoksirv4mA/iF6QjoWkhk4gtBS/rWeLNdit6Ur+aUq
wHrpMjBQoIsdKSDkcoyF3/79mdI/HMEaGlwA+GB5CgTVL2lsg8mTms/Lkj5b6+HYr8pvBAit9PPI
c2fbkioxEBxTk55CGtREoM/ZgGG9+sDeeFpM+xHPMbIuTMG+Z9B829vcp5pdVLLCP+B5BAV629T9
epL74B8dqBnuPo/p4D6bshzmNhfw82jt0g/RFRRtF2SszbLrfLDiEcymffnLD/mHVwwmH0R0AL3D
kOXX8wIhFG4rm3FUy4Lvbb9s7pQNOVWXdsKffymDfqVqnyMYPFIB/gHjB3zUXz9uZ8JscPfDKx63
pG6hc8WS1vJYcyIKNtiWpoa/GZgnqpsY1PH4pIZocqQcKgyYgCtdaxJtOrGYz2fQZXQ7V0v37+fg
T68EjDjg+lHTQwjjlygr4oTvfgPeXkw1fv9Y2WPkw0oKxv6j1uX/XgdIo4B9gkcGxPcvH2VySSkc
XdglhFKTI8TQzI+e96K16S4+/vtTQT0aXI/zdhX7oX8G9OG83VaQgLmMjayPYc7KzkDnpC1n8eXf
P+lP1wj5CQA5jGchqfvLsMT1s533lbNLTGPeGB/rQwP1SRJDNOUxb9zWwspl7lyipr+0En8ISv9z
/zk7yAIE92sx0ptiiHmBtymlUYcshOo2APz13/e3Z1UYTGUg9AXVkF+iBFtzJla94njAru1inyN1
oB5+X5FN/qbsfq4Of8lK+CjMI5GZAFH6taQbTdzzJJ7wQPVAryh3otUlOrLRhgQJKKItKP7y6d9/
vj8c/wYICJwQwBF+xzv35myAsoE6Mwa9Agy19tdTAsM2WY1/AZH84aCceYYwUEKN8bvOjhnTRiMa
z5fOR9t+2aSQ672iCKaqXTIPdsc+Se/vNkBNy8/DUKf938LRH6qc8zYGQRkJ5nfYgwmax4OMQeCJ
8/FHH2FmDy9pOn1JSsYWslYl/wKxLkxqIf03lZ+ioEC00ah4S2KLfLxPDTy8TxsUGa6B8YKxrHLD
kBPWg157+Pff5Q+HAU0PFpPIiGAG/zpUGqt8s9OMbZpCSXbiqS+JjOf9QhbZ3jKO+r4f/fYXsvcf
fyKANNFNYr6ELcM/o0atpIv7apsvbcWyr0kj2VOQwqEvz+lpWs18w/F+kd7i4vLfH/dPwyRUGLjF
SMfomH/9aEyPgoAZ5HyZVoHCxpuDik3AVNmnlkGKfemQaRiDoIhUot22Oclgc1dnoGhvS/Tp37/M
n+4EKABn6DiKQywq//kajMjQO1cFg/pkudQE/X36Og75crZuiY3/yy/9hzgGlgxIMpjFnsuf87f5
fy0uumxOpUICAvSvAs1hhRAj9OW6//5MqHcxjTjT137TIRpQr2BwaPEpLKkeAaLNCI2DOAzIi395
oD9dMxSjGGiDhn0eif7zgeA+OC+RKcFgK/r5tHJejW3mafXiZ0cz7AusePqvDwcWLnBEwFOhmENl
889PhCgwSPvNxC9TBvF2UudwN4T0ojIFkTus4P/90/4wlEAljO0nBsslwtmvxBSRYwwY9Ygj9VZD
VdzKCVrSghfzM0zF0cnkfK2X1oAgqB4b6ehA+r4BfDzoIgqnEok4YD48bP1BuHKih3LJnTgsIjU9
gQ3Fkv/nHwSKxZBmOlcdILf92t2lK3RNBGQ+L0En14ex8cUV5FRgi1yn871pzP6Xzyvwuv+ZyMAS
xnYSGB1Qh34z8wCeTmHuIqfLHtLBLcoO3U41bB1EtlUXf/ktzvn3189C9YEBKYZRoHn8kp+hHAa/
tMSwSwSVsHbUbhBkL8+y1AQqEvEXibb9a8/WRZ72So+2DaBreAKO6jSAK72omSyG0/IaqHR/xfzQ
vAPEpC2EYH0MHsPg3NCB6lq6bpscsvFfvn/6+/fHQuR/+pqAiWKZ+s+jW+3QwK0WAKjGKtEPPcZt
312Pug5Uz3QvW90X+U80jg1YULxBBJqrfPrM55mHm1IwaCRT8GnGvxQ9v99gyNTgfAMYg8Hbb1rl
eJ8WTnPnVJ1I9SUZo5JkrmkOG9+SJ2X9y7+/hD983Hlyj4CLGut3zfkxip1j28jAnEM/QqFafmen
HYCmpsRQJ9+nv7Fmfk+uuLqoigEIqP+AlZlyhPhoLoD9Gc34yVFgsn0cB5D38xrWoMFeQO58+kv9
83ucB6YZguywJULBip36P39psAEkOGzzdqnmeDns9crOOtPVXxLp+Yr9fqSwMkVTiyoH/LlfN18l
H/t4m1lzuQ46o8cSLJbhToSqODRJiCjhDubmraO++poYJ9cDLfxadZBN2ALhdbS9w4RFpGdaWvlq
fDHcq55RflcsK7zUdMK35QasErO2TvggsWbWdACkJx3WUx96iJ0tg/Hbw+oEK8m4w2e89XPP4D5s
Y66heF8133TMotd8KfgDR5YdMMZL+9d6GOhOSoayqgPsMPrYoWwWOrFv8i7hg/kWgmf8ptm9/1Ek
2zaBGlFsos1m8DpaPAplBIp70AwEYGx9Pl9hSjzGosVxMQUN7d5UYX6AUhn7Egs+v1ZTKl8Tv0/6
RFO2PtMac+1DMu77Tph2Dm5Atp/nn5CIofLSYjYUkbph1BFVwNP1s+uFgYEIuJFzfnKuxOqkiWxQ
34Yxw4wwhKX4FMWy/j66ZikOI+pwd0rhzDZDRmE2+maOsCq94aBLDZ0tPJuvLY9CfA3QeJZ931gz
RgTiSm7/gYg2Q21rYSng6sku+nZsArvlaRkh42mtkgcm+uUzL6J+2MAW8U38vvulERdRurjsdsok
drOwAvZxitBcRYLpS3hqA5j6ntbUli1wWMKj3s2Kd2wWRHmNBj6c5rAva2vPXjkXHhOn7YLVG3un
fWpfsTBGpcIBZ3iyMSS4LzzD/0CAsnSim0xIPYHCYgXjIGDuFbzwqFtaAIiGj1qoLG/Bd5x2YgVn
bzIMDuRuPjgsLZa6/gRh44QBEcbpy1L0agHFTLOvBoqurE3rFTV5QLJrgHEDcO8A8xG+EKB5kp3w
nQGqw7RogLkCY/69HyC/1iYJwB6A4w9h6IBTa1iHca9/7gNN7lDGmK8AERlxoGqd9WFjg9NEw+vO
khJy/6ytG0j9trrY1w/c8aLbAK94DGsjRjIGU95EwtaA2lVYPHKZzEmLTmRup16Vtt0aOj5Gq4bs
bwE9ZUtA87fX81QzCbNNqZ+HZWbXU5GJUyS4+h6ykjendA6J6lb4ZrC2gQjx42hkOZFIpJtvcfzn
CTaJUHQhei+qn8mW9a87nPKu5ORHfwCrBt5gImYZ60yMPHNDlyUFuWRW+RXFvFqSWLn12o5TAHK3
GvrHZI/H1wYplEFWfRw+y7mfvsTFsr/RaFr3thhpEtop7YcfcEKiERnTjY3tDJblQCLYkIWunytR
X6jE+OcsXbKHRrHMklEO87Of9+KpGXLr2n0J5Z3lQJZ2dKzdD5lHISV2k5hf6rqWFAwum4H6v6oJ
At4VH+OOyi1Y0sh9i/DfbXOYaqt7OE3I6R4CrUOCJxurZersKouly8I6hh+g7eEqr81Y0E5i/8cu
IrPkNxwrs/u9p03HwVCHkglMJwMB7DDfW7OB/ttJLPc44dDuazlb3acoK/XaBePS+3zIGP4ohO64
2mve+t0VtOWNFa/jrNkHbHMz0IaFSvDrhqEyOIVCPCwBrvZtEUb7Qge2Du3iB74T+J/ggmzaGyhD
F2L5PhcwvSI9ghnvVjjU9kdDy/K5jCf3sZY1e86Enf3BlJsp2mYt6UOhonI4AU8OIlAQix06ynRh
AdHCILBDwd8kqHKGfiVuiNJTvs58OGYSSySyDau+9XMaz4h03D31aYrhl8hRNxNZTdmPMR4Hegga
glHHeQ41RjvYvnzNdjHRrsaoDHatEIF7WiPa25aPZfGC+Z42hykatCTgZe4fEfa8Zxqbr3eyJ1F4
gfG20G0zRPxC52iqW7fMCcQmoMs6dyXOTEOSSIkHcNymVwAsgAHbVrN50jSxeRuGfoF5kpDxN/hF
mBcGrAUkDNZ0fmNFKJfDAFm/kjTOQPexGvFZ7TSOZ44F2GYFmfpRfbgREKJOF+XED9vmq6pd6pjd
p6ADPCZgJfjWeEoNTNdo9gwmN2aQ8Whr9dSbuDRApG3i234GmOA6JpE+7IOAdWJawWkwT7iJOzi9
Gd3WFfXPCiwdlKawrC3g9iRgUT1DWxN6KHAxSMiuUwhnYmgLjd9S7Ht1qCNXAYNTRYAvAKcKEdUc
+oGXMu6L/rRKdWb8VfmIl5J6TPzbYp7TqBUqTfhhclH6jPGAXCD26gDQs1Jm7ytvmluwj0A3rAI4
LmTh0gp4W7LwmPlN3RQzXSuSDxrgJqTI+T6kOjzlct6fJFtwViEUVn7UPeq4g9xRTiN2zOmVn2Zo
vjI91Msx97CtI42yJgBWCTlQEk08ZzfZsuWX42Dpt0EiLMAdkdK5DdO2PK15RufjtIHksmHML68g
xbMvWP/k66VXa/IN5oMT7DEU/gULtfcRYd7Gw0Hoyn2obc8gqQ1iD6bJfEUYjFfZ3ILk0A9dsKE6
JalYlzbri1K00Pw0PwvRs4LsKqb0OAVTcdyyofkAiVvDQhbRJCK7RLZsOWCAFGauI6xAsYPmH3Ys
tx21BZWYRUuWB5IAVmDaZNADI4kTzT0dKERT4lD4NjCYW5E8W6bXjVn6U6rUbV1f8Tpgqh2Vj0MW
S9z/IsoFNk6sQIEBVVMAlJBY5wW/M8mtWO/3OrVrG1Ayf+oj0OGOK2L/pS1933Se9yiOFTJRillh
sDXg1COUb0HVQ9Yty16/pLlMd4BwhvmLDnvDDkICAEvgJlXfK+gNbF3le5xJmRq/Xsxgq/3MRCQe
5kjAUKfgOXftUNdqbt3UbL4L8zlqYYsRHv0gx/JiSqfxFlJVsK9YYdcHPEeht4cZDhLhFCRI/kdE
ifihhiO8R1GQhIO0XDV3aOGnR9hboPfV+VLxThQBULcQneESyDcBEXkfmDrEY8wMUUOMtAPHNlpB
EIfF400UDUoSoyVTrQPZAvlx8wpXFNH+p9jN9AC5NHT/SU7hGQtXkj292I3w701ih9NaiqLBfTH+
iyyDvKYhM1/imCMNQnIf+wexrEtPZIoI28JPgjvC8xjJP5pnyKTUFXAHpXblV1ZPuGHxrrOrfuK1
wRNg9El6jaDcJswp+OdFdJNkSGV5i15u9KSCgK3q8imz8WGfZZq2ni6IizrzRdEBpAMYEYM6Q4or
0tT3AAHBmaPqaT+TyIVe4PjR6GaFKAUnalk3/OW4NfeSYW+HPFPBVbh3jXOnzWBniP0ZQ+E1wTXg
p0oLO4KZjyIWcEoOo1K2pjgrfbDzO/xvfQ+pZJp85lwNT1Fhm9dqjZHkB4aYbifYPJ0cpb0+arhk
QpqoTBONCbWKJFxsfBnhwIsIK5RSyNetiTeFyd1sL+D7SsUF82P2hWvLMvQfyZgRpVNgGhurE3GM
lygHoLsARqPDVgPih7ET/X1eny2VaY5NMbBIBaQu0WExmHWGlLojxarGQIMsggy0B73Mkqgs5u82
Fbu+EDmNPnEeQ6RoBVD9KTkDRNpCQ0CNTCXg4wToiPRC8MhjfwcFWFiPeWc/N6Na4nY29fa2xslw
Q+ElE9pZZ2y5QJ+cTC0oFcgkEZqdGeUhz+903gvsBmuaXLkQJe7EAbtbCaud/QKZlALfOi4YjL5C
Gb/NapquXNm7uRUVxEpbsyj/sgC0ZwhN1tLBCDjzvqVWb4ZABqZXcBx3Mz0kFoV42wh0Nh2OaiJa
rJL0DzrnG9SKmrGaCLJMFN8mEYAg12gOKkZSyKahldpS/mkZR7kSSP+kP0A7L1CCNAJi1dWi+MFN
Aocsh1GLIxD8WB4GQBolgfJA/z2ziXneFde+8yg+BN7TuRPQ3HPdbWE2GJzXftakx9IS6JtlGT+v
097cg7CA/L+XQbvjijIpJ9PSDD/MkvXfsPZMeFvUS7y1ZZ8rfCxkhO8k9kjvOi9QYdO4/MQhGKiJ
iPR8N6gYC9ggCv8NhkJQhm8S8KDbXKrVdQGV1/e8SPTLWWEsOjrUI6/RntgPqPbxGRxSW5+DNA+G
zKhevnG24fHSNWyYLoMHcNdjH+OOacTGH2jR/AdTjK5YCDAc0ZwrPaOb2BZHJpojCPe+wBd2LoFo
C0OPwVeMmPrM3ALRUOTtLBT7AfMo/SMfGmQNlkPgjSx03cfOTFH+mlv0Zm3uK/eKhhaBDAELOMka
4flmHng+tiEZN9qhzFPn98MhKWJ2Ft4KXy6KwL4HvWWR7tkbiKKofKJxM76bi4Zp8Jc2+Tr2o3sv
LAeUY+JonQjAKdE9KvYC7atdWH/aFp44Yq3x+JlZsYwHGM2vIC8AZ2mQFX34ykeI0BFT6ThqkeCn
qx5mKIg2eg7fIzeM1zL16/QoEkCBZMTLZwqi+HxULjQgI0jVZNcQQB9VV698ONW9NnOHulMBwJKE
TZ34BnkG4nXIBtTZvRSAnaQWnTPPU1xr7lkb9+V5YMwHpHE4s+ifMM2tZ+LCPqIHxOyPHc5J+22P
cm9ICWjQ3CFG93d+ycaPsjT51BVrxD5taTyK7nyoryW8VFC4L2W8tOAVpLB0mCoM2lYD9JxD9fi5
DqXV7eqcj1tAQiKkv2i273O/g5PWRLssCJpcfyGmZkkISiv9NNSh9m01QYGCRFpH3xiSxvfel/Jt
zoYdqsussYj9hSzQEZeoupLcJzXCn4qadmJqfQmsKkbY6nhdHZH3w+cpluM3wGSWR+gv8Tdd7kl1
8luymLaBGPxA1jIoZAwurGzpziuEfw44MOHocNAczzT/Zq02d9mIzyUjHEHevZo5Q9e9ux46AlOG
VINcXbTx4t0Dw999YmPURKeSJ+Frz3nzqd/M1HR9BOAVbsKikZlzDPDJ/yhChALWcLlN/U7biNkM
cLB6L9LOOTE+zah9Tw2vmze3lznieCOmAvEOMvVEqb75Cc2fZSYoBrU+NLrP2RG6CPXUZjVFQA29
4y+oGpMbB/10S3JVJHBjr5J1Pcp4qb/5fgpvuUvNVZGcNepg3RreEa5xVmpT4AMbbgWiJBCDA0kw
Ang3oajvbbUvewvx2PE76qMmJ6GOxBVIGabClMICcYB5wNJfUrVjjrQu8e5OU+MmjOzjCdmj3HXV
oKHN+GlCZ+4vNDzGIpDiiyg50JWtt8CthNCOph4lEtOCEZSIBvz602I1I2sqGNJZFlx9HSkXP1mq
7T0o3yiG9pzTGxTNaNcCZYMASmLdYEi9pRjYjXuUoS4E0o8RqqC/f+BFOjzG8A25EGkqP7l9XSOY
WcB2hvRJ7WXnelopstebExCIqOuxpTTgdlhQKjAu29JwqHPKvu9b0rzFkdETfPeaBAvZZW8s2eqQ
DkTVGJK31qrsSxZv8m0yjYfJqa6dw/B5VfEl+kbrULE6PbZwt4uTlmKwPJCihuzqkCv0G+W20Ls4
atjSoqKj0RHERGw7wIMsPk20TETHUgst3QwDrkDypITgyVR5+V6yDTZ9w1btyPVNvT7Pk+8/OZ/1
fYclQ/pzxdPczU0KPmGVsPrRj8bjO/LpzEZOq7cekCxO5glNGVl7DLVJrpvhm4Gc49ByuShkmIHW
y0Gha/+ZZq6mHWTEJdKK2bKdFCoDLVQCWHzXZxw5dcGAZj0mZ4bdldmX7T5iE6fAA5rmQZXaIkBH
8Y7BRqUz00WYtorDXsgIhwEb74TEfE+vpJVlji/cl6/QcgGbrWYbf4zyhN7CHsSXmOh5+VIFu+Zt
XI7+i5vSAe9rCOVVpGVUXQF+XCdYLNnBQ+R2qMor+Jj7DwVtNtg+AD/3ofKAscyQx5Cz5oCjoF4x
zL6rwllNgpnTG1RmwZ74mepHmhEzntYL5e81ytg30ZQWOjVYxj81sIujaMjXSUIP0tZv8K1jXzZ4
KyBVeMikAgdZoxebd7k9NI2cKDptmSaHnO+8BKWqij9jIRjpS2HQW5OmT8s7VvTZFYSGm5TU22Df
/FDw76jg0o+MB+wCKHyEYU6nMgj5qL6aKSq2PdGnXozxNTikSgNY3Uvf1W5Q38bMhhortGZYIeLQ
lOvB7IN+3jBrS1G8D7M6oBbAaLGy+wjBaE6XDxYv8YodUM9/bHpA+GSY2dadq2WEm7d7/rDOCf0A
Qgc9drrY7cuerP4+5NR9xfnIPpUwoftOMeWciV+BDoU0Zr+8cehF3A6DHNLTPm/Dt4CKsW71FLAH
bCo0Y2SfU/kyuE183eckft1Eoj5raAW9RnzV5ckBP3gPvn71bRyHXkEWMcxTt2ACJ7o9SvwJuDSg
ClFkpj93oMC/rhAxemXCc99C6giNKyrV9J0HzPk7KEmVOHMWl8TW2QzhvDiZv5R5D/m8Oe0BKsmR
/2PSQJq5IYGzRrdF7L0/NRoTFpQt0jxjcZ0+TlUjP9uCyutkGav5wvA4pt0MbZC8dUgmnhiaxXBB
SeGTSILLhy99tIQBe7h0enENjRA2vYOFg5S6+CmiKmCcipXP6z5aKG5SNqoco+05VgfsfNyVKp2v
gHqozHMypHRBUBuy6iQgIV0TnEtAnvF0kBoINr5BIEJ4G3vZY/Oqku0DUEJElThQ+EdiuSSjI97X
eduHY/4lqMqjXzDoci4z5V1BgsQekahm9jVB6bG9LWANCALaS41Z3IRaljBsBQRZ1JjD2MQgwhAO
APaIlYnFwcqGlP1cMWDAPDuJAcbUayaOObCFSZsbmK53gWrQcUETQWhcIoaWeFdQVSEFBoWhk5ie
DoCSMPZg5wWW1dTxUiLnyqZph2nRVy6FvBu+4rRNHYeB+S1beFO2MGuKn3uvy48V64vPYthQY5gZ
59MC6asxJyxkjvC0Rg38+ph4SQ3Eyokfq/Fps9mWPcHIJf+0AEqmxLFWWHq/YGe9/rRLGiHGr7WF
M+ppRa4rTvADULdz2lj0MwvXN8kIPMcFBPg2fgib7N8sYsclKkPPj5MChqJlpZHv+dhP0E3vWa2h
31pi9Ayruwats9zs07I6iikrYjY9bZWxt40x4ILDBX77oIs7d2xoEB+LMKuHMCaVgNKBzhyK/4nf
OpWkD/Pm4/GwgKA1klqu4WPiZXYtaRW+FCqZXzhOaQGl48U9BJ/pb3JaymeBRTsmaGOJdlNkk31i
gFvLmwq+ORodEXNoK5cUxfPGkwkjoW0r0EsgkI7LncJ0VScXTNbZNmMIU4Qiw2g/DtLEQDNVKS8x
LNDrcMBWQFSocqaAyj0GMHg+UJ306LmSbLxS8P/DfxawUSNR7ZO404ivT1M0Zw81JqcoNwDF+ekg
AvRi5zV61fguCRHQ8A/YC60J6Ino1t8rk+VYr6BFzlogDqYrg5mW6uiqznNARJk7CMsyCRZW6pbD
1OPrYKvhyytQI0R+jCkIQu8sAVuZ5Fh+G6jO9RsqmQYFJRS50NEjOACGZqDh1pdjf1f4PPbtFnjz
WbjFLxcppHrDaeNQeT0PF2J1kTo0cYci5X47sEwMLyICThbjC42RDmwUadnGkH2dOhrobq7jcpj6
g8/2qumEKGtDxlVVrpOAYtQoS4z4BMZGmLCYDwug2JXDi5gb7T5jECHXdmpYXL/TmBXYCtZUx1er
TfaCVMietF1VhvLM1D2bcZlQpp+wGIIZwmrROCylWni3cL4EzE9B3ThkiYjRAI5DDDWuJgDgcYRd
rE8e4IazAbqJHPeShr7G8F8UZ1VHlWc8PpR88s9bZU3TuawyYDCXWGWRHOCL/R4/35K2psTGrTNb
ra6RtPnrpl120Uxs+TEjg9GLDcjc+Vi7wKdjuSzNPd9WPne4LBghTGm1ULQZ5dwcZAK2KBltgQJx
xIBdHc/pMbkc3Cir2wmNwo+e5TCvW7bsqzQ0yG5iiRDEQ51Ftg0DVwWqc3vyUYgclQ3BOMyUp6RS
qXkIxWj3Vww9/Hq7YwReHnKUMZT0zA0/weIbwinB6o5fc1geoSWwtOLPEhqk6TFZIIXRYSiYL5eA
Fk/Dcas0lXd5UL0ng9srcekwTtfoRHM4heNeoAjGNHoMVzzL1+QVYQsdTaPAQhjJ6LQtCRuRg+98
zMbiIWogfJKRqAneHEAeZV9QVfXlZey51PcyPQPE5roIacdjub/LEaPAb/ZM3jwZHDSDKx9jcUfH
ODlkCHnTYRzA92s3A8t0RF3Bk+NSDxa9Kc4PVqmJg4jbCOlgg/9T9vkV1KhKc92ci+4n+IbU/sfE
IrviBiP4kBntI97XOq7+DtqrFqFNxpOGVi/LstvK+3K8QrfL5xb0iAmDdOcolEN7ZPzyhywL1Zww
yudDy+oV+xFaDM12wG6ieaahiYAFXPb0Rxby1X9ifbnag3Tz3MAjeUOJui7Y5LY8kWN6cios7hYC
s1FyiqYRS70IbiryiDi3fPgs0jF8oXvINhjsQo9sT9y7GibMQeY+eIfipUk+Nvzj2w1GcMt8zDDE
NE8VRQw6hV2gecT7Se5lDPZZq8BQQIULGZ6sTSAvYm7SSIwXVm0w2INcj71J4Kqo35FYatdi8ySS
h6hf6qyltWqihxwFnIJYw263u6Z3NVaUuP/uMZFWu1vMqqv8NYEgSHVY/Zpj0yJD6q6mUDtzizuQ
mBZdpoJOp8GF6HIJljzZtrWIfyTYc+uuHjGav8wcY+oSY12oCwB/jyRiwEdYEbeQLC50YRTtinJ0
6ym1gBMRMFdC+oVhPLQSPrsYw50Yo/R2CdKLW1GtyAUMfezaOS0AUPfQruGEQQmaEQAl4us42SYM
ncZMhzZVeWPQGkEg9arB4O19VwE7ZmDTV3NA49pnx2HpoQQ4IF5sN6JZcI6w4t59Z1D6yM/TmTyB
XDVCFsdbb6NOwlJ6xte0/dQcgAkofdtLs72l877lbQNi9E5w4Ex5MbBqMsd13kt0EQ386g+p2IRp
dQ7v2m6FQ2E49FCYSztq8iW8zDVPYywrc1t+KVaVVFcNdqtoEqFr2GaRwBeH85150ovvwXCBTbVs
N5BMfbvC23nvRrZtML81wRh/ddb1Dp3f83E6gFWT4rHKHXwaGmkn7xonik/4x5EgJR7ueTVuTbrd
2AbyFtjrv6OTWu8ggjSECyz56Even9MRnMXr+CamPnZH1ThUFoVDvYmNXYQyj5YDV1fTYJAXZxrt
ZQcEyI7tt6kyFVqMUZfsCh5G+ecc7S3Qd5OBwB3BsHIWaBt6uz/LEC/8/wg7s11JkSyL/lAjAQYY
vDrgw52niLj3vqAYwZiMyZi+vpfnQ6uUnapUSfWSygwPdzA7Z5+19zmweDHMGC+0TH51ZLLsaM+2
131hEDHyw8xlk98iZEABjGqa0JiZbwVpvRaAiHBnI6PsvHbmr8jwRX7c14y0UZwSQZ907P6B8/bD
aX1ojbTuffCK8IKcEHQHq7OVc+ujfXwxc+YjlhYAYcxQR4sTbIhapDmv8tiQJCEP43oTROOPbtOh
0DlNVhwnmQfNoVR0kzfd7pMJzFZA5wVllhajqQey9aaoRUlthmz8LDxH74ledpXFTbB3I6vytKeS
soXf+eiahspXMJ4qD1LUbX0etBrtx6jCQ3ls5ia0723y7jjBZyQDZprMSah6sAYIP6WEINSnzpZg
OvEw7qxhH0asPUVZI/I6kL/Wg8jAz5/9ayLHt2oqioJh8My0Nu3KjL7Xg7z2X7tA2XNiZgKGf5VT
FvYMCzhHa+pz9BvEWZsHvbdpwk7egGT5sLtOqRIL8FWkk79E07nNvdEcI/jA4tUM60A5gSuuPa4W
SeJdPW/6vLCN+a0hj/p2YMX1kLhq2pkqwnkkonD89k6KUncXbrkG0nBVSCRqGhkUDkrMbK8XqnlH
78qCWPVhVrAWxjd/mn0KFAEBtfEuXT4QyjRjBfnVdc74uDD8esfbvv6lm9gMAqZpE0ekYstlzRDy
wBuL28KN1W2e7BO3K62MLCFK4pUQZIZe0AXi2LZEB76RXQOyLtlF+Ls047rftByCS2otKoQC4cgj
B79jbLPwurkv8Bda23FTIX//1vVSlyccp1UTD8yxZeK2MpiPvceYHlvZapleH+ReVqz/tu157u5z
YsVn4oqRaO5gXtV8DErdf04DbBQalVEoi5HdEp9BtGfGiZizjn10dwz69bwP3+gmmvlx8KPiDlfx
kJ+KYZvFUSMSoxLMFXPbMdqdFsymFRkL7KqKzePLFEL3BAOi4Njbnjz4uNKaw2qJ5V4xs49OauEw
iZ2RkWHsN6u7sVxroJsz1qjMsa367jQBW+WxYFFVcecyNGuSzOAYPocEZEHhbm21JaxaNl2s3c3Z
kyn3tYmZMXBjc80rwVzbM1a8+TK/X1k3RJB6u4Qoe1FVPEwgnJBEhfH5iylnTwPlTOK0Re3wUbZD
/jDjWoaFUXxuh0Dg5rjTR30tij542PjcbRxloaH7zpX+tqy1+50QhOrF8+vuM8+cBvJi3r396Ure
hPeOmBFdYZdGQmwQvTvW+YV6PywkyH6qyu+Kg5jCekQCsVhNl49BtJ/21Wp/O4oX+1iv2dQe2YPo
+ydexilM3ULO9ZHkCCCpSW9bd3KtoFpPAUTBGI8ql/4RQ9CYvc2GZjkZPO96IbST/Y3/mDPcTRSs
znd2zkb+SWvLcRNdLHtx7MJgjI5byTKTF5PN6otXery6Sg/ZRxVGIwrG6olPxj1wXCWxYa/ThmCY
rvnifw45FpJDT4PHrJiihVeeg+nriOZWxFkx9H8W1v42iWI29IAiWIHVBJN8IhpgAG4I/bk8Ml1f
eZPcIrMPttAK3kgbuyUsMA9Qxhu7/VLoNfpSbkH3B2rYq++9zVbAyw3OB3fWdRNLXaCx+bbq8LT1
fLLXye91cQbdYrfhOqNcvxl5HVpQaZvnYOm3Hw4sTkPYZEjPGlq6/8WArlR3LEXkws+CYPRuxTaN
4/sCLymPGXu5vNNQcL7cuBYS7ynfR2GSfhQzzIy7NFhQMxqbEklpvRglp1eieXlELSvoPhu8bD8W
yOtnKyLJOW5zQmZ4I9kmfS5X4gKSop/ZMtLtme1d6SzB1lKY2PaUdfP8sk9zQz89dITCTEzoo8QN
N2ZHuVVPyHWFYldA19HeAnMs23gGZDJLYs29/YTFCLVMF/1Arij9bnFsaAd/6zlcGU5tkmH0kPPo
/azadcgPwl13FxVzXvsL0B9fAoVEdxhZEdIcRTE5RRKsk/dBfwEygIi2NV+NnhZucDNzJ7GIlqn2
AW+IJh+5c8ciNYiw5X2lS/W1WKq6SnodOXZaSTPod9lnbcCPJpiiCLbkTmfbmbyFZKHG/jFlC+AO
ML6/g1Qt849xsnbSFHplpjOkECsTpO+zTT1c2MaTSLfyH23q4eVXzR5i72AE47l4sUccxHVrFRrC
awjUsfBKsmUjMvdI5xNd93VxSbo+DsvABl3OpEqk/H/N3IQWrmWu4/A8j30zLfhR1f7uFGXWnkj4
JfsMbM+b0owHFdkX0v5LWee2vO+DLIdVyCcnT9diQkO3Iyu42SzTIRYVsq+Z4QzXCpVQTD9mFRzA
SI7xHHE1tzOIJAYw7aWtWQmTzG2YrwnsW1GAmXTIWHOXT2zP7ULUQUdL6+vWNnRSfF0fthWyWNd0
2MiY7DP+Tda5YEwEa2kDQXBCs+gz51dOdlPL4awYrn/fR4V8JtGOZ+q4vKLQUEX/Ns8qmi9rsTq/
g7EIsnRA/34u9xHIiKuywFnRyeA6nmxMii07wFKyFl7CPNF/68FpghRLQ/abLELYnGuIztMeuE15
irLGljccn3OVUG4Llyui6+mI/d2GIaKfL445ZWN48vnh/9h8Xz317STVqQZUrr+PA0n5B0oOZtIH
JVv3zFggv8EZb5kLptKounIwexcHzUp/7yJB9i86QE0/uG2IyDeWobPecm6WS+xHXZiGV+/YYWKi
4Jx9glubE41Rgdsvr4r6BnK5WoEy/RFjukRpO/KEt9W9A2Da8AaicqQY9rObdtiG+2Li5z/ugbFf
GZ7NL1Eook+3dZl6FyO3o40+bfPwACraf9QQWdVhYrBZJAyCHHGsopXhBip8DRG2IoSbXg0vcvHs
JWFrzoql07RdeJgA5xbA5XFxU1T3iqGfo1z4cTR6dVux02TALudMOYN8dK132Qpt3SlBIZBEPWPg
2LMr4urcwrX2Z5gNlLepz6IgWWrbv69hwIqXTZNtVLLHuhlNDJWi7utpddpHsS8DQ75xK6KTsJS6
JumPzouND5NwPku563Mf6RzzsN1Nv1c9lcvtigasHylJtmumQZhRD7e2tk+MXilHvGDq3SeUKT2l
Fp10x+kalt/0uFTeQWSuP7zt6L+UU1WONkwRvlrfnL635rutdpjO7ZhL/Afkr3o+sk3A975Yut5F
Ata1Ih0HSoTXLmXBuwG0VCQjha06VEs5WXxNXfRU0qAhXzMYtc8AzdGHgP4uj5PxeG6iqF5BGYXY
fpo52rgDq57Rcw5Jw0OVTfkfqxui+QV0nMGrx1h1ePKKcIMiRSxannZh5k+A2moAaYXcO/TzHjQn
bwKGSvMpskZSnbdxjPUq56fdlO5MIZvpj4lCKMd/oq2PrbMoFmvfxdUUiWZe3kJ8INPPAFEYlNxb
Jswxeu/W153FIfbThGAEMuEaz+vPapm5oHKIuGdXbp6HDuJH31qntr/30SC/Ckh9c+3z+o8mr8vo
1c1K4HF3b8robrG7vH5ad3FVrEIV9icX7BbGV3BbxZ3LsPd5VyhLd8PQ99Gd00nmC940V68+PtPg
wZqMW56ogDI3dSsGKWwqimYLncvKBjrbIFfrXemjR6WLCeafEVftHI9F13FUj9puWQTb0+pnjjOi
/ZP/9ljCJDaHQHUG/KKlE37aEJB0QtZXmx2oNBp2t3Z7PR/AYgfSMVlJh3a/XtMM6LtmqpZuZ+/x
QDF23VC3Z1Msh00jhWnXiDjneye6yvSLproIwi62OXCvJSy+wURvzL4R9mEobzJewSjeFBpmXPVN
qKlfur6NiUHmE4ZRZw9/9rUUbnHlo82WDpHru7GDLP6hqqVeDnhAhZsaWUjvfhw0v6M3Et58T64F
CHUXud34VqPR7seNHSXXpzFClMOZUdbxHoxtffRAVTZQTLqbkiQPmCjuay7BOfDfnQ6hKabSdZpT
ZY3dcLvMlXpzhq4Z43ksNysxK5QuE1kBs+yhXz/ubOCwjiw7b0Tadnne3SxOXxa3XtjNVKpihtHk
q6H+bNWyPbSEJhDx1deadNW11CVN59iOlN7RdoMfpKzfcTzLM4mh5qUXBfjQ2nfd98WX9R9mkeEb
22mQxI2bgd+zAPXetf3qscb5/LS0ehrSlUkFhKfZ3JeaQpiZN+PuF2/mEmKmSQQStdEyTHFWu+DP
thnn49KOIrpDpnRkYsJi/ORt6LlKkQAYjTsLWx00VehHE84zZoltAIfbcj/8k6+Rm6elGqs1Bowb
u3NU9OJPY4G3pkENVEEjyc49onP7sguYR1frD4MF4Ns6ckdcZ9rBePT2vrIfnY1zPmaM4Q4XoUy2
nyqQ9Q8oKUwQ7taEbw6bj4fHDkhvQrKSzoLOEmb60YQbh/QYzsTYzWvofy9UVcoTUgfTMp2P6kbI
LcLUQIJ9feZSn0BPZW6n0pdDk8K0As+NeDBvdyrLDdKOgMGbxomcZz2N+py1GqDJ7TP+UptaMgoZ
bXs3oWw4ZcWgx4+5sVz7KIuS852+nUOWD0mTVKk66L87XChf1iIYh7ggHkektl+I8NwoCvwUN5TX
UeW0PtlQWa4lvpcOsqwMlubnWofm27ZZvbmxpL1cqimfvZdw2sPNY7Cs9l92t2Dr8VqXUcBCltjH
AJ3v3+4cXAmAedniyu366Lgbn/4L7XYtmqNjrY7CwrCYp8Ky2l8kftAPb7Y9fGpVl/oIqgWvXM4z
0r5uO+1Tn7f2N1anjcUbPpzlCx0Knro13KJk27k3oSaEjbtm4B7eKNV/sOpwWRNLGw4yFmSDZ9ki
BH9uaDEfSpjLL4QKMG7z+qL/KWHVpkNYRd2tFJot2mFmEHPGvVK3SB88PyTermMcFq7/yeLw8uum
QiUPIwOT4jBsYB54r9U+H7y6UHBY1+HhXcjumTV1spG6Uk4OpDima1CORVguCsq4kf41kaTx5u1N
ztwCTuKnNLidL3JednzU9h4MR+kCiseZvYr+JCjTsutcP1LxzCAj7a2C6osEe/1T8SIWN1OLbQ0x
0XXrxFoEB6yxtDdwMVPS3jUNIw1I/h62BKIQgL51aQjSegytMe2ifH0gOWkJfux8k+SsUDHat530
GlxSpXHnY6EiI9JgEVt1ruXq9XxfPmdEvdcTjp+5WFVCW0N+/WGlkBzZecIsBJG+059kb2H64qcQ
KmE2egWOOjv6YXeQVwfI8Vo97PZY96kVhLBdVCSex5frtZzNbT9n5jhglhnPoYXozih3h5odJgeN
eYR9HRM2iugI4mYD8VWU3xj3ctaIpSR6u6AtxfRQyaW7l3Ia80QWUy7vArE5P8RKdjGT1XnxTghL
63YaVbR036tRjm6sZhj5myst1iWsxUADQeIL5ySwclxelBZheB6dpSzv997RP2mOtxfOs0qdcNKo
e2sMTHda1lz5t0Di0RvxVOpnO5mNkDMoZw8suB1Y/6VbVdBSEuF9aOTM1QxV1Sq6ErDTGLMBdiTG
tzkik6ZNPJKYxjq/XgmuZkA8f2ep9jx5TxirHHXM3Km8I4Z5n9KRUrd6GOkwjq0R5G5FVj9wWrIC
8Q9LfLzyBvBwfo+8TD14dBprAo44/c4DW753AtvVQxgtgz7vgz09y3oV1YeNArF/2fN5ac7htOUT
zygukqSV/RxRIlRyvJS55G7h8HO+rA6pt3Ht1ZxyFPscu9yAhlxRuqaRNFqn9U7WYjwrwavQviBg
qz/amq2fHRgffZ1hmgg6aJrvVtNSIUqH3QVnZkaBSv2iriifyrVI2ax6HXmFQgEoUc3eDSgKbdLb
YLp420XlpZUjLR/Vfpc/2rVgeOfMOIWoXvpqT9YWl2laSwVPOBPDJs6BBUFyKs3ufkgDUZU4gNn1
yQ5k9iNY+KiDyQyJR8zjHnGNgFqZFSzmmoYDyzM17TZdfLTvYxVsaw/xwLPUYIhrh29FOVsuY55r
AuEg/GU99WifPYdCE37HQyyewSvcH5zqc3Blqar8iNjYF69OYZsOtp87enouqkUzwYEyzdKyWbeF
68dX1dlxc5c6O9hoLsHcW51YyOPvui88cxIbrRYzrVw394XLEhW8fZk2T3bhd2My99t8V81VC28K
HEnrJJgE3mO80DZYrNoZ/jeiY7OkNymzni0HefuAwuqc3a4ObDivFXcPpo2xTAgEam/9su29R3ZO
FMMxsK4yzDhH6okP1H7CGfP9HHbmZNRrm1MgKbBpuXsV2crQw+zzBOZLpD2umEVv400pddSkkQ2h
VuG3g8UnrDw8ccbZ89kqAFiBI6KR0xGx/A1AfaN+9ns3v88H004PS7TvBh+k3KEXbOwQjC4mPC+j
wWp/QtPP5AsfqkW/xbqTxUtmiy+ZZrAbd46i3ZVFEWXAeC2HcVSADG62wXY+gw/cZa7ly2OL6eG2
qnjon6VNctKZPh1Anx4LiC7oHSt7r6vVoIe2evnjAyLsF9quYT1ZjHnFDbg8hWbQVuII6l7zIJWq
ujfaWaBTYeTfcE9Bf/Gc6vqF4jP6CfJY4RuWueljLF0uHSsBocVb0Bf5dzgjuR07ojx9Ogl28+HY
8qR77Ju/2k6S8gTvHZr7T3fphuUAT1veoxEN6oZND81MHlc1/lndApUbMQjuvyc0kAeob/m1FYX7
frR90+03mlc5T2pPqSeVNyUODcmr/JXbucULABmQ3xfQ0uENYLkSiamwowJLMsZNsm3qb5talFmM
ghd+6wmdqk54B6lkTFOV3UUOTlXcOK7SbNdkMQQGHUZMpGey+hxtNmPuHQ+1N3bfFl3xlrluSagl
cWmsQfBbe5pS1O6wfgTUJW0/WDfcKZvb5Y+sjtPcunO9pgwBvCxtygWJu7NE+IW96hoipd+W7J6X
DMTi2sy92rnnmHO9h1QumQw5IgIfo1KA2TdMRmfk6o9Ep4M7s0psBxIZgMPXWeT9UgX7uxp8eLkR
UT6KG5ExdYsqm57GLeftqeHP4VvBqaB4gTs6kcqVrYpt8AE/FWzeWNJG4AtMW8dDodA5ut7BDJBW
cZC7XnUCx6nCo6vCxjutFsNSMrna4WSHCry2Hzehzl6QKe84q0Jc+TG/fJymJdMwblXQPe7NoNpn
3l8dXDLHWtYLRgrk4tozj4XESRvrrpgBRvkSqcWJr3LtzjH3JASt4U3UDe1DvmFov0QbqSPgL9VO
D6G2EPolK//sOF2HC+NN2ickqUjZT43lh92BiLXK42kr9zpppsLXycAY9cfYMMpP5WjpIe4lGhIl
1p4/j/gC1u/9JJiRKSq2Ks2AQ4JTNzPtOnfzIKkcWY/wR3BF4vGQ7GdK7MAt29NsvHl5mhxdBZj7
6u2rXMjx548ImhDDghhuQ73m9sme4F4PZs8ZTxD5wMHe5vgV0aF6bp6mAoU5rFXg8EGzkrkH4lwN
rmxbwa+okPkQ5+5aqDgctt5JGyKtL2vE8RlDWxJz6u9uMHB/rcP4ZZzzPWBOxXYlTdFEaT3kZvsy
Vln4nDPicSgdQPoT25vY6e0AJsE76wLbc0t8M66O2h+Xg5/J/jujEMb2URsJelivADXky1FoFtSF
1RmY3KlSV8gdqSYwnmIKhqk4JT4nl0dnQPy/bKA0iFYt+CklWGWPiIHgdUkvF2XFZTVyt2UkP3qX
dQcoP/trE/5i5oAZCzmozFOx9qtId91sX3iLGSdixtwOobNp5yRasmgJVJi9tx7+UN/paNmmm7z3
56+84NcNfbPJ0ybS+peYxPYHXFfhIOutDSYspHgODMQnl0aI/6kr0dvtSE9MvDHVRSdrHfchXvMs
29NBCPonHvcnDSP1hyF6lMAAXr1IKNPD+77Ne8mHC6iFF9oNrCVz3j8ypOopD1eYlwuV+xJSlw9D
eNDZzqknIiIeYqw3rU5Z4uHDv/ScRslaEAt/oKjdvs2RP72K3hk/1kZu55qYInXTo1PfSpLSribW
BfNNzSIVOF5J/j+aVlbe9TBw724xhC2lpXY6MGwObh552a8pmVYZiibrVuQ5XKywSjZRYA2KFpI3
ihDY4dQB+hHpYPUhREKYt08sCus/iLstXtRWWR+OaRnsNJLb5I5srFqkCJWzHwO+h3eyXDGSsHHH
A4SyWeonKgkg0WTucr4OQRntAd2jq0PY3Y/e2v2wWX+8pGb1CCIgUAHPuAx1HpxW9ndEKIIgRy/T
FkQ0eNw9B5ql6OsIi6fwzWQmIGYo8998aOaSEY27vslm778FXsXaKeHo4vvEqbemNfrzj96C+DoA
GefriVR6+zuPBMmhtCk2fZFc1kcCJrxrYt7ue+wRGaoqHSMzjk/seRmAqsXu/Az6vaUbYQ7XJlqS
pp3ku+xeFek/Iu07kz8pIqR+cZnLILFMvbk00o6ArG3r+kfLpG4FQe8lfc2+eFB2omKkNcwanGgX
FPN7h2cVNjas/LN0ac7iAu4e8cglg/kQDORTxK5TMNHw1jwio0IRZzQxoDGnKtdzxjW/BO9sYl/w
t4jGf8xlTi/klJF4nzPpuiej5fpcqjqvbwPAlT+BnNX7aHW8yw3v1l8S6W4SEu8aGRONVHyVWpfz
uVc7fg2Zy+hsRcJdHvCHsedrjlYDT+kqsd2EAdQpxeOMGqIrdpgeqmkNPrZlBRNYTTRlp4qx9K2D
aU8dO7an2JRG41U2xhDpnXZr3+5MPy3m4mLBi5KgomnFcbhE8pYp6djwEvZ8CstohGh8mmXFDJRM
icR3prJ7aPOMiAueXvtLxWnRnkC22PVkiWobX6rAlE/VuO0/HdwOl9XBVXmdk7OQfpp1n7M1fvN3
zEkhgnWUBZEbex1VwKUNes8GRbHInPNUUeUnn2wGhvK+p/Nk9agvTyjyhfO5juvypr3ZGo+YGoP7
fcqb4RQQCfGhDJ0F8mrXvAB0tsth8fnieAxIKoi5MUnbWLJgf9G18bcDQsIGvTtY5LDlTgDNYqyN
loduf8vPORpl6torE/5SNY5H4TL3vyY3pEmYQAumw7QEq0e3s2fPjWmEdRQYCH7adS2Ci7e44rfZ
O79BWgnsp2yvGpB7HZr36wppYBGM/5QKXhv5NzugJaveSQ15bMmuAmVmmGRutm729yNm8/YpRADn
1iCB9PuCgR7RPPTH71HQFNbFIK+99vgTygOWaPUwQRGXzIA678lBCucp2wSzAHfTKrvHf6jweVZD
9Dg6db2e8GWyhNe9TmQgaPpXy5kQpuzWjYrUn+qe18caJvMYLfmap9tSs0psJPldnzmeqLiixmGh
L49jzeqgNaxqnidJlohqYUeKnOkYJ9EUilPnej78zl8KUXN1hqJtcE3FG/7uW1+vM09cA8VE4VQw
iSHDxYAGOsysflRDET2WXG+kw3CRfAbYu4YbVWS5m1qrRH9AkFhEKskYUQnWW/niZrsD8i66omFd
xSCfpqLnlB8NRZ7V9LhjicSB20O4YCB3YJ6Qi2Svsg59ze3k0WYuBePUFsKPDbMX9Efb1i8UaRRy
i7YdrG4jx9Rp98X2WDucoYd5Y4y2+KW6ltADevM+ByXKmFZFrFY44MOcsUzpVnR2PV7tKJSSP+hp
pCQRxHcf+Z65S3zfZmMYfvrt2SOP61um+5HwhULA4e+KE+RIatc03Nh0MC/5Iits+H6nQIQwVM0H
XYKj3yM7IITlevS+ZmGVPU35nt3bTGqyW08Hu4zJ3LCWNIoWpznsmxNst13ukZ+2Tnbzh+2D3YdV
mOzrBjy6XyoSuf4w/FAsNGtBIA6oijOp4H2BNuZkUXNHPDSHrvDm4gd5RoU8ESrHssRtq7eA9odY
hIslu/4xK3oHBT6g8Ur9gVEfP0PR4mPyg0ycpQVEjx8/2KEZh35gBqFDJ/Hapo8rlg36Z8ZijCqg
Y8os8XYZAq9BOrN7o6pN+4LnwTxtpZmfRaNHjmmA9hEav1i/Dd61P8E/Mt+QxQA2FlaNXG454zL7
lacRI0WwiXYGWfN9J80zxBKMoPBrBxrTa/C+PS23WbjCSvqWT1omw7smDsLcsfNDxYql3z0T9iuy
htP4gGg/fxgnhACnTxleiqkD2ScN51ZDSflptjGCI7cpx4+WiVz9ynvjrAnIONEv18wM97CDfGRH
H91lIjBARN/8zC2+EtWuX6tV8eIor53OW6BtmzFM4d1i0MndQ8lDQ/Q/9U6Z+pUgVWJTdnTSUSnu
mMpOLdu4kbkfW1PD5CBU+29TFM7joTNi4EUA/8mQE3JuTI/ycXzYM9VHh5ywKj8enfbq4s6pa1Ir
d8r3YCz7/dgzaDFPfNT1ZeByIpjf6iMU1MAXU7pjN4Cn5O4K+Lp8JpyNt49fiXxi+lPXYfdzjGY5
HJw8CLkqaoNzA4gDZsQbJkjA/LocIS5F1qjTYK+QPoTisLoDNUiMD+4eqTek/sB/4EGsyQx1A5Ol
Tu9zpyH+MzrPDbQ1oqXf56ldLSTC8K/OfUr8MbkFpdyJwsPPSMg/3y2eK+QjhFeiHWSZDPMylceR
SNuCBquYH1x3tq8hAmFxv+/CCl/zzNvemuvLiDxR0uV2OgrebAgQ4g38rrrNh7AWJOxE4/vM0HM9
NXjsHxouBNaptayFzRk7aa4Gs3xOREP/JjHBu/OsxiPaSIZZGOceEPUNTjabBOdOrxfSifybYWDl
4gFjC1TETmXF80qf7386CKLfHAhNyiaYIwRN7JvyNXBr0aXzMAck3XAhxyMmowtBFHN/4p8V1WFc
Vsw3tRt0diJwFjXH0DPbZy0XlO19LqI8cemAm09E2TDF4nuVdMRA3Ux7Z4kzQKG5mcWMjmSFvU9d
Iv3oO9Mzt8aE7xTX+4F0aPwS9SLeSGKzX9fRrX9aPCcfY7Pq+8LLt6ttJOME9bOt/YlR3746lB3k
sogQu99FY7HMjvlLsB427q/biCd9u629pn6yqrLy4x0uuDz4EtTgnWSMHLcbe4hxpxHPjG6/0yly
zzBsTqa1W17WstynF824Dt9UNExfGzRJ0FCC6N8hLJbwBD4meiiglpOSpZDSP/Q9jed5sbU1fjIY
t9vYXVTf3aFr6BtNfbWfBrAYNy3s3MLSAMJFSE+zFs/UIe6nk2dUn+0ONgKzPcHA7XbZT8TpsPnh
0DNX0sjKoitP+x5tOMramuK5C+yIZ65oPcpkDsD12NDCcQro0ekewVyrB8w0Q3m3dLUPCmQ3QFdV
Llpo4dLLUx8tuaOEnK9z0J4UxmdS0LCu+44K2wuUTCBiuKzsOwlcefnUGX8oj6zCcNt0cKMFKDN0
+wcWOPf9wVE2nxqjjeveuCH4N5R2WJ9qp6mLGwRSTd3GeqIZKmvc7Pcp7KxfdOMt3+6i5fMWNB7o
5VYOwYHYSKNee9Cvo8jXzaS1u9Lx7+48AsCKTB+h6sonh6QjoqK07vYH1feCtbNYbVgAB32bNw//
AxkYWJOalksQzsUN8ZydvJ9dlUWHXW6rk/yPm4nBA4ptLns2synLadquJXLHa+t0IRV4PUKh25r/
1A6UoMtuO3fD1sq0NtxYm+GHwzhRLf+S7vkPQaIBBQ7xmqS70qNc//l/ROMy/NwY9HTmQmC0HTu+
FnAh8Lsufea/hUNfgzb/FiRKSAgaa0AUJf/7W5BoeU0LxdFjLoaYhCQj9ChVgRs+bITDxChE8tPK
dvqJiDqQmTbsmaYaxwhYin9J3/ynoEgpWB3PWEiylulvkaAWjzRymW0uo9ynoyEPk5hsNZ/+e+jm
P2RgBpJwuNAV160O4m9xlFaOjLvRhlxMNrzyA+bfBIT5dbZoXdAPaKL6GkP2f/9DnX/8lgnAd+CZ
WR70950mLRbIJUN0vCzz7DyBMYQnz3Ws2GMgc6TqIrkIviZtxmBPuqXqDyw3jeJu0f+2lPefHi1i
u/7vg1wzSf/j0SJtaZBDwJc8Nw3pe2BWYeioW+yi87+saP3HnxNcg4VQ12D3/5fwGqxBLb3BXALm
xycRCv8hIDbuXzKr//FPkZ7k2xICsO1vP+cMn2IcCNGLy3ZW1CnPP+tl8NP//vv940PzH3/K35Kx
xZQHUFiruXSYoi9sqMjTkOnQN5K42ptyAKSk5pv/5X34h5+KlT82S0wdW7JX+G9/NRbIRwiNnrlI
8hBTv9umB1Mt/0vaeezIrTRh9okIkEm/LdfFNlLLtcyGaLWu6H3SPv0cahajYhFF6J/VFXCBziKZ
JjLii/P5wNto+7v9fCtvES0oqhoLuRK0+gUAvQW2hB4kbj2M6gT9s9JyTkglKZ7/6ziC2aDquN9o
oGiXm02Ys50jYmH2xY3+rpgEUtFpCDbmxDVXl1EII3XDpkfyijgLrBFduMnM88EtnpyiEl98d1CG
+ymKhUce0Bcb1uzz97/cRPGjwlKSvcsGIL+c6wKrExseUeMRIrQvock1Q4nT5DjkVgBSeWb9J1YB
/c0XYgN8+8eoYzG2jWmCa8Ecx2/Vnr/t3yuaqguNYNHkyU6xNC9B6At6yVBcLsBlLgqvs9EdenVL
PHamKmBVXFM0875t6U44Japbca/y6SmmRg+3xUztMdvTEuGb55x2WkQEGRxQKq2OG9xntkkVvkTe
vUtpyc+O2EGhkM1gnqAUTCfjs11PermxfV5PTyjXHAwGihkD75qF+6DmpkUURWL0QiexPgOKQscw
heqH25Pzer3No8zzhR0ac6TFeqsTJTGoaYyUqsAMhEovaS4MhdeXU3N3e6jVB3It13ENEIpgmS6/
mUqr6uQENkPhl31MDDKzs3RwY1WvPRAmFzjI6ZZhkWi/HAWAlFvXroHJIGKi/diYoA8mLnX0LGy5
Da4sADKbKrlVbj02VbnLodA25/QtOoMXcEEqdmnWw4dq+xlpBMBQhI9gVsPX3m2R3YpUGcONjWX+
+4tF4DC8Zti0rFIXWGxgZFPjrDWqwSNdopBCzKjXFj0yPTIOD1WlxgdLL7ZMyFfer0MG0MSpjG0G
5+bLhy79MoptWY9erERYelh9erTrtj/qYG/+/VMy1OyTYODggZHk5VCBFQORT5ibsTF8M8TQ0t1F
rdfSjWxjpNU3+ddIi0kjKwWETJuNniQI/Yh2y3qXu8VIa4zovArKCTVZxzrdXg+rg7pUE3WMdFQi
jsvHox+OC7RDQ0eDeOMnKyZ4y0ouL04utKdMa8XrSOX15+1B1z6fwZln8FINR13ywmlbCyjqJL0X
0ONyX2X0WCkGHQ+kqOuNl7o2lGMJAy2eqwmIhJfPB3uaK2pfDl5vAAXvjYrmo6j7rx16d+MkWnmT
iCdUk7IHZwEeVJcjVaNR5J1m9V7cdPIZiqh+GjEP+UJpt3p0/AD5YqS+3X6Rq2NiFUTPGWcgyszL
MaORjKI2l0c7ZMEZVd8mfUhBzB+iAXASjAAV/M+Imtw43x74+qDXNY3zAD9a1ZoNPi4HRguXJ3CR
Kg49M6R9mmJ7igfGryJri/90ICXBxne83rcZ0FBNzlmMPqylaVbNwutD0VSw7JWGOyMsuSyJmo1v
uD4KIS3Bs2DvXswWrcmhOw6y8rJiQD7iItv/4MaW2HiY60nJw+BF63C0iuvPppE6NTpf1l7dwzND
vdNMdxb5xP4QQi/+fftTrQxmzac3rlwgfU1n8amobo12FYXSA7ijPEjsB0/h4GfvRrXcMlyap/jl
WaCD4CQasrTZVGHpzOX2pklBwW+8smwq+QteM7co0Y7pOwCFqKY7io/dPU0+/jMORik3XY2j/vbj
rnxCIEgsP852zOCW1xIIkJOfkFL1TD9sH1XZIneh3+jl9ihrL5VoxeU2h3+QuTz1nGgqsJcqWi/M
RHjyp+yVzt3saBuojW+PtLLS5rWN2bfN5VUsn4fiQh9qg117Vjypd+3gBDE5bGDQ1Jy79g7kqvx3
y2nuhBj5qlyBOPqWZ0JZYKaggybw1FoZnjkNoApZk/sgaMw93X66PwHkYspwgHPusKRn/eq8w/0V
Q9PpF6KDAYpk0PuZ3c+GdTUVc9pzdnRVGPeNWRf/0Rrbv2JGII7sg+pnAeZ7Yz9b+Z5MGCGwINGJ
25YnEsrmQVRi1i2g6f0Mu5YypRM1ynnMkNfffuaVL+rqAIfZznBF4hi8fGTbzlKrjaLWi1B3PSh9
aX7xqzaj4a8hUQQGEo+Yw78OaSAgZ+s0EKhgJLTYA1Dq5HkaxY2HxQQkB9M6UnttDirY833e07F+
e7jrNchwmDBirqJSRrQXkczUk+4KpVN7oRa2HsCL4k7hWTdGuf5mjELYOxuWqeTqFu8xRVds+L1f
e5F0p3fgdpy7NHARV8+ol9sPtByKL6XaFrk6Th4L16zFuaBUBuT+VqGAXnfVfVPoDUpVuzgFZvSv
AcufoVjsugNz0L2ybKQAg4qsTlUPJ5H8TNDyjcbBfu7KCjbe3/IrLUea5+lfS08D4JAkssCgIiz7
U9/61sFQwHfcfnXLM2EehRYalWu6xq1reT/p4lHjpGg1TyMagbhqWi+67toeMbt97KQWH6FCuk94
pjTHAcbhxmJbeUicunTWtkacwlXs8iETrJLxLgIZKRBd3OeK056judng9kMulzQPSThkI3ih0dEh
kXM5CjAvy4jYWbw8MelNz+hDjcB44iMToerGDuYfnX3m8f5vjCKYk7ThXI7XTgrRkK+oHoVBtdtn
UxJ/q2sbHt3t51qZ97w54iAHlYx6dRJ0qH1GJbcE3St4uNI1HU8wliSJXHps4BtsDLfysVCe8gJJ
h7m0gy0OA7Oo0I3Tf8C12aQJqYrjRz6u7d1+KH1+O3+fObw9NnquHUK1McJbbhxCWjGXWVR4rPjG
fYmKPCTBYRTN56pU0IA5uLtF5FSC8JQbzYj7RSUEx+0EJRP9aif2ShBpAE+c1o5OgavWZ+a21uxr
x0XhXE3hiAsC2ypt6dTzPhR1LpUDQB3reUKrQ+omVXTjZPVJ5H4HzDxCQylFh/6afgJBUQyjk/vB
V5N2D0EmD/e49Khox1F8jhvn79oHdnBq01RqHjYJi8uJNAQC7gzUUi9Undib6DfcxUpakEyg2ez2
a19ZI6RNee1Yua+kkuIYkAU8+QlsVth9tXGw8WhH6w+t0Zb/DWO34bY8nzGLj6xTOtBZKHN+ZHlh
cOq+zSeV4bDpgys0BdlvjCadLwFOFXvgt+I9bA+cnzP8Sm4/6J/g72pok6sKNxbSoMvTNkuDuKkq
5FbkdgPzocyN6Bt6CPdjpzjm7LXqwLQL2+D91CrVN5G11Qldv/W58gvxtYeE8L4jZXi8/atWvvSf
/C8KdV7KVbo+GzQtiBIDG1QatM9BLZt7uB/FFxR08cYLWB+K0hbVV2vO611OKteYQBkoFl9aqjAj
ixq1jhnlT4WCwOR/eKo5Sy9IArG/Lw7mrBMVvuqcloBM6F0Cki0PqRKGH+k4l8+3x1qZwPp8f7JI
cRsYTS8eqxoJQeLGmTz0AVPyEhDbfRkQEzy1KVCgNyFGZePwWh2RTsY586Tzn8WIoZJFgZbkk6f1
pU2PPUhJVG84vbQBedg02HKmXqYT2Bg5J3WTKgFR29X9remU0q4SOXpJGIjDIOh67EqUVMgzMpSi
wZvq6tY/Rt5/xmROshET8VB+XEyWEB1nFphswLldfEQcQj8nEuC7ok+j/8+h5uPnr4BHFtSvg84Z
vUk4cXTMMR/4kCVog3ZKqopxY2quvkwTa1nb0vE0XMYEoIItJ0QG4rlNrz30AP7vWiNNf8/i+XMw
leULXNxyY46uLT1BF5dBDZuy0vJom0V5Zd+SrTRpOno3ABi8k2UdgUOih/v2cljbYEnbOwxmOJa9
XOVxU9PnnbsDbfqCIkVQVGfaFDXaJRPIXz3RD7ZYuJQiwN3I0myNPC+bv78j8NNYGXMeEmXivsps
1E/uCFR0yN2zMWjtry5s0BTUVpFvDK2tjT3XcFlsWNs6y2OlMsuOAnzCV+3quuAkl36HonGMugOY
4NjZYzUSDoeca1G/t5AYeyN9rTEIft+9h6PlaDuVBoBw7+RGAOKa7mjoauPgO7varBrMiibR0xfd
w/053v5ga3ODLBDBD3UJ4yoSz8LM10ZwZ16VOumpdxX7ADogJXpUnY25v7ZxEVCogjiOfWt5X1I7
EM9GP01eV1fjKSjC5oxdTnFQg3F6DMNivLv9aGtrDVQgZUCCfJNU7+WMQA6sBwHwV69zfVecjFZv
n9C2+MFzpxfC8TJ/pkpoSSM/3h74T71oedajGKH9gKOeSHkxshVwzqkALrxCGUQJWyIyXmsXFxhP
2pVT3xnoIJwTTl1JdOzrJIRuUNH+gs5yML/1YBPy93SdJAK0fEQ7k18YvXMoxwhUvANeIDk19H6r
56Lq4i8ZJLSZleOXLQ0cYR3co8GfvsRVp6JRGk0LCSnqNeOHDGjH3tOTJN8mOU3wIhwkQge6Z6rP
Yx/bKJqdakCV30K8e4Cao+MbdPvFrMwAsrUwwlxOE6LsxbY+xHlj0bM7EMq3M8as1FLlIU7C/gdy
2zg9NW0bVad/H1OzSZGR5yflv4y7Sjwlwk4qZOALeusPVZmPTDt2hiOCV1+jWbUj6fG/jEkF2jBd
nZTuIgCpA7LDQ82Yo2H7fAQNQbNkbziZyjB86lR3Y8LNZ9RiviG44KhUddLv1DUuZzqAQr3zgdB7
QYZ3w86X2NjsTcDdW8KZlSVlkJs2uSJZFnHB4gO6EGJpPMsGz4D2EEKYUDUFtk+GWyms1gTMfzhN
j3Ezxq+33+jKNmUYIJaJn/kPReHLJ5z6uLFUk9qeADOOPYQVje4Ryx69O3bCFBvly7V5yhzVTEMD
d0M+7nI0Ixtg1tJI5VVyamEbSUCgRqSI4WDLCV6JBcB8Yx9eOUIoYZhMUS6vJHkWU8YpwkDqYTWh
SIKq+SSTuT3YChMLyWP2ainKk53b+rDPHelvnNnz7FjOHsqlc/ivmXgCL4aGhparDddTjz2lOrP5
p8dMItCrHSP2cJQ1zha2VYe8jpVpV3ZVvfG2176t5XK5xqhAJ3e3mL2kgDOCc41dQeYfHKyEPAwP
fk64sNzdnkTa2kg2DPE59+MSf83//68YIdGgauVBxXclTBLvw9gkqUrjgZIfoPRQEdm5U1Y+6XZL
bzCeL/mPqqnyMyIt50XNch0VIp2NP1kFlXUfoVuRHmhl8ki3f+fKcua4wjXEEERRpMcufyYaFWm7
2TB5RkjvpmglJPCGLuSNUebFuvju9MvQXU9ekSz3MmpRhIaDIFhIT+PUT+/8LmvLB2TXwX2LPxCN
yl1f6/TVaPGDjREntKcgn76Txy1wJx0SWlsQ0Od3qh0h+rdpKP7VqCi7ISkLHZOTSdhyD1EMmh+8
HlpMuGJi9eVnI+0esevG9k9LaYDagoRWxQP3w3Q8O02F6bJl2EkPyDSzoQSXcuQjRUkJgF+yWT92
4xj/HIyw/GBEQfBblFYmD36vBXTv+hiw7TErxagGUn59r0OlCw6ZYo05Djm9uNfVJsu/336TV3JC
risW2XttvglSi1xeAlOAscASApNrdBuJN6KCsv+vBfbzlf7qsHlWjcbgzht1Vv9QtQPE0JwPE+5J
pI2/bUTi2cYBtDLRyeizlMjPEZQuqwmOBuAyrTTD0wtU77vA1L5wyzee8R4cPt1++JW9kjsh9S6H
+yiPPm9sf60p1a3zvihNvDUV9hZQbrICpRPbeAwHkr7Rj5QZwn+/0JBGIQeJjIYhl5tlMEUiAv2v
Q4PILOtM2OBGp17gQfNtNDR7q9o2r7fFQnFQBZkA9Oab/jKECJuR4uKk6V6m08Ot07VwV1tYAEBe
z74i3+5PmVp+uP1aV84D5hPJY8uglqEtxUJcHe1O5qFBVdtGfwroSGAt7mT9c125RM9VR5oqmJIH
WqCDLcHzygaEIT1iR6Q7bMnu4pv22UTPPX6LqFIhdNPqBD4LpPq/b3Mc5CgDqZTSSLJUyvUR3inJ
mFte0po93pQ2NtuhtuV3v7IUnFkRNEs2KeEvs+KxNF3fICDzBvD3BxeWF1ZrUjnqBZXD29/sqm7J
PsAd0ARV5boab29+r3+tBXT4dO5i0ezVnU13uZWZj4Yjo2OkmNPZHu2RTHEmvxltpx9CxYkPE74n
G291ZT3OihO+HIlbfsniN1j0IMCUim3PpO3oaxqbEqi55p8Kpze/4hMebBWG154aUbEx5/UE4lhn
/kV/PbXTpFZJs481R7s5hvYm7TJTTouma5YHakn49o3Y4yT9AIU1iHrMGSd7Y8NbfWqHKJ8QkR+z
XC7JqI5DmKo2aE7XOCV05e5xy4FXhaTgUOh2vHXlX1kirkrSWrDnz/rthQaSxvfUiv3W9uh5ih0A
IW4CqdbID9LB2sQujdn22ok+InwAHOWoDbb25PtHM653HSnfA/x55y6CQfNyexKu/TDyngY+UgJK
jLoIHrQCBH2vKiZr1zE+2oS4O7Ptgo3nX9kSedP/b5TFDmECSMIMPcLuIgH1yrH3A1968XXojdcO
APB900t9I0z9U+hZbMMcNFSsqezSSOMuZjZoekJ2h1O2rLNW2ZW20tanIh9K7FBwBN5JbFzo00mB
BrzP4VnQq1QCGHoSMUzhx0SV3XdgreMZlxu/+x6lioHfg8gB8IyQUoCEoNQCsUi7brCv+z756Fs9
bkaJ6Kw9+dG5W15JhxdqOAoOiEHQmLjzmY19iFCs3IWJhMGmY/1LxyEYfyxj6ljzDziTmP5Hxx/Q
JRX6nFcMkOIHh6aH7QBk1zS2SrirC1In1Uc/Kg0OqiEuF6QNHAuOdGORCitG9xTHBG93dWWr4VlL
8HzdNbXhKjttjOyzZrUjAAaB+pWGrNC37m5Px5Xtdy7tMBtpIUGMvVgnbtRqs+uL5U1UGo6xFWCP
FgvMvdxM3dgDVo5MhiIzPkvN54rh5WMnZkKbkSM4tYIo/JXQ4wS3uMSfMKjHJxrfhnMLh+Cekr65
FUrzl5czc1Y1kD5jU6D4uhg5A/0Zj5PlNRPwt9wU3d4Yoq1a2dqrpAbKLZEoC9uvxfwHvzgmkWOb
Xj8NmCUGWsbOFutfAdV++fePxs5GS4ODXIoI8vJ5cMvAI0bPOJld/J6TJCpekdzqT5FETnF7qLWN
hFwxhtJzsEoh8HIoJYcwWJbMj2yw9fvAVKrPVpaJx4hL96MYwK3bVr0RW629SJfbFfkZFgdb4OWY
QQx0LcaN1LP1oLWPCkFYto/MrjzCV4k3Lgfrg3EvQI1N0CoWi9Go3SrDvsf0ItzM2RmKmV+uxWcQ
T8bGArgeimurSsBIQx7hsb6YhmMUmYnRsSm7Ip0eqnoEV+2b06dyCrdyufMrupzx8w1Zx5SChC6h
xmIoeA8Jm6owPZM+e7qjOeQzoIen25PDul7S2ryNodGdhWdXyTu3C/1QtLHu9YFZuXcDVQvxwWyL
PnzA+DlPseVz24d5Xv3KsamAXsyxCiysST5jYah+dg10hfs6iyuwVVosKJuDa7PBvuKlhtdCI7X6
EPvSeRlsi95zLRT574nehk9diT7/5BeWQYZy8P03K6WXcaeYYfCFTrEie3SgoTm7uCX3uKPJQtH2
Tudbb2mbmPpdBCTwzTZhLUDJVsz/cOrV32qM+97jq+r8lNB1iz1X2G6kL12UGB9WdnMXumVrf6bX
jBRXMk1V97EZ0jh/SHBo+DDlZp+c/K6cfuGgWGdnvwDefxh7JEHgNCvxuac7Hg1Shcp3j7Ir107k
5HB+MdK813cBmIC3NPHD7liMsYQUQsD8lJSKhYleVkn1Hh9GmICamqm71p5x6qmlt9bGMb5yWabw
zhFuzxdGMhyLBRFJVcU1IdE9omAcGsFcucFPtQo5DTGo1oynrtR7dBRJjKFlaLkpPE5h988cWdrX
ySndeiNi+hMSLyYzwhmukRqTWbOX18lOdj20SJXCRBZ+cnBjBvMRAySDZz3UT85oyyP+zqAvYkpX
hWK4h9AIY5BDuk6NSQEeRFb58+2pr82vYfmjSJTTmcVdggLsYg+esgKsZFoIz0jHNgEb4ij5Y5TD
42C2ucFXe0LDch7yCCJLA/g83meuOin39ObI9D4rsyE+GVGGR+XGD5t35OUPo6hMoI/Im1Tl4odR
/kJnOhbgqsKi6KCS+WV8TMe+cp9GV21fJ8VNxl3XJE6xB+eo4gdAIQuvFQMfsReRyUE9K7Ce9IOO
U24JFkLKV8rz4/sy0rpft3/tyj4l0PU4s6qa6GN5GzIx98QStdYplmfqpwTH0mE/6oAcN96Ke/1S
SMCjLEb6y2jW4hjrWhqxnFDVPbXP3e9pF2DggIjzvU6oCtsGu5oMxHMPgGhoUqBHFVYK2oYw4Poo
5XRB9Q98hPQhWkF+41/3MIXebzBBFXsy//jEJ3WgxWYC3AjE+AC07eieU2SRG1eBtVfMQUBVB3G8
hv75ctiohOLUyInk19QJLHiz+J6Lg9hYpCtnmzB05AAYbOnUsRcv2E/p5KcnxfCoAmATDzXFfWvd
MvhgoJCOT/88a7hoEEqSkKb3bLlFEdV3Qw4U2yvKzPRGDEE+TDIONvLeKy+Oy6NNjpfaK2KHxSNV
vZPHEHR1j7AyuPdVEDc0c1Xvbj/L/FcWyxXlBmo94ZLq5UZw+XnySdq+3le9l0e+7/52e2ElB/oK
DOiXDQvwKadmvTHmykw06GWg0Zjg4Loenk/W4NgF7V9apTc/enVWp4Ab2dlgdg4l7MDHscDJ7/aD
6vOTLJ4UowKT5Af9JyTs5jX61/xvdGyro0HvvC7B0uQpExVaOdD81E6QM9XPvB6crLAalTNANqDG
DfHLPAZmE5YzJJ7enL4McQ6JsizWDgFExeD9QHfxlz6aqHPNQo0nO61yfAuSsNQ+hwEhzw4x/uy5
nLDhvuqYqyTfS46qV0WGWnFO2DAahFwisk99mgCKzYiug4+p02XWLiy2mzPX3j1zCl0m6R+VL3/5
FuzQ1W2jktKLY3385GPoglEIYEHkLFKcBvLXWKNoVf/x9ttfmWZzaQ61PvU5+m7n9fvXyw/zCoCb
gX5do4nqOQ2gn8MFsve0vDof2KzkxoY77yrLj02OklokF9y5SfRyPFJgLQE0QnJsVc0Pfa41b4C7
wj3UBMCjtZzeENpUe+hP+cY8W1m23C3Zg0yuDrzpxTQzS9GUfk0NtDUaMGhAxu7MwBzubr9PbeWF
MgKraN4dYIYtIuxqcuK+Ki161KIWZIk0fbU5W7EmPKvsrYAJWyTTDrMiRTmkYIimB7NhTnxqMSFN
djgq+/JXHWAQcGKj64CbiVqg+ymU/ovAjtrY+L0r047dkrra3Lt03VCEvQjexXVMEQ/cA+Vhq3we
0xT4fif1pN1FtZ96xSBT93D7Pa2NyxaNngDJsxBLUUkZ64BjgPx7SmGX57SV0QejLvAE7hLtPcdk
A5C1jl5uD7rybf7kxsn8ze2Ry/p+1w0Q1ef+Qd2ZSgiJKu5OTucch7Z48fGY8m4PtzLj8PmjOMv5
qlKVXizpOk9Uo8O60muaFvSH3bnYMBhluiXPWAvNqcHO0SZNBi4bxeWimsyKciAmlp6JFno69IEe
veZkmGa0bz5iixzWhqfB7+2QaiTRJxXeurjrjMrE+FwY4+vt5175tjYhjc5nInhDfHj5cwY/V+DJ
qo0XYbGJnXca2R9K5vGdbEXxkIAZE0ctDYt/T7TMkSLLQp+/7VW9Z0oSNaIkQUdhBwjc93FPTJOg
OXeEBcfbj7gSN4JeJv/B3ZZEy/LqMbojd9WobLxiCrW9GVjarqpVd6/GkTwNeunfab4qTxFr6RRi
pvf59vArqUKNSUU1ib2UHMVS0BFPaNsjUUoPdMbkH4TdgiTKsSl4joBV06VuA8JCqcRsP+pRapBl
jbXgqxpC/t3Y0VciPJsYkgiWfkHUCIt9deCWDeqRzp0haceDhUbH2hnK0NaHpivqrRr7yhJmB6eD
gXWFFG15THLfRbolG3q7+gLFngzbM9esdufioXMAkZ9vXHvXns5mgySZwdcmUr6cyyHObKXuxtID
1EzTdlXreAkN+Rh8x5OjEe9vf9eV05GiLNczDiqm1nI0CvolFMVa0k3Wyn2raED5Ta3w2lhTTvYA
IXjQbPNDBQ1qYz82BQ9yeTCTbpnDZh5zrtEuPiPyltgvUhqI6PBLWKodoTpGD2027UhjqJTAaB15
N6VO/8mNQ4wUC8MZvwL/VvoDGj6fLLvj+NYxmCbHgQRdqlhGOX4PQK+XDSYPUzVEuxEPBe0ADaqs
j02fAq9rAsQyd05SDDNFfYIIGui+9jtz8Z6B6RiM9s72S/uTVjZKuptgmb3zW838ndiaEp7MgaqB
p5Mz+VwEPiTgrs5bhB5N+8ntAVCcXBo1wABKU9H5eCPmlJ3dux3UPytBzIsZ2cGkKxG6Tuj3v4sQ
wJ1H05609/i+mPmhhjXp7zUrwiluZ2ZAl/dBFVrmxjS7/vAsZbScpMs07mRLhYsVjzT6gWLzYGeX
xqcZxOD+xl6rDe/go6MmCbOaXpOY/dbfEbKJLenb+g8gLiJtoWpXEr8qCLF0sxXOY8uQ8cepQVsD
pbipngKiuTtqRvE7xB3N+5GO0m+3Z/31miZemksexB9sasuaXNRQa5sSfYK5zJmg2nBGVYzkdj0Q
ldPYExbdHu96TRNwEATyqrnuQJu5XNNpYocVbj/0GRhNfowgmB/NWv1Pdm2/vz3S9Ul4OdK86P6K
rgch8gjXCtWTGKEf5eC2GDB1QPA5E08ixALIHMbq7vag12EHg7KKHY14nlTUIgKV8Ug/esjjCZ8k
ah/pzn03JPVGcEOJ+HrHIIr+k7Omfnu18efZ2EvyJ3PVPM77F70Dd/vDrYpEfy1tmioeVCMU/R3d
Zpipy6iGL+7DuQYTn8JYPBqNcCuPUCUhJYV4Ld6V1iinA2a8AsvfIpvMna7JstqlGIPNAL2yjB9i
NyUpHlhJ2cLfQVt7YKNpK68pjbR7JraYBPx/p/tVGj6dsWFUSdjToT8p4P817DGrZLC7QxU27K1a
o0nI36mPx3CAm11HF82ot89KaBOFIuoOh89IgpQvVhTDxgzSoA0ezM7BVA6T+eC3b9mJfTBKaLWH
qo2oPBpW2OymHvLgfsL8Or4j71++o6Idpcc5uzSBbYms9wa1khDsiMzfCoLEk2H62gcH8ftzzY9/
EL2Lc2kQBipulZiENYdpIhUBjzuOq0camk0SzzDfXzSpOck+xINs4PGkeNdLbYq/NRP2dDsy45JM
u08swPGY1eUPJ26d+qdMC5KiIL/c8MGEHDi+m1QlfpHjGPqHqmr64gTy1L3rRK7LN0xxok+AQ7Pk
zrKgQ58djLuKZ7Vgybzl5ARqnlcpA2wZrQYll5zEJ1j+sLyavo3TYzmUbfEcV7Sm7dXBdKJX0ZAe
vW+cmqNF4cXoey2rBVRDM+/cM+B/P/JYvNBDJuw26CIvJfD5pNbGeyxiHWefh7TgvU8lsix00Tkm
Eg6eH/53q4yteykFPl4kx0nv66R7vylm3XSkxLVk+JxOpXAPDt0v+ns/io3ySNdDluxt+M3OSx8g
IHycKlSELxYM7uI1SBJF2wm7lme9hr9Gul+1h50RQwl9VKQf9LthaImuJkrWxkM9RUZ8DrKi5j7V
oCTfAQVWNJywRyvCc3uqmhPARE691KmpAaixqZdfuyay+6+NqTRil1ZCvAaVHjYPRZTj/RE0IUCj
gf1XPY+4hQ64iczhnCv14r1pWmyTNF/a6glLChWgowWgd8gQ+R74EHl9kGTiIwC0lmbER1njk44a
b0rv1QLv4/1UmuIH1no+VF0M9FDLpnL8gI0W3npOgCmVC7ZZ55/W8FRkyViB1szDdp8gsPjp+7VF
bijJ4vIhd9zhl9vYEWdUX/LZSVQNWKKHtql4tqRVYZfi0RrhMkqMc0zxhbB23CCw4+NoFum+6Ryp
Yajt6D9rEx3EkcoPFX78Q2EuZaFsskMgajU65IMSZWcta7UMuZoPrj8q3filwLz4wcLPjaK446cf
VFNa5tGJ0arf09fTjfelq0XNyZ5s32MPTvr33CSiJ7xG1OIu7S1Z77HtZmHZ4UhxcQjHLHhUNdnr
5zRV+08p5KU3mt9x1TVSAKT7ybTa8ND3XYB5TqnEUB+tuk32fgMk9A6/gelprJ3qgbfGS6eCTSmr
ogSV7UZHzbXjFLuYPCJGsdqXQZW1/Yt2jxYL2qbF7otzwcesuhacvaOZz6Z5SEJo4+LI+pXj7qG9
DULtXoZI5s9aKrQvJm0ywV0UppHXD02mHcYCazN0i1Vd3/EndK9zuHntitqkZAMoaCt4XanHkKuc
K5jz/dq9Sr86SWlGcRo5ni+joCKaC52TkQnj1QAg9ykxRv1HaZrpU13q9VMUBc6pCYTV7+zaDH8E
XT74RxxBYdRjM6Bt3ElXYgyQQQAGaPoX16V+xYqEM7QKreq+X+2Z9uVpcN3hIVfr8UHtcvPfT34A
gCw8st9opMX8e/46+WWAoZ0seRcx98IPNT4aw45TLD37zOVwl0eW+3ks/Pbln89+9KMaF1KTXOJV
WR6PIRC5yWh7LlCKA5fU7tGnbne6Pcr17ZdXSPIO3Tt5Lm1ZOmgRJ0vX12xPSXU33XEp9LGTjnv9
XY7P/EtdhfmDYZbdI56C/cepnqq32z9gJYIDcGWR8BD0hujLFDwMv1jImreLeYw8NDo6xDJAIjvg
jnW+PdTaxNHRIBIaz/fbpehApSVVHVrBs5Ic2/kYdnMl41AAM+++02iB2rqIXUdVcwLeInkIgOAq
ehNx02BboNueJsJXI7Cq+yl1rY+pP6kbT7YSJ7osVUq5qFPITs1Xgr+mKCVykbCdoL0LQi5Haa+9
M7t+/Hj7/V2HwOAiqF/g1UlbFWSYy1H80RJVpw2OZzaK+hDHgYLPaGjzEmV5piJQ7HvB7Lk96PX8
oF181sjPjRFza8bloNaE8XnSkdATuCYBZMTUgQKyiSi9047/y1DUbJkh1PCWawHTjspX+5o014hb
PSxIfRca5niXxX64seyuPxgpJ6RK1ERZ21fCW0y9opDAzvGqEIH9LEh/IuqtNnIQ1xOeUSgFgKdB
rEeW5fLdTSnimrg3bI+d3FePiDaDdKcHpo0dlILhOjBLaN3//hJdFPhkS8lGc4pcjqnGDasBCzeA
pmKOqVgF2p6DWNlbsuo37trXuxeyZQu+KHggsJHLkmTTNKHERcf02tmyYAcOJgjPPQbtSF975MyH
YdAd/MWJ7HDXRQV4oOI31Bvr/E9CZZFw+aOQ4bxknlJuu3zmzLYLYF6O5fWVEyh7rJzMd9RpTWNP
bcL9TENC/JuWQBN3RpTj5W5u2qj3Td3nFk4fSBV3lBPs8gQDVinuLL/rtUNXBnFy6pwWkwcMnWvn
ELhWWT/3mRQtF4oxyD8FCi0cT+M0gWehv3A23yKjitsBVJx+jzzB8bqpHikBxYn+hpilFRu79/U8
Js8BbYstx6WDZSm7q4puGuFg2Z6s8vgc4ub5MKl5u/GCrz8z5BHa68ir0LR49X5dN+pKV2EjLeA/
f2zHOvmOLWdR7nQhNR07TTu8zzM8EXairoo7fOKqr7dn9R+c1+Un1tGnsJlTASehsJRcqE0U1z5U
P0/v7Vwc0J1Y+ac+Kev2wclJke6RVrvZPuWK9LnDzrTBNkrFHprO/Uh+D2HK9gepYEl1pqENvzAV
fmv1UMW9rR9HpcekSMNPcqst+vrz8E0oPJOHnOvAy/WRTrZSMmkMkhbadIxiLcNJDAON2y9nZYue
ZzPQJ/JeLPv5V/x1+vQ4frp15JpePjsuy4Qiwa6MmOFTlYotbtG8lhYfQofRx65J2nhuK7gcLMZ/
RQYqjREKd+J96w7jt27q7RizlXB8NghSq30b2upjpMtNrMXK+9R5QgozKtkSXunl4LraBXpiobOv
bNJ2wWglezmaW4fDSvMy2k6QafTLAnxA3X45DEyUxq6r1vGg1con+vF4vBHD9A+NUGDScS8ZFRJr
qhQVt3QWBd0vCbeCJFf0nkZ/NdAwt7emV5q4ELaReQ1YJf+Hs/PqcRvJ2vAvIsAcbklRaqmT3W6P
ww1he2zmTBbDr/8e+uLDNEWI6N3FYAeexZRIVp064Q1lopQuAgtdjo/OXGAfQk8/8+00aS5VB7Tb
wzQ1fqyZpQNETvvmmynIOPCWiuxeHCxuf9mHjOf8spUOtS28cbUnJ6fKp/xTpdJDvwcnbm0uULrF
NMJ5d6xZpPCXhiYAdFpi6ygr8oA/TOyz3beZj3m1dqcBw3n//YX4IzMQLha6p+oqySkdOTDDkeoi
hpfvjZ2V4jRQ4KtUT3u319ZugtGEqJj8V99j1bwUasYtiqsl+WErH+iBG4eIZH2nu7d1Ov+7yuqB
aOglta6nvDY1nkHtVPkxHAPxmmAotLPURoJIFoqsxgLDJvNYfaFgiLMqDSP73MvKgPXyhMEksRuX
S3pDD07NsB6qvLWTIW5kOTCYOI4LxN1W1ySmYO6wH1NoXuoRJjRGNg9HecArkoHC6Dc4KX24He62
PhtjHQsbMfbXFSwwl5tR6MNgnVPe5dOMu7YH+MzeSW223uUygiOykrqxj9/GACcDMRQLBNnoQDrf
Sgy+HSw76avgeXap2kE6YyAl9nTFNzYLFDt9odqRlF5dGDYtvqwhkzhnI1YfcSWFZ0ze8IpzInsn
2974bERvBnEUudDP1tUE0R2cXiE7qE1FBTVnaqi/JE0an5jyZI9QKvMdcN7GpBWQHBLA4Pa5ORj6
vn2lI+YOIT6EwZnub/iIvpb1L0BJ7Qv9Ked1BP94KNKOgDinziFVc/NjnZTBuJP5X+cygH+Q5Ebp
wwQ0sb6/SGZLFOHK8FKatNbxfE+G+zmZRnRK0Cj4JyKhcvCsitLIc9QiJElXiireCXIb735Rv8FH
iuwNtcvVm7CiHCo1IOxzp8jz5DqylE+gQKXpTzEHhNTIjMqd6L1xb9OyUdH9AlCA7NdqP+sGAqLR
6Eh46MzxeQS/8aHEK88T8dTcxVE9uoUTza6goji9+7zCa19QmdBftKvPPoS5UTkzzUvD6qwPg4mP
mlM42c55/RvcVokJQm0IJlGtLlni6tJOIJKGs1NLOB6MsoLTOopUQsHt000HMAYucG75tyxZ6YcE
XjSmVs4UP8uYjf5QldmYX/MoTQLXJDmMqJqMeXwq47zMXSDmSMtWSm0qniOJDmeWUIqVY9cpVoBf
UyLjH9SHDo1OzOVnX0BmfWjhVqJX0mfKAMEpwx8sMicbM/UpHtIHkTFncAW4deOuCkPlFSaDM9wp
oKuZbYRCe2mHNviCTk/80jVFph5SrLlbn1FK1J0meLAfZ/SvMFgaFgfwjtodpPpU69jOpovDsIj1
8ZOZwt/3UiT4RmzTe+UZxwkTuzIjz15EEeXmAdfU4lWQreHwaFdkGl0g4VhlxMBKvWbMG+CYdWe1
h1w4Ve512NCZbhcquM0ZzIdeuGYE6H4kV3o36seaWU45Fh+NMsKxCS8GzMPtIhvVD0WC5BCQcQ3D
1CS1p0tBMfonNzr1Tx8C8K4m3rE/hH3+HVHK1HFH2tmtJzO4/gnXWHtt8jj/yUgz+NY3YfPLzvBe
uCR9Mn+GW4Upns2jNkhv9PYDVFqIXIklZUfswqj5AvpD2GIiKpVBbUts/XMuWWa0c/duRO4l+waA
xeB5oYG/DW5Tb7ea0vcSfPP4yzSqJtOBRrF9XS/inQtwayl0pBHJIA8nS1plFDUGx/wMEhW5KMaP
yK+UHwpcti4x/q47l8TGXbtAGlWaP5ADru5aBnxJgImcfe6YmNylmHw+TQmGWbcjxEY4tBc2hLGg
/KhkV+/OxFgK43rLPuNYIn3lA9b3UezIMUwVzaZkKu1SHG4vufVg4FBA/oCqkkleVp8racOEAR8F
+oTshmQJ8ZipcFdvr7L1pcj9eG+0B5eu1ttV7GhQ6hi8+HlolfmQinw86P3wCzhZurP9Np+HCAtn
feHkasu1958aUDelzDQjnsfCjvoO/0kMTqtgbx6+/Tz/v4q+eh4JImiRFQDRaHZmXor6xYnBUex1
cGDvbr+6rQfivqLtv4jdIHPw9oHwt7dTzPzoYym41Le0u/5tJSv5+e5VuH8XO7yFnHbVP8H/2M6k
JnLOYStyX+vL6aiUZfH+UwSHUOZSAlNHSrl6bQnyDzkmdw6uALGtUKENgXOHq/TQ7by0je9DxUST
aZEsXeQo3r60Tp6DPG8bZhZV37+mQwJQQNVQT2OKXoc7SczWYjo7DXwVmK4rPoIaCNovHYUNZIzg
AMseFG4rRhdXsT1PuI3kxQEKjD8aIwqLSvftc4VmQeaiMovJaH9IHv6ezMeD1E40dyqlqgMQIOyf
RYQbnkLd/fH2JtkITygk8+kocUid1rEi0lCwymf67phX5640STiCDlGlw7Ktpld0TcKdz7j1uKAR
oeEyEuK/q70/Z/RaE8AZZwQh0l/gfjG8FW0wHxj3ZU9SBgYTRob81IoGfbzbD7v1VaFJMCBFaIqO
/3pt1MnifqmugPfOl84UBqmO0ViPwD90dSc+bhxy6F0aXidUBGhqrRZrCSDBbJUWqLzQ9BvNyZ/s
XM12Vrl+JFQpmJowwFh6pOvXKbQec8W2Dc4OcIc7kA2t27dR+Txau/4fG5w1FI3RHzNg6Tg0xldP
BMBUYUodBeeiptFzoEqfosPSNoppY2j2Z0qKZvAwjjWHQ9vl7eiVOa7nrl7pBba4uk5+6Ftja+7B
bK/31PLDaBLDxYCzthYBkVEYMtsiXvKTOQyP9D3TnwiM6kcciJUKmb220z11CpvYzUpsUf3b22pz
+QVIxWSCYLs+Q6NdYrghK8E57nsj9zDMngTyRqA/XSlsy3sxyNoXcJFZ7HcDymbvzjB0mTSPxgia
3YSrVQApG0wx8doIEAaH9aNLjnMo5Er4ReBoL3mY7o3qNmpdLhTqahv1GOrddbnVNHXNZLUMzrKG
f7rQOxilqB2Yp6nH67RXOtk3lAQXkMoePuBfjL2kPlQvt1/61san4AJBQsPUupo/4bQg2tZppHM0
Dpo3OSPk2awrfLWwjJ0zdn2SlwuUlikxY6Gyr16wlbZmWA6ldFZHLCr0hHraUnPtf9hFzKjRSePi
WaTK394D1tz1VVHYy1tNpqOsZNg4dkXijylSUj3WKYcsHbRDbCHiePtVLv/mt9Ul9zcuEYuYJoip
dZMr6iHmBbMenNH9Nb3a1PTHsK8Lz5al4lliArF3u26oZeswv5ezyprX016c33SMvjrnPAMPWeq2
PFW/oxAW1i+GmM38WOR98cXqOu1zKwo98ywc7S2vCOy4xJ+6bP4IqHsftbKlu3P7ZWxFOfCQgKoX
XQuQ3Mtp/0+2aaT2nMlNBSQjM9L8KIY0/SSbiYpYK+p8X4ZJVqoj9PHiuyw5oe4ijV981GJLbQ5D
byWzV0uVku5swevODhBU0hFOnbH0mVY/qk0XNZTGss5JLL9Mff5QIkN+ip3WuEyhkvmkB//isT0f
wqzOvt5+I9fdQt4D/6GGQTDiyg/QLNRIM3O6haFiPvZFekijxgOIlD1lZQTsDbXNu9srbpxt0EH4
3nJt2kxDtLefIAxFKml17ZydIAIA7sjCjzJF/rdSpvejG+jsklRynaFqzA3ydqm+muB7MTk9x1au
eprU9AcoX93O59t8IJgmy6QR3a114pHGGkkqLZgzMD3MTCn8qDCgGn6aB41i4/1vz4Dmzr+GSSFp
+dtHQoNK1YOREjo0ARWCPS0OSOIY+DwHezXgsu1WkQMwNgGLe48B5npsIpew1m2pd865YfTxXSeg
kLnBiDWGi+nUWHqyGYNEV4UdfpKxfNw7rBuRi/VJs6gJ+J81wIfeh02KRRyRbWk+2BAD/Fnr6kNp
icyDtLan771xEwAE54EtBrbQWVYxGv6pqkxLMd+3xvBIMaSjqh/vzTy3nopmCyQtEnIuuNV9MwmJ
OQCFyTmcHDO+GKFSfspjjTAsV1bQ+4gNvR/rThS2GeYiSbCBrBiwlGzVkCrOGrTfqtw2D1U+B490
4rI9aufWWUBfFkUYGi8Ymqze4STlvTOwR89jJQ/Iu6J33NCT9GTEjXe6sxtLMR1EtZvx/qILulpK
nkHAaJOpnSMLFL0/D0w+aJkZ0p8qatPcv33utm4OWrPQrJbAhbrGarm0VuZhRrnoDLKz/jPkGmJg
4I7l1E0yauTTNJfl+KI1w4zaftggECMc2NOHNFUburAtbFZ/lCs527nfN3atDTCGFhR7iW7NKsYh
gFKneQiFP9Ol5sssh19Go5Bebj/9xiLOUtZRviFOdTUpk6NAU/BrNs9KpYaeQqfwLE2g+2+vcn00
loYWaBxw7NzP69SzDWql1xfgYm+X1UfJ7J0Jz67YBPwyJz/iKdR3gul1hGPBRUOVRoqB9sXqLKYo
XVqtgt4ePL7gY2fq+XGMnepTCTTInadIfIVrVHhOYrQ7Tf/NR10ufHp4QLPXYbxVgk5LZGEBch+n
E6iximGSZnoqhFsmkdr7VRFQbzcYcnJvMAi/ijqpYzLhr4HlBmI8lWOg3DVisN59tSP3szSjVASJ
yQFXe7FXEdqkR2SdIS/D85K18KFo5p+OKsr3vz9US2kULbueifvqGtStXqTqACIT1Wz1Se0dYNFd
i+5sIynHWY6NnS7ldZrEpBEiDbp5TIxR3H177TaWSCIT5hUQAsTPEzNu/BGlCU9IwXiREn3yEO55
r2u5Dm5oYWWb3EZcw+uJH8AMR53biplq45iHuMQehA1V+YsC/OfbR+/6gINaBL6wTNgc6pRVFxaw
T8/6Y3A3mnH0UbRDc7YrZdiz1bqO2csyXLEorvES16zgSevQuITbd1faulR5kqKUByiJePDKaro3
AthcjL4XENrlhK81kpFI1gmNeXA3yWZ2avsKPyazDu4ipd5Dev+de77JlZCtZKxPTkKz3LiirymY
ndm52UQXabLBZUbIc1i+3KfIIDWT3v2a8moYDyXK66YrNxlaRL3RFT+K2UkKP7SMAgX/cay/FEaZ
/x4Kmk7Hfu6nkk5DVv6MWBeuWD3UgacbvZV5yVyDdx41W7KetZBvprphiF+tm82JbiF0FPeZVxYl
Cru5ijraYe7TMDhwmU5ftDqofw9TmoAnBNjVoyAFoIPIPqFtvDBaPWK9hV1iOrHZit7qhFcNQf1s
SDMtrnwOI7wqZy3/MhcDIllzU4g/cxI2d+CKDOUQFY6CU/vQZxA+5Dl9GWcbGsw7N+zywhcTHSaz
dBrXNRMMxLwIcEC6BGMbHhj1FOdCBeBwe5WrLQTIlhPIGaTiAiy6CjNyJCFR0I3SuQUT9lmXK+2Q
zUr/FAXc6beXujqBf5f6qxbBSldwZTtCBsIwQGdYTRv7mmjU+7nI90AEm6twD9BPWtoC65x+zvre
RN+DZtqQOSdUJCW/gL+28yxXtxtyLciXLDqfEC2uut7V7DSJsI3gzHBR9QOryzxFUuOvgdMnF70Z
4z1vg43vRJcb3dwF+MaFvrp4GIW15oxH8QVjbyRrW9k6BWDx3CgSe1XRNaCTh8NqnikFU8xF+/7t
VVAqk1oDy5TOcxTUn6kste6wNNMelC6ZhUtzQ4hDnPXZANVxHjgqkdldsAwMXxI1GV/UYpQ/jYbW
RTjSjVLvlqWa2D4Ht/jJ6LnZG31tfHKiEjorS7zlc6zejTKbydhBZTtbeZF8lJs+/g65Ut6RDdK2
PgFLMO1gDAo8Z3VDKmEqZbXpQKyypZghfBQODneyRokxNXDl7lIx2rPbBjESrROuV9JdyNAej3Cl
s3/ksaNFH7UilASK78L4ihMQjKkIqSjtLi3SZnKZP3aWP8gEz3uBYk/qGZHRRB+VYEwNxGJyM0FG
Vu2MkxTHUuvBOkh/FKMuJq8VBnhFlDELIhwKg5pvWH1dHyPNCEpa3TJYC3BG8x+6wDXctyBQ9xyi
t74CqabKX9RFKE2/3TWSkSgG7gX0cRM9ItjW00ULagilt6PI1ldYYNWoByF2fhVFRKsORtEXwbnW
peJXb2jRY6Vko+6aCNi/G/PFSQBgtlytaHE665JIEYh80J4PzlkiUmiHs+oaapY/gKQT/u3nusrU
l6WgwtCpomd4NfVGSL0PtIDpxBSPujeY6D7kaWb7kzyLh5bG1kkqsNKpR9P8fXvlq+YcKy8CdAQX
GrhX/WERIVYp2YNzrh0gim41pcZdnNMWQLux9iQbSUbVzIDX5cbsg8IvdzLPrY0DWoLCHVEoQs5q
4wzKLHOdts7ZKILoMkTm7KEGkB9vP+XW+wXBINO0RXoAhtzb7Yle5iyMQHLOutUgcYcfjThlRpR9
W7h8d5I0/GgGq/UA5b27Y8D7ZeK0XEdMOcgN364slYC3cNoOzsYwa6eq0eTTCMoJdHFVvLdjQP7O
WeZkMEuj97K86v80f1tdoPC37NfAbtKHQpWL+6LurWNTib3KcuOrsVVBhCxixtdtumlp0aG5El5Q
FG//qbVwYXzmYke+b+OrQata6hLGy9QKq3dnlrA5Rh0BOk3Y6Z9QFcOpEDBs/aoZnO+zkmvENaOI
TnlaBTs7ZusJF6LOX7juMil6+zKtVLLtjinYpSp74wT/XhsOsg7j6nB7Zy7P8DazBuhML4ACnZkU
veq36zjdnBaMDcLLDLvPB2d+N+fCd+JuvMPTZM9Xe+ONLlQ1aKK0OtjNqzc6aVOsq1EYXyKtqv0s
s5xj1U8mpjpm8lmr1fqs2nnztYMjtLM5ryrMhYcEQ4XjR5hj6Pf2Oce0dBChbOJLZoLxGxVhnLos
S19hzGr32dz8gR8f7DRc/kbo1csFzIkAFyYVDKbWEXzKTWCGVpZdoCZUgU9vWUJCyC7D1rUGux/9
ri3z5NjFSandBaPSiksOog3YmojCLxl+vqM7oRL3Cya/arhCj4vKp+2Pc4jq9IabtWXbuZpgm7qt
LoUnRRpNzW2cxrAJY4b8PEaakl0aYXbVpY2aoHNLq8M0PUb98l87n+ASSE58FlXfqG5VOvET2Nrw
q4nv7tcglIc/cShj0xXWYL3cqHPUX+Atsm8FZgWhbyIGFD0ZBn68XWroLwxo5yeLDQtZf5bNyUNr
uX69vV83vyPnnvoWxOpVf7d2CqUfMjQL6JEz98pnpVPcXHUGw23zsDJPw4R5mzfCCdZ2juTGVUVR
zcL4ptKj+MsO+U98Q68lRso8jy6J1WfdKRNpCI6xDXXjpUzb5pENP/yUwEs/kxb36gParsy1bj/+
dZ+Uffx3Ty35OMFpdV/Fipb1gxbHlylJu/RjZnBtg2dkYg+RhLDk9iiqzp6Ee/JPGOrjhxG/IvkA
x7eNPKW2xKdZaIm0U5Fcj7X5WagbgrtH+g+KzCpcmeMQhG1HqCyLthU+C7WVJ+oKZsvIEFJxnVyJ
jZOiiKrz2qk2MtdoTb1w7UxXdqrKre8EpBhBKY1JzhVSRe8BTNAOCC8qLLzDMub0k2oKnrIMjFWQ
m/izSkVxiEcIhylD41+3P9HyqOtDD2CRuR96j9cFTDCJcmicPLwUelO7tjQZDwFJ9c452MhEERjH
yASUGptyPVefbCpAiFasElJpAntCE4VVjkM974XO7aWW4SmjXdDaq+SFMrS1AiflikhVx+/6Uf+o
JcpwQMOi3slDt5ei2c5jwcFd189V2JPFJGF4SfKhw9lK1g95Mc9uL/q9qfDmlqWcxXELC8wFbPT2
RmiGLCpK7A/PWZGa9+jOFL4UaMarJhXt0xiXKITJRebJKIQeu1GB6aUF2T+398rmcQbxv1AoF0bg
utqtcRaLI4VEplcm6xtjzpgcuG6q51bOEpRMsIzNT2OqR2C6U8LbI34a5XwoQ234VuqK5LiqWWh7
htRbQZYdvBhT4LR0BU+V03y2iCLhhbtN/ESKfQTKnoXyZyvo2nskNWHUqgNGcLffxt/+5OroIBpF
JUI+jhe5rr39JHhOCiaIUnxh6oIGfY1xys8SXPqPcpzkb4Xa1y9isrLiRU1EiXJJLfeyC9svQV8n
ayhKna6zXlDAST7PyOhmbm7N0g+8AUXhFXOvvGqVM0VuXNS1cGVtkHQPFRulP9hmNNFVkKrmKEpd
hfPtcLHWQ9XCxusT6xOeCJlx0eD+YTUVNfjWRnPUfmd8UWT3OaaH/2L5K6j8M6vycYT7C1VH5sZD
ASgCtj5lyUsy1fW/UhKXg1fCAwAgj94J2kh5lGh+WpRBS2Scyh+trZSKi4B9jS5bouUfKA2l8mtr
G+U9ANFW+xTOY+rneju393U7Jr/qKDN+x2E0/LvzQa5D2ZvvsToiVTjZU6qxOwcj/aGK2PKnxqq9
Qk/nu3evBOkeyDosTgac6xjTTxROA3nQZdIBvRkC365iENahiEfjw+2llh+92mTLXGPxymQ8ZK3L
lKKtEWCWuvgiSqe872aUEcyyKQ+3V9mIZKh/Ugsx90LAen0hWoBgsRwYkwst8f6LHqTxU+EE8bHA
PWcnzbzWJgUoSZIJsgUwAX+3CtB0Z9HzNcLkMkhO/aMd5Pn7BLPwHxntl0991Q3PQ1PlP5RaxNVd
LEcDPkuD1lf+oNvB99vPvRE6uHd5s5T1SGusJ0eRAcJY1OQnYN+aJ7ub0SDCmuXIxNfyjTJRvzpG
Zu580o0ixrZpxxA1QKheCXo0TiYVdalElxqtLR8yAuQOBJCfwr7pPDxMws//w0MugzjalBtcMYS5
+jnkKS9JHNNjWtTKP4VKYfG3WRx8Y/o/zq5OF0rbiZBbe9dGvpIZCKCRK8QNsRBpJ2a2l4hyN3a1
wp6xo47sl9vPd40xY0dRryy4dAPzmfU9POFL3lnqFF2aKICiDEBQvMp6hmh3F+jInlVh9kGCg/mr
LoLx3IoqQ2qtxZ3VH/Kh9rpOTpRjPYt650NvnaqFmwiRgc1+NScMVagSTR+R/atK+jRI1nAaAtt5
SOd0b5a28aoXwT2KRfKQpTv19i7KImEWZVVHFzUS8nerUbVjN8OCvP2mN46Lg8AsPAaCBZ5hq6OL
iXXtzI4eXmqVC2fU5kPcB94kJ5MXpFCuehQs3h+ZgHNwzdLyo8W+DrXDWKC62WFlWhhZdtDNUD6Z
CgN5EyGXnai+cS7B1iI8j+cCK66bC4iJJZKcDfGlmlrpXiR2/zTHiTR5GVl/dyykUu13TshGh4Gi
cBEoXtA/DJXffrYKRK8SKpwQWcuax5rM+1Nr2dM9sqLyJYqj/t4wW1tiwpdIvX/7Y27szuXQMM9a
js7VfF6os2nlskkbsdLyk27F30QtlR/Uuv59e6GtvYmrBNwU0OtAAVZ7c0pBGYnleJZoDT8DF/oh
AzfYKaO2FiHpB62MuAddxNWbDHBF1GYaERelxWdnREE08iNNb/ZooFtHgMtgAcCAQrvaJJKhFHHU
8TB9Jz7VtKFPzK6to95lcQORUa68uIFbvbNPtr4VtSpIMeaO1zhss0CJBac+IomkBx+aasg9W8EX
xiynPRPnv9FylXEs/HdaedCwCKyrmh3GhtaGZpVdIPGOwVHt2zp5Ria//9PoBsqP0EdQaBu7UD9o
9BstlxlG96FCbQLw7Bx9SxKBmqQVB9WPFqjQLzkM+09F1qG5mBdGVbuDU1l7yfj15zeYyyzZBHLF
wDLUtweJI6S3Uz5ll0qzsSLqA8VHa7jaaRxsrbLMzeSlQ3Y9t7GdnmTXCumQDUV8SNBF8ac6rd59
MNnGGl0bPjVE7qug0Edj1HU1koyzmR3Z8NmpaZTqnDawLd57NBnWQCdZhsAMba4KusZO1HYYkosl
gaWvsrbymzLfE5C6PjNwp+gAcVwUmu3raWA+dX0edklykTv0X121q+fOQx/Deg46JrOuWo1K4wsg
J3tQjL812NvNzESKtGCZE0GSXM+CTYoplCXj/AI+SFsSkVa1PaH2zXiosAWJ3ESZdWegyArL9kQ/
1jRdSR7lH1Wm9p8L5EHFYUh6KJXcpibDJtHmv+q8UzCRqkM0DSMwAeGDU8YR4Fdg4r9pQ47PBvqp
pgcpQn/WnSh+qRUTvZRadRqQFGWujYe5UzJs/7rONn20SjUg5VGoTie+VzF5cTaj3G4Ews5gMLd6
A0NbyTvPbhZplqzN9dgrK1n/Z9ZK6NLCMQg5STlRAOpZYyMmZPDHt/fKdQziVRrk7fTOUDJczxeA
xYOn1FSux6JLThk2375aVqlXWqmzE8y3NszCtYf/C1bnSiCnCqZokLQxvowInLogVs2fetqA87VE
8wlOCg5tY/tuLC6XIPNYYixdOJSgVyFE9J2i1SlpMsgR5a6dILzIpYMl3KhKB+Cc9c7Zu278AVeh
oDMp7sA0X3V02qZD6ahILopdGtkhTiP9V9KYgbKQAVOUYrmBjtbkFIMP4sX6pYY1MuW3v+l1/rGY
bZDuYJi2JbyVRKnUBoL8o0qKwBPBFL7Si87u22nIH8xOrs+62vTIyvD7d9be2k+Um4w5eO3XiPIG
INakDqxdZJnjLfjHRUNZRxU322v4bsXtxenMpA6hE79+1alUU+Lk7KcAEWF/tIvqrnTybiduX+eP
yGuTTKF6QkcIZae3d1A2aTPn1kwvqpR7ZZbnp4D+uyvXSLsAu9jJxZWN94fn0FK08kjXUhhhkqWS
UYKhCdVeRRlgCs27BPTbqx0VbeAv0WA8GGEL79gWdHPcpk6lB5GDKmriOPMKCevCO3NANswLIKrf
J3K4J5byF1a3ir90lpcJFhBQLs7VOxlDIh66ZtxlIc4Apxn4C0gYJgLYMnXIgz8oqAvKft1X/XMY
jHrngfMSpR/3VfYqY8H4ByvgfL435bg8G6rcLbLWjY5JcZxYvgnFLjnIIrYhIGZyVZ4z+l/SBZ+c
THi2vfhBBQixjH4emG0KNjMR7c423thbAI1QBLGW0hN9yrdf3aSTEU89n0FBDeRVz3XH1dCR3tFg
tBYVp/WLZLyKWSdMBxCTqxc5a3HFPQ7QyLGbcbrE6MUrbmkyHwOaJxXNPYBONLf7uDaUj0ZV6pKn
pYwv3NZYqGwqsLwcNa9pCLzEkotPQTjriHrASB/dsZc7Wrqt3iNsKOzSVbE9yI9ODzjRS8Iia7xw
nOxH6hEgjJNZybPXy2n8K+30nlHkbP7M+1l7Mcpp0FwFiFzsym0UJ36qjrZ5CHvJaA9tBqXLV/ra
VA+DYLxLl8Ua/ykbLdc9MUzhXVkaQ+fmsSJ/r6s4+J1XgfmkmBMuDhag2Nd4yLSfUOiRSOwKp3Lu
gwLxZrei8Rkcp3QW35o5yiWXII7SQhZKyeDnPYTaByukO+iWwyA1Bwcr5c9kWFJ6nDEaO09pJv9r
B4U1uJLedD/zWkycX7CbIVooqKK7dDZi5THR6/EfpcF5/WhDgDfICyZtr9zd6I5RxQDR4ilosl/d
spMZ4USEFvi5aUekmemVHhK9Cb1QzsfnpU/45LRJycSsKx5zqesPHTMUz7J6dSea/a2s1zsOtNNS
UIHjugbgh6qWp8NknxEt0XTfCUVUHeqkrZun2RlrTpYaxeF96jhDcso7sgMU7qU0vmuTsTHcrnMG
5wRMK5iOmjagQZ9bSKuk6CAbrkFr3n5gbDL1v2WliTsPoSTa3jnb5bPcG22GA+wcIRkfNvB7RknI
5UvV26I6ll06/MwzC3sAdM+V8tG2Z+fRnCdTPzSR2XxIDCn5alcYvELG0NOc/9vY8su7fJo8qbWG
xJVQE/gWl7OcHnNL7oCLTzGFyRzp+fACqZwDMyGMXlzE1JeXoY17bIUJMOMhcyblWdZm7OIsh322
E0w2Eh+KiwXawzEnMViumP8MbUWNeM48ls5ZlXHJrdW8dtyOGuswKOwBKW3rQ0Smu7Pq1qZjWQQq
4JYzYFqP54JyAew2kn2OkCdwExP0xpDm5SGueqZZfZl5dt4GXteSjspqNdyjutWctHbag9hu5CNc
z5Qj/BaYvlc4EjTWE0Yf/BCoZYehTucnSR07n1mU8dT18oiqfW4dDWOvEbxxmaqLtgVikPKiQrqK
4ha4AUerls0uO8UxaBPZS2pHPy5SjafbOddGu5KLipkhnRA+9VWrYiwYter4AJztdOw+IqyD7W9i
g8F2W21mBmzm6fwxiQWS+1YtM8mEENbHr/0gzd81FfGEGnFG2E5uGAdy8W6EGbh/spiFIUklfdWs
GbFcGRYpEVtqMj+N8/mijUO+s8rWPl8mZ8Q3SCJXOC/+QZ5PkOzxNkwkhlsAZ1+n1GmW26N3LmOf
WjgyG1G8lwkqG1n3wmxg1m6Afr1C0IHMH6yujqRzGGTt6GtNuIgm5o4BdoV/pIPQ7yp0oQ0x/RyN
ePxNLOpe2DcMV4t0UjDtjbTO8U0lMOo7ss1UPQRWJb5MAM0Y5lmJdLTHhvl9Qk36srN1Nn/9Us2S
bgOpXs9paCcPihrCT69mIhU4UmbaRpK1gASUXH+YNGwsIH+Gx6pU5PsxCNXGpS42PPhg+tOAV4rX
SkJ6drRROs52L38Kp3a4A4sifdX0djxFmbSn6bORFiOYx41G7QwMdV39985stU4E5Jg4kp2TOY9O
Q6Xnv5NxTF/jXFJ2XtLGUYYgsygx0T25bjdGaQ2npGM96FPZrwyGSe2Vom8+hFz6e8yDzcVoiFv4
YKPIsG5Pd4j3Y1xnSudp7JMDLShcWtBpvkOKzTje/vgbiSZcdULjgtC6lnIs0X9DJIbnYpA8esqM
fnM5GdpOVbr1tRaMMzuax+G7vb2BeELSqaigRsiAnlT1nPk6LaJTSCJ0iEp1D2O39QK57eiCQ0nb
6KdCRWmwBwnOY272B4PMypfwUXdR03h/E5XIvoiAMY1RsOJeNTb1ILDGLFweLZ66B5ipMtLLNqZf
mYh34tvmUwHUpX238MSuoAHdwJi1T6WzXon4sZec8UzXsv2eK5Hl3t4We0utPhhmM0o0hgnHC1GW
oyXbtNbgEn8Og/jdyvZ01rkWTP5iWgq24e3esMAADtB8g3OCJU/k9pPWeJi9DHejRRC5/VgbNwRt
EZQQloKa+dkSCf+TCUlNpyZgSuCbp33ot/qcPEW5SA6WMX+v++i33irDzsW88Sb/u6S9ygGGYjbS
0Zids2LG0MNwtxs/lWinCpLTdg9CsPV8tAvArPxFO69TrnqB2Mj4fZwr2yyeJBxq7tO61e8Ls0V9
dggHLsHZ2umrbT3hYo+xdF3oq60Brfzh3LV9YOOxKqcXM+rpvZazegyNodzZlhtxBC/MRViL4RY6
t6ttOeHfqrQdKWUppO4wI8t4GLQO4zw9jj1KddO/vV+21ltEWRcMG8YB6xkw7OCgFwXqDmkvkmPc
DfO/Q2t807tOvcSmcHbq8Y03SXVGp4cxKOnqmm8eK3EhZc2CNYkiNIkNXCtyjHdOSEvu+Y1sLsW3
+nt/XvNoxzKGtwjb4ELwHR60wpie6PqYH3obrtHtl7gB8DLQQUOwCyUORurreYBhZriemcGiPuoo
x3HKJa8aC/0wgss4SYo1UYjMEGshqD01WtX9kw/p/3F2HktyYmu7viIi8GYKpCnKyLekPSEk9d54
Dwtz9f+DzuCoSCKJ0qS7I6TolSz7mdeUnqrU0mMUUfG+/3P2vpy2rwlugb1004nSGsavHBVyFaqn
pxkC3JWYTjpFVGoPUCk7xxH9GXbO+uzx/KmvrxvRinC0BNw+vNDmp7qroquSSPK5XaL81HbG+0mq
0gPwyXoENgk2qADeIdr11E9/l3z+uOLkrsgRtp+lh7Qro5Mzl9kHehHtgV7x7iT+Mcrmy2q5qEz8
H6QHYaYJ+Ti2lm7qNImLLjTgpfsrtpdJgs+H+8pqrW7emydiCPNF77F/e4DmYf3AFN14GJGi8EUI
Q4BQ1NHeNzi2Pfbh5PyjNJluecmiASVrwjez3MkuIFys3QrSjJtcWmtJ3lON0Kye5TzoTSsPnMg5
MpXYnV4k7lb5Gqj724xVklMrSos6CjrNmAI7B0RjG3H/4jjFXzTrmFMoAYRJK196M7cjiMK0aQDR
2lMMBFN1ymsuik/3V3D3IKyqb5QfKMxvnwiECJzWDoFGh7hwuLM14wZiZjgNpsjgijzpvCGLD6y4
9ubw98UNfIfnaasTAjhJmSwEcgN9jjpqg2qFOSyzmYWQhu9/3u5Qq6gE9xv/2iYjFddnjn4Z+tEw
8Lx5zjDb6OTiIUS+7SBeX5dje7wBdSDSDYHkFthNB62t5IZcDYHW/DIMtozkypCdEVFN/WIY0+8k
YMaXPpr+oiQNONEk+ATJsrI5Xl9m44SADmLR3OJx7VwqJLd8KxnmgwbE3vVFgkW5hHB67Z29HgWF
fmU0bI46wGO0QFpJfshUNTt4A5S9DUniuCoR4LYF6+/1MNag0G51kCyTWmOJXCSqGlC0vZgV18Si
qr2G1qL9lwYZjdR2Uabab7tZtJciX4y1bjWJ2qUT0Du+5VjAade9EbtVvhT/yuXSdifKm+pRK2hv
m60iyuQ1VFIIYV//aFVd4glDNumhFPIcLHab/3JKVTuZ1qT8xYG1gO7TxUOU8AZNiE5WO8p1TkGj
Kmx/hVG5iSkPl7ovxTnL5tItqio94JrtLcpvZz+026jS25sdBrLRiVsZuJkUjgLtRwULTIwgTpkh
fTDtGboClKy/OLorGd4kPaVIt61MOSo8GhXP8sBSIv1TVrWJhxJ3+2u2lu/3L4mdk+v8LnozClnp
dmcX6aLUXQrMTSpRSqKdoLePWhIpL3jfOdhLGlHxyez1erkALT1KfHaOFbkpFzyVSCo92xvKSvG3
wgE2CowJ8K2rtDKYTRRw5YPp3B2HGhiVsBVnsq1c6FVoxk1nwJJvs3p0hTFa5xHb9p9vn8vVARLs
nkx8tZ3LuEBJYtEFRUyUkgKazYhazYBB6feGAbLzvedE0ASx/DhK9/c+kNIi8awDzu2mNKPS7DK7
kDJrOxTiIw2tBrpJe/Qo70U85MPolyNAY3EGN9dgiC+KNTdQVuN4lWRdkqazfcgKq8ZuPS+UMcey
tk5F6hShCzVlnKjexiPNkkUbLE9rS60+CGb3vnwl0oJhAK15U8yu7Cky0gr2faHL80tH9QFGwHQU
ne9+OQkeycIKBuX7X19yRo5AYg1Z5QF2hHKdqEwH2KJVfmRC8dBySQUPWkQvoG8m14kH8SD3TuMP
o90cVFt2f8nae8c2AYjhDc1uNAZJcGjth1xCycQvYiAM8MKNpPFLc7bMKxJEAyKOcoPjtEqicqoR
aWnPGlAD280kc0wPftLOA+CApge6suaiN4okBtDKdjay8CGbk/zcgtJ50tJJOa/gwb9YbTBpq9oF
AP4bXeBiqULExRL2uSXHJ6Nv0pM0NUcEpJ38GulE9JQJJxA23L5o01yGWtfgS2FmIKjipo6uQlYy
IEBt6NdL+uv+tbE3fyDfmDqVav0NQ88hma7yanXmNaH4yy3SEHUpcJARWf72t2y1alxhRiu5eFs5
oD7RoE0VSYiYJeGl07pUcnWzrZ9EtxgakWisaG5mxMs/9z9x5w0lzOZWJDRBaWmLs6wQU+8xyCVV
wofh0g5SG9jWHD2GqY31BRIEwdRpR4GJtoMjcCCUcDFw5ZNubV7uuIbejpEo8X0tlfopqRFf8pIY
LRb6HyXpGETOIRjw9NbcVIvbX0NrY9VlNYDkoGKGPPRypks+JBRrvvZQNTJ3gAVdeU3bzsPJjvPx
w7w4EtiTNgMpqiTDlLpYcaQ/KC9OdNaLpUjOPfJH33DfzCIPvm/7Xe5hnrzvHCFwmQMEdU3r1rY8
wRUWHYSUe887Vxa6s4hZgkDa3FuWFNdJU9eUnKW4QlR+srKnZq6dc2OlVJ6LuKseYidz6P/UyeX+
ou9dzUDobfj5XM83Cqu5AYm8VBpEvFU1OQ2N1l+KJDxCEewdVkejFgK2ah1q3Xp/VBaqgv66PPL0
SU2aXw25lcGpYvoc1gYWJ5WWHdQVf6OrN7kOj+z/H3Czq9oa10SIB6ieWpVJfb0rvFWg+100ARDk
vxxXnzFGygG8uWqIzpeV0Cm5P7W7H00JkFuKeiPJ6+uPxlkcHRV4aVwZdfNukpz2nCyR6kmNZriR
Ux11Sm+vKPg7NBOIR20kA393Gv+YZKnpUhGjGYN/icBAWugo/8BKOJlhfpQE3V4Vr4ZSN59WpQCM
nHSVbbat8udSLKPnoKbk0bvTXjr61MxxcSQVtFbYX68pH7VKN9OyWy0sNmvaEGHT3WRNp1RlPkMH
PCQglJOdhLlwc7OrPmQR1T9H6jCgys03+x6vjGEQpQpHFPL4NvHLOsNeJnWIA00r4nfxtJRP9tDU
y0MKuDU82MF7i8k5Qf4AfdlbKaxOdKMq4WQfZFGUv2hh1+OmEk7v86pPD97rvaHIClHs/U2+2JYa
Jz2a9bTNAbeaTu33qY3JEFIFpy5D/fr+kdgbivoXVmU2jLMbepvclrUc9TBjkzmRHmdFyv/tNNH7
1qxNn+8PdXv6qIFRayAEW4XvtnWjfCikmWcHiDW5p9TxWhjaGJ2zcMx8iiTL6f5wOyEf4632a6sJ
GrHf+nv+OH1tl85JNKKZi1Si/Vm0ZehOSwgaWSqUkxiGGQSaqZ1xZJh9jK6ypxobK2/KFO2gDHL7
mlBqgXlAJQSAOe4or3+ImY+xqAU/JBz79L1TGY6nmeSmyBZYnj7Nhps0EtjvUhgHhh471frXQ6+P
zR9zgMhRbohhzoJmkeUOpE5X98ZJNrLsebHR6HPrdkmES+kZAnGhtFowYCpQB0MeyueOh7ln9hrt
6OLYeQ2wokHzAvFDjvCNpME00MQS5OeBWmIbUZadeemlJTmnYiLdK/L6URNd6vdC2CxaG1/SapT/
Yuuv6os45JHj3uTwna5gV8EeCbLesLywbOXvyjD0nom72cE67G19aj2rOzZl2RtIiZCjhhISRKqs
Xr4ipVDKno0ajS91tfWppJJwcIHszi8BDMEqstN4vG6eAy3W0aowpDgI0yE/q7FChSuZC80dlND0
Ky3UT0bLvVWpSvzOaKjZYkHUHtQP9r6aSGbF9BK/kmO/3nzo1NtlF8GWU5rU/o/c9uY7MWflGVmN
7lEngjsSGNsdkPnFoBN80A2Vw1LSNMwd7k3FZmsZhZx/nKW0eLRGKf6Qow19EKrtPbokOsgtoPDA
Dbq5Yap4yLQao9ugGFCqsMYRl8FywqiuHNKZ1FaEfpvq2sf7F9vuV4LuWPGfv8v8r6c1joj8U4Hm
UOuI6ftUx71bSnH6MhohzdooOapS773ytGp+c2OgNm1fWbVpC7kv7TiwGhP3vRGpGKUQ32czNNDk
LxaMA+PMm8mW3TKf/73/sXs7GRUnJOVhlnCfb2t6hqgo0zvYWIb0qXAXjBRELhUFtaGL1JvLucA2
K1Bb1TpjFDA+Uy7TPpZiia2DdH29KTexjkI9FnYdomCIP2/W2myMKc6nIQpy+tlujsDCp3qU5IMg
Y3cUskxg3BqHZovesplhO7fpFc1Jo/1LZe5LgyTh14M53XmQyNNxzqLNTx1xu2816h7NsFrkyKW0
GC5lIsqIyZL0z4Nc4+M8UyEIZDu2vnFy8wzsK6KpbilAl7r5AObXleJwad3ZYTO62IYOkbeYeI7j
BtEYvT+UYvWWrLJMOnrU17dyuwxrqY5LdM/4KyfOdpJCIRU39cbxpDFentIp7uxLMiS6fE2JcSpC
T7X/FhWyMHzLnuRHJczqH1E/hE9mlduFTyxQvdl+YLU/J4pC8B1g2U0Zc4SHkZeGBKhMisbz1PTa
OQZL/6+aV/KHqVyOhPD2tgqRCwVFdBJWXvfra4CtYkkCkedAhZceGGqI+NAAh/b9/c2yw49Dm58A
CpQS2eJNPwy9HymmChYFRZ7mtgtJLv4Rh6b+pVvUhp1QhKgZQk2KfqiDpUzP0qwVVzSLWuEtsF+7
F22uMuukFmtOAr1z+h5bJgiB2lYl+2oZud0iKiTmb6D8rZ+tSHv5okyceN+00wbhg6UoPlV2iKGo
S0/H7q8jimLOqRoq/N4MaKi2u2A+MZ7HCYmG69zb8+LOelU9gu5zIncUSvapnGvVfJbjdKgpww5R
e1HBSvzH4n+S/a+P4acDrW0j69TVhEgn+DJN9OlgJne2LvGvihcjsLmbm8xSl6xa5h6GrjxrAeht
82XsuvJ6f5SdN4m+IRcmtxXFse09JZykQgCAvkudVvJjW4/No1kmXZAvWfEC+/CLU4XKt/tj7iQR
pEVcJeBCaCduO9y9qDu1qNj66CzU3lToxUNDD9iHQZIcXAA7jx/QAUjH9NKRDN5eXTz6ad4sgIbm
pvpVO7ZgTbP5E2YfzrswcsrhIEjcGQ/eDjWD9QGk6b1epX8E0HNoR4BKCiACoTZDoFwhA+cmlyhY
RZLWTh50Szn9cn8+9walKbGGTCScN71BXHrzZh5E+NAnknJaRvWnFS+da8410oz1cmQJsbN88DeY
S5ijXKzbKn1jJR0EJfoTQ1uNxNvRenvztw3dqxItPVjBnXsLMCeVW97J37Hh6xmNdK2O5GbFf1QN
ChEypnhgBrWDh3RnCpHsBAeLusgK5t4GwDok7NqkvdrKNFHOjUp14pM5OjEQaKddqlPdVpHp31+3
nYn8jRAi16RcCzbi9adhGGt0qAlKD82oN2geLtI5q1PagyS7B7O4MxR9FaAQKxeCBsvm+/JuTmNE
ywCsNKI6W6Svz6LW4sJr8sOLS91ZsjXMJXlZxcVu6t9QQE1JXbQ8sNBdLk8iVKBjmotsCNcwRGu6
CWnkr3awkv8kRTEUrq6IKYOmlev/zbK0eebGrRdfa2Eun+pMReN5imL7rM+28g9cHtv0YqdWHYhX
Axwhaey7n4pQ5X81OzIxTKnS8ZONm9aRO/nedxFkqVT2KenclFr1aaBCMElZUCdOi9j9XPshViIH
N/LeKL9rK1Q9sF7dHi+dl8iYInJwQ1/yaz0iceNo81EtbG8UUI2wwghQCT/Wd+HPiypSosTWRB6A
BOyfEnhZXlf1R+aKR6NsrsOhYZhR7fIgMYASaJMZn1Wzkf9ic6/X0co7IMTZvifA82GyQy4J6kKW
vFGjXkT/rTrrgFMP7on1B7+OJ8EKcEkghvv/xK1eTxuokanrljQLlDBKWo9soj2FZmF/FIpZRL42
GtYZ5d+rZmXxQZJ+e4SJ8imb/q5cYreyOcIOcaEpT3oWLKVeYuyUyK6mizmIpWE+SF72vhLUIg0s
awXabnFhMeJzJVl3HmgxJLdL3KXdcG6tyY68vIRA/0u1BHoFeqGFQT/NEHDvX4y749NnhvRMJAl5
7fUsJ2020olmlvvaKB/1ZYxeqJ/Krt0Z8bWIp/QFGpt8hlHWHYy8O8mIWoHpJ2m44XX3qtUn4MQZ
eZGVxcMj3v5pwPiMXFutj/bt7elAFYjjh8EMQ97EQeVY50OHkn+QQMbGY36On2DmDZf7k3kb4cEY
AILEvQW//8Y7JNXKkT5vCWEaSb0S9b7JKHx0CLrKFWHD3drEffhsUng5ahrtlFRXsgJ6IKjXEVxu
91ErR+XQaVkRVEhQfAmrdnrO89SUTwVqYb/i3hAf+q60fBT2h8dMk6LMy8q8yl3TxlXsL5aWsh2s
ajA0t2T6CER1iqZGTm2z/tzEhfUQG7HqwzqOP799xgFLrCjRNQ7cyj6BMlb7wYyLAGR6jrawI3+Y
oay7Tl53n1tnKM8WKMiDpvNO5QOBHZSf1kYAMoLb+6ETDbXbIiqCUlT1eTYjNCYUY3o/Umn2B0v9
d24G55K1PaKMeVeeqHkc9YL3NjQrzU6jbrLmLZtzK40hegVWFrQUyC9DY2teCq734Lrf/VJQCUBJ
QaLcdpwl3Y4UOTSyYHLa/ANGp8JxZXVyUjdX6nhFmY/zU9VH8ck2k6Jyy9ocvyw4GB6Bk2+jxhXQ
utrYA7i2b26LUB2hq2NzF+Cpki1urVnjzzqD9ol05hSdSiX7m8NM94xLWQEKfUMDage0hAfigpVC
jHuOzeP6OHY0/b1sDM3GHbJEZF6ritY4OD57a/vnyOuf/xEwUP7G16hL88CupOVFHxszwLy4Pah8
745CtkuJgj4d6OfXo0wUSKOiCVnazjHKABJgiM5pEg2Of/+M7i4doBNEngD/3Yj6xvJItuHwxIW6
2pwN7V+UqH5i9KV6pYN08/3Bdq5gbgPuQWqwa2qovv6qoZenyMq0NMhGVU0/0yfJvqo4ZqjvMtMK
LxghVA+yPEzX+8PufCPUPlpa3Avwgrcln16fdbrUBprv3QACWixkB16YUgJL1Kx7VMtBHFR/bmu/
iJciDImCLdqBN4LvwDpFnbTUms1ypLrujs2oNk+21EugYu1KfFxkVWjnpkzy+H8dilT9uRijXv/8
9g8HLLsKF1Lev1lcFJXUjKGTwAYQ/QyltfJrtRXA5KroKbaGI1Gonb4Z3w2QHj1q+O43XCHBhUhr
BOUZWxswyYrD2hfJrD+19tJfWsvEOiTOkFya1c7DK6f1sMJ9zKRI+U5YJw6WfW+3re8u6KoVvLV9
dRFpH3Sdwk5QxRkVzXzQpeJsdM78T9PaiS8GvXtwaiV6u/QgeGf4UuAXVqDVtvYRoeIWZgVdqygK
C19fytxv7bNSAPdPxJPonfdaapUHz97OhUGQiiHNWhu4bUgDFALBIBxaZXKIfEvdWy/OUh1xwXbC
QkZBBXCVUFhV814f4NhRC4dECcFTQ0o8yBnteVHm0J8LPGvv7929oSDqrbtoxSZvS/olgJbKWhBx
cpYR/lPTt7g+Zb0TouYscJC8P9reFQFFCYINBf4V0f76wxoJlnEXS2lQyBNObQnolh4AwdVZkp8L
uKq337rkZ5THACNRHdjGKFG6VHrSqmmgdkXzQJvb9stR6x5IEbNTGhrdQey7N5kU4dZyNBn7DSKu
RERkUCXGE2MXB/EYLqceVR2/Ql7odH8md4dakZl07HcoJ7kyzVKCTHogFQQl9VKqp2zqlK89PkwH
s3i75yGUqWttHZVPbrnNbuy6yHHSesoCVOmJL8k8T2oPHfL+B+2EWQyjYy/DC7JTMwKCb7LxVYZB
YNjDZja7rOnMqXYiG1q/Zr9HPqy5WEiaupIy6b6pt+3By3n7oKy/wcLxi8we1b1NRDmlPVJCMxGl
YQxsGG7x6ySk+Sllvb2xdibD5T6vXFy/0NaZ0yMu9Pr/f53vMz5ag6jTsmNvyuNyH5koDNrEI2rX
pq5pto+Z3bWniP6eN4D8cUW9zB96K0sOTubuInMwKaHh3c5+fH0ye6UbkFkvmP0i7k8LsumXrtS1
N+/a34VxuqUr0AS2x+tRgJOWSZMhZDXFUuhV/C1vbBXLj7pWOrjY9qZSQeKSfiiR6w24e+XRS05f
M1TYV9fRsvpzb0y1a8mLA29qks+gKMez0XfGEUdrRyCFzyTPVsnKYPxsM7Ku0XtFoowRNKK0PkyV
nv4qhAH6d+1EiAulScw58lhKnum81c3V6a3kxEMw+ObUJZ+7JQZrgrjjm0s6/CzaLgCOCK1vcB6R
JkQpaQZxYWQ2M8itNPy4IAvZ+VLbAhq+f6D3dhSsAuDj6DBAMNzsqCmqcwu76DQIEc/WXPSx7M+N
3XdvlwDkqzisAGJXktV2TyUWjfclqVKy/qEV5xRJxy824sACvQ57eqz6gtwecnIeoUiohQcZhKrs
HFmUh9CbBbJ5K6Vv6SKve6dIg2VZmuyjWvQTmmVatES+sioPfi2mWiDlVCoJ2mJjOqqzr4Fk01xV
QfzNTWy9jvFFSMvKlRKQgf5kdHZ3zZel+9ZPag0lY6gFeo5zaJ7rYp6SqywLLXSXWY+1gwvw9llB
mW3lXJAOsXe3tU0D1duiKrM0aGW1CIpsmvzeNvJrv2hH+2P3wgc7zjFBSYcS2OayVUNHaToh0iAG
TPWuErqGUhkqVacZfbZT0iTTs22MyDlBcPuv3ccg8hRsk96+S9EwQpIOjh59ps2NlPbJEBkGArLg
DPuXaRGSZxWFdXDv7Z0FYlS86OjCEzduiqlIEsdlbwNbKLJGPBhWK13RDLOPCgR7q8cYCGGyeOhx
bGZ0EbaokJuju9oqph/Liel1PYxNJ4+sA1b2bSRHAQJkHDpfwNBvFLe4tEeIKSNRzlL3zwoC8Vi2
U7KchCL8RbNn//467e4WsJJ0zahzUcXZTOGQTWgvrk5M+aLJP1EDmsWpt0qhP+aKVSp+SzG8cXPU
BXPXKbPKep8Mpf1OznooTPd/y940o8m7ljkJiG4yD2q2kWTPSLrHkIR8W2/DIE4d65ziUHfw2btD
kcPT4+Wc3Kgm6qBIIIMC663ACgpfyeVOeR7R+fIwb6Hve//D9haVvJLSKQt6CxKJsUaRLSkjpeqN
0puAND1GKdgDJwn1X4Awj+C9u4sKPgSmEfkOktSbN0KtUVSn5IbzTTiquYvGYf6o9bpeX9E5XjJv
rKgeoE4VfZ7LOG1OddhG12yqtaP6zM48I668Fv/RM9OJv14HJh2zMmrodVEyWSavUBYcZYBbpVdR
js3Bk7E7Fpcr+QGtWBgOr8dS84GlxosmAN6sXk0nbU+OBZ8uUyCh3F/QnXuHVi/1Jkahhb6d32hs
9RgaMdsHrcBLUXT1OZTDIz7K3htIrIOxKNUYnsLfy/xHsU6bJ2i7ECgCE7VW3UWQcvqFr5TyH4BN
9oumlBVWHWOolo9DJWoeQ7wHpx9orafOCbX2+kvvzPJw0pHvv1ZtH8n+WKdjpriaMmOLquioVnsp
mXfrYm6SrQAe2zrpc507bz/aQGBIhsm90UXZRm54jtNhRr04kEwNS97GVty8iLJrZubGwdHeOWwM
xdXJswMGdZtrFCLRhDomeVChL/6sSENvey10pO/JIE1nTQ9n5eB47208KC6QhgiJwXyvu+WPZYr7
BbWOgugbl4r5eeh0+9JIUY9o4uAcpBM70TcuHoBOiX/BZG4/rp6rRUDrowtkR8l7qXTSh6XNzOrC
5OvPUOasgL5mgx0lPMODNdzb9CQxxDGgjIj914n/4zPRkgK6UTB2go7HaQaMeeqNpD/4wr3JXJWx
eNK5LnlvX49SaUIJ+7Wb5jRFY7rAmgw02qX0f+aipwd1hb2tAo4UbDs50y3pCk3NFJn7PsenzUxP
iRrXj5MUfaxVUfmlZY8H2kB7wwGjWEN3SAHsmNefNiI+VI/A6YKyKnS/47X5JxqgN0u6yC6FZhw1
sPamkpIxMRiaUTTWN2GLkWRWq+tFHizo0vuZOoY+W7L0S016e8sInwDKQZQO4fjfYGDIV9BSAaUV
yKEIH5VaNKc0Ko4ayrsfhNgDTRNAUjcqh8Crh0G3KXP1c2R5E7XZl6p2dHdBn/fL/Rv+tvrKB0HF
gcBNzf2mVJiJCnRUnWeB3fbLWeJepAcW2++AzhaXruuyh7wJ5TdXQRkUOQviZe7JG4RuCYKvaaKM
i6QhVDYiRfCW1f/e/7K9XQgphbokkRZtr/XL/zzGBZbpKpTZQAPFCwW9dSunmc/RLBpfUsqDeTwa
bbMH9abseBZQwRZVYjzVefEjbbLsfc/R8+puzk73P25vhwBmI1anzIPW+mY4R53hVZRRFswCnsEA
5MCTYtinUcUJuD/U7pcBSgaqh0LsTQiJD++CoDGbUZck55xoan5Vu6j3kjSRT208ifP98fauX/Y9
bHZQxre0O01dHKu0Kbw4mZKfCeXrIFxVle+PsjeBxE6IW/BM3/a4ah0rX2eoEIGzhXMyoOGeZiqV
12hQ279YKzoMZKi0WwgSN2tlUzLOR5PrMErV5FyFSaz50rRMJ8SfRXEw2N5qWUjq0tihSnZTbK2i
xWojjbtQimVIiko8eomFkLO80K+zqu4IgbJ3f4C6AZkKaRAA3fp7/jhloE5gnpQ8Y7NTlF/aou9c
BHSTc1J38hf0ZZaTmkhHsNWdQQkSeWHIhFm9bZTFPizabK2TMwFdUOWoJrt5b/bebPaRZ0oFZsZD
2327v2V2R+WOXJWheLi3Kk2SpcIxtZY06EqsDhMy6EtOi+ict7H1iExPeV6WSnn7Pl0FO+lNGspa
q99kOLVwFlGnLYPOXfYylEv8MVWSzC/UST8Ai+0cCfJ+imHwi8gttkupWrHuiBBfwsmKFfscmnnz
LspATj5UJqnNQWqxs1G5T1bsB6zIVUXj9caZcPPItTgkH89y6z9N3IQXMTTdxUhGqXPptY4Hj87e
8tGEIEVb5bVvYMdM4lIKgcUjtDjJSxK8RFQ9jq5arIpzCTze02WssO/vmfVsbwryazqwtnV/B0Sb
5VMbexAmNu1BUyr1e0uZXkhjzXNi4ctpxU1ymaNyukyYdX2+P/DeYjIm6QHSd7d1KaVshwzgCYU4
hL1SD78epH+LERaTMM3wL9ZyBa1T9ufevilPzSohA+rwSaCZVdx7aOTXnVdrdUwxrIJS9d4ueegP
3qWdd4IHkHcdxXbQCtuoD8/ZYo14ocOtvRbTKfNnGw+ugwXcGwUdMRIsIj7u8M0CpmYDLaqn5t0U
Ru1n81purEV5cGvvQM84b7T8LIg/JFbbj0mjfKyRzgbIpxBEeIK875vT1NL7lmOYehmqFaXblU1Z
uwpMID+KdCP2lwSgiWxp/UGFYf/nrODUlTS9WqG9PpyQE6oCBCPhhQbWIxJV4ZX4ZzwpS2l+xSW8
/laiU453lFRcc/pu/pA1/XM0oRp5fxvv/xIqq6ua2w5lLHamnJOrkFDnmdF686QnT0YqJWxpM3eC
Loz6l1Zp9fNcGfM7lJvl57jFUx4Xnf7tPFdAGrLDdqD/jObRZlawBjaXsqLW22bxrxzNGbK2tHMR
XVUvYyo1f7H1iLq4+bn2b3HCUd4BQTFMQkolXT4aVpO9i4EqHJzdnYtCI/JXcHVYxfK2BWzEN8w5
Qjc9AHw2njrN/jV3cX8mVK4P3peduxDGP5cEx2jlba9H7c9QQYT2ZJUyZPy2qn/ocZVOD4Xd5S8y
7IXa7eKiBPPSYHox2JMpXe7vpL3RKfwi74pWE4D1TaASLXbd5ZQrAonaKw1g4DZp01VnpZ3ia9bo
5qXFd+CkcpEdrOPeDFOGpKfPRczbuv6yP757iCJlnvOCUreczafUkmw/tsLsQqWqOrhHdvrPgAeA
R0DF50rc7lCUXLiFuzEKsqXrA1nuW2xEisIrumj6bKHh75bYpV2sGK9Ilybr21mCJODrI8CLw8W8
bfVjGzFi3s0SzyI7wVBZzku/wLPpu8RnZQ8mdudF58bkZ0I9oMy7RYPgeV6hwdiGD2XqoMYkGeLJ
tuLZa+V29jP6tqd4lKPP9/fRDmNwZUCi6Qx6gLRyW6zsiLyrKOdFkHENmU5LZNEVNhezKE5LU+Hw
IkCLoV6tZZUCb3g0P6ZGH0PBN8xQeJNVK18VJcK2wLbH/8ljnDe+mmHF4LVNIT1ldRjl8KxVBGpb
3K+si1im6EOiTL2Om1BfP4ZVtsgushxReu7brvqmt5UyX8ilstylCd//oF3UxGeaXe0/WNQmOouO
Yqo/505iX0vDnBO/UKLqfQk9cPAHpCHzX5THSe7QclhOSz/o0XVqqkj5qqr9/Bn/2e4IKbFzHFGM
hZpCe5fJ3HZdMyQTITgmcWDkYXMpcGo4iwEdvFyq0/+mNQ2ZOSxjyDiJfL2/gDu7BjoCBRwU64g8
t23DOFSathxpcql1XAX4SsLenOLhA1UP9DFE1CKImh1h53cOJvE7PHpsRUA7b2PrJscyZ3BgRxZD
VJ+cJZf9DLnsr42q5aj05PVlikrhdRb4MzFVw/f737wTxVAtWE0LgTGt4InXV1BliTSDFkqAhhD5
Q5dYyVnOl/ZACWRvFCotgPiIY3Bq2FzwdYFHljNna4tNVJGLj6/wq7ycDsqL+8PQjljLETBOtyFZ
t/A8xKAXjXEpC7eYo+JHGVdHzhY7CQraRlzYXGi/I8zXcxatOjXsfOweY8d4rm38iJJOU90OwQS/
GpejfvbuZxHMoh8DaYdN8no8bcQpyikJosteqoPU7vNPUy6Oei37ozj0QR3eYv7xehSE/Y0h4qmn
3ofKvx/NsuFFWZ6obw8r8DsG1sl7RxS+RW9YKTR2kEiIF416H7lCqci3KquDtjxKgNzfvr8ZiWoR
tCoZcMrrr4orRU2LBsxcXmJ/1tYgsuP2UGhw786CZQMLmLAMVMpmFLMfhroBgRTokSa9cJwsP0Xc
7Wmxsw5ly8nyuVFKT1Gmt4ts/7amgnejosRxU0JaJAeuWAZsVFloYM6VjC3dIg0fYA1+uz+TO8EK
HfIVFQwng1bmZheOsa1NbVEkQWTW4ntllA1flnSfJ4DSB4u2d8BWpX2owDSVbpzNU0dodtLj6Yz/
J32I1gl6Nc89s1z+6eP+6/3v2h2MNaMevG77bawA4d6WtEzH7HuI+mfHSGK3GGT7XOPOfZqYi4Ne
2c45Wz8LcQFK+BS5N3slWXQ1H7UKiZoinc8EEvPDApfUv/9VO6vFKMSzxG7Q7bahZdLn4zQrE2bc
arK8mzrccEy6gU9DNx6hOHc2vwnGhsiSE3YbbJky3kEYoMQBjRZHD1I5y1PfXIb2WtmSY+AtaKaX
lk36j9Ms5sGVv/edQEchbdBTIi/dvF+lVuEbg89QMI15m/nhWCifwnRMa1+O1fl8f1L3ck7wBCBT
6HJS1NyeASmPwtJszDLI0TA8KbMW+pk85W5q9dJZWGp4TRTnM4kiHshG6UBKVmLfHrKDo7izZVc3
NvwfeH5oFa5//kfegNZ8E7apKIJcraKHEiUcbwKrfjYKhyBNpEcxys4KryTC9YJbMUbbz1blStKb
xCqDUZvkFmmRJP4mT5La+ZYSzkQuifmuy+LEnyEk/nt/zneOCyA/oCNgVWivbZ+Lxh55zEO9CLoC
iB8LHBrvI9nqjzSUdoI/wGnEfQD/MS7ZctjVYukNCZZmkI8iQplYQI3lPT6VHSC/Bklvr2u74voX
H0fFEcwPQqc3iW+U1uihtUoZ6KHcPRZ6Wzy0Y9ocpNd7n0ZOAguWMhx4n3V5/9gu4FD1OpPmMqAz
ZPzqxKJeQ8XKvjt1pcGmiZByQns4O8Ks763c2lKmMGIAPt7q4gJTAb4YxiVV8Ww4Za2VILqpjgdw
sZ0LgE4PNAM6Qkg4bOtjIYVvqEd5FchaXckuMB7te5t2lcCWMjo0Nds5CRSkOXnUphWMVzaXd9MT
oQkp5CSEpjNcbWvsnum2iG+do8Slb2lAJz18dgcF/OU8Vcbl/obZAwDzAyBC0br8P87Oo0lOpFvD
v4gIbAJbKN9WXuoNITPCe5fw6++D7kZdRTShbyZidtNZQObJY15DwXBdo5iBlrJrHKY4s4ScMvdm
qnrgxJrvbeQmGPHVVjWfBsJG5NlpmP8ycK3/PEet/FF3upPQW+5CzVPgWgcbt/bKl+DG5ghpgLxW
IFf4x6MhKPhpIVqqauhMB9vIzBOVj7rxGlYCICkIE/A/UemGEKYA4Rf0wDJyubraWXM53GOO2GON
tlivQ7neCEKrr51ISxAC+nHrSK5YWQi7GORH7wbdY5sI65ncv3YOuK1OziGWqjLjHyhTddci+Swu
RiaaD6itouJu90qinuc8NU5g8JGzfHtLrL12qp2lHQgtDYPt16dbqaKx1CQ7okys/KcST3DbFSQ+
gtEy/x3mzRtfLoDFRvCm+avoTibJN9AnMOLfVmC6907TDweD5sOnf38oZlvQUGhBLtZVrx9KwhgK
Yt3KLumUlrtJjWOqKwTmcn2yN+qRPyXu1SSGSfkCNqUIv02hcdm0piiu80uXBcnLWDTzu27M5sAb
Uzc9a6NrHgUdGOGZSY72jlNa+7GjffPPx8clsDBicyiQb7EqiVYoblIa+aU2tNH0YRb26Q6s2wJq
m/RmSyb0dtu4NOvJIJZybyH7vX7DZdoPjhqBLreXsFmmU/Z5EuI7Qq/GP19yrMSEknwUIuxNc3zg
Vi8CxOcvOg5anqUG87kusy38ze0lxyroMKFqiUPuTWCkTT4agxMzmEB/9xP7RD2RxKU/DfB2tqdG
ot8PKhrzG1/tNhIBB8PVicAHru+mZ5RyZyd1IhElnEX2ASVgHUZz2T6KyazD42DEmn54+2jcXqus
SDFLTx5ewA1c2S4bCjTLjC9jHOK0PXb5TqlsbSPCrr1OdgUsiwUHcZN2GSXBrmVcf2nrLDw1Zant
p7x3HmO81Q6UAt2HRc7z348iY3uEcv8UfvznKlOJYgoVbaaajZNC99KAoze7feTTKJw+NCjb/h6Z
lp61vskOiBCGXgVnvNj4pGsvmCgHEGmZ5pAUvj4ZlWOOvBOGOXTS82MQucEdyctWG+S278fQEF4k
nSoBQvk6bIPvmDSsH5JLpShTf5xi0z0pXN4fQx0tv4PeDaoK/z3K3gPAjXufSWrz/O87CYQhnVad
nUTcef2gyPaFXa5HcAeCITwbhqLtRsRyN3p/ayeEowlmk/6VRX70epWel9x3GNRcdCec/SmX/XPa
6Oihh+GPJAPs8vZDrcU1grmghwVw+AYhV6DigjMP9AFVI7gpjWHgShM55w7ZsY2NsnZGcHHUFoTc
Uo5dbZQh1w22nw20O8qqXe9aQMzRIoVhYotoUVnuwtNcTP3nt59whaRNVwTy7sJR5tq/rnn7SalG
taTgDq1aBr4D0MaXMlDvQyCvv628bTofzrx2tMJ0cj1qRTPY1/PsPOG5pTDeKULn59u/ae3MLB93
YeCSFV9XpDkKiE4zDdGlHWPjRxo6xbM5/A+Grss1TRcKiCUQ6utaUHEUmBoNowHH6oKLPSLD4urD
9CAadUsy/89A7HVWwIdFAo8AyLjqBs9JLYzklEtgT9I4w8wVNYf7Oh/zyZuNugWjkYbYpIU2sl6H
hCv0I26CefijCcsI9ojefhlE1T+pXZc3u07Ug3F0bLY8LbpuFt4clabmIeFoMIORoGIPTudaexxz
qvao9Gq1r1rHzGgn1PHXznDHyTfagTmAJmfQW64Wl7Y/g9c1PKkp7bAR/Vc+5yLZRb8UJapboVRE
p8n1FBAUsnQ/an0mHjKE2TfK0pWTyiLsYXw+iIXXETA0Mr1LOyO+QC7qdviFMxPQ5/rOGkZ1485c
iUGAc8GELJ/ytmrSo7Sa6gXzYo6qhqb8PD6NnR492POsfy9UOWxEhtX1llkn+3RFyGuwCyTzbe5o
JUMkMY7FV3Q4s9NA9/IJBV9n495c+1zoclAXUkvdsiSUyh1Qx4jQqWvUnvmcJvcw1LuNVda+F8+D
FjGdttsmdx3OWlvCvLzIKUvutF5Uu1LRNR9qWLVR1C+R8+rwLZLhJACLdDg31Os7o0SPERcSAA5R
Y00/U7Qm/Z75/Un2We9XipPc2zhFPXfJpmnVykOimkg9tUzlaefrr1fWOo3hooE4mUsbyDqg65k+
xnnSfMsSpXt5O2iu7BJASvQRYHzxSq9VhkRjTEgrL3QCdYoP2DiUnd+bzIyLtFUarylMfaOAW9ko
GPNSVTF3gWB3HUBTw5gLGVf5ZY6U0hdDYRwXz5n928+19g6hE9CeWDrPNw5FQrHgJM5xfmlakw53
GMUXjHqFDyhtS6pjbSlyKGDc5Bf0yq82CrpXvYvRaH5Bh2v+jqNgGPgM5MTXGI7er7cfa+W6RxAG
0I3FtJQL/2qtgeBsJhaGqaU+Zg+aHKfGD/JW/xAHelx4UtdK1FLLbCMWry9LEw2rOI0Zz/JN/+re
9Qs7uZrA0TaOLHqvJ6xU3hBl1j6SpmL5Dapll0kd3S27vbV3yxQG1Cc4crLUq+edOCX/TyMaZS92
Mf6CHwsD59Ncqvr7t1/t2lJL05W++sJGvM6klNTSZZrbXAVdYaE4g8C8Z1dmts9HA7jD24utBRfu
G1C4YG9uVSdGLJKnXODHoY6W+NJmUkPf1mjts8ga65zMlXHSYA89JEVibpGC1x6UFjP0LF6qaevG
649pgpydzI6swnKgvZS1Oe/VOq4PceyEG2d9Lbr8vdTVvsn6MQsrqTE1dvLkUCROexi5PX7PRozn
UB0F/z5qBQGNq+Cf5t9Crnj9bIbS1lVc4ELQa+Pv2ByC+6yNt8Ba3DP8mau7Ybno2C60hujFXUVo
hFBixgyApoIqssyPOeXNXHqw5RV4ub2uHrI5bm0vCPS08xHTsXo/QsGfchliCdYrRZH7ttYr01HU
jqj8KbTUd7jcGF/sNg9tD2ZN0uAnkEtrp5pZK56nOW1+p1CUEs9xGvdjmFpFcXIFchNHw6m1cN9G
Rdl6CgLdl0zTcHV38zRQ/aiQ42+hFg4OLKWjftVE4eq7EJTku2EYg/fpIOZ2P+Z6Ue2ELhFwd5Nw
uFek23aH2k2Mr06hyGFnpn1Y+0VmzPkuY0zj7lqrHnoPE11FwWh0nh+lblTiXI09WPdRAXLvu9Bc
f1otheX7gE4bMSMQqXbUq6aF/jjN9GkHJOf8KS7TzO8CxZbeZHWM5Gdgi3giTnnRPkI4wmm4zpys
Irso5Y8cwUEUruktgUwpQvlZhjL9RJSy56fWtZlLeWD9M+sXYpMSKYhWi761SR2P57wy3WM+wBk5
K/rYhnuyeS3xjVR1sn2gZqnYq3lo4iJhhrpBXIsNxS+NJH6cwQtkO7ye2v+IHlLc6ZmM9X2oKA24
qDEphk/JRJGzmx0zL57nsm4/VEktHpDXC3NvFqNsnidRRZWXNWL+6lip+3MU83RwJR5WXh8j9HNS
NNHYx0KtcxQOx2F47NNCTx/GdhxGD/5p6OyoK0fS+9xKw92cD3BHU3c055OKN17ohSq33h6Zfjvb
aVNvNn41CpwNK3pT7SlVBy33wqyqzV3TufFdMY1tj/F36n5Fg2x0/E4W1qfatdrCswHrOA+6Mo4X
q9LGDGVhOL++ykUjT0NUTjWyD05uxtibtLnmdS7MKYg+1djtMvBR9VlLI4H3FpdF7TlD2P2qTWT+
vCBTRI1dHRNnv8VFXr2rutn63CtBBADMSgo/6wtEFUXKjNqbQLmFzwPFZOvljqiVz4VsdOGH0Ksv
StXOH4wEkfvnApvd2SNnSwY2pTsNZxnXzadhaq3OM6vO+FLV+qwdEFoV5W8sKfXc1zHT2GogrdyV
1IX0/5jkkXdcV8ZVKkMYfxAxrD43ngHiBh/d2nV+5tTmH+pW+9XIatq4Tm5C+kLAQAKKC5Jk50Yp
vU2d0a5hEGCnM8V+u2DtqlhJ9pNi/Xj74rppGdHhR62ZkhRtTNa6upAlbX3VGu38Ilo9++ZIN38X
Gp0Ac+Qm3dcKfc5jn7YlJ2+Sn8HrJtX+7R9w86iMnKijaD+SrjJKvIrwMpHtnI01utG1W76TkZxw
aAxGyrYmPfwvS6GdAbSbK+UaJZEMRRG6KkTAYISvmRfhDD2hsg66EmzZVC2/+vpCIZtjdIiCzS1H
IY5mwI5Owby3Hutfi1vXT61nUvbvD7Ro43JDLppB113FMEbbDTA/1ZMxcGybWSau7ziJ9X2Rj503
NuXaJUnBi/EpkLsFXPz6Lja7ypjcggIqhal/78bGeBwYEMujMCRpa+3G8mwOhbYvVU1uncK1bYLz
NW0xps2AUK46fkUN+I4WEaewxToy78xG9XTWPRdK1/27Gi4gGnAB6PICXbuB0xQiVrtopo+qa3D+
U50Q5XTy2GJGsvFO/yBPX22UBbrIVckbxbf2pq7RhSJKJFkZaCdZMu6Whund1Ljtj9ksnP9EZHJf
qbmT6l7eNMVDKprIeZjMylB2XaQ42SGQWfxNDQqVke1IYfv2Drv55svPw24NJgKz0ZsdhmXnZGJX
ml+ioCl8PNW5R9p5NHZZ5X4fQtvYO47M/CAotghUN6kmK1MpgC5fIKTIdL7ebaUWR2NY9zllSCD3
ilHk+6yqhqOV2vO9HlvTVn/lZoctC1LxLfRdqobrSIj0cB3UEQsWuBpfykmVHKvqPZSUbKNJ9SfQ
XH90WLQUJgwiaQkub/2v8gvXmwmErs0kUp+DwdPHEMS21Ecr3JlG13AvBrVTemQsC6uyLmokbaek
edHTpHynYuL0Ubdic9rNE4z409Ajlu0VsdVGJ8Ot7U9524oRI4gqfQEukH3L9ADs0iR5vP2gl9q8
H2tj/llIBbHPaggANyC4qmVY5zWN/pk933de0s5yeNdEdOr2dguplCkbDHuPtEfQVAOl960OQ0t6
lAN27OMwmrgeV+HQeWGJ+8sjYSv90CADFXja5Ixf3t6YNwGWrwVvkJ41CnjwI/XXr7AoIiGjAln7
mGfdiznoPlmxkv4rrm5ZhS4Y40wYODeBQLUT3K/ULL+oWacT52LlocnrLVXLWwgYyzCfIn5RhNxO
h+IkyUQGpvQy20F8zLJg3JPvqDsZJz3fXwv8KNPNpyjuYlzmrPklamzjaWRuvXv7rd7kOssPYQxI
5geJEBbU67cqxkClk8XcP07NaY8ZEcFeaZlNq4bcpY7CniQ4bhyHtRjDchwFE//RG2odJ82dF+AJ
PZCw+C+08uGcKKFje9SX9iEwS/MFfljyECDKvUW4Wzv06PksyG7wB2TArx+YrVVxyKriIvppvGvU
bABvFmCNNrhb8r+rSyFyTEuV1W7UbRKlotxboEuIUTs0OJUQpgpiATKdnY1EZ+UzOioDVlRZacrR
73/9VFQRoTGh13OZWrc8TmZaXarUFnuNUYNf1VF5p9pBsbHoyvPRUEIdBtwkE6TrZKQxakFmPucX
pLa7FwNHymPc9F3vxfpsbyHrtJXrgX4ZUkG0w1dML2mcUUEMbJqGstFrBks7i6bJvbLNECeMJ9UD
rp/sm7R3fo+MCndVDOYuFWp7SiDRHJVits50wbpFrXL2glrdUjNayawZ99INQqhJBWt4dYEtykGa
lNwnsWUDn0LgMSdYIlJ3wNqh/IgZUPt1Bj98kCkaUahtZNPp7dO8+o6WMSlHdpk4XcXI2gHu0lBq
X2Y9FXdqbz1jUIEy55jDlMLhZCOXWVuOuQ7NYMaWt9KGlaiLmYlTfqkcTfnklC3CA1aO8mg1ZPvZ
njq5seAtyoY2JPQWzCbBKN0OLduhKtws78CsBqJ6BEcU7vOuitBdstLkG95E4yGru8r2jcKdPgZd
MpzhOpUbOdLaxqflDkWfKurWH1SXStbkJiCbXLTxXQ77Cd3eofY6JY834vPqK8Y5izqNXAzw2OuD
nWfqXDvpmF+cTHR7O4zdI3op2cmtQvuumxv729s7aO3R6O2bAONApPCMr9fTI1mNo+jhw4ZR+8JK
1uyjvGx+soahMTc+59rDsX04dEyc0Fu9OjA9ZtMhFlYpWku4a6daOh+1Wq+PJcIkfm/L6H94OKps
HDFpabJrl4f/KwvLtCK1gxmnhIqTcpyD4v3gSrmPsUT9/O+v8e+Vlif/ayVQJVo4kw5dOobMO2Bh
KX0v+m74x241TNe+GPUE1kgLIdK6PvN6iwuMq1ESTm1VeiU4voes7XCVgv326X94qgUzSjcUftt1
sjDBe8WMF3RUohbdJbY57LvSIb6N2LApG6XustOuUuYFsm0wNfijd3b1ClNaZSpdouTSR2Hvj44x
3UWVM2+kImtvbxHWJDW3Vgq/sRWx2QGHRad6Nj4lc5TuZWfNh2put1o8aw9EgUO5QWW1zAZf74kh
c+kn1Qzq2jBDlYh28gXwzhaCbSW3YiOQvHINMO2+HoJgwC0SWeM2BmETXVS1jTzTmdqzNYhoHzm0
Z+N6aI8khFuhau1VkqFD4QAHeMsnz0UGqoBLDVmuJIavoU4nulCpn8m0PLy9EVdfJTccKBEGtjfU
hVZITKYikV1Ir2E7Tx2amoO9BW5cvW3IpmB8URMzH7y6TtHXjmRrLyVH4Pb7pE1mGqVq9GEy5uRA
cpklHvpI3d5IZzp1Y99iWGyXG9yUW9Qwd97CSoG+wMV3k7EGPXqeFD8ZXuKdHu4TPRCSXnpiHoYE
KQJAJU4OK1iBaO+Vhdv0x7LMUTROUxxbqbbz3ANK0J/JubeaXmubjZjDL6NncgvWboYwKQKdIUAB
XPpuFDVDDGErz3lc/hgDqX53EWt7GRg5bNwcaxuA0EDxQJ12S+/VA0cohltlF6kO4sHuxvgLUiVb
0lRrWTW3POAd+GoYeVx9f8wo9CKt8vxix3b4M+9l+NVVusnTJCR3IETSc2W65e6+dox4pEWTZwGE
XgfZzsRCx+mQc7JyS33ItSmvvMC1O9MDkqX/ePsgrX3ARQEOZxCHfvc1Qlo0rTOrOYvxY6DUGvFY
HdGLCMiPm8g8ogkUPcpaHXd0p9uNUnsJ4FcBfsEqU19CcqfjsyhX/3VHRlUWIspJPGSgZL6vNeVX
KjP3N1ZcETVwPzQbo8yVPfNqvauv2USBPrjLCLzLtCHzCr2bfriznuzefqWry8CFhkdCSnOTgxP+
oTdGRgp/v1QelBq+MkPcjUxmLTQhwLAwKYF+mDda6XxNlbklNmZDpA/DCaEhWknYtYudiDOh7RQh
Ys2zil7oXtR0TeHhshNnuxy/sX8eRyNYhXwrAF/KTw7K1U2t2mlD8CNnrMv8xbBSXISdXvigTst/
v62xNsECgZiMK8j16EANzMZIOoQm+z4vP3elQ9eqKGEHZpP4HzKD5SMiaLkMKm4AvAPDfaPPaMQ5
6Ex8qOzUeoqSKtjZcrA3yra1dtDSFCTU0JTg5F+lBtiAFIpoUVWzWrOHezLp/e88rcofjVpX9zLR
goOWtTUkfjzU9lAoh7NuFL3m4WVnbOzflfjDjsKtF+QZKhSu+/pYTm1TOYpGkqyLKPzSN5PmW2PZ
XLIsnPZvH5W3lwIo9XqpEpvjYXaBSUVTEPtl39c7RKvyR8WgcH57qZVQDm8AJUP6MO6Cv3m9VGtg
BtwuCXmUamCWbPgJMkrisyu79FijjH6aoi3sxG0kALkEXJD9SgHHDf56TanHdZcUDa10GeDAFoTW
R+pGdUsT+DaOsgybkQbQkpdfl2xGFNrW7NJLHAZn2sdhbDy0o1LsAqUQ93HbbgkJrK2nI20IJZhN
S0f29WPpaV0as0bbJ44qzWsrLXjQxyh91I1BgF/COOftT7f2GmF8AtRgKLv0gF+vVwjpdm0NT7UN
BvtDr2jpY6dq9cYqt3sRkyiMJxhJGmQ012VUbFLLC0QRLiOp/080c4ND2kfywVDTDaG42zuXlShA
F/Y21c11HZCazLOmCPgclJLq5+zimuTbnWodnUAyFEC39GxZzF5jB8PIjWOw9i5Zc6F+UPHgS/H6
XYLjgG1sAKorsVU6t1Jq97GstpCkazvkr1X0qy9mBlGUT3rBjrQ69TnUp/RQRdN0EFr/TQH4fHx7
g6wth7/iYl5ARniDgEx6EnNY8kgdT1XnF6NiJx4GFuFdLPr22PL/bOiXrX1B5qJkvBpws5sJtmgN
LRhhJV4arZaeiGwgNmgoIPUngw8K2G2akkPyDWN3dyuO/bH8e5010XMCF8X+WYr+m/oOPH9PQZVf
xmTqwIbYZFBehxu45g/MRz5WdaoRRVWQKEbQX1LZK/eg9jGywgzyC/mc+I7Eatp4jsyTHKGqYNjY
37fMAki5DFM5saSUiwXB603m6Kk1MmyA4AcW5H2YlulhbIbgIxpGwz2e0fMJiBcm1hmWInXuqB6a
zYYfDq3zkJV2tHGw/+zp6zcGoIdfRFFMNL76OZYKGiruBti2EPoLrxd50PhJapiXMR+dxusjq4h3
mB/m00EZy6rcORIFUC/WjMzxgTWZuecEjXB8wLw4T4daF8XPSdK0tt8NCX5kdj6DvYojhw6/7Bpd
3XiE5VRePwF3MjkIIQHY6HIA/s6UaycqY1fkF5fab2/SRDr0KAzBCXWaBz1A3cfNEIqbqrFAg7XZ
0rJdOV8WBpvo8y8A2ZuKBBNeF790vbg4Q6M8jerQHTQrs45NObk+PaEtuceV5JbDbKC+SGFCJ/06
QnK4lCIMMXipE1c9T/j0+bVlfDGlW9a+Nc0zNklVCQIBsvbwWNdW/hkelPzXtw5Cl1O2iPSggHFz
r5aFwCeeaeYZJ9mvdWPmz9DfxTJ2tU5N1eRPxtyAAlPnbMFjWee3g9pNwsJ8aqEIQ8ldNOKvhys8
mMAqRIqzq8AFKcGNPTE7Gh4YPchDrmNxSvN0i3z9J3q82mkIZi8AWi4oGyqidVWTScednURN3LNr
Ijt4b+gCkko7pmZ6Z1rS/YzctIPIU9bHnmic+nnoK1V4uNYn0S5F1uuJXp6qnAJ3YnI4B2n4oWDz
PqoCXdTZbOc7sgd9q/642Z/8aEQJEFums4vo1hKu/zoeNKqlzErFOQ919CXBYO5o2mF6aKH6+11r
1htZ68py5MUCwing91tOD6aAbbAYpp5Ra5TvA7ttfSbE+H9PofLDqZuP/7oRIKMCTqCptgh3Xm8E
xw7VwcT/9VwahcFAKw36e2PQvypZYD7niFaeQIJ2G1fqTTaEIwe+s3i+0rk16Vm+fqUyr+qB2sg9
Azaazo5ZO745oS44jogbvv18NykJS9Gmg2XHMBGg0VVwG/pShkEr2XICHb+dg7pceDLBgPx6e53b
zwZVAZrQQgbhhV4rwg0Wp4lelX2ux8zZJWamnO0eeE8wx/Ghq2ptY5vcBG30qfhsCCoxU6aderUr
O3106lxvnbPVh807Ny27Uw2g4hRaVXnRpDt4il2Wj45E63wy8q32+W38QKaDYgctOvraN+CW2sxc
de40+5wbavCEtEP2jbFlz6pWYb0gbMil7Np1uHv7Ld9uHJZFjovLggTpJlnvmw7VeDgW58hW5mMK
vthHXtQ9oCWebGyclQ8KQZMkjOYRo4/rjRPmIaqDxqBw7NVPALT18xir9gE77mI3VDL7/PaTrSy3
mH8g1wNcnJN/lUagVpiXiy76ORHNmHvQvdpvo5PGj7LMEeIfp3/GQ4GOgDnHR2Ssv0x0X5/BqYVA
RyfAPTtj4XxQ6kr1EjQfvwI7Z7qjNb/ffr6VDbMITi6lP2GNffN6uR6/P2pVzT0HS0U3wrV9nNJe
ezIUu/YaV+vPs2r0h7cXvcmkl2dEqIBJz8LWvk4VoaEAT5kb99zlphseQ5zOKs/NF9jHDMooPSPi
qLxYWaF9L/Om23Iqvo09LA88Y1F1W8LQ1TdFi7UfhSCUNzz0YXKM9BTwkBtdq7VV+OvIs3KPcxiX
nfXX/eQkhtEHneOe66Y2v9RoiF7KOPznvqPFZmHgYwFqgdt/3U7Nw1aGrgJ51o4L2vBKq+/7Kt3K
plfO96tVrt6Y05hmSJ8fUbXJbfe1W4EbDgzVo+uwda2vvDZwwuxJ7gS+znXADku2vRmiqGt3c73T
+kk/G70TbASs1VX4NEC9dfrf19wvGVXuqJDRM5/N57MmU7Dy4fzPvoV8HKZVNnMciBVcCK+3gBZq
Wl43iD0aSfF57oLsmDda7Ne2GDeyVipQ/tbrHI48fcFkoH1HXLyGDOh5PeoyxjK5HR37yS7r8OuA
fsWTNqtR4vVGisRQXMSm9MYyR2QNXIiefS4GC0p9MPQCJGQUges1x/iEoAeOCyZNyadIyZLfqR7C
AeFIA/ddmGTpQyxQD9tFSa/+VMtI9B5UDf293dmARAvaejhLJoP5EDl5Nnm5Sf/ZS0lpMXFW8Pew
Qd3GvtvFg37ItK7WP5KU56pnocEz7JEft0k0s1xNdmWNS6CP8SuzrskuxbOY00Kl5lHsbK+MJjeb
22vOL9NJ1Qr2Qsh9kzbSfHamntqoDWd39qKxnqdHklzrzmobFCMH6ajfS+kmv6PIsN9B8Q2D3aig
N+8JnE/+M5useJ9lSM4dC6L/ExpJQbkbhQ3+Uu2V1PAHXF++JEpRvrRDn7v+aFm5s8uGKhhxwLSj
j6kDs2bXQb/bG4Ez9qegl+KhHhTZXco+brKd0gbG16SDg0Gr3lgwO1Gq7MfekKEn0GFUDqkW1/e5
HNvYH1MlfYkRrIpPBbJf0rNbrXEP+GJHhe+4Sg1+NEbsAf6LRG6s1636CX8zrd4FstMr38zy2jzP
LaJO6DklX0p04WscGCMoLko897VntZ0jPJFGg7KDUWb3flLyj+coVvWEaLGS7uoAsvBOkLapfCSh
0IHouIAfpwYMFLOiybizc1s2D4qeT+27NjTU/4py1gw/rVFd8Ia6nutnPUjTYyJK3DVCelaKB9al
+VnxnQd/nNMg8eu2gDNiOrJ8N9tytD0rcevmpOh6/Rslgiw6NyzJp9Ah03hW7CTus0gqXX0aBkFr
hsKkvSfWIqEAEq4CjWVn9nfMUaIUktSQJ+8DeKXlhlbFbUhZpvwLCZGIfKuIEThgokxElM9c7Na3
IQy6z9wqw78GLniHgK7wViJ1vkXqVNGsMATHLQ1noPQxQUDqxY4tdyOLvXmWZRViF5kcIx7A/a8D
Vz6kSmArIr0MhF6QMk1/Ac2Tnd5OA25WITzSWmDWDhCIqedVqiPiWlOh48WXqQvHO81og70limaj
pF67uxwuYqpEUtMbXs/EvSXxdUEXph/jHXyomcl9n+yaYNwyGVpbio4BrZpF5I0B+evXhqkhyqNx
hhr8rOCfRK0GrCROj9SN7QbLfWUpklLo3/S2ViYbqt6Wo5XUyjlIOsNP6iY/VLUI741ucLewRsvX
vrpa4CnhFsBtjNfp9dXSWQIfOUDgeGKY/V5Marq3Siv7ruRhdj/ig9hs5PgrG4PLnxwNwfllJnWV
lGZQhfVyKILzbLdyl+NQsasJTFsdy9VllqnQouB/K97Vga7OsIslQyP33GV17/pug3u7gziIJ0bd
/GkNTXoSU27schGWd0M9/eBwZrtwFsVprPTe75py2DgWKyk5fWsU6qg2ACFcJ47MlLCwmUPn3IoK
64LQjUD21+q+s53yxZyEdSSD3cLWrOwnFgUTvtjm3jJjA0L4nAHEPvd0mXcB2iGHYQ6BBfSKvREo
b7cTTexlEEISs4iXL5/lr8R4mh1kBa1KP2thmPVeFMog/tyoUKfHImrj7+UYbGlC3D4d24mpPLMC
xq309l4vGRZwcWU7aOdYjs6uQTdzH+jg3ZOi3grQANqvjwuLUEzx7/KQN/iRCjnnyamZKSXm4NR7
HKPFQVfDQPhdhGiDN8nK/p0WmLEf0qxLHE81c9s5GGVQJT5q/vYnnXFeuKP5Fwc7OYZwSsEKSe7Z
0i691NDbehf12JjjRFvqTzH0eomvckmGhzywmR6UdrSe3QbD4WNWTN1LBmT7Py1J88+WO4X60aU7
757VEDeBe4OQZfo5w2guVFfqv0TXWO0BB43xq4044HSqUAWy9wGdwG8F5j8xvOWsnQ+dkWWHWRsH
poFNadnnhTVeHTQ3mZydGBADuVP6llQlRGzH3FlmFru+qow9QhW4wAT7qJRAhTWyw5cc0nCJS0Ze
J54OecDaxY7S6V5jus2HtoXwTKrhAGdA3M/W/DLoaS4gC2/YqH8PTeSRVpWBp7hi0j0zC1Ptm8xL
UQKCbzOIKqmR/LDiJg58soD0Z8g0zDwUset+VSoHDosbFtldq7lBc2zIdEo/M0UbHXr49j/SXAuy
Q2/J7r2WVn2C70FcSq+AlJZ5pdEb9+M8j/OdUblR+OCmijP4AXiur9YYC/LYyEZ+OnfT+S5SpzHb
Oci5dP6gNniXm31Q/urwo8XOr0QicKfFQarA0zaqe8fN0sFHYGYyvUSGxn9zlucvadcZd3irlONe
z0LZeradhPUpSVv1hOmm2nm9m4MBGQvlly6QPnS0xnqZRlc5pYOe/eibtv7aFLgzwH14j3ZO2Qex
ecoCw/0wpcaU7NuQ/HS/REOYyyJPCi+ak+E/Pnr9kBj9rD0j8i/E3tGHPnuH+xUmpgPsx2ZX68r0
cYglbKM8G4ajkkyxsTeDvEOXoYrdJ2SelBr++RgzQxFzt88dPYnORW8EpU/KU71kGaRoz4wbqzu0
7qymJ1sE5n+lrNx6R9WogGqLyHx2WT/DYJWpFRxqNawKX+/MPt4VbR+yBVRFNpM3arJ9H0DjX7y/
S6O+V0MKB68rWsvejWpgpB52g5DO5ax0JzFks3tiNIFwo8QA9qlWIpPTIMb3cxm4D21pqh+miNnm
qQq7LPbyQWSfmMFlE1/TDJt93TlOeGxto32B1gKxq4LOOHwP9XnUdrlba1Qe6WTVxyiGGJDHbZN6
c1eXkR9pTjXunGrITzLWqmZHENbfd1pkzY+uIttvTSncHzZ+BModbvBqdxdFIeWFEsbl3RiJyNmH
XTIC95FGpnmQIbqnJv0/zs5rx21kbddXRIA5nJKU1JLd7mC3PeMTwl62mXPm1f9P9QY23BQhogcL
GCxMcKmKFb7wBi2DywiNXDrNEopa8IsD5wXTtWn8jJwUS6km7HDOJ5f8Q0kI0X1GDDRunxa1aEOv
z8htL3wVFUj90n0LUCozTnqxVF+qsqkX/3Y0ePXsEXMKNBGtOuA3V9GgnaPUDcOMhn8dexN0R8RY
e/2QxQ3c/KU1D0P5bv6MGJLbBKSxkOlak8uskt4gGAZg9vk4HrsYm4yqbSKf+kRzthYr9gc9mXdS
9auoQwwKulAIdtLYWweJRVW+ilJDCpza4GuvpvoTyd2eBtnVi/c6irDnBapBeW/14g2KFmNtHEKZ
mOrcoxmqeFDw6+deL/cEv0RU+yY8fB2KAqvQ/ELhafWek+5QB0dG+cKzMsTu2FeYnTQp0EVEFgK3
wxcIbFOZHVMtDv/5D5vmtWVFX5zqx2rsMqaM1/ZAqDDPsry26izq6/p0yKwOUYUpTiWPh0D+fnvU
jcUFu0iHknYJ9ZY1cCvPI/Q2RqGCUcX2xwyTbLe2pOQ7Aqh7Bf2toeiR8AGxI+JjripvUH+7YhKL
uyx66g0zStuKlhd+jyXFewuWlIFRQUX/gJjzuuWk2UGrTxkmF2qhPMREvh8ahBd2gu6r4I/gCDiP
OHQOUp/XOR+Y5EIIt6G3BlErlJPhYBv0YuK60F2HVH4nl7heQArMspA+oJNONXaVS4xyhNN8B0M/
TNgRnSRrHxBeXbwQpvPOAm7MTeTKLB6h7bWasjUEEoxY/O3ysM7v6rRID03Wdae6lCsPcZLdvu1V
zU8Uz7m4yKBJNoErvw1rQVcYZheP6UXv4mz2a7QdJZyqtewpl5Kl+a0qKbFRpKkjbdk0mh+LCden
IZoVxZ3nBOkbg81111vCpfn2Ebm+5bjCIWtxNoUw8vpSCPQoHyIdK2Eps1uMrJTgqQ36/vm/jAJC
ng9M422t5+NoDeWQ1Kbo2auVL6Gz/YmIZfh1e5TrLcTBELgtIRVG62l1yRgdRDdeD0Qe2ijANTEI
XTS9oy9dPzU7sP+tofBH5CKlpI9s12qoIMWvIIU6cQk6Nbmfp8x4CvJlnNwuncZ452hcfyNhk0qN
hw4zANQ1wAQWrOaEI0qnqpnK3qhF8VFTmj1qysaUeH+E6hkvEbrDq6LIbKZLSRU/wVFX+p62Re5P
Uq6e0SAdd3bD9Ug4kwpEJO1XlBbWRf2hr42+KlCM041y+RjU86/MmjFsj7V3G2WLHQfDV7zftK/W
3Xk9GZcWidIUqXZIxENBhRYum+SqUbUHi7lqKIuhmAzFOBDJV3iUDkyXjBw0r2uJPmPYN9a/DozT
Y4bK5reyNM0XpjycqziEfCsBQ9vJ1q+JKOIHAFikVkdDGwvft5fMMFhGWVa8QHNn1dMpL2LTcbVa
dqqDVQVF4Gr06aynBrfF33ZXKanfOXQbsPYMkCjIUhtNmy4yLTdUJOPdvG5+HL0V8DpcANcmGIhd
OVprUKjUw0S5VIupnyjIS6cSg8+dG20rPqU8otKURYSNDf12HVB2mgnr+BA478LtzZXsk1mYqTuO
QEDcKKALULbLHiRj6/MDGAV5IvqlV+ziDrcA5NaRzccn3Tggs8BNPtbmSSMfP3V05V7QvF68dIxO
SrRn23T9oBHS4TBCiQyY8dUlbmkjnn8VcU4tGeULnmmSGyJl6Qa5lqYu7jnyTlVza41BM8PtAn5C
/U+sxl+lIXwL5UDq4DdMhhF8HaJQ8nDMCdy0G/P7vkoWUfeodgLy62uDWf7/QQno3g4KOZ8rMokJ
sZAqPxnog38Ya8Ekr3eV0TduXCAPwCPFxQuHeLWHwADXvQ2z9zJMKsUQarsPcpDuPSLiT1kH5MJL
Q4h1Ch1N8Vn/WkUt6uFJB0yIBpn6jNFtfmwHo/DQztIVt5xy85RE4z+S0u71DTZ2KzpF4Gx4JYHI
XiVUNUjKep7DS52qw88Q5auF8RqFvr4KXtdFM8ypn6rCsv6nzYXcfEDCNNkDBm8ssgozhdq4MJ+9
ErdQBq2GOl2EeICbM7jNKDzqUrnHe9wYBSqKABZxASlXcWW3lBORLrX+BIWCD844RYZnJZW9tzs3
x6GMiG6QI7wCVlsGRMbUmWjbwZaOFex0s/AhgxG4cwY2tgyAR0yJqPGboifzdssodmqqYy5JZ7XP
C48erYOtt7JQM6rVT3aVqF6EpvxjCHLs/REP2aH5yrgBirF+tFUjkocYceNLHAZI1RlScECZ3fb7
cIl2bpeNpaQky2FHfARn1zXsJNSGUeXyxjIX4YLHZrSUH5Djkp1RNu4wqhj8RIZ6JWe/XcolruNe
6oPwUtr4SR6UOlR/G6npoPYzZY19hLBSTecyJNfZya02LrL/x8aizwVEao09y4qhKW0VlEY3Ui1z
orTx43mp/KmQovO7Q2LiYJvLBV1Z8EOrK2ZU2jgDx4aMfBVjd0r+UIBRDOMj/kbqf5gWD4JoqgH7
uqqnp0OK1HlghagZhj3OKllk3s1wUGkrx8W4Z9C5tYg0XUinwCBDeheb6K/Lc2wMp5HiNr6kNY+7
hT6TP9aB4duxtNfo2dqPIikFq2cRsa5rNLaqdHamLuTCRRDeU16cT5I2/rn9pa5h1TjAA2QmYgFU
Q/NoNaHSaYzRJGq7kB1Vh0RLmycUo7Beb0btMCVd7dPrxYU0kcxDEI8Gypzzu4Ew/AYhjICeG/I7
3M5vFzWKrT6RAyLzUc7rc6bVykkbUVOvw3be2S1bi8rpFlp8Cg/A1c6UYkdOCsRU0yzq7uwpmU9T
asc7rNLNVYWHDHqMXhbqLasZUVCkAwqD4CJXiupHpWodyyVfXAsavNfLfeaPCIp5JSI0bjP3+VMd
6O8mL4lVhQ0C2B7ZtisoZDzPQxbKVQyVtiyPMQUQAJfl6AJ6yXZWdetUkMdzd8KHB3i9Ou8RLthV
3zb4uU8hdmH9bLnNNDXf53YX4bA5FCxvIHPkVlfRS21pkW7AMb9Auk8OKqpovjbF8KBj7d2wVdRV
AFlyOCgewE1Z1U+EuJjmZEoOx75vPgOcsb4iTIJYgmNG5k5yKlZoFZQJOAXD0UNHR2P1wkqcbksv
kHSRsm44yrLcu4ugYKtNIp3korJ/3j73G8vIeAz3ikG7Ovay1CehKqOZ01dLHiE+rHYfNdKxR+Ba
wc7u2HjyEI8RQwng+BVBd9CrEc6CoDzSJk98g1jPRyHBKRBOSHP+hp4mJwRurc+357gRtcBP4UUA
DwNxdV3/ko1SqxCPJXJXy+XQqFXM/SZnD9rQymjcJi2NqV5+KLJ8fH/UQiET8VYIK6JSszoPU55L
nBIDCYRunHwjjCIfb8TsMOW7/sBbVw17FBtEIc5I9rC6alpzRskrw1WcDq9eu1ZsTodKVaZjUpgm
7H1NrY+9WVoXVQJ45ZdT3Zsfakfrv717tUVoSMmRgur1c1VJRhxmqoS9QdA395GUth61N3q9afA7
VXHzlXGu8acJltntgTeudAY2IcYI3fOrrYwzvTZXJllTlKvOPVRx/b6rkvhwe5SNA0PxmxsdjSee
Dlts8r8e/iLMat4oqrcqjZkvityPRzWchZbGrsjp5oT+Gmp1F+AVOlgT7cdLN1Wm7yhL5ltyv1c5
2jgdwplYJyMT+sKvnMK/JgTCNapakUyn45j/gLYbvqjQd04VMcdZT4o4gUFoFPRtzb54ub2YG7fd
m7FX50PV5qGRSW0vepoXB2S5LNpPFE+5PRQ3Zm13tsg1l17w9SnPUJwRof0asVbWSTu3EqJSAD/D
CBBBmJ2TLrW/UbzCBXDskbNyWyA/vjwHITN3Mu2jEZbLPaqB+R4IZGsvCckCSvNoECOU8nYvJfrC
18eS78LTj1a/RVf13gTLULm6NvZf3r/WUNzhuGsGoKHX++Ov70whcNIcYA3oClXfC3psxyhBWBmS
Y+xnyvRupBArjVKJeFe46q/6lw4KRqBTZ6rhsVNdIl1vvcTSJT8KTWOn9ri1g8lIiRpJsK0re201
qoMx0nDT1RrQFcBFg+hplEo006MeyMtohbQwmtgMJh+kUfr+PUz0IYquXAvXMQ94hHkykBO8yPFi
AtWpf8szUjeGWvVPiZVkO1t4Y88gyIKdC28od9D6SVFGzZ4zkMeXoRm6R1Sj9D91ONb/VoPU792o
m2MJZikFZfMaYmYbdIN6EyGdzjKmj0VgGmcFKNq5N6BX3t6dW0PB9SAgN2gAXL2URSDTe1C4VqNu
iD4t0rgczTAfviRSrZ5uD7VxrRLjcnPDY6Fivg7n0mI05TKgT5NNRvI4AQy+A/DxH74TYSkrp8Kc
2vhOAU3n2pZFz6mO/p3brvY6ADv3Q99qOxNSNw4ADT6eW9IZKDHroy0hIZcEqDxcRnuxJMDLldUc
8ETXneMExCb2tCZPeg+uGTgrtbDMn0GhI/CbNJr8vVswZiY1KWfwmoaSfmnzif8k6kYTcxRpaNHx
zUL+f2fMBnTOkUDYynMbUase7TD86+dk8JzIkWIftyE2fFjm2m/8rMfkKBsBBgRxZ4Pcuf0VNzYM
jRUR+0OCEm23t3cnaK7emXKIDMio1gcYXfPBQXDyIWrHx9sjba0uhpHAAVHSIJES//yvi1Oy06Bt
kDNHf0VF2Rg85smezPSER0OJR1uee1ofTnjxYYF3e+SN5xGYMB+Vvr7gQK7m2FtdE+RqiafYkOSH
hPVw6zQdT0kXdm5eyMPOTDdOBghX2u06L9I15oRe94xpExjo3tTDQ1kGyz8g652dcHzry73yxUUB
fwMWoUbRAoYxvgQL/LxkUMdnaUSYDOHdvch/ayia3/gXgSAlz19/OuqERhjKFBQas/TrOGyOcEQy
N4Wsv/OtRNy3StzoKgoUPDwrHnOxtn/vkhnSvawGuLPoiTSezE6r/1ElRKw8pwziYz4l+RM00yr8
D+dAYAnQAyOAu+pt16NiLWFiM24EMBC+1PRvHkyf+sCqn2/vxs3F5NUBlkQEcVVHoC8LINYw4osl
hQlKc6HuoTaqe7NS7gXZWxtfbEFq2VQsrh65bnxtf8wx2j9z7plwZX9kQSZ7hhPOH62aAsrtqb2a
Iq2/Htr+BEbwqdkuq5OGl5gJthMFIGuMjH9oOqjfapCzTzKo1m9GlUdfpqzGnCe2mmhAiT1Q/5Rg
Jz7bEGtkT+4tafaId/DotIa6OKNF0M+u3eKXN2KA2h37xBp+DEZrV7Q96wma02TUud+opfFBXwp9
z0hvo8NC7YCJoGfEX9blSd6KQUcxJrkUvT3Q6JbyXxV578/SSprB0xfdpv7TqJO/0CF60Ua7XXYe
pa27BBkgUXYSzNH1eWgNe7Ka2oLZvxjlN80EWVam4bSDpdk6daCe6G3z5YQC9NtTB0moGwyB7JCa
uQCoGLenKc5fHGeq7wALN56DXfLd7c2ydQ4ougqcOB2sq0R7IfNsAx3wxWBJP6EcKfdVmkR3atb1
OwWTrWNgCz4xIRjFp3V+sIQUKAi4QMcssvTdlnTlh9ZmaYiu2VJ+HNtiT2ts66lzgOO8Ag5hCK6W
M3Lw6zAN4dgdNdUDR2L2nBivqUqydVeuxu6r1krzIcvYu7cX9fpDahSzIFoC+d8ARbUaRJWy5Kbu
nDE74MA8Apq2p4ONtaw39fhZ1rkR7eye6+kyKHk8dEiU3K4AektNBJMkeHZKQVfcqZL+czRT3cuW
UMXoKDMe2qA0fBXry5260AZagpE5mUKsmp7F+nTYs6E18YiliF5W6T80XDPDHeNlgYWIrcABSjJ8
56RJER/oHGnk3jGcr0Hblp9qPJ1UtyWEVb12yKK9q/daoIe+F3QEwYTQNiBZ6J+rKkkh+YyRWF/B
chTgmJBRD3xDGYrfGIyVBuwCKXlo5674mYcLAZHeqdq/KaDRxaVzmGc7j9z1ZcJvQt8Gsi9ZJRW1
t8dcKadSynqCaTnvuzttQN7UbOAk3t6D1websgLoLeQJtsQZrSKh9V0SbjlBblwGKbUjr8piSXV7
3cn3XGW2Nh8pHIg8ihFCdevtnHolj+1e4opOo1j6kGeG7DpyNh1IJuVTLmvzsQ9L/YOOvM9OqLI5
T5Ip8MkIl16Z50A7gfnYA7UCkwIdYAA53dQ8Y5KC5tLtJd2apNDThvIIuu+q3lJrbZLDpCTWC6P8
HEEAib0icCTdtzOpwA1uDuyvddBWH5IFydadbXN9f9J6IVxB1U/gcdbxc5iEZqLzBS+1NrfenMXp
kxVakbuUY3LS1TTaefOsrVuMrirVbcRRhDLP228K5GmO61J4VA9ach+r3VjCAa6KDqJFg/w7tox5
w8eFWeEtpQ05NaNj+cNKndY+WHY/lWcoGnPzjLgbjJFFs2HPRmM8fhq0pbO/DfEodQdqZkl+v1hq
ya3Yg7Lxye8M6a4x0yk44Twcp24bzIrjRzr2d8epdlrtkA9gXJFyDYrWpVTRa5AKhvp+NIekwysq
MFH9UpXgQ54OUA1KezG/0Y22Q1eO6kLQZUr9Pqj6SPbAxQ4VpP6ufM6sGFXRcZK08oD+Uh4fmgV+
hGtlDTWzkHcRRws9GwQISUNnbKDxJzHpuIR0A4gey61+1iZ0m8zhpwHqVvVHY7LocDZDxiGP7dny
inbBSlY1ugaeWysVo7/IbQcrYxpS060WY1D9rA1M+6j2caS4WSXnE+c30quLlOAGf+wRw6/viOO0
l7yo5P4+h+5R+fU0yI8yHf7Y7QNziPylGxXt+fYR2NiEpAWod4oyAHtC7Jm/EoOpwiNFrXhTUyzN
3JxeizfXo/4p4Xf/MkNr+HJ7vI09iAmCIUqcjoocwwoclSvl0kl1nFyyslclT3c+5ihaZm4gh9qv
oZDb53ywq52XdOtKEdKkQtCNTvV64/cIWPA8gymYk1DzqV1hvUgMfKrHrtuJFDaHEt4sXJroOq0P
dUdHvo7NDEyBs+RHbunGQ1Qm+NBikH57JTe+HOIxJCEIM4iXQbxKf305A4b+kscDzVuULDS3b8zk
mUzLPHWT3f00ankPxS/+wLdZCGojlIMpZFLKuYosO2sZAEbVMJ1zqzBcKQhrbCsl7ouda3lrZnDP
KYQLEueVKJZs9ia9EszDFzlpvJGes98rdedSdhzIYOY9tbStb0b/DS4LRW5ii9W9OAU6Yuk2VkGa
vFQnPKNqv0yH9rmngXu4/dE2h0Lxi9QRXwxKQ28/WshrOshFlFxMuR8+hGigX5RKaw/zbOr/YSeS
BZDkaJBhlbVjRDEDpcySiVUsCv0gtanu1mHUHCIdysL7ZyUqXfRfTVFiWM2qM81JiyrUoud8QmtQ
GqfkDq20ICDJRM399mAbNwicWyT2qAG9qm69XcJYV2ZUNYSzn2annrY4du8CW+5dZCiqU4dK9ifq
GHvgj+uUlZ4hTCQN8CxZ6/reqrISWVWZeCif9Pgnban6kOpKbbuNMeEfTvcioB9jQrWC5uqYL6HU
O7vB7zUpF0wW/zkqyXQt0Kd8O3VLbnh3eD8vsMwsSlJFLX2SnBGp1Sqqs4+Izdj5cwhhuUHcH3S+
h41P9ZLLck58ESNKs/MpNg4qqHhhEiUKvDSx3/6eScnVwYxLVMKnErU/FCbdJilV14ia9GB2wR4f
Y6NBJmwhoJWzyai9yKsFcHiZwOERMkVqorrd7Ex3db/YblJFlp8adXpnWmV11MMlPKTLklBs7oPL
YmOIensTbtyFONdT/ASsL4hwqx+iDIYc5zbPZpJl/Z0VGPGTk+vB8fYom/OljEzziLY5aoqrg9XQ
7kT5GYOUxBZ4Czt3jhhX6zi8IwPTDnZxtpwK/j55kNcY6KeELUAenQL76fYv2bi3AGBRVqMDwk9Z
zxe9vrK00Gq4TPMU+sgZcpkY6eLhIr5X7dqcNJAVlpcuiOj5vt1VeRsHcQ7N7qIHtTa4ctnaBkxX
tflFjFg9wKBMXsq4N+6MaP44ooxPqleo5zZq92T+N64a0SZk2tzVANfX+1s1CU6WilkbrQS3NsqG
D3S3+kezj/sTyXjzlarDtHdzbwyLgAHcMp4jOJ3r8ljYdVToqKielWLCkLBc7EjxNFRMjw10pcKD
yY58UFvZyDfe/swbI8Ofo1soamP8WSuURmWFrTl0qXPWjc46qlVRnJ3Rmk6SDkU3QesHc5liT5dr
4ywBmRW2K4IZclUN1NAbsaKCQWN8HI5gZLKDOVDjuD21jR2M2xctGaoT1B7XLCsA6jZ9QpSjE6Cr
vlQnod/o2rGFQv3+uwGXPsrQ3EUUx9bhRLgsEVBFLsQK1IU7aY362IWJujPKBqIGSWBmI8CIDLTO
0LFgNTpMVdB4xaxs9Maulp4TxW6JmMYwltylr0z9XgY5LxhRVY3wbNSW4ceawk7y/rCGT8cN5SAW
waZd7Ru0ZQMrkLvwEpAsHktUC17G1DLcyFr2pAU35i1Yx6CSeQBEICCS+r/iXqLeDMwbKG+zwFy1
cIJl5p1TlJ+tmi+1lyhO3R2qagk+x0IbwiuSdnhwukb7dXtDbf8QokUeJNglV31Nux6ioeeGvqDR
EGAmVcYerrda7FIoC2AwtsqxjarZU2N19vN4Ul010M3ft3/F9bZmNVDqeGVsonYkDtffq1GXRoXx
tXTu5Qp9Z34PQlG2ieiwke+coM0Js9G4IXiB2XLq27GqMtejITSkcyqMyjwtrBPNjUsNV9gM9MQd
sgJqdyojWUpcKxiM6JgbYXNBAxle4+1pbzwSgB2ZL4VRiH9oor79LQznpJ1hhPTO2gjYdlmZnxN0
3j7lYTX8L5G0GAenRX+es2Y+9yUy1wfMQXXNLZYIja7bv+Y6OHz7Y9YLo8gkzwuMEbWQi+fIsFD0
GpXZ+lgn1ehls2IjOASFzLHDxwpdsPdfBYRCAFs5gegnIm70djHqttL6AeW7C4reKDDoRPivyOif
mDcQ+mVp5XyahzI4ouUnBO4k58JaSMXOLXB9kQuoOdEQtEJLeK29/RmJzmYMzT68pIbV3eWGOUve
ksVtvzPOddjJn00aL3CLtFbW377sLCeSRgU2iT5B5rIScJlG2R8Xw4xcRNGkp9ufd+uMCT8RSsuO
zqu8qllEKKUtujNxu+WV5LdTNZ2aZehdpEacHd7F1lCClwd4humR379dwsIewsIeuVMSQ4rdkKae
H9oLAn0F4hw70fvmWGAyQQoK/5ZXMca/rg4rMYq8KNLw0iVRCxkYUKTRyhPYMmOv3bY5lKAH2GSk
NFFWt1SRAiCYIhO920yOnhCT0V9ycxw+Yfbl/HP7Y21tQoGHtgRex6Qc/3YF20DCfd1MYG/pw3jQ
q0A6WmmW70Tm9tYwgh0DlJRggprI22G0PDTKYJyDsxP3U3y0Yl3u7mdI6eFjZyj9t7hJM8XLrYXu
81DV3Y8Y5k5yQlGvSL2odErD44GYYzB8TvIln6c2OYYDtWK37mb519TwdLpVMJUt4kBNnOL70mX6
qSGyWPxhmalctpEZ/on1pKlc3iJcaCItnhKvbDJr8LtWguO4WEYceSrFlj8FRHtSA8OYHrEnmgKX
ClE2PdRByXaW0cPsvNFRC3LGpLGsu9CWa90bosgseFIz7YjmRl4jbdebjT900+QcyPnTAS8GsET3
srrYL4mSTvlHbHw7hKpRxDzMeoLNYotH1l1mFTn4EKuKkrslNbXvZoYZgBsUfRgc0mnIl5OVjVJ7
ULoSxc5KrjL7I+H+fBeGaHW6QvvlkyaVYKLnUeq/NnaWB+dIa5pfpLdOdJDkKr1X665GZWnMEc6B
Dtn1hw4MObpPQYw6ZIOkQem2cht+JmFCfyIK8Zx1WxWrN7colBnxqLahbhZLevmD2n+c7DwUG+cA
NJBomsqKQQV0FbsEMe1gFf2bc6KP2Qfeddx8sxDIx0K1Odo539fdDXJhYQzDU43shiN+zF/nO2ia
UguLJr44Zhgf6CdMLnrhi58vcndAYcAv8gwtQSvaG/g6iwA5QwVC1NIMCJSrd6BXy15rLDu66HKa
fk1wXvg2KmOCDrtqd2dchXmLuyo0d+a78QrjxmZQpBF67FB13s7X1qKgr1OdKm9Utg82i3KH6vzD
qNvLh8TR/0dbUzo100AhvuzrnYt7o2dKOY/yMsQgYAXogrwd3TEWRc+7Pr4gI1o46GsN1QlfJupS
fQcHsW30obygDqm2LoIk+XdwRv1jrzkkk8i1pu6kNNopjvrx7vZ9uLHlqFSIRpPN+3UFoLbyMF/i
RgY1VeKiydNJ/pj0kz/RFNvZ3VvfHVdDLl2yAJ6V1YaLkV9Tl6SJUCKKTSilS+9lTv5b1sLSTXrH
OdAz3uvMb02PK1hXYKQIeNPqwYySOc9GG6IizH31yAWinANEyT4mkrIn+L01FHKiJJFk50Iz4e0X
TjvgZwRYbGuFdqtB78cfGmXAEruYT7c/2kaEQz5MJ1nIlwrrl7dDBaNjA07RecSSOdDcMnPCj2Nf
Dh1t96Q7xVDD5J3TszEk7UjRjxS+lBSM3w4Z4tKC454d4jJWRQc8Bowv9J/CoxMhipYak7RzYDY2
i2jy0ryAkHVd2ioTbaSCgUR27Kg80f30uWiy8ju4bNNbuCZdY5zn/3AzAU5mZQVZCprp6mbKgINb
5uSQO8Z17zWDaj5Ic0HyPLWZh+5y501V9W7zRr6iYlKrRsMKpXhzNaiJhKE9mMR0k1EilBhSkrS8
gANh/YdPKKIRYlRyUmBwbz+hErYlSm+LdNYwpXZpaESelpS2L3TkTmWcSYfbu3QjBqIoDqVHIImp
A6/GC9IgT6xuks5N2lTfLbvoPTs19jaK+FPetp0EE5nKO900qmLrYyfFw5JYqS2ds7ZQT+PcF165
FLbXlo3x/mNHhxB+jsmmJKVfnfB5mp0+cxhKV8PyfpQgfOSa80+S1PYBb889VaetI/fXcGtCaQKG
2aQ/TO4eObEbRYZymrWi840oUw+g0/bK9VsrCRiNx9Gg+G+tdcY6LWpnK5ic86wvo4swXXlBt1T3
+kHqdrC6W0MJ9jFkZ6GDvy5OzRU0DgXhy3M7p2IuZXWnVxOr2MMmv70LXxtZqw3CDhEANPq713WY
tuFspVaEJ1yhFncmUuM9oIJkPNs07+8nOSCuG9PGSQ/YWCe/Gr1vRnek9AxQqZ85kbo228tdV2io
eWckz+ZnOXaW7gu6vXp30PGRkT2k6YPaz8tFNh4xTVNPdpEa3xK9K0fPAJvzIcoK87NVLsY31FCJ
3U1zybRPFOWs4MgzX/6qMi1HVHOwu/uAXCj8aRN4zi68D5y94glgmTepShT7Fhh22R2lwHbcSgci
7yLz39k/22Xo5AMs1vB7jFnJ7GbGKOtnuynk0QtiefgnVZOxPyGEY3ylHscjRYaCSr4WIV6nS0qY
uoPVzmAPZiv5k1M6p3N0+2NsxJyUIfifyF95SMS++CvmXEwzMeMKRedITc0P2ZgG/qygtC4aRCQf
JM0SIJHfGRTfnbO7seMousIcgmCP1Mz6mmgVAigZJ178MIzyOPJv+FnUUu+Zjen59iS3CmECRkCI
i5Im44m37a9ZdpXUgTPTpLOEed/dTG4LRUxKZ+JrdqCUzZLL4zV6TWTqD3qh/UD7pn66/SOu54uZ
C/h02hM6TZl14S/HCbE3CiCJeVc5ngmM1wsaa/midemy81Rf3/NCvEc0+RBXhiy1uhbzXC+s0KRV
PdIYuiO6le6ytO7/3J7Q1ig24kw2Q2xUWYwFDE9VEL5j6qh8LOdRP6Niq+5hvpTrWxe5JZR5AJ+Y
AiC7CnS6qUaLCJwVaD27f1KAuPxIh2kxPWTkssEDYk0JHWWM7oFstnvBXWA5zTG02HhRzB+QV+P/
JWPjAFaWoy8zNgJ3I9v55fZivKI33l5qlFlpOaHCR3B7Vd+kXJOpdjFGFwSs20tJrWZ25T7K/wyS
Hd6RViA0qEIN/DgX4UDemy9f8iUdD1UiWb4xWPJxsHrzYYjM5Xz7p21sPLo1SHPQrqHHYax2Q9Qv
8YQvDELqdjuccBhs7owAe5vCVDL//UPBGgDyq5IvI1T29pzZkk0bLENWpZN62ZezHs+Fog4OmZbu
yshtbD/g6DAxeEbAcq4b/AVhAYg44tEQ0vePgRJq7paUGdNToPXjDxP9xcrrSV5DtzaC/gH4yzC4
oH26HyZlje5jFyJ9MentoAMJo9rjT4uj/qyAeOG+bEOWcZFhXaZjFModpT2prFO3HrT2C+6N8Te7
ycfI1Wjz3s3qlGR+EgaKKL2U03fHAIzry0bfP1YCi+1r5oKoeispqKLm+YROmRIalQF5StZ+dPRg
KP9mpdG4A2/In2ksI9vtENY3aUjMSe2peIcEVKPL+HMdLc4efmdjhwhIJRk21WhaQuKf/3U9SnS8
0jZCVyW348FTp6U4qMC2nyat3IPuiM22OiaiCY8rAh0HrEFWm7F3MkMLHNK/pUi+K70WnRbJ6Dw7
1xpftVv50YEN4eNGL7tx0c07+/M6h4EPSMGBdh9iPDQw305UAXFg9xmF4UZLZT9vnM6Hhlx7oeNg
LAwvBFhjvSfNszVljQhfuLcifLg+FOFo5amEPPhlkhP70NB/OXdmK7B0/Rg8F0EwA0oJ8uAUVSV1
hbpvgAjfPpdbd6ggLYk4mX4DNdC3E0cqZ5ydQA1Qve5S9p2T5WfaQIHzZ8a5QfmfQ6GpdwcaH+cO
1GR8h7kTj+JCG106NIWuPo5pYn9Vl8L4o4/liJyiNVC8X0ZpD7mwtVw0I4DuUxvaqMvUOiguqwnO
ubnYNcgJ8GSIVMfEgBXFK9Pt4li14O4sU3NXmWEkvyhxq9s7S7ZxvYClZqcClwFXLa9ChiKWyYzS
hvBEc2ZvVM3sUS+66t2UDBIktiOMAcFUXWdkXZpaLXrt0nmuYnn0DcmJnqcQRVCvnMtGPaKvXX25
vRc2nlM2vwU5CTLNdVUkzIgx07YLzlqK66ffSJV5avNhdg7gdJzPNs39l9sjblwvwFXZ/wJ9Ay1q
tflaJQB63obBueFCrAmqD51GvWDK0nyndvZaj11dL8TyKIohYyqaTasHyEjrII3nTjqPkynd65GT
WS7J6CJ7cTVNP9lwC8YBYJFAIFdFPp/TRIl/jtRuCl8qquYHGv1a7cK2c34HJvrRri6Zyr2RjsYj
/iDT6LZKnSjeosgTwpe5JLfHZpAK4zKrFVUzq6WC/ltp0XPx1HCciAGCKnRwM5ia536M8TJV5ykA
9paq1YsRtxRVSZKiHDMVUsnDMNQDEISg737SbkEqSZ0k/cugLDSXmsopHiU6pWeHehYJSyfpzjNR
ifwB8zJF8fVBN8t7ru+pe6JTBcra7pN88QMlA/c96PXypBNyS55dOCk03LyQmrs4LdCxt4taiXxJ
bXTs1XBVPDnQUbMnQn8APWo5oxXR2M5keHgEWJ0X96rc435d9Q+13DU51VOL5mmUyS89XJLPPbJO
jStF0nAfZ3UVIjrDlewtE+jGMnfsz5pGQgVwe7A+aWDBvtpKW9oAZxCd9uPSqvVjRNcUnPuSTItf
LMtUu3kz0OzC3DJsvI51GdwlxJHJrYsgsn07Mm3uozzIeh87mqT3YUPIGYIsiwPB5P84O4/muJEz
DP8iVCGHK4AZEkyicrigKGmFHLsb6df7gU7LmSlOre3yXmyzBx2/8Ialq+GdmJmmh17Vt99hSuDL
hKRq+eXtzX7+xOD5CcXdh+mGfOppzj6N0vHp/TmJTjH5IDWz+FajznzUmwlFycVZjtgTXIu7LiQ4
u9Mou548Dk7x6RuTS5IZxxndZEVdDJUke7DRubK71aEnCcA/dK0x+6ceLbzOqE76LImZj2t9D2Gp
Elem4Py8v/4x+9X6r3ACGSIWR/Ng91dNFrfYER46dzAPi37VUe/CbINxhq5NXYsW8ynR0nMbDtZs
2onBzRkB79fvlNPlDe6VW3DcOCiP0kJd7O01vvCB4EoJYrhk9obJfsX+6wNh5slCNZOVTFybN6mr
DzHSBnAz5mtK8xdGIjEHKsC/+MpT+ddCuqiUl1jIKLDb8SCd8oPUc/1+UE7+7e2POnsX/qrqAdRx
dhgb78PJR81a0U9mFiS9qX3YmNY7YxafAlGgIbhZ2bVH4dJwJo01HgS+8Kzta7R2ByypxOIUj5rD
lks7IpgwoqBMrchutmv2m2czuXfW9syEuBNE5KnIK04huZPqGxi91Gs+p5NMwVdpWJz27aZdk584
i2H2wSjYIYnAa3RWaMUgMHNqZAUTpyqK9LYFR+REdWs2h8F0hYq2dcBvb8KdI+OWzOt3Qm3tFbG4
SxNMvPeXBenw8J6s52bSjsDW1Et82taP2Wp79c0E2nQgtq/b+54r9Epk8Vfb59Xry2cTzlho7JNx
nqVkNrd3A7AnSPLKd8XtYIh6iy16aBCDoSlMgKrwDGmNwoEDF6jWig05pb9FO5uJ9BTk5dyvss99
kc/gG3pRCaj1tbxW8zoL7fiZFGBo64KQpdZ/cnw1f+P50TCCHYAxfjJRbf7Hm6z/rEC+j4L0IVQx
oJ9E3a/PU2DCVsNnA7/Xdlh+9M3qgrFa6fFnKCR9fvvsXvqinSYGpI/yw9lh6qxgTjf6GQlqJ8uB
mFjdF31hxm+PcukIIXQSwLfZZYZOjxDRXdOQrLCry7mKKrxwbqiv9mEaUFN9e6hLB4ikHlwItBVe
0pM4zp0FjosA2BNhtHoWes5kfet5t98r1aRfa1AJOXZH2Ujomi4g+FzaJuuVDODSAQKoh/LYTuPn
o18voIGpFUZZq5+s4AN3O1DKBpDBxFRSyG01PcGM9Np3X1hISmmcWlICe1f8fj3miqg5obnpJqQ0
fty2zXBrIfqfvD27fyGXJweVDIs4hcuJC/G0rWaPhq+VOmZvGQSrXsTdJubxQHxRfmwQFJCHkkTW
jw0xCIl1lIuEJ55b9fiMgikQmq1wuiHCAUVzfowYIz2rFCOUEIh4lkW6scn1KUAWJ39Kvbz7JjtH
avebQhgrWgMv+z3ZdkOMrbXbEbndQES6gz2YnWqYbCn8KzC7EoZVJ/3cpV9k65W/fVVVH3HBtvwY
ZZ/VvzVtfIKieRymH7q3gjFZ7Hn+NUu7u4Zuv7DpdwFkoB+7oAM1g9cros+T71UzxmWeP443hp6J
YztZ2rGTVXt8e1nOghnqIbTmeOVRNeRhPBmqrdd8dDVMuFdi7QgwSBAKOy9jSCHbjWM2pEzIiB3e
HvS8cLmPSsWSXif9+DMUBiXcqneQTUyQ6NGO5OUt6QD9m4+dYRh3BaFkFrX09B6XaXDebaJqHjUK
Gu+kW5WJOwVwSKRtuj8C5HjzK/nchePgMOvo1UDj59edXAM8XM5W9tQCTM3tfqWas71fs2X4f+ad
dAKOiklCfBo8l5bwZDH4QaJ1aNSVCAR1UVrn9vjgQWhQSamJ7tdQVgiKvz33F245QpH9gSAh2MnT
r/fWaNZjP5ZTmgBMptUTyCDeliCNVrdsD3PZ6XdyqYODNLLlA0a9/xkFy8pTfiC4ZIPbZ/sNX961
Qlk/ILh0VNLLoIi0sm5u61H1qFkZ9cMYNOog1Gwe+9oxr3QpLn09gDz6MQEhGYTI11+/Gm5ZG0NB
BOj745ddzuGdY3U6U++h1meINh6MWoQkkHO0ePpVdPSF+x1LSJ6zXRSGX7Cf/H9F8Xzv6qdtnSb2
zt5FLk+0z6Vfl0Ys1WY+L5uptWSI4/BPuc05G6/yvg9Obt+D6JgNRJM3a7mVNDJ/pKlNkNLaRfa8
wI7ur2yTS1dQAOd85/X/FQV6/UPXscLgeiJ0bYtx+LGYpQdYoFzJw2crm6888heOHFg3yO10Hfcc
9uTIedmyaGNGGmCCaqVTKp0/7qKr72/v/AtzT/4EQACYLsWa07lvc6PWNa3jAao29xblLeNzvkp5
1FNb0yM5/Gf6F8Re+mE7ogPF3bPov7Lk2M9jHiRz1aY3AiHx8uA1amyuZIbnchcMBMbUMgFv0Zr4
a9P5r021mUhxpCWBS2tIXDNqY3V9ahDK+oGnltZ9DNJ1+ilMG3FcHgL5YtaFjYNLYFN79tqivyu9
vpj++wZ69aPM1xsIX08Pp8vBxyxzXI9oxafvTQyDD4OeblcCt/NKxD4BoBV4yUBDEVy8HmuwWm/s
et1PFjtVN3MO7qmAnBt6XdDfNtw2EUQLK+TIFDiTLhSpVFtXVzbxhRPDxWZT5d+rIjxsr39EXw5b
pfWCCJ/n9tF2NfhoY5feodp7zc3v0lA724wOJTrEZ2F+q7ZxdRp2VmfL7I+QkzpgVS6/eG736e0z
c+FksnHB6u8Ecm7sk/DAcKikFWDnEuEI+9CkWfdhE7l3RUvmwslkjB0QCXb5vDy8+TQunZGoFymq
7Yuey/J2xq/puWCqs6gKlPvz7c+68AzsFKSd589TSEn69VrJspFeprd+0glgyqE3D8WPevHK5Vtu
NECu7C7IX7axVh+WGopuNKGheu2AXNq1OykWRx+EANDlO/kRiDZ7YmhnL0H5c/5Bby69GTEnFqE/
WW0ZpqQAeQiZr91oSIzjPRiB7W71sTq5cn7O8BgkGntpifd471KdXr/rlqJ9pXQnCXLKn5nyrdBw
5upQGqgcN30t369q0yIHKaErz/Hf9/YkKYAtwZnd9U1QCDw5NB6WO96cDW7ie723HexF2McBj1Q/
NCfTmh4QuezH0EIM4rYLrPRTLr30Uxl429MqqvTaEb4QDONVsyOSuUR2cuPrbZGSYuV1nTqJ2YwC
oyPWJ5whPsQusihHox/7g9+M28vbm/HCGUMi0UNJEGDwOUGaCx2Q/NC4SaPcH8M2tPdwEfIrlZkL
VwaK0mCe4URjOXTaAyWtrCF482mywOK+0ZcB3fBVrT/xq3OHw9tfdHEwQBp0XwB4Y7RyMo9ltjts
r9Sjy6ZLWqRb7naD2DgQs/3fo3Uq0OA0aWnv/Z6TJRv1xk1rd3ESqjigM5peHlfdqa6ckIv7lKAV
NjnPIiKFJ1HzojfWnK6lk2z2MlQHX28blH+auvyQDkYpo2EzygdVdGUV4QiZP6keaFPYLjOOyK3e
oMj832cYuvfuN0r3/KylHXidEPVasVPNLr+fKCx14Qzvror1ybfVlaft0g6FvQK8AsDbeWmRWqW9
bL5wE432XiTpJUX4ANdXUqJLuwbSLYBbiMU8pSdLaeMyNLUdo9DGh6xnOXNU2cN6BH2j/o/pg6DO
e7bjopC6fL1BkTLsnb5lKPgAVVgH85IE5RLEaTYaV4a6NHdsTW7Qv6Dp06gzL0Zt6yGIJrqnNXcT
44F0XK5Ztl14TNBb2Yt/9AdwaDwtGQSUSnz44By5ogl+S6y00yjdpJzDzV2ROjaApv4mRnLROGq2
GrPurq1iy54par29Nc8fc37JDu7bZWSJtk/mVmR0zP3CcBIPENXjVFUTyErpZhMm0V7zYK7SvJY/
XBpyhz/tJ2GvL53sHBfEapERIiYmTLVbeEu7IgyUq2OGBdjdYqlr1dzzrUp5AFg6i/rXluHk6aaI
PjWWX3gJBIIpLpsxO1JPcg7tCKLw7em8OBQFCYTj9uLxaXfZWnQLhKTjJrXmNrCmdTzbkCw9DqLU
r1BE92l6/RjzVfR8iKY9YthTIQkiMBrNGKolVj96Bz1dpuMqpxejWOxDVXqURHM/RTprwKBhLa+D
7nY63Nn45H87v991QXO/PpV6aWk58B8vWXAmAgORjR9xzDLu9SnFC3gw5pvNGjsVVjgvFaHV5vMT
sjXXsAqXJpy7jmoYkJXzNHGCKlc6duYlujCaowm5IrKttb41TPr1b6/thTrYDi5kdXlbdo7q/lv+
nbl1IIzhfLsJoGsEVBEAM3/VZb6StPjapxoEw43mNMHHcVzcZFla7O4VNM2Hrdbn+9G3hhtVTOUH
T1XLn7d/mu2Z56vB9kZABjlBhIdPz7Fd+nw6mM8krbJgeiH86u33s1MbWmRpljcc7c1FwcxDtMx8
gNUjQUqv2rqGu8KacVxyDDz7sHUG5LqKCjSg+77vtVb0D05lO9UzEb8oDkPDnw+ncemKcPKq4Q9Y
Nr/7Z21dmR0HAwTrg9Tb0nwYArq7n5yCjCBUGLv7d2Y3ZcCFVr3bvud1INrIFTa6cZoTrNjpuFZW
vgD6GeZ4slZl3Wie1Ri30jekFQV96toR+t4q/eNhs9WAOFgQY4voZGflo5jmEYlS6OlLPKEZz3Nk
d+qldvOyOoLIB8OVNwjTRZmGvkjU+qqRMfEtPQmBvO76Li/NicK9Fog6FGM53Km1mNOwgJOwhMj4
I2CHHJL57BcdHZRRDIjPVNVqNJFpFYLYE3i0D9JomX6OTje5UWHmKo/1QfH/HIs0f0Y6b1B3VTEY
6W2WDrp5wMUO3LbIgll8qZTVmG7sURz3XrZ5NLJjawsvPfQWwO7D4hcr1hBgaLf6K/AMv39YysJo
7+fSWbvjWJMS/Jy7ZtEj4O3uFLWLaXeHolUIRHXIfo7v9brXanRGt/XHODitHcP0qD9KVOi1n/h2
d09ZV1l6DKu+deZEbMLoZajcTLcf6xWvmmiwreVh50aBppik89NTppM+G66g2o3C3fDVcYepipEX
BjxmyBwUFsxqUw9RSkP1F90RfcLwKjW/QOvP/zEsFRBxmcvy0AyQNW/cnu3zAQJu80KLwxtCqvVV
HiIPY3xbU1MT7yBrLUY4Grh0P9DnsZ6cyd1m1KLs8rdCvrT/kmd1vd5Qb54f0I3qmueNJyE/FJlj
lmE5VasIpeMud5jkTOlx3rrpC1IwZhCvpjZ/MFLHudf1SvsSrPwbzeJ15Q0uvCZSa55+70jrnFAf
02qKZ7luKCIERusFoSq8fIugmXQvDb3cLLLt3noeKXJM9y7yewgarnxjaDXKWqPeGrDeyrlfPntz
K1+k8JUZB01J50IHr6Puq3RsrJtKKyx1W0yq/QeqVT/HLWbhP5tAVUNYBc5ohT3p6HGTbvFSIBvy
o/HwsQ1dvUZCK9Pm4HMhct2g71UZKswmtbzXeo1YsCz7QoSBQ3MuVINbGEcbYGdwROYQzxeNNDxe
0pQeaz55Bjle0bSJxKN8va2spk/5kXbxWOL4+lvOvjHEhtEvn1W2unmMQ4//7KIf106xOy6W934x
0saOrCJVzpHuOnSF0e5zSXamDP2rJRDWS+razbr7EUZEqkWjK701tqBNA+zLHZBWbb/jEUfbI7+e
RR6kSGLMDpGfsiztg2f3jXdPvU1+biR9vhd/rWoMPYVK80djLA33y1Ku1S3BKnD6ossFSN2hXmZ5
v1SZlb7zzKIYH0un97oIhcngnk65LA+ZFqyPfaAvP6dyowYGcQDTgdIY7Pd9Xkn9eUOmKeAqRBuG
m7S2fxm0QKoIvmqw3Fm+sKcbGpHiYaEQ4IY1TlpZ2KH7gookUG75XJQLSMp0GnBE3CCJhKllTCDP
xrL9OuPVCOHBVtsMvZza3LPqRf2koeue3k5pX00HRUUpY9M1q4P8W9F96LvWAHe8MmODsw0fxVB1
8xcjV2l9yLhe3m1Klh50F03/4fb+8A5BXWkjbyl0A253J2G1UpZaQ9StNy/0pfSePYTRbPg+KJM9
GD0qG+9h8Mlv26hxPqzMHx9Hl719zHkPAIuOlR/pLjydCDXwYY1cC/etuEXWcP2K/VW1HjMLONt9
txkFPjDZUnRfc01I48aGof4xV2vrHVlbP3jisV9VhNvZ9K5Pu2yJwATO82O/ekDRUIXxZGwV41Yh
FYECYFgXq2hCe9DzOvK6ehqOdWW62bFvCad54gxVHywTQXwCEqM7Og3uZlGRTaC/psp0fil7kUbY
KrNGAJ4sLqSQx+ZdsQ0LvbXuPiwgX34amir+8bzReq4btGOgM7bl70KM82+98twy7qdMeOEMs0CP
Z7XaH6mUlyBTjU2HJMP++8qDLJo4UN36PTCG9OPkLuK+W9r1z+K7C13jelWfJ/Ju7ol2kTLE/XD4
OptbjWlurW3jsW6M9rNnif57nxrFR2rJOYY3Vd0fUL40MMQoJv+HU1EzxuC2Laq4Rbrnj+vTF7hL
9XzqEkO1XR7PU66/63ytGhL0nYunTfmzG1UgytNQTvjMRQhK5Z8R3u49khJ2dVTqXtMnEvhnGdP3
dtcH2bnO1xxIUIo5hPL0EBHv5c/s07FBSQvjKB8y4eOIALIdOqODynDtOtmDXbd9FcJqydFpX+UY
p5PgPnMqb6MULKVgyYAHvm/ot9DllNmyRVpbFr+2Pt3sA0kFXkK2tMWPKeuM/uuy+M0XeouzBhWp
Q5SndXJuWpyVNC9Ra58nPk4THfeGFfyYp7X/ZeNiYx+4ihr9+zotg3NMx9TAqyFfdfsgh759Mr1m
/G6hvscjP5vyUWmj+Y16gtwixxJqCa2J/CXsTP7eTd+thRsPYgH2Esp66/07D660BTdMTGNYjXWB
LASyb4iau137ft6yxaH03dQqSoWeJoSS3jeXZK+KKLGln/wWIdvIXwcxPhNCmrwvddHD2g3KoItX
Tdt+td6kO2GnMFmJRyAK5I6eu1p3izT9MoarvxqHRasX/cacnPFWGNJzYq0rp/yhNr3twzh1g32D
hyR7HNjT8mWswVNGSpqeinI/qGpWZCDhrkaguUCRHMzyiBf6J4zctvXWQT2UnD9Lt88yy/nKAFzt
h6YrZiOy3RntxGW1Gi2Hk5tu7u9WimH8+nbYe14KBWuy18eQ+dz1WU+S12niNNh5ZSSN19hJpZVq
jqVeAWa0VlKgMNPT7F4gCf1QKs8YriRgF1IPZKIQyCLKBKF2msTDFtdrXjQjCepgD9Ky4hk2cBP2
bnlNm+TCUIAXqfWikE437DTX40Juak1yFyNcPccZcVTkpam4XWX/nxV/+CAE8Snq2AbV5dMMtrP0
rMvnwUlaYTmHFG31YzY32fu3V+5CDWAXVKNwa1KlOuvsdrJRuupmJwFDrG0hRJj+y8Kd9NFK5/Ho
Ih386+0BL80gwFbSN4jiEKpPstXJHrtmrgMAmcSVB2OS5sPceih51dU1XdELu3IXdIfPgXUBLlYn
9dRlgiiI7aDN1dMZw2FDU/qQ9mva3spUEzeo8fn4HMm55W3sjfyaE8f51O7tiX1HUhlAu+HkS5tK
FG3WdQBCZWYfPb1I780abK0dTHqMmN56paZL+nsh98QEmWogSiiA5k6OYUOYv02+aSIxmGsvPQKH
Kd4N/IrQ3UarjsZR6VUk22maIrfx9S2shBAPQ2rp4LJaXAAPawbtFhcTzKH53aX/Ygo8kMKSHkcZ
2pk+DfGo86byVFgdVkSDHrys1rihz7ZLVMW1V2UY2tqm/Gpnk7Z8ndvBrKLebp1vk17ZXFRaUQFs
3noX4eaUoE1HVbzEgb2BUbONsidumhCVIRnoC+1QmYFM7/gr6Xbf2/tNT2RvjHHe05mpEMGd/Xcp
uJP1gxg8vzhoU9P7N8tQ589jr6/2j9GwFgsjKxOddAJKI4t6Cn4owuQ8cFlc94HWhDoEtfTGzcaZ
5Cg1xIcgEN2uL727ZT2VjaGWW6AWJgIfRbvQZhkazY10XaYqtgsLQU2/1DXjhjLyUsWTljnusQgW
o40JglqFUIs7dLfD4hFyZ6ZZ9k+TayDkAZthKD976MxpoY/GanEPb3noD15v94gOYROONZcF/eOz
TQr/blvA2EelKy0V9arctiizUJAPXQG+gZrPqj8vjT/Vj8C5nY+bE5RdlAewVg9TnhnNwQiyDrtv
hN8BldMcsG/7qdtelmUzvqQo+/AUN32fPWiGJ9qQ/hZvj910DboqRVOMN+D4hmcV7NAtFEmagDjJ
XPb/IUqMBxMrHDieFLvzcE21zacLmPXaQU5jISMPyShqFcopRdT2gXivWX7Dy8A7Jo+aHJiDqOpW
61Pbu7XKwiZwZxnKStXDU5MWw/in3Mb2q6sXLumDY6/+fWH42QMyothGkktVKgK5k94NY4XNa9Bq
PgqUet2Jh2Y2hXO7ai6JC1Tt5kvQ1oMLjcN0OAeAAL5Os3Lv+n4xgxuxGiXk6iZb72TtjF3YF046
3cxNaWyxdP36mypg/SFEONl5WC+V9VE5ffCdNKf8uASDeZ/RiNQilTtN/dD7oGTDsWu14BaGvHqs
7RW65VxtXnmLXL5II1HRKDjKuiRwaAAjdzGem6oPOao6ekuD6T9VOZpGgJJbtMTEkLV95E5N92Lb
uOVxBOvgl501+cy52Xr7QLCl04/MMugp6BIYW2RChHFQTeymD0pv7epBr5FogMe4pl/tptkaVPj9
4hsxoldHbu1snwLK4n+mbdC3w5DVy6dqW3p1o0E3l8iSW/vfLJeiOlbj5H7INrkzNnRPUghqnfap
n+qho/HpWL9JATbtcZ0D9XFuUXYNJyjO+qH2i6GCxrN63k3qq4JyT4M1xbEDq/GPVrv9CsMFoGA4
WY3VYCrgrB+QvBvaKKfGaIYWNgZNEvTteFOIJggiiSJ3F+lrkOkRIXzT3i8FQDV0t/SCxVIS4vEW
KKsLc81KD0XVp0Goa+5QHcnoLLI73KRZVM05WnOu6G4Y6XKvzEmVEY2HpYER3NPS9jo5f5qK0afF
GZjiUzl2nhkDK3DdyHDIvug81Tg3Yxr1LROZbd44Q7bEaTn1yI/RxckjmQk9qUZrmQ7NOGoqqlbQ
TcliZrgRGFNaPpNzuz8aU+XjlSfivKuCqB/ceirVQLl4JV4XTmsDljnCLFay7SUUWsEiNqcsuFaf
3f/M64o0wwDY4tGj9n4mBWN4LUnJUNoJyFhVhrMjxLugLduR8zy3/9BVb9+tonVuqhxx0TBwy97d
OaQm0olW+f3tgOM8CgA8i5ipjuQfoenpN/sbBtMeNZAEi6PuIUjJTzXTVHfU/bz3lPhKdBQDFfp2
U928PfKlAADI3F/EyYXOnKwHYXpCWIkYTf/9ohaDHGNtjrby26fZSLUrPbOLX7p7QAPTQkX0NLSy
c9QN536wkj3UC7tAdrE/WMWxTrsfadC430iRGmqV43R8+0PPYzqk0wnodqA5VJvTAFwrJ0iJlmsm
bp1tSGA5Kl7Myqeqpa9XhjoPcRiK8hUCaPA2sCt8vYMpbVRl6WRWAtxhi+tGZI+Sy+wd4tzlsbJo
eU6u50Zvf9+FY7NbTRKtUtcHsr9P/L/6DZO7ik5tpZ5IexiSQKW/nFW/Zl9wYbdAQ2H6sGHEfem0
j9tPeVcgsK8niyHdIfLV3PzEZlc+ovUeDAfhF84VRuuFZWO3QN3hP2CITjGthasQQM+sLVkrblDd
yQtklNriqDS/uYJYOe+R7cbNIDUC4mCKvSfLhvWiOXWOMhK8QbbDNrrmz11a7AZOm303osgQkd+N
iA8osnzkU6/cSBfmFpkoF/ULVB/AV5wMX+RV7dW0a5IJFbjDOAHhrdwyJSzdykjN9v9xIMCl7GH4
X8GNU3xOU9EJa6S+JZM56lG/VR0ykMWUOM5UXwGBnYvjAR5gc+7QGyaYa/315hwdd24d5epJk3ac
bF3zxMsuXz+ExpyPv4IarxyEsay2D8sy0MqIlG+RMEVH40nJoYLq6OkTNslL0P7n5JKfRlaJcODe
Yj+dBnuQwlXEXkiTFs6H0bLWn8a0lFU8+739qzconFw5qReuB256cFEIn+FwctoZHGpYfq5XQcoA
bZFMuljidbMwZHR6dbebH0YK2urbt8P5MaKyuZPI9jzPQSnv9QJ0QbsYzrZZiZN28mDMLT2lmTZD
gCjgfx+KkUAWU23Byfj0hgdH6RZpzYtitE5Kd21W9Q1qMe56qBRCAVcm8/za48qD+ka2zsUEL+31
h6GrjhGc5pvJNoGnp3boPm7Sdq5cDedLBooNDCocNIBWgNlej1JiyjnUQ6Yja6QXj6NDjFuYjfvg
rNCJJ13vo9WqjZe31+zSp0H4A0OIaRdasyeDoiOZenah6wkGgc29sIcq6QJ1TTTu0qdxOsEoUmHZ
gV2vP82HRmPauEYmkIj8dyYwB5psUjxXVWZ/GoZAT8M1B6l6JQ64NCyXHAAddoiHpcfrYSVXT7EV
Sk8Mq9ffa0WJYE3tFMeJJpgdGRX0BKKDchqujHsBTQMphQnlMCBOxqZ5PTAbybQneEwJ5Wtvp8CM
dGbr0d++oqgPpmaYRyeNBSHosS8WZMEM2TRx1Qrvmp3L+Znkl0DOoT+/e9GfvjeahH9iNAMR6LpV
x5SCdmLqwjkYg7iGIbowFEIlVOn2yOD8aWs9KYtmb8/YQ/+UFr58qgyJYkmrmYf/umn/PikuCCzM
A3laXk8vdDPRCYxMEpO+wBBrqUM/zOka48qJPD8ckG53C9kd1MJlc7JtzSWviwZjl8RZyu4BrH8b
r5OpX7nLLkSrBAMQISG1gWA9/Rpqma3m9LaeuAsPAWwa6DXHZS1L8+iXQz9FjlTlz5UKGq1k0VbX
DudfOOVJloK1zl4dNLkHzvYI5AxbZe5qENVRhgwFcsmwV6qWnJ/OY92T0a6zHgJJNz8gYEGbHJ6o
/QuNuOBb4PbWL71a5m8ptuhY89BrfVIDJftoyXc58Znu5Y/Kms3pxTQU9aSR9n2oK2C0iYXAwTuL
hOilyn3ne28W+RBjtK6JyBOe+jE65XZviUpqaNfB8Yj7lYrNlcN6ISQCtLs/WLuQ8Zn9jVP6nagA
+yUWxgbU2hbEybWMvi+pdgTPTN2+vXlPjwmUMH9vEOgs+g7/2v/7f8XQorHM1nch56kpH2mc0am3
tbqPtCbvkytDmfytf6/sX34t0GAAhKDUuXRej4WgWONTlFy4h0o6foKC3lOteYv5tFUA6aNgXOQ9
iguYFWhZkX8HPTmrO7hjqOlJWt5mVM7d2H0r7XT1ngYgwNEIFvllSTGD/z06dfCgz1LoS+gPuetS
KJodBAwnx6hihCuc/J3IF4cu+dirLlp2T60oq900g17u6d+3NdhwL0Q1VB6XWkcZ1eyHcYk14dYi
0na2VYi/GJRqfRuH7FYt+vLV0cwclGzj8kGy8f0szsu5b5/neRZHZ5HT+mSnDYULgbRrcGvPQWE9
D2ZW8pxmU4XGCUFpn1DSK7KbjnqIewsuZ8Wtz6fM+/ntFTh9gVgA3gGDXgzutOf0SCRVao1zoJLC
730EH1BXu7HSVNX3E9326ZYqo/kt6PIlu8YEPnuDGHpHou/UdiIkwGGv1x6zFNPWNHdKLH/MqsjP
e1yU8rnLfuhd5U1RjmOIdudKFKUTQ2rGF04niuZNvYGO/8+zQKDG0dJp5QBl3Y/gv7a8p0pQ8FTb
EyHSKe6QUAhLo3R/BTYIBrdv+sj2RHbl8v77gSebn3YOyDgwcmC7T5GzGAVQ6Os7lczg4iZScjd4
ZzTU4RB5mxE1K+2F6m++pp3+2CwZxIkhG6Qba2UvwOgYWXlNFvD06HvoCe3vCf0sgiD++Xoe8rYo
C9Qq18Ruu+BdprQy8fXZirdBVFdutdOni6GY7X0DkAGYZ3jeGtYoye680fJR5a0tm/quB2538/bC
XhoFvRhg7ehzIf99Ug9oqmBLNXPSk61WTZxvFWzjsb7GL7mwlS3qVn+9eJi8M5C+g8jT7Fdc0QUG
6LuyuI4uoC8O3qCM2Kx2a3roNV0x3Afa4D4ZbTtfubTPzzG/gJoZ1UL0Mejwvl65bhbgdOxVT9Rc
p7cg7IrbAQLusfBSL6mscY06N9uuBAZnGe2+iNRZOMGonZI+nsQ51oTAXT0jroiNJXgcM/WwpdXg
NOdH1S56MvXVYNOjoLxrmKtAis/Wh3vwdblE5Y9eTO5lmgcuEp2UK7/tjI7/97ehrACpgbfl7Bmr
swCtjlxuSW3U5n1Xzu7ePPKHn96GSw0glqlZUIejUROLvUkBBijY2kSfRjuPgFhnbQQKFEmotZ/b
IoTL1Ji3oyS6iDSJVWboIvI1RpYkL4nSfHa/WpZwl3DskZ6JlTmIZ5ekeol0QBvf8RQWPbraw0TD
hEr+y8zpf7c0eTmG6R6+hKMcmjbUM33+g41FQe1TemUROpL2QFiDq3+2UbH/rivZXzOuOg3w9qmC
J4BiDMt0LgZqu31aBFJsyegY6ZPutN5DU2a4aNhbFfxuQeH9wcNYjUevG91Pb5/QC7cgZWdqMMgB
UHo9i5VhkJmC87MlgHWL7uCtpvOnytCmCO2q8ZYdXJW+G0pV1pHgcmzjPWj4WssF7wbDllTH3/5B
e678+la2TBQqqM3uARC52euTpEEksAMp9aRvuq44Dqg5TP9j7jyW40iydP0qbbWPmtBibLoXITKh
AUKQBDZhJERoDw8tnv5+wa6+TSRqmFOzGjNuwATSQ7gfP37OL5DDwo9NMxCO9vu0oBekgfCqwsU0
MtC6TKIjp94/CcToz5NwE7yoyx9uDbOpiCRe2ulU1m0OhEFdIlUp4jsSP3kkRP5J5EDxk/yLYj7J
8SGt0+zimOR+nU9XejLXTV/QWq4aGUyJVM8EkT+sirz850P+j+f5P5PX+uafz7P7x3/x83MtlzZj
pR38+I/r8bXth/b1b5ffZPc3AsLLtz6rxX9tX/L//+j9V/zjMnsGOlO/9Ye/9e6PGOmPKwm/9d/e
/RCJPuuXT8Nru9y+dkPZ/xiAa95+83/64d9ef3zL/SJf//7bcz2Ifvu2hIv/7Y+PTl/+/tuGYviP
n7/+j8+uvlX8WVBjlvo9Y17888v+9Rev37r+778ptv27y7GO4OUAKUFEgp1tev3xkav9DjMKmpax
iWdQxeIjUbd9+vffNOt3NNKYONsJl8mr8hEF7+0jxfwd+ikfYYOL7Apbof3bvy7u3fv69/v7mxiq
m5puTsfNvJ+hP6SzoBVRoAU4wUoxD6x/8PNuFy+tq10Xmf1F9bm+7S+sr8mttlt38Z5iXrDuiist
8+eL9tTdy9M1lLvhqnlqb6Eejm/FfaP7VXA2RsDXoyV8mMK7CxmA692rvvRTvzvNgiyM/dlXa79a
dwTiXfHy0yP/465+vosf/YB/L/Z/3cWmYL3dxQezjgm/K6cGB76jWRzJsD3t9qjEzqqv3+hDMH+2
d+Baw/S0Ojdvjwz9/lj3x9BAxaCCbKfqw6MPEmBLosFQ3+n7dTc/5kZQfnUvK1T79sV5EVR0/gC2
hau4EkdQWH8yMthbxiXfhVl3iFfKXFh77tBVOwLgTrjFxTQ7ey2dr8pRO3KXH4ZC9gC9A2TC8Qph
Vh4klHFnGHTHqWg5boE9r+J7QGvV/KRu3ejXz5OZ/VPY5nEejHSQwtuTmplru9XOjNvJvCvnh19/
v/Y+Tm4DcF5BARx19U1H5oca7E9nBNqjWU8XuNiZdZ42X5aO0+euF8yeL26hVM0VDPPa2lnKGjdv
IFtm+86mayNPi67s5s+SlN52fKywlu5cVgoSx/U8OE5gLr05fq48YRiRObbx8JdMCH5cNxGEqjDR
gCjvHKTA6lwr0lqqfJeND0t1YyP1L+SRo8zHh8/62XB2NnRvJtZB/bkERV6NHWMMI6vGOrPqY6ou
Byn2j9sgDtr0T+iKb1Cx99vy4PQ5Ipxxtout/kVqIjK03C82wFE8PrCR+5BL/MaMgSocmcPvE4J/
jbzpqTAyfent5n968WprO8moMrJ9mdwul/FNf5bdzPvpy5EJ9nGtbJ1gCJuEdVQuD5el1XUC22gP
n1L/qfHlheGrwRRwHA28aN0n996+DcSRxoGmf1g2DIpkDaGArgjc6fc3JzwnBjFcgural6f1lXXS
n8S79Sy/sk+UU+3017f4Q6jjXbjF+IUKHrIOnBhc0zo4pShKYQkAm9luCuy9eaZc11ftqRnM/msf
TbsxGqM1mKPYN4LWT6NjXRJj+/qPwyP3gDgQhMNDLrVDdTnWMz3bpacAurjZ+Tw+hSMb9ifjCQC2
S+fWurVI6FCd9AFQu0H+mr8qL8aNe2VfOafeaRJ6oXrunFpHnsyP5/yLSzvcTpGFUae148nMSZSm
UcL87qi6790ykCDuW7+qsYkDI+hXd07ud8c82Yz33MR/znKIkdT8EQegzLhNlJ9muSPqOQdJmu0q
Pzkxdl6o7GCgBdOJGxVXylfla3beA9+DGeCbN/G1udPPlVPwURf1fX3Tnpkni3+MxPwxqmCesoWt
TVqSZvDhkpe1dLAuT3dU00V6SRuxxdsXEYsj0gEfx2EPxG6SnsAGQlUP1kCtlDHkq4IIWQ9zGS6l
TnGOeJfNR/ao7Yvev2QCkYUaBjuvDg774IamDjDiNDUMlJjPdjW4wchaCYZ1dY6s6w+xhEoxLSXq
ehBePST/3r9NSn2KcOWiREmj7AGURLp3BrUhMMSxHV7/MHG2oZC6ot1JPgiU6P1Q6Il0cd8NSoQg
8O1y1V8r3/s767y9Ls68yL0ubkTUXK8P8+yLJ/W7e+RGDximzFtna01s5s/gr3VymvfDwzfyFH3C
1anfydP2ND5LA1hVpE90rq6qUAYvv45hh5MF/rnOP+QYyGw25Zj342l2BiNwWyfoRqE7H+BcFP56
hMN3xwiGYdHO9LZeK/WV9yNAg9TFkC7ZjppN4N6UJ/WRWtGHWwCmDq0M5LGpctw/fGSJ7hiNsyhF
lMwoeafW6vlmP8kjk51C8uF831oWPCJSAlR9eU0HqYdTjFlXejBqIMeVV9gwAji9tjssCNwsbCqJ
xjVFNdiCnTS5EqtI1i6cLRTAKX7k0325omQFdKhV1V1hqXCskG3sRkr8RgLdx5nsN/iYxjXJCZ1b
UfbqPkGN9buR1k4aqUui3uS2IeuQMlPlhgsl5p2rOmvv57jwJL7ZcIjxy9qsk6AfdKSus9QYekqu
o3VvtykswLx1tRPMAzGqBB4JLdbrIedGNpZJFenH0MXQBTN1PXcqChmhSJEGCfVSbebPOcAnO6iw
x53vDIpvdI9TyGV9kBsbRNvF0gPFfZwrBi6kGD91QOz0cAVmfFMWFI72Gn67cNCy6d4tFi5UUkWu
/HQ2ucR5bMtvzZBA3OjcsgWsDbnhFtth67KJ1b6LSvgdTjBKR4NYOJSdtudhouGc2WV8jeAnQE7e
npAhwj+aDHtlXAb6aHJ8MRJpOL6nTs6VLYcR/fTJzPGyFpn9aZT5iqZwvqrVzkq1saT9MdZXgouS
AWJ4+hfE/VqQ32mC0g6F6ybzs7aX0y6bW8DJKd5ITqD1CDAHq5NNIhyRPb2o19W6oQExgRpd+rXx
V+IMmFhTR2MdXUshz5YSrCrS5UkCln1QpUFd3haQNb1JPjWYVmX6ibY4aguFpXTedNAJMnCAgtX+
4Ay9Gox5BwyeqiAUHDgwyhIUeatAG86U+KZY+7iPUhwSsuwU51gvyfctCL1vub5UKLGjDZ9FDgTH
Jlh0Axajti7zJchztwunhtqZP7hAtcMht2onQq/eU0KvHefHtFiF4ueIprdh7hls3m5eg/IxhnqO
UlnAltZVjCxCKaZ+CfJMLLGvV1X7kMgxk2C/B2O9GPGQ7Xy43DI7wbovdiNrGucySgUz0G+aQu4s
rdb3SyUmF6Q9p048vMAmg6oVScNqWo0vDmXnzzRTyhfdraxvTq06MoTEWBlBb9Vk0w7SzSeTkWl3
rOnVOmltI9einN/+VuGU2gYKAI3nIUOcxYe2N74xt1ZUukUM/W+tPXx8q6Kf8GTROxW+LI0157QX
plvCYjSQC8tnnDB9UFz5Ei5Op/G8JrV59Kx6ZnpDDlUqaFSd+wDem+XV9FaVBI0sVHGiI9OFNN+A
hC7cYPSTwpTe+rks4wWilT2inL9gNbBeGqOQ1zmoPden81fO+wTjv/SU9smmGUdu+tzlVZZEalMq
dyrVWyoN6Kkp8LAdi6LumsdYja2pawSNDUop6L28LPeZkRcyiGuM3HzA81oW5bmrPtLA0XWey+w8
6FM2Pkorl0mYKKYaKQh6jkGVGOVeKOVw5Tro9rBYK+vCqqx8CFBw7R8GQx9vXVpPGs/RBt3aIF3U
7Rsz7887RZarD0RPfdXnAcHGiabzVS455oUGzPsB0jKA57t0HpTEDrWYfuZpk+puFuRLlr8VJDwq
lrfmFIfMtzYOG90blxDSbNVG1mAteljPSQVFPIMl5S9tbeahpw6NDOMKXZFen+8soSmfdPQCqnDM
UN6PxlqxXhNFYGsn8ZltT1yvtw1Q7F3WgwLSTBGVvV7OoS1g9Pgws3UKOugHXeldJtPAE54Y/Vl0
OP0URiM2escsO59ukbDCoWyZ6bi+xS3iJm2zRm4tq2RPrSTRwz7H1yzo8FERfovRrRKZqcyHUyeN
ESBMZIHMJCJ8S2CkXvYE1wW7O89U1uoqcYrqrmRFFbQYmwV28tQOUwC0pieY1lAmAneUGlFp7eYk
yFGm+JYMg2lFc2WWxjl89lo/MRsMvINUpu7rBLCapZZ37RBijWjnUA/bASyE0SCWMmb2+sXrpKfR
JfaaNMAfQV6gTKqjxlu5JSO7ZYmbAyjy6XKi4F9EzaxJhJUSVwOcXw2jEg6uIQEeFV7Wceu6+TWB
b2sFxjRkb02upHbESo9B7yJmWtCzG+k1525LaJ/WAfECvDxRBVwA171KxNFXv1HWWvHBa8HHTXMF
3ZrYZEUCLstsPyeveRk219qALHZsAfBDLA7tNHF1xCNcQqvIhoRtD+rAymJ24D7oi6qkft2VkhaP
6kEmAORfP9pO3ht+amjzCMMkoY+hDJYu/REe5TkBZWRiyApavK+4hdbAvMhab3yEbjrXUQ4mgI3A
yvshlHFjF5vLZfYVcWACTzwl9Us8rIlgW6ukdpbOtgvJAfyAc0JzTM8hn5bmp5pSxP3qbep3K6n/
S+6J4dxzMYfx6Z9WsGpsQ9HZCarpenRllQZSn4yXVRar3IMJUZsgjxdvDLWsjVN/robsvhnVJvcV
4JFQlI1ugpE7Jea3iobJ6+J48czQ6eCQziQQmbyxJYFw0hnb0Wb77wkXBYDCqwukQN3Skg4akAar
FztP5GnlwtSqOk2LypqlezKLlXccGPaoPPaOtsa+7LTC2KWQKZ6U2sHLWwetKwNmXP61N2FEQZVt
yDlMEDpP44xCZNA0CNAh9EEpe7ThzWAupPbguUoTF6oGyscPcrD6Zo961/jOZLZ60FH+QpJBXftH
ZBWqIVQUQCE+R6fhc6ljfBZULhoSoZVr7V3ORqtFtpqPd/E8eGoUm2hpBfZKnHM4HX0zs3hbHFjy
mCwGaOcvuTqjcdLhVQ6P1nOhNl+12Ti7e3bfutsNnNC/taiXroHBkjod2nywAgKr9aUszAw75b5P
L5u+glHvtN56uziJgMQ+aRtlNp2eM2vS28Aq+lYEfW7Ft3U5x8zveHLuM9taQjVB22iX4VzV70y4
f/rJGuOPBPogo8qHEks6PI0ND+STGFTnbeUsmEadYVd6WE6AcvfdOMKGqOPJ6PYrscKI6skwL7ym
IR8ESGxVmxJDtkYqB8oHD2mNdW9ANftaDJjGU9Du0nRHLy22UAwpaf4ZyYrUOgIm8005mq4IClSI
npOlW/tQKrMsQws1lbcGGAhzsQXJGsEXxttMzfPxYtCsHJfMpaLyNpUWIa4xvP68ZOBzJvuIv7md
N3RfV+kZuykpei+ySiN/i13Z2rt0EHFUZ71cdqVJMoQcEUnMoi3VZ3gag3aTLbmC7lS8oA3+1jeZ
sjxQvzSWPCAxwhzEqz1MvpTG7XaZIa3idjX6cQpXkv9pr+j2Opw09dzZj806SvsqjRs5XY5CdeWV
USVx8WnsB7s/6dJen/YFHj2G3zXx9DXNKMaCp8fzxu/rFoPpBk2gPswLVmCQlw2d13TKZ3Tzs8LJ
PrlKS+6IGIqqUmjWFs/PUd+pQt1I0meKeO4r/Dl2pmSuU7SGm6owP/eOQOGjckz10eRyEzRmxape
Gk23amcUbjOzQ2Ad8tsmsaozA4Y+buaLLC5mzwoqNu2LlZICiXmZVyN+T2OmmHaYa1ahtURWvOei
ws6W76M+e0a0IoP81LeJ+dmgkCrRLOlpLyJH0CiXeU68PfH6KUbdax0sDfkLjd1+hpre6xyvM9QU
9uYmb3Eh5aJNp5BwJNnklKz5HTusQtkCNdZkr8u1Sq4hjxrTiWKuxGwyfaeK2sGyVzBI2TidoXXV
jH6RiEacmRDNxd6RcUIIMmOvJLbG3n3vYnP4VSRi+aoYHCn3MQTg9WxGp//ZW/IM+6BcnaYTOx7N
JOgg4Y1YTOCzau3zNVGz04aiPVCAatXqqEOzTftEvQN7IsihjReNukIsUfsWsV7HHZMydESpmbd5
pcraH7sYjrrvIUP0qieFmBEPJds5EziulWdw/JBuEIIt+trEolLfQ5zTrbvGctqr2Spn95OCYoqJ
JKOC0ZQviwIxQZc80X7M0E8k3Zroh/oxKWl/2akDgbgxBgR92mkesJ+dFRXDJhQi9MgwVW+jIYjG
3pW6MJMbIILpJnO0DlNU5ioEGrRs5iJSJ4E/bo7IdRKJoTaSgILowooyuroMAG63HU8WLjqnPyni
oM2XBeMuHlXyZAA59Hwd56judnXNVVxYbp+5Z2q7VlpgV0pthrYhnDvB/9yO3uDezENn1HuAZu2z
VTnrcEbXvCg/ba7iX5pk8JQ9QcKDmui1dYnAS9Vrl4Naj2rUODNKIArggulRnxYzOSlGvZ4iUQ24
pyRmrGm3fZGJp6rWMw3JA0zttGyVJdB8jk1Xncq7Cx3er3rmFIDAd1PbJtr16LQFXIqqReCU9d2B
BaUphCpIqMiUh9X3lughMA9uHU5kajN0wKR808pMqc8aGcMZ9JFwkROKJ0qmhBD4JQmiOrL7Jsvc
9le20fYlgqkds6+v0yQBx++m1nVdAog67/J0ndE2ofqGE2AG75Sqab1lPmqsoYGVrdUQnxl66Zqf
axMfArwn4vG7GdvkJoB3PscKTlJh1tjjAyhkZ7xT8lrAdFnw60VSayjxP2q6Z11x4SKnYlnPIEgq
xR5s5npXy1E2gZmnyWuvmlMbQpUujZeqq8f4czvl1delSfE2XtdMXnrZqqMFDtSNPkY7cYAxqSq8
uEs/56eVKrI3vVvxFROptOqveq0aQ2i5iSPO66pVHhVSLO8UBULYItYqq5EjSjbY52KYE5a4NhQP
pug9NygmfWpvwA4hTWKhuHamFU5ZnKKtkit+BQ36S0OX/8so437ccXJtgDhYahOHgCQQGxuBMyqc
qc158u1xIh+1bQnUcQtZ1XU/2my9OjrgwJ5g63Cum/X5oqyIJ36a40uJgpb0uLeuGIFzilp7SCtC
RKDw5XeFmpACpIXV9ZemNtvibu56kd2oXiv0M1jTfXcxKpxRkMi1Gy+5kIpZf4eW5VBk6eVoR5Xg
JBEmlVxrH0zvKna1bqefKo4RvS8caMo7M1tzK6AaWuXBaLV4LzbN5DZUgqDC+R2SHvolSPtFO88S
zrDPpG2Fd7I0IDcR4pBjf7HA870ZytQdA0y2bQ54yLuYhT8srXju2sS+sW0dr8m8n9Fgclpde6Mc
A4qYHbFv96abp6mf0wlWw3XwLCIKu29PJDBE6cvNty+oGmNOL1E8G2WUGnGjnPRkotCWbdIYP1mm
MQ9dJ97Y/xxIbxZIQetFOaQq+JdRgVn96KSJvF9SNIpOkI3jzIW/eWH5y2Kp3ZmT9PHkL4pMJr/U
F4jZJPE4t+JZxhqc9Vg2oZMnsKW3nuVT17tQkVqFdMOfi8H4PKX5+miXuv51gjGcoGacawjUqAsL
TMHuYDrJkzTJAoSn1vJmmYXJCkDzJRyt1USx3cSBFzxPnngBD30pwxjVrBXLlwlsXsLhyvDnvnGf
EeFj/SZNlVzq2YBqQBcLbYmGRkcyexkL6yZuFecpXtP4FlpYHJ+bqVLA2qWqvl8xqqU7MRSsvMIo
XNfniNOJfcuR/gwE29yfAdVObzLwaYVvjWLF+d2TSpjaghfE2YNTtORZm4BMO6p887C290hU1aRm
jVBT0uuue0pEZ92Zo7PeYcy0cuHa7HaB7mG+zXlwGr9JTN6/G/D60T6gdDkiBJN1pyhPmiUehyyi
SIvr5kE6ivpoxLy7qNMtAJYSWR1+2YG87WfL2Nu7Fo3Y8cJty27ywY6BFdPdRbsxHNG4wEAbtskO
EYK7qandT22SVtezoKjrt0i6fPUWA9xzh6YRShBd2gFShktzI41c4IZoOMlt2zhOHuLvu7yI0kbJ
T0yJfVkMKocAB6KUGTjCtq+yEmfjPZyUVNl1+aBAba9otQee3bY3kzWyuaO2TFNqnZW3LKk4Yrmp
kSgR9kG6HiL0Xqa+VgCf9nOX0vZp3KI6EuEljNafllI34JSUULDppCbngOOVN52xfEDp8eVElk6Y
ThZQgzIvrKFzkrBAnA80X7ugne3aGTTzVngpx4smyd29ThqRE6a8lM58Oj0hsqilQSPq5MRcoXoF
sHzNuzq2nadhBP8RIjnFy3XtqXkDj0jQy8Uq+rDSY2oRet8nr/lods9e2yCQXQ1p9mYb9ULxWpuq
B8jm82OTqtW1h0ia3CmT1V/PuhjTbX/qXuESKY/jMMGiL+p8Kalh29an2nW1B0v26KCjcwAZttWH
VbJTKwPhwZ4s6AzllC7ndrzg9kMhVg0zrVTPsiJu0GsvY47jehy7zw2kSIqsWbae200DzMLLpHdW
Gp2lAGncUqherIsZsWGTfayoCH6lgEdB10W78WlTlNyOtEKbyU82ixyzGAotKJO2fu6WQiwByZhG
pABSv/h4FC1IYtp2o/EuF6QNnXkUMEShC6B6OuaB7RKuA2TMyjhaFyE+LZlatazumty55QCehWMy
kVST7gxpMKEzlp559Vjd6Q5ljSG32fBRJXPu88Sc7odBrxa/TXIrGkg2NfykkdvhzFx5CvXlcnxJ
0WwNlcZB7o83/A3UOCVCsr78TqtiHaJqY57ZmG/scFFIBz8bFWPyk9qLDawy7emLQ0oXc/LN82vA
+t4jHnbVm4yn7kTXFWOIKDj34P5VR4GPiaGrnu4S2x7swPDkdF1zULtfU8iilN/ii95ahOXj2Tk+
wSdbux2Kn9UZ0lXOi6VmJaKzmWnU52YuCTJrna/3rdur54lwtUtlUmUfKEq5viiIfRc+ldvua7LO
w2M9TC41MyVfvnnFvIC0bR2aJJlp5Rec8kvwNRSeUXYw4OoGubd236DymSxax5jfNuNmvi0f5gcY
pgZQCZVkIlBX1ftu9iMLj3XXgk4lRK7hKrv6yVSycg20Kd5gy+QsyLs1k3NnDJxt2dXkcIlM1YqT
S0ky4aujY5ck167ZUouqm9MSGTJy67GtXly1cT7jr+bRH4bUfp+pnXjQe8ocoDfnqgudZXaA42YI
igYznP80FGav0iUpsviqX9rO8lFY2eQgSuE9eWkqHIpGMWUOY9WaW8NJ5feE/AmVzTbfqhdKLl7R
0Z0fnMVrv1rTLFiZZvpK+ZIQB9gWObDRw4goV1fxXNHQEz7crHj2TYEabK6NeRN5jcge8rRDx1Ot
defWTHKOx9ka9zWTD1BTmKhuqe0sR9kYufbkOL5wJ0NGskFlnEoZOUIwSNN8WRIdBTRHetXLShWE
tTo5qx4UMk/Yzd1UoFvRpgZLKS66Z4ijs871jfUlWhoaSDSq+wpWmGuCWIWuoXLYxBmADQV1zzbK
TU+Q4RTs5Yqd66w5Wx9vpkYjKyp6TWP1t5X3CaOQ6mFVZWP6LKL4+zy0mOu4JMID3S4HYRoAauo1
brnWo6lvSRnb2WCDM9Amy58AFHb6jAA7QKZ6hocSuJzamq11luIEP2xr1jAp8UWaNsRrNOmoeoUz
3rwq9vED8OkszqwqLHmIKPSJAc1hr+h0A4XPeLTRuVk2BbtRplmUVWo8nPQItHZISHIcuST628fM
u/XD3uSG7HNogoJ98VC6PuSVJjS9LHiHZSQdN5qLPVoFp2tzjaziWWc+2Fq+R8h7R6M3qk03xMs8
UKwuGrRz6nRXmo6PknllUA3EaC+0kmFnjacjJc/WnE8r93JVjin0HzZt4fVuTE2gghp4wQ8MVaWw
23JYKg0luzXZGU2TnhfoCv7F1jAkIBrpwDpBInGq/QHW/gkFgg8ycjKcISO9UeRl7mjxbVKV9f7X
He4P97IpGQACwh0Nai987Pcdbq+ccCVZ6iryKLL4A1bWQePSnvjro4DkxjYY0idNkoNOPS2HkQOj
qKI5prFFCgRcItB7JN2PYBA+TCVuB/4dEnC6BUDN2W73p4fWT56XxHpbRWKsHV/T0b5ZzWoKmMnH
mCZ/9uQ8ZoKhbUrweEm9H2osS+pgCk8u1a3mQaEPelUKlDz+6pNDAoKGPVJzGzXLPMCpNG4/at7Q
l9FaN/HXTSD+ynQUZffrUQ5xDpB/cAyFZgTsX6e+tj3Wnx5b3kHU1VYrjyzkH+/VqR0vqVFhrcox
I3ILa/qLMJ8f41FvcUEpqmDqD9EIPdU7su08kkZL6WjJOcAAiPP/F3cF3pK/BBID3Pr9XQ10/UEA
mXkkenXTRFPkiWlxeDGp1Z1I8LBHZvmGb/kZU8TEwzLQRlUeupaG/sb78RYMZiynQAm52na32TSv
1MnmGMfxkdKLco3hS3LkFg/nO0MiqMjduWxGJhSJ90PmmV6mA93dEH5EfFIrFV2OvrNCQxXHBOQ/
DsU8BHcLE9VybdM+WMNKty62PQ+ocOqeCMyNbNyiuw38oTz24g6XlqvquMERWzHZhY92OBRbmL30
3C5s7ZSSbNq6dtg2GkflX0+QPxsHnQa0bbYJiSfU+6eH3HCdeHFmhsVkGCd4wfVBPTv6kUD+cVps
Brn4HbGHgyc61BqRSwc6ApxRSPvJuGVzd0jhFb3aFWlaPA2loGdmQFc9MjU+3hwiFPT54CdomJn+
QGv9vKZLV4unhUqlsGu5o1KHULIl0yOR489GQVoILLPKnujZB48wy0k4HAjCYeq245mVmQAjp/av
xosfgLYtBCLXQpP90OTHmotULyGRhSObDFUddQzKvJ2P7IWHUZBRNp1SJFeY4YBwjffTIes5QEPp
MkK7XWfaZrGGHOEifHoWVlipWXPzV6cf4xFtHWKFo0M+fT+eNTXWRP0bl+hSG3at4o23Tj3Pr78e
5eP0g3yyoQHxl9jyrO0N/jQP1howOHVug4q+rV9nMMD3g9V097FwlJu1oA+Z4olqH5l9H6PFhlwl
VDhAqAnwB8/SG1YvGcvUIBbC9PcSavSxiXi5GOUf7OW/RGD6b8lI7whM/0Oa0/9BApPNXP3vCUzR
8/DtpW5/5i9tf/AHf8mxft/Cz7YLAuJFFpc1+gd/ydN/ZwPZEm9CE9X/7aN/8Zd+ZxuDYUESCsYf
Xvi/6UvW7ypkOAIawjObXslf4C4dsn42qSeVq4LIsclnfCBeK3M9pIW+KhFyT7vBKe5pwQdt9SaQ
2SxnXAfFfii/gZYqnQvXGSMKI34/16eNMqBXqu9TvY3UeTmCAT+IBFwVgWCzZOFkTupziJYsa3Bd
mIB4ESAn/KfQtwimjk5tByYxwp/tqAjdlvD8lDrAQCYJdzBk40mw6+kHBHyEwfOR9WRHMCo7ikW2
sKqr3l7t2B/TQoLpMcy29SeBUFVgq0Oe+vThlDsE3JBr1+JuFP6cNOXVsC4ZCPUEG2mEM6wOIUG1
Uz5pTdp/aYo5biP8p6lMGbQDOaZTZ/gqZ/rmeCyk65c0760nZXDmZB97yyK3eDvld6LD8ymqdGtF
1BbqdLzb7gTISzl0mg/Eykppb6ktFXSvpU+GSQRvs8xFMdIQ0fvbuIMtHdRLue7krI3WPlvdZK/Y
uJyFpTKUJs28dNilVaLafi0NKAF1KaZ91liN5c+DyL8kVmUYYPBSDeHhXORUrMdpeGxQGsE9pYPm
LNGL3Nq0etkhdIs/ZZgVJrhWYc0eNUgvZnv3Emj7YD+rVQVwVAtAB5hZWAGaFeuzSzc59RE7bLyz
IpFoq2YVAdXHQLlGij6ZluuOJryMbKA2lEKMnLP2qpS17Y+uU/VRgg1E7IsUo5ZgUBTL9lW1tB6G
tYH0Pdeu/XlGjRN9zXLS+pNElfmVBiX+mKX3diY4mEwoKLgGOS+nR7aW9xFfAThRztUChykzulM8
Nbwrmwa99GsFsCX+wzNC+EoO2qgsB0ArGB/1xyQlPk5oZNy0jeXEoiY7PcgWOz2R1GRsLapbBzOF
civ4BJvOcn62OgKFXKlMlUXPF3iuPzsUQHc/RcCbf97uOz7htsP89BQs8PbbgQYiIdkkMOuDK1gx
CGqHtVCjKZuMe4xHuhuKSFO4DFV7ASJJoHyeiB0+BF4Amcm9UCb6ak5ccWQsU5iGY3/sdHqYLP0o
HOhcEf6TUJisLez8tBU7ii2zRcWAOdXi8pK613BNQbB9+PWd/+kokE5BhpJUkCa/HyWZEz3Phwy1
A2MW50smyqiMVyP69SgfWGB4C6JuxksG6b/lMQc7PCAvDIBjbgbYg3vjja51SyXLfNVMsKR0za+w
oflKaDZDaSZdgGheeiRKH8wx6/AKDm4Ujp+6gjjRwmnW3hwTAHXdoaabo11S2w0gL3jbft4s4oh6
4MH6+jDulvv89BrxZqxNVAG0cKSPfrZKWznLG/OpSQGB+71s5I564vKyCDtLg0qtlyN548Hu9GN8
qimqhsqUZrDQ34+vCIBEialgeFQ0yS42qzhIU2u4weG7PHPQFP1+5FVvu8+7pcSr3mQB6IdqTKlD
1amMc2Wsr7Ya6l5boH2TOmGnSv0hLW010B2a5P+PvTNbbhvLsuiv9A8gA/PwSoCkZkuyLMt+Qci2
jPlivJi+vheYWV0ixSbD1a9dEZVREc7yJaY7nLP32laeeQ99pfR3s2aNb5NdOJ/pcINMPP1TPr7b
hgcgnj0lmxIu/+ALKlUm5wkNIWxgxNl8Y/ojsY3Zw+lRDrfMvFh8oQCuFhoDNZHlBXj3gAe31AwE
BFpAMyp96rxpvhTZ6DxZMf4MsPgoI6I4D8+QRT9eG6QDTh861ie0N4eWJImknSQUXmd6Uayz8JTX
c5/0/ulrO9yYc7hZIGV8ufqSsmwuH9W7ayvLyJp4nGoARifejMVYb+n4NDeFlubfTg/18T2lIAF2
dlmIcLMd5j7MdB4N/Ep02uN+uBXeUD4royBTD+nAuqyi9Iz19dilOWh98WxSEMFiv39pygiIFeGt
GpRJWW+tXqFqlg1pIGF7nBlqZzF+90kwLTPp6QuVYrexPjQJxo7dVGoW2euubvt5HWnCxrOBPOSH
MYV1D+JFzxbNWd2TtwWI/AKSXgkSLqqr6aZwKpDgXVSP9wNqALnOKkQqt2MCcWMVDQpr8ukncXBn
+LXsrCFKUKte8FKHVV4ZdSaBXqm+pn88BgYFXzoS6bhRDWIOTg+lL+vq/p1hrAVHsHSSmKQOXjBt
lrMU2aSvpS3V7wNQl0XbbLVfGiG9xm8ngYZ5zmL44YDa0GVlkWte4SUcJp+4RnqpLcpgNOvJ7L0W
ODTcjZmF9DmK0TCfiKJVxcouW90MZmfheYbaRGnj9EUcuV9sm6hxAQPwlrPA/puUZaQQAPU11tpk
uDd6brhXs95M106fycfTQx3MNcujYTZjb7+j99C73B9K1HGbNTbLs9khhJw1c36w5rBlY5k27VoT
avhkgVw5M8PtSlsHT8nB2bYrQDAX2AcHjlK6Kq9iYaDaSdrHtK5DhK6A1TdaEwIb7hqtRynv0ELp
slEb6Lfq2iLDxiCAVYCWIm2hRnNWAKXtq8RO53IrEXltrQYkvd+3XiKutEHPresxyh2xpTdQI5vp
ejdfZVrqDsHp23gwee5uo43vkEeGZ44m1MFtdLuhHVROKXoTdbeerDx0g/M5lOwygxzeNZuCGjXe
JUNrtyd6N3nSjh6KanSRhXciv7F7af8q7dSO1knnxlcISGrMccN8I6TpPUkWpjNLxJHxgcNZGh5L
rKvggfavEjGm3pYkhq7LSNw0jXFd6SbgpvqOJLy3QpqSxqfzjJj15+m7ezCTL3eX8jmFN8QgAFK9
g++hBsuZCGpV66Iy+nU2N+2lCkXBt/s6WXd4kc48zY/XSa10cT/DwVt8iwdvJ4Jr24uUUl9ndEdv
vNLIP5tFLC4X9iJJaVgD11hNla1JWqLvJKYdn5nFDlBIIKpsjv4U50xOD0AzDmuBeM/IDnFqrjge
ws+OU7iNPxEfh1/A63BXleA3qULY2pCvygx3Fr3pRHorG9PTF3IBCZQ+/Qg+vuDUboCjLFUAbs6h
A5uuNCaJxjDX/CkSulr8Jt7rnC1/d1n/fsHZ5NHMohKzEBZUDL2HVADHUrqWoBF1rWZpOK9oP1s/
IdxpY+BSLzQ3BZP7fSI0i7NjByI4aDNacdtBFfFvG238N6B+6FsdOc7VSino967wtrXXsTcn7cbA
U6dTwikh3JrAGr+2WTYXF1Hm4kqhl4DyJyEH8lx3a1fqPrgqGhY8RhtcuQf1e/+zoSVYViIxMUzl
QHIiqKx6ag8rTRb2z3mcRzIstFz5niB/wAfU13Lblem4OAvxnbeEbPpmIqwHk8C5L6ef6v5Cw/0m
cIi+KwHE/DiTIOKDX6bwsKescRAUJnVAthJWS50SzoMbadbzH44F4RuOn0mrnaIbDb39saQc6pYe
iBM4rMxB40YFAvq59kcHbdqfDsVhwVZ1DuEART80VrzYJGJ0km5APYm803Fw1lRu+i10PufMYegQ
fAeLmrGoYAIsg2eB3mn/snKSHNW5YixCKu9mfhUTEuYvWWjOT49YxzXRxSTN9bPcqNLTr2IyRVde
nRGzJtNqg+HJPHM+/PBQl+07izoZZMupyT3YAemYXQytdbh6xZw2LRZbCnoDcItm6v/4Ru8PtUyk
7xYkx2xUXeQMlcRls56oavhOmzNRdnN0ZgLa36jwqgK5YlqgCcgjpbh/eFVuWnihpBM3E4Z736P4
ey6R6D3O4+Q+9G2kBVkujDML3sdPdxmVFZc3F78iy8/+BTaTAMzaE/05RYieMhWhtDea6SW6Kv0i
ykMX7zmEGyOeyrVNZuwNc3p5H9tJ86vXGpwavWf1jzMRYn/+kDnW2CiFKRPTZzv4mmbRp5nIOicY
3NHbVHU3ByM2xg3+TXX9p18TqEoQnaoBHAa37MHqC4a1NIfCJv50LtULI2rtW/qn2d1CjP1yeqj9
VWb3kBlqqfcv6wzFo/3bPWtVXfJlM1SLOdzKmZFVxP5n3trlVdmbj1HP8LfTNuSUxjgHo9iK1VSm
ETp0RB3kUzoOnW9kqxI/RAzKvOp1T34iaHK+dkljP/MaH6zsf18iOePcTBOxHXDV/Uts4RiglJLg
vGxDXlFJl5sINOYnuwhx4Bext43I4XumrJFvCqfOL9n5J6+RM9Tn0O/7u5x/fgkdYfCaDiUH6+Dd
VuEKIlgVDnXqKb9t5zD72dr1eFcgYr4wBDEwTqlXBC2r8qlqpTgjwjjyQcM24ptizt8t+fs3IiPo
Fda+QmyypYzXhaIaz/AMwk0quyd2/uioMhm/nH6/jl6yhYpA11iAPqzENom2ijsWTjCWiBozT6dm
x+H3Ehuv8oPldbqeTa14Htpp3KaFPT6dHn65o4cvHqUjeyFuUIS1D+Yw1LRZ6o21E4RkP28wlkui
37LwttN1+ev0UDtKz6mxDqZmtSqHxgWQjO4e0S1HcOuqTFsDE7ysr8mbbi6czCFjNZ/7B4vU1DuV
ZMxvwijtW5lN8X8wh1AX4dtWF7T0jjn0bqGYzCmCXsG7RuIxMaNYlvmwy99shv6MrPPPW/1upMOJ
UYmEyBRGEgSL+iGFtrXQEo12jVoHZ+7x8nd9vMf/vip9/xXO0U+iw2qdQKvs4dNsF9Eag5P+iUzp
VWXX6drFn+nntRNCLE2M/rYZhg2J3efOhUffq+XEQG2Suv5O4fju7koKlSbLgRMY/dQE8xIxoA+d
sRm1xD1zzceGMsj1YSO3lIAP1SQxYVha3jJ9GYA+tnnTWRu9Ho0gp7xzcfr27p/6/n6SvC9LTMNO
lnnwBnt55Sr2yOZ0ELQX8Y2I757ayGsYpsVmTpzuDAzRPPI0WXuYEJGEEVV18OZEk+SAIEueZo08
UNKV8kE6jGcWgGNTELkFTALU7iw2xPvvDCyWQq81Rplnrb2qh1m5M2JqdYraoBkVGbnkXWLcFqYh
7oxhOEfPOzbrvh/+4JUdjdZxmn6Z9C3q9nkbu6R928UWp6YKBqWzfApF6fb0kzx6ZxEp0ud3qbke
FrQB7KigtZj3BgFWAhxJTnyVOEf4PvpqYpVl28vGn4rv/p1Fp15UpsOlpfD5t64gJFpFKe04eKtP
X8/RyZVvigIB1XKKmwdDZQBs7IxzDpHShGliNqEOYifdeJFnMhBhQqIx2Vmb2bwgDLN6qS1nfqWZ
Dru3op575o06+p2ARF4umqs+/Pors3G6puXuYk3R18if6luzMLzbNjXqQA6dvDx99Uef5rvxDk48
ajyJkWY/Fw9/wK8JygVTg2H1z0dBt0YWhItIkwV//2mGBW4/Q2VubXOleNQakDrKEKv/wbW8H2V5
p97NnJ0YisXMyjdP0OhWRqWzaav5XLLNsW+ejToZ1FTPOAYfXEuLKVkTcBqCJK+bKyAFibIi5mL4
1k+0z1alkdRU7zgzrxx0hto213u5Pn07j3wcC2fRQWnI/EjI0P6Fol4zwr4QbjAOkbyWsYTNi/fN
x25iPp8e6sgUg/4UPQ+5QtTfD3vvtoqpa1Tg8pCOKb71eQNqgppR25bV94YlbJOXobo5PeaRd5Ix
rSW2jGMaZ/79y2tHUt3ziTGjpJ5J2Ui1K9XCRvIfjIIEVaVDBo37cPFzenuepyZ3A9mib3X18rdR
G/8AsVGCHecpH719SAb4DwIK1tj9SyEpTE62xpNKjALIuKK62RpKnPNtdqT+ifpy9jCkmvHnnxvl
i6WtyxStc9DbH5WduGHHPaPW1CZuqbea11l8tpO7rC4HGyZkgFD4qc3onKwPpo4WZIgsCCpG8YrR
IpNO87Ub8bG4cTHj6O26p3Q25i0OSxBT6qBvs0qfLltyxq2VUtfnSlJHb7UF7hxh7DLHHNzqHhdd
ieyW42YscCUNxESTJKvX2xxzClN3MdxOJrSOM/f6yHSwiCH/Z9jlLr2bdOIkdhQ2TU5gTUO71qs+
fJuVylkD4yCRJqrTaeUYjbcaXGJ9MBInZ8Y/UrNCjUl5CBYfDVK+1P0fkMA16vIycoNGjNkzCxwJ
jlpjYVqZGpVoaVctf82tjesy6lTtqYR08IoZjQiyjuDhcl3NFpG9snDoxpz+wnb5dB/eECoblHiA
KtJL3f9pnd3FxgjFL2D/inBELn41vcsV3P7SxX+qaC+jNLdp2+U+Jieiji2JK1Da09M8mOZb24Tf
HCcPfSUl3gujeLpREzf9lNgJUdYYBPszJaJjMw8tOvoSTF2LRGH/B09WTvImgt4AtQskusiJL9XF
knb6vhx7Uz1I7/R86W5qh26POhY1Hc+UJ0b+A/HWgzKuAPYOG82Ixq0nJgACUanM1plxPy4bqHcR
JSOhWgTkxsHKJUSUpo7HKcLVqsiPEfesGyfON2kH3Oz0JS4r0P6TZyiDxhLCJE4Yh09+SCtFegje
AtAZxX07SKLl06En4ypGg1KsM0NNb2SnOsV3cJLjOcXYYbQYO39eOX0hsnKh6EyWr/bdVzlUeKoK
NwqDjIALE45Mnb1limQPhdrQvEtz3YNNJVVSDrFNz2u7Gz4rakGrtDXaKsEyCNJwDTMNvqTZzOmw
0pUltaK1SUXwYVWn0Vate/M1IZcbg+Mcht2GFVK/c6coS1e6kzTDOnLU5pGtuf6wFCZf26hXcF/O
eVluCtE25qos6vGT6EAYntkhfHyRFxcWlbGFTLs4Y/av36PLrIuU4xaQ9mHdlk762FDl/OO6JaMs
ugy+FRatw31IJa2ELLaM2lsj6eqI2dtYc/8GOGQ8o5E49j7pXA3T29KXPSzdusgMAeMxEprV6tJJ
Df2LKmdjY1QNRT4FjN5vfH3rQbGMcz2Bo7fSXXTnJNEjdjn4avQuI9fFomrMoU4rVwNQuzXrarI1
1Ml5gVtWbx27qlYRLCwAcSyFDb3qayY1IIuYnGEshQ8WzuOH05/YkXPLcrzllLAot/gfB7tArDms
cXlPAWpqLYO2U6t/tpGDPtEHMoHlVPCB5kzLf06RofTAA1zEk7PLR+iTaRfVOO/l9Md1QH4TpHOO
wrjm6C3vv3cwwWLP9iYn4K0s7/K0C1dS9vMvzSzx49fznENCjM4paI5NbDbiVJqai/HwUGLd6DEf
IfYBMmTw50W6hXe2cX5pI7iYMzd9uYC9ic1ia6HbvApsilGFHlxgQ5Kd51HpDGp8wlcueuVVBWDi
kelG3iQuHpaVEg/697wjiAFsqNyWwjWpBdfpoz4X1U8Xz/KvatTVe1sB87LKceqfmXw/bEmW38iL
gRyKb4VMkP2HEEaREoOs4TcCTLqXsFF+hk0YvraZDSO3FUmsbis7Hn9LftrLpM/t9vRd+vDJHPyA
g61YMwjQPaaAdChz5Oax92XuoZ+fHuTDlLAMwgGMjTUEf/Qa+1eZdg4kQdYZ0IjKDa28qyw3hD8q
xk1j9dedaT1abXNmf3D06aOC5cxFXYku6/6YQw22yF4ARi7UDAGgq4iY9uyG02y9TUSkvJy+xgNh
LGWz5SLxIbHL5hSGN29/QEtBwegoJCY7qgyDCA5wkLYeKBBsjs3vsS/qH0S6WYj7oCBNNTpCuzh3
eP/wdS2/gQ3DotfQHV6o/d8w8p7FkVUqQYJKFswm4FlYU9adrGT1+fT1Hn1x3g11sP+ixxkhmOHF
EWI0r1InfgSSlV+cHuTYQyQMz+a/O4HfwSCTY/ZjpKSgYTE8hmsxVzPEz9pVt2HRql9HlO6/T4/4
YcPHaZa7RELlIpfEzrB/BxUSIVFh1R7VpLC91tx8ugX5mj/kYwQ3YCYDayNmfPT/t1EPpqos7HBN
TY0HdcArMbJL+7deL8CMFvwl5t3qRpna8Mxy+fEJsrogClwMQhYaiYObW2fzbI+xHgZmmjjXpgpH
TwMFdnn60j5++4yCNoUtDnR4xtm/oQsZzJ31PgxyT4MwHPfo7mOTjm0yEOyJyBa0bJFNEBjLNE/O
vD8fT1zWMjqJFx6184/RKxkkijEvCVKePD29a3O3hcgtuvrJNtobsgA0X+R1dTm1sfPZqTPvlSOa
urHp5V81mhdfW2197sR/7Iaw1cNkhRtgEUvu35AqsZJGNNC9UlgsKP3K7GLEpv0cNloX+qZewg8X
NrBfoc/ngmwRRvC3Hy6KuEQsZgmkrB8koYNWTFg0eiIuDNCU0aJq84ExznKdOpWqcvpn91M6lfUp
jbSxXXE6HbGKJEOu8uHppK1GMB6bVWbVtrWFb50YGGXU/CurffyVBux9GRpAlCuaP+Y6bmPoWHFm
COF7EJdoK5fg3dZQRs2XWEov3o5GSfy1V7bNPYQ40ChC0YYH6LfqJwnHPIGWUTQSGiexcAtUJs+C
unV7e0XbDL007GxESRVmS3UF/sz4hdti/C1Q3994c9ZCfnSa9OvYWQJ2Ll1e6uzjbH42qql8bpDA
cD2AeZ+tzFFvw94ZxarO4SOv8JDzTxHONLMm4eS5LxC8/5y7UY8xrXcK8YlpZcOmANk8XjlqTyxy
FzYQZLVyqEaK4aAhvCKvMa7OIH1XMQSh6Eax9AkZu9rUP8gJi6LArmdyhTlNfx0RSadrjKjg7+zK
LeMHZYDAUbhp5j5lgFizfl0PYN18akluD+jYVS7UOvLQYAjZaMR7zUXj6F80ekUcjByur6gDF7kA
5GqrqMIvSWTQ4kioMzxpQIVdbUuqT17QGBxIchZGDCeZZNyBpL048wxfDZ3MDixbAtKM8phOiVKr
zms34mBueppffgpxOAc2BHEWE41rseuG/gUg3ho590OIzFpfc5LxrQf8/VDRkH6Lh8zpoHYUau7n
CtTqwMXBMD8D5o6GDYzHMLtobRMQ1zyrXbUaRxpDQaUpduI30mXbVhP99FlrBaUcLaeYFVStxalV
z2o4VDl4wnnt4FGDk6lEIK8ocoO/qnYoLG+HxUoiDTVQt9CypoWbNe4QWhhWmnsqLYC1wCaG4N53
wK10B98SRm/fuTskV77Dc8WlBearoodT7shdZGtNv2gHwPOaFrRXvaN8aQvwq0fO2MKiWjhg4Y4J
plhF9jLtSGF9o+ef2F66D90CEkOUAFNsrsuKcqcutPtpRx0D/tIQCm8sNLI6JIR5M+woZRpiAnDv
8GyzFU8Okplnjeo3fcGbUemBdGbpVHT8ObKby6RR1X4Fp8hsgKeASKPh3L8aO24a3UA8hhDT4alh
gpg/W2GkfqbxqX+3duS1dEdhm+TcPIkdm40iKhDpjIgFO9BlAhNKVhPAPMolyVtnhNMVbG8wb22e
xPehucDfDA2oebZDwrWs+u6qtOKxCdQdNo6NWUqbPEIEXtMljG7c1hwflYU2Ny/cOat1uvjCTmMM
jHmY4c0OXX0h7YKqM5V0oU4Kx/k5SC8yeP8Wrp2yY9yhDYSF44KSdv2CfuZMXTyGiSdVAz7eJAzz
jdBFqHmAqSDoRXC5IaruyHo5Zzpj5ehjmVzGTSa+1XolvgGaMp7bHZtPrRs4fc6C7HN39L5pR/Lz
dlS/oiAaa9Ulmeh8Ko2Q/8rOYk/WGPF2SI3hyR4z/aK1YgUbJ9y9VTVfySxPfowTYjKAbXn6EkOt
mlbkFDRMwJbV/Ch6KIMRUnnN71y7eyF+3dYubMuZnGViAIsFPiz+AtfR/qKnMms30A/HNpiGpBi/
UTUzxqAfTStbT0msP4xJ2I/AMxWwqV5iqPJn0tQ5WO4JRTV02aR1oDJOSncZmpptbMA6piBW2pFm
t0fuTAmAHLqLXykIlNZTlGcEwMUS2KrajeoVCAY1X9mUzxXqzpn6vTIzYMSTWQK973MFGJmrccoB
ztirU+C0JmjCUQI8W9mJjotCYJW3oSR2DjztNno2LcDwq7mFN+9XvcRiNo2qAmoptXP1sgRfGsER
R1J1QXbpsHVT4tYgcKaZvNBy23jWlV6G26q0m+KydXoA6ipyJ2+FcCjkn0MUORuphkVyrdujso3j
Vv2tN4uh0BzVTN7kVjGAvEvZUfuyBez/hez5VtwDcprKLRyVrud9iWz+FI9puqp6GndB7mbDi3Qs
V6wmK8k8XwNvrF2ICnvcFwMTbPGry9JhCEitS8SqsNvqWpOwmyM7sb+otTe/mOxAjTUzqDmvEiNM
vsJhxdGbDlgj7rIO69IaoqRIf4QgT+uVBg7nN4oEj8aoKnNqtYY2qSvY6hJotxMrr73SAo0eFEoT
QQ5SdgxmPU6+o/cb7+aCUJBHXu2B6Jao0i5SLVF+NqYp5aUhw/JVpVeS+TiNQXd1pLUzd3idNxtX
icxZBEqhdBoTrzeYmwGBj7VGhImaAK9Bl62tyZ6+JkWnPSsknVd+lGTMEwr7kFc3gTEKTavRVwJ+
I4hBszOfIjtUXurW7DmyGyPnAaXtDYIhqJKCKWuy+CtYXi3yywy0WYGMSA/qstd+K3XfvQ3GPH3D
Lz3w4ZHqcO2EoNvYoEwAObzZBH0WK2p1PTdUkjeCgIlomztJfmlZrT0RkyDMewop+XfdifW7xhI6
0ZpTWXZfjCZNbkH7GU3glXN91/JvhSuas5W9Vkmg/xFDPYz9JBWF5YMZZjtnu2n/pkNUnKGXhfZN
WqnVd1k2UiHyUsu6dT91GJAh+FnXnfDa7hKqYN1tzSojC03LhY7ORKJX9s0efgO/f7aaDcYb88GM
xfg5FGQgbJ2KLPm7fjYHwgMGyqBs46Tn0FXgvV5hASlrVlJk7StOQSIOoKtqoW8TQPOadQKcrZEW
Suv33JdbBTaFt3JKPONYzfMSoH06XgFbIgzDKN6MPh6BjtamcpsbcZoFM20ba7BxNye8Qqw21JD6
bdyV2XXuVrW7Ub0h/VbyPXZ+T0QCHKCmkjNIeVN5ITeFj9Dq4va1mabR8ntO8NaanGf3SpQG6TGN
ouKu1JDPvQp49aqRkyjT83tXRaHr27Rs1PZHMTqRCsYs1xPfdIuQvsXoLY5UatAQw0HEJyz+cLSN
dChVaNHKcN0oMr5DOyayQO0c8zEHQkmZcS59CEpcNRG8bI/JK2IpGfQqxxHYl5zuy3AuOzSwygA+
baxEvYYuM167ZJOAo1UQDqydISKGgJl/zALIdM66Lsq68+04qX+ZhA/9dtWaHZGI7OLWw2pjraKm
R4afT6lNuFAH6Njn2NSQyafPDXmsIwbsVRhSqFtpNegzH6sm2SjsfJnOPJr3+NstS7RrgpPJOeKQ
pZ+rWu/aAvsHCYwwNGD451JEPFSnAkC2Fga3EuBJibEIcY4hmq4pq2sA+d4qtCfjipd5vlCIcLlw
nW64t2a3DsY8CT8ndqmATnfmC09GzmMxexaF6SS8Fk1vrSyo6duS5GCQcCYBeALmLswBxOvzAFE2
ayENV/WX0+fUI/Ub/KWYmvHXqMApDu3zsMrmIexUqMtTmNEKbYjUA3HuV5Vp3ZILk/q5FqZ3bLBj
8hKxbt210o7PaKE+FnAwz3Og53y23NzDQrEzekNDrJAXmHpO2I6aykfmGrbjYqr//GC+N9TBOVRR
urouUyodrVDiizjT2s9KBE9RcIjY5hNGibmqn0y2x19P3+kjdQcMPnipwMNAhdsdUd81fGDIAuLu
Mo9zRQMdNMvqtQJqY316lKN3EjkzJ2zUj+5hZXVWRebmaeoFOMSKr4XhuC20RVjEVN3OunSOD8Zx
mgqgA/vgoMhBwBqufvJTKKWMcO5KmqTsPB+9iXPT6cv6eH7nBaGY8a+Rlj9/d/MAj8eoz3lqNMTG
i9gJywt3WpihloNyN6oGH7BK/HR60OXnH3zrlDVRD+Ah5WPftTfeDWrJIYyrXHrBNDfgD3UnCxL1
Lq5utJBgltNjLa/dh7GwINHGAQXGle5fYCOismudwgvCWjffBq+1hsCwOmjBY6cG5AeJp1gY+Quw
Xm07lpb+fHr8I28npVNraRjAZ6JXsz/+YIdsu3XqxoY+OM91jq2RHMr+73bc/8OL3mWpL6W+/x1e
tGnexM/4v7YyeRWv7xFGy//tH4SRpf21GJdIBYeURZ9kYVr8gzCyzL8Qs1C/pLSIosOweI/+QRhZ
f9FsgHxl2yieF1oRr9A/Eez6X0gvYHzhcqDjQl1Q+xOK0d/kjn+/rBAG0a5QmV6S3tk50ELff1nq
TqPmIAaMPlHYZ5dSgXrjT6ZbpZyNMk7HE1E0kMlza8z9IamHb0YTm3I7dFmJtY5FHvIcB7MAQ1ap
+lWpFrDXjSjaWlDGzQ39+myTpF1XrDtrHi7KTq+JY2km11slma0MPjUl+xVyPvvnromjT02rlOQX
uybHzKjCEuWHesXxytDQvQZympVLBOrtb89ti+e+KpKSVJ6qsy5mJzRHv2/YmqxpkIXq1pyIPwPd
Dk3Fb8M4HD9LFCJXQ9u3YNJsr/nWJV3c+dh67QfSZYwHO8r64qKYyvRXpkz1Y0ZqxzdPi3pwz31c
v0R6B2e7HftUuXPEMF4MKslJMA/q6a0gX4H0RqpVP2Wpxy8dMJFHaMrFFBQltN4bEjEUwwcVPId+
2VrmFwp1fQYsW0nZBw9K8UvTQ7t4VqPOdp8pKGkUWwiCideu1htPvSjYT0aOQ+VOnS2Jg7zoc87Q
9phIcgQUCFOupdtEHxRRRNiIhwxpNRWG5CnGPWlSVJ6U+jZrY+IIO0I2mq0UTeJR047qK6I361/o
u9TEVycjrTeNM7kwq1I6XassbPRFgjqXd4VcKm1a2rbyCo8XpAxJxFxxlUDti8i+kzVhIQVWGUhM
VvZJVH3L49TtoiKuU6SxP5M4+Cv2Rh2aTcap/RINaPMyqYr7KvTB/GXHoi1WHLunZzNVoq+5ytl3
lbmiqNd6ZdoSEDjmN7C/niRjqhpaUhqp/Oq3plObb0sYTfEJao6pbeJEQbQAO39Mv3SILcygG4XF
0lYsEQG6XPy3wE6yWw1znViRSmgaG3LIpP3oOFXDyVqx1UuczUuBcqR8GtgUQWEQO3UUPwEm4DC0
SrRpGFd1xXdGNgSi3UaohckOOBp/6CXCIfbZI+lriHubFzQY8MfrBv1TU9juQxmz890Y/ZwXDxrS
GOrBXjkol2ZuDr+bLvQSAoSIfnjtmqlz+QhCw7mmc9REq2Ki3B4Qfgora86FHW5EQYDSqmn7ijCI
eYSNBxaVaqOWx51HKIAIO79u67xCrx2RTjlHZfJC1yR+q6k7Iem0nUpbIWPk/NsYxlDwrIzyYrQi
8YBr3kTjRq+BtynjfQ8Sx1ySpUoamOtqFC6RJ6hu4kABjP2brCdkClraLTad1NVbTOexeHU0gFer
wTSaz6AryeyJjQZohKnksCTBLJj1rYzLblzrFHu1QIlU4kb7UpdXQzOWBFcXdrTR9EpNLkZFFNsx
tSoSEnK1f9hxZqs4ahS/yTv3rlDbkMKcp3VPeVPEReDpRvYUISEhkEQfna9RoXqPVZfr9yrEpdvU
mAkaiWxZErkCnDSg/V+SekAJzPbJXitJW2xr+zszZPKVtM7xNbQm1710OQDkPjN1Dcx/TABmhVko
PlEz6OO1TUCNXEUiHe4JH0V7WcC2NilNZRm8yQYrOWU1ywOWVgyuhjA0k+Ny3HYuQH9nnOsnpR2v
8lCOfeCS3clb37tAdck649S/W73+f0V/t6LjtD21pN+/5q/y/VK++/f/XsvZg/+1HBNh3SAEUMER
/mspx+K4rMo6q/UC4FHfwQjdv1TcGuD4wAEYtCmNdws5iEI4wpC+mFkBv3h/spDvt+TQc7HJQHkG
BNkDrsDeYH8Z7/U6LMrSoWVEUSrQUoeYXJM0OHw8pGAtwPTKmBasWrF+d3/u/94pvKeV7Z8bloER
KSEIXRrNXObhwJ6X2elEPfFG6Jwve5gSPpGI4qLV3XOtv/197T9Dcdxy2C7hWThsO5IZE09yEM1N
SbiYnxEbtBkt+lenL2gHwPn3jmg3zFJcRXWzdOx52vu3MonaSKp5LW9cm5QStXHjTataOUkAdn/V
JeqAvTDXdEgjo7vu9LSmbRNpbBCUTvEIqZiA4ieVJgyKkXWzZbpg1rW1kp6IPjv6pxrwf+oPplp/
K1l5eOEk9Itumr5o/dR+zfp6+NUnsfLNUVCIW3PtWatkTPu7Hmg3TP0xnkg30/UvJr74b12kOddA
Sn+wCqgPjRBDoNOsiUjMVGt2CEYxfoeBqJRnDjlHHgauBAzVmomdhV3k/l3StRZnwqB2N9nAsQ1C
UhEwSRVnFFB8Uu+OUrtngY+LLwSYFY9CP3gWdqpCYBvc9saa4+e+Dgx5F9dDtTXssA1OP/edLeTg
uSOzQW1Fn9fFub286e+OiK2MxgTlXHsTEpteT/DB4AzUobEhZyCXP5EDV7iySRzwqyzxp6Vo2Xfb
loq0S8ao29zr8hWb92VSl0Tb0jke3G3hfTJaMg/0O6v1/IxQ2XgwAqt4dhFgSBaMYe4pQt5ozX2f
XBFYUbWPId28WP1uJl/T/qot/Vz40Pr9mBjeKNPXqUHKbCo3Sp+StrrV6CWN9tc2/JSW00OWQYoM
bwi9Wo3pw2S/hd3zNKfXQ/JYym6Ta1dYOfxKuyucyR9sdtnRWu+pg9qvjpF/civ9QshHIjDO3Nxj
H9VOoEthCmElwsb9mysT+FZlq7U37Hdo2SZiY7tC3WA9fEuIRvKnTEtuyDd/LepS2Tqzx6Le9fGT
lmV3iajUjRVSqCvi0L4uG3a1cMBWWidf0M1tevOt17QGsLI5B0Uvmoe0VZP7LCkz31PMz0vuaYA4
3PDp+SSE9mq/8srqLjMH6RapMc6tbbY1XXt6tDSOxGcjs6vLbEwGnhR5kbqozgEADyhG/7zYHO4w
1iD+/uCMz1Idhqa0uxurZd/kQG3ZMCFNV8iDYHrSqf3tDWgXYien/twXxkvUCv1SGKMKZsuz/T60
azaeQAytRiJZx3ZC+HHv+WJJhYYawq4tbPmbZVasTTM790APao1/XwAlBmoqmHMXHP7+A6XUTPSS
o3U3BVFXfgoSzG8jz952FTFBLSHs2xw+yDWMgXFVafKrk+rT9vQXe2TpAQTFXM2qQ43s0IOBI7BX
MzZMNxizmek8Jb1WstnautZZEf3RoVhb0R8Ddv9v6s6rN3IkXdN/5WDvWaA3wO5ekOmUklLe3hBS
SaL3Jkj++n1Y3T1Hmaqj3BrgALuYQc8UZrojGQxGxPd+r5EPz4RcDyuyPLuOdFbaOoM+zqayifwU
dtx3v3+qA+OIv2YWCy+QXCpzUNyDPU9WWruhimjO0lJud5kNKZzmgHYl+lacMhmam4ST7VmiTs5C
RSYspoPcbYWVcTF2hbkKmrjZTWOYHWFFHzjHzT/M4o4zi3BmeNf85Z/2aYMMrGISja1UZ0FNJlIT
gq/iUxCmbtyUticJsgUtGBl00bRH8qW0hSZif2PkKJdzZTLXZirA0qWU9Lipl3eBMapHjouvtyAL
EyCQDLiMMO4OLQJ1okdNddTKM5C24jrL62IZJkO6Nac5mXQMk5O4meCIaW1+ZOT5pewdHjPTjoU4
3xd0+4uWowpkpbPCHNfSpLGX1piU8Cep/L5fG19H4YLHhZJ/0ahG37z/0ZW9U/YVQWOnmVzjgZcR
0h1b+THXoS+HLoj27LuPDx6YENSC/VFMrIynlF7fKQXmWivretNNJJtyka2gnhqrX8/031F1lO/5
TVu/v7fnL+X/nAf4WdD5i4Kw/d/7f2z++jOqucVL+7L3ByIz8AS+6t7r8fq9oQPzjwf4/P/8v/0f
/y4obgm8/l//42fR5RTf1+9BVOR7tcNMXv2v4cN1Nx7ghr+8WP4BDs0fmABz7YGHixzgU7UhmcoP
BBW0rsgVgGLyGTi0f0D5nO1OZ6Y+ip9ZL/03cEiJMlcIvFSuNlxtHftP6g3qk70VD3DIl6ZwcGG2
PqMih9ZUBkWNmRBQ54UQgxWgEwIFIR0VeunVg0kPFAHQ9NzjC3g3laFCLqDtxJHHfTZs0TW0/Y3A
RZGkZeLInxGTg1qpNYwlBEvS7QiH501MpYNPV5BvodWV1yINZsaTNAjixKRqONW4ZHMcan1wXUDO
sTwpn5KrrmuNM0X3WazOUBv3Q0L2OrSUvBBzYK6AzKaPOgl6tIv4wUQM34hAdkih9+PgsZG7dheF
EbtXI3ylXcmIlEtvTtV6VGRkUwsO5xmHGiCR1XoXXBE4S25WSM7ke9CEkIfqIoAHg0qxhpEoaIVK
dUMzWA4BUMc6C3AWNxtbX0t5bp1Wqm8Ei0yV2mBRpplJe1hnsKWiFsABplCCp5Z65LxvoaW45ECP
utsH2XgVKviCrc1QNNtMtqVukSF7vqinSE9XdE/xRVcrJyeb2eqIMchIDIWIQqIeLt9BnBkn5SRj
QxQA+OxEEELICIzBelKM1ie13QpguvtN4oQnksDQ3e2sPjaYe4HrZhD1EfSyijjIdQttdUNPmlhk
TRg3CRm111KsB+DDDao7t0xb5VrKQmKZK/pO5zq/L0CgZxmdFxDAesdRYukup4h9IuNjI7GfVRSO
oeSPoyvpoQo/T7Rl7qaZ5Lya9aCFXmka7asyGCCPWqKUPQ6lmXFjtBHudraU9rciSSFGKHozrsqg
I4t2CGHQqJ2xjfKEYDERYa9cdE55DupiYOTeAltB5reUD1vSyOT1x5lG2VVK0zDbMLVg1XC9AGVT
9Yo4+NqE50OLt8QZXpIv4k4f37SmKN57vIY/4KLKF2Y9TtXaz1WNQEb5161bpGG1TJLUAXnUJWqG
rBqjV47RVpDcOI20y+2mhyPkl89WTiyxN3Yz1yonhHWTmnQd3ckQ5xMS6WhJAh5Al6BJ31JW1vVz
LGARu6YAqy/UPlopetLqywr3tq3RtvRjLUhO8MaCEF+TrMpgZ5lqUdavo+SnO1g2abecQqs56aLA
YiJxnNOXI44hxtpS+3SC7tipJOY2xqkSk7i2BN8rb3U502wPkUdLOK1qklpFLngue+jSsmld1HF/
VUOQjk8slBWjR9Cvpni2NNmvZU6MqVfrkaK6Tq8U5m6QVCrhKJ7EhaJUMCXwYEjfWsVu6tPascKz
0kxxmdPlYZDXCto4HBy1iXiscuJdzGSG8kPO8hBJWOo/Rk0xvRD7G8aeKpnmUw7nkXcn6+VTGkql
5BZB3EtIBgGeIfwZWexWE+iJN/rhcGurvUGRnqiU3SVxy24wKd2zMcTai0j0kbjXmMgBNxM5CPc0
SS9WR3NlgQbIebOaQLIIZvSbWyRCVnuisf2FMInb6iaHsH3FGtMaZr8sDW+CVhIv/QaioQe/TyJB
UTOje5uU3hzvUhYulB9ZDYiYIGRgmeOr1KE3KR1l28mlGHa9Hg2W2wrLjjx/6Lt2axYO06FX1DJe
Zsz8nU6V0sxDh1ubt1CYE41Y0ZLcbYNub8wmR84KlEWi4cWpkOUi2RllE1nLGuYYSZttYo3nsQix
m1PIOXiVYmAy10fOYK/TlKxAb4pkJaYZ3g7DRYUWK95UGibDZ4VRz9bBZmmQfCyN7VUxNfLk6aiC
fGik+HZe64oUqtsaFzR5K1XR4G/rLjNIj5giU+lUV++r0RxcC7dXDNRqJWqWzdjJd9YkUMLg1SeR
bq3jNIXEVGJ9h6GWdzvVDsb6Hn//Nn1P0mQOR+DCCDWX9wo3qbLtcZ0EHbxTPHj1B0Tk9mXDWmxc
QOKcL3NQlddZhvJKRCgxp7XPu4IoGgkyK+ysvRXMzYQfSZU7q7hqrGFFFrU5LJoxDHeGnIhtA/P6
MYozcunMyYnPJxKPlLUP65l+1WhLlSdEUf4M2mD6SXBvfVFUSfxcIu4+DUNTefD5oH8qpQgnT7QO
zRs2HXjCIpmsN0uI7k6DRii7fG5Z62m538VkY5I65ZawV+tF3fjQBVRMLh+0fnCKUxMWKmb2Uwa4
XuH6saTdM2WcEmw5nQDnh/BSsNtQA2nTIh6nQvF6Rx5IndTN+Cyyou4GbpE+bkRTGveFQPznxUM3
3kElYu31SRoEblMFeu9qQuQ4Yrao51dJVmfToiCOhB5jPdFoUiJoRDSK/CRcKb0aZRQ0g0Xb36+6
ezgBuuZJoEG+aygdubLphILY7YQW30UWBYg3Wg6OZi1ALFnABE6TouH4ydnkoDAnnlo2l5IRTCyz
qFCf6fFAJC/YUMiuSpO0X8EONJ7NwMjI6XUwD4b7XNYr5LrxU14Uw72hIqRzS182X1tIm7dUoKRM
Z/qQYh2qNkCP49CSsVlIDmmNTvNmR2Ny6VRdMaN6PamONWBPtixDI70a8yguhjWnrZPLpzlNjfsu
JgSXYrmtyOIEMvxIimz86OXA+VD0UmZ3yvRdpE0EsGVJ3VwYuZRtShJ8z5tsaB9zu0rDhaa0xW3U
GICP0xjLldvpigrTTimtDY0HTDNy367P0hY6sFtHudYuLRmIdoEguN34vkUcjDLRePNCe4S7Czwi
v5limMbFUMIs3owGJEMKT9Q08tA75K7EqnqL75h+mxdEcK9UwgTmjJbYR3JB5siZMsT2bUvWtulF
TgLR3ipxLvHoIslzj6l/dOS81ZaBOUsi8kbTIhc7nmkHtKx0i6brmhOk9rYOeJrGu04P0n6XQeIE
4oCBd8eJIlO/OYlyb1mVKjxtaPxV2JgNiXWS3OqLMbTVYKlZHXnt6pCn0jLPa/OuxZCuWaOC0B9r
BOjDQsM16XaK5fISL9Uo8HpZkhuYgUl6xqZOp83R+7eM1uQbt9nxNe3i4tkmO5VdqJ1fnRZNKr/S
4lV7fPMWbuklLnc0lP32MrL88K4ZUtv3go7rmCusEdadLyXJrYg7P0ETrphPYxdPp3kQGdXK0Mh+
3JZWq5huDX9LOWkiH7BYRr5yX2V9cUmifJFtijIdaBCTdb3QODtOSbwU4aImb3bOs6Nr5oZ+ZZ20
Xdyrbgs0tBXTFKcLrYnN7ZQH2eR1kUYWLzHetE1ZwwmHptrLGh5vpb+2tZ69cYJWspyw2A1WSGuA
soNiUB65I2SEm2PBj/K6cpqHsIVrSU+9gzpO0zKxIPk5dP61KCI7niSaKPYk3cezNa8n53okPTpw
ddsSt3pchQ8Fucew/bLcryHaquFDLo3inUD4NFjkCVcnF6deWL5JIUWnSKLDq65qaG0GQli3WRkj
pOGMD3ZRbdfEgsvlCF0BbyHVldKBv9suQ2c3WQp045jPLNc66VEjgkjbkE4KI66gj7CVRIJYpDdG
4ySpTP0u7mN6iQLaJjEcBohqr6n8BpH7wPr9qASqKzShASp2IVKB/7YyuH+v265+/w+q4OY/YMa+
vbRUnvsV8P+TBTG+9N8VxHd1F3Qv4+cS+tff8U9FrP3A1R75He7MKPMBoP7pv0mG/QPQ3oLbJbM8
TRCSf1FpJE3+gZaUUAqT9hiV7ycujURHj78Hsek//1Dzj2rivYrYRPI926lC5vmV5AqzZx83Kcy2
13Uhqcspy+WnJjWaVcd5d9vKQ1gfwZv2q++/x4KzA7uLx6Lg3x+LLSXC+inRlriWoRzwIX30GI6t
tARuTodT400S07A26vBYRtM+BvX3yIwJjED70j70SrMHjT1J5cNKAgTlhcG+gBv/EaBrH2/9exCM
Y5E+w52iJ7P/eJnetVpSMEhk2DeNPSBj68+TafFpef2md3noqPrXG/s0zMEbU2hJjCWSkSWU1WjX
5YHtiqqWbktd4oyiF4SgfgAuIDa8K1yiYh6iidKb9toRb4tfpgH/iR/+88BAh3NDAAtB1vbn5pNI
FRHagvcpPNkDe/CKc8mL1ijk1gp/pbuBYYununQ5vHZhXwkPIdBr7DVbztmTY8YDv33HcNX++TXz
//4J6c2hK5twILRlL4ICYb9xRkSJ/ofvGDAZK0PLIIEJxIq9f38QXR+F8LtcW3KYGStJTdNdGTUa
jJCh2Hz/og+fBzxYAcc0sYSkSw0CdjAUFr2Z2sbTUo4Mxa0SlTfaYt70/Sjarxbh57fIOHD8QObY
qLCjOAzCkWHPlZQL0zKph9h3dWkMp41adGODCWXo52u978JwjeJUf4Wc6eBTb/pa+dwGeL6iwZKJ
mTiBU02MvCEEFsaDHfrlGi3PkFzRGOZy7c7diQusg7B7jEDAEBQ6ITiPrDcKEg2aCs1pnUYDnKCG
my03rdIsrrjc4s+ojyNKpgIZXOpZUqra59nIzJzECYUo7bJxR0DSFdfjs1idAm7elYxiXEKT6DVO
MCgrkVu9vhA2l35LtAXle18RbD6AZqSbaP7rmt5o42zCeijjG43OmZfXomp1lLf4My+kMnfuueb7
PtLYLnDWHUJfFZYLmTeY3nB3+Jnlky5z3S+VJ2oVEKGQPkiyDHxDaV0pK6V72kFE5IVOMyzqIG/i
davrUe3lWPA0K9QkoeohuNXXDcIPVGlxiJ6jVDJlxY3RDgEYfe1xCBU4ixrh5ydDBkMWuo2E/mOy
6BkmRWu/6cVQKhcErXUVDY2gpevT+wQEhKkSdUujk6XzSCclZ013uh+XwkztN0eOB81eW86ALlka
eV7HQvS+kjS7kkmEaNMXLdaMblln/TSu8miA+pSkTYVsrq7yJbKfHBmaHyiXaq1Gvmuao31Z5Wiz
WqFZV7WSmK8G3whN4bRNr50+VHpXhA4gY5RoJQDAaE79QkNq/xEOWt0tDCNCylwPGYy/Ug/FbQKA
PLhw4yfDzULcINxQqWqEbKWa/uT8NFNXKH31RB5um3lNqIa3WSAh+uIU1X9KfhDtAj2TcJdTU6rF
sAxHa1laQZC6LRjlk+7kKXHsGrpVT0h2+UHm/Hhe+ZH/MwjK5hK7tqnCL20IagK4uv5CjGX+MKYy
G2xQBsEFV1QpdEnas68axwS71HL4bGRlSP3N0LfVG+VnhN7dF0NBuSnR+0pNKXyYqsGPCbttCgq9
iPrc1ZU63bVl1BL1TBz5Waf1UQpFpemv1E5LuXlqo9hpAaQttEiUt7WaIOYLVLm5o1R0TvAGI4VR
TS0zoNCRDc4FWUIVNGZ64klRL1/RZeuMOfCm9L0oyDvCbyYJhAuBaH6hSnU0IfS00DhLaV25Ovdv
yKOJgsZboXl5WjgZ8iTdnp7VUquUNcvMvhBVn6N4aVvRep2Vys+mk6Mvl7vIIggxL/Vrx+/5Lv1S
Lz6KQTJf2mlEDuRAR5RdZj++yP1yvGNJpW9hAPa0EMHMUAzHuKzcmI1yR2nBNMUQUq8b9hDF1Sde
g1dRaJgewbvmuW9kOqpoU2sfx97OzssWWRdm/ZZNXw0DHG/CyvQdvbVdunWsJazbESYLkyOXnFs5
QvuNXsXZKfShCcaCHqfoGVU+btco0AwuFBUgfakn1gTMWKNwAKXCwQXUAJ4PZeqYdJ4alsUzwLLF
LqAY/eWghPqAEtGu3mVZAiw0NTWC6iIpwxl82NQ4i5Kqbdw0FBEe5BH5zisQCUdfCsOJ5GVl+gby
/N5QC1dCFDNclXGZJ3hzFWOzCbMSTwMVZq699Rv6XsCtaGPBRQZZX+sT6AVEDcm6d6asA/QCCL8J
G10O11Szcuj5Ua9VXkVRmy7DIq6nc5LC+ssJgEsFZ1Jwp1Fz6vmA9IaloQAabTIfXu1yQvxdearf
VfFGHkek7lqdDtpGx8WAFya3IFKBqZcNhkoKgsnBCZ2bvoqVbMbsQKRzOZfpryJKYRusTQlwM1OG
fo3v2GS5OkpmjIrGAqRFBGrYLge7Q+qUgXdObmNBncW9j6Rvt+3KrFzZiWWJZRLJXbVJWpuSLTEs
F4OJVFwTHhYBtfmYZZxOOJqIhZmOQ8NBEKb2Jtc7LmlQa43LQRU1rFxr0IxlKENE9qY8qqqFUvDj
V5lRqNIp+J5B5GtMxMWsl5bOY6Uu77hgBvrSDvt+Jyvwb2G9xKm9RNyh47mOIEcmxIg2DWlMkRN6
QduS72TKsameGUlh10QMGXBmCjnEBrDEXLq9NRNFFgsOTu3BGEDYNvogBudaMn0mjD5MNaxClZYq
ekGsswhS7Y0CEbWCqA/w1+/BxCNNWnYF1YZrdEreuIrTxudsq7Hj2kjoT3QEahu5DKYbBe0ieGPv
GzdpnOh0dHw159I4VvWCvj7BMpgPoMxE34oS+QwfBPFRotZPoZrGVellnOd0W6e8adcYu+nNNsXH
Q1/M2w6EZJ6NplluqQ/45KQXY6Kaj22bE84mhRJ0Ib2X4PD6sa6dVVoTsg3id52saj/Rn3/dd/47
Orf/H5esdFD/6x7u/Xv+PnXv6Z78Q9X5e/4pWp0fNkm2c5cUIZeKAORfRaul/UCKROeUEJhZLPSp
aFWMH5QA/HOoKFnXiL/+1caVf5j6nOHlYBwJ8QaCsPUnNeuBCBIaB056KiolVYVrolBV71+NZdoi
mVSM/uL+ApDTfXuO3MvIvQjcXejuLt/Xd9uPx7ftzadJ+k3hdUAH+zrqwd1/Yt8zsl74i+fKvb8q
3NvArdxH/vD6fha4w/zn9/Xy6eFld3q/O3u5+7i5O327Eu6x38HD/ed9/evPOKj/5EwdpCnh4Yvi
XpFf6/Dq++f8xYL6bgAWxudCSh30VjXm5yzcx/sr/Jrd5/vH+9PXdyBp95F/P+Oa596+XlyfXDzf
ngTuybV7eXJ9fXK2u74+83bLs/X1yfr6ejv/t+V2uzx9vtmdedubrfd0s/Nubk4vrrztx+nNbnu1
OD39OPL7jbkw+ub3Hzo72iZJLRLaucX58/nj1XZz/nzxfPr4uF7fnp4/Bu7y7Ppsud6eLa+vL64v
VhfzT9xe3Vyd3ix32yM13K/i6bvfArni81wSjZmUjfZrLl/nZcNcvr7evl8G7i04BNN4/X4bMZeR
G/Ffi/mv6/fbd6b3dphX8wP/z4fSvXwK3Y+Xp93H29PLVehuX65YXU+XH6yuq5uP+4837qH86/7q
477ig3i8Ojt7enk7/bgJ3au3I/P7Swr43TMdFqZJOxOueKbF6nyxOV/M/7ly3eXJarX2XM9devzB
3Sw2x0rVebK+G1jbn8wSVBcV8+AveEKW4dXbx+nrBQp09xWei3u9Y65y9+xpe/9y+bI78ibnr+q7
sedq/RO60Aqd3LSRh5bMTWU+RPJzkFxGIU2IsiN07f77b/DAF/ivjxzM0ISaj2UVFtX7wxkJ3hFc
IfzFVFbnkTjrGm2T2cLt9Y/Kwj1CS56n4SWStGXeX+v9g46veq9vpellTO7EcBt0t4EW7b7/Vb/d
d/+CI8HRZFp/+78qSQmjskQ47wy3rwW733Xkvr5evpxdvjxd7t5uZPf+7djnfEDa/HsqfmGgfw16
MBVTWFc2MhyfEGTJbY0HCw1JopwO443tBC5qI9Rrp0p7BNzaB/MYFVSE4tBBJjEfaYe8/ZG2PoAk
5upFhVMSoPyETi0TwWJs++nn9/N6OJaFiBETF0BdU4c5deifWveiRbuMP3U4Wf15I0btpdeFCqU5
yo6Yz/12KMSdnM9wYL+kHoNORjIBX/YiJULrxpiCNvYwmcEqBjXc3fePNX8Snz+Z+bHIc2QiUZJA
uJ1/y6dPxoKC1mEyitNpWxgXTmP4SwRH6ZFF+btRZmPTOS+Ti8VheGxf1wN+H7JFrlI3rX1hWesc
KvaRvefLKpwfBo8CWrgm/k0A5vsPUxqRBqOA1pDaDOYqBON+EFMaaHCXLX8bZbVKneu38aJKbGMB
zu78jHMD+s2fzyl5SkDM5HEjtT3YAq0urHSo54RfSJMJnETXTDRT6/3hKBg/4r7N9Q6bWpD6g5sO
zkg1srtOw/i/jtaJPaku5mrhESr0lzcHaiyjWTDBJGcj5oMPOxBxL0LTGlAW0mysnRxMLXSO+Wx/
WfGMgs81RC1kw84XkZFJrzU2elgOuVCcbVgpjgdOT7EeUPB8P23q/Iv3VvzBWAc3J8dJnQycD6Oa
OiYkL7nObAvtYrvpOv8EedOSbI+HAvJT1VteMJUb1tlSqsyVMmCTZIqNlQ5LY5heUK/gZ6quYmgQ
LpF4d0P8pxvB/FM12ZyzVw1owAc/lSgnTFiwWlpoeVysSMJ81OxQgshU50c+nd+9ZijGs+sxTS6q
h/0vh2I8S7UC9ytkPeY5UJ6MG59mHVmy85X/cOpZrBQEPAutpflXfNpsCh/G5FABtER2by3NOCJ5
SvTqzhynHg+60Dj5w3dNI4kaZ7aXpgYx4JfsDxi1kszZUY8L5ay+NC66+/y8fnTesJXG5OahPo3v
x8tpF75MH9Gls/WXNGmPXEl+da0+P/PhTzh4ZjFUKcR0fkJxr93I19aFvis+zHWwhXcPy+HSxrbp
Tr6MR7c6aTbahXarH9l8D2f98Bcc7Ip9qOkh6uxxQYoDiqJ8Uwf6SjXEtqis1fcTfriM8O6ctVsQ
DeCso/w/WLASmlm5bVqxUPpMIup9qm8A0uXHI6P8Zhg8aPlINVYqO/3BnAal5kNHgVGih9mJXZVi
MfbKoz2o8DthXuW14knJNizvNEWsB3oEnXOH3aMHBkMf38aN0T41nOpxEqvOgCwSnqa12GR6s8ik
cxWgUpHp9DsS1JQXJxxBqF5b8aQoTwOMVb88UcZxPclvKi9Qlh7QN7mJCQ1GDPQ63oq2BFhNV0ad
qEf2rt88Ny1gMp6479gg6PP99/P3E+tOOvk8blZMzutATOtzkaXLI7N78JHyDrlTESbDfqxaGJzv
DxIrZteq6ggfeczkVV/3V1ZaDEe8fH7zJAzCeY0BNV43h9nkgzlixqA36KDaHOdbJPiEJ9vxv/Eo
zBdp2XgxgZYcXIVNRxi+pcYCC6pGOyN9ZKRT1dlHdpl5b/z8hc8TpgBwILZSNThb8/f36a1ogoHD
qheLIUmwshKpc+PQFTvHJ54uL8Z0XjIO6hEL7/ktfBkULJ/5Yx7Z3PYH9YOsSDNI54u+sYutVdcv
FYzgyJtSScIXq4JXpUxhskDgrfz5KpylxXzjHNiw8ecD9tPzGlqGPj5BDpoYWrJoawkHYWEeS9r7
3QphL5n10FykKGT2R9HsMZKnWuoXSYbrYGyk3Vbh1D1i9K8cbo7zy9NnOIy8T2PW1+wPI2HaVhdN
Jha4aWn0OOhXVgSXXPZitLeJP9LFSgYSss1c5f+iKctGFM0T1uUbvRcay0lYbpxmtyV5zrTtjimj
Di8r888jEoD7OTd0VBEHaytQuyHpOC0XCp1m1fOxvnw1BqW8qCMIEi5+ANem2eebifqUwloJmqtm
yIzak81UpZU0qfnP77eHeUIOFt4c+CLDaoUZY2oHW3ytx2ZpKxiOWaLT8TPRLJeLQrhKO3Hs8/3d
UBA5qa7prwNxHiy0UHEEGaHQ2Tv8M2fjv2K4ivUR3wgZCnS//P7B5h++/2DsQxaOWMRcwek5rJuN
0g5KemfdoscgHs2GOuBOOiab3qR/5ROWfjZp8iYc1GvaGscSGL88Kpoogtgg0vMf82e1vwzb2q9t
xNsoS+hSBxBj07kHbvUpQfJhWitHnvXLqp+pCggO5xQdhUEPDlB5dvtM6actxri6wGj0sdRo4/nW
+EzPWD6yX3zZqtAa0WuHO8Vf51Sw/WeTIOMNtY0vlh9b7RJHjP4876buxGyb/rqxop7jTKRrRDL2
6vtX+mVn/jXyfP9hevmSDkZOJafr68ZJFuZIh1OVyrO6IzII1dBz7ZSbvMiPJYJ/2bUYkQs7eiik
Syyig4mN0GSDq5tsi1WNZxGWr5gpFuni++c6eH2zuZM206T4BBGWf4mtz2gUpa010bRSYsLkMztK
m2szMwfNGyB82OsiHJLyyIlzsEQZdA5vxyWXEWnJH97tcoJYcruts4UFJ/VnlLbJmj4fzfXOCLWX
7x/wYBrnsQy4dcARnGxkIR5sMj1FiI8CB/PtNlKu/Lj0Z8FDeaQc+d0os8UE0nwuPAAg+wvTn2Y/
0QY3ea3WkvWkhPFLDYX3T+eN9UCCCbcLqDvsmQefdjRUgVlMzJtREsO0yvDZe1DlsUxXXV01R+76
h+UGoAeUQ4djk1WGN9hhrOM4qV1a9fhwRijs7BOr1EFC8kBzkKfXRqpfyWNkQNzIq3EyL0pR509T
Ca/brYxujJcpnvutp0aY4D5ndVq/Yjmdx+92jo1NkYa5WIZ51Iq596cSmzr4ttmc9pPakHIYJ87V
Hy4DHgb1NaiRTidJObzkVMKJ4D3xMNoUO9DpZdx/48LffD/Kl69Jm4WvfEZco/hwv9wSR6fqselJ
4U/DLYCPj5PTQlDA2Ih6KulZ4fQx/uz+y2tSYJ+TGo8Lo8OecbAoWsnu28nIswWQXLUUMUl/RjQU
Rxa4Mte3n860X8OY2MuomAVS3f9CsD9d1RIFY5/emd0mhslGJxkGO4RdiSf31bRVhF3eVOmk0pCO
glXTDeEShfjgImkY1lbVBBu47crD97P95aPjyXGFnf+NnpqNZP+jy+xWj7J4Nk1KuURFsSFWsYR9
678xCrdGPETmQ1WdJ+bTgw/DGGVZxShxbUQ3dhiGlyKG5v3no7B9zGAG8n2uDfujSI0t5Vqtp4sy
UqfTqJO6tRop+b+xVrgRqCqejyYW1vOMfnqWBDN9KS2dlFt2H6/sQagLeCvHsuZ+917YLxyAJgaC
y7g/yoTBccUtEoNxX0k/iLklby2YLeq/n7KDI/nXirSZK94M+A/l5f4wnJsN7tcMkzaFdCVBEHRz
XJwXCm55a3C55MSK8H3/ftAvRxdrjmMLuIDrHY92MINT1GJHxpm5sG0foUoyyBus8SQPelV2+/1Q
X6eRDYQ7JPedmYV6CHEl0C9QSA/hAjSVwkjBMg7TlBTV/vfjfH0k1gIRTgqXa93gYNmfR2y8dQhp
ALF5kJiPpaAIqNymiVTi/oxW1d6/H+7rayOxjtsb1e0cF3P4WKlSmw3HNcPharKt2SWM1ShGJ8cr
HAvpZBTJRubVrv902Hm3wKOHXghgtzxv3Z+WfjzmMZTDVIKFk1diaSpINdZGJRUXbVePhquwZ8WL
IMvqI8jrQTHAMp2XDKtRIxEQR66D0mOolb4diF5gpxT+aVhYGaYus6/dMI5egOHwmrAVaQclK16g
DBVHnvvrkQTCg7kXprJzg+sQdYfVUQ9pKvmeBU+2d1VnCrNVlikx6ViZBiCM1X2vHFlSX5cug6oG
1EcYI+TgzGvg02TbvVxkukl0gE94ylLqEtiUcTwcGeXrwmUU5ldVNMASltT+KA5hZ9DuVd8b6n4S
ZyjIwOfaEKoIMQUsrCMHwZfhuHVhg8N1lbFo3x1sa0FHmkNnT5Kni0led1l8n2qyvlGrNjqys32Z
PtaJxpYGIElDTZEPlozUdF1do1wl2yEMV/ZEPwa7XHFk+r58iPModLlYmFxdOdz2py/Anh55IMro
XlT5tWp30XPFZeKJRCE9dNFzzeJr3bz9/jv8MouMygn3qzTlizicRTqSDpxflbAIf8i3OZRkt+kV
Qp/rOlh9P9T8AHtXFiaPD531R9UGf3+e5k+rkGALR5/gJ3qhaiG0ddShvzLR+BL0ESeaHJxT0Vr6
usUYiIg47C3z4U8v7BQdMxoEsMw/CcXx/i8gybCmV5UaCAw5aqVSyweM47P2vqhs/U8LnXmsWeo+
13Gz6cb+WKPUxVlhE4EQxl1JvolUnKt6dKxe/M3rmz3TwXUVLhIcTPujxCMGrxI4opcV8uworkuo
SMkrGGRIpYF1DCD8Otz8hUP6IjqTJuWXpD2dMNOA09HDh6o/jROCmvx8UC6sTP8zk0BMgAyGmsEa
uv/Ad9bBbhKQnhWmY8uTEb40Lnqj0p/GSjLKVYU0/cg14usXvj/YwdJUojLx9XbUvUD0YlWqOXa0
yO6P7P2/mz2Ad+4rsyGScnhDYhMeVcST+pxlbREo3dbWdQA7+kyrbaNdfv+1/XYwNmSLCwuV/aHZ
1hThE6x2zF+o+cZKb1MZJYsunanQ/Y8815czDeHK3Ksxjbm18MvK8vOHPRHvGqsxQylW11yFk2Yv
JjuRt12UjtjC59mRz/g3bwu0QgZ3UrFtIqxjf9ETqVJrUdHoXhG11m2fycHGsbJi8f0E/nYUVFZs
WGB3XwDaRnHKAhNh3YsiHXo8icwnWRfHf1oIz3MH2k8rHkyc8n7/WYawVQvHSlnmJI64BLmEa0VM
45HF8Js3pGs2KA+br6ZwD9gfhX/01Oi5jEi+Daw33mC57MwAIk+Fu93MMO+PTN5vVh99PJnODCQe
sPeDAdGj1BLNBPgZElIUT54aLFsECOQ7sDqN0e9f1dejE9N6UBGdmWSvOOwoRH1qGVXAaMagOR5Z
WW0MY18454Eo40X9f8g7jyW7sSzL/kpaj7oHSIMWgx401BMu6dp9AnO6gLzQ+utrwYNVQTojyQ6r
QVdZW6aFZSTpjgc8APfcc/Ze23QuxkmOf9OQYVu/ncUPK5ptAGgHZMkObqMjbZ/ruxWtH7NVXeF9
0MBu+ptaiZpp32tpf4qcR+t8PGrYHUu1kx61sirOoNVMdPqX2g6EtGZWmDtla5Ey06dXcaYtjtvp
uBKGDiihN7SGDd9Ai8V1XkeN5ppAAYAxmK1WhJSofe1hpEquIx4FwkP6vjqxaywjXmzHJIfUoAFp
4Emzeqs2RvcosLKlnhLX2DCGvlLD2FojlDS9rr/o/PBZXuur7eealRH5Sz574utxnTP/HKx+DBMC
gm7EOCqHNtkUFhUgiaOcydabIznKoRRa1O/yJspOjRTX/Y5/d+BPdkZ2gZRFlF7cTMW+xT4dB30D
JqHSaWa5w0Cr2MVVXp1inoDQQDiMZIULcSOYGLIsfmwiucaSFEMVcTs5004WU16KIy5Am07YONoY
BqAK3OfJCOjYzKLhhs1u/jiMfVS4kB1F7saSolwNVZ0tfr6w3LsUeemDododTiHVrJZQWefuNVYk
6ATG1OU3jl1oy6Ese/u+ldbyC4omPXcFxombUavSe5L7+vRkqE2r8rLRGlu3wWG1L+I1d1xVqfHN
Q3CdsdjVjUSE25o9xAoVnNcnlT3gKelsRgHZhiOSbPAKmNQkKD2dKcjq7gm3QxCmTRsRKsZUqq/1
tJfUup1dO9E1YtsJ0XlcFDN51KRGAgHQzapxkHKb53hAbQHErARxSPBYyoS7rc5ko5lbN5LX+FSK
J7j6WmbZz5BSC9XNyf4SXr8Zh70ChAu8LL3ov1pgrxJOOdfvx3Zpn6elM87IBDSfGubo1kkF42YC
H2I1l7k6TKorHHNUXOyI3VUcSVPsqXrUANLBLjsHq2lFCgl7zZoBFRqFHYxdrR2MdAXRCRxpm9zL
GhGEcc7BPC23tUOHs+Rrrs7FpTON1euQFM49ptps9lYavKR4tuJJqfXunrmddJs2iv4SlwjQXLKJ
7MwzqaObwLIIxEtSnULMTEcdnvFQkk8ma4M2e2VC3ib5XcC6CShXbux+IYinKp3+shvT2vIo8Gwz
bJSqYzucmMWJxg30nuDXjHwiejsZeBLgTNfMtfh65A1/My7O8iDZMjRd8uCXgTijeardQrf7CR5r
owZAMAwRsjOGDlsxi4VTMibrQ0GreQpJKuh2jrpIm9Y0h46mTUNNJI6ur3eiGJuTmJ1yGkharb+S
5AU+xFJmK9+bztgERHkZkddSu0GSd6Jlds24xbKSOOtwlGmV3dMpW42wHDXprMHp+SSV2dwfUEqU
J3KU1qm/YN76ktp2oYek3MWHfG2yzGfwaPfejOEuDyW0RONhUqkowrVbizPi5Iy3wrTnK1BOhNuC
t28xHXMJcLCKvpV9VV2LG6mxkzsJt/uFOnUYV+OFSD9EK6I3vb5I7adVmZtzARCqcpdCxE7AhLQy
QtEq4jhq82x5dSctTpCCVrFB2M8WjjczwnKVVrjffIVGCWJH6hCunTEaX8c1nlo3ISLxjkXItHZD
t4wEAShSOYeKpBpYaVVB+tls59mlCgpE9ieQTDeDMgLqAX6dgPjo2+G8WwWcihEGUe7VqhXrXp5L
W/QkD73iTcQzY/YTjSIDuujbE0tO4te0N2zhWlD0H4eu6y5XrY6/VGUpPak0Gd5XMyMDopmLge6i
IgqfGyfPA7kg5sJL9QjGbdoAaG2rtUguGhk1LPOmZbnOhEB90tdZ/FKTbfhec2sBYKEoH/fKstl6
54SUCszK453aD90xNrBdwtucM2KNOvOZAr4hXGEQ0zlaA+U9mkV5IWWOMQc2qUvPU8ND7Q55p311
RFXP+4Edde3mENKeEjJVZaQ0jrWLZ1oKfqo1lYBwnQ4vWqTD2qtXaf6KMmqWQ4frfWZk1Uaq1wV3
rYmaOgRJpshBNLf8TiWWYIvYkjPlO1Wk45cki6QvTGWl50Vep/Ntv/00VdHIGiE05a7EVTgwSE1J
UVNN+EPhnM70fhNjZgqC245ZY5En+lErxfBCMdXfTPPAzQY4eLyW00x/gfXEijBPE2EITqE0z7E5
Lrwas4iVxFCEytJcFjiY7S4pwbwMhuKxP47uCKzdcDw40jY4T9/n4osmkywXYAPUSr+eC+JPclgz
l63e9a8jeKXDvEF/CNCMCm8o+eK43zYuUN3iL2NhM7+Sywo3qO2U+W6Lc3usP7hCGitR6Vkbbkia
W/PJ+WAQxXmNsRCYTp0yl5fGJyWH+AOCboMXjTocI/QOxWn+QTdKrAnr80LoCVfng4A0iDy/zT+4
SE4vwUgCogcvSW5482Ga1Ie74oOoVEd8UhDiG2nJKGaoS/UHgWlKlsZwZbLeVn+hmFXD1YyrxLUx
Y5JZmyswlZx0VJNQN2use7zfjbvIXo1lb2K7vFYlpINBLCUkvkQfvCjpgx0VTcSKutqGlMLyzFkA
T6+qXbMI0FP6B4YKQIV9333AqXpS1lp/KEdOQP8AWC0fMCv9A2xVNs5wO2+0q465MKH3MSlZXBYC
6T0ng41VTKV632y8LH1csie6bu2F1EHTmjeulpQoOIzpuYDbQvEeKRtUOiOXWgLIheszl1ySjpPz
6APbpZL+uoRRTkZdqKZgxzEL1PlNzoRW9sdWgl0F7TzPQBLCBBvIjPha90oFtihvMyDxzWzz0oEk
JqMqhrDTF9GyM/Nx4j7s4ggB5QeEDFWYEtl+SsEHVIxBQZ++qE6uW1Ddm1wK87GqqkdyvrEhS6wv
lS+juL1ODS12MKMS60qQi2LkIIi49ru+HOO3yZZb1K0rUL1QGoR4oOzE0cQGoVh3XQ8gGYkRY7tT
grbSaD+DKOSxa7b3IZEWyRLMml5jvlft9iUbDXkImTEWq8eyhBs3EdmClSYVUnYc6S7r/jwhudty
XoSwaEyAOTnSJO046SKTs5Ohi1MSGnH9ZwmpfhKGxyubLFQp0Ke+tB7mRsQ3Vk4UsEdruM1jHwah
GR+Y30jrHcHcjXnRM09cDwQRrsXRKoEFu3k6UF3AlbLV4kQqyN4LhqHqk908ykv+JdGS8RhnEOb8
WIPmdByptdWjIYy8f9UTikxAb60E9kDQFSwwcoph8cqhz5bdNNgpekMGgE4UEM0ox34y1tDY9RyX
yiMgsTqa9wyRmrp2dTKBnSNiH9GdtspC4cfrRB+uC+qb4WQek0X/ovWsk7KbIu1pA363loVLBbT7
dhUF0rbJGG1nP/GK0K80Sp4I+LrlZNcVGCVxa09qDstIseQ8vrcGG953b6W2/EAKPIB/npOhIKyy
M9gy8DcN+9DpzQgjUiS9zJYAfZKb1wIao8Y6qnimmhNfTpEmCE5lMTDC1GK53LWC9/SN0vDFnQ6r
SMyjlXbtSPpkH8n+0kC3ulWUfF0vSRs2lfoQF3ON/G9Ck58Sw1layfhmR1E5uFlaT2XYwM2UEYb3
iXRnqV1aXDSkk4nAAk1lrD4IwEgGSLVoTjgOcZc+9TXzb0FNxLZF8SyIL4lnLHELWU4XSxAPiA9u
7Fgj/6koI40cWwB4QBdgIOsNtC6SjmFzVtVDNyjw/UYjUfJQi9aWSs80tg1Z1/NK0+o55sB8femh
rgeJcsqxokYBD5r13XktlyMvVwweRROOFVyGEzJ3bPPdAVdZBCS1auqzCUfMPqtM0Y9XtV0Y2q5v
02KrGrtmvMNLYW3L/ySK5X5R+rHc8rqHqL0Qa8k4wm0kMj29kvBxtnxOWvWvcm7nlGo9o346EkZy
XmXoBD3yQYtDNabjelAzYtZZs4hZWPxEasoiTJMkz06dLkk7jC2ZNV4q8lwR0GTqw6O1RVtfaC1D
AVdrW3l4xchhlIFtjOP9nKkg/YBv6Y2v263oSEIHysUATCkDbSHK0ksW5McBSYmA24cmUVRoXb3F
jgKWfyuH69zO5HsqKUCSIGujpqakI2/Seo8qS4nOZzK7jHBcVu0WBmU6QZ+jvgmHPk/jK6EKS/N7
lazyExruWCyAhsrChc2fzYggs1G96fkSyxBOgSBaPspK+aviFLq5J2dp0rBQ971V7dZmrkDqwSBv
ySDuenGWZ3aUnq1NhHpokVXi5WHUrvU1c4q5eRwkzchPjLHO+ttJr8rMhDTI/g0+AMiLnYNILT3E
Q75RBwB7SWE/tfV7ZMywfq2ViM5IagfrYC5GTIpvrBrZfoyn+MpxEgKqYp3BpNfI2lRA+2jyykvr
GBfbQM/7yLhZI4pBDGyj6KRJyiVZ7yBtFXVmz1rboD9cuZwi0x9MqiP+H07xUPQVT2uxxCkrvZOZ
FBnQCGGbELE2Eqmdl84l9Igu+pquSpkcCYzW7BP4I3Z+P+c0NU7STF7K00TrVON85IOv55KuTtOZ
gGrA7tMp2qGEBJjAdtATNKL7Wp65/7uJXC3YHIaVkWACxcSitltjcWcMsFKf1qyZ39J5IpF1X0Yc
58oGuBd5ZK/ZIhCKkI+W3QIipEFp2MvtQGpU877EspbH+xRGonJJhra4U0CoWMFMOPWlXpfs1dOh
jIKhzvBtcMGy95hHygkAC9paSBhw3bpW0g+pz6nbJwVgy/7EaWW27wW5nMdoJh3TzWdjODWNFpRA
35V2GTQG1AsXGYr63k8Ksi4aDKwMXV43L8YY22zEOmu+zCyUdDw9xUKouZlH8D27Kk5Cfh8qO1WK
jQe2uNW6W4e5uIXFnayBgHEhPFg2HXQfo9dPlyyutKAioarbdZvfCWRPXgw72DOFiiDGUpOADGrr
fW2z3QgjoN4NZj2eVoNiF27tJMMTazOBFqsyRaTd0kkhRznP8hOrTNvUH0ApTkGq1k2gNKP8VevS
Ut1X2fact3ID5cTOLCcNmb4SyIVl64ZvhC4CZUN01ScF/brEmNTWy5plfIEnbb6SLFySgDbO61Xd
i4Uem6w0Z1arWdywq2rc9wTmQck2EP81s1BWr0/V9BmES9WFTTqSWcyesqzPCTKuIaOk8izH4GDT
5dWyOtS1VCeRCf7PNPJnYxXGqepEE1Hr8wC6wZCz8ZoOSaMEOriH68LWVh0A9prO3qTUwx38FEAZ
JBIWgz8hoHtsbQdcoTnpreotad4RDK7V8nszw0UOZoWZhbdMMjG9maTQdpXarH7jiytAViwSscdY
zeInG2ISjQFyW8k2d/TsQUkF8B1L7Vk8Y6cun0gnybWwHqUlgso0So9TuWZSAg0oV5R9bwzEIC9a
TBWSsUkcvK4rFbA586hwiedOp4NdVvVXS8u2KBwpSgKHPJy3Tk079rDV8ADha7A8GCESH1iTKMwT
tgy3+PgmcpqhN+l+V+rcuc5spjcy1HIovT10eE9dxvekpMHjLXW+1jsni/XXViO1mEBfMV1oEbHW
rkllTPfS7sk3oxk5nCzEsLxK5IEQQONYw40yISybc7L9PKWh3beHiOysnjGIWjmqxZSUvgPv67UE
+Ev+W9WmD8D0iYUbSop+X8rktaSK1xdSFVpnfIzsXNly+BzqDR0eTW4TFzkUqnWyai3Y6zmKM8DJ
GiQSlxdLzwZYONXjrCotmIoIAAtAygI+qaT1I5tSst1Wv50kXrbKTFXr8hzbKu/ZyaCZ2S5T62GA
SsGLwrt5naGlmO4Y6c7Gj80kYqNJ672kGKKaBb85E4Ezyt0bTGGOrFciFl5qs24jimtRZPS9EueH
HGCf7ZoizcwAiE/6LoF2MTzDzoyHOXe21D6xEcT1fJgkf6gUGsRNM7bJ+ThGaR5EvNKms9QuwAn1
wgaJm7e1St2V1zVBQg6AyUSMtuJlcrfe61rDJNZa2mEk5K3hIcn7oQHugoXM3rpL1ls8RFPiISIQ
6t4xmKWe6G2LtS2Nq+55WbuZXuO4Yb96vYcqCFG1g4TCcG3CDgO/1UvotNCRMfTiupaLRZxLUmLn
gZo46RM3IxFENksubHk2RTstIYXmMDZmLwU2jf6SFwc1BPpUaJe+VdUi3k1OVa9BFNkRiUfdxkhm
qFgaftzPdedmWgPql7b6yKuo3Ijzw9xW5JtblXLutEKVSRbtgTRhdYe9OjBKKwMJMlLvW05vam6V
60m7l6JSdw4AVoy3Ie1hKIqERpXv2HF8NfXqfO0IcaQN1dQ+vx5NY5OC6HErp4U2pQ9EifjyqIg2
qFVnXHyVQHpQPo0+Eoadr6YcjMaSvouxgVQ8z6uWHArsfLHps1sZ52voKABcR2R+tI06zTqPbHYw
HpJH+Y30dejnNeXiSS3kudtpax8NsGCpHP1eU8erfrC0Wx6PtvdapsSneVsp0LWkYjjH1kofQxL5
yIBLkoPKyOrYhz3G40PX6zYD1q5yL9jyY4Q7Kg2cCqILDDwkV0DXsqLYpcrMT89kAjITWTM64Upl
wfBqk1SWfLuIaO3SLZGu20ykMYt7Jb8oUWrarkRnJjmsU1/Mu5Tph+2qY1lfzCVdgDOGvvLAjmFY
wB2oo3OSkdxJ5sdEQe6x+ZXLPaGqAgg9vF+qHbuzb+3aIcjdpp5K/RU1Yh9fMdhIxGXLbuM8hQmX
+BbUuzMDXPFLDcU59kTfFO8Am9cbgynV6g7Akgg6bNICWNNIwqky65vV3kgATQ0Ym/OhLfdWZBsp
CxoXmZ7S0l3Mw7BqLu98CiR4mvlJCyfKCYRtUvYSXXDkzbk+AB8HWbvGNVZparxp3NFSlfb9rIHm
qmanpXElwQb7Q/v3t0g4F79KJ/khq+Tivy0NZ5Mb/msYzv8Rb2368lz+4/pZVM/fY1y3n/sGxFFM
+5/IPVUGex8BJZs77lsgMv4DUK1M3vRNxWah6/qT4qrwR4TRyA6KBZtwE4sf+xZswpaN1BN7U7wh
mSGHh/H4v4e6XP4x4SMPhm+AOJhv//59oOGn8Sr8Rj4dwl9UCzJbtw9kx3dzwLZHZ6wbo3Wtrorq
x0xmGCMtfZAXpXyI2DMevrtGf3E8bRM/fDd4hEyBkB5vE6YLczMjfBJHqJLmNGKtxhvLWbSIORgd
dLdVEvu4MnUg9VMHbMU6G8r0kPeVo8eEzklj6Svc8scsGnt3HlIDlzTr70FLteWtrIdHYRvx5FqI
9q5afSmeaM/muzhSJPrD1igFWifSwwLz+HnW85jeQVXKfmKyjhi6Xh6NCjh7dLe1ICz6W6tKxGsj
Hn997p8myx+nzmTZINAIFQUK6x9nrqQdi4jRQX+T42pgdVYTH3j3w9oqxm9m2J+myhv+YxNkMZw3
UJlhI/jxSE4vF63Wm+KmtFICXopYOVhsc/3I6hk9MB2tTgbYaOGvz2+7zz99t9sQG3ESyiE8GdYn
6bGWJNVcJrO4aRtNobM4WISN0PTUmUe4hqHmPp2h3DP75LS05pfF7OabX3+Ez0b6jzM30UnKWMHA
4TmfVEWyTBKCrgpxw0KtnscNFILZJg24NcR5ZXHKscYOo5bsOEzk9YucdMPBmbgR5ZwZRo5ONuhz
aSK9q80fc52Gw6Jb6SFD7Xg0nUday2rYJdN6WrTL31QEIxtDYIPKUdaQO6DB/3R/xOugaQXugutM
vjfV2Kuko5r/7tb4/MBvByFfiQMYHOynB36kiSOlcS5dm4nYmelbL4gM7x2ihe8+voq/tUqcpS8Y
Fav3/jOu+8cV4ldryXa8l38PvvqvkXS1ie/+9brgvrVieP1hQdh+4NuCYOoQzSzkMgibaMyZGynn
24LAH8F/xraLbEdnZrv9UVm1ffK//4em/hNpJRYuY3MnqB9rxbf1gD9CSsRiwdYIWMnmfP30+v/l
cvDpzUGSFlJRix4nUVco7j/7aBvwaCYg/DaclfyQGPmuRvIyob/VqXtV7MTGFSYff8yX89jO97zN
dnwo5nuj5yTKWWblu0rS3Wa5G0mhVzpojbPjJblDZdTtIyw5tiQdaxKSHO1V758QELlzM+xxgdzX
eXs7DGUY0R+h+b9XcKuVE2KDKpxrMi3N1JMg5MZZvyOA5z7GGj+TikISNqNSfKdsdiRT29HPOSU6
QXP2rTkJ1zYnz0HZ4VLdbYKh7AYww0PkjFcrcOIplYLc6U9MY6cRENCLnCYENef0uwjJT8/dTxf2
07qH3Ggk8alrw76pjvWSu5N5qQ9ZMDbfIub+5ZK+6a6+W2F/OtL2598t6XVTEzBS8xU66qWkPo7K
b+zJG8b+0wE277OpYBGix4NV+ccDNBYzaQzsbWjHZynhvsK+hjyaKxE7CDeXb2K18pya/LEmP6+T
E60SIdhGP8sucPJ47abhqHO3LZJjJxm+Od4PKI5k5W7mxkmqiHlSBBx3crMeLCW/q28IejYYwvSx
a2lfpAVgMvKBjNqXwjtY6iogBJJMkBgdAfWwlOOiJMID1GllHJEme989z5d/XMrva6ZPmZXoYmUu
ADp8nhF0x6q6XaDvrjCCQgvgwdiGjHL4xCwxLxk1hTPcD9W4z2mR9MLVLTYtBQFkXJRCjcKIj/fr
z/GX38N3H+PTKi9ANZlLzPdAIIwLnttl3MDelPaD8bul/VPp8tMZbwLp7864qvXRSeKZ1wKtdXTm
bkQFRojLb87oQ8b84727XVmT1emDzPRZDuckLRlqOVe2U2+S2jhkcuQWEC0gYe+gHrfOKYxkmgFH
ev5Xq3ReVWNAp0Flhr4yEiY6F5YSu/ev2+D911f7k/vi2yX486N9Wp11rGhjlw1tiDuUFpjl01xH
YgaDuIkDVtXdaGJQIJ3v14f96y/5z8N+KmgcifFmPfIlN2bhGxXsP0LiunoMi+h3toSfXxw/XvxP
r6jSSGnpDxxqmemMkJgWi6dfn8zvjvDpzZEMrZw7LUeYlqfWuumG37ya/vpigZ8yuGAagKIfb1Mc
HuzWLV6yg3LRLy+Dxd0Rk2Idvfz6PP7yccA1vkVPmqy5nx4HELPOLDqOQzgR7NsdjVx5vf71Mf5w
6v30MNiU8cZm+9GUT893Z8QYyAV3nGhz3nCouxdWutQ+qKvs9znzRyJXGTG5CGLC1DzpDJlmAE1I
S7ubaSvSF3hXjfQinYaN2ktiljTfjghrXDNtAfKm/FXY4fgnxr0ETVrMt1mOC60oQ6aLSMySC6kA
PzPkAQiKnVy/xv0UysyPBmc9760XuXmVdH7eqo9SLR8V2oS0+W3mkAYbK1InpxW912un3yqVt7aH
3qCDpuc+JOYDsXl+afF0Nzw1EkZaQrLjNQonkfEKrw/RPHsJcLaI1lm73jWSctTGbI+Qa99Pu7qm
udQV52r5Jh9Tpfqatta7oY93prFe0w296q1dr54DXv8yFNZ7NjiMFVF2KG0QZfI1iksmCclJz4Xr
Ejq4FZsU4MHp4CD8kmkOWr45XbZF7ErTU5uTaqlrO2MydjQHCQCBmh+fkzgZcItcij4/zzv1NG9e
B0qIdW996ZuXHKQca+N2CmRKhhFo90VCyvlcmi/x+jTo923usDg9G6D6opmG9jL4+uz4+bQix2h9
FNxB7zjBgld66rKzFcz+MG/ohdupaUImcGxI0B7ZLn1CZMrZWbZModpXp9vtIqWvTSrCWc52lp5c
8fX4BNV5AyuFWOhmVsbpkqiv9jCHuh1do9ZkNitbzEqV/BT+xVkFz85FcXmujdN1jTp4sLrd3FxH
JCA7y4lQO79u0mAgmkqVzRPSCAiAoLNv7omndKdteaB3mqHdtCpcK6rhMiNG7CVxb3yVREZ+Fe9x
Uj+a15m/lIrSbcvFt7/2jhSYMVMgxLlNrx+s+ASTNy315JBlz5qWUZzJIde8pJ859me6/EdFUJhe
Jg17DHFeSzdxI6WLWgsE84l+dFAAX3TG5FOHOEvnd5R9/fB1G1cxAnTU82oIJ/lSxq60NpKXdckV
0/EQ1BMBYcJH6/XAFILVT6evxlOWC79CJwlHKlTxv0WDw/tYPXOS0W8KNTSq4ry19Odczp5Sfb0o
zeqcOOmrbrJPBaUs2QJKFB+x1DHxI1d0eBl0xyXB+U6TCnbptyNJZ1VSe3H1tV/eJj3xZNTP+pzt
4etRCC0eMav0bEpo46tXbPnxl0Pa0s9+VSLd1XrWQ0UB/uIzyGbDHe/0yeQ61DuFqQNjeeInJU/J
CZYiphJoVYZkpUjW07rI92i8Tgimx+xUn81x+VTz2wZVDezqAo45nwCqPtCuuL+o8o7rMAU2ymuQ
LyE6Hegdd4XB3qER+0ES3JBGmNdPSMcv4QIGiamH1YS3Iq69vs/ObPt6Uqsgkg1Pkq0daaDMuonb
llp3KyZx6Zhx8aUlwnWaENgs2iGP5yBty5AYBM+QoztNb/dmZvowVsMVy3qZMLdMA72ZT53FAiQS
UaLBMa9FjcSP21J0B4foRGkR+3UDmqD+2c4wt/trGhK7UX0iBybIymsDCTlfTj2dd1V5ic7nkJTi
yW6lL2nfHsljw5HCqCMG5yWdSgRDNlnidutTRqMDSaFr8Lrul5ZmPPk10XVfV6HCgZS6DnUxHfSo
CNtO32vRcJhTh0d4DPXBQV4cu3nlBLZ8SaHpa+RlTCY5DBIDQZHtY8lHHXqK4izAlr2LchIU2/je
4QUl5QTUq+/yjBxfvkwchmIkvUomBPUYdXv8xSLgU2ueDDW+aof5MI5ntU2+GtJU1ELuopZhWxRM
6g/lBqUscvKwOXg2nyMbvmtJD8zAkrXmeKFY4mzN8/1g4Aow0oDEzUPawVUb979eBT88wz8sgmxq
NwYCriqg4uDVflzSJYZACYEFbWik1TFDqGFCXzQYZla2g5ClCEXJllAF+0BWMLpxH5RgoNvJST7K
Z8DXmFGMl1Jyl0/Wbz7aTwXhp0/2aXm24IMVFGQt2gFEvW10IZOzq2ara3R3qLhCpxMhUbT+ry/I
T6XHp6N+Kj009BbtguMglGai2fQ7AvB2OirZXx/low3702XHmsKLGZ04VrYfL3tidbjoUFOFJpAa
czD3hkS1PfSXg0zkgGT5jBcCZZoutgIgS5jlq0iN1uGEmdNDzFdBnFKtNt645J41nKgIuAwmN9se
PZkMV+e+0gf9Vm80No0oXoyFHBfLb+RXIyF6eTEPk3nXX/XpDcZ8IiBiL+8UF9TVuNfYEo4YTKLW
M0ABEOAaKPpDHQWaTnUSdygsdBQmKNITY4ea8pxW6KVuraGtvaV5fEluwOX2zJnKeIfU5QE5tI83
8LJAiwGG8yway9CJpztiSQPbmb50tfo0icWzkmszRuWJOCgUy3rdSXSQx2FfLtHdMpkPBfOhla2J
rLY7iTEXog23trJ3JMW4RWCRAPsj/tbvyBBLWUiImPSW5HeQic94DRpHPC1/fnMfW6zvtmq8AqOW
4KPttjyXeScm7bUuhVsbx17t05FrvN4Nx6Gr0DVcR85vKuOf+ke4Ef9oRoFrwIG23b7fHb1r7NlA
DdSGCGG7dAjrQ3KeMiQk1OOPW/Rv9RdvKsF/f9lc/L9rQe7eqvNn5Amff9V/we7jlo7wr7uPXvVS
df/4nydvb0Vaxv/rH4eueC5fu+/HU9sv+KMb6Zj/BJumQQphG4Okx2ZP+0czkj+hD+kYbKTAnH10
Kb+1IjEc/dNGHus4hK9ATdb5mf8YTdGLlAF3yeihGT5gMPtbvcgfX7AMiix148Owl2Petc3DfryX
VtKai5kx2M4ckXVj2kVd1Z7Y6oUQh771TeGL8po5FdNqik95P/d7UzsxEdAupUbw1RG9N6HQaURo
FDQUb1z3MmEzJqgIFtrAJHZFZyvtN931mO3QXErRntK5tDyjYR2l0ASsbYZWdmzLgzadRryUkgBB
tVH4JmCQ+aReD2kVsn1KsZi1hB2dJSfWXXcjXudn431+LneSfr6IL2n2uOgHEf1mu/upE/fzFfr0
llbtikT5RFd3sBG6p+XNuq+emifV9Ix7+Q2JgvVVqX3ra/VUPQ1vNHDRyqxfcW4l18KLo3BY3pbU
r1TXRpiAVa3aT0iasxc8QZTBu2w96zRv2QS9B8BaSrw3hsdCel9yhShw4tqySyq57+7Wv+itffDp
/1x4fjqlzygeq6g7DVk9+xzroW6/2MVehosq3dbqJRuS8/Vd+mI/DKfiZr3LH7VAokZ7pKhqRq9c
XYeNkPAcpGZXE4UklV/rsdPV+MH/5Mf81A36f/Qxf3eD2J+6R/8NbhDzN28FW/v//a3wYxPs4wmC
gQm4EfkAcIXPI32hFI2Au6ft0rKx3bFQ8OuTkE1qKh7S3v5Ny/Z3R/v0kv5PHu0TSu6PkzM2upXB
lNdEP/Djt9/qaxWTXqfvCKDeYS8IADr4BOF5joe/ziOojf8YHrl2YezH/u+mp9A2OMCn9xOMqP/4
ANY2A/+uwBEFkkTSoUlI200BGWuFizpSZ+dNkVe4xsPi9afEToIUGG/s5/k1atzNx4xOzOWfEq5Z
rAnH+trZlGKg3HctEvav6VHMHlNoOuvNrXiLv/SKJ0y2/15+K53jcuhP0lt5cvlf/DN/G2mEffsX
UrLQLGiEnWX4BNBju1bAvr5FWtQFWe/2jGVu4tP+HfCYdEvq2NWEH7lytWN8GT+uzzUyNd0rz6H2
XmEPxPB1GrnDaXtnFl5duKcWO/EH5a57HXf5xXI/ncS+uGpw+brpVd54OgIlw735N/a+aztyI8v2
V3rNO7TgzcM8TARs+mTSv2DRwiW8x9ffHVk9IxaqmrjqLrWk1aUUySLTIBDm+LM3+tnAJFMC6pei
pxvNs31oTw+xJ4Qm+A2j9xDPvhcv2UvxAoT7Hk2HAZoViLp75XcS1G5njQIGTKXihgVyAgrnE4mb
SgHdJmkBE/coriOzBmNthqYg0p4axy9MEByGaxCHnunn4n15mWfy/ecy/xWXeUmazMF8f7Q0+dpZ
+rswY5iiGiPNgND+WpaU3SDoIfronEJEZ5soH8ahBAeAVk+uUUkimtJQ+//5zl665Cxo8SMuOeOd
/vttIl2soupJRD5jpiISFP6UhpTJDqIEdADb8/XdZIU7uoSlsXihmXL4py90SfDOlQDIVOCUwMVl
WOdfL1wk5iEgGErZ6XyURkh63pMMZQrADYhdMRoGu0YflqsZtUrRTItOxQktw5WKPEJVjTrYMLnS
RC916o0oSV6FgEGiAFhCEncK0WY8QvJWu7IAD6yqQyTHfpKZfnI9iPLZ5hNw7ny+J8Ch961O+3g7
swXK6gQJIbQYO4ZEUwpsBEBJT/CaQOdaYQj03AFezjxHJpQZgCE4wt+DRHYoD1AcfocuPaIN2+zp
jKZxE4zCS0r3u8f04/hm6xqkZ96IU4xvhGXvcYAI8VAXDNbL+FTt9XvV1V3xvoBvADrZ5247ONU2
WmB1WlpyZab3/+JLPke5+XcvOdtxnxywOdRhHqYZD4Js2SmfShRso5P7qW5JuM0WFP3S1lJm3sTv
sbWW7nWWFP+n73VWtvJFDmsCuC+BQMX+m0mtGqS18dQnsnN/z9M9SC8b8vBwA1bFz8XJjEbx2+vM
xAlaztQOXT44rqvgqvFCWhJ+5TuB23jPhVd5Msx2lcJA9gBSQRzOkahPCgLbblPsMvL0tDItDuSK
Kv4owDItyJ1MVDD07QAnQoxFo35WNPrtgOfypRr0qMwhX/KJJFeQfz46nY+GHR6E0EooUmG8V000
i2h2LFblHnVpwK3TSuLfaN7nk7c0lkuN7Qf/Ivgdx7K0YeYFy//shvmu3v6wMVkl/EefCo1PCEWm
2DCdjdIvdVU/elAyuYOcaHG2hn7p0LPPm0uXj9ebHfo+Lmuer7DejTm8pINp7M/XZUQVtDCGZhiZ
0HcFagGR53TBXmJI1+hI6SZammiNYl09S4U3SyfmshAfF/2PPjGLKzYL8/+rK3bZAZ+t2MxSrlUg
5yUAdHKylOYOD7eY+q4sm8K7hOJSkk4mqjv+xZM4E5e/+y5ZnISZXP0Rk/C9ACJ6NQDEiJg/4klz
ZhU0ZglTXxeyY5qPoKAt7N7ZPqakMe/t2CRvgUVQTGHq+wd6rC2JuKfTTqI6GU13PdJ7ULnexMT9
fGHQSPC98/vroOSZLXZuUUeaTxgU72gElTsIBKlHhYDW/Fp12pF0yMvht3qVr+sVDvK9ukXZ3hF1
6i94ZUE5d8TRb2yJ3HL2a+lKD4rZUsP1KSjgCfLqNz6ck6NvHW/PFM3c1rhCvMT1OMpR3VQ9BNLo
4ALZxAH2AcWX1RAHHLKxPaxD+22inTVR1MdYb9VaRjfm9QGhKc6C7fyWb31TPjTkjaOOlziaBSQR
UyXUekBfIz4+ofqrbr6doe0sWpEVOjLt8Bmq+hl9MHaET1WJ4ET05aBsSbo56KZmKZaH6gEPKFMY
h2qeiVXbAHnw0AyMP4MPEL8bNHL8TXYX4ZKqqVxpOxYuExzeu4vfm1Vr36HpboX7eUnoi2puHnrz
bqeTO4S36N3hKqWOjMtlJPd6EwUoxLnDU5saeD6gadYJXi6tUEgxUd7OvYysdqcjCKAByGYrRLXW
tcUe96gVI+vXYY/qX7ullVlbjblu6eutCNGfkhbKPaavaE0nKd5VmdkG0ED2/bol27OHtLAJBWH2
9H67jr3KLC1Eh/bhZp1t2IcVZmWHXr/q7tGMX5EiJz0dV/Em9toK/0Tmh7QrNGrbw0FE+DDejCtp
zy7LRgiAaXzdomoYj4S87h4Ux9/r5Ml9b8ntLX+MTKA38ISUmzMpMceFhZrle+sh8RoLjblW7j3U
Jnq4zWnV29oW08zRgXgBcUDVRtyMuoCcW3DcJGYafiMWPxyEWZSqaCckqdnpVAgoInGnuIGt7eUO
OM23gznZ2aa3zIPmoKJ99VB7lrDCEO3Rtqi5YPUtSQp5psT/LZJiaX5mir5qyrIZqsv8sE3lb7V9
b205UpOSPgrmZKLoiq6exg21JAdnICO8HRw2qxVIvf9VoTUz838KrZ9C6z9TaM1sx9/zUC7Jh5lZ
+XvKT5G1d30jzJHWQmfvpeZqnrfj5MafQnRaQDdVZmXyDtOPtdXZnd1arTXZE36mt4ONkl2np+y5
cQXoTBNgL/g3y0ix50Y62agy9gRbsNFUa4pUMBVbtACzYCVWZMUmhyIq7apzUfVNUTdpoiQWPyNY
1MoRGR+xpVplZ7etOVCVbFrT6ixl1VlPgWmYusU0qerEXm9xpxFaFDSAdo+/FjQ1kaeBzw6L4Qyr
BtJ0B+5TcvMk0SfUXl5cfBgNzhua6g85tONV4hyuZLOBYdSRq5xuxJYkG2NXvkjORDfQtBnZHDZ3
DyqCAiFxzzAfbnMCcLiL1oaafl3fAnqAIJ6hEViAI1XIsSWvbD7e2YBO71DfeB5dZBej4vX1FdnQ
FY2txA7ss5PCeJUJoJvswmLTEpr1TWmOtmqnZuEwo0CnaGJ1PlcGWM+FtZ6Z8pE+hFkAZAenwOq1
mL2W6vhiKy9BlbOVXHcmy3CyZZRXaFn1Mk93Cg8U0ZZkAxHdEhFEKWCFR5binu3ACu0Yv2WIr6dW
aCZYcMnUbGBTXP5WOqGNVjca25FV0zOex6ttoDhZk5s6CZ4d3GQLn7cwTH6fAkbQAhAWTNDELjfA
ha0ANUPkveBUFmrmvckaTVj6viUS0Qb1NA1gTRewwXAzeAgYVWT5uA0VX6MF683UYHGXVkvTdWlJ
e9URbB6BoLPX2YXpU7wTgeMKGyyxQStNRbegNEM9jRW6pLzmvWknHfNN6YmbxqGhBdYXigAwmTAc
YZW5ESEwz63SyezUsnuv2TU73kaPwQqftD2aKH+j4SrFu4A2jS3MTM/G5OkZhiQMQxrddvj9bOXm
gE9ENyNsaQBzYh83FggC7TXiTjBARSe3dEvFl4YbgtHODg8CA662MTaR7Rq0I+r1uG9tArAtj4Yk
dpboz5dFxSxg9VNU/GVFhcAzUTC38T+ohbmz67doq4h0iIrOriEoakt1Ogj8wfaPw98Vg4+zJEJG
sGfQ2uow+SCYvDXiBPoOT0dUSWRmbKcOR186OKzYtJYHDmDACcIdaE1AfZkR9rOGQ3imZ2dlZttm
23vq/YD9LBMfcdhpNe5RdmDiVARWZkuwnuFf4PSOFMl/fKS858lOvA+vGnpeGV7jNA4Ony05qL5C
FWjuIalP9cvJgbRbKkO5sNN9Nk8zX6jqYj0L+0p2ALx0OdEthSe/7SlTj62lvEx2Z4ImG2pUuT97
E6SSDAkpmUxOsgcYtolKW+dsppg9ILhaZ7N2YjvEvAX4dwBJGVi+CSRE/AysHHzpkXW2a6d0hGcm
e9GlRTPI19jMnfDE3peiOoW9NjpGUL4oqTPLLd4H2Ss8s08Q3Ngu8f7QxNpYKfVNDhPerVOHverL
KwHqhFfkeIQ2+x6sgI64EtzSwU9cMbJKWjspxh1hXc52Sc/4jp4tfKVWYWNMuMcMWgDsjhgBk/q+
GeI+Ugdf29Rh98MiF8EqNicXCLa4EvuJceJOcryKXfnytWd6gr0PwnbXuSlELhO7GgwIcA3TiB4S
L4XNsAENAOwH9AodlVXtna/iK/k+9yC+oVubXX0trNBMbusOAjYXI2eAZ8+MGQUPwWydDKsABhCa
QMsBdh6xJZ2q1tnJLzI6N5vdZEG6U6ZdRKwXeAGxHwesAY9T4ltoL6FgHDZ9El8pVEBCITFDiztE
dmKHVmiZ8TGEccKZHNQ7U10lFEJl+9bonp0AKm20RzPFc42NSMIXAwvny2aqOnRYnELH/tLM2Mqu
RlOgG90u3hUYFj4Nt+DIMkGeeEBudxWYpxxVP84ZUZ7M0a9iJzKh5n3oNZ/CKAFKIrUqzJyCmURK
xkAUKKfcVnMUajilV2/qjeactiVUJfCDybaHDgVjvFnRxLwXbAU3XWOCaqvAtmfny7ciFD8BHpQG
KIRau2vD68ktu0MdE4MhY/im27rI50LltjggGK1ZWa2ZI7RVWNoR7Xi4tmERqL6OEA1Rg4neuD70
POwyF6Fwr/akVb0RHPFeflFfanN8CbAzazPZoMjc9eBXo+WPOdpEpDC/UrJGKMfcTva93VncFksL
yzNwUKV24FaDc7boewb58P5+psdXpNPp6Wb3FJObm568wurzsWC0deMbdWeumbUnkIlcsRBLTa7Z
VUA0R9DNRA2YhxrCPSmMw1tAAJgIg5hsm4HR0jUOAVZYx0yVsKdHbC22pIqp4+Xo5jYzp3fzdY6F
YbKQzZaPpSmxD0YSmcgLwerZoPAK4b3ellahu8JKMnMcHejYdWwzIVuOLeTTmMJYxnYYsV9TCFhg
kRKqObmnOQImTlqp9xxCQ5mD26I70VToiInZ0NBl4T1iGY6F5rV9sH/PrQRGhI+9n+GBujbcAhPU
Ev5qYAnRqmiF+BhuIWShXMpfPhOps5CODODOogPYH84As0xLC0i6F2H6xUJlhwIZlIt/Mtwz34Md
6HwH5WMHrmgpNgDurhVbMMGvswEGG213wVrD743HWxLA8lyZsrOr0i0zU5VNYT8LpL2BFDOz/cVS
hVRjcgwWq53Zyap1Ssg7WK9HwG46wFM0223tCATSDq+DJHSENZBTXSaZY0hgAAhAYqMGzUoQ20TD
zOUBN8MoqLwfjuJJPEWb9kHYKdtkE3iAEb3LHcAq4l2GxUKkiKwe0B4FGQ7ZzSQ9wdiYlIVmSJwE
51aFLPzy2ehmpMFGJmj5smTYsNg2bmDrOGRslViAEbb1WrDQ2Xrb23gVwrmAxqP9oaOqN6whmZ3z
KbDYKBsXAVsTgbvGggWb3QTmGTY24tJ3/V3ltCZYufFOHsdcx6f6VuzoEC8xDvEIpT1hNz1VlMKs
rrA9sU5YwdCpnwHPhr+JR/hxOP/MBYodwUM0FLsQ4VJm3eJnZ7OVrhBqZaqTiWYWXWf/QpgRKr9E
IU+FYCy8U2xE2AxOtB8R4+TwiZlzxrnRIR7xsEBmAdnEwqqQXZiMELtaQHy8hVnNQ8IaTg93q3jf
oRbS1jYsSIuWN4gxAEAhmApsO5LjO9wNm1nioF2HVmGB1sYCNQd8BQM+h0TYEWbH1YDANuCmBpiR
M+b8TKVDegcx5wG+Fe4M1go7IYVoYw4vHE9UjLIERoPPZ+5O6/GEQoLjOGkXVXSZGZfDR2oP/Zrz
0FwIaYCHfV51DiBEvWzHo1gyu+1WyhbLxYLuJHwCjSju0j+pSA5gK+0AzOfh67IVdZSrflGoAynu
EgyBORHKDl1k+GLKNbnxPe4Kinmd3nTusGaKmW049gkcXBP/YlTAKLEzM3KZMwjMafoMz7v2arQ/
RAR6CA+2GjGEtmhvRFuzXthGjmAU9A6wNDEWkKcgqg90vH3huJGdUXp+axGo1rG6LRIhJdbPMCNs
ZUCuAOiA0FfsY0wQm235KnTYrmYecnnHZhtaEc4O9vo1U0PcNXst+6tOa5f9G3gOjnjFNCfzBkMH
bhS8QbyaYtstGISLPrY8C/7+9LF/+thtegCuQFP/938JC9G4OcGxpmrNdO4RjYth/DLFUcPIe2Ji
UtwuFWUCx2nByWPPfygA+Om8/HRefjovP52Xn87LP8I1ZRHQz1yXWWZH4FLwcDHxjVIDxKQ9R4NN
vNAEuHSNWYHQP3WNZSdslir46YT9dMJ+OmGwu346YX+8E7ZoRc8SVf+SFX2BF/5E5s9bNHi+TFJj
QKYE2GOXvEfhscR5tpH2LHzFKseQfyQIViC7Cww/5BAL+KYa4saTKVsi8hjAKrImxGFYfPtL1Ah1
err58sbisgl9y4E583o3rRDeRr+kpThAHEH+BLVzKHrMzQDlbywgw2IeX+Ksa+YfL9V9Ld7pLNfx
173TxfTXJZP+wTP6D01/CcZ3jRFVYrjBDGJ8XkLeV50Ito6GbX5E6xCvYzG329vX25E+I6iaowri
Fn8oTETT1ygT7PFdYqF1Fu9DHMqbzOeriexLvLSmCKpfc2SPUoJVts/2taMfmjvxIO2k7XCUrwur
QEC7ROWIhnRVjdASORwOLyAbIQdENc/kgFDUtJpWvIea1NXklCbwdVFhlyM6CqR1mntgQ0JgnXV9
gOAQ4TCCd4OMcfVwJtrx/f0UkhPSABgrZ75G5vEdOQAJ95AgVZ+izuOWlW1y9vp2jcD3piU+fX2N
KWo/kMtH9P+2Mm+R2kBcUGE3jBJOVIW07Cd7ht398RZzcZkjfHJj4xtewYoKjq+fF3t8P4r+YWVm
vv05SgwQoLUyapXZY42UD33sLTBRk3uN2NdoxLnrSECuBnJ96WV3ULxMrA1B/csGFTQ36JGxQDlk
Rkh5sLRdh+SKnSF5FVugvWX3EiPmevuKUpvxMmvvqH2JrfdxodyUQbt8a1R/uJOZUT1II6cMIvIB
6mNx77+hzNrpV9opelKP/FE8DofaAjrdEJoiSixVyhtkECgHfuStfkJzoCwCMoR10wzP+YuKJJ/J
oRYbaKaA+00oGgfFo2p1oA96+HwFZpwDX/p7gAb/f2djZqiDzRUkMj7OxrgTIuRp31gKNKUvAnJG
JiidtlFAb1IbMV2LM5NTcgq3ICVB5i5CRojFtFl98OdjujTYfaOsPoxpZtY3VSBLScFyK8hQyRSZ
KKRCJLvZ6KjjYvk8FMSQ2r3UmgApjzSClaMSSLjr7RVql9AxhcwmsoD1JSkjYc/HGCpqYpAj6pHC
PG+RM4LVlDnKA1pUF7YCsIAW9sJMs8cZkC0jDuNn2QId42VJWuQNtqzkZ0TKlmUHWH4IYHKoFQuu
WPlSh0ycf4vcD+rRmj2rRqtvzvjJ0tssyewj/czS6ayciaW/WZE92+8RTZF9d6rCCmRTOgbXlbEu
ZbMEcxYCz6Mbo/y6RgazNqPNgCjdk7qfLJeV/Oi0gLpH4herqCNxWiPv19mXdBqC0GzEZ2+4lCUB
eRP1a/Ke1St0lrTiYSIAXhF1ZE6/fn31rff3m81b6lwdgCudZQTnDzIqMvEtxBk8vRtmjQo1Fh1n
MW+m99n3HpFv5K2RKGhd9jvLArFYOdKLCK4DCRcRRaRs/8XtJc5aJFo5i/xRwpYHld+lBgH9ui6b
3v5GcoEHiOxZREAxClECwbtaQWKcCjqSgt7w5CY1b25OOZIclzuETDy+vmbovWMy8vNz8H0L8ddz
cGnQ/KDf+SEDR1iLgZZX572swupCpZnTOTmrAnMA8WZOG/Fu4aJL2vLShffhqj+15b9LWy7uh1nW
5ofshyVhLM5q8/+407Ikdi9FxB827k+x++cSuzML6U+m1ZcMpQtQxIfd9e8wlJaMzjnW+p/F6Fwy
+8WZgfTnNfu175r9mgYGah6kQeqlC+3DrlDyMgDoCEw9/fjYoXJnnw+ut89O9VZwUeRtvqGSwjqT
t2QbwJJD7YHZ3qCMnkYrmBduukJtD0GxD9y7l4ECkhW1ZMCsclR72uaIxMQEhXrdNrnUVWSUdRmE
NwYs7yih4bFw8ozEx6okR9C4btCsuWDKLt7ezD/7i93eBXH1G0dD50F9xqto5Z1DAOopmM8aZmDx
4IC/blEiI99p5j0zzVkt7GDCGKfVNdwPOCCJm6zVS61oSdstqwONbdYm0gG9Bqi8pNVQaIW6PdY8
YMZ7FFnZ6RaQ1Yh/oXgGGXJWcIlSHiphTQM6OAE6CHIBANaOIthGa31uyC3e3Mxa+EvdnPTdyu8P
KzezSkY+CTIRDLQOwgQKWR9vEde4vYcfjZYKHlEQxznIiLh09BKdPDiHY4F2GYHCH1lwJ5ja+mwP
zY4ICMdr9axgJHvbW50+X8PF25zpzN/xNhU2o5/d5yxQoEh5pLYVQjWlxWpJk92EII0dQXo9s+DL
s7cTydPDxgHLPaSbt0PIBug0eGb/jGJHvCyniKGxsMJoPUpO7cl2ehA3qquudTc9BQ3J3c9nj43o
sxHPwgiTb2i5PmDEwLa11wjoff7x8nfd/A97cKbFmiSXc1GD9KgMgEGRZKTJ7TNrJhM2MuXxM0MF
puKyCk1WiX42BdcW1qxsnHnwoR2aV3VKpfcKXfmIWAC3noIxG9ELiZ6vJgusx6hl7nrLv/p84Avz
Ysz930HluXDCvKTHB7SOHZcc7O9rjV8nxpiF4ItyCBupxAXWDbqIJ1SFAi2L5ojtIYTKkWu2Myb4
3s+Iq9oecdDJBl4TotjPYGomb/j/7QCsm5uKPBSwaSuCUaKhjUUIQ3jhq4pcQReiwemEON47T3iU
5b0vrK7EZuGT3TNnS+SKCTy+IW4CUmXE4O8Ncl8iAMyixY9b9hfwWbByVij4xto8sMXjnIqYny/W
0rm7oNF/tDD+9OfOYJLkw4h/67lb2r4zgdv+8O07E7p/ze07E9e/1/Zd0I7GTAb/Ju24JIAvkawP
G+1PI4C/C5in60hEabwsAflxJoGzhBNqRe1l5zlEe1Lt5ADuQbDxDrKOnmCi3EDemeilYEmqhc4F
gWd237eC7deLz6TzeWrEnJMG9NemtNzF6Cia0As7WtsLstceDIRuhmJ7Vs5voJlqANgU6jxPChqh
ntfVKahAXghSSShyFF6jp4tJeGBqSG5n+g8oSbd3Ox73IZrvMe6ic/Q1iOfgyaToyslNiZ54/HP0
Boe1GsUI2Ec278bADwnQRYIkDQu0xpboJvB/Uju2wBRC8SS6P0QY0GB3N0XzidnRJZ74XNgCd3Nh
csSvZddYRkCh9LEypoZOahBbXCT+OofqGWFWsl95iP7tIygN0U3DemvQbYy/aOT+f7NYrAt7QG+5
ZDMdkRPWG/Bo4J0l/sysJtaJw/oR2ac9lgTPfXmEB/Ya4AfDKbxGCxiK+FmZf4FkBlKGlojkoM66
DemA9i6WZQfkFvsd5f7oSEJbuIaOge7SYNHjXeidyojhfKneF1YCFNQAPJrPp+wf6KdftxPbbh8O
YRoIaZsn2E48vKSSPAfEK+nVdQBTD6ZhTTLTZn9geyS1Mu/x8W407yQK5LoCRs/T0ysQbKDDY/J6
fF9F2PUFDbEZUnNpbRc3/kwv/Sdt/O/CRn2USDOlWoLAqCtSrOLFnGeRCvZgi8bMt9i+9q7RQ4Re
IjSQX4z+COt7/fxcwjA7vt/eAnrg7U0H9lMCf9j3mIWHftrN6v39Hb2EJ5e+c0jHssVdiYSdZ3pC
i16EFp0CfXiZgwY3lq+NV6fQGsmCzFu8u5lG/2vd3bLQmun6n0JrUWjNzJI/TGgtWgozH/OHWgrf
NbRBrS2A0EYQpUtw4oNk9301Oo8DdCG0FCgxcaRzCHhA3U1k9aTaPDmvFmT0dyFnQXL7f5ec3W4k
co0ai7hkqAmvA68DlUKvQMDSPMsh2k87oXPSWKjMJElTO5uAkSoLgBqVE2Lw8n3fA2i/TLMafHnF
Ie3E5yIEzVY2Vo6iJTUx+o5fGvF3DYZfRyzPTLk0ThLFryE4gUTSoQ8XJTkhLTyJjFvEB8F13LkF
YEBunlhRwmoXAJ9/QQNfovzfGHQfhjAz6FKwKY6qjCHAsWYi+iqwWKMcg7M7EwYLw/oGA9QJHWFd
nd7PqIX43AYQmVX02QhmVlM6tHUSlhjBlnnHr8ctA0Tc28D0a2ChbG5WMTkuXHJp3udmx4+f9wuS
+Wd3PbMn6qJteo7DXQt2CUsOdWElRewLoY4SZQWlM+G8MGAEIPl0pDd36ONjpmFKjhmqCSITBRKj
iyVh1q+CsD+iHChSer/9fKa+L+s+bI+Zah/0juPEDMO8hbZ+ZhYmrDKYnQhpMJP23nQ6CjyighwY
yOKLDGAhBtvo7Crmh7DGbte9ZpYAG3rP4jEUjei3t++n989HuriR2Zp/EDg/fiMvLulMk/5BS7ok
Jhlr2ceJ+uPF5NJpncn1NEikPimwB1OyPWzcz/fNwofPa5t/24dfiCY+OeWX+ogPmzIeJDCp9lBJ
OC01DrAAmBIAk9BkG981ZMO64CN63uUoqWoBOQZ8DcB9FWQHcAZW8fTKMg4P1ud3vHSm55W/f9yZ
FhaMiDmI/I8wIha00WXyPqzYD9BGi5tkJmPTKQIXaMU2CU8BJRagkBfWEjRATRn0LdMJHHkcTPj8
joIiuhEBkMT2d6hFdFDLeEJvPl2wTBbHNJemf4YxzeTrjzxMv4ks83/auqmeztFT9jfSVm9P7d/y
97+dmqcmqpvo5a9AfclEwD+mvtzlVRO+Vdnftk8VbvLpe9yX7BO+cF+CIfUXXpVhM+i6rmqCDv3y
hftSkOVf8CcQ1oAaU9ZUBZvq7+SXIv+Lokga6BMEUFyCHBdv+jv5pSD/IgiiCGIwSVNlVdbl38J9
OZMo+HxVEUGWIwhgcgML5kyXCFyS5YOvDIeEqyST54RHLSnBBJPxGimzbKJhhbTah9k6fBH3f8t+
bXlnptwHJYBraqIKql9dVARFFebytqh1LZMyoT9MXQsqbx7smSDxTr3Pr3IhMJhdRpJ1KBRdEmQD
X1/rdaGIz30qCt2hEsJsE8Zg4Q7jwTxPsmjG3NCRsBaDbdIn3pDpJ/VcBM7CCL6ZXBFU0gYPhlJJ
kMAjN3Nncr1rx2kaq4OeN50rF4lh94Wi2LzRAdqyVpJVmvKIw4YB6o7LTvS4BIRqUm6c3USoFKKo
1bhuQynZCo0QrIOuCJ4ltQsXZmpuKvK8qBmyIkqaxkhQQeX39UzxUyjHqiBnh1jKQlvNYpjQWcA5
fZYq7iROHby9qZZBUFDuIg5l9/xUPAhhGNNUnl6bKAhfMrGRdjFflavUPw/b0I8N9yxqrd30kuQU
gR7bum4Ursy3h14d+3tBAsearoBHPayFjiYNnz2q8XBaWIJZ4hG3pguYflHW0a0iGupsCbJ05MZO
ks8HxUjkVZkJA9UmJdrwfVBTozrztJWrfif7aW+F2cjbmQHihc8HwQzIrzYiI7ZGNZOgiqJogNH2
6+nNa7VXdCVODn3WiOvzWbmLAzGzpF5tbRDHG1OATLVaLaE3fnsAFN2A9DB4cO7KojaveG54o+7U
LA0OvTaGdNKFu3PYAhIoVjjTj2vDjZrwpPkKsglBUptc1XHk8zuf+7JoEDIg+xghF+ScAZr4r289
E4w8i9XM2IO0qna0gEMtfTlpV0EW9Zbua2dHGE9yEO9rcUS+AsyqdVT5ttCKCO2DKmWdSGVo6915
PCaV7oZR6ogZB4C5RrhvziJtgIGkTcZCv/U3AkoBoSXSSaKsYs0UfqZYk0Yu+oETjX0VGdppVPrO
asbSX7A7BXasvtoX+HRdwvzosgIu7blpJQ55HuSaPu2jOPWGoOWcQcAmRa0RaRMltoWmGp6kQn6O
WgAMTepI0lbXFoTx3P3heVXApXWNrY/EaNO+XiIuqcKsyydxn0k+v1OKbsNPw/mhawy0YvkFGCdL
KRE2ImixVBLz3bOilGpotoWmY+OUSf6gKNuwNvqcNgmPyitdqUQvU6qa+FosA+q2KZkukavHqa2k
t8932NwkZsPXNVkzREGHIuO1mWEW5LKqVInB70OQf1dcFDzUEvZWrMkyoKOEsUM5YGvEW1Cx5Fst
kjWfDEPne1qn8JIth4lI5DEUHpVerbcow/CB1SSNwTbz+WlJH8x8K4xVlBRB4xV0CGmyMUeuF40h
Seusa/ZSnJZXoqI0Tl/6GszaRLA5LgDwbZdp62wshps0LzCBqZAjuNHpELVl3NU0kbMiJkUaN3tO
k0o7zDKj+3Jof5MJ9/9HZr4v3rJTU729Ndun4i/AaM4IAf+xWUfzPPmuKYd3fTHlOEHRfpFEAeyC
qq4osvqrLcdBxv2iy7DVdGhRJPD4X405Tgf7OY9OSglLLqq8xhb+f6nMReEXA0DcvCHLoiDBQBR/
iznHVMmvIkXRoLtVBdaGIvFQNNhtXx9mTRmUVq186armRMQvk6CicphrTqMQH3WS2N5k7AciTNOC
ov1aZF4urGmYHhDWSrB3hJkUSREzVeqgkq9AQ5ibuRYika1NS5YK+5Svbg+WMmxfcL9LyPXjFH19
e0rWxW3aNvxx4qQtp5VvvsCht4gbVkn/GshxttIEfkFMf31ocWeza85UWF6fq2KIef5Yhz5JwwCw
inUKJDk+OOhFtXCxry3GLxeTwWfPi2ithWqYTWPOpT4ELy4WZj1vGmjmBPFvMpoROlZPKd+H9ocd
fvgydR9N8ZkOulxQgeiEES7JIL6fG8ldW0uV32jisQqSK9GX603ll16WJF7A9deVPHJeJCIUI7t+
u1OaKVywEGZtOJcBaIoiCBrISQ2oXTb9H+ILuVSMldHk4hGXkjatLO4iIy+ckus1t89bJLbVGtCI
XS6aapg1p8TuxBYB1iKL76Io8zivqbtm+/m0fLPmQMKWYbsrOg+nCDbM14MKoCWF4hxph0lu0bZZ
jyNBXTrwPgttcvWhXNpj384CLqjougZjQ4dbNF/3qlNrVS8n9ZApRkBHPTpVArcW0qK0i3gE4Gcj
TtfnbBhIWHJU6YEa2Peg+inGwhOha00+zU9Bqy1ZB9/IE4wL2AmSAbgYTQN77NcTwYtD0qfGpB1y
Hi2MZ8UDd8BjGrelBcNTcEKV37TVFLvjWagW8szfnRNDVnlVlSAV9TmsXnUOtLrtcG0tqDepFr8b
sORvhGCwMdrhTjPafdgA13RSKtmSJTnwDGS0ck2CC9WN48YYfNH87fvC0FBkBD9JM/RLUcSHzcqJ
kK9BKWKZiio58LpR0iZo3xJOfshqXVzYhfPJZwSKui4xWQcXHdP/9eT3ke/L8J6UK91on4xS9KqC
szuuvB4G8TGcmpshApR8Ni0apnNhbkC9SQLUmAGfEHzBs1Xvo7BAF/MkXMnGKdJykuiBKacSCVYB
cEvRGwGw3rYhClCLfZnEUWRKS63UF4XxUdRfxiDK0LYC1Cq23tc3nweVJE+9KFx16K7damBfk55l
0W7VnVJR7IV3TbWHyFU5MMbSIqeh508kln+reJoPYyaezlU0ngMOwwjeVdmuXoTWBdN41VFOW6kZ
9VsSAwb7Sa1MTVjJS7nAmXWLPcZW4sMszLZAkwepz4+4fA/cOsENRLeLzCkCCfC+59zgRhZIWNFq
ujkDn/M+Ox9qNAu/fb7pZ37kt4OYbYc2TjN4drxw1aopVcqHTgTQgQ5bdXjJ+GOBDVIZCOeP8pJr
MteGl7uXWHgMHrwqazPV2/FVFIzRWbySwSgSUplnZMFtQNXB6aYrPwDyteRCNZCk38b1QKr+ccp3
mbwae7s/X2ugc5VRSSedwtZMi1Uke2lCA3Uriu7nU3Sxq77ZrTgv0v9j7zuW5Ma1bf/lzXmCBEgA
HLwJXZryVVKmpAlDlhagt19/F6v7RFcy6xaj401fhEIaSCoQdru11oblhhkz18fE0rq6yKjxnNXB
CPBY7zyw0ROjW0BAFgVANHtA74nMVy9w4quf/Z/mYClIhY/wy/KgVLuqu68Mh9iOgs6CpwfWqSm8
LnY77piGa3d7Mm8c7VXg99e2moaORwbeorDXzlQZi1BqtCfPGYj82X76XpPbqHc09ZVDkV66SeTw
fWLi4/0q9SGjMEdP8/B5RPsS5SHFs/HavRb312v49ntWuz0aRawKrcP3oNuLdKfI5feiv4sglJME
jPsjkv/ZXRMdaOPFYyCrzyndGxOERbqH6JvEQ5Q/Sf3G0vd64mgQ2NHPyeDUhU+qI0f/u9oElX9X
JjuG/MGXTDzl4Z7Vjv6Mpo4fH4flQnw0k9XbZett22ktVjaZv7X23uZBDgyB+N5NJ0ofPx7ryoOz
TTyQDGYS8QWyFesUi6nFlm0r03i2WzQnpIGEnn64t+/sbxwdZD8ebFUqw5lZDbaa2YCuQTzmOOcd
MJEUv5y29hOGYjb3eXG0pGOrYxbvzOym710auhr8p3F+ToA3QRe89KHv7iEwoZdov1NB4rhwrCf9
ds7Qe9VpIBCTOx1AmC/JCxqhVkABfDEDkLoydpfGCRrtaQ4dPjV0P/d3ceqnpienWxp5+M/JT1Z4
sfZM1PHjKV+5IX9N2baWVBZCvrXNh7dpaqaajOdpZwOvWrkSQuM/6ZeBuQ0JwmSH/HjPvSS+rTK3
rjZu6Wu99eIsLSsOI4w/YA3gIF/aQW3ITTstseJ2tEuhxA4l6NlbXmBLQamFG/6U3itrVyDlEYzW
Ps7d8RcSNYPwWsNRxd2AJEEYDEnqkPS0yKDkTgj0jHxSvWfiruW3c3MShWO+kD14kDTz698VhLvl
F7t4jjTXKIIYoCDxaTZu9BLaaKLw1GYL1MtU2N/nCh4VImAC8uArkviNY9WUjc3nCIucQzt8djMg
fr/reD1PDNW/0u2MuyoKyHhUqAffd73TMocCudsEKfP0Zoc04Me7zi/zxtcftDK8YdsbshlH41lM
boJ6Izml5u2Azg4P0JHp87uqfeiTh54du/TGYEeUMDrNIS9W7cTgZTEnSx0T72fkNaGnFEIXb8Sm
KCd6ELEbF273oznxn6U3PcdP1ncWOvwFpyucDwEDSjl3CuHUzyIIvzDi0JORORFzzD8wLcJyhpO8
hw9gP9iPKbhAMhh6l2guxf8iXnnUfn28Fiscx99rgfwtIjSOgtNV2kpnqFJpg/GsvdgP1s/0l01d
64ckN6150I2AaUGH5/q2Plq/69mJUqd6wNzldzji9hdg24vvmuHJ+/aZ+uVJfqoO1p/6HkdOl476
0gm3hdH5mTyr2/AGCWDtCY0oDsVWNLEO6V6vsa0bBH6tMIW+SsITnhftaGMSWNwanU9ADasdea9B
t77elZZjZHtsG//doi+rQlQBDfKPl/GVh72+yUuQZyKDgZj79ci9OeNDY2uSxTF5jn8pAP4/x1Dx
32WdZ0NDbnCQlcmHILcDPJpW6upfiCNumk/qGRvaHWTpKdPJTUQ2d+3nIXYEaAba7uMvXPX9/Wuj
LfZarkLAhSjq8q2xJa9LJrBGaGILfHHujJ9g/60nP03c5rEFV/r/ccDV41bnstPYcrJUjVDCYb8V
OnvpzoSWAJMz35mQgodXpzb8ys15rs6CylQo5HIWws/zz5Y4w333W3wyntLv/Xf7lG/4z1dhHJ7u
N6u6LkFpTP49WnQKISWGrsXfyS8rXhp9J5vwxa3BVqW8aG5Z3FgI3SZ0yB0PtHOj6aEowByYQJgo
vsRcAuaZO/CnCmDQ9cDU3FIECSxw+Knj+4I82vO+DO91K3Ks+mSqOxPHrUfkZT2E1UsxbmmSv+vA
vF0fcnnq4lTTOprgqa3QkCH2ps+q2BdoCZE4FLnvnyhPqXTr4C1+ytVd/Oeks1UiUQ1tzqIYY4bY
B8OZJl+zA9W8wMfUQp9+1rinntPIwdStx7DcumjvmTvkVXSC6j4ip7VkgxYNyuxmSZ7DP/r3aDqG
X23DVz/KG8N0tPYhkRu+9Wsa72q+/wy4rkSTqFeNXVTkmdk+Ed6YuZYdyOmTwtytyulx3RN00SI3
HH5WprOAFBtLvrwdH33B6mD2td2YlGPK/aca3Z07L0YP3MSZsk8fvylXvvfiPuAp07lYMppr/Foc
1cM4haH+MoyIGWsn745TFfQydMqYOIn99ePhrvMUq/HW88o6xesE42WTn4t9J/223+Vo7cjcGU3/
pNdKj1RPOfcyBM+f+6cGXa39JNvY4a1pry7RgBJjOPT4DGEcBRqUoC9RczSir4lypfj3r8xq0qvr
Y6XFLMIYo2mo4UNeERKDTYBW6LrlROjEZfo9e5B3AvA99FcZD/pXlTs0umMU1QgvCx38itCUJfG0
wq2ZWxlIaSKN75Yk+Hh7XpOEF8du9aXm5eNiZWEvygJfmqN5TOtG5W2Mpkr9LkWm8D5uDlFxA9zH
hMZms0PrncKFGHviWNPPyrw3S/jYYYIIWHq0RDKhvhvQ6bS6z8BURv8bjbgjGjnmtyCAo4a+6/TY
tWC4mDtqucsqdKxBVyZtXxiFqyNQrfiL7H99PENjWeurGTKDmhTJapR9VqkHS4vTLiGYYa8evpU2
JGmhwMYONdrK0K80O9gI7efHfHRbtmVHr5zkZXHfDL32F0Ri67GOoWPT5/YuHbAIbgeaOoiYuArQ
+dhiw18bi9WQK49BATfw937mt4V+0N2xP/Z2oLNfHBAH/Y7aPm82nmt29VxjUAIs1oLDsnQAAy4P
UazpCdPTyXhBFq6tDqa+qwBboUjOBFbs2MCq5s500vBy2h5JjmkW8HhnIBM3BASyGS2s5kGiIRJa
CpVeCjlNzQ25T1LPHBzrefhq3+lo2mP+1L5NXyOcxQg/uvXi3EF8DC3L/rlGpRr9FaVr34nEQZqx
MeCwLo5qAnlOcWuXndOaZ1Ht2ugoaneQCCA2rtKrTVwfNEIZ6nuEAk2yRgnldtqRqNX0l2R2MF6N
svVt/wciLnPAwwcbKg3Kwykw3T7+0QGumXi4PvV5PKK7r+2IT9ozwE25wALcwcEzY18Xe9oEndgn
X6NP2Z3EvXRGy0+El/e7GMinJhiFw0onQkup8bOt+Z35p9OOAO3Qwh26YE6dRDhkh1TRjMU8xwzp
+N8hBCARoyErnG648FfO1es5+GcFVo9sazd206U47w15akuEEbtE27PD90qCSaodPr7YqzbNMGGr
0VaPbKyJSVMM640ky6H+ybHVAh2VKviPBRi7pSvQVfB3njsVSIBqR+A0HxFjIq76WX9LMweGJvyR
bWWA3nltkI9e9ChQ/gCT6fIqAOumJ9mcGi9AC9LG6SMXccnHE792VpaJWzrj+PEYaJ1xUVWWG7Ie
jRcOegQaEILPWzjtr/xHRJw0dNvBm6H1Uzoq2kfnj8deAZb+XvQ3Y6/sBR2pHZsSYyeNY574Wf8t
yuUIWuf+PADvki7iRBzh+FdkexrDjc4hcir7DGsdOfoGDuk9o/52IVbZtsjWiyEZB+Olle6MPodP
0nJ1yI9GaA308byvQ6LVmq+siLLnSZP1bLw0k9qLDMk83EZPh2Soccth1TUELoGm303dxrOyOfLK
iGRyinWQxHGiKg8JrgpsVzR2RkM4RCjA5qCDonAsdI7cjAKXrbx6z95s9cqUyCw1KbBdxgv71p3q
rzhj7PssnFQ52kn7HetuVXn56MAz2Vjr9yz2221dnpk3iQCrkangGdbaos8UPQt7L6p2+j0cSPow
fTd/d+OupNjpeeM4rXCe/z3cS7kdaDMUdVe+qp3zlvaDbqAe4qboXUtdbQrqcGfZrTd9Y6J3uvhT
XXxRfHbM9GcSvUyf5/JY06+VYTjSeBwyVGBQi0UpMIRINnEZmRya1C4lDSos/scL9f7x/+dzV29N
HJZG32LklxBJANMtYWeaQ2icUH7sqq0077s2fkluAQMHqOaan9nm2tKEqzReVOtXDEJi5egaEKBe
oAa3cak5YRKU8XEz9UmX8311DN8MvDoNlVaIsrMKzBJue+7ABqJsVGVeTnwBaWvT6XpP9t58RiEk
I0GruawDZdMDMdOG7g/1O/QQ7gBe9eLsMI03BMXwdmemAWW3jD/15ksEKer+0A9Hq7ubx13YbDzY
75rFf2awZm0KlRhaIyscK9NtkZmucT6QDZ3Sr+0IzDX8ncz7+GRcpySX54oBMwI2LSfmGqCRG7NZ
DC08spgf6Gw5dXrbGB3iD+WZ+YF0XoMmj+jhqbu1uZ8aGYyIAQ3qMkhv10GuTpa8y/M7JN0IROyT
h3G+E8TtNY8Spy4P1XDHETXx4lzrXxN0/uz9Of+Sm4daHYjY59DsyObbUuZOmVe+SpEvJ8ipGM9x
eJs0LxuTvboHKABQQFEY0uOAEa8hjlNiJTEb4QjY5V0B184U6E7ZIs0sdvJU2wfePqXlA26rlDeR
PPA0mHOUZZ+sximZE2auKt0h8ezfrQ2BLGPyY+llxOvgq8EJg/Nwr2l+jUS7Qtx20+7KHGog+eSP
ddDww/CFQHMEphcL0kKTTz19PL3XKu7FBVhNb2UANGue2r7B9Ewob3SIEN0G+lbfhauhuXcPCXLo
okDdpH5CFpkTLLwf8RvTQkIqMNFH2XJKzM10Bdo5Ex+yK/bwJ0XTYuJ3WCa6K5ibGm6j7coSYGNf
SuhTm+ql1h0zd4dm33LHFq4ee9a95K6RuliaWnhW5Mo5YNl32fktuUOKvUm8jnio2NbS6UBJrpxk
dAAfbb+NlVN+Q/hakyAvZ4eFrimC2jqX9u3Ha3XtGi1rBTKJqesCeaM1daI2EgNImwiukelPJNDj
zJnbRxWVTgtIEMjlptt0j1F1nBffezyydiOZefVarT5g5ZTWPRlaVsH/E+leVJ/L9p4zl5ObIdy4
4tdx7WqktSdWWhSYKDjbeui3CC2n6YvBngg/VKXTFUc73Gf1DU+8ovCaLbE74+pJWw2+8rx0Sasx
XM5kBR26yWW5Z+MwjEd9IUXcNv3BigNr9MPwmNQ7I72P6h2rXRs9CWAWt1Jn1wCM1desnLO5NpUR
prHxItVNy/cC1YnON1+KX8DtVYAPNFs+2ZWHshpwdSWB6DHrmWD6ADiq6VfVH6SIHEbPunxWk1c1
T538glWH6xKOzeHjQ34d+AD3QXQAm2zOgJi9An41JB/VbGYvEmh0ON9COWYrE7+1568hLyCABw4P
gsvuW1TZ8U22hF+NRQev4YiGlGVZu6kO74daKtecpj+CAERtGNrvumXf4PNNOyqnn3EU9PPA72Cx
Ps1NXW84W1feJSZBES6D72WBWrVWvFtK9ZwmRvZSqwVUwarRH2G2dh+v1XU+BOG4wZA5BX4D5bnX
v3/jS7Z8pFoa8filEuzrWMgZ7a5bAHyLFiWmLDR8QJVvbbxqgKehctqhqE77rbleP0uvXwH4KOS3
wLERqwTJWIsiisIpfmEjSplZE3miYqmruoYdzNorBGBTtklBsWGuLPaadtuk5IVXxuduSOaN07vc
hjf2RIDnA9QUASACqCGQX1Z+fTWOVRuHYfQyYhCvSvKXeGy4o7fRn6GuNykuq7uyDGeZNrJgC7Af
YNHVcJlQlj7bBebe01tGEiMwaBu7VUs+h3nk5KWZ7FtCa79U8nuVIZKieqHdNPr8pehhxcuea47J
ysqPcvkTBdCo66x91VNEm6NJ3QQPi2GBpRYzK9/wetcYoOXjlyoEWHIALlF9zceepgKUMCAfnsmI
0sdcIX1YG8oM7DA7hG1+Z2ncOKhobJ1Kk7EnIqkFUY0aUllllcNZcZqKKnMSnRxIKaIdFTcsnjQv
5WjAYnVozmHRrf1dybjAEdJfYVYEuBYdqX5r5TEPU9iFhEf6y8iM+1jqzlCZqTeIpLmZ0/CTlmTa
E5FzhKr7yPd5XCpfNUTfpWK4t9KyvRlHJAsBL72dEjkdOmq4ZWjdJcB1O5Oux48h5ul23QwvgFn9
fax3A3hveuoWMp3dj2/w+rXDbBgAWDYDppgxsHBWb23LutROLL156VMbrbdjrH6kNQmcC8V9q04A
xEq/cGZ0ARrixG4YAUjDZQYUXAGfrVbdeNS0AdkoVJZV1oT3aYIUXDSzAP0uXFBZq6eW8AJO0ATx
t75E+zCtDj2wj8hGHLCuhQAqDbAoCF+4fzZf0MyXga0+jHZvy9J+Tsu6uNGS4TOBqykZv7dwkNyC
lY2bJ93empErpaM13MsYgBZqiOyYG5nfDVp6pHnqIFAtPMCdUo9QmPvXFf///Jb/w/H2/O/8liBJ
EzBZVJu00+HX/3391//ltXDxH1x/EFoWnO3f7GRu/ocBeIlXnQOVI5bEzd/sZM0g/wE1DtRC+KAg
KwC3f0FogYsKIwDE1BKZEfpvCC1X6SG4ueB5wMAtsImFPXl5piqRJ62Fk3+aaDUdQUpovvSxqf1Q
TW09xFTNDxmTkxciXrvXcOIP2RiP7lCR/HFqB1Qz3yzZ419m5GPChIlpgbOtA+zJQEJZXVcY2zjS
B42fTJLSQ2sWrdPkaXFjztx2elu0jqYVCqlpIvw8ySNAEUvihm0mNzKxawcDC7NQBTg2B1Uf/mqT
31j+cCY0VHZnnEJV534cxY2XTXOz/3i+r50Y3lhTDrgKJgz2NLYSwee6njrlTAtb0ocnDdbMNS2K
5kVSh4JizIFyCluxG1l7g4dhdkkzD7/HskbrsNDiB5ZmKfBkdR5Io+p2o4yAg1JzdBBDGO5Vb5Nd
2yS5F8p+vGG5NgZZWZmBocfNZ9mWUjlIlNm+qWqYRkq22Nnrh/d1ZgvxZSFzEfPKdbKmlsgeJeST
ptRN2WnIA9T3hZHcVgoxHld7MKIdNlleWUCqK05cOgEy16FSPlb7OIIHrocB3ieHKA4idxGkKd+P
Rf/SWohJtXCnEUQO2kam9nrbISRgQBJAQC8AuN1VDo/g/adD24pTTFi110RmO1NZbZW83h0FECCQ
JzmHL7WKf+QYFkwkSpwmq7NcngJ9PDV83PDUrrCVr1goePpwk5HqB0Xs8nJHtCpikpP4DIJv8tQZ
AGWg99YI6GgW5c1T3ZiVHlCRJqepLjuYBDLUd7HQa+4yUCErv63JMIMiVUWdU85MFr60pznd+M53
VoOYQGqAJA8etVgjeLK8zhtgF8JTWpaab2tAdJOpsTaelveuGs6hiQXXTTgW6xs9lLUexa0WnkAK
MfZ9kZQ3FdFL1NWsFubbgpvSpI2fpmWzm9Uo3KmtyItdZeqrRZLJ0+CJukMdJ8FUqF8JOLn7AYHU
Y9qyzGFx37pTxyiKhQ0Qe3M/e2nJjGDqpPKKDKQ6Oc3jkaSk+LdZi2WbTcRBxAAKb/E4L7dZyYQQ
wF3QkC3Mh2M9YSZQNvgBpF62E0wptyvyPuhGwInTKqvvFC8qpyhy81lLAa7sdOBQrSTbessX03Hx
tAEoAq4VQVEXHjC8ysvPssYImbS0jc4RMaObMTHgFGo6vREhiOdTjRojnrX6rpFN5338qq5CFC6W
kQHYRuoSKT0w/S5HbuncsSROo7MU8hYkefbCtRSKIyHYbClrNlzMxSSt54kIFJV6AtghxrsczRrA
TADOPz7beYYkRcEBVh0oOvsVsvHKqkQSNKnohuFYZ1AwxYWZvWhKLL7Dq6DOG/MUgZct7MIWpxCM
1fs4KbmrqKlcYqriC+ih3J9MdabdPO+sfug3buwypdWUQSU0QRpBlG3DSl5OOTXmDFo0Jd6vqLcg
rpB/i/VCufmUbVVzrlLRy0TB1GIgxxEbYi+roSoov1i5ldgnra879M2sGraLoG7yo6+6eF/R4ZYP
gu+NofohUGV7CjtjP9ej5dkR/9PrEs1NKSseaUK+dWM477XK/Aq/igezRjpnIlkPPLDSgtzM/mSm
ndxTE7QzQ2WWm0LbBTIJYX1jdfQ865Pul3baIlWGIoDRafwmaYrEn0Rd3swG8mhkZr7Ju8cqt+tD
ITVwTYpEfp8Ky3Zb3WoPRT1EwdiUmmfXaYMCyEyBMZ/0jafunRPJF9KJSeFEEuhzXG5Pw62R9uXI
T6Au2gHpkUSXMkS/0kqimSsDNriXcgto+M6JBCxMLOEjsksgdl4OmlqRXtKS2eBgFOx27Bn1DK60
vcRbeiimyXKjGch3gDk5kI5Dt3Eh3jmSAk8NXChERshMrG5ha+kTbfMM5ySmutNJ0j6WNHoyZFFs
eIZX+UL8fEEWB2GBBMGQLA/fm7tXJ1nK7Cm2TyyZ1aPo9M6jCdW9hjXQy46tIch4PbiDmKib9QCH
snaYNlILV5mp5SMoBHjgKgN4yNephVE2w6BZhXbKC2l6dcuLW1ka1S6r5QhlCFofyZzTWzIl0x4J
Bjvo4iLeN3oVb2Ti3nlsselAXsOAQwtmnYlLst4craLkp7Ex8p0J19Sx06K4TyfruZ11w//4bX/n
bAPjDYFXeJYosa5zYWDrmr1SVJzqBJD/Enz4IBWFfqvRie3ydCL3g81+fTzmlYOCaZmIwmDMAJsA
dflyw4d8qGfTGMSp0WPmT4n6Xo+Z2DBaVxl5BPTgicGIQLRJX2QGLkdpOYL7rB2Sc6EhL1vMFWRR
MjodhoGx55DXzd6g9niMZAV7VjfJLjaIdiwTu72XaGDi90hTbB31ddkW3wQuLizkQl5f9IsuvynX
FTR1igauRacUSGpTf5v2w+wZWZjvW2vSdzGlkx8mVYJUoBiOzWAMOyQIp41tf+e8Q84KRmARgYDv
tnaZi8LIZVQUyRniVkAx53G7B5G9f0DYGn7jFun9ZORqVyCZuLdimR1VD+RxpeJ29/FhuHZrkHkG
sR7pMXwLgvTLJYEsnE7GsErOlpZWhTe1mfGpMiKEwk0ej2gcA4evRREris+t6Aq64W1c8Rwgx4KA
1FwcPmCbETtejm+OaOPW231/DrNqdouSUH+A0o0rTNT14J0O+0EL+zMSsyh4ZzO4j6FdAbeqxDkN
zfG2G/vmm8Xs8iEzSfTSTTpK4m1eH5sZthBAZvmYNKLxFIs1p2Mhd/pprPdVTkAckpaxS20IBCho
0XhpXvceRHXYhv26flIAFMCLAl8dhTjkmS+naBR5PBWGLs9VEY5eWedkJ1LCvKKy+10zknFjTa/v
NwJrOKoQv+CLkNTqlKsiJyVHCHpWVHvqtTHdz81mMvg6GgO7BxkFG9d7CSz5ahRW5SqfbVqcJzYJ
J6qsI5E22BHFPPo0nahXzWOHgrHSHqQ1RLsqaX4NCdF/plmeHEQr80CJJjkRi4b/2ngiQAcLDm84
gp8rJ6uQudZKorIzSSLqqajIvKIu6JNegtL2b68PSqxwk+EmYDRw7i73tqZdOZKCqPM8KfU41EX5
o5vSCti7ctjFjUieDNJ2QQJVhK0H9voxA2AdeQkA18Gogu7C5dAD4A7NTJr8DAFM8hJZeB8oB99W
b9mEluZD8SMNAWKA41j8aiEG6nGhQdWlATjn4zW4Pt9LrAbSIUAWFHIjy3l840BUgxWjHZylzhoE
Al2jD6XDwK/kyi6dRi+3oFjXqRi8fxZDpm+BFgLztwoQLSLzVBGpzgmdx3NrzSlYlXp709IGUnSC
90+VMeCeyxqdwEiK1MooK0dPK3LLxxwdyUKIAtgxgmMVS+2YlCMcm3SgjpUn0R1KXx3KKMzaWVJM
XgpKvWNP3XhDWVk/lRWEND5evmsXAI84lg69aJY8+DqQj4pcD0EfjM/NOOSfmpSDT2VGwuur2t71
pKm92UrFlsO1LNJlzIOkgQW1DKwjfl9jYmQhRBKHeXqGrcwew9zgxyLsUfawvgn2o9ZV7UstnW7S
Wfb3qeJbBLfrRwrMMeQIBewfnv3XQOnNoWlaog92KvMzzGPrmRP0q4a47DfWdnFlVrN85XfgcKIS
BFNzeTQnqfOZVTw7m3oDnEo89jdZWvIdtNy2xHjeHQqOq24veGfUyS6HqmPGx6HL83NeFNJpeFh5
NKWfUwvkqY8PzDuuFUNobkIHDu/vguO/HMpOQIOzpkyehyjigYHUQKB1VbPnAx0ckWls1zXdF42D
qjW1U/vYZSNK2t0Q+zUzE99W9rARQV/vJsTKkC9YOLnwrda84yQbtdpMJb4obOydRArPnW1tK06/
vilgrHMAmxjYhrCpqyXmRmhMpTHIM1gayW3PewY22qiCpojl3jY7y4Mk/LDxul3tK5RTUbawoWsD
Wgz6zV4uNhT+aT7HYjpDQu13Z9Vx0DcZgb5A0z5v7OvVncRQUCCFz4wSK0r+q0hM1yPR6lkxnzuZ
J/7I7N5HMhXZ76hSxwjCj442A9EX07G7VR1Klt1gbgmhXu0kJGTwkuNSQuIPyIrVN5DFLRWhSc4D
B+VA8R6oJYgybtzLq51c8EjLPNEbwiCojlwuKrJAldI1Wp57UicHrTGsW32cBg9AiDmIUhHu26pM
N+7NpZ2Cg4k6E9ZVB/AB6WOIF14OmhnmUHfCbj5HFrs1uvSpGRYSSmycEiX/fLyXKyP112DQV0MD
D44NxXdfDjaZUyuNMuo+SygO5Q5vrRK4jjrbgTDA3bawp10uWga8Mt4HuzbMhwhqf37GNetQtCQM
zLlWOz0NmdOpdnKNuG92mWxrMLTAvzR1ZdxqsRnC2Z2Uh/gp3Qk1iV1lNZZbNc24YTBWghuYkIAg
HfZLR1YEgLJ1M8QE906bw7k7TaUmj1LLoLWNg3IX5pVEW7KE+PYE3BvVKukXETIlwLs0EKBBWcS0
cn5qOUl83TRLX4m0B1oVhjSTKjvpPFe7rhrqe5xrccxHS/htM2QvWsljX1Qges4m6NcpT7Qb1DH+
jKk97ioV0jNJOQgOOtDHAkB8oO3HqkCyi2dHE9JTNyJCzXuOLcNPcr0EqnPgHjOQW/x4ry+vzF8r
AyjLcr4WV3jNeM/bwZgqwbvT0KRoq8Za6pQDhvp4lJXDvQwDVw8nFzG1jmLOFSszjKXdmqF+mnpB
MP8JCmOjMr2uL/ov85T1DrTQraCqNWsfJiJfTkYC3ydPHIIY5LaRtQzqjgG9TXm58XXXa2AiVQxn
AqcX+lNrXVARavUk2YCPsxWob8ZouCh62Rs3eN0j7nUNFs1EoHVg+1BrurxVKoX8b9JZ+kkMESh1
eMgAiO9qUKrM/AHlaszVCGPhU9qWLtal+qYTsA5nbQKhz9LRPweKh25YCgPaIVZ2j1LDsLESl4nD
ZZuQQlvSDJCrRip7TRY246TXE6EZpyy1LA/RGaCpyQBugmH1ALmocR9WVrzrtOiXaHBNPj4ll9bq
r9HhUaE4huL3Un+6XKAyLGKtYBE55WJMjx0HFieJkKeUUADb2Iyr5xQ5Kziu0JJBfhT9FFdveNiW
c13mip4QUcjA7IzQgy+rXFpCKFvCN99Y2FVx/3VuCKPhyUFSzUYSZzUgReV3hLmnSNOH5tdJmvSg
17R8sBcojoVMgpdOUOdBcZ8eNG02XVLLMJi7LHvMsnrc8Avemz7yCsDSQB+Cw1pernSsZ1qCxaGn
ZCgnD0lwyxkRBTk0a01PdVxtjPfOzuLEIwXOUVdExLDcwDcOM1EtRBcrTk944MMbOIc4Q8Vo3Jtc
l1srvVjCf9zmv1Z6KcPpr9wGpJ8vx7LCTsi+wxnumoI/zEgOe/2gPbEhYv5sDhwgp1I/6zzlAc1z
Y1/ZNXERqk5I1tSfCICFXvoDjaahae5rliFByDO2DNK734g7Bi16QD4APbn8RpbLuJxD0zgNPTGf
TarGu6Epcn8quygQqPcGMi24V/Rz+vjxHVtW+mp1gOHjoBNYqOWsdkJD2BSZyjbw1hESDBkZglrM
9eFfj4IsBsBrADThD7Gchzf7bXFgWudEM0+ijQ0nFUiiNnG+yY24nguO7wLYQC0Zoi2rO8XHOLXj
KIeAGPKVvlmoT7XZb+WC3zm6Jpx2dDQAFG/JrV9OxdDqwhDDZJ0MFrNDpGvR3uwKdcPQOODp368a
5OXQ7MDAw8Tpam+mDLAgOmOoVsUhQJQoVyoquw2L/87ZQ952EUI1DBQs19UKxF8x6+rRPCVwdHZz
xPlOFqn1NEzD/5B2ps1tY0nW/isd8x0d2JeImfkAElxESZRli7L9BeGyZez7jl8/D1T9zogggxjP
213V7gq7lLhb3ryZ55yMDkOW97CNqVYrpSUuHc13vzLbfToi4ITmJBVBd8z2fZjpddiC+j9JTW/B
yHCFwXXCpPZ+xDG7HoH8FNUQgYYGhyBow5eyFsxn0lfFnZ4E5k/i4uIhj3XrVUL9IF2NreT+ENJK
+OQpWn6s89isUHUzNrUqUlcPCyNwV2kcjn9BvQvhmWli9GMk5pQcHUCkuZIjneQAFdv83hplb6MU
bcgl0EkRzVNzs/yB/HALrinQzEPampqDchXcVFPjTTo0bu6v6zHvS9sqa+2nG7jGX1bR0niuGhXU
gDytHpR73w/o6ZomyBnGWpNnjmRUenEoY9Loq8AsxR+q0hq/BLXONacf+26HSLpQryIpK+K150fV
50Gtg8+K2uQqdbzMfXKV6sHPoixe1cqQivuyVo2fk+IsBJG86hwCxi7YhqNH2jiUqihHiSALD5YW
dZbtWgF6LHoq1fdR4UKeKEiYl6teTI1vQ8e2pNOJbKK3HUgAgAaFWNmN22p0qrhHj67IlPixIBLb
To1rDBDy6ljbjaGVr3VkkogqqIL7m67ouE613k1/jAkIoZoSmbdPO5n5c5VB+dX2NRkvwjqcb5Xq
jwVlvABSSZOWqybpEF/JrDCcQMEZLBRt9MVgJ4uN+7ll+mEgRWl78lpB/2016A4ESpgdp3cK5HJu
9H3rpeUvxZ2w/EqSZxEyBa0s2pXuNi9yHPbpmsdJ/ZIXYxdta6luvpq9qe1CudckpBZL41fkx+O9
0lco4Oa5URObZWFLQ906jQjbg8FHxRA0DvQvrYhXuYqgldqOOSVpJNSeyqTeGkOvyrsh5MVtq42r
JKCcy+FrWwiysRLpJXkXe0rWo1WjgWOXQ49GHbHsFt/IgNPMVpFqlKUTSStWhlCWAYzcvPrdZT1J
NQmpyNoWxVF5NdFnRdtlHC2oYYF6X3uiSPvkITSitar35lGuc3dFoxL/q5QkSm3TBErfeHUaNity
2BUvtnHMft/2ZOdP5Pc7mJseOAAVNHEqHpw7TWFshZZcJlA67paXPhuAuFlFL6BIz+aHSuR6TpOq
wea22SshNiBphYQ+VbKpXja7EWKjynvf1dwT2k7aQxG4xauVChD1Wq38XZSaCxKkCR2PYt4675pi
3caqu/MSWf1kakGKYAx0/6Hg7ceRNO+iTAkWbsb5zFBPxIsbVC9Vndt3/tZoSldWsjSqT5HWBo+R
V8WO2YbGSh0r+FzRJG5YyktZ52tGNS5kcggkE0nxnS8Hgu0AsZqkJdo1wlUoG/Si9uTREWmaa22M
Nv11ex3m4eU0SFKD1CmnRdDmcKM2l5uhF4r25I7FtjR52fchygVNJpU74EALF5p8nnoCTD5FGlxl
1ADJfZJdPB9eoab6oLRae+rGttuo+livYxCtRz8L2l3IzbCqYCI7ihWUaNSE7s7njYcomiKvwjws
1jXl65Xhx5bDh0NypNy4EgDAO34QVg+WawzrsRmGhdvwyqIAXJiil/fC2hy6oMZVZfla0J0iedCR
7VHNJ8mXJQ57Ku3konEdv1OW8H1XVkaZIhlSr5SSwUGfTxXply6ui7Q7WUVZ7AZTEHYtKD8b5Gm3
Dus2WQj8r9ibcITm1GVEgTYyi57aKK4rxa/6k+fpz0EoF9RBPW0V5dadpw7lgrXp6z+GF2wEtNxM
slDTK54n3mx0iLZ3pKn6U1UK8IR9H+qAVS69MK6MifGQTCJ6JwM4JwG3CtDsqC/6U1oX3arVhuSu
7vRnroP6wBN96fBeNWewVohySkDbZrubcE00vEDuT2NYJmgdofakAYTeD0L+i8RTtnCarswhSTIw
NURpZP/mCMasb7vOHdPh1JmqvwGmnG0yw5Ne/thDcDsY1iT9IU1F9POVQuzDdGm5NJzEWvuhxc2T
Jbdv3tC/GX2bOrdtvRehZtsCeK+CO6KyTAOK2WvE802jz8GNnBJjaNZyFNJd1xBGpw0rdTsYub/r
iLhswWyDfdsGaIamSr82/NRbVXGgrHJR89cpMcLt75q/LEi4wYXhgUqOnr367tY+PJKsIBZK1Fab
k+C17SY3Q2WN5oy5EzOu/NumLtIPky3kRSY4Jiwc8PTn801dTgsC12xODSG4DVxb+FLQueq+y/Xc
UaoMuILSgwK1kDkRLWm469Uq37pjHu9rIvHt/+Vz8Auk66kFUQg9/5wYAWQxU/2WfIBQ7EeZqxeQ
xkSSUXt7GMk9VW2mAL8HrSe7Peq3zVisGymtdkGTdguwKflyzzM7dKGbdvwUPMxmJ2+zxDNqgfQw
GOuD2MKy0HpCWavKSbrKKJCqfkJCe4hNOtIE7WMfuNa2MBHQcIcO5j3kUWOsk61FGXdlCpF8rMbY
dLRcEx6bKo3vxliGjw89bQX4r0fuGjpzHWfdAkho+tDznU6zPPIKyvt4IEycz2tjJW0rAAQ9yfEI
hyuzlMdI5Ynl+7Vom77lrmLqCAc1VE+3V3QmCz7dwQogX+YOah1gnPcE8IfNLLZKyQ2dtSdcB/rf
wjB+AZhKeNwbyPpA+FpXJUz2TiuGbUWvhe2QWN+C0JU/NWOev2ZaaDgCIeFK9cQARSVNsK1I0pyy
o95tKoIAH8Fi52pqtW5KX93oRevCs0KHebT87MWMGxPdDoXilh6UtuSXzUECdQiswB+dXFe7VV0O
8ZMgy9W2oM3FQlx3uYVUQFkyVX2KYIoyR5REfg1ktguGk2YOqBIoWcfDM9AW1vfSZUytc0iQTmQF
YqwZbmUoM7FLAn08eVrWrGhjZtgAkNJ9UXfCgsu4MiBI98AiqOVNIfwUdH1cUB2QgVaL4qkBy4lS
cYtQgpkscd+vDQh5SHkCbOOep76QH614VGZ5iUfSCdQL4jcwn+wxt57MRGqc2zv08hoFIw0Cl06S
xCHEpueWIsUoqX8UZN9baSdGUrHSpeRTPmh3iG8s6flfnkPq2xKgMKCYJPguXDuZXal0K+UU6ZFh
C94grugbVD6IEvk9tw7F3ZCJ2Wssjks5livDBJIHjhqIJNX1+YSOQtnwhveVk9V5xpfKU39Ivij+
EgIL+V3D6BY8+ZX1IygBbEy5lcS9OQtOKjU169wblJOYiNKaLgbGNjCRCZcFvXm5vYDsCJbo3Lup
hF3w7FR2BVmy2RJKeu+VQ+gaJ9/0DlWRp6YTlLV3X2ckq+CEqMaXPqyraKVGgvk5q4GOrDupjczV
2OnpnSW74MqzgSC0qVWCXt5AmkJ+wERmzeqz1OddL4bfSNd6L6UBSWNXqVIprRWV9+sqtHKkiZsE
YayiNFt0KNIeZTwvyNBHD/S0Cx1VIKzgEoV5b5tlo94ZXWQ8A4Hk7pJzy66oNJ7qOgCqOHgZ2V5C
VWDpwi6vjOzZcJO6gaDga9BVivY572IUPbyOibdl8lLVWh99+aueSUq/N/pB+uqrxXOn9VFpa3Id
xqCGhPhbqEZhszWhG9S2x1Uao1g5gKPPA77N6ythP1HJUe+O62BNmx+ew41Yf9JC4PjkXIZW3qlc
YV8aAvVf1KSFp65PRuSxjNx9GYbIsni/iy28b1Bbd2KREU75fosOJxB/AyXdElx+CcDfWvnktCSu
nLhW7SKz0J7uA60hlRKRcl1Fetd/GgqRxJw2BvmUw/GiQ0PDQyCNWfRNagbhL7wDCTioYDn+NNZ3
UjTi9+Vc7ypbyyK/ty05TL4DEiIXM+U9tVU2jMK3FBjol7JQkSvT9UBO7ZibE1hQOVYvpG870O/g
pz6LYu8dasGLt+Xg1Z8r0Ry/S4bQldvKT6WcSVJLkm5qN+pbE7hniLTmUPeOXkHNfEnHoHCPWmfR
rIP0jf8ohK2+JMV3xZfAnwFUYQF5ol4wi5Ukcs85LJrxlAbVqjb0fEfPKnNT+4qwGThnNoUr5GLE
cOFoX14AGtn7CVkLk0nkJX/uMItAy+LeF6wTMgPlbhAjnRhxkR9x6a8myiuJ16kiCr5tdqZzdXSF
NquFE+FZfYf6QLWVu0xA42ZqmqCpS5HwpcPCHvEvVM/pATdvX9Jlrm8EZiucchPsspshbNNWymMF
0XCz5K8u3BWmKHdBerKmq2Aa+ocbVHIhiPalIZyCyvAPviWNjkRGcy0aNaWdQhHWXmh5zyEs5mOt
1ulvL/eStaV1yjrUc2GJmnYOuZwitOlzaNkCZo766rzyQ6WvIUyQhVNJf8117RfBU1W6wx28AJpW
Km6x4ej79qh62l2JSMPKZHev6jFYyglc21igP7mFeWVSt5kFMVIqRIEne95rJwjRulFHEpXoHNi3
p//KQnMH8+gBBgQbYk4FI0tdBp1R6yfZ9+H4KLHvVIMsb/Ucqa7bpq4MCDED+iCigAIccP5kdjV9
EDK3sU5h3Kh72UujdU4Dt4UBzbgu7wuoT2kUupfSNI8czvl+QsY9MtsIVo8q059PbBCB6JOk2uCC
B0e2KFzoqS87o9dJdpWNGqIQg7BQPpxh/98/AiwNXVQBhBOx6TNvFBZlFCle6b+6fguevzJS955X
DoILSaBmHuCF6ZqU6bdDVaTJX0bItOjqGYL5IlsCNJHbUz85ofOQYCK7QD2BpE8XyHnYjTSH6Ll+
BrHRQMZnBcfKKzbymGtTixQ3oA1D3NTiXVV4lvfHpinScZebpBJ5+czp8Z5s9n2K3zzRMLOhZVUe
rsp0tFZVlHyLKuWtz1TBuT3aKStyPlrEBqxJIgAUMVfB7HkXCo2ojxNDvegH5S0GDzyxG6ri5Kux
AILBRUuFEgJNBle6FsjRKkuBiv3xwwAKMwBG4K+gGEFNnm9DPWusIADkdQpFJK7VOqzoBgYD4fZQ
ryRtzs3MMkSjDvAkTDBTWDmVKt3IbQPXcTAKWXoyhCQ+Rr1ZviQxYFgZdZk1KjmGHUeB/5iXOuS/
ZiiOQxGaC0+wGYB1OgF4Uq5Gis4y99V8EZrKlcYmEFHOlPVswx+LH1RkccDi+fl9rI+WE0FLWgdB
Uq5Sr4lJ6I79d0EuevjIYbiWvM5beHxemyzS3pOfA+qJKNFsY5SF5Y5e2080F6XbRtBSHHeKc4V4
QA9paCm5pHQMrM3uDRixdczVTl8TJ+Lze4R3VLOK7doyuz92jLzf3qtA3LkWzut8q2SuJ+tUmCgD
tUpnky5N1jl0vIVT8Z7fnx0LXo5TsMLDAJDJ7ELxExiOfZBDJhCS8ItQjMJvOZDzwQkKKRYByiMK
5VNKXnuNMqYI66bNVhFD+jXlvhJatqxW1pNFufeTAFrEWFd5QJeUsBcR4nJ7YyHbdO1zERtgYuC4
kK3WZn5c8l1DTyMzfFWGyHwcR8pzwhB5j3h31BRGADKKIVTPNGEN7rSBgMEf2uROFdHijXS12mSF
mG9FHR6z1pQh0pgBjQN7gAoLB/3ariLnjPIH1TQkGecy2INBqsuXe/OUD8gQC3FCH6hYLhCLr4S/
vN5tf/l9qX7LvLhGprsmdtcqWhGQlionvQwIu1pGHod80Z/h1acziMMFSEXZinSXcUG8GsNGUMPe
OtURdEot7dK1pwp0TMosf2EPX4BhJ1sEce+ZWqQ/54FEINCX3WpG95SLZrKPZDSJc7XqVpApdKdo
ECwOM3oulP4wbitPS7ZN7HpHcAMdrGXd3CoGSqq9hByX2MIUrFLfv0vIRjwXDZKyMRHMS1uYNdK0
nQgiQuQne2boWEZDw0cviU+3HetlsEKpTDFBd4F2pzo786t562ciEirRawR4YtcZvnknZdmP20am
LXx+IiegF7GmAfgcaOlsi6uqK/VCJ0avfk+jP99LtDV5z2ZdSuawFGZfXoqAfyiLsA1wAoBwz52M
HAbpIHhu9JpLvm4XjSivhTAt78skqx2Rs7ETiKnus7ws14LSi3eG27ekFBsaSuK+HG9M9CN0S8kx
E71aG17oOZVioRVMeeyzJ46LPPop8J/NDvl+4Gm0WkM3YC5sQio69vJ0DF8JG3UAz24Qf03QcpNt
q2u7aIKbFEewFfmr1nAV26IVxfu2rHoAMurQwPBR803eZ/595w7uF60zXNoHaWHyjB/pyYBqY3Rq
fdf61CV59CD0+CF7HEhaOKmc+8+QK0To+1GBNpXcKO59aLlFQv+zGt0br6qCH+Q3Ex/wZcA2qUm6
S8yxvraSoF8Z/Ig7M0qTmud2m3wuVbOgkR0KteVKr3v6A1iVDHmKwysJIB7oAZ9KcfNNLDwaTQUx
ulwLfuradBKC4f8BjU6B+PkGqFDcirkWw1ctlXw65iblOicr9VcXZb6D7T+F4uMQKGjSIBBmMKqN
c9iZMCmySaoQwv7R9bVSIMpqoo60UtXScuSh7xce4lcCf0qaUwEQegUeaI5ez3rBGHMprFHvqGQS
N4NpvfqNMXxpu9YvHIOC/wOkfsi/SRwLQH7EAP2eNo3dJQnAmVro5HgtktsIm1DWp2JizQ42PxEF
7UJoX0mslPtUFdUvmdlZm7zL73QYRHfEH9oT3AHRzkzvZ+GD3aZ1Rr4Rm7Lcj5LmOeLAUbN6qSNm
zqotaVH6G3bjd149S82ALtwQAEeuB9AIvM0kbd4wxARY3sdhjQ5CQvRIg68sGu0u+VdE/Ecya8f8
Lf1cl29v9cOP/N+nf/VnRj/vABmb//z3s396CH6WWZX9rud/6uxfqv7z/be9t2z9o/5x9g/Ou67Z
p+atHJ7fKvJh7wb+9Sf/t7/5L3W0L0P+9h//9jODhjH9NJKV6UfhtInSf0Nm7e3XW/mjfvv1j881
v1T/yH7/43106Rs+Yv5z/hZgk3TlnyQNIWQQEE6Ae9bsXypsivFPbqZJtYU6CkeLp+W/VNgk8Z/T
i5cKE0lt/s9U3qyypvb/498kfgf1UcT4QO6/A1z+RINt9pzkBxClsmnB6EAQ1t9jgQ8pmwlFllh5
Gj2IVbCSzNrxIsFuRbKHiWx71pcPs/X0t8f/qLA2u4r/toYK0qQvx30gTo7tg7UxGCRhCNvoIRPa
XdkoEGMWkj4XFijfELzAr4WhyTt5dtn3bVEAqEvUB8UV5ZWfdPRVCeKlVjUXs8bNS5ljwjPjFdGD
OB9HYhpCq5lx/ZBrMe1OG011ijJptl2T+04xkro1C0ldCqOnqP7DLUpWikwLBkkbThXPOaipDtIg
z2BEPVRESveSm/7OjSFeRyjxIF7eDQQbNEqH3huuh5GjSrCP3Hza6os9oqbxXXwJ208hs0ahzJrN
Mq3FO4HKb/lQp4G5yUb6uLpKKX0VIsPbuV3tOVYsqxs1UNw1zEJqdgldczqzzdaF2Er7vo8iZ4iV
6GBoE8c/ICqhiV2OWEj7NUtV2iNnHSoARWNupQTcmB3oanvQKTE9uzRF8ilPZzVxhKnfi8iZfbq9
TedO/++ZJp6bCLccjDmaLzZDAqx0rB4IhMuNonWvGcAmmxNMHtOrvU2IntWnJoNKn7iG/wj3GIBj
S2rcBX21llDscgx5+AIyP/tKTn54clHXWKOgSxEBZdj97e+dxQN8Li8WXp1s+0mUZC6amqQDug94
mAc0LPRtZ9C7qOdaI3vdWciMUmK8be/ykMHJ49mJa+KapjB7vv21GNbQGKnBgxgEqzENbDRe1rdN
zPRGeXpNvL8PNmZHTKn1bkAmPHioHDqitra2QV907TnCin1hSyvFkelKmq2R21kY3eVsTkIyAAcp
nvDXPLrKRUH3+lELHoJ6Y4z+fZBS4zGHw6AuobfeKxnn5whTVPZw54RWvDjPJ1Ku/aiMBjl4qDf6
NngOv1jH9F6/Y79LX8P7xBa36X1/lLfGJt9AhHyzHqxPj/ljtpePtKpRm5X2u2tt9xgszP7shfE+
+R+/a3a+IwCGQQGf4UHpDgPirXmqO0JZ08t03ISBYfsgyWn1dHvJL3YV6gCQ0hC7xq8g5D2rv6uj
UMhuE/QPwPV+q9Gw1aBH/enavtvgBQKYjTOjTC72wwUkNVUupkrcP6Bzb0t009Jowt6qT330dnsw
87QxadBpNP9jiQv8o6Uw9MFbl1hS7HFN9+xduP6prcpVdVx6DVwsFpYIUGEZcpNDZp+lwjxo87Hu
YimkdqS4HUh0CKjDj3Z8DWhuEU+Nd4yFnODFBfBuE17TlBSFRD+LitV4VNwWusaDFZNeAm4Mjcsx
/AfT+lzFdPwrFq71JXvzwEGoFauVsIf4N81rs4d2TDee9Fuv3b1H6ww5WjB4bTMSmKk8Pwi3+OV8
+US5NfpCz/oHqfP7fcdqr4zYHBe248XSWZRp2YoT0JFEizVzpF6cNXGnVcWj0RaUlOEa0CDNghAC
RR6tcHR1Mn+PZM7C+/FiNt/NEvm9g4fFOUl+hAao9mFRPApW8EkUok3t4seNyink7DtCgrZH49zb
5+HKSEH9Ipo1lXMA5M2OQ2EIEupcjLSAikL2aE/pblNpKOGJ5cqVk0+Nlt5V1v621QtXzisYrA3U
L3CA5B9n/jUJSqsG8Dc8Bqq7huTtuOXWoGNImKc/b1uaA/E5fxO/B1kFiUuW/86W0sziUvWVUXlQ
H4Sjetc9RndkOuQvLpeVv5K2EKkd1bAb+ttpC8s5j0b/Nj0ZlVQLxuU09x+cWp8pg2xVmkIDIH3F
tbnWSPEOPP6qRAWXIP5fzE2ZHHSSqQbNw1Cr7QKl9wTlwTPFVdg9ITu0jbvhQO0pkgteSf/9vvpf
vBjex/bB2GwF9QDBvSB/N3Ywhe+S+/ynP3/i0k3/4ZCD5pktm2zktRKIKPkWnds4TTbqKCzCQb5t
ZfYsZ3NQDSdg5290ri94exOmJpCTzHtMEZHapEX1PYujeBcOgbK5bWnut7CEFQJwHo/4FWN2iWYg
AZLRH4NHuEbBgw9aad36ylJCb36u8PrgihXEQ+SJYfGe8P+w4zxpmPCKQ3r0BQXhO99UvoxtLv0V
+HSxL8T4++1Bzf0V5iYhTkT32N3IZE2D/mBOLdvQH5G1PJIAB8XiH7tEscmqrIdK/tzlEm20Fo7z
lQHyTH1fLt7lRGjnFvPCH4uwaKujosT0J5S6veaNIi1QjUPRGgt78GJ3MDziTKq5CtpP5NfOjVVZ
RhcGt6yONe5YVbrBDlVUpy3tcHsaL/YGlw1QLg1QIH9xdZ/bcaMcgKZSVccmzg5Bc0hEa/v/Z2F2
mpCjCyN661THwgCCJh7NNFpwPlfmauI6sI1l0lvM1vkY8qw15Narq6NB8CaId3K1F4IleYR5xXNK
sHy0MhdvSKRqdK0IK+pLfjREe3yNspVQ2danAEE0O36jJVK2VGa+cOMzo7PYFLGrISODXx1B88K+
EyTHpRIG0m3pvrhynDi76CuBP+V/5rdiZQlFZU77LaNlrd5nT6ordDRy8+0OHSmhlgq7a3/d3hnz
+3+aUcpgFu6aqEN+r7x9OMK+J8VoDY3l0RxWMt1FHpVwV6G84dGWcFUtNp68Zg6IBOIbkxYzygrn
20QfXWB7mlaygNouf/JG29ooh/EQPXjbcRvtlTvrbvwu/OqAt79lr7fHeu2cfTQ+cx5qmUC9aDEu
QvVUsicEWde3LVxbQfBxADEmWWLrIv/kZl3bJljgPln7GkI0yLAqnhbgOcZHd0i/Z2mw4ISvHApt
clHQBZCWIf01258k9Ey5VYTu2EvSOh7bJ0BXdOar1hKdyVq5I3Wobsroey9Gjp5Zdtdp8Er2t0d+
ef41svFkZdA7QlpqTueCP9IO9GQfj5KUrgx6ndT9XrMWNuu1oXLjQB0ENIbY5UW0Wpp9wNQPR0m2
6dtoSStVseWf5tf+sbOLv9pT+ZIuVRourxxG9sHmbNdUUoRITucxMlg4JXoICfTZlMSHtoRomjb/
x6wDqWYIKKRXiFTZPPP6YTEGZDRzaTwmOBqacBV2Yq7lX8b3lg5bybq6V17GJRW0yzNxbnNa1w/n
30UAxYvEYaStB6jp/jWvlySg39+5t4Y1u94Uidp9DDDlqJAqUg7FQ28LTrvivXgQ9sI62Pd2sB06
O8jsYF9uk9/+1vpipgtHc2mgsyuwqnKPR0I/Hi0/uJP7HfDVhafpe4B9MdApRTIB0mBFzA7iKBtR
A097PA53IrzwbXbyf7Xl3s+AYNvdNv5sfn6UHOGT+NNtbOGT8Cl8LE/Rl2JtObSMPDQLYcVFquN9
P0FEBQkIpPVC/XokC2sUWiIeoxNZB1JzuTMJ9nxWBNv4tvSku3o2abn239ZmyxzlqGsjooK13+0v
TdlrxdaqgP/ZqscdZgO/GHZZsHEXHiJzQSdiAnbwB7uzhVV8U22UDrvJ7+BZ2/gbdR3t9Sfj4H8O
7v3DWNjia79wVC/9/GTTgsNB6AuvfBbtgC73B0/ApvhbNe6jdpfsY+Uzl7WyYGgO0XkfHVhxMJ3s
qonDcX4+m0LLuLX04dh/rTfBD+PL+NM6ZM+RZwcH8WUo11AcEEbTQcV/XVJPv3ZkJhIXJRvSICjA
ntvWBNeygsEdjqOs272wkselqPEioT8t3kcTs8Uz1Dg3gKwNR/FOWyMbvBl+5/fpvbyt7tJ9uFe3
0a5QHeUxDfcBLSgXgtalAc4C/KHzEzkp/fEYj7Fg572wKZp4SaTvqhFEdKfgmKzHvC2CGSNWmtKl
4CioHAe6OVfFQlxz7e6dNKf/n4XZMIQEIYc8xu9U5WkMokM8GLsiEXe3b/gr9yCZIrR4iG7IMs5V
v4OgQa9kcuON9WgNm6Z7LVMHYsJtK9OCz3zoBGDmGuQ5BF59tt9HswizcHDHR89THwdv04QvqHV/
GsZ7S1Cd27Yug9EpWgK5Ra0Q/an5u8scw0EKrVR7lEMLwV3/pbf2YnCwXJcCJe2v63Q9tksphyt+
EowQ+IVJWFmhlDVbrWKI6jIsmgbpEmmXj+N+oO+Eawq/G2E/GLWT1LoTp+mmLf9qZXONhg0vnSUN
0MvFpIQGdJdOEKBRL0iSuq8AMozE/hEq7nCQB2ND7r9YBUX1pTKFpbLFVBU/X9WpLwGFlKk7wVQO
m92MOdIxQtfL3tHlKWr3tepkaLDUcbo3Y3frk68a3BCROX9ves9t2dBSYwkkfXFIqOiAywTuyHUI
/Xj28nDbkHKop1qPQWFyBtWcyolWeBs18oKFgvBVU6BkTNDxgPXmQk1KWvRdQLD+6Gqj5sQx8phi
5dLlPquiP93CvLTfSZ4GRXV08mbHJe5rMWg8cTh2I33JqQT1/lvQvyB1fC8mLX0lj369UGK4ODWT
yemdP2GAqJDNXLZaKHIJkGA4VgVqO1q66y1pHajKExmU1SDX+6Eat2O31L5nOhZnjmHK+k9cximz
BVl/tn40ZjLi3urKYysX8moQ2vZgxe7o9L4v22EoPiKdIe1bfcg2t73Elc2LZdIOUAymZlRzcAQV
L2CQcVFhOdpmgbHT6FUmSDzLPc3/i8KO44XipvXWbLxt65qSrQNzvv0RV0bPnHJ9WOwbhB7m61yV
/eAbRXmMRkFEnCdRIyeurBw4p1X9otklXSnrXHpqpXIpKzHrV8oepqHQxH5FSxdJYl6ZszCg9cUm
ipvyWGpC4NuWLsTbzIiso2Zk6YMEdvRgWP5I96YhWeUAge2uHuEqWhJJC8OiMeDgAzAEPjyWND+h
D4FK+0kUaoMs9FYjBL19VOq9beRJsb09bRd37/Tpk4tD5Fye0uLnn456xOiXsVseg85qHPBWwboX
dGvhRMxhce8zROKOZy9FBqzMZkgt8rFPLTJEYWgRJtVS7uha8zWKQunQmrSBV8fxk5fG5aoLFdMJ
zbL4wxrttEaIDQOjBcvEL7NQbQxSdE1dsTrqbd7sxzJON31nxgvTeXn0SYhOhwBq+ZSonI/TArJg
Ivl1rCpddWAoJj86N7VW+jB0n6M4atCuaYKd2cbdY1ao8fPt1bx2CDiHQB5xO1NR4Hw1S7Ur6gZk
7LELVXWrpwX0tKxVtjnFOCnvwo3egiMVVGFY3TY8/eCZ78GdTywTTLPas21kCi5aTlGnP0Y1FZzG
UoqtXHXNymXfr4RQVHZlZP38Q5twJ1A+AZvKhalz/s4Hm1DVknzDUzh1fwnCQ9C5K8iRayk+dd6f
iXNzwme2ZuPruzQRmtyVjxadbyNTPVhjdciMpSL/xTS+m5kqjcgkIV4+26TZ6JlSQ3+Ro6rZ+ptH
tnGwpYfm9fbEXdy+MyuzXYLcd12LIVFTW/S7LDNWQXvne+PC4/piL2LFwiOCD0E2hRTq+fLwNopc
cUReoys3+rgblLu+5OQ7UvZUL3UiuQjWSFqCkefJCeFH5fY7tyXUQyzGRs+IvkJ80GIHESNlf3vW
Lo72ZAPBcgqyIBiBRJ7bkNDjq2om7uir1mC7VfQS0SfbBFMyqtXKlTIk6wZ5n5be+rbhy+v13PIc
XkJyqJFGqxB5H8GDabJgR5y0EsafZRI8Z6KB4kO1lnXBqUHmNuIaHsqCKPc0f2fHe/oCINIgayax
1nlEw+1uRl6fS0fLiDeG4Dm+9TpAom+ST7WnLNzkl/H/ZG3y0pM4CqTc2WqWBKeGDx/oGPfSujP0
bR7GTuXL664OT2r/1Y3lr372WYMY3gmRPTYILGXxQlBzbUsRwCGoQdlJeu8l/DHtlyZSFoVofB1p
C72uqu9KEthG9UuslsQ7ru0rcBpEUDgsyJqzsG2MLDMsy1I6Kp9D2k2W34vgkP2K3edCPQLxub2X
ro0KqKzEe4ZbmNLk+SYORGmookhSjihkPhujeEC88aEuk69lZCyclyteBoG3/zE1W8U+DPrA6mWF
Wo38jHjIpql7epwvyWBf25rTowWQMpEMc3g+oiJBu4HGinhmxBRWsLS/ui2yBbXanJSo2xU0m1uY
w8uUDG9TojyR6Zso4/P3KT2AG2RQivoookv6NR6k2m5LWgQqsj+svCQp97jDt1iMDMeI1MzpUjrO
++09EkOZ7YpcVW6QrMcsKB4GWj485FH1E4HRYBtoVft6e8Evk3+IqwHuELlU3mGJsxVHRlSW3Dqu
uSVpvK6a6bfCqnMnq+lA6ZW4ZJVQ9NBC+LV9sRad2MhbZyjGBrUaVDYahO3spEFyK4steXP74y7X
btIB5JpApoqoQZ+V/Euuhy5PYqKl1oSOUYf3IXJB61brR0fRBVqehvnCc/AdAHvuysimTb0OAWr+
F3NXtiQnrm1/5f4AJ0DMr0AONeVQk8t+ITwCQgLEJODr76K673GlMk8SPv1yHzrcjgqX0LS1h7XX
AqRd7TPwUwKtuBnvin4c90videkPmbfsaZRgSg+QiZdfBm76ZThNnH8uu8x0gpZqOdLCqN88DcLL
dp5mFU1QAk1aByOouV5yRrUvldANjrDHBS5YG/3si5kZUxVIHBI/SGJCjjRtdUAjUzLdStraR6si
WhPWEBX2QI3BUgo+rzx+9sCJgl88kAmsrI7d7AqtQjrTMLL8M7LnIw1yT3O/WJTIY26MOeipqk5+
GxsHld2eU/6sI60NvC5z+leAR/g3Kbu6DwrBk/0gUc5YuBGqVUFJFoAKPMCzKDf6BRTvSK+SBsgR
R+xhuqNkWI0EXE5pG0LT7vqBUW2KOpBy2aWmy8YUGKjzdBCwoTWM7f14WJjO/Lkfj4g6inJlCuR5
yr7AKLYODC24LdAisvCmqyuGBAFyd3jj0KAEilE1VQjSFqMtDNrvGae7JAUJbuZTUBNDAIXnyK5d
XzZ1Qii1AumIWwZlApC4qWwEtACErWJ9v89SZHZGvWrCxgPe//ooZw8Z0qtIsCC+Qh8hyFuUZesd
Z+gNLQNII+1XdSPToG/dx1ZIkBKawdhPKEd6RQgKqT88FYizMDAo8MHVOre/KoGAJ52hLQVHcGk5
QVkXgSuyoPcWpqeevfdRAAZAegPLiefz9KFBPAcQm1kgyaH1Een2npEFJRA81xfxfKswlw+jKCec
ZjG685wSYSplINrz40+oPSypKKndwigPY5Q5RMRICKHUHHJnT1JPPYo4sY0jRt29KKegbX+ijhvm
UwVtEWtb+RK2a0rxYo2BaQ4DfiK3lbZ0Fc6PDXwfVI9RfsN3oVx0uq4jZ5AXsOL0MGgsLHwHTL5V
NOWASJE2jG1rLdojuhQXrsTZ04PmF0jmgiIbSH3wOZLTUS1IeowoHWUHiJDb/jobbm0wLlk3/NOf
7ieeNqQeZlT4nOBV9tPidWOQQssOzGi1tQ4x+IDbZCn1d5ZfQYSF8GcWrUIOdwY4nk4ncZibMbQc
7tENOwRWTgygfOS47ueWVAkOYbxbFtI7zddmRMSSldUSsE49uPiC98IHPD4dGTBV7LWQmYDWqdHu
e0CvwevEJfi3ebngVC6NotgY6P4B31zq7X7w0bfNAfB30ZGzcDYuDWJbM9kniBLhkCtnY5BozRyQ
w92biYNnM9eL6kWDUvX6+tFQ34B5xfBYgoIQpMJo2VeGceH0eCVYi3EJ3WKNFvUa6ilaHaGLP1uL
RogFA3Y2LbhYIEmDywNCjLmqc3pGzMqidmEaYp84PUzzL2G/XJ/QfJaVdxMDAK2MgzDTzSg3Gb65
U+o9+qGZmwR+Bj8GJaL09Z8Nopz0oS5wAkC0vs/Qqk/FJzk9CXeJTuHyUv2eibI1UDGvQW0JD8Ao
v4DZLcimMbg+DdXqwcc4WSvlzeIidUB/boo96FyHG94EFi4qRZU6iNvVHwrPIxGjjDbP9wOGBXKw
HgPISuy5+TzrJZTyDgmMhWujmlR1EMXUGRX0Dei8/dV3zGe6ERYY5BGhLwyztDeKCZgFY1q0JIEw
pv9mAnCYLYUIS8d4nueHxTIz9K9C30/sIVwZaPzg2s+G9+v69i+NodxFtH7zjDKMkYzAA3tfTf5q
dwsZ76Ux5iP4YR5Z6Uzu1OOIUY5WMwPQLGhGLpajF7ZDBZzKqaFN5WMmvZehrT4NhLVEGn9mKE9P
rwrfYw0mUQki9q5Bt8KVaEvYSwIu5Orb9V25eILxes5ar+gPVaGeeguiLLvGtUdosfJQq7HlF3c0
V67/GP8hPexfV/LDWMpt8TK0XxblHMrUfti590b/4vA0uj6hi0fgwyDKXak1PWOSzHYMHJjM3Oqe
Fhr/TfiH3oDfy6ZcmFbmft28j0LSsAIhdqORAEOHXfHnRxoASpQ3kIhEsdxU5uNopPYbTYfxd6rQ
gv4D4uUAgkzXV+2CbUYyCWgiBLQzU7DyjomuoXFVN2Jv+qgYI7gGkTSk7QJpoqoaekvh5oVNwnDw
yIGJQ1LirAQHPj/U4yWOt/gMtqogN3NotKyvz+ksqfoe1H4YRT1vg80YkkFiD9nEOXLZVYf8SMdA
h3ZyH4jv00N6JEuB58WpgTNo9qRQ0VC7kfM2IxpJO+yXz6I4lj+dro8sViykpy8O8yH/oDzXrocM
OSoRcDzo1wFYL6bt8u7H9QW8YIROchzKg00sI29tDWPQmEE3+VgbL00L9mvOFjyDyzv1YTbKdYK4
tOzbBuZOgtiAoJwXTN7wUEvyVrIkMksPVbxug4L0ow3tGebT2941Nz1JFh7apRkrb5Rb5kirytlC
0RbyoSQyW3Sv62TjLUptnwWk76fzw5yVt8rw8tJAi4rYNymIAaMiDtrn5tHd5i8xC00eoQ5W8rBc
x39IcDmb4Y/bqspT54bGcrAvw0JSFrUsDvrxeP3gnMdmyhCqx9pBpAR5C7EH2YH/1k2B8S0XQd6i
5yzykzW3Fw7Qwr6pUvGJYZSjDyjE3hzsKB8fSJYDXlqsW+2/sly/d02FXmZ2DuuZYaSMiJWV3Yq8
Xxv56/X1W7jc/uyAfHBjOO+SunnfIUha2t0dJEpu9CWtlQsv/8kxUKxjrDXEKk3skc7lxujrYHKS
FelkoOW72kg216d08YH5sG7zDn6YklHVmWbP69aD2nzIY2CAN9VURr71AvUqqCjEgA0txTRLx0Ix
K/30f4MCxw6zsk/lizd8mpqFZgu17PvXhULNbGYemuuxp3ODPG5RdC3c87Yo17mtB0hFBw5Azq4P
Zdy23HXTp+ureXlECP4hjsZ/6nkvUacTnE14Pys/iim9r4oxLAqwTNreIyiwQ9EugY3OgON/zfL3
mMpr0CaZL50UsXRhaaE038AdHHlmD/LybF2WIF4gN4YPsY5bc7GJ9Wwf0e0JZCKoclF5QmpJeezS
0nVYQzR711afTQZFJHTlgrwvArZ+9YcLq4ykTNL3qWdJnji7Wj/EQr8xG0yQIlRts5cWahsoL6yv
j6jSxsMWn05Ouezm6EjHiDGktYnIbfNKphA1swEsKk0AIEngbpMVD1GRebVvR+fRQ9vQXRYt1TPO
KnzvnwEAD1poIBwE9rDTQyy0YmL9hM/IXpuv8lcd1TfNY/2UHN3HasW+djfdU3nA4CihRYvl74sb
/GFw5b0YBznFDsHgzoNEyhz8IUZg0hBqJf1dE/HDsGEvZREMP5foQ85P9bz6M/Z2lgElQDCdTjs3
uelB6MrZDXXU94GfRmMb1doqa1dxG9gReXAWjtiZ3VVGVN59nY0QLSwxohj9IymejQl69Ekf1fHr
BNmV66fr7CU5HUwtN+p+kYq0mc8zusDAc+m5Ihp8fcG4L42ibB/TpiKuc0ypbKAwDy5OlO5K4/v1
qZzZPGUqihGQQCab3JkPaMo3BBzCXeFvzXpYQcwwckQdQMtvAcN38VgCcY6DAdIX1E5PD4cnphp1
sdjeMS8OOBtCO480dpsuNXldXr/f4ygmIGOM9NPk2bssQduTuav0DRELAcPSXOZv+PAAy5JNRlP6
sKHlM+NdBBLXwEODVWEvGLRzx/Z9o37PZv6SDyNNsW6WDeplOwg/6Ef/e/tU6EF2T27Yt+67hMBk
4PGgW/Jql9ZQeeuhMzHoNergu6JZpbUMIMQAmY+X62dwaRDFWpjCSCjoxO2dpfkrL8vWlP9sKFld
H+U/GKXfK6iYCE0HDAdyIPauKVa9tdeq0P/q/UDk43zS9KjL1k61cIOvnw6iK9a/bIDgRihg70S5
Mf07Bm0WNByAjvD6zJaGUQzFNFZWyhJskp1UIXgqgQJ+K4aI+EsMvGfu5skZPKt16WjDouaIjQL7
ZZYEsEdzY/gGnCW6FqZl+M+mpdiJVtf0Mveweq31PXas20p8Q/QfytqMrg90HigDxeTB3wNrLfqG
zjqzuVW4RdMM9m5A/x7tQ/44gKMsyH74feQET2yz1Ek3m56TAsc84Ny/j34QFLrVdi9rBIy8Rm14
55sQhAFJMO7u9TlduFMYYa4T4gUG5aJy2H1gxaGfhRH0VMTI2LFmPZYg5XNze+npXRhK9XE07vRW
iiajHXdoWIgVJXVoZr/+0XxUnIMHuZ5MAMOy00kZ5FDDdZoq5O7SCV+ai/IcEgpck9ljLq4rQwuF
Bz37WvZLDTKXDxyALijpzo2GajrL8ScOYnTd3hlPfDcz+4MpAtG8FdlQX66CWgRQ+gVVzn+zhr9H
VexsOY16CS5ke1fO0KTn1n5zlmj4LvndOHe/x1DO3dwANbnQodgBqXZvQwN5VTy5uzSqn9jai5qo
/0W/2hsz5GvyTW8D/3P5rdz+o2mqKFcrBrzCEKO9G40O8akfITRl5cv1QS7f4H/PUxVlKw0R50WM
eUrtdUyhL/75z36/javrIQYF5Hmm91fJtCFxEbdZIrpDQycWoVnwpzboS32GZ/0ms3GYcYfgggMM
8QyK4gEwaLDG6A+5VuhD5A2x9sXz6v4tH6fus0UKQaEn3dWfKONIh3aplSFwiHkf5V0yvGbSALR8
ZER+MZzKHkJAMBIWVOhm/WRWGYSTBiSrx4CDYKsIuNa0GrrtRbvgw6q+/zwLIH2Ji+sE4IdK5uF3
ZtUm0Js6pFBAfO4L0Qe0FhyZTDcNCwiDzzSeC3dJ9ZvfxwRxCN6LWVdHfdpN1vFS+GZ7gC3vfxqS
yhAI2CwoJEgnbWg3fc71/mUw7Zvr50I1UBh3JqKe9RUgdANizlM3EEPahtB1eSh9I78ry6kKq5ZB
sifO0gXv5cKyziuK0wdWRkRyilsxMmAp5WTLQ+yBbTSN+58aLhN0nZ5bc3qIO9b/4YM/z+3jgIrx
pTYIeIXpygPqJulKMu3Z544MyIg2rKaJ/zAMwWiYFLhNZ40kHURHpytpeJVDE32QBz9OSZiPNX10
YvlaMjf+0dT9El+J6qTNw4HbCMhsjAf0hGJ88bAQhyWFPNguGIHMsWujBARwIS/zONJK4S3s3pm7
i/Y5QOiAUAWaDWUhFWaW2HZTpZpnHpj7KzOTRxvcnXllbXMdPltMosH27ojkD1RU9xZ0hK6f07P7
AfQcCl5gDwE2BZzP8zn+EK74tWdrFB12B3OkXwarSW5GPWlDWbSvfmVCIrRK3YBWS+xLZy0OmPXJ
uPM2fBhXxo5k42Bi1tT4NIzWOrXNO6kR9KJWwVS2QQMYbt3EN1QagL8OJppwigXboL4N0P0C3QPw
KxBNAneqio+pmadr2eQ6BzvXvag07SKQzbhUErs4Cg4NUpUW3Nb3lfgwUwO7W8/taQeoAIlNwU2I
zuTo3bi+j2ekfjOhLqp96AIF37YNDc3TBXW90uzKTsuOwwB1R8I9j4axjPU99O+KMhC8cL4WtEFT
A8tKKPMx1kLmr3KL6jkBO+YR8pDDho7tTdKU+XpKdHE7UY3+9QT8ERv7f+RYP2Fiv8rZ/v+RjR1W
8N9sgTMt/N8k7ruvHCTu6/pn8T39nwOCi3P+dfzLv/jXNah+/AvqXTMN1CwH927L/yJgRwhg/Wuu
ICD80aH59462/ZuBXXP/BWYsEByiVclFOg/iU/+mYNeI+69ZDR09TIgu8CdyfP9HST9/TVIWYLPH
yoOi/u+/f2RFf2/8+R0RzShfhEGAw76fZ8A0FL+xpYPRZgAaPsisi9cCjsldKynAsT2uZ17L/qEb
WrkyDCjGgmRruu2KslgRPWeRrD0RULsaIkQ5oLqxUn2tOVYWdBPjt8LRRTCkWfeccUeLaDG91kP3
Isbsq6RD9wyFEmuj2wj3NA1tCh8248K0lJIdpgU7gHcaDZTOLN2l9lFKSJCVuAvDA6sm7wbMh/qX
CqkakGNpm/cP1RFnJE2WHiwnGxHilksdbQrBMj4BX2BBmQWmCPEtaLJPL7CTOT41K0N/mNJ+/eaJ
sTiga56W2z7XVoVXD2tjiPUUWjokeTNimlZh78XtJ30yyiOVRQmUlzNaMmhLf9ryHPDpAFSjxVsH
/ebvIOfhe2rm3a00GxcinrpNbwZTAreRTvQGTQfWfV2LsgxYCY2QoO3o0ASiYeAeJsyH5FKrURdG
eCkpoiTM3ucNK4z2OrAcz7RrivtSi7QbDVEPD9z2zUeWtGKCmJivdUFpNeKXkaWgWukZk2uYPsCN
Bhlbt4ONNn4i/MAAHgnYs5HTz1DZNPuFJ0KJAOevw33CdQSjIyQOwGl/uis0z6jPpEEeKFhbvhYs
ZQxdYTkEaMRofUbDkT2u8tpM9jSphlvWg7AutAgKr4h7odmuISCG8ZV5vABZOX1V5u9yIfOGU4IO
RTi3avDUZI3v5HUjH+qMfmnnolfvLeNi58TXyW2HPUFHHOb/lwQoLNXHV7qP7QQd7mJ60BF2hHUt
4QxByinQ7fQpF6K9hVsx/TRSoq3SSQfKlDOtXvOq5c+clUkWOpCtcbAWPQ0mfYz7CPx3YGDmprYx
26mHh1oItI74Lt05YAGNTGNsQc5ceEcOzawiBLHi19EuQX0xpCPgko2RWU/W4PEvLq+/ZDZqNqs0
A2E9+jNnvbuijiSUvfMAsHpKosaVGDh3xA8cvDzCM8yWHKgL5xdmA6YXrW9w91E7Ol2jepKkpOmg
P+D9bd9IPlqzVnZh1/hYUwu1MmvWMQpnVkMrJ3Snzn1yUsFBuAEJLz+Sz0Vo1pT9WLBo88E83Tqw
3eN0oNcfYSn6wU4/q2maNpeVPz4UFUiZtXgiD/no8CgmZnfDpT6FmiblzVT28nWaSojNUdvdjizn
bwtfMhsu5Uvm5hDwGgGJDHiV4mIaEC2lRaXp0DoqUb2MmZ2g+9/EJtHGgvA1PL01TUoKUY9SH78g
iqtJUDZYwHywy2qVO7hLQTcOTnT9y05dfRTccLTh/oFJCgBP4KQVi9uarIU6Wtwf3bz4WhEsk2en
eQj2cnibA1mICNUbO7PKIGeJNJI/9wCpnrY22NBjk45+bAZTfLYGlq45rYvt9TmdvWQI1OEigNgB
AQW8QBVcpmnEzjuRGMdRB2ll3zBt1QgO0q8YPu7Yo5qrc/NL5cZ50IDL6gvlslgKaU6D33lhsaQz
AZnh2ejnVWOoyYff0RTdeOwGf9i4TVGtpaU3K5fgFKaut+t998FrHLp10SWHdow+fnC9fMfxe4My
9gEg0M1+CmMrXiJTUgKP+dvg6r+LGWM7QBGlxHcoZ9sdYTE7+oUhIYplwejwudg8AiQ3UaGHTi7K
VZW29mPW1DxMjM5e5QxkNT3c44UjOLtLH+/G+9fgPHhw20DyqTazWkkxDFw32dHgBtvYCUjy0PBn
RF60Q6rEebK5hbobBGKWtkg1D+rASvyFlFFnEqqzI5of6sCsGn016CbU03khXmIBYt+sQK/T6Ap9
1VVZHWZmsfYgibx0Xs8uIWg6cU5BcAXnFEQ2inUYcsMaikFLj25Vo/UIXnFUDUW7jTuzPBa0KKMk
BXK90OIiLLrPpd1+blC1G2qnfZHN5B4oOjYfnGmY1jJlS9mA8+s0s4jOhxnJf9CJvEfvH6K3TkPu
KHZpdjSTLo2G2K2P0py29uAkdwaVMPK13u0obf07gPRQuYdO9MIZmU/kyRnBJ6ALDUkJF148PG/8
/MMneFlBU7OUoL+3YpTNbf3RSsZyhfg6vmlawwjKLk53nnCrw3VbcmlrADxB9mWmxULQcTowuvLt
hE8xBhZ2szY7HI+U51kIlZx0jSQJWzgLRH0pyDxTsGbjvQcVLrAupwOOjPLWqik92j4D+CGm8kY4
sR0kgjs3WSvGoGpqsuIdS4K5BzCsJy/bSL2Ygk4T2u2gyy+C0m491qJY2b0sQguZz0inpRXJKh6/
NCl3IntoX526MtaJYyYLRFcX1wzuInJIs/6urXpMGVqA66zLjqTrspWWm1OUMfpGoY4bGNyywutb
NK/I2dlwQMiNhNX8nikr5g163GkTo0eRus/o8Og3FfdStJ2l30rq35e+uQQBVPrLYUDBZ6nr4BtH
oOSjkVWJAO08m1iqg/6b2jXSCDF50+c8jUTvBIDUYGfI3BbcuuWj7+18u9xlMmvvy7bb1EjxrUjQ
aFj566twvujo0URMoAOBNndrzj//cEOKxO1TrYQNMZrBC63SfSWkP05takRTXC5J4Siplr9WwEO2
H/2fCFfAmH86HOjj87Yb2+xYaJPNwhrcO+BwshOiB/Uw1T+swjggObyetBmIyQgaVDNk+JpQb9Jp
02caCirE3vbJaL+gbsq+YrntJYKe9684PRoz/zyaHWfWQPAbK94NHG8uMjlRgLy5ue8HY3ppe5ne
pD7rRFgg9c0Di5XMDDoU7SjiqixflS7uWmQ41HySdt/tDJ+x7x7qG0iNGdD6yRunsyLSFOZDAczf
feJo47FgNnm7vqPvrNfK1wPx72EzkddAWUXZUteLS/j6RXJkxTgFsfDEiqFqsC38iYRZZ5gRXHkS
8i4jUZLnm3iU5t3YjOObExv+dpTEAnFKvq3FgCJdR9NIN1o0K6B64qSuGxAvl7dEk4Bjam3YNMYU
ZrCn/hDHkVU7flD2thUi9P2JXLB2a9ePHnSBn0AOXEWWlQ+RYNrTkLdklxb1EJr5UG2l4N5aFA4L
x9YnNwTqhhuvQwSysDZndx7NA1DrAQ0S+nl1e3Y0P5x2yIjqiTtM2mGski4gvKmiwp6yBcTM+7Oi
7gACGlSb0EgOD1mJfP2kMUpj4MmxccUYWXbl3pCihIYb3qKoRntRUOWiXTWaMT2B78kEiWfW7dFn
+pzGxfSAlsHylvkM6Ger+kpc/tLlkG/GO/vsjMPnWPJ0NSV8pTdCbgRp401MkNyxemwJBOrEwiM6
L4oyG5itOVaGEKmL4svponl6N9Y4UdrBbKAaONWEHfwp/Tu9+R/TYxfcBdihOZWOZn/UulTjGGsV
sky6ww9ZhosV9y6c2mRAdGwWe6tp0UuQumsQhFWRx/UHu7b5wvujsOPOxglfgAlCYAkQCXi4pxPV
W4Ach9HmB4g/PGfVBjVyLR4D9xu1oPfXuqvGze+MaeWjWbgeh3tT+Bs5dA9V+ishWThQfyFToWAr
//4i1P1AFjaLvqhkgZOAMCkKOPwwJa25NVH2DYwxI+uJWkCJQKz2Dl2x+nMvBIfRaYpN0TpTqMdQ
4NO9dlyZQ95HspzoDw3VpduRaxAcSmwwYgKPBIcr9/74rMyPCYIXdLEAX6xaTkAKLGHkFj/0gEyu
Rgk96cwHnOv6NT4LkrBRSOUi74VhQKMwu30frjHTwb4CXVh+8NK+2eSdTEJmmE0Uj523MNT5+wjt
u9m9RtuBif9VzkTaZ45eSp8epownERkBj05icLZnLqFhbupLO35har/HA2ZaeSCJRWndO1l+oMy7
ybweNsBs75rc36aWsarM9KHwqltmViFAKUGmbUVfbKQ5Bl4vbpNhfX2hz2IsgkT6/IognQ6dM7Xt
OuFtC6rImh2qHFLMlY2skkUh8Vj26ZY4OXzEzGsDuPl2SLUhXl0f/cLxB/8hzDSCfmTrEA2f7rNd
Q+tX2AM9ZJY1bRy3rp/iUbgPrilvUzDlgZ6PmA/S0jqgMIwOqM5R7nihJfdF3wCDpkHe+XbMa2Ob
6I0fFDGY2rVqTB78lmb3rRE/X//g83ADREfgiACBCHriUDM4/d6ycmLTRBLt0ExoVcUOAn7dUzsq
QMMWJqyY1o2r7UuvXGonvmA8kbqAmsnM0oPcgTnb8A83wmWFxPkAMQQSeONaguus96zppe/JD91L
pk+tAelqs9bNkPpZDLUDmy+40+cHF18wn5RZwt5HQfT0C4gY0OLQT+nBb5rHoqrJAX2OYPQpimJh
lc8SyyCBwcOKqA6znbsmlDs5UipF1ZUYaii31AU9g+bl5kOnlc2dy5tdBWaMXdp3UQUCRzARRkkN
UB0S9rtuBIPfH++5oYOQAJGEgdjrHS30YeWJdJ2pM8fsYEICFQ3pebPznNw+Em96y+pmWzsFf9I5
owu9I/OOnr7KcGL+AqDDxQMU/XS9wVsghEsaejBi295oDjobfNL70fXZnZs/7OacXkBWDHid94jm
w+wA74yn3CzSA62H/saniQyR56tWk2M9Nca4oHlw4QzBslsopiPfiQTT/PMPo1nCySVaYehBE/4z
K+p8PU7IXyKRIG+uz+s8+EOY7KGGDeQg+GnUGkBNhBwaMFEdemn8KFv0LRsxqV/BzPudja3+A4ii
JW2MS5PDoKDVNEAtBM6M08mVIuNEUrCbGNTU7h2zeU1Afrtljv7z+twu7Bky6ihoglYCAYzaVZSW
Qz81eJv3IiP9umKts3UydEAQWd2NgCktXIAL0dKcnMbZgIsyowKU62hULEauiRj7KS3cB5sY9dpL
s2mH6hISHnaGfkjab9Pcne5RJfNuBWpFb35XRXUm3Js6jcm2TuwJtYzaTb53bTtsumr4ZaZD/gjk
RhPyKc8WkDEX9h+maj5kcCF87MrpZpAUzLMOutj2de1aUdVX9KiV1n3rwtksaq1BrwNoI6/vy8WF
AtQARWqkK5E+Va7sGGdV0XaC7O282AArcts2z3n3y9TITzhU2zYFFfMYBxbnUBn224AmoFEsb614
0xQ8yO3+xZs0HzbGCa3Y2FLZLdiU81VB1IiMyIzgcdE7rqwKj8GDBAKs5EBK/dB1/mMjdXMniHdv
6TV/lIVIF9yrcys2x6m4DnNwgWSucnaqqoEerIiTAxJpNCj9wgPDudFtrq+8AhSa/eiTYdS0QwGP
X5aOmxwcsSZ1G+U+u+1tn4aoFr45bHqbvHbDE+2+toZvkOlYKpcsfoCysvaYJWbW+8kBp2OtSQB0
7MzXAwSF664i697PHzTmv/H4NkYzJfenJXGKc6MAtwSnHWwNsF2gADs98DIWudWbJayPMMFVBepH
Pna/jAQi3Lz5dH2535ONp28TVhwpHmTyULM5K6Cx1qRZRvTkYAr6qBtwwlgFTvGx4AS9FWa5tkZa
/0LkktzNyejPhi68u9Zyiq3VwBTnEP8Dx5/l3zdjov+ibeVAsohpDg0qT/ysmhg59m4Sr8gvyAb8
gclGc3MwCVrWwO80P03zKAY3YwR2QbrKEgKiuIGND9RL/TWxx3xHPFat454730xNsLCtxvgNXGLx
vYdNWjA1l/YeNwoSDSjkgThcdVdiU3R+XmXZoQP86Nbh008Ax8RtTLS12ZPu1nZ7JOCnDJktNylX
KBwbL5VZLWSIz31TVDMRViPEhtIMZERPD0CrW0j41kZ6sHEMwRye//InkW36Wub3iHJEZLTdD85a
/df1w3BhXDgQwN64s5Iknr7TcQn4KZOi6ZNDAoXWgMLRP5YddBnikRx0OHE3Azi4twVt3QVO5QvZ
VpTxLB0n0IFLgRrq6cil1nVCoKZw0AlKd0AR/mpjTiNuElaFIkETTsVkfOtX2qs+tP5xJCPZAPQM
QEKbpiu7yYDDqaw99dzj9TW54MEirwj7ilQomGXBAXX6aZkG5mPkiPw99cnXCrmQsPpEUIYHWh2q
zvmQPzltft85iDYl4bedm/9swKL6MObJUnvuBQs8Z1yQ6oRQGLDY8/598LlK9IvXDqRkoUeYD1/9
csoD3Z3yhVNw7vygboinBc4Pct+GWgsqWYakLySk9rzs9j1Lh/uG+vVG9rWTLTwpFx4xSEYiWkUK
F4ZOBb2SYjIzh8h4z5FuW+V+T9eJSIpAuE4fCbPsQ1aRJSrCC7kjXHCs3izuBlkHdUcLQTKnRvMV
muLByRdYtWWHTQnCvNLKPgN56wa8d9IN60aYX1qQOELn6tGcvHQLQiABWtLa9cOmrbRbQ3ehv1R5
+q+ms14XTt5s5xXTDIgccjO4iaC/05UHd5Ka6Cede/tEOnxbEuEAFzzRsK1J9wkG5GthmNX90I76
Lb7Ku/EElJtpl35f+I55nNPvmIUnLBRD4DuiFDC/Vx+OnZ+jc6cVcXXopqL65IBw5QYBJIUrVsto
RG03chCsbYkTv2jWKFc9/PioH4ew0oYi4tW4IgO176UGhtd2Ytl6qKCMVoyDdsdYusSjNX/Nydci
+wBvEfhQUCd74AU9/VrDRta8hDE56GLoQn2okflv6Ys/TX44TP4fH2EMB0Z72Gk4Y3CslcXJESoA
f2omCKE7CrjgxNeD5onIqwu2dtKiifDosgV7eWYI5kEBY4YRAObfVT2EGkfYBS1jcpDIxITITTOI
gPBx4Rl6L8srSznfyjlRALp7yLCcLiXiVhDf6ZW/zxu6QZoEae0iAC1B0HU3fgZmgMSMeLKR3U/W
35XazZDr+75/IWWJOkt1pw15lICCZ8jkphR0bVcv0HANrKzHn9bCx54BlOC64E7D64XxcoAFUhI6
dQE5McFLbd+icLByeQ8e8Jpu5jjoGXi1fMuyTovG2n90x8a+7TmojwsWo3alD3qBVL/ubjMAyG8W
bs+ZjYMcELYLu4V4GUTeynchIs/lMI7JoUM1fZ3UcbZNECTdANMPymQn31oVqsEIGZKdp1O6gXiK
jCyZdpsWeKUkaD2vA4MuFq0ds58JqpFHwK6mzfXPPLs1Ft63mfcBido5YTOfuA933EqqujVSgzyO
KM2vefEtATupORWAUUseXR/r/Emdm60xDDYL3jwSRMpg+ZTDW0QcV2mes69La+9mA2Q8aQ+3Manc
29RpyN3s71qlR+9ASKGjnVj/ZnYZiKhRb1xf/6DzaA98lXjooNhkEEBTVQiAN3U+XBDiHzqr8TdD
10ygCNATJCmBHXrswH7xUPf+Z+iqk41ER9LKLQXRInQ7Yg/FwDdgXI1B6iqaZw+IoO+V0JANRs9U
LVZml8TB6Hu/gA4Go/r1Lz/bNnw4UoiowcCLN87CVCuHjJihx9ZhSuVqGjI31Eh5RIEOzwUKQH8+
GCCSyGXBCZkHPN02wLHQ1lTb1oHn+Xjv2EURxgWqjS2EK7bgVyAL451ZOUwOyRcLsmG4pTgrp+O1
BQ4glx0mByG4oCLg2nJ7fcnKXRwFpxCa4jiJwMedjsK5UwmvdqwDWMz+l7Pz6m1dOdfwLyLAXm6p
alk25bLqDbEqOey9/frz0LlZogwT+wA7CAInGc1wylfeMmy6ogSA42jlSkHhrUp1dZdyAyBBwTMq
46tIZel6GHDJEeqIg3VJFbU7y1LTfsrjoN+2dW8821omz3pQZBiRNUnQi+J+04BttHa9BDJm1yqt
gti6bnaXnOAkcKdw9P9azWh9tcfaf+nbCoW1IJPNxp0D1k0SUr4hi5P7zO2Gyt6pFmb3VpzGnwBW
g/ERQ11X7kBKfxyDwaBUqGKnLY95jP+sY6R3EZa7biDxnzdAJosfTtgdC5ky7sbxKzi1U6CGhVua
aGNvoi5RtzRIfB5AsI4xFmtWrkjNrogHZe/rCSDzIhBD4HZWAr+IZytYOcM3J4GXCrYdgEDScjxP
F7ExWcsUtoUjX3SRiV0N4BaBu1rnVyUx0LdVc+A3yvLVBwXAjjMY7M25DoMw7PUHbVIj7poEW1ml
k0+29U3ptO9Na59FmIAHrtwgOpX29zwcn/skdhUA1WWUHDU0X3xnQ8F0p2rNUcVLSLL+1O3fRP9D
U5hesUpfWLhFmewbusrCl7aJ+qTRo0Av4L6gkZRRtEulT3Y3NsjoK08ILe5zJdvJibRt+pX++E0y
MM9ylkwBE07hcEmEaAnee7kv8H4cOzJ9tarPQ1Amv8XUvX58u7w7EpyE/zVGaO1er2cfaGFnh/rk
dZE1fqHJfc/Ozu6mpkl2H490m20yKQrKs5kUXIQbrhKIQMU3nXLycmMA/aj/qpPkyTYBAuZdfRRd
rrn62PwVFQ6FRu0mUXLpeZTjsN8WNgV8uVy56W6xNvMv4lEkjkT/iJToevKxqgp5lPEjDWur2cSt
qt/lahe6VqP7gQtcrthV6mAe0kSxz1GX0qsxT3UKPUAbpGxrKVRLOrOwHy2tULd5n1QrDfebW3KW
cISVSGjNb+Revv6BuUzyZ+WW4kmTE90ZdkkEGNeXlQ8zT/P6TIHC4yDzZeiTwEG8HqXrnQa2g4qT
MHnfXlH7PubpTIy7nljUbULf/tbmzkXLHfVoJmLY+JMMRg4myMEUIbTQpmithy70f/fhjIgSIuRT
xkrsdpKermyjNwTK4tfSOYRqxJMIHNlehDFxpBeKHkqtZ5m8gp0TiYOlC2Ofoi9YknnUyckxpPFB
YIThFnotH8jg0YPPEI/2A626JCg0HVKtMrmlwNIpQ4aGRVXhvqFU7bgJC6QsJqVNNx0NdhcDwuDQ
tZZkuVqQMaVcp2wmJ4jg6nl6cLRp72Rp/StWa4yXgYL4d6XhB9usGZtD5iQZfdce3s1oiT1lBPWO
fd7vwiaqtsOoihPNxz/pKNpDV2jNixh7e4/r35M9Kg4bsVDE936QHa8p8nxPQ3/Y+Z3xyKt9rrXI
ObQSyugfb4c39vBigWF/IKPwlnwSoV1vhyKuhBxrzeCZucrz5hhN8BRgI9oH/gTCvpS3uIZ8rpXI
f6T7bnlC17E0lU1xqabS9rSCrLNNLXEow6E+TLif3DdtCHeiDobHAnzJ/ejH1h+cRLQtBX/ZxU23
PjpUX1c29k0GjR/MHPzzD8gfyh3XE+nMITbGMOwxq+mVXYgly5bt2x2qTJH/sLt+lY1AArIZu2Yf
D5WyhlSYz81yIQHlo8GKpdwsyno9flrS46ixBfXUKLI+K1IN7tka7NPQE5ESgIwHJRLlp9YI6u+1
RJbSopRVK37vBq295gn71lpf/BoYUECuECKfgbeLy24MNLVri8byoMtFd7JZgnO1J8M6m8P4PNmt
3PHrGuTPok6j1B7VP1I4n7+UNhmfaTjUr1rnm25KcPgQVbLzVIJkvx+1zHqU6jSdfcziPVSs1LUL
OYUhbkb7Zoq6nTkEpDbOCDm0qEO66qleGXeqaMzvAMDDl6woCmdlD9+EJTNaExQ60Tm1tJvWb64F
lDwru/U01BFREqojD8xNdAABrGyqsq9WKgO3abCDSDiPtQPGGNzN0gKjB1tf4Mxgewrij3uryKbv
JBDBg3AKHEziSt5GldLu2f3dQR+mEvVsvfvdhlb+AxReteNGVTcqRkkrC3HzgFBAUBD247WlpniT
qYydFukZNlZegWwhZL/cvCvUfk3KZH6GrrYWXZM52aZXTJqiLzFNmpJFsiomx3PU5qHLVelzo/Yn
SIPKz4/vpvcHIlOkgAiSYtlIjdLQSLoQQ1Fk27MHtCDzjeWH9aGo1WglNb/NTmdTHaovdNvfiuTz
0v6Tm2Pboo22mtie1I3p7yyLtCdyUPmbWeEN40RTeE5G8VWTEE0cynwOEFPnJZBHw0XYpf4uSVIE
Mrcwj2M6pjwtUvTVzKXu2JOEd65GSRExDMP58/EK3bzlb0xcWtuqw8bnArz+1WOb2Hh0NraHzQSq
frJSu6bASgwEbtefY3t0HiQjGz9NZbzm2HNTcmHoGbI9U5hg8S4l3brcCEn08Km12ynayf2zNVjy
tkffrWrM0I1Hf6369N5kLY76XOQB27+80iojEFocS7bH6Yy3UyeZ267Igkc+K9aG0ODCs01vqXHN
cFirMN2mlkyXGjrUe1A2Mr/ieqWHKnLCOK9trxGj8iJnCKNpIYIOU2XnD3HXKntR+85+tCskvwPb
nrZGouSbTKsDDGJKwoag7M69UdGqK0f5O+QhaDLCnBBTmdqUNLIMWboJ6mEbN/J5MrDxMqKww5OU
Vyv0R9w9jBAlpwnG5LFpQuuNkRDs2ASN24djsu/qavQkDDIDijnYNEVS02EzhJF8l0q6W2BOMLmg
JMWxkoU4hRNKIsYETVe3/Ts/K4u7KOiahwgfsU1e9rrmUuAQm9Qexo3Zytrrx5tXuf2gkM9npBBZ
P3yUpVcjfm2KSNoYlz9JM/AL6iANYsX0INIJ0yejUeNNw9LeE9N/KptE2USNKbaIznR3xIovolGj
XahkHYTRFpyAn/b1g+XrYicr6hpY4fYu4reCUQD7SGFNWco3KZ3ZSrVI6H4hnvPDt7OdNkGeDibx
/PGq3D5mNCFQ5pltXQh5l8o2wyQKcD+N5inThWAVkGpvWcdGLV5HU1kJmW7fCwaYgaO8mYDVlhes
lQ95qCUGjo592D0qdWNs0m6Qtv95RjzOfCRK6UBwlkAfc1B1ugiS5pWjSvzVtRgFpuHPUMdXwPJB
Hnw83DuTAstOa5+rHATOUtK3VNIWvyL6lJPU0+e0Wp+Wmt+3K9/pFmJIkZZ5IeWFDyHokEW8OeZV
35rkB54cBN+NNgRAP/oQ/2q5iVzZLO7FOET7aUiqHVoZ+pMaxi8fz/Qtzrh+ienpzTARInhwTUvr
Wvzpp14pJ81rpjjeaWnSH6dM2JfG8J+AU4zfYOTxJBhVnnxWCrPcmFTtBweKdRuN2kOlhl+EMfYP
MBja+3Lsh73UyPZBQ1F97xR+fQmUPHDDSe/u/KSncNfV92Oiu01QQYiu1WJjd+l9FEPNSQBs5zsL
HI1bQRXeVoEIT1Gm5Gux13zRLuaM+Al9CN5psuVlklyFY1k5Tqt7Im1Rt7es4ZzkhFhanKheYNnl
l0pyLlSkuPHoFABrUKzu28cLf5NqEA3A3yPUIomGnLooZxohMj5VqmmeDTnprjUMzKqhV97nqd1u
kXn70RhNtget7JnlqK2EKu/cRLh1zX038niAK4vIPlfUSPRWoXlJaJzVrlETN88wetYrIMkfz/Od
o0Tm7ZhgtOh/Aea8fvQUS4w4y+e2l/ej+Bk42fcSu/qVXfzeQeIzEkfOykFs4vlG/Cf0ksxCliSs
CTwUnCHYJL0EwpHXb9YypIVUR2dL6nL0oDLrYKT+nzKGt/PxRN95iSgKwadAHIpQ01jkbnEkaXar
pY6HnP9Z1cdHdUzTJ5Oq9WYs8/TsRDyJKeamHw/7zvpCYpjrPcTTsxLL9cynphY61UbHy9NY2RdO
oOyCAifR/8coWFhw17NZwQhfj5IqaRdWre94EsTTSyLks6YMydPHg7yTE0EP43zPPPi5X7JYQqMN
nLodTNsrEu1ClxDPUQg8Jy0sinNh6uWzluvjg251n6NgkJ+MMDX2fm3V+0TP+rvYCppTazQrD9zt
QVUpqc52L7il4ckyn6V/tlapjPSMwGVhLDd+l7q6uY9K6IO+k3fRJpIbVLnMHnZ4xBV0knzdXnmL
bvcVr6vD8BrsedZ/sbUrWw6UWCGr0LFmPPVZn2/rphSuFj+VNerYWbalaLkGbboNzeEIEFjN/RbU
CJYvUxIK2R5LxfKsKf+axB1wM4Qj8j56pnX7Q5O6buVKumXCU6Wf+bYqU5z7AouPH3exEtSVNHnE
Zu1hrAxxKJwJfajRrx4UM9hbdqXc65HIt3AV0p2N5cq2B8ewoXG/5l11iz2ZgQlE6lBUZiHUZVYk
S0VPgsr13BaZscOtnlquLaL0e0xn5b7OxsJrMlv5LTsBzruAS8Yp3jrDANQIArn2WZfRslH9Kd2V
uhxeCk2jlKTxrv/ng6lCVuf3Eahw8S0JvpFIK7lUiSkVXZgX08kekrYNV47AWwHv+sFUCSS5wOdH
C/zz4tsAOm4jhW6ZF+QpNqphiE1KJJphn47NfRin2dZopnGXtbK6d7T2pZ7wRip03/m7ckO8sy15
LnFsZmPO4aB2fRh9CQE8tZAUrx+V+C6Ipvyu0A0SIEpIEYrxUqF/98MR/d2sjQ9JbY0XoZV3LfTB
b3VQ2A9OgWIMOV9FWjNiSHwXqGl6ctq1rPr21iC0QMaewg5Q+FupVhq+tRQppjep0vQnqBEqyjsF
YxndHTXrGA7Rp0Spp+85GlMrW+KteHL9tRh7VvBF1YOG8xJZI7WTFvXOYHo4KLjURM5NqRVu7CBd
JZ2m6VeV/i674Vce2S4AtbvMbE82BQk3m4jzoLPgEzNED1ZTu519H5mICmC8UxsIOTr/TZcSEDH0
FgQwZggtYlfUTa6/ZxjmYAODUH8Mbf1v1oniMU2CYuvoXXj38da5zYnm7AEG/BzuwLtcxCFyENVS
WvTouSvI+5VYDez7xMp3NYCL3Zy4r4QDt80rxkJCCuwNUaYDc+B6aobc0BBpEu2x6hHrsOVUP0iJ
gNMrEvOXmjnGySyz0O3neN+IZzMHP9xREtFfEzOUcAaPrH3VlWKTR+Za0HCj7kWtB6I4tQg2yAwZ
WjxqErd7PmqN6QX+I6CAosKRfQx/hfpXKVW2AoGjLjbvuyw74zI+bBC+cWP1Z2NMT2ZQ39fS0bTR
FnqVpJdAKgbXkR8r9UHYT2YH4jZMSMS1beXQG0duaQCFO9THJj90krW22d+J/JgJUTQetyohw1LZ
lOR+ykz+ocAWfg6r2RRgqjBNi9riKfDteFuj1fG1NZV6gwJUcagLaYVhc3snkUngO0rD4C1XXOws
1LZUJ4hM1TN7oZyLRHrCv33X9vqD0pWg/UT/6eOt/JYbLA84uwrgM2A/9AUWIUGgNGYVDgHZsJGe
dKPadTQqQjxY4rrexe2zDdpfl4Cky2I/jdmmDYFGmvldWuafA9nclNPzYBcb2TiF/jnXfTeSCm8c
dk0cbuxGPSYarkDYp2fN88e//J2HhLWCN8U1ooKVXNpdlXJuZWGsqR5p9fAYomL6HHRDhHVOrWx4
y3jgrS7YGbokH+paN3a+UMW2ngCif/xL9HcuaAo8HAMOKLnv8kkbVJFh25bq6LZN4A70+whvwiJV
L7Hod078rERPaRttbSk8lshQcohACow7ySh31IwuTrhXQ+nSFZ8H6QRy0qg+R9KhMtCGs38J+dFA
v6644C3yagblsXSyY2+pn0V2Z8oS/5XAs6J6F8mPbUV1LqOxEoQAIZr4l68ah1KdnuDUvyQZThpG
Qx9kkqzPWes8zMoBpC5rHP43Ud7FjiIPftN0ocIC2fj6sjLzOVktOtmr0GbSJa79yXfN+Is09JuW
0EdYlzF6peBX02zEQUITeEedw+HvpH0Z8HMKOo9q2tCH+yKANQ+TOs/ku9bWvqOFZ7pWljyh5+BN
uIA1n3JkhWTj+PEHfSd5QFwCZgQpJlebtnRNRDcG9baqnTw9NKZzKKlIHpAtXtLCT/diUpNDVOf9
Q5v70UGWKh8wepyOLnzqdisZcnJvdUl7FwadvUZWuE3RADAQSXLTIlxnLpXu+y7WxgJEsDc04hTh
2ucKszeOip3Y7qRZEsXdtPlOIDruCeK6X002ib0xRbLrOPlr7qfD166qVy6R9y5Omr5wa0Ex0Lh4
OyD/5DX9oPp6lEBpIxZSTrWufiO8DRG4zZ2nLg3FwTSx3tEqFYwaleaTFWprcobzK7PYdXBN0RGC
iczSmIvXv5OcyMg18B2BFh8VZALACMDYup/CcC3QuOU9z2UWinrkNEgb3zBGDB/Zvq7xR6+2x+6E
2tZ50svkZEBbewhilOjKHpoM7s7htwAwbQMKKGXDduF0zyucbrMo4VUsNNE+OJ2q/HCkwDqqVWA+
yeNkPWjCl1feldu2OqUEtjTYJa55FdG860PZKrGwy9IZvFZOT9AqBk80NL7dUFapBwrDTbihXXOw
9KdaHsN7WdA49x285JsuDk4IEQpXtcPxsa7SwVPSyH7sDQv9LKs54xBU7sigDkFQo1+QlfGlbaSf
gYkwy8pV+17kpQNHRE6MIA/AyPU00nbSAbG12mNUpVtEEvwtMB6vm7R24xT6ymC3Z42oizyZPhaQ
J2sZ2ADds0OjLLXHQWqVTSlp1rasqz8f3zW3+xbWD+1i7hSyHh606xnF0RgVQFETz9fDzCvt+nkU
jvEwxcV/zv3ngWiRUtdCcV9e1OlgvvudrtaJZwVSdnTK7neVOKeoF9GmV+JzRuzvVnH6n2WcgKsb
NAMhrwCVZfddz6/L/diJ5DT3hOUEn7XJ+KaO4atexIBZHLs9xmHu7z9e0tvvNg8JD0Cb3VRuuHQ+
rGwrnZrckwLbPCP7o54bYw0cdRupzQhA8leyDfiilno9L7nXuhSVD2IdoB+7qBltaq55tLPMVHUH
VR1cKenilWN8G2jMMvgo5EBXIxlcAh4tOwt8ZL0LLxuN/sATLD3Xhd4+VpH9w6n0M+1xhRq0Np5z
nxLHynm45QbwLf8dfv55/1zzwoqkKYrrwpvkyu3SJz95kEBl9R32gD3OU7LxijHDUQfunrc/c7uj
mIZ2UJW9lNiuFsanktg9bg5Tee5wqaKs/t0uqosTCEy/lOfQWZNrfG8nkG+h5kbTHgLV/Pd/frAj
Z1lhjwJn+h6p5sZ31J3t5GtebO9tBTou5D88gVyui5Mly1CkjVAukMGJg7tEhCxOnH0e7TRzx6it
Ltakr8UB74yJdBHsca5zm8ktPoVajmY9mUbqze19E/SrbtTPhpRuhTbuotLfVIgot91PxCUeo+Il
deznvJM2PN4nFPcvuhYesn7tTNzezuASZrQRWxMg37KyO0z52BaxknlR3n9pTCunIiKbd5OeoqpR
Fqtp8e0igMDjdiYcogfDxXb9eQu1KgVzbr2k07MvcZIE+6q0p89iVIFcqQJueqJH/WNcq/5dozvP
GQf6UyZKoiELncHKB2PmOmagPadNJu6iwpp+pI4Rvn58Ib2TqswAei5e4iPEk8zFZZELAyBYVaAl
TvByrC3VPze9ZtYb3Yy/Dk5z8bN6X+WU+FxFMrNP5YTzeE6+sfIG3H4gElteTiJaMGnUIq8XLLKV
oE9q0ItyhTipJvXSvq2d8pAXBt1CJV9TarutNzMeQcd8VdKjXjamQByWUQ4lyxMdTu1qWhY7o7Gj
h7TS9409KOe8R1egFUO0XVnxOZ65DgfBoNAQBYM3d1D0xZlUrUmT7M5qvVjIxk5ktXroRkM6+TUM
j7TppacwGKAMFQ0SaVB6vwn+CkZCGN7kF/W2T501uZx3div5IUAoQFFsgqWZSYyloZzStPHSRjWP
RLL+yTDKbEuXLv8G2NbZdcnw7eN1uL0AeSvAxMyFZwPJrMXr24xBX+Zi6CiEk5LaSmxtJgXNs49H
uY1hQCq9kUSQO6X/OP/9n2s2KjHaqJKq9BDLqMEPpvXBVgr5aQodsdJvfW9CM38Idi4AAb7x9VCz
0cxo237hDYK4wQfTQk2omlbe2beWxPX2mam/wCu4XFm3pYIVfFDSmUz2H6OaLrQ5JtkdAdQ5Sw1z
o2IRsyty42cx6sN9h47cH6eB0q5ZZNhJFcPcoIuwk5K03pjG9GMgMtr3qi9cKPQaWgIJctCFme5G
qdN//dcvwb4iLYEwDPaTmuH18lRmY40AKPxHXOSp08Tw9nIzqw99Rfn246HeSfoIQuaAUubbc+Uv
PkWdouYLHKb0oHr8aMjynkXV+bs+DjACF7bjJtzcR02WaN7b06zF2NQrG28e4t/PpOFcR+hlUrWb
XYeW022G1qoyo2keqXdK+94WwU44o/25sxNx7ONcHDujrr0u1M55hz/h2hIsj7SGktN8w6BvzNnS
lygsMQpLFHZvPbZIPt/3tlreiTLYD/4s9SZHuyziVIeaPpGbx99Ea/p3Ugf9ryHfeC6kDtOfpAz3
Y6h+HfysP+ZCaXcff6abn8jSkPhRDmcb8yjPB+qfs+kEAZyRUReXzil/h31vUHOxqzvZiHNPqwDM
aiJrv3485k3/bXYMo5BKjErAyb8tBg0yRM/hlEeXVNODlz5w4BcZEQoyCS1Pe4B7jZxqeJQ0tdkM
tZSd0SpPN7E5FYYbGsVaQrB89t5+Dt6X/4tOyLau16AFSgAkzxaXXnJ+RmrzNdWMA9aveGWVebey
J+e5Xe3Jee7/DLY4guTMgnK9JS56K+x7P26wRM/Qyv14iW+nBHFxbuUS3BKU37ysSheo49CJi9o4
6aud+OQgfOVNhUfOUSGjXNnqyyueMocCcJEwhpOGMs/iilep5wg/Y1Z9YPycDD2+M+Km2ISjtPZM
vjvS3L8hReXlWt7wuS6Rv7WDuODSYRtuhnaXmwydNrkkj9Hm42W8uejf5kXUC6p3flLkxbz6GCYn
VzzsAaXZFFq01+y5eyWQEOyHYdpMfvtcxKCOKIfDxLF2RjAe5XTaF2n8ME4j/AqK4vgObQhsXGRV
9oEWnFGTOYkgXgn6l9HU/Ftnwrk+A/J4zxe/FRk9y49MR1zCYlQhgGT289So2a7o0KHIZdFv89Hw
d3oxrOWd730TGl0GUo5ks/QBrw9QFttVha2cuIjU0F2ljbR7kfi+G8h69h9JR/Mk6QzP8wSJwhN/
PZQ0maNRCWS4QmGl2MgO5kZy+n7lu98e0vmUAsljmxElLtuafhhLTdQF0aWA10izICYMg0m4/3h3
vXdIeRpIz9haCJjMf//n7jUROYSi2IuL7/iPSeB3XkVN9lRK/fAo0FG7+/8MN/N0UbrAQWXxIAPc
wV2k4IxC80CI1PxLiFnuHMn+qSbqsPt4sNt3hRWkPk6fzAAtu6x/ILeqFtEgc80NneEOUfinlEuk
utqoPySpfYnU+tfHI95uQg2pBRbyrcIM6vV6NbtJLcJW72mD6ya44mSo9kh/tm6nlf3K7XpT6SBA
wx5Hp9jBBTvDrK/HijsDQlWmGkA2tL1a+/uBKuh2sGvoyH1zkvpG2tqh/dPIX9RAPQ7iIdEv+fAp
TC91BeRQPylgmNWQcmgy7YU0qJvKyj4pMy9c6Zu9nWgoSeUrP/smz+RnU9+jVjnL9AHwmbf9Pxuu
L4Q5OKSXXowjjRulWr9Fp5zYNYzsbVwaxZcIxUDXbBrzUZG77tQpqLxEltOs7Px3vhVJDrRcUg+D
UGDxrYyqqcwoRpy7EY1yP7fmj4Mk4LQC3l6Z9Dyn6/fWmh0EgClwOZGGLNpNyPgbpZNKg5eFAYpN
qAbuB7nKvny8+W6P8vUoiwnlQVGYlR+MlDFtsOmaioGDrRxijaaWH6y5dr91DJeTmv3OoKbj3gcq
/fpDKhLCO3ZVj16QKXup9l8LW/U3cQ2pMMQT4FT236QoOLfKOYsuZn+KymcRfR4jz/DP6vArsD0j
uqiz4+m4actuU5gXYHJeUvyo4591dUr730ETYPmLAM9eVX/b08+pRcoejwH8z23bbf1vPfLio3Ny
bPRcGsS/vzbFJRjOwvnZOxomBRWM6yM+ehtHedGMJ2l6leUdma3UPzUOemHRwSj/Ot1dr3xGNr+j
HIn5hmuFfyVnkxspniNHc9YZ+pkFX3opdrPoF/30OITCUv+wxJ8s+5vCkLd9nTDjNNYnRf1SOI92
CwJK3WZICUvgt63kDtuTlWjnJreZDSsBmqJiTF2e8sFy/W1DDCG5FOjBlhZl6yifkeE3fjXOENyX
ahggD58qd9Al9HMOrM9Fd9daM3R5C5MXu4C0YkYLErmj8D2fsn+OcxoPNmQuv/eaCudIIZ+i4jga
zQ8sJCgUhckfmoDJdkqMXwqWiLLyIxqp9GVuCxCnxLNOO3ViOif1V3v4PSl/HOWY2PA5pMdW/yGB
rMC69SHO74dmH+XWFz1Xn4z0hzXQPUYZY0PZbuVWuA1ggAiTm9Ls4Mm9ofoachhavZlonirgX2vh
q0TldCMg6ez1zMju0ex3Nac0Voa9aedqb2068KCzCxsgh0VIrpQZEmfGMHqtzkeKrLo8DBPil4nh
Nwc9ApGH9nCnfBWaf2jSLHmJW814EHlSXOK80x+atvU3JtDY//xgU5bBlw+9UTDNN8DIPI6NMMEB
1qsRpM0Rr97rXWZvqJm55QxE+/gKu70oMXnhLqHspzkzAvR6N2HwHsijyBkNydv9WLQZBNhhDQxx
0xxlsXmlufpnCU0EjxdHx4KeqyqFCq09le58buTmDigzppwvXZqyB7uQVpqB95AUbKIAdOak/Iz8
7JeZF5qbVfULWqOHKk423QDnXptWDdZvr/KZWcerTt2CxGmZDYqIPzcj8gZFYfRIfGnSq+FIYuPj
ZfRCi0X7+/G6376F/B+y9EiZgkQG1n297ghvlCalcdlTJZjZjRPW+y7Ih51mrsXO75wvWPo8VAaN
xJnecj3SlOpTKAXAFizkzraBANYI7bd1/XA6B+GBopr/qzfaTx/P7wbfOn9xYg5QRICtAYDNC/7P
NaWlOdiiMJm8Hnb45xSQ4j2trxzBfWX0MgraXpiVPaY35Pi6JP3KGwntKjEWm0YLgFKQ5x06GKl3
Jgx4V06qDruoPv7+8c+8DVht3lNuAmohM65/EScI3D2isTbR7tD8HGJXrTxlZW0+FvokNr0wop3W
tWvdz3e+PUUQEMjgrslmltqSGVJuld8rfBEy5mlQbKrd+EEABehWdtkNRpCvANMcBCTUG9KnpZDj
KI3AtGwHzIoamVulk7HlraZPSRFPIC6dRv8z1mh0OUXyRAfANfGl/FY4xnDQ0VX8Vg3xqxZ01b5r
NO0/R2jwUkxyOX4e1YolhUzFuD2sh6LyaG0EaCMZklsMRbpyvb23DedO39vbMn/nxTZMygLgjFFW
nqgnUEVJON7bCPi5CtTBh0aT9H00lDtZbcSeQMTcCqtHCjyrPLQitB2grGyft/I3aGfTJpkdWMZ4
GNZ+5O0lPCtg0QaAY8EJXWLBrUZFmtuoCi+EBvZJN/ricbKjr+kgnK9GFcYPkWn9UJy0eZasTn+s
LdEC8Ky7J8Spv0SiokdRysna03CjzoVpPWgKSB84Gc4uCou3wW5aoOFmm3tN+1WgQ3ZS/ao66YnR
f80ykDxZ4MDN9EfjPOERdGkwhdnJaRF+beX+1KdrzpPvrRLbBW4e+D44ZYuf0zaY37Q1HdUkCItX
UefhvsviaffxjfDeKOSu1H2gYsAdVq/vrRYMd1MCs/csOw3P7SRQ/TXHNcuNedtdB3Egw2ZuFo3a
WeZlce8kCSgHucxLiPjkQ5Apy11pG9PWlEJA9kP0Hxsk85dkLGrRBI4aQNbrSfWGXUxDoeYe7mLN
vdzKBIC9tdJHvL3WuGdo8hK3zFYsy6OmNnJA5m0WiHQEAcTy+ikflOSXgwLjx5/ovY1J2WluYXFe
Ztmz6+moyhRaieTUHg8ZIh6t4h9VKzqYUT0ecjQhfheVehRNM37vhlFsgLm2m1bVYpSitdfIytb0
yW7wsqzvfMdCEmad4TEswpuiAYMRYeDq1WF/bHXDtaMCmS5MfX3IzGksb/K0115CTsw2d+Sd3PTO
dpLb9gu+izPzU3dymvV57zohujUO6rtn/re2G6dNt4t6BHF5G43uu51GrYu05PjaNY58V+c4FcpJ
U01uqAngc0mq/fx4sefw4Gqn0s0hPJnh3PRM+bjXa120w4Ta5yh7cg18RQ8ngRRg7pxaBZ2QNLXF
XQca8zVXCnEnZGlaqcndfmvuReTSaJTrM/FtWZSzk7BypihRvGRI41ffdo5FNA1HP9H2IC1Bu3e1
f0Du63tWRPHGyDtza2HnoE7Y5Y1Tn600AW82OT9nZizRZseK4MbFJlDMhuZSqng075NTogbheYT+
96NM/bV88+Ymmoei3wjpjv2F/M31yvtt2IyGkytUF/LpIhlWvRlUeuQff9+b8JBRbFxaqcnAlIBJ
cj0K1IIkRN5e9mZy8CZRm/So5UqP3tg4eByt6qU0jG5XIri+8uzdcAR48ijqksFSV4MmsCxdAxYv
O9tpag/rZGzl0rj+KuESsh3SXr0vG2U8WqHxJZMBIkZ5AHYSqz9vbEP7ZbSwlKWZ3GEdEvgvCWLj
x6LDVzevyu9g1i9k6bKrxE5zGp0h9aSw5h2nLPNXT2a+CQKJ6rFANmuvDbiy9oW0L0BIbJPMkL7R
NlH3I5atK1v5JtZkulRhIavyL5oli0A8yYXT4S5N57GskEWlfrW1Jvw+o1HBKED7P87OtDduJFvT
f6VQ39mX+zK4fYHhksnUlpZlu2x/IWSXivu+89fPQ3XPXCdTEKcuCo2GS2UFGYw4ceKcd7F6dK2M
9LjzedfQfrl/GXVt0QAlxBXoyk3TWMw0H9T2jMrfEVSH0X7RqAAK1QBE2uvJrWs1deTymDef0MWx
x/Gmg4whFF/DBGx4/hi2rbuG2UpVqXU+BiOCEXK16p/5QoKXlfVcjfIh7RI3Kx+6SMAB4YB8c9TT
/ZByvwoUrCwR2ok7x1RTL5SZ/gjdw3s452GqOUJXutEwHhIjOcDE841s9ODhuqjh5cATogbJzyLy
J7Xw2iRz10QxQxQx468FGNVOfqeGAD6Bq4AvNj1Faw6FifE0/x+OInbL5kHNYjcQTqC3j5khOWn4
Q+RpJvXYy/KxDeZjTo0EAalmiBIORqjx73+E6+svBQ76Ywb3yrVuvG1JF3or0qtqxHPQL3YlLIOd
YjKIdpt1JyhzeJ6ZreMEmsmV9ayB+9IuCFCm9c2sG38JSl2eMq0w3IAWhYMxdOgJMA7ctjGVe65v
e6LCV5oXoMmR/aLUxZoh9G+NNqzUDCQhkykxaV3pF1Vc36HSKlE0HIVbdQmlh0jMYjsC0i2NpuqJ
TRd4baZIt3hMfwPicC4MWuSrmEztLGkyHgLFKj4o+bJ38l7HSDAGtPgp89J1oA95Gb30Re2UdgYr
VVEtcOd8Cg+zbNSP73+/t0ZZSQs0a0g8aV1fjmJVojZADOyh+plYiZUI4eoiCm3vj/LGUUc2A2IN
aaS1JLZNCpu+iAJRafsP2CAZN3TCvsl4IdhNLr9MInw+Rc3xfRyO1OWctGkRsDGSxbLzMI1vmV/J
3XmedfIuQwdwMNrkXNJA6SLdcPnaZd5oTSik1YfGKhRHKdPxbBaodhdxqB3iOnrGo3jwRgB+TlGS
emFgbzhx2j29/xzXs7/COJgPRK6hn2+nRYvDKcH3pfiwWMazpSY4qoViuXMMXg2iAoXH/QIZJ3rM
V02SwmpDzD4S4bwgunkHH5HqXzuVO9H4KplaR0HWkMUPQYkLwOWMJjHLVJFm4Syo5eJ12VB5vV4O
vlWBgzDNKDn08aifhNk0juADhZ0M/VUL4eKL4lkGMHSVJ6c8Q93zcnxFXgol0UbtQRtjxNixZ7Wl
CbeauoxClyueCkOLOqFtxVTwzRn1tDj/c7YGxY7T7IPSIlXWyunsIIjzRzIMAIlCYcBesTHkD5OV
GL5J2/k2bYfRnjF8995fCFcHKLc/OF0Ie+E5s+oAXz59OeV513Vaek7zWnKpPhXwqRIKRmN3bKT4
pMe9uLcnr45PBGc4q1ctWT4ZX+5yzEadGqaRFk+Oi5LTYWfyYUyQDjGmUv1pxEp8mkpq09KyaPf4
YeBzGejVqV1i8zgj7+i8PwNX2Se1STbBqlmK2hi1ncunsdDYD6p4qeBamLitaLHyR42g8F/CLKg7
u/96Q9A4k7HRpVEHVnK766JJU4NUAK5QC0V6oOwAXAkZxZ1RrrJPZg2ULiyU9avSVrl8oR5+w0zt
IjkHRl8ckggf1BT5sgMy5+GXOh/jP9IyiA4Nba+dka/bogiCYRyK6xY8x/UWeTl0Oo2B2utdde7H
TnOnSOzvcWBI8B9MDqU6pYcQXqfdZFF5MvA4GBBrdJJCHX68/0mvQ8IqbsSBC4CGIvwWLRYYo0qv
ps3PmgZOBEmR7thphiMl8/hYJfOMDDoNnlIdkVgOWnlnFq63FJcqJPIBT76KfGxy0lHGJWIRx/wM
tSayCwhTR7XXBpcd+DEZUtMrpGTPU+26Jgf4gfhjitxqqLFsK9LIoS6IfJnyAweX6pGgVh6ZXpW7
XaqG30JBzP1IXCD4l0ie2pR9IruceuTYQz29L6pUdspuqWg+KuJ3rerZ9GmVKrdKJlp/d7+tzGok
MWBX03AFVn65RpKlGMxqmsQHVZA/0yUfqDipaPcEw87xc/UdwGdwCQLeQpkWTve6G3+plgs5eImq
ZKBFOBt5/s3AdrIokZ5omvRLkAd7veT1910cBOt4dB7WAtRr7fFyvKVRi4ZWv/gA9bSzI2OKHT3M
sp23ugpX6yhIRnPXofxM9fVylCLNAsTiRvFBEHJ0sPGGO8lEbJsy+7JT4bpOnhhLhcryymUjkGxC
YzXFUp4vrfgQ6fKTsgJrMXdJHRVE1IvaT8NxaMX7oJKfYr21ZXD2tZ02oXUMc7qlxWT++f62flWp
3s6wCs6BlILmAqnj5bsrvdnEk1WLD2ZYzW6hR4GHFEhyI5VKb2diYB0TMUr9JRCTvyodZ0wbTnL0
3ZIXBeX2Lrc8DLXaYxManY31eHEIaFUcdTOrfZQm/5z0LPKBTwpHMdVegjSt3LqRZ8KUoNxqY5o/
xEsZPdd6MH9t0G73s1LWbvtY1c910UkO8Rz7VXWo7zjIrE9S0e+666yx+3IGaGICziHfgMGGf/zl
DBhGmSS9XMEulHrd1Ueo4+MgPaaJ7FjlqMFK5l+3Y4Nun2KGTt0I9U7CcN0rp6yAVxNZF8igtdx6
+QiBbiRyWMAFkQvhRtGEu14JW69ujOk2R6vvpo2y53EZkttCREMQg8kK3kGi4LWR5vFdljGhSrhI
R5xph7/0LlPdoG0waM6g3ydV6DckOceEI9uryX68UZrEu9bMq5s6VjpHFJDed5YZRuUyK/p9EcSq
bZa5cCcpUo3fYkGsN9BsiosP76++N0IswiDUyVc9H0Tbt/GknoQq6esUhs2sCAcVJfpAV1qENmKp
JlzGXX+XC1bjNuniZ+Py1NWZmylY34pDq53yhB4sSWAXPNH/tFyKGufeHJWd6Hod9HhIOCBcq8gx
OAguv44ZgqNqzFYAK67WN+0cIZmYwVxKTDAqcZNMdjso4s6Jdx35qNTSdKLkZXHwbZX3EqyIqpWP
ca7DcHlCM6y5F6Nkr8W3ru2Ltb+SjxQwmaseCAJom3MV/eaal0BAQWT9y7M6euU0pl43JjWA0l0P
guvoR1GB5hFpFPV9IA3rW/9yfpg6kVbLZumcpBX63lWrUxPpp/ZrOaqCVwcNzgRK/DC3knxKlEhz
0hLdeFmYWldOsukJ2Nteanf1dddHQsyL3ILARkPl8pGKFg0QY0ZJB/m5r/wvd7K8yn/mJTCVUBXj
z3OwJ8R+9W1fhwTRjngP95xX/dxfZgGD6Emfy0A6z7EWOh2yp24ylePfLQGjgkTPchV5pUlEUfzy
xUQR2eqUhuhZbaTwYC6Z+bVHut3PhVJ5en8fXyWHZGYMQyeKCYQpttkhSTUmyA4joyc2af8Qp7e9
1WAEaFlC5iAupIgOLXZPRu39BpLwzuDXCBlMvl7FI6kG0W7ZYiKWFD+zWO/y84j83RHpxcBPNaOh
ICFJEDextxK9sRY/iWZUeUObSbgUlIOXUxS3q1ELnDDU552Qfp22rw8F7Jh5WSmFW866mQ4CB3uU
n2NFbU8UtUW3LEvrmIaNZqc0jU6DKH+MtMlJxQTVpjj1AznbK6teY8F4DKojq7wN1wguEpeLQAFS
icHPmJ2LWrqfxTi8R2tT8ciyATJJdelmcDpcqxdTdyow987SYie5ut5fZBVcHbg8UE24ssnIlzDl
aBngiPfqk6oK4alLUM0Soqpz0fLyMqXe29JvvDU4LQDScHRETHLUNeH7ZYNlyHV2bV5m57kqGmRY
K+t7Ewm40XUppcvRFIF3UDlIqJixSNvaayeLIsH7m+J6l18+xCavyKkRpU3TZ2chjYVDrQuJl5VJ
+PlvjwK5nx4PDVpI+Ft4WN5ZkpDmSXSWxwiMnSgJ7lhAYnp/lFc26uVBQRmGliG0bUQAqblezmg8
i2rdzUV0Dq3R5TC38/RLpsQuXKXDpH215A+JdtMpX9SxcIxEtQHR2lbWu7OA1XD/YAQzeswxPoWi
3cXP8pI+KMWNpr70oYph/JMcfQ4mXCVSoJf96JgtUJM688nMD2YxfoYIdWeGw5eq+V7ikeY11Q/U
jv/+94IAyBkIiICDYMtKhvTTh30sh2c8VW7NXJDximh3M56rYiUgBRMQIVKCK0lgm2+jMTuRodTR
OUW43q+02XACGHr+bJWHSDBCD4uOxhnNxHIMsHR+kcmSDcCh3fmib6zOlfUFvhnsLJe5zenQIuph
9eiLnMchUWhuYDYorhXS99fN9eaHW8a6WSMAcrXbKFj11hDGRhGei6X5NIqL9VS3RvdJIFDhghIb
XHFYwB//9qCk08BByOsBb20T+qgFRBWZSAstYpudFowibgGW478STIcsFQaXTHTP6fT6RbkSM5Fc
VbHThtx+uT9adYroCncFqirgAzU90b6I5tK5ZjFJLssovI3rPDu+/6KvNhyXu5JRAScBNAGPg0rF
5ahWTh+tnpvi3FnnpQwcKcLfUMtQHMvtEobBMh56ONrFpwkMrjh+ygRuc6oXjKcq8CtqVXr60PUn
hFtsw3wc4u9qbTn6PPvp7EsK7jTQv+Bm5eVBGSM7UZ6k/F6JHgyLMnCotY/6Ih1mEcx6m6Hx2Nox
x6oV54egy48tUpmD1LkdcplGmz7nAJ+9OQMzazYAFqMOt6CxGf33p2S9Kf06I5QkqNDhNmusyBsA
kpczYizsbXGMx48Fh4Nfi/ii1ZhB+kIpKvTm0FDojMHw8l7dC5GvWdvF0GjdIrRC0r76OVBKuBza
tPJo4VDKPiKUKdsdArRPfaZ9aOQuPOHfQgstZK4DMw88JWF76/2o+kkHkjzXZ+SyhlzGlVePb9D/
UR2C0HyoCZkG5q1PS47t1hR8eX+yrvp9SEtw8zdX2UFW0ZXV4zSFaaQ2uvDI1dtHRKW6KQ0hPldR
1npCpTW+0LdupomVK4wkMPMkml6gCtKHxIwtf+pwOO4pqeuzjN34IClPszk0bleG6YdcTuSd5X6V
6K2IHQj5mJMQQWl+bDZZKVh1bwyN8hhIIRcFWW0PEAnKr/Qyvstm031GlIUwJgflfbiYml3rVu+g
PhwcamyqHCyVBgf38ORvHsHA9ujsrdfYlcFBpfjyw6flIpRWOcmPQRlGXqILrduHUbBTOdoG7NdR
oMhgbwYHny7t5ShTlUXFuKxWGnNcHbDfY9vVdXd6f0m8qrD8uooB+AG8AtoNwo+UfnsuDLmUSV0m
aI+JZNUHvVFnp0LpFT60+IwywM2YKqmXmtknfdXomNveK4ak8uYJ0V/L7BqvzKfUtwpLukFs5Y8G
Fx+7j56iKI6QSjY/J5o4uYNSlDfU2XWiAzcglFVqRw6lyCtUo76zglzzo6gqHGkR0gPFWc1RxdxA
ubND9Q2faqeoVfWTmeqZo6ZGjX6cme2cXFfbmYlgFugoEFzJQ18X4y85ZFyNi9VhE/hIruNpB/Te
ndkZTrFHmf92csr7yIXid66+dy/xU7BzhK1LZvMVVnQ9wJ21HMkt8fJjI7TcyVHTyY8APn1YnGpj
uLp6lLguvP+9r8hir68J6gJBKojoIL0vR8J60czZ/fJjdWce9WP6MB2qk3SAaW2HnmSLh9xRjtWX
wTMetaNxI7rFMXQjWzi8/xzb83P7GPLlY0x638eDWMuPqATbGlJwmfZdqY6NrAPf3Fnj251Ergyu
Zc29yEyQEtm8sqqs1ZQItbVJKrR7wwy/tIVl7dy+3x4E7DRlPQ7mrccFCVXdBFkOeDrGTbGMk9jD
QC7eeZX1gL9YJ+iSAIGg179K13H8XE6bNkZIuS5Vcdb7EPdmuNbIQZfhyswPXMQyvtMayD/UYOYc
IV32Fs/1O65Ywn9Vcyhrbxl7FIdneKiMXoupDntyLtcb1p6L62YUwF4rygD/3bW9TglPuXzHPKPy
kyM8caaCm/f2AuzYz7hQP76/ArfgyH+NQw0cDRBqYez5y3HQGAnYDWp+nsRkOkXFNNKpLZ2yTA2O
c6nDXLSrGqcJtMY1UzRdAcMvn1pNDI7SgCddlw+lzUooPUlphts5miN7SaF+102vH8NqOvWRnw7x
jxGvP6eTmluzSp+ghSfHUq5+znqQ7vTRN8nQv96IvhA9rBUBvZVPmGGNB12h5OfaCh9nlXJvw3fS
IILaqPjEthqiUVlJovn3NvPruCodIiI4GRXt2cuZnAFCGmiYU5BpJe1zlmfxTdVzpevUPLSz2vij
rfbsoN9YJCBSQChTUON1t4iFVOUgGes4O3eGGvnBvJhOpkCNel0j//Fz+l/hS/nhXzur/a//5M8/
y2qmeRt1mz/+17l6KZ665uWlu3+u/nP9q//vP/2vyz/yN//9m93n7vniD14Bd3R+7F+a+eNLi6nQ
65g8w/pf/v/+8LeX19/yaa5e/vn7z7IvuvW3oTdW/P7vH53+/Ofvq6nHf/z66//9s4fnnL92aF6K
n9FvT2XfRS9N8dtz8edv/xtTjeZnF//87Y4/tttf9vLcdv/83TD+QdeIVJf8kZkH1PT7b+PL+hPF
+sdaA1yj60rkfm0SFmXTRf/8nXvdP6hVsI35ewTeV0OZdh2bn6nWP8AMwCWjk08r7vf/+8wXn+W/
P9NvRZ9/KOOia3kYFth/h8VVV4xDc2WlQeIiPm0RQQluMV25hJGjaFH7KVWMFFcXSX8eRDU4ZMoA
tA/Tde+Xifv3Q/w66Cs67mJUGjeUuTiyGZ4osskDKVIHGVeMxMnS3q37B0m7y4wfjXW3JB/VpHCG
5rGVP9Zd4uWr3a6VuVLyqS6e1Dh1h/Fbr412aYinvPlBh+eATbGdDj7iX5kxnXKaDnr/CJniMASI
HqqhEyd3svWplmh+t6lNImxbsAzUdnLmvjgOkWRXIqlRdZTx7+2oh77/uhv0HZO8ed3N2aM0WLeh
gJE4xpN5Hz/Udm/n9uIKh9JpzpWnPGZfmsyWHNm2dk69y7h2PfLmpjViAi0G4HhoFvW9DVz2HDRf
Qynx6iL+q5+0k9r+tfOy67d779uuB/Ev2WCp6aB6FIYENOMdau/QuTRm7eygHQO/POHueHh6f8ir
NXw5vVsq4lyWI20ERozIObPz4qiHcedK8eYQJO0r34ICwvY+JfXDInUyhdDJ+LmYJCjah7BGu638
kiff3n+bDaTr39/sl7E2qyXTGqMe1qJr+FDQ+PnTPNafG3+6LY+wdB7Cl/BGPqscSbfFY3QMO1v5
NCX2+Mf7T7Gpyr8+xWo6Bl2Iysiam11+RjVr+yZJstRpUfSVXMSWOKMNe5i9Srej0I4lW97DS76x
dC7G3KzWXGp0Efs1xuTmNGBXW3T4C4QTnaYyXQ47b3g9GikGNS+NIi2Z2daVmvKTkAvo4TpGKahO
KGfTY2jBUU7nSHeLUlF8Lm3doViq/F7FYtMFfmE+4wPV+22t1Bh2t/2Za7h8FmIzfZlTXf17q47w
SCpC649giZYvCrWX30DSBIn4FyOhqUVrM1uk/2DFwa0izID5AgEMND2SnZBxmR8g57i6HAIShlPE
P0BYLgcVpdzKJDnXkYDXWjs3w+ZA3hP778/+GgV+iRLg1nknSqpUKdaTcVsJyGaKqbHZziCjseUA
ra73lL/1QvvUiBDCpnI2bulKgflPG92IqbjqezfHTYuVc29NkulTk3uBOMa45fJNpQoYpJxAl5dp
i3malFmUAkmZVaSdMPHKSyzbq++R3hROXFvNbRJRTkhjaXYsoQtuhp6a4PuzsgkzrwhShDTIA+mw
AtDdzP1SWl0RYjpy6BR9Abe21LdJVdcntTFfFIiMPijWZOcw3qh4rfULxhPXaxGUJ/7ZTEOplEkn
FBGDzlP+VOW9eIh7K/1syEnqR4rS5PgzzIur4o1AToyF22THQA9mx4QkqNqITu8xnDdtqfWZwCez
FrkSAmSTthKjgyxG5Vgv9SFCIgnhnjm9DYxBoULZBAcxMP9MR4ooJZcOKcS6pbNqfeeScz0tANro
85sQWTE0pkp5uTq0Jajhf9XIArJEIod2jcSqyAaxBF1VRh8LPZFHIB9qNh9J8cSvQdTUzwYayDpm
3eNClJzq4Mf7C2RD/2ViXtl4EEAQ6eKf7TVWDcdWGGp5wL9bQbKQIu7yMQHC7RcgDj8aWhfXtqgO
FaX0cJ5+YgSgmW5mKDOCwU2TfDDzPJfsUTYEbPPqZfkcy0oYuztPuQmt6zGJeqO5alhRO0CK4HLu
UKrrjNEodJ8YENzhRZh/lcY0sBFRROdpmKVDquAQaBohJQxodida0fiqmJ3lIOraOyqeWM7SaahD
VSkowa7fue9dfd31CandQd8giQY5vbkqp7PSGj0dA78IZiOz1UKXPKmGpCE1lWzTehpvSilQkOqD
po4lb+4loSk5kQqFDxDEuHMYrRv7l3D4OmF8XLiGlMaRrNostqpWug4MvO4nlPU4/qLcS4NqZG9J
e2qGbwy14lIJ7lwBKY9uajpip/Vx3qFEDyfxRWzovIxKQ52f4sJe3rtO4uVbwbel5giHEoGVK3lN
qa3rqdbSwJ+b5OdsxQmyG1JEUwmL+zgr1E+UcOvnXmlLW+/SBlfwpnHQkjWdccJXxEDUdGdXb2qV
q2gWDQ94jysCA5sefRNhR4UgBgct8IOuS/6cMkV9tHrtJIaZ4CR4bxwJ8uVtFnXWoRAa+bM0Iz01
Jkt3mMYYLfpA6G9bfdBhagxm5zVjV9ykS5sfO7BxH2uOY08alub0/oa6/mY8NSggLnvcm8RtczDj
+DLRIw38fjCWuzhG/GXqa9HPAnHe27vr9998NGogyDqudo8gAtb84Jf8XUtDS59izfLLSu0/mU0S
Qv1a3eJWjL5m91aH76iZty8RUqkHOZFSv5wprB2aItH2tJ+3yfD6vdbgiYHXKqpM3Lt8mhFBW8sY
5MDv+qYG3BWkj+pEP62KJiV1M9DmOMprWHw5HYyePwu2Fsw0tVK9xRRxSccdHvcQrdLM0zAKKMIk
dTQhaKhkOMkP3aDc9UOTPOdaopW+kdPAgTYncQVsIKXunO5Xp9r6MnAPwMdRX1x5R5cv06GPgUAy
LxPACzzk/drRHoPOB9jXe1qeFYe8MhKvpTfnwQDO3FA2+uPfXkpcuIHpQQQCo7DdAHqbAM9u2QDW
ZAyHuMqWYzBk+m0up3towDU93aykVf6H4tYaaNGiuXzdRBx0dMlFwY+yQHN7ZYhcSg142MyT6U5o
iaC2iH9HVxqV8/5LruHyamQk5BgY0CQg4suRM5AQc5LWgl/MResLYvxc4tPj4BtClE+rwhXyQvTy
Gq4ARtXlTtx7Y7eu2RsqFZRH8SjZrNm4qbLUXJLwVJWhdhf0s/ihYO3ZAjSQnRfdJoysqIuhNuFs
6qJcNFHiPbFlTZq4mKD0op4dZrI6d9CC3i2lLN0JEW++HzSLlZ336mF1Obu5MnB89Gjgd6E5eF0r
/GGw9TEFG6udkd58PcCdOHOgzsU19HKkIZLlziwlXo9biQt/xQZaF38zliG4UfJAfdLE5fv7S+f6
5Qh9AI4wNAJ1qGylXNCRz+aQKT2lmVUdjMxqDq3Yh4dRzK2dO9D1/liHYg/iJwBveksHFxSa+krH
OmmTpMxtUS+57scLsh+jphSe2WBhlZvwAUtg5O+/5fXEIuu4euyuOGqNsS8ndlqyxCKchyclMouT
YAIRyuRhemiMNXOMq8AVpyXfS7qujxY2BOJUa1oPXPeq2JiYmSTNZngqIzgYjCiDfVoa/J7sehnz
E9RvChtmFTbDCSE86SabLaGm9leE38op2qsAbOjqazJA0RUvNPJ8MHdAey5ngRA9FUtqWX5tItI4
qi00lYb0U49qNPuJIE5bNJor0+Q9WW0y36QRdzM9FPByNcQaIEIWPOYpYhBdJJWQztv+pk7G+Wtu
JMjmFWLr5ZOi38ZBUn3A7r4/GUWanrJinqBWJ90J4fb8gzQFyn03K9mNqMRgSMahBthAmzY2O2Mn
kbj+7oRDmD/rlYoWgLYJTaMalw3QCxAJfeQ28sPS0LDRvhb1QzzsMXnfGGtNVkhquQfQPtyE/wlS
a5M39CTj2Iju6976SqtDvEUTHVGMKvvULrt8wjdOWPBZAKaxiNLJlbYVkxi1gyUEUILPJ5ohkhL6
ehdNOIdjio06R+ujrYtiuWWlrtkpxl1QzsHOFF/ffXgEIj8XNeg/5FCXi6qMMUFZZMCbqYl7tKRb
z0Jfh64+L7Knj+metPF1vEK6gsmlBw5AGizP5XBFAQG0wg/zZBZzfyMJcX2/TPJwl81ztyNMfH2q
rt0CnZYfubNlbKW10Bfv5zEqotNk6jdhGTRo7OWGq6pw9Vtmk/w9CJ4AFelurY7JzhVpW5Fkt65l
KcIWABzubNpmYiE+KcKwCDHHKiSMYo7NUx0qkVdaSuOw3he/nXPhRztkkmdisnEuSuEPhHgNa+d8
v17YYFcI3NzXIFMj63c55WaWaPmE58GpQPlAz+rJlXJh+dZno3LfRIo4OMm853u2bszLjGYdEz0P
HRgi5Yj12/ySlQdNMmIEY0CJVbLYC6QkuidlHXfW7vViQuZXon8MLovu4BZu36NhJBQ1CjBjgZRE
JteyrzRo+sMo7HZqm28spnUGV6YINuREiMsXshplVEcjS05Z2SJQG2ifMlFPbxGAEX2Ja5SjDmV2
l1QimtcFFt7vn3/Xm5QXJTeUuQpS73y9dvwynZVU9mlgVskJSnjmTUFdHupAq+2pVE7LYLQ7O2fT
MV9PGsZjhcKaUhlzG5fUrhtReUAKOhGVyB11Y/IGdQ69OYhCPylM4SHo4/ZGDJvkwGmVOpLZRX7U
YTlc9w0WiGKP0G8fxz/EvpkhM5WGP3da4JLSBqAUteRWWgbV6SEJ8R8n4ZEW/XQfLAJ+VdRfn7Wh
e1T0tvv8/jy+EXB5MeIsfcpXmajNXghTKWr7ok1OtD0TuzfxuzBxLbKjoAhRHG5uwZOJN+PU9a45
8cMJfPROkvjm5OINwbnGTRFhs0223wpjLwH1Sk9TINXeRHXbreRJMe2ylb4AQ03OQg0nmXpcqfog
Zro7udDMr5I0zEdxMCNfLutv/ZgvXhsh3dTq+gh3UtN8U1DAIqq4Cxvk1zeFxGVzqDUakIKgFiQq
47PC780NpTgiObjn5vdWnAEDTY5PtCHd3oT2Oq/iJML2GWldNTl0lVR4Sz1HWI6EiotaNT4kVTE/
v/9F3woBwGOIanAc4cevP/9lZ6hSIgxYbSSnWu81WyynkjLvqLhWo5U7l5c3NiHV95WQS5XXAK54
OVQctr2UdA1rRygl5InE8LYPwcjKyjQd0RjZA6q9EUORvmDzceiqbPttVbJsVjUd1qrUSrqrqA2C
JwgJ7izH66xeZQjOKERMqCBvQ4uwYDYkhEtyCkZ98CmJRA7A3tFpM+7bnVhYD4I8li77JtjJr998
v5UEx5LR6elv5rMLk6FKZDM5tZIJ9V0Syi84czYf3l8gb301elGvGrNrLNukdTNCpxQ3BELZZEle
GYrB/TwPgi8YQvqoB+2ePPLb4wET4LZC+UTbRBhUTPJm7JnPIU48EDnlQQbC5dAYg3rZ7bUg3/p6
JBk0PEmpVgO+yzWZAvkMLYPRjFbKb1EISF2ouos/pYvTSPO9Xk9fQyEsvf/BpNIFY5fTl7rCklr0
e5qg0JJTVMnwTxOjPoRS1tthMAv3Rixqj/+D8eCArcNhVLVtv3V1oVr5EGHvUUkA0pesuAsSPt1o
UcocynGPdv/GaQ8sbUX9rocu+fHltCpFVppxzd2HOqfgjFhL+FNL2thBLzkJIkgwC18yaqxW5I+i
EO0kG28ENfLxlYm/lnyvNN5QEtI5fvX0VPFudtBr08OUNN8n1CL89yf27ZFYOqvKCEn5ZndEdK6t
tI6yE0C3wAtjq/GbmF45mh57mLW3zt5XA4BVywNZ3u35AKJwklrqzqdI7KIf4Ofq0zzXBlj4BIMi
va9O4VSY92O5BA7JUPtVG9o9BZc3GikglxDbJmukEgs7+fLLVvAtikCak5MowA8UdVSDyNMB7ufW
Qt14gLZm5JLP2kcHuohKJ9SViGUQVD5y/sPx/elHy4TxLhNlGJb0dZGig0MHuPHyeVQBJrBcL4If
J7Uk2Z0RlX/lnSqdjdKIliOwpln1uypV/8yaLKiPuhqMd1M9at/arpooLuvSk15MzX03NZA9pH6S
/0gQab3RxkH5Au83Fe0Zf7IPiznFoS2mK3hRHkIqFum3oSs+UtTo8ZNYevNAgzN/CeJinDxY89o3
/NdbkzCSuFwcUXavlo9yL2UPRQeLICCp+JiravVBUKIksYsx72Y71cQ5Q9CNxNStAz2N7DjExxXB
7KJzBxwhkzs1CnFbGAW4M4eG9mxmBxgIHPukrsh5NChvdpq0JoNqXfazRCv3S57HnLj51I8/zGrO
7k0kA/9QMWWJ0N+JaDrroxLYfW/QmkfILJdd7H71O7GRqvupllGGU5Ip/yq3RMOmCSdAmzMdGySC
wj61ZzVqPYwxrOd6Ltsv+YLSoStpOQYicdsJTx2PjVZxGuaSu8S59C0Xi/Cpn8oYrf9OTw27Frv4
SdDKCjEEYzYne+nBX2ZSot2NZvWCme2X0BAMzZuyQvpad3Ex+fJMz/WBAvv4owbk7qUiBHmb4nAi
uWFiKP4638YZCd52tkekEW9N6jqFk/fkYE48qUbrKchV/wEhNf1hRPLQeTonzTe1NMYQbwR9/mZJ
nW7c0PBWka0bYuOhWuboWUvjwDo1giGdhKZRChw5hv4BZ9oW3aV8LHIbA8smOBZaidH7ivpHtrgE
4CPofXBvTXrzFKQjvZUG2IPkTUKwmHbcFwZHnYCWoCvE1vKUqzEt0z4oTVgFUHNQL46G4nOuVIha
gffsfDUqy48jwNXTAlvWRRdRvMcjuPqIRyxF7qCvaTgYwzA8VsVSJ07TWmlnZ0svfRIDoonfZH1y
t4iN+AGN4Fy102CCt68LQjrZsz6K0bGKxdDv9VqZnSCfe9OVWv2+nPXpZ1Ej8OR0qhEMdjjWXe2W
spghg6jl4p/REqQglpZFNF0ZQd6v8lgNP8I2TSygd7D37LYRq2+KFpcvlpp1T4q29M//h73z6o0c
Sdf0X2nsPRv05nKZRjazVKrucjdEWQa9CQbdrz8Pq3tmlFQeJdR7s3uwPcAMMOqqEMkvIj7zmllP
jJFgHq2tjZI7v0k8pG/SLp6cjZwc56vTDa2+icZGr7Hr87WBMBRA/0anfYdWgk8vMQKFuCmV436R
UkwFHGtRfcnSbEh3GmD0j2aGzGxC89EKLT+pi02cLH9PnuY4IwAOsm/0oTK+OjRLs6toGP0Hhkux
GZZZZaebjJJmC9XCfp+guHZbNlOKjmFi4COgxWWPa7tpl5+Dgd4qMhEJBhZ1MsXJzjIxhhFcHxUT
3mayCJDMcnY2t/JHbyqECEVQs5PshBHVRumijfeqVNO0y0WicOWY5py5V+rmWK+V8gGy7FSG1ujF
W46B9lslx+KDZqX2TVEFZhrqAkznYn4gb4JhtN7PWdl/R/UKkHGSxH28MZIskhuZGX6CF5amASgT
ufrUDnqQbdChlZ/jFLHF0Bxmv9kjWoDCfKq698OUu9MGclljh7GVY17C7y2KrQBsatNItqfmJlBp
B29AFMd8aKIi9Jt2BNRZdM5jqs8WRXcNfSRsynZ8EKgiIQRdD3xQReju1aKVJ9rZ+a5HFD8oVsXT
Q5vCUQZHkHYlkom9Q6gndfLAAR73m9mxUGO05yn+MtBumzeEXs8cpO+y+z7Nxq99VIqv3mQMZqj3
YExCtBQCBJKyOXicJKYnW1kxQLpbBN/+yBVKOuE0xHTIB1fqxo6dN8LHm1S2YVifvy30pvvm1Old
Nycf9Nmx1b5GKAKKXwRl9ybz2lrf1hoqqAWo02EbgXIbwrwf63ZLLFTioRY25BGj8crrypz7+FZq
wvO2TKy0t2q23HSXpHP7KBMlHgO/x5iFl/kH9pv3hRN8oHRM062ruGwQ2ufkyPpS3SNhMeMQTAB/
qlVfJ0inElt6HqPn68boV2yKsojmnZ8pM9mpLEn+SHMr/pQZjXjPX4+7Ed0ovtOcTdHtHCOeGiYa
myWkpVP9rOzIVKHRacWfBXjIP5XMG8lD5aMbGhNaJdtA08o4jEpykVBIZ8IVcLacR39CFzNHufo+
bzJIZmrU8IgpVae1O38I2hhLjCgimESGHiXCNhhaBgxHBqw3sx0EzrqD9EJ+NRey98KxEZ2g61Gg
tgPRAJkC3R+Dm05Wxqe+j3HEjIfeD12jLoxNFWvDHcEMXdOzaq/HXGao661bdaMX5lbVwfAMAAhP
pVt9KppGvqlJEOHFWcGIs6Gg4bwxoZDr4VBjM7gzm974qAnHPyDGHfzt8vQ/GkEfkNf/9wj6K/Wl
eAqRX/7tvyDy6NH9Tl8XlDz/vcjTUz/8BZFffkLZR0lE2/nXiOxvgLxh/U6NTecbGT84pLi3/q/f
/sbH8yOyfew6wU0uigq2+RqE/BqsDlCIdihMd345uG38zacZZfxLf3GI4Wg4dfeHXyh1HbVW+tXo
29bn1OtLusyeCK5hUuU3wzw0O68arXjHvnQ6IndqrxPzkEwCN5Cmy+LHArmPR0ufkjdpEZgf2C/J
H4Yjo88IkVq7CtxPzfV1NCp96vdjXG6cKbP/jLVR3XVarz1qZmNtkzEa/zSiLp1DHyzEvQA2/C3S
xz35S/c2GbOsCRGXhsJr0koVm8GZ/duCPFTucebg4B+G5h5srPlPqB+H5Ftbyepnd8rzOOWL/D9H
EIE281J8o1xM/lp8kb/dyBw+yNNY//VH/w523fkdBNbSLmUMh7o8Jczfwc5PkEAh3IClLeFL9+Hf
fBD9d8YfFix2Si0kERZk4L/4IIYOVwRBaKCjS59k+RtfQQn5BUN5UkK5YBfwl8HCg52IM+MahRpY
CJHAdjaum1pat0ittEPYaIUntnXtbBG9bmZyiSIBGJxazd4O4C60Orz13hruCzZFFRpS/4r8c30j
3PiBsgfIbG8+BrlN1tt3aXtsBIyMPo7mb30zGhvaEPh/0ucvb+xIHqp++Bta+6rj9H8r2bVf8uRL
+Vuo2h9f1G/Vz9/edV/ov8HhketYPWEs/d9BUfoF1/vvT9hjon6cRN2C7vsr6jSanr+jf7LQV5cQ
AVb1r7D79SO04gHqgdNzWYPj999x53MyMzFeWDrWQiknWv8dd8HvyxSFk5nWDqHCGfyauFv69P+J
u8Vamd8MzBndZ1qYz5ymZyf34jzQ6j91pCOzsBd6K3ajZd3mJJ11GM1ec+ywpzXDwpwoTFTvUia3
pnEFWGVGoBaD+Qaw8BzfD4gq9ZTlGOBxdHpgcdP6T6E3A6xEv5aHWuri6zxj7vprw78qyv6Hnn1L
u/yFyPuiWnUSesu///eB57rEEOC9xdCWUw3G2r8OvOUnKLYxtgaLgb7akwOPM40bn3Y2eky/BDQX
/P6/Io8fQsNZPDpQbPorbfg/CD2iDhQwv8SCVCWdAJ98ese7Jq4USVNFD+iz2FtTpH0o5Ve4HtN1
7TMEzUwNnAQ9YJkiFV57+n3iD59scFB0mBCD7Ao3lNrovTf8jVNSW7u1hiCPZ39QWpGHekcr5/9H
WjctNMxfIM//PtIevtTqy2/HH8NvVyopfzDe+ovc+e8/+nfQOcHvJGxAm9AGWKLu38cdVI/fQS+g
WMANh/LJ09NO/53oJKL4B2UU5NkWpte/gg5KJmQEcLiL5SrzTpxLXnHcraY1QDY8jjtOTv7CBdm6
apwO1qhrI8Mc5CWxugk7q9N+luSf10+24cNfx+dTruWq874ss8BhDB5zkRJcko2n8zxqvErLZe3f
a12d/2npKUSOtquObV2WH2JcBz6QDZo3llHoHxrhuq+bSbH8Yl4OAgiAFVpYa0o6ch+tdEonPpT6
3F0ZmV9si3F4fPkZn79KQFx8Fr4ZBwaE0tNnFLrX5aAExcEM6EFrbNtNbravRNr8ehSuzQWBwhXJ
TP90FY2OAjT+RBz0cRix0ygLMMZzsdX84tJI+9wDMRMFzIiBGEPtVWxkqiGsWyUO6ZSqb0Hla3sc
5qzX6Xgx4eXjLIQfQAm/Ms5VZQOZyJkCxRONfdHtxEBlm+P3fkHfYQ3cWZaBZ8H35+v4gB05/p+G
YNLLSjN6XRzioKoP0qrmsMKkZl9F5o8B/MW2lS42H4qO+UCRtO2xUcQaxg1eH4sk3IwrUK1iOOtx
Ijz9PXrAyhHeeeKAxI26FX4BKHn28s8vB+NqXvnraZebjCSG3Ai81OkqwURfZbRMEG+Z/n1AqyYM
3Pqtg/BiOJkot7282plI8egTcpQg0wEadxUpinfeJoErDomyFT1/C8qeHJsLY5XlC/0nM/sVKGRn
cGghykEJWAMlozbpXbNo04M1j9HVGOTNtimmH4Mevc6xfQEd0D+iCcBQEn0Jljp9e0XWGrlbp8Wh
KzM6ySwsr6NAGhdOjGcfyV6KKH9hU4Bx4BI4XSbq/CLzvZoTYy6SrRsX2Xc3prXkqsJ/W81p/9rP
xHqA4JcPxOQcmMHpepNhyaGVIgGRA4VdpBWK0Ijz7l4ZDMAXgDXwzbF9XZSqTldpcjU0fmoXh5ER
N3JuVr+p0FG/sMrz/fxrGeQjcJWBfreG8VYOT9h6UXGo8fBgaIHeVWo243e87oO96GLzzTT3by2/
kT/rvq3eRGZfbiok8/avfVygy+xmyIuQmZj4nT5ugjxuZYBHPNjCnnZCad+hxL7Od3wJSB5QB70E
KhZvujWcI5dmpRrkSQ9B1KkduifJdvLc5tXxcbrK6lEqGTOzsyZxgP4cbIRpI6Ey+JegKc+2MVfK
srnIOxYh33UnK4B3ketGVRyQbLS3sTtMn3OhqR3ISv/h5W9zfinILpCsyJnW2Ha98gcfiYbiMBWG
+46Wax+FZjN07zO0rOzw5cWWg/vkeAIXybXP9Bk8fcBI6zQQ5lbGEySS6lC0+cPIqPmmGW0zjLpp
Y4DGzBudHlk59BdSq2dn77IsNA829XKKrJEpVjaNMCHG6uAbsRZaRYIG4JS9km1BALIKXkXQ5zgQ
CffTh0NTHIVrw6kODZD6etObmirumllG8Qal/yS+efW7pMpnC9Ncpcu0ZsV7qTXLfs7qgyepznZR
M+fvc8Ggcg8VwT/GsIe+T5pyD2OtJfLCh3x+LJOMkHODnFi0hdaLx61n4+nmNYeq64xym410BMK8
bNNPePNZn0Wup8bm5ed9FqhkPgsYbGG68SnXIAoTrSfZMEs5xNDKkPHPY1yJ0hQXVMO5gAJ9Fi8L
6xIheMCgMCDo8p1+SWhIqefWVXdwTN38aQ+Jcax1CWzy1U/0S/4JHxZGNM8sZZhM4bVd5v1hVkZ/
ZxdZAdVMAonXoujjy0s9+15kHlQnS6MQLikMz9MnqoKstTWnVYcWQuA2XwwUh7HRNrOvMY42Ov9C
BnfmY3kLYAlsHbgvGgan68VVVzsikOqgmTyQZG64Ldty2Iz16F3Y3M/OlOXRlqYWyQEDibViF6HX
jnqm1IFsyPgy6Dnj+rgv7kcHP2E0WqskrILe3cFZcS6Ak217ydpODrRlcWyU2X8o5FC2nT6nU2sI
6NP/eNP02mi/Hb1Rs3fSHxwfiQrmpPulOjWZfs0Glt9Ba9q3MC2qSg9TJAiLPdCPot8URiGH3Yx6
rtsxCsj9St9gPKLSo1QWmahlA7W68Vy3tbZOm4oqLCycubaO6qP3mDhr5MeTZefXWY3NxrbttUpe
FYCzyzACW4J2IxYd49bWB6bGQVClzuc2xcl0U0fF/AFr5SR7yFRCNWYmtXTvykgmaY6eR1ZX74xF
YyDU695y9m1fqPRLkvVDt7d6044eBEJIwZssdeRPR7ZGzzw818R9Wfm1fWOWgereqjyum+3sMEgO
bcws9WurKxDnTm0lP8bFzAR14TTH974foewwjhZAGHehVocid/3+PjHy+l7Xx/x9h+aPBfHGF8kf
7uQkN0bFEfVltKbcPArEGZM3QubjtEvK2f8syec/aCaVw9UMgELspTtU8dWcDZH6kGd4NNyP6Zh6
0CSiGJr9NEWR8TYF4NGEVYGl95vZ7rVhT6ff+2LZk+FvRVH62U1VyqrZRqPy5+vGQ60ubPKkwsYr
7U2UV6rA7m56O02Yl7ZD6u8j1P7faYDA8i36RenHtsOqOQyUh3KFtGvX31gKh7ltHETJl1roWO80
ulOCR6WEvtG6OEvBb0hdhvVYMPIvwAB8jQbTfeyGkYqM/dsn93pnV2JX13bwo+9yfwYOnPfJJsG4
y7iKRDQV29nVavuglb0z7LPZGwx+C5hT5U6QIQK5sTS32zQas/SvwsltHJkyT8X0bnOn8Xe1N1vJ
BsnS6qsLNfWr21Y1Inxdlqu9LYc4e5u1iQloBq6j+XmkDhI/Zi8YzGsNcQOmyZEOfGrsRe0hTOMK
tZ9HO3P2npPm+k0EWDfYSweAzcYPMs8RIVUS8k++LprxlpagdG8Q/3c0K3RyX9khpp7dQEuvwakC
7Sst38p5aCbQEV3W3bm5F3Rhn7et+jxNSAbsg2Gwkn2SAR4C2GHVw62EtSZlOFnOWN75zuDy4jWH
cE97WSR3rSzz7OC4Wmd8HyI5l/Uu9VNRH9SIE/emkn4f7wrZROZN5+hucuWkUa19cftiIQh6Qd4v
2Joqv+plEnQbmubuW9o3AqRxQqWNSkXUxM6NGwgzhsFYV+3VrKKuvkky/nA4IUmb7+a2A0Vbd4sW
ekAygJ9LnzdAuLimot2g9PrBjcvBDb2BrtIb2bZdFnZ9bfofsRXCgDSk39OW72ejd6PvqCOV8ccJ
6OXQhmMej/W21PVCqJt6zlwEQzRmlPJLnTdO95ix26d7reZaucrARXb3XY3+AQQHMUagImYxVN/7
KWu6r3oswPOVe0AYqtWJxcFx0A5QmV4cNR0HzisJjCb/QMmNbJAzsAF6iYygr4rgbhyldQWFMO9v
WreYOLFpsg3Vu7qLG20LKkVVD0ORBvN1l4Poemu7rRNstCYxtMVII1C3bh73yXUbF5azcVvhV7iv
REP5bZzLeXwAjeA5W11rK3/cpDo4vx9TO1X9zwwRi/4xyKq4O6YpUJQfA5kM4qCtJswfhakXU8fR
58zzH1M5R/0c6loMC6ZBaKf9llej3j7oVVEmW50ggBBeqzy4BW8FcgHN2/xRk6jBXGHzYk1XRqqK
4hqUm6kOPWmds+9kHgN6XAyMF8UKnbNiW0xksghrgP65j2LP/mbMXhJ8idjX8Q5cCwR0t0xj9DdL
3xiwqMRRxrpOGRJO26xMYdBvauGY+WZEh8UNTcgcH/tcU8M9B54XhTgdimyrmXF2BHwUtDsSSTrp
nuyD94UofM5oTVbfg6BEXsPvtHm8CwoYTTBu3AI1t3HwQfMxZbSvhdEHaN87cx1sAlF4fDbkYJIw
K3X7Z9lhQIUBt9Og9Y5eQ74bAP985haw2hDvlgYHQU2JW0xmPbSDGitJtiZkymLfDLn+MKrOCjZ+
o2yeVKH79IfdCfENXzp6+3rPQXTfGEHJyQnvFo7g0Cn9CAA8zzd+mZQSe52kQt7ZH+1646HU870b
ZGRsq0LNdTjGQOIw0RC2+1COxdxeB8mUoDA1ak3W7aNcBNNVG82BuG9HoQ8xekOGNd6nnRdTwFZe
4W4Ls0UPxccZbdjorWXJTdm7bYYMX5N3GLDmCLRvSVCNeAxVk3LmuYXjvAVTlcab2FDlYw27seUw
17PpjSi46bf4GUr7UZVoOT20TY4C55yALN6m1sDUlZNAVsegtgY2eDsEMPqcxm2uE2MwoqvBqwbz
1mtFr71dsIZ5WAC3+8xF4j6InJ5oWJoDQMc0HhXqa6Run0Fg69iX5ENkhdK00u67YvR2b49x7zVh
InJzvuJ8cdJNp7KsH0MrSxBwiObIKa8WeKmLpreI7KusJ2vZ9H2lm0iqZwqkuuGXNUA3GYlrzQcG
tkc9CL4h3Iq8BFPadK5+RxtrmLBqp42xbz0//Tn1Zprc8K8n72JbAkZr67GFyjMu149oxzrbIDCq
RRtgtqO5zRKM+2Cbt4X2WFpNE+y8aaqdd02MUoIfSkNyTGDWWsu7sczr786Sm9z0fekB/UxESlNk
jGtngKNjJcNVUxnWdDD0Ma72NWxNBBfotKorswDAhvJM2hWbApOBYtsObp3dBJ0m3ide0dqhVVXe
uxIcpB9ird1UV76Kgu/gycH0ydYc+HhdRFu4ref4S+YaDe4IpIHlPk8zU4ZWzKj99dUFiT6tUkbC
YBXWDnAWbNPZBPx1GPyMSEm0j00q2p0WTZdk4s8m+4sMFN6CDA7XAkyuCerM6jx1COpi3lQAt0Lp
FNaG57zUSTq71N/uUXRs18zWcqjGfvJddZiHviL70/WPeqTPt4m0L0pbLTXRKrenn8KMHeFPg2Jm
VcNI0+1BE5r9wdcalGVJ01I8At3s1rDc+KCDNy+vx9pzOPCSACRcHYOA9BqsC9CkNd62ZFDmhRr4
TGEKcW4BUyFzT4Ny9SvVOghaehn9ARWmFvznYN/afXKJGH1uFSBci2k2iqfPvueczEg9d6wyQ5sP
tUaN+4xO4u7VJSmjGeZcTOjoJaxJXomAajiZznAwQYpv8M2wrvQWPoRn5M1HJWX66pKUNB2mEIwr
BoK0lE9LtWEKhNQ6fT4MqWNuIO603AsaJtkGluqvfTSCBpgG/V3au/zP6VKT9Mpqzm39kOotlWch
pYlyqcVIaqs1A7ZzOaD87EJsPK+DKTSRi2EbIkHomKvYiL0iakwjDg5YLgbTIQWnllxpXZm3N7Pl
R/VOQnroH/KAy/iQMzvzLvwC4PhW+4VGPbrd3BxcHEjUnj61EqbeGCrRDq7f+rcDAhVvoHlTiEqj
x1mOqbu9TSVGfBfWfR6uFOBMIdBJpsGHnMDpug4iUXRXqugA7Rrh2KyVYYtz7YU2w/NVFpQDQykI
noxJ16cBDgzwkio/OkRZN+8n2xQ7b8kwXo6cZ+cbAAcbKJ+9NA0CCLCnz7KAjUcwzt5BVTmAeUZX
G1KdJuQzmhf237MHWi21agnhI4PB6jR5B29QxqHRS/8NbaLywi30fBWLBINR7LIj2H3W6QPhwFk0
djkEhxpuzk2jeqDG1EIXeqHPXxsNfzqRAEyYYJvrBi9K6rZt5G18rPEK3kzwYKgF7UZDugR3yPcv
f6Mzj4SZDn1BpkQADNZx7vWemVG1xEfovXr7pmRqXxxotNr7V66z9JY4sX65nC3Bd/rq5tnMkPI2
uMBJqPcNuiifS0tc0rp6vmtPV1mFgdskTawC0gSr0D/h2AoDysYIBUe96A9kZQdumXS4MKV8tiYD
qadvcLVjZ3cuAqEV4tiZYL77UtsZ8ofmVSr0ImfeSz/uLqx4LkAYQdGZh1AMyGT5pk/I0tnY+clS
QBz9yYYwYmZDcYvWjJlcD84kvr3yw9GOZOy/4ELxTwHWcbrYZA6plsW6OCaFZxw9o4MoVWRj/fPl
Zc68RQAzyymBFR8w09VEWQqUpIykF8cS7OYxreqK4tEo36gZO57C7DCwttVgXdjQZ97kAtMh+cLC
g/RgtSqNvqytJoVjUhmVN61TJrs0Gb1tU2mXMtjlwjhJwJb3CDF7MXoEs7jOdphgGEbdzeIYUBWF
raZnhwmYGZZrM5ZLrVklF9inZ3Y2GEkPUVcT1RCgPqcfzouBlTuVKY5jYXkfY98xPmWL+cHL3+3s
KozNQWii2WysVUn0ZlT1aHniaMxmg+iZU7vRm2CadfHaA4T3t/Tg8UOlN8xs6vRxetfu26zu0DF3
rObGzOW8s6a0ff3W+iXJBKwH0VPzmSJmJ4UGezA5AiCKrwMwIaE7puXBy/GAfvnNnQsIwgGt6wUT
wCDo9IHydqKBNwzJ0dHbxy4PqAORaQqlrT4xa//48mLnAn0ZK6C5y96igjpdLK2E1/rOlBxLmdtv
9Hhovs1ybDfWZF6alpyLCPI2znusPkmHVwdGmcO6trqc8gIhJLoobR/J91rgif6Pl5/p7EKUT4xg
OTaYl5w+U45gcml1dnKMorKj/ah57ntLH4LuH4T4AtzgMqYg9Nfc3pyy3y61ND0WVaY+eNAOOxQF
scd9bVKGfAODSK590ouFJX/6PHNTRuasCAiUQtU2Foa5nzxfvHvtW2PUvciQog6zfKXVKrITE+0S
eB5+O47QoXr9vnCz/AL66nm8kZ6CRrLAdUOkeWZraud60NI8Oco4Tz/NSd/sHQUZP8y1ub+wkS6t
tdQST65D5N18zXdxrOwTc34LHNHeVlIfdvSL4wvHw/OQQzGExjPID/g3z6TRFfOKKB7H5NgVVvQ+
1yJjz0jOe21xB1AeWyudspgL8VnxU7j1ohJSpMc+S6S3M9whUI+ImqX9Bi6fb13IN88+FJ8KVCg2
Wlzyp+9Px6zNcxSuzowUaFDTv950hrpkwLhcN6f3HxghDgT20QIWWtujmUt94SiOhahPRnqToA7g
QCYO/F/dr+6xBU/vU01oR9uuIAuNRuFHr77tWZkclGt4yUPXBoCOTJsKamh6xO6wH+ggzlGyUVVa
fUAhzva3L2+0JeyePTBSh0uVxXWydj22Y7sehNamRxup4T1NOZoqbt1tbDtLb11orHdxKc3rNqDD
9PLKZz4o6PWlhOQ+Xv45/aBJj1RvXoj0CCs/3waNAdVyMKcLUXpuFQPjJ3QPlv+sUROOPzIOwSzl
mACX++DqKQRc/s8kvrC9n9+TSH7S51heIy2WdeBEdN4jZ+Q9olw5v3M7u36XenG0cSNyxJoJ1iXV
kDPnic9xz96DfAJqbnVCFuhsz/GgJcdagtWcfK3f51ILbjv6kxcO4+VLrGNk0URERgPs97McDRm9
tEntKDlmqBLt2RMxsMNDjRD9+yqFKpou6lovB8fZp1s+GHcATMX19TwwT8wTLUmPTm/Y+4K899bT
Ri1sLU9eOC3P7QC6J6QbcBm5dVbVWJt0FGMj55hKuvwd8pb5XQN39xb1an3bGyjJhW1UB7cy8/rd
P3hKIOjLg9KdX8uNjwz2bCeI0uNouPKzhaM7YHM5dzXjUciLF7bC2RD1MfJCWo5F7dUNJETRTD5r
HH2FWntUW/VWzBCHsdws71x9tj+9/HRnw+bJeqvUvqhb5iyMYY7FAKU69fIfsdIylDXS9JbRe3Fv
ZHlxQUb6XNwgHAvwDLYKifGqgEdLRwyBtgzaomi6i1LhD3ClVPkpEgjtXTg71yIzlGQIjz1ZbRU6
TEGYz6dmejRaWdtYnzcqBL4QPaQqHa9KJF1ARTCXnDpfeaFECu0DjINLmcXC9Xm2P82FZkbjHMDd
uioNIjEHQ+JxEw8D7bEy98rvTSYYb3SexQCxr+I+35QusAeG8NXwtnXM6EEldXyNnW56M7b6vBP4
i1ySpzoXAXiNgg4lC1lsO06PeN+XgxulenqcDCV2WYVO4740MuaV9E1VdjWU3lcu+/pCTXk2CBZt
af7sMolZBR6t0ChSCiiPcuRxrko0HdJI3zW5q104O87dLlTKC8sZZPYzva/G19rI7zg7LBSBQ8QT
EBuYen3/8kY6d0JRigM8+ZWarGG2aKVkpVRTeqxo1B914cp3yJvIe9MeisfZ64I7K7K7a6OJ4guo
vLNvEms2vp1Pgb62P7HbTK9laaRHhJucXSDnZhebvXVLj7u5kA6cy7xoYMPihbwG1X0J8if5MRcY
Io9xnh3nsf1RBIRqJ5v5B25C5ic6FdOVEP70qfKr4geoDXkBVnZ2DyEuhukfbTLAnUsoP1k+1+OG
n0TZsaUmuML9CFsNMaeB2JiIUbzL6qT7gAR+Du5oML6PhfNpKnt7X/vKetfqGvgV4QzzhRP03IeH
wIDpDVrM5L5L+D35pbJpaplkkiLplUWrpzWMeR/Vc/fFHKaexkJefmbILR815PQvvJCzSy8+9uwj
QMPr7Gywsj6odMZvXhUN3kZAWGYinwLb2LaFPqASD4R6DA0986ptDmn/khb/ubMDV4eFWItbMcXm
6bNrViQoBmR6NOfMeNMADvsTakp6MEYt3sJQda4C0cOdfnmrnbsjgX9De6Dhsezp01WDJh3pFdTp
EQeOOg6dykYLCmiJ9qanr3djlcYly9pzWwzFQLoDvG2yj9WtjCjPmAGwSI+tZTTxZkCtI9jmKH9E
IZ6vaFW9/IDnXivKhBRtC2aazOP0Afs50gs/D7iyRIv5zTg0XxGbAnkYYK28H4Yh+CmotN6/vOrZ
1wrRjsYOXUxUkk9XhWih3AR+3VH1I/CeOc6xYDWBAF0t3Dq1t5Qh/3x5yXPvlcpUX3pWpKzr9zp2
aTWlkAeParTKN56Ix2lbt3EvQC/b2dt/sBgyA0B9gaRStp0+XxL7czeVHcW90+bvHcU0cl+NSf61
9TLMvF9ebC0r9yvtYDF8V9HxYP63eptjUMoGZjBQ1Yo6RkOwCb2fId4BEELAxog3fW4bbxNdllsv
NcV2mj2a1bH0qlAbxaWW8fJs6+qAiQk3BLhPmg2riFqmDspLigwokMo+RUXXHbNKMEUj3/GPVjY2
bxSCwm5oAQO6d3xalheujuekG/Iwh7MKMDA3FWf46etvYJ40jsav0GbS3gQILIz3c+9M27RJ5je1
H2goN4nhoTM6+15LPAPRJ2QWwcQNl+rAc+cmiAy61pRkTBSXnfDkyO7jVDRW3GbH1Bb+njkE6iL2
HDd3qvanvVIi+GaPRX5Ap9u9FBfLd19/iYVQikqGaQEKWcWFbNWEVU+GZl7BNDzk1LI/dn6qPmqd
k7Ybd5LyyuqRKA3noe7qTV42owPYABLu/uUQPXfKUE3RxYA8QKCuYgIeeJ5ls0KmRU0AlJOWbvjG
RlwuDueJ/uQepZfop6bl+nwh9zu3MjRk01yAMc/boB3PVWqcZ8eZf8ULsZXWxU5pnf2YK5ByYQt+
cqOcbro02z133kBGXQY0sKdhyp9+eHsMqskeNG4OB21uA9VE3ObL5rE3E+9C3XHuGaH/EWIkZjzq
quzQ3FkkIAtpjgKm2UdjV25oark34Ay0O1mI92nZ6xfe6/nH+8+aq/RMOj7A5rrMjjqdsbthih+B
tpV3Ed4xNy/Hzrm7gq4lEzasB8EALb/Jkx1UAVJudMBvx6hqvBE7tmyar5pSqWDjmWWM45TS2gvZ
ztk14bFBlYYnBQTndM0osGC0THV2HErQYaHdzQpjSduGbJNZwa7qsZJ/+SnPnRMklEtyhYeTs9bS
RdUIFSPLzI7YSem7qKjtZGOWUXNtmpl7N3iJ6ELJLbnVgvbSqOBs/JBR0VZZsu21gaDoPT3usRI9
anF7W+nR0U1HQGSueqslkdxOxaU+x9lCGamBf6+4er9l4OWGP6bZsTRhANikXltZN9EOAEt768mu
385e+akwx+DK7Pr5KhHKvPDCz5VqiNkzsADKBWR7tT/p2QLnRzfwaBalc5UEeh36btRf6LGc/awo
aC/i1r/Il6eBlM8CpdlCZkdRetneobePlqfrb2OtF/c9EJl9301+HWoT7IGXI+rsDn2y9PLVn+wb
V/gUUJHBMINZlhYGbi7+xK4A6K/uLTSIl1c7+zoXwvqyaRh3rr5onMi+xdsiP07ajBWP3/dkVnUz
jJe6G+ceC9w2cLWAmSpivqePZXY05I1kKcx8nAmwQXXGbk96W9BQaHVYPS8/19nlyMYXfhj6ymsg
QW3Wc4KbIZHqMnEIkzJvPgDjlz81N1L5P4hJartlkLZMaqxV2piPqdDKWeOoU3m9lTCONjNePhdi
8uwjoR20EBUYn6z51XCbZBUHSX7smGnoG1t0pXlllaJ7N0jPl/+ggiIVhEQNZhIppVUSoklmeoFq
86OqrOxdhzjpp9YKxEcUPfCtlLQQ/kGXiYJtmbsDNKRWXSUbUWmUiCLM+RH7ApQh26K+6vHYZIoH
uWZTicl+aCLcdF8dKAG0SIoZGvDIry9XypPthr9E7uPVmB/t2YoG7DotXLwVcOnQ16R5ob44l+HC
ifxVjCPIAxvzdDVO7MhtTbo/bV7CPOtdeZvYeY43aDlduXFr7jszKu5TgNB16LR6s9Vs6X3MDVle
iKbluVZJ5mKGSySh423ihnD6m7gy0nJO0PyY9vZY36g2AuAeFTrUhTaZrT+6spWfX37VZ+4rpGqW
9jwoUsJqCfAnr7otoVz180BOR5/1q1HF/8XZee3IbbRh+ooIMIdTdpggDUfZlk8I2ZKZcyxe/T41
/2JXTTaaaMMHsmFA1VWs8IU3wLprEzzqILm8AjENz1B4nDtdZWSWRdlSUhw5m+rGAbmLa68aZpUP
XC5CObax0wOynnQkhm9P71rtiRsO+itFHqnQsoqtAD3jOFu2RYCqtpmdtNajAWfrVf4VnWTSZUhJ
6WM6Nod0tHCnzww0ZBtEVHMEO17CvGseEeVWPtz+Vde+s+yaSa07Ysw1xHNpPYxfRFoEQDW0U9+M
iLwqWoVJ5OSqT4Df6++3B7wWJOB5LYt/2KJymlcvtB5O/Vgs3FNEQOGhR970sNS6eGJfTJIXph4y
GsADJD5IGior9kVVsnJn2tf2GleldL1+ewRW7xr9JcAMHseasuryJWmWH66Si0fFHJ3PtZXYZ7bb
HkVfHt71kUL+nzo5SpowrldP3Jwh/TfRdQ7cwhCfsPmwl3c15fv24FFTOKJt8wd8LwVrm3KIhI8w
krF8u73417424SClbHDMNPVXd2g9QY2zZk71rInW9uupNK2jRXr4y2nLsX/nLcOuxcm1pcbsTiNP
A327kT9qWyO2M9POg07Jx696uihPhZqaL44Y62OfS29M4Mfn2xO9OijlekrNNJ6R3rm8S+bZEkbb
R0Xg6GN1goKKirpI4DXkavOo6XP/fcqUfmdTvW3d9RcGp0Uxk3IIEPXV1lbyPsx7xHwDI02qPyj2
YtreOtO3dqkmLAGi5uAmKBJXFsbmZoghGmJAB1o69ZO29DFuh5X5UNXQj28vxtWbBwFDCvuE3JRw
VjdPWCkJdzZ8wRLHt8dR6b0jIKIpObhgAg6KBnM1NOA5jihzH029owlaCh/EeXioGtFS/o3TnXf1
2k4kLSGTJoRAw2T1k0Qq6kmPmyKgzexM/jwCfWd1BkmjTlQs+dpRlNrOQlw7gbLtILNp/lzXK7S+
ikPMxeBNilo7W22jP3lAZp7A5Tbn2QIz4LmKfRiLOYx82Mdib4Nc25aIRVIFJhhErWV1BeQJ3nEl
XefANtEnOE4DfTp/NAxYbdCrlgdPxNYLm+vQwFFH/oTCtw193OdSQbVRyZrnFNP5f+MZDKw/ozL6
M+wjlK1Vfcp/3t40cq9e7mVOncxwZLdRp+F4eYLQlGnNNATQNtTqNOA632tfjbw19xwot2ErzALZ
z+RmpMi57kBk6YwEh+yt9Q1VO8F/WjyC9VA9azkWmr/unpXUU4SCwbZjsNW2a5bBgz1nAz3MTTs6
NnHVLA9mlDTTToJxZfmkSi2XjyaDxzVuw6jLwizxQQzcDJKBEVbFETLXnnqZfKZWH0nH0sVgR0Oa
pzN5+ZEU3eiYLeUFGuBVAvzLrd0jMJJk8MvEiL8VSlnkRxj/kkiPjv344/Zybg8UrxneoTK1ITxe
4zdc4gqgYUkWgLRyPngQaZdTqY9q9GettDW1SMQT/ukUJ+Fp6fuuO01KhQHD7R+xPVTySX0jQiDw
ikT15SI0MR2JREEt10lEfsozu59owidVxonRBIinxuWwNLn+/fa42yuMBw3wgYR8ckbWoZMTJVFF
qEJa186o/iOltUSnuXML8WBhLoLG1WjWe9SFa5Pl4mBDSR031B0vJ1uiJIixG1+8NfPlJ+XA5eCM
1vhg5kbznsQ8+bPxRm/nM1+ZKVBdGnQ0WqR+0mpQRYnsehgoetrm5FHnJXyHg4iHqwcP1Utg5ubq
nq3zlXtBxqNEiviVAflf3T9pnMdFtlBiWVQEJY5DMTrZY94YjeG7hTJ8uftbyqaGRFNy4ZmGerms
DdWAKnQLkktsXxA7KFXdx91G+ep2/RRQbe+VnQviyvzoQCKPh/vbG7jrcsQKKIVde2EeaHqvYlfS
q8106mm/1N/gl7V3P7dSTRhSE8RAyq3rDv9ipoMldKMMjHypjiqcrmAsWtjSlLIeTLoUX+9eT7DJ
eFqiZEWjZo2TQ2UrK103L4MQg47HpTcMH5l38au0u24+9C1WvzvreeVggJsARCzRXTrx9eV6Knms
pckylAEwcF051nP4GkIU9Atb5I/WOHjvPJyX9+B5V655ygNcwFQkSCXXvRhqFTHg2aUMuID0r7jW
hH83TSyebq/m1VFQTkI7EsrXRohHayMTKyO1DLAirE6x0Y0HHFr2wsQrp5y1g2jA+kk4nvz/v+Xf
CH6WjdnMFdAM8uGzmYA38qfESvXzoruxfu50ge3S7altBwX/CkHdo5vC3Nb9FCOO2mTovDKI+8T6
hD2V+RmTlfLXEofW57wabOt4e8DtWrpEfnSnqcPJe2X1WqSllDBVjSoYbFs5DTVeJeHYKzt9lGvT
kgK7kJQMoo012rCMTDONbZdRCgeivJ5PvlVUIWIQ2Ht0i26c/8OsJIwDCIgMOFbfLhWh07vonAS2
MhkvcQ9J06j2fDG3R4y/H0N4YLb0Hb216GGvKHTZ2qwJprxMn8twyU9hNI68s4UO3LZL5j/DyA21
nS2yvSnlsJRO0FCFwrnutdYhWM3Z8OoACajx1YpS7ZnW+IySke1lyv3bA5gRvHQDNIz0W7w8BMlA
DqdHcRO09viPNFV5wKBmD/Z6ZQ/S05OoF0TtMMVd3VUNSiXCG6c2SIemNHxK382foqPyd7q9K67s
QkJrD5VKcKdbAS8RlmaUU9AKdB3yy1g70TO2j//qeV0GGNTsQb23w3EDU8PXgdkCJltfIKIykQ3C
3yeIq+j73LjOQVG7j7Y1uoc+F3uUpW3s+3bfv8Vg1IXXJM4CA0cVdZ4ZjxDFBq8W4oAVqmmfnXi+
vfflWMQ4a0VN0Zym0pv22vDbw8BlCaWY3h4PKxWdy43ilkD7y6wRnHA0g0u3/aPXlm8ReKpDY02v
Za025zu/Jo8aUEeJc6HAQGJ2OeKAqZNrNJ7ygs0JKiyzeVL0BEma0uV9W7R7I4a30RyOHSgH1ne1
RzW1gyxda8oLhvLqIwlaD1c66ZdHHnwbJwLuh50RN+dcyuADgZOJIGbYG3TNPKhV3pBxIh2x2Me5
UpQe90/d+dmq8WztnI3NGWQ03m2ZNDE5YunL1aQJa4CikOyZUVS+OQ/KR3MQe4DDa3MiNkAjk4OF
eKXcxL+9qfPURga3QBJMM75XmYuTnVu4yrOSl3vG5dcmJGlhnHeppb6+VPLYSkvkddOgqeb6GSRP
fhLapO+00OW2vsg4WTa0GWU+R+CzIdRx24ejhZpcMFBe+VIBGEX2M0kpJvZFFJb4ciWZmmMEEGlY
GRvhXPlO1urenpLGtYUljqXZxfIhC7Ja2FhRwyibwdRTcgyr06A3VXdEdcgaX1LPHv7DZgGeSTzL
PUpZUf6a3z6j143W4Fgj2XwJ0FpX1So59lXZ98fbR/zarHgRJICOSIyWxOU4UysKAc4GQE3uSFOj
IXF/Jq6+HLQwUcz/NBjYEQpwpHZr/HTYh9IvncEAgY5UDbw0OsFtbj8tRSH2ZE23u5NLxMNEhRAP
pZAN4lKN5iKOKLiPojZPCdpSiOAv3r1dq7e14+kGDijfhFUaNyWR19uTQg+0aDwYXVbbY2beGOk/
EGmTV90u0ntDczkizx19Miog2jrwKmoUvKiPFQHdCskDmpxSOfdFhYrh7a2xeVwZiEYrsuAEDXCO
5QL/tgXHtAxjq6V22eb92CCdphWKj/BcJY4O5naYxjWyznF70M0jx6CcMb4XiSrTXJ0yeyFLTZoi
CqLKVIJEVdSzgkogujxt8bjU3Xcd7bl7iw00AUn55TVGpXrTJktpkaQJyN/ATOfk1Le1+b3ymukT
L0d6VEKUZnYmuT107EhpQ0HDFQT0Wq2+ditvnicaFNlM7ePoVU73j6JG4kurCMTKbq/o9jPSC6ED
gxUhMS054+VnbCrVjG1wc0ExK0p10PVWrY9TLZQGSTgnTv0En80924btZ4RsDSJGwrzJs9Z0/xQ/
Udsu+jzwFit8Ru4XkcNcmP0nnfDR79M5Qs5xSLSdt2J75nH8dDjvNPqIkNbgJ3QYB0QSaTt40wIm
1UuBZ85Oe3dYBDsTBhm5luysrtW47BI43uLQwcyc5VdvxMm/eVkO31wTu17foIX++fYXXG0XesSk
dBhpSxQw0ijrE7+AhuwUvZpfuFPDgyb7dy5Cf8e4d/aEmVcLKIdiR2IdigILV8xaW1gFPKXWri1e
SgS9P7dJZVNRXZKduOvaKDRisF/hF1NuWx3yfkG2sOzF/KKaHfUS3p9Tahr5zsZfC/rKycgDTZUY
bApk0NUbauEc21axJV4knwdHVS1t9FPptYjRJg1n5eiNnTMfnMYR/0a9Xlc+UBf7fURyaAQTyrLf
tahyPlVq38ynriwM3U+MPEShMOlylh8pF8WPQIThW1QAh32aVBQvn80qVfqXbuSEHKqpaPIz3Wdz
etCFUcVnNQ8L+1WZDWEfvUXFLtyMgRw14UTqh4uzE0XvU9vp4pesdrvy5NWinQ6R2qqslEny9qgC
uxFPpdcUX3GMcxasVGtjvm+Pv60dUH6ifipcHKnVJ1p0rUYz0FVfmqHsnsK89k5akadnZLqbU1s0
+n2EIDkeRXPgPbRkyPXXVRmtyBRTKSbtxZga86AZtXWS4EYfK9Z0b19w4f0WUP5vKJ1wh1ebJvE6
5KEzMdoiXLQXNet7f4hAPSxdtPd6ygVajwJonG4jWxAxq9UCmtilIl81Gy+4XihoxLZzeJ6cTjtF
WqYcdDH826eaXZ3FCIXu9n1x5XixkDLAcgAvbdr+hjKNRTLn80tjlcWxxBL2o6rnzs4OWV3xLCNl
TTBXFO5ohlCKvHxXOAiqPSPT8OKZ0xc7QdNxdlXMY+NfESIYvsBR8N5pmTonjxahBFDQwr0cUME4
1m5LRXtJ7bJ+7NLyqzDrPUrcdu0Y5E15iiKJDOsuB/GqbuhTu9Ffoh4I/xBp8Zn7Yjnensr2Rqc2
rlPBpcLk0UlbRY19XveGQu/8BRBEWJ3HeuksH3A19XH0tHfZhFc+FUU0SPGonQHMXU/KcfomFOFo
vsyxp30fENJ9MqDFP4NYiF4aqPnnORPpzue6MkfwsAwLdQWQ1VpcSLG0TqAba76QFCs/TbcNvy5T
AsELy43mviicvQiom9NmSqMXOlWrdpE1CS1pU9d8QdIILUXFyo5mHcMuQ5H2GNKU2zlhq5jqf+PJ
BpzUUqAuInfRb6FxVthTFFKQeUnxkD/OoVUcnLlD0rgacRvHnuLj7f2y/YAyIn6ziEDvn8bj5XhJ
lUAcRCvjhVjYGQ+hMOr+yVHcsn3SvM5p3nXwdADr50Vm7cSq23vMQuyZZ4AgEgj7GnbZq4R406JZ
L0kjKmzf1fBvgNCApcBJPcxtJD6ZsBkPszbuSR5dWWSJKgWaSwUAlqhxOemUjnYkXETt6KdOxzoN
e/SNReiDNnX9spztuz8qVRNuaotGhHwdVpsIQnZTQ4Sl2uVEpQ+FPHvIliTGiT3PcEofxfjv7a+6
vWsYD41FEmEAtKQClxMU3hKbedIrL6y+6fd9iS6I2+y1H9YQTzYrw0ChkhOj77ER1JsXM3MyW3mx
FCsozWw5dmP9Y7LUf63eiHw36T8nsdsdHVW8Tpr16KbzvLOJVjWc//0EqCscUmbLvXc5U3DjAD6J
bILBtIf4aM+hPX3OKpIBlIw9t0/9Gl2B4gF3gjj8NWgaIsaOirbvzr27PUdkdzRiyLlIa+miX/6O
xdSbOEuyKPCa0PNFO9Qaffqu/mHXEHDrFOaiGc/NXpFlO31pkidttpFpotKyui5Gx5tplBZJUNnC
foQc0ImTWRe16nexbgvEllX7h6ELy/Lrxei/llpj/rp3r9HKoLBqyEYUj/XqxXGcVnUS/LSDGC24
ly7T0hOWmdPOjt4eWWpJsvSPMw8bbo2xSmcnzHLwwkGp6Bi2p9MzvSPX90blGRzBXq1ge34YjfoY
cAg8V4gaL78ml1XfpFFfBLivlN8zozRPrpdOj7dX7i0buYzk5DAsHpJeyFGu6+4xbgjmoitVkKTu
Yut+w+plfttSGH0YBi35VZWmuhy9cqpRw1awdZieIxQxpqNboq1n1+roHOwCk53PiFJ5PyO6JJqv
ecCPD2mnNtVRaF5kPHHjOOkOd+PaElFt5vWlbSBbB5dLVKSDU5WDVwSpNtgHmv/KwakQnL+9RNun
HoCTNN+DcATeeFOsnJGdFF5YBg4WV1hBuvZxCnP7UAODPt8eajMhinqgt6RuMttrw8gcwsWuSyes
gl7zksM0xsrBRbd8p5m6uScYhbPCniIHov+3uq+qMB1KLZ9qDmyRnJvWIJRoha34YYiCpg8YfjwP
tn6nLq0UiJJ6FsRL0LWZ5mpDG8aU2yiZYLhs97jeKgOsW1ObT3cvIfkV+TCWqlQt1yXLvJiTTGDj
EkyhNh76ro9IO+vkeHuUzZ5gLvKWpRPIe4pO8+XOw5/CSppkYi4o0j8uwk5fckKbI5WfvabjdigE
kt5iTXi60N5WyzYvSE+P3lIHy9TZD91gOscxsqEtKvHdDwgBENQT6BlU7yQC7nJWVGIyA7H5Jhi0
Wf+Db5OhgoJb3SltxJz4zTSEyN4s+r3xrRwWyyecBt+QhKsZqn1a6nHdNkGqGxDqepGexilcvodZ
XJy9IlfuZCuxExkQ0AKhNLnWpnie9I2sRJRNoLp5/eiC0n6Is6w/DZlzZ9vvbSgWU2I/6RhTNbxc
0tnSBjNvNYZKtPpRTREW7BJzOGXUht6lCE9+vL0xtzcImioEQ1TuyPCQm74cz3Tq1FNCowmAJ9un
qrDKc6Epd4JM/zcrKoQcASD/lFAuR7GawUzy0WsCBBPVY+RqhZ9P9nK2dFHvxK1XJ0QZkjYZzqeQ
2S6HcrTMnnrM2oPF0sIfIK2mD10vlp07fnslsmy/jbL6TLS8olBBeimAJmIdEtvp54OR6i3OPuBa
fyrW9M9gj+nX//CxMEmRdxWfbJ3YNU5paRC722CJ3Oh5kgYgBpY8968g2x0QC3kkGgtr51/L7EMl
bu02GBAi5SinGELFibj7RiQikdBmKT0G7XD1Fod4wzSty0bvwjQ7mIhdBm4Tzc+ONhgfbi/blRsR
82kaaJJ3zBOx2uMAFyOIa0sTRKMXfc7bRX0SWvwuEsm4Ex1dHYmaAnBYib1dl3ITynZW2TsNYszq
cHQ7N/G1OHUPIqG/cHtSV/a51ODn3gUtI+Hbl/ucMKY3xiJtg36OlENR6+VZj4xP/2EQKpGymkD3
dR3BFqo92F1ctoEmM/u+WCa/F9reYdrEyW87gdBXskUoQq7u83bE9qUeRjYcJ/WpqbGdaQQmTARr
zVNUlHuGxde+ki6BMjKKxfRUHu7f6hVOQlXLGwSzSsI5JQ4Ug3IulaR/HUarGnb2xLUPBXIQNJoU
EaFgdzmaAdU0LMTSQv826ockUvGrtXAvu/2lrs/p/42yxoaFHtQ0NFbboEuS9kiZvzw0Ke5aVRz9
uj3StfnQQSCIITAzwABczgcOYr9QmGyDVknGp3RazEPUzeHpP4xChshHYvttIM+RXlYIEXptUCNt
d2w18Y9WYHL0HwaRYjl0Q4jY15F60jaTEk1ZF4R6jBnt1E8PsbDuD9IJnnn5+DggBDfYX5QHXW9w
qy4AMOH+pRmj5T2ZeDvqD/9hNhBgJceNt3yd1GKm19tLWHQoxbbL4nvZrNp+W5bNnnTq1R0ArPaN
U0YzRO7F385P71k9hK6EZSuEOJIaOD4Wi3fns9zZErIAyB5xLN68y1HywZqT0URaDrc+4xTWHfZ3
DlCMuxeNHA0SqpSigsegr0YZwUZbrY2AXT5qhzRNlKNRD/ffcAQj4Emkm4f8czVKNKY2lkUWrAGc
kT7oSaL+AxPO+BgtffY0cwn9uD0rGU9dJOmUlZgPfT7KXVTVV4+rW46VM7uAsRenVofHKu4b5fMU
i2F5CSdRNS/lHIb2OXEweH6kEd1Hd4foVA6pBONwTwoCdPpyWaeCJZ/NsQ6ytqNEG0eR9qvOcbE5
wA5T/kRgaNi7AbevCFkPI0q9ZPbMOqAwvRS3P2FyzIhghkNZKmZxBsewPODOB23Z0Ytirxy8HVPq
XknQNpUbIqXVSVAHiKIpMLkgEuoUHz01b+w/8sUYo6+K2SrGjzpLo50ihvw7L7/t5ZjyN/12+qJu
Gmdqvn3QD6r+PqM4drTjov9TZMSgt7fR9qDL64Srno67hmjf6iu67tKZChqPAYwt5Ti3oKjzJqp3
Hshri8hWxXSEWhk1n9WEklHrR7VrhkAY2bfC7AZ/SdP3w6I/DWm1F9xeWz3prkWPG/oxcp6Xq1dV
2pJR0h0CrDK7ZwTF/gbZLB7cBS/r24u3GUneXuxoOAi0tXhiLkdSDCp/dT/3gVvVyjFFLRRCktH5
ySLanaE234l7ixcZtLR0it9wLwrRVImNNXAQlqh+Zak3HNO+3jtgVyZEFAgAHJiVRE+vLuSumUct
0csR5ZOk0f2oT37OWVjgkW3hWH334lEdtwEscJbpQa72hInJcjO5+ggIya5gqddwVXHk87T60OC9
uze1zX35hqgHHUc2Iu+P1a4gbrLarjCnQHcnnoEBqGF5QNvfbh8xx7RoG4sOW0dadeO3hpRv2AlE
tktLICrVOHmHKHZtsKMCrwE+sRrYeZ6cRkoth04Lh4dpsfb0FjaZKxViNiZEPc42fddVsA24aYmb
qTBA+WKTrBFnkZ246RkrODPQ89b5OzfC5N7uJw0z7mbeJCn9TOp8eRbcaG7o5LZOMLhwIx7oAEXW
A5rsGrZhoyL2lJe254GqK/LL7B26ZfRAL4ebp2HMor5yITeP6qGPNdtX9d3bcfvRpEUDTXg4cpy9
ddqiGOibeUa6BHkMtfzYuj270+k7t8S7FuGwnUMuj9fFvY8wLH0rmnFQCiRG+3JStZZKvx1hBFgf
mse4AvJkC7c969as4mLX6IduSOgnUwR+7Bp97y3Y7Bv4eW/62TQDuWXW8jZ2DIajGJwlQOStjc7u
1DJEZ3R9/o42V2thjYynLsa5uGOcb18Gm9PJ0IBGwKZQeyaNMi5nbmoxDsFhpaFS7tb1OR2NWDt7
dRzrJ07qOB95di33YMVzvpxqpTPvFNuRiCmQdKw+uGtpYbZKGBubKKrSRjNIF8xQrcxzP2gxsVQ8
ddpn3KT3miybTw3sTIMc5RL10idc37T9UHjJstgWHCmlfdSVMLOfrMrKaVPyRp6yMsFHdmocoBFm
r2PEaZIpG6fbq745RPJHSBNDydZyCI0vV10BJVGIPLMoMCC8w5WUPy+lpe/0FjaHCAoA8tHkK9RY
dWCZl6MUXb24o4s42hRr1fMknOxYU/c/Dtau7eXVoWS7Feg8l6y3OkB0SkhaNDcMLK83xbnH7Kw4
RDjhLgdzQA/Wv3f9kBSmSs0/hMGUkC9n5hiNU8xj7wSzV0e+HSG13CRJvZP0bYInKW5HsgeylCrK
Rhq71j2aTZnrBCN1ulfHbfV/HIAsT/WEF6JXlOpft2e1XUQ2BdkyuEsWkg93Oat8VIylH1wviIWb
QUNBDuFAQzf/aCO7du+Nx+tE0V126yWXf+1F0upWjut0FwZw6UtU1hXRHpW6rU9qZ1q4V2NSDlRS
cQv9pCmxnSN+by4763tlvjSf6HhK2XfZvLmcb1pbLv0UNk2F5vtjpQ3DMSkq9zQ6g/h4e2nfuOMX
N7xB9EvNmteZtjOY6MuxbCOXbIspe21Dren9GAf3+iHlwxuvmdoM7clOuHCPuPvimdISKfRntW1b
86EehVAeuRFzcgEr6mBiTNKuOjXiVHxF46Vsz0qaTKGvl72dvWsXox3BbXrWv23XWJVfWaMmJmjk
xTj6dlMjQh1nnjF8a0ViMgqC6O0xHfKhP4o8rRBoEpwm08+iFlolLK8y/JKZZjg9qlnlRn7LhaL4
k2Z3D4ICdXhAVsg0HjKzn1+1orenj6Fnh+FTOgCXe69NStO+aFHTtsfOq9HTmMvENJ5K3apSTK/N
vgBAl5vFH/DbxHJuzTacDyJd5uLL4EDOfWgjNYpOqd53y1G1yIt8N7fnH+i7lOlBNTgQp6QoEAis
U4i7J7eIZtef3MVoPmadPmJU39qW8oiqcDgeOGdTdGZdVfO0ZMj1fBxKWnedrwkxeWcVQ9f2jxj/
dzf1c7IxAwmRpunN11aZGowGVW38mo6tW/w168NQfFCSljpwVEdZ+GVu8HMaD3jFx+GzayTl8CGc
dVV88oyqE2BSEi16WqZWq/0aear6AYCTRfxL5Gl/BDjrVo+3N932lv+/RowEZlQn135Wo5NwwVRG
/RojCn/q0Oryaz3qTveOAtMeth61ADQFCM0ud3ZhdUWdD/n0SiI+fKwLczylsb7XZdqGKHSXyLkM
KLJSE2I1SmiYnRgVecHbuX7Eyqj60qqo757KQcFXx+xKz6KonI5/3js7auOsHZJa7A1jTZxDAyJp
MTpKX5UmneZDKibTj93GLneyhO1dT2cBuVYk6unU0eK9XMWmykx14NV6nbKeQzZWev5vDiH4G7sf
HFGba1a98+HkX3l5JTEkM2J6lC5Bp18OacQ6VqONkb0q2VLpZ71rwvxUQgke36MLsbh370bSHCQh
2SRveN3V65JUFGlcFXGEAvnqUz4K7RwW93LeCefo84OSkSEl/+KtYo5ynqIlmYcwyAyzf6jBRn6q
hmV8VNG8O+EHDZ7v3g3CgHwwqRgiOwGr+FE3UzPFFSYMoM3pD16KfwVuUHdaxslpQacEpcFr9Sa9
dfmtCkpQpW0n6as3mearscT2wVEiZ+cTbTchzSCK/xA9QDKQ/FyOAli9wwixyF7JT42/pqZZvsUG
rixG7RZnRa3LndTR3exAyl10xNkXNHMRDb4cr5y1BeW2sX6tptx6pxHij8cQP4Q/6FbFz8xUfeFS
GH91szbvVNquDS1bEOwViVlfV3CyPCrmdjSb1xI27vhYlzmCugiSLBgWCcOpHgSiJf3zpEGke1jo
lO2wALZ3M31RJJlwhAJ6AN3zcup5pC9UDezp1dRL8YzWdegXFGZ2Pui1URC3l+mVHGQNaQ0zivi2
lc+vb/DOplCSX3NdL3v6INubhJoDVwkhI0cAufLLyZRAxmAEjfNr2pbv4lBxDlkfpVjnQKq5fdre
bIovLy0J7SYjJ3UBHbyu5iyJ2RitkYpXPCeXEiR+FH9qbDH0Bydf9PI46tPifqi7qFVPxB9W82HO
7F7zJ6gq04+oUKifNdNSRn5qDYp7skJnem9NkWL99GLMYO6+Y1Hmg9VjSwMFfu/q0lOcPNKIesQr
AZCsRObq46z1w6vrEM3cXprt4UX/j/iSs8SuphFx+REiQx2HBVrdKxHt2PodvOHHMp7GnxXt1y+K
PbXd+faIVz47xw/EO/xridpeZUFGmLVTZqXL65gN4zN0xeIgqC8e3cXRdtbxykb2yCIlNx+ZHRA0
l5ML20yJzD4rXlWhao99tMQHCK/ZzhJugwwCDK5YlO+phJJ6XY7iJKqxKJBpX4dmHB711Ky/wZi0
Tgp1Qd9DzfKYD4PYaadcmxoQbCmZjlzRJnWVivDR7PUMWkPEr5OyOOjUSPcOzpWPxY1DRQvhFN76
dSATteOQKmlZviY15QSPRsYDWKTyMKlG9sEUS/3XgBBA4UMamx7CdnqeVXP6y0yj/DnHp/Ed3fP2
FFXA3Gyz2FO32KwBxUopriwxI5Dx3kQWf+97eInQhTNor2NRUiSw3M5XFUd/ur1ft6PIEjrQUNA9
1CzXJ4SuHASzCMf4WIDZXZJMO7ng7ne26lqpkqNHCZ0oVfKRJBJ1tYtSct4q0/shyPVC2L5nErj+
QuJh6N5Hi9WoL+VASvtIS1pAyVsct37IFXdxn5uojPRDOKRpf8I3epn92Z5GyieLKPaE3TbbQaoq
8Yyyyyk6gv683Oq2RpNwaNsh0BW98dPEAGeHqI+v6Jm+s/W2yy5pBpTYwP5TK14XS0ARkIDB4w7o
pLSH0YmrByPNvOO9H1ceWUaQg0gxm8sJ5YgN47LcjMFsdmBMPD1+oHpa3BvtSYaxxOWANKZc+PY8
/bZRVTPrNLD0arAotvZcjVlxVAeh7GyhzVX+NgpsEOqEuFOuscwNnDZw8i2jkOP4Q2r9PRjLY9Vg
PGOH0Z5h63YrUMRiI9CfkE26dZnOmlKSz9zQqHV7YeIbGXQQq2siKt258cftr3R1LNkrl75U2Jqs
zkYVdlA4kbsMlDJFXbyNzUOl8G54NgXf20Nttx3TkpY6qJYBY11Tz/HLywdEGLRg6iP7oKlReEyW
Zq9LvHky+FRgfyEQo0DCJb56dZcsn3p9YfHwlKuO01AK6jOD8rk3oO60RlWfNTvZI4FdnRqVW1Um
ittkeLbduKN0qAWLEN3ZKKkJxtmwV6K7OgohBRwS8M2885cnShv6qIsrUwtiwy4OQ1c274wh2jO2
uD4KEBrEySVpY9V5tPtZzA14TnyteusQpmnzpCjdHsPq6ijwvLmFIFBs0JWZFSPRKVz2Xeug359y
Lze9sgcFuboZ4G9J6gsZ9RqMWIistEeSjQAXqeWgF8mrrYZfcEn/klb1y1iG91l18tKw+f7/eOsy
fqymFv44fKG07v8qI6xOBi+qj1Y57KHBN10LORI4AXreJIYba54O+eTBFIoWGBNmnKPuPiZR+ejE
CIEYzfK1Waq/wiH8iN/DnQoSb3NkNWHCUj6gqym/7G83bpe3Vp8m7A+EEMIHfRgFGGOvfMxJGe+N
Z5mkhFcBriG9oAB+OVTWsy2WhU0SD55+wCjb9SvPoBo59Xt5zLX9yIULEJxnhIhkdQ+qFJw72rU6
tp4eroReoTzbsKgfbl+B125bm8xawuDI5tfQpGQ2B0u0jR60oeOesOH5FQKPOLpRttdkXxuq8ZlA
BFHYpq8LpISmxeXaQebo6nColqA0shj90hnskaj1Q1455cOEncXrsMTzyzBq47nW+vBMvbN+LPto
ogzq7CkpbZcXkDhxJPxmojFIWpe/pigNYZmLuQSzFYlDmXuIbS+lcXdgQyIKBktidujfrhWn6f20
ETKjelCyrMeoH/+y5mZPnmA7Fa5F9iOiOzQQNiqYtHwzijKGCCKlVs5aNOKD5vbmzk7ZRBxIl4DF
oN0tCec8zpcLFobxoMVe7ARJY78XrvUyQuX0Y+S7aD/vbZbNlCy6LchSw5AEEwQk43Iwb0ZOdEw7
K0BSyzxOhYntTWHsSW5eGwVapYQY0t3hG12OAvB3TL15tAKrtRrf1kfvbGbDHj/66igUbeGtAkcA
4XE5iuu2gHHgCQTQ3BNIw4qBw30Ufr59kK+MIrUp5COJLAANs8tRamAX5gJJNIiMajliBK+dxl6Z
j7dH2VwXtOTgwiDTK/HamxB6Fl7fzUrqopDV9Z+bnK5RYmT9P+iiDDtH59pQaDtB0OTzSIjm5YTc
BEHnlh8SFMNY+tWijw+OSZMx8dL23i40swLQJB1QiYnIfi+HomyaoyRV0GlUsviI/yraIyr65F2x
7MHCrnwmDI8kK5T+OttuNVRSVX2hdDQ1IxXD1yHUhhfN7cW9r76cEOwheAEkOnRqLyfUxtT7EiNh
Qp75PcEW+skYPGQH3Pne6qEUbgCZhIUcsSYCB5cDlT06LklURK8GakMnt9b/qRCluzejIqDg/eP5
kKJUm9R/aKKEuoVGzXkqP2GkGH9VELX7dHtnbz4MB4T6lEbu5tChWneb6ewMyZgt5euo0sRpO0SM
HV2ZdjY1nEJW5KI6SVJDz4E0lNLklkymloSFuj24wdS2ojrWuht9aLDcmw8DbT8TxLZeOa8sSJMf
Y5FN0bdE/B/mznQ3jiTL0q+SqN/j2b4vg64Cxt0jgqsiSInU8schKSXf992ffj5jZVYpPNgRzQEG
aKDRqIQkGs3c7Nq1c885t5zsB4t2l+pNiH/W+DGL5bTYzEWNT5xJJlx51EvVd1WTDsFHZRyrxY20
jlpuqUiD4arJYGrXlSHZjUvPA1Q3bme2E72fsU8udvRwTVs/d+Y5c0tbDiVfpd3P5KUmyf026LLW
dBU1GfVNKU+jts2dsau3jtKO+S6k0eN00w+2We8cK8i3Mc5o1uxSKZrUxzkvl/ETvD1qxWY92Tdh
Gun1FX6yTnQ9Omn5MyOc/CAX15TtMiZ2eOcUkR5vhVd+37mTvsixP1ZQcx6niSfIQ5DqUbSbR6UB
bpLiublTR9ugcwMAMx1vlSKbXK0NnC9l3nN2ybUdGfcCmlm4cVnk780ILqs3VbqauiW+x8UdWcnU
bGs9WR7lrLU+p8qYlfy2WRX50yLpX2wdHGRjz8WivjcHzeiuYnr7qh4qNkl1Mbqo8Wm2gspUNyZk
jOqPNu/TB0gvioKjCVnktugMuv7mDc3A9omCZdvN3FTjuJtaOkdt0wSF+1XAQxcvCzzehocxVobP
EoA1tB+udSPznEgK9B8gqaHsmcuUzT/pOWepXkJXlc4rprxqvcxMAutxIVt0tvWgV4NX5MMy7Ayl
MJKrzrQmnAXych6le253pJl6o4eHkiWKvznWGKQbGQAw2tZ2qn2KjELXPHSKWbVxxjS3HuR0zhCu
D0H0GI6Sk3mV2VYSDlJyXfuDlYwyG6MfVH+cooi2qMjQ9ds0HVLlJh+DOebNOzvJoUNwPV/pTZEu
Lh9DglHQWrXt5XgVzB68hST6ucxhZ3tO2OTfg7AtHs2QBmquQdrYelU4Jo/9rE3yh2zptftZnjKa
OLPTFAdrNVNOvLkwpNKnM2y5XHednHd0YADreTAWPUv8LtKleK/omZTsEp7J4Q7CixltFqm01c0c
dT0EE/EZPtaV0qpbsA7V8OQkGavtVCaVvIPu0queklpR7VK7d6Yd5aFkdqM4W77gR2gOonsJ58nV
60DP/BjLnC+DQuMlv4XeUbn4D0yqb2u1YvgV3e2NTdO1svlDUepc9iKtUVOoJo56qDU5Ng+KXLZl
6iIuaz+lnFvFM400VCHCZUq3LVtd/n4+FJ7cvCaIknDFR6oMV3QNWCijPI6ZVDb7EAhr2zlVfGXE
kvrcdFj6nh/qlagrGEzwQvGMp1P2Ks+j84gRqW3b7I2qM6+iYcw9bVA0//woJ6mrSIlEjQudN2F3
XUkrOspeNMBu9jXvoBsY7Q2KQ145UM+3GJ//cX600zlBWgLDZOXIx8n4ju/EWnICORuTfu+U44wf
mVm6cijXm/OjnGLIAt3BYxO1oTB8WLMSEZFZfcin2s9SXoyuIhU0DaqrEHFtkChq76a2ZkebNs37
/A/FmYV3ZSoF0IjSsWzviiwtp21WI5a9T63M6F26WAdvrlxA+6AqjZqUR7Ngrx6vBYYLAYWYodun
zmAbfj6O8q0xOdMbG66j3UKDTn2AO5z6NGD18Thqq01zhcIOe05EpFUaDbkLNTR5ooKjbyZ4UNvQ
7IvwwsY6KRHjOgq1X4OoKZoorXUuWRxNQTfyJqqtIbi2rG+JMtK7LWyRHqcFVImoM1216aU3q6Ng
ZiKCh1WARTQuSKv5hjJmVUtlmu+KSpl2umhWh+PT+/Nb7HR25MNAAi+PIwN+5vGiNtqi5cIr7Z1m
B9LWlHTtNqEK6huVrW+zVL3NYixznHbU3pxVkonzKMfvk3yGDPN4YK2vuQi1znk31qxfCNfttqUV
3YWs/yQq4EMH9MFbSTTfO+mxyOuvrkdTct41fZA8OKmVbBW9kj52EQQo3BmWp/PLeRpWObDA6Fwn
gjmx1mgqFYcsCpxxT/SVueqbxE/IH92ony71jX1lKB54VJfI/olD67JrGLJu0ST3+9yYBx9fuvQJ
10zttiql/kJt8tWhQJhhLVIxROp//K2kqJ6dMdL7fROHk+Vx3IB0jDDsSbDkpja35xdx3UyNmwIc
neKcaBTD40MXv88vYN9cZZ2szta474ho+R7ppkR7rCUzcIS0ae3mtT3/7LowGkt1S22Q6ydbp2cv
7MYqsbD/VuLwio7oVExGJYovYTEn6T2/HqRtohEhWbSbPf717FHqOnj5w96SlNjTxoRkjzLaXaw6
lJyMGnnmJF2qMLxy4wBIogJCcg6wpopf6pc1iTRcPmYKr3vCVB+5dLwxDgFrcmHtTz+1uNfYUULG
ePoinzN8N9N8mfZqT0nY06Ry2dOG1Yn9fl708EJq8Mpo/1S9WIJufAIXznm8KGBnyx6B5HwVxz0k
1iCO79ACfTu/p06/mVBKArOK1zKmVKs455Q0ts3nYNpzc0sPeDWGxjWYueoXua3lW+xg6tnL0rGJ
vDcPTLEdFJlr/MXP9vi7ZVYI5QSm6h74ofKB1CU3UqTR72Wn3Ct1nV2NIgk+P+hJ2MMCnHQIl0ou
EP6/+PNfNou1YMpdDuG8L7LZeYyHJbwtJMPBri8e7to8xVH+/ICvfEjASV61hAj6vK7dUxW9b3lO
FQzI4t+HVoKnCZ7gT0HQxbvzQ50eBK4NcEo+JFi/s65TmkWgaIuVz/tWtqNbNUlxIczjS50SXltB
7iX0wriZnkJtpa6FCk+aea8H0fxsGXHrh4qR7eQ+Cfweh+wLRLBXFpD2kXiIqZwEdurqOuwWs8VG
opD3SuaY9GSterJWmtklzXSpcc4rC8hQ2NwIP3XBKDzeHLTiGcq4reW9Fo7BBktz/UrXkjcjoqAf
nDagSmqGxMrVhLQ8y6ICw+u9MXb6dTo68z0AyCWfh1fmgscfeCuBGGbQuro7Fm1LebpR9q0FWyLN
ugll6ZT757fcSye0I0CHyQh0FwNYAj/Fw+MlG604lGwrkPcDNUPNDyoN8lwJWoGJYDnJ36TJhtLe
QUp+mJuodrZQ/9swBGqpJOdqbmQ19dTAmZ5na5qXr+pYZNamkK3e8GgPOtr7Ri3kzJNNKNM3adA0
360gNrubso4H+wnArJLxFoupVGpGFCXbORqkN7aH59KleiHaNMOmYznXzIkOd7ZsKGplr+ex9Y63
Db7+aRULVqKifDy/oK+cLiF25AjzLgQKW22OqckJIoms7LNSRretGJBmXbR12gGguGk3TZao5oVU
8HSrcCdSWAZCEj3o1lVSu8O+bJoK+sZIqbpT7Rge06K3F7aK+M2PdwpoNjJqllHIddXVzFJVGYoU
k4a9Y5bDt8xohy0bV3ssFsCgeWrMjzp9va+VWdYvUFlPIwjvI4ikPLTxoSCOHO/RPtCgDEXsUUw0
qrusmZXnPoWwO84gf+c/3ytLyVDUgQFSkT+t6YxcOJ3UlgwVaNl4r7FVbmK1t67Pj3J6ZZMRCN4k
CSePy7VvldXhWU0beG0PWtr4hTEa23wq7PtJbcL3aWxmfzj0jt+eH/R0ajhy46oGhxXlJ1KG41XE
aTlrykLV9lRhHM9s0vjZdiLjzQm1YELxlbCEp4y+7pA2V4k+l7SO2tPUMb6jMy9H3R7Ne7O2LnF/
T7cFsAukU4IkSTX/+3hC+WQ5lUQRdO/I0bdmcbprua/m7Ri1l+p5r0RJ3OgQgFCfwq6QgHk8VGSC
yuq1Zuxhr6cSPY0R+CWbNMH46VrR6ffox/pYoT6iqZJyY0bL0vq1WZd72antZqPGUzV/jOPJwal0
0EWFa9Ll5Cq0hvhQz2k4+3Mj1X/Q8zmMHyx4IuGVisVGvjELOY6QKNk0fFb6PHZcOCt1gPwpa+dL
qY5YsOMTzgFHh4dHHHsAsOl4lvizF8Fol9q+aeOfZVdrnqX311WAAEiN26/zEF3PaUNPM+lCCvvK
1hSkfJ6ypCSCEHY8sJm1ywhUrO41pzTvFl2SvmZGo1w4AC88vNX8qLRzCeDJwjhruG7AkaVZ7MbY
I4myPUBz411mm70fJl33oFhtu5dx8d3NRl960zxWB9oOxH5pdpf6xJ3uXNG2mDudpJJypCLiwy9J
LI+4PsaGwN5btJ1wQSslr5nqEsh7STdvPfVC+ScOIxegcNs6HqozyzAPqKXtdcmONxrNLSglUE84
P8orE4JSzJsRAIuGHWvu7bykVSXZmUFKBHCcG3G4G9SFjtgRe+f8UKfXkCWq+CSuApc7qUdj7pY6
fdUaeyW0JH8O++7JVNLBCxsbFFCxIxSBkzIn/qRl1QU5x+k+ZWwqeQRudiuw7PFijplcxbLK2Ekc
O/5CBwkeO2rsn5/hq4tJPwOEt9Tt8Ko+HsUaMjrWtIOxj5eq34U07b2LeIhtaUZ/6S1weuKZkCWI
4KJVA8yx46HqRppoqSob+xlKJt6h3BGPTpy3HyO2rZ9qWv5H1iT9pwCkLXTD0HQuOZi+NlnRoJdd
Q2305L7QYz0a2DvGvkLp8H6SouEer8Xwo5kblxCzV84/Vy5mfWxQmNgnvUrKRseqIlDNPYY+g3UV
LINkuWltOqgjrSSxvNKJxueyjZuc5HXKhp3stHF9bzYKHadqCFnFhRffa+tPwswtxgtegEPH66+n
s4UDaGPu9bCdwdmznFrl/KFq641emobbBsq31gm3Spm92egXrjwyKGgjCjAUzPzjoRdanoyiQ82e
1Nn2hlgOYKSHzS5uuv7CLF/7xsJ3hTuU5UcFcDxUS+EEkDKy9kMxqS6cJpqmdCYeJWmgP54/O6c0
LaaFcQ0bigwEtGc1VjfSk70OR4v91A2SjzJu/JFkNS6NuZQvD6PSzrNrLX22n8c0nnxUtkG67cqu
f2yT3Jx2WqpGl5ASMejxxSOe9CReoAhAiGse1VCEXVuXkb0f5UZ/Vw75cD/BJvtwfu6vjMIbBwNH
/FBFi6jVFzXjsEJD0jt7a+wnOCdFW34ZDHO+EIBf+ZpCx4AQilc2H2tFOzLLyOoXKbe5UfIU2tE8
P46GMm6VyNQvzEgkHKt1IwyKJSNHxkh5dU9aib5Y/SDb+8zuhqfBiIJb6HXUPK1MdmU96J/fvIIY
2UAHRj4CJUNfRd5CKmsVTMvem1aQuVWXIdSzu0sN0V9bwJdiHlC6uJdXC9gPrRY6durs07zoN4Hd
955SWjmGvPKl9lavbIkXxRqkIGEttvZcNYzQCq06c/btVM/+2FWVh+PdJZuB10YR3Rbg8bFqeGEd
n++oaaapB/3ZGx29TzrM9fwEmOfqzR+Hegd214IjSx1iFSsnJSqoXKbhgVvR2BXl2LuyFlwSt7wy
F8hU7AL2G/FjnZqZ+Aljs4ElVDVqmdfHVnqdEiEvYWInWQzn9MXkl7Ixydm6QaqdjIqV01L3oOd2
v/gzQWt5UtK2ABfrJsmmlRS9z3z02pXi1a0qo+01O5jd2WTr7QMu5ur0SNNMGAsAA03mkZzTfVvY
TEiJaxDmPscypituTQ9bx6fdk8P/TvtCusoCwKp72x5LWBCyVVBXiQ0jf2owMjl0xJaYhrtmJ7tO
P2LDhbvCnH0r6djZ3JcWlgquEobZ4zLFBr2CpKGrEpc6VEDnpRqDmduqCSDSaKEU47BAP0/HTVUj
+T6m9Bd9jBOjK68atVSNjY6z0Xg74WllubICUvx5bOR4wbNKmc1bSY8Vax87WVlfxzRSCJChjDhL
FersULpb2mV26YYxVK6ERWna+CF8Qf2b0tGL58cbNx6pEYJDSqQUEVFCrJ5Fg9bAxOZ9tlfVvNt2
LWKLPIQ1/cZRLAjMLzA+ofXUxWsg0cCTZLb3PWmGb2p56Hc5ZvXnRzmJqGIU5EPo8EQatE74WklS
VIRX9t4u++Rg0hTJzYdQv820adoEY9Z+Oj/eyXESzv4GdV7gGxZxfVk4eu2U/KmyT/q43NYqxrhR
oxtvnpVQNZLKgm4AoJurAGQgDZGxt1D3TWg1fmkl1Rbdm3RrVJN0baj1Ja+G01XkpSo8IeBgK1zt
4nT/+n5LZKk3m1bb0+VJP9Blz4ncCEb4cxhoUujKPW2jz6+jmMHRTQjoBjVaeCcIuu8aAptbp6tS
bSBRbPLc8g2rqn/o4xxVO7MgyO9qQ5qMLa0dJvMCoPNiKrgaGvEPvFnY0wLAX12KEP1E5zvH2eft
1M/vqsnJvqdWkX7SCmNSNsUY64lLVyMKhlk6hRNGkg4mLr0T9D+qLm+layejQ5WrmZnk+GxKG06f
BuHjKTLtVt3xLm0WP451C61mPXXVZ83KQ/zq+mQ2vCpt+nhTAio1fh8bZffeCUzzZ6AO1kc0rNrg
xjNGiK4MS/Dr0FIh3p5f+ZfreDV/+IoU1pCF8OpbGy4rkjL3Jt4je4wDKremrLdPnNHQ3WR2jG/a
MD8X9uDP2Pd/b8qh/aw3ZnXpulh/fYETkjoCK8EnJ4E83m9NBNkKfwdnLyVpvBu7RmkoT6th6s1d
ml5AW0+uJpuEC3hQuNALwfXqewej1hVt0zp7J4RmOPI2cxHJfjGnXHcLqd4VhfoQ2tw159f5JFLY
4CGQgQBEed2bJ3NsrFw20jg5jHHZfxqlMnOxM1afz49yknuJURBNKHCPiORrfNeoF/p6pUVyaAcp
3Vm5It8V05JuwbguPbBOggQvdwYCKwAzAE9bBwlnbHN81kBeMod2Eub0eUpDywvQ5Hf9EF0IEKcT
Q+Yq0C2uEBXXhdVoYVRMZVhV4aEZh8oDQqDUnFXaOyXv39yTEPwDgjYIOZMCVlKPd2M+Tdjk0cTi
kEwlVZ66ybdDhmvM+S91uh+YBS6KoBPAkTwbj0eRQOtKtai5pJog80g8ousyCZ3d+VFeWTbxZOL2
oJANXr1CHuvIKq10jFKWLdVCvyqd6ou9oOd1k7aIZP/8aCdRnKoJlyAzsjAJpqRxPCcjiEczH7l4
ZSNcXCPHWs2ppe9NNdxKyVDu4GFeMl58ZYJcUnC18aURl+NqyJ5YYS5plx7guVfXgdFR+5o7KeN0
dcHw+fz8XvlmjiifcBMLKeILe/yXezGyplCXwwrXqLIN7x3cqT8kel5u3j4K1VeVC1jYuKxXEZAk
kjrJyg+LssCTyyVpgz1HeeFbvTYXUX/FuJJjBSh9/K2iMFEKnAvyg9rbwRaBivk1jIzky1vngjmM
Dk9KOJGDBa9GkZwqDRMjYMUqHTIxjnhuONSXOmGehnRGMfgoqMXws1yf2MWSF7Vsi+JQZtqyy5F1
bZw5XbY4TnXXuqRObo2B+G1X5+YlHszplteEIQEBiSeJUHQcL2MwKhWs4yg/lIo1jI9qk5vJO8Qx
6nRoeEsWH2a16r+ZVWAkb3Z6f2nJoGGjQtkQiEv8ar/sxrbKWiUZ2/KQReZoe2Xl0ImOLrtvP2KU
z6kKkbTwBXEwOh4ni+fAWuywPAQDhi1w7HPPyHE/czLTenNQFJ4L3F/cXBi3rtNALclLeNtdeSiq
pd8Cj5iHMunKCynfKVAqrB3QSOF1Q14B0eZ4RnGbaL0kZeVhSNLxykz1dBtZUrDjMRZv1LEy/TyH
mApAbnsTnac2gz3q7wpi3oXwfHqHItvnqFPYFiWM9e6ZMWgFqLTKQ0Wvnd1YF6abj1Gx0aQm8JWU
QtqbjyPmXXxC4Gi02muAPw91Y6qapDrUzVD6sA8fCppf/D9Mikct97WwBDkpxBZqpmd23lcHJDGh
t2hO4hVOgKZUDapNvsjt1flJvXIEkQlCLOYBAclx/VrhUbE0c2NVB06K5nE7aZuY8vbWyWA52gvQ
AkTV8Ov5QU/DJ/4RpD88kmBfgOIdbyHCdoDLonAnClTHC3DDNDyV1NK+8MVe2SFAW0DYqLho0bTm
WyjwhidjlutD2RXyz9gsysc8NYvnlg5/G7WK38xNRSqGxomrFEYTxnmrtMRWm9HQRrs6wFfXboSn
9jYbJ9uXzUtg5EltgJEIK+CRRC8S1lUe3jQ1xM+QmQHDaJs2zOrB4xmCPKlWU4xM4iyXn8wZ5bYz
RN01u7b8dP4bvrJxQJNRecFFI4Cucb22V+thWZL2QIgrtQ3hulE3mjL2+Y1TKlV9jbeB9FiUslFe
eNC/6JePHl2CO0OFlLtDZIBrC/UoihNIQb1xyGoaaVjcT0aFiyruB1V4gwFoHV87FcyouwiH8+Zn
ZU2LtZPHPGnfF9aC7sxNS3MxfypmW9a3tGh35l03qXUrRD1ycX1+odabEG0AW4FvJAgW4u10vNn7
Ee3BsCjZYbCK1h+W9CaUgkOhhx8pHr8VKBKDwcABxRHPtBOjVVUpe8VakuIQla1Cy9dsoAmr/NbX
C6Pg3UyQElwmnkqrKbVZpXZ50TUH2heanmFIzo6t9mQ4VelBleguXDnrzS6Gg7LHA5uHBUU6scK/
3NWVDnXTtuf2EFeStet0rpjMGZQNkqrBG+0p27XzaG+axgw9da6jC1FkHa0YHkEbORLZEdf42vVm
GGolXdqqO0RDEIC3onhoAnnYnt8mp6Nwjl+sHoiKhORV7DBb/H+1JewP2NTY9zVqsfxqyuvxUoL8
Uhf59fSoaN3pEEHTC1FTNddpgtlmUuH0/XgAuKGNjqolk71rnUW+wXB2KbaZvSSfdUOqlYeowXFi
8dEv4R8LNaDDLMmW+7YGWlDR+GZVGH9IBk1edgjbksmzhxGPmXnAbgaNpZMkbp+a9rILg9z8llpy
/iEOAA3cvIkSWi3bofNpxgwWnY8sPWlmayZvzImYLKgBz14YW6Lx4KqcoqVo/aa6mA6lI31RBz3a
RWViXjjhJ3olMYpNFMRDgKE45scbVKtD1c7jagYzHRRl00xGp7s1rLfZX6QC2ydnmoCrpKlzsOsN
p7A4ZBqnf5cYod1uaXSd4MjSAPO5E+Y2kk+lSRvf+DISzRfYyRxbKruAKKvHXlXbo5WqS3UYHJtc
O1esd1LeU7l/2cf/8X363+GPkkcAbPui/cd/8t/fy2pG+hB1q//8x776Ubzvmh8/uvuv1X+Kf/qv
v3r8D/9xH4N7teXPbv23jv4RP//P8f2v3dej/9gUXdzND/2PZn780fZZ9zIAv6n4m//dP/ztx8tP
+TBXP/7+t+9lT+jip4XIZv/25x9d//H3v8F++uVIi5//5x+++5rz795/jYvut6sf2Y/i6//67f+0
338ULT/ht6/FH799oOVK97X47Y+vv3l9EZEu/XPEf/3YH1/b7u9/k/TfSfqoL5GMQSOmKEdkHX+8
/JGi/86nA5USIDaIhNCbFSW6RP6Z9TtensLZh+IUAA8mpn/7rS37lz/T5d+FxpwNKsh9nPa/Fujo
U/770/5WYNxcMpX2739bwZ0ClqBdHiUIcn8UlFw1xxsdW+oJj/DoRkaFlm1bC5wx8+kjUhdXTaEM
+RPAeFV+C1N9qgJsvrVm+KYpveibqlpRdMk4b1XQp8E3jx0ejkwaAEMg/Me/D9wVHOKdonMz4AW3
sLESD7whqfJG80xtLuPv0tDaXbQtjRw82G0Xw2mvEDZrEuJVFHyFtJnMRTXRMjrWBax09VKCLqc7
QG5QfUVYgEC9+u1CGrY61qD1btkl6rRg89HX8Jw7K4JH1uGL17sFBY8o8QIhLli8zsjs+pCg9Ha2
vJYl64Fymi1f+r3EVfLvGwCYh81FSxYUTUDHtJ5gJ/16n6parRWSGd80hZGV82aRe326k2BOme2m
hnBGza0xcWjV3R6pX/2MMl4frlMaMVu2pwxJYNrIf6R5QeDlQJ32dXNukw857dI+KgPuN4OfNkmM
u1kzGH3rVgG83z+BxjfFmf8yehxFnA9lzv+tA8zRX/kvf9D/xDAkijD/8dcpPglDH8r0R/a1P4ow
4l/8GWFwIPyd2x9uDzxciDBCxfVXhLHU3ynhAJzZXJovseJfEcb+nTNGsZhXOwb+IF+c/L8ijPM7
UC+BifSFqoCMMuWvX+6/EWJe+D7/3pxUkEno6e2G3wYlcFHPWG1OUOyZ3t/ye1V50DAoDv1gmxQP
s3pbqrdjeK3Jj1V4Nxeai1N+br6r8k2bbJcb3XGbj07qLdFd5tz0xa6sbkI2dDC54c/Sz+lu8qHZ
jqVfK0SIgzW9C1uvz/xQ3+eRNwFwmYehv3fGXThvJu2u5jJW9WtzIY1OvHR2Oa1J8BQ1n+WYpqRe
vSsnrxtsvGUrv6tjT0lujOIQx18k5bNZ7CcZjBM10D5T90WEoyfqeNu8V/A01xFROIs761dzeJeF
74fJpUTo1vu2viGI//NCZv/+F0FbHOeTFeXy4pPzJjghlI+ySsOgKJfft7HxyRjCmN7cunWLmuiL
NaGl7hy/rKXt+JH8xLi3NGSVydhXl36N4wRXfFiErxBOEFtAZgO/P/6wRdHaldbqy/s0Up+VXrEf
sXyIb0vt1oiTT1CLv5qV/pTLk+SpdrNTZSG21LL5PaQbfxmUp19OxZ8b79e77DgI8usA4LC9hNhP
/D7rR2SJJUI4a/b4vlEbedtXsbNtF/1Tp827PDFvRBHyGmzhTyvf/w9h62wS9T8yLp1Njz6UhYCJ
fsl7NP7+v6KS9jt1ZHYItSPYgEI29a+oRHyh/wBeY8QerMr5o7/yHsX4HeEHInyKzxAIsZ/5d1RS
9d95Thno11Ek/zNivSEsrbS5xEleugY7lzD4Ypwu4JBf3qAWxUcDSa3xNNmlc1dI2vApi83mEXvx
4UpN5eKDHqN9crEIKq/0Qp2uIYU0nlXjuD3pYUPbEaVZNuf3sHhX/HqyScF4x2nCzwLozlinY/lU
0RwklrqnQI7oYpLag4sveHQYZtw91KnuL4y3PsIv44l7A0EpjZnXfVijQR8HHnrDE9Yl/SYTogZA
FeVCpDh+7vNjhR+0OJZMSNjLrZY6CqpUCYpoeJJppGF4TWRLu9actUdmREkxsbu7HJzS76x28Oiv
0h/Or+rJ+NgjQ8ZEoY/vgVCvHn/qOE10bHbs8lkypPmqVVXp01zPGfpqu/+IqK3blCC0B7Uu5YdG
DzT//PCrJJv5i24lQDcAHdzEcOeOx6fRdrsopTI9Fx3C6qDMsR9VJ/ugyTjHloY1+L2RqLda3U7v
kkn/1JNsXfgEJx8a0jUMWVERAmEDfjn+FYoulZY2C7vnRlUDz8nV1u8a623Wuy8TfWkkhdgU9QHi
zONRpikZayWauufaxMNVjdPRlSPoe01y0VTi9PzyYsH7BykjanLRF/l4rKUaRgWiyPw8K63hh1Of
bMmBlPcy74ebQUVe6JZVpHxyOnq4jo25ywoJOySpiD8GYaDmHnz+S+yZYwhVzB+ZAncI5oY8ZTCR
P/6ddAsPzLxvxmdTk7700Gs2TVBcJZPxMGXIpePqkmWjWNCjeCGebRjxGwCnQiq9OlmqDSfOrLL5
uZyQjcLac/wQHIcGd/Ely9SToQRpXWH7gjZQxjiRVdbG3PK6GJ6zHmJMDoHHX4CiN5PeXnLYXt/k
3Ax8VFJaxiN/XdM2iqpOqigY++deKvItwi8JHxyz8YLGMB7L2ZQ3itVYUAHzS43kXpskUiGyGRwb
0D6K3+yXSyHp+qjS02Z6zjFIvKKzgeQDKWdb3ZgvUThOQj2TFOQ1iLQIJ1HUHw9Fo4cidhZ1eg70
4M5q009QnTN3osmRG7Xat/Mh6GRjilcrbwDOiRBWrl0DrEq1smGAQZ1OFfQUkqnCSxOrvarmvLpb
Yim/7Qv7UlH9lVFxDqOmQezldlFXKBqdvdO5sCL5eUnz4Fs6Ft81hFA7LValK6lvNd+aJe3n+Zme
BDqyCooYMEhgxgCLrU4Ev4U+DE4tPw9hOHgOVmHewpG6evMoL1i5DokEtuO6bUcxjCA+XbA8m23k
bCKj7Vxbmy5pOF+A6KPjTX1ZgNQEb55vpCvHeySgDjNUxmA+J5V9T8tKpIGyJ3cVJZr+bmg2iva5
swzXSa6i7HmitIfH2tXUzbTw64Ern89P+pXDIXIEpIIkYVRMV4ej1rBAy8rcfLYbgBcYVEs5+SoA
8/lhXp01dDSuSlVootalsDm1xmWg/PAcRb4aX4+Zq93G9/Z7TP20BxZBva6/wwcO/3AKN3Au1KJe
m+Svg6vHSw5vIXPo6GQ+F8693t9ZeJRGFwTcp0MA6PF447kCM5fazvEQA7I8GUe37qM2ydkuW2BU
5Snq8SQz0gv79PQEchNz8MkoFYrcawIwO79Og7BznkGnfKsvKo9u561ftZPuGlLhB7Nzidknkv7j
O8lRXxhBYpuQw6+pfWirmhgdkvNs2wNWcFFWdj9CWM4BbuhWUvpBqbYY/5dLfTNmWb6rui76WReZ
3LmhMgldVq3rn2HVwmFXAjNK/VLSiz9yo8CaoOgECyjQozr0JjuNu11Ex/TAXWqc6z1b6+ZbvaqH
Q9ObOIzZZufjuwhbCA97eiKGcc3GafUukF1tiJyfdgn66Z/fv6cRiPlrZJyCssGduQrshpLW4aKN
1nPRZuWmQo/pNVV7Cfw/yWlZZQI5zwU8U6nWrkJDQYmyUe2WLxsQSNNAKQY36GhKdqM68Xgd1frc
3WF9sxySIE3rjdJm+QXjVhG+j6MTkswXfPrVFiwLsGI7xVL4bIyqc40opPVVOU2vpLEsNmmUXrL0
OV1YQZQXqiruZtFN6vjclPpS50rTpc9yE6a+tej4S2IBc+HznS4sowjQDEwMPuzaSEydlGBK1DZ9
jri2UUFqlbFN5jq4SsfBOBTh0NyGRRFcazXqtjkMqwvR4dXxxcMUCpXQXa1m2eD0nS0Qrp9pxRK/
qzrcNetCvY1LMh6Tfk94Vk5W5Gql9KmOlEuWvyuIm/CO7w39tiHnwm+iPrsKTlM22lIUmclzFunu
KEs77trm1oKZAIY2Vx+SKIxdcw7oeq+RRJg4N13Vs6Jf2FuvfGtBTIYYTH1deCoff2u4MbpBe+T0
mT5Dy26Ku9ZV+/KSE9+ro+BKSO9ghJHk0sejjEvo1LXFjirrDtQxm7DjkxP1Ajz/6igEX5yh6AuH
N93xKNmYW4Vhp+kz0nI6d41R5Se5danxs/raMIL1B1Xln0WK42F6/HCCYZCT51lKMc9Ny/ZeMhrF
bdEUI22CQBlVo+o6s+58pO9RdJ/lTv4EQ1X+LoSvXhkEE5Lx4KdlTcNPS+6l2p1GXBdcaSnmn0oq
qTt90pbUNai2bbI4Nb60Qap4waDUl8DFV04BWSruiGI24u1+PBl1QjMnfECe86XOdj1dbAT1LHRb
SVHcflZ1TwrKbznk9GqYL7W4X1WhXg4B5ElUH2SRfLX/y96XLMeNZFv+SlnvkYbBMW0dQyAiGMHg
IA7awCiKgmNwBxxwOIZv613/WB8wVZUSsypl2fYW75m1VSUtUxQDIAb3e889w8c+ruVDU0KKUD3A
RMNNcO0Q/mZ01r43YcJZI958B1NXP5vkaKYSfh4QeebL7ZybZYrkVPb/8C7A4WjLtsZsDG4sP18L
z5NWOHFRPYSN6e8HE9IamNj9Spy8fcrPqzm2ExQK78cByPahcNahP/dKr+XDGkx1lNczS8uw4HuE
0a77tXXn3V9vk//mIoPWC5uCTW+FYdjHGhoZND0e1354CCf93PkuRA7MdimSeJf9Ojvek6X0kyZD
Eet2qvbWaJp0NvVwdPr2V74Jf4JoAMqg1N6IT3BxxGzuw2/PSu431SIUsHwbltNmroYDuiaeFOHA
dnjqh0dcOJF6BeEF7VjxwEpp0l9cko+v8HYW2MsxlQVUg+b3w52GG+vEa8dXG34QYJYh1SNq1WI/
me2YTOYoKRcFgtR7LtLFrZsvanSW+9yw30SIGfCibhe3D3+Bnr3TLn94MrAXbMAG5otIpALrKfyA
aljtFMBcLtdPPnb7q2LsqidvGNREc/in2LT3A64pNCSWoMu0uKciaOSTJxeiqFWtHqNL4zRnKcb8
M7OUCXdkWLiePJ85A9WTHgjlXuN1dC20dc/JvChqLKy9hvsQ3K1Rj5tPdhGOcMRSk7iHxMwyqeG4
zWWYBusG2BuvAOaU5N4eOgeW2sgkg8NGW8jPRdmw1xY76n3D28qBnGcQFWywGWwrzG6tFLXdXN7q
yRCfBe+thyUIZ5fCEYSVlDg5BrkWrKxebFOtSHdGzvSxnT1x6tu+eNXcEdiVXLv94qxLe99azPmq
fMNxaAUf5i+OhtQpsr0ZOsWwkDfwB1c9BUuyMGnXwVuCrniWrkoYm792oc85FdMYPjguVOwUCiyE
HA7tMgOQhbFg5LLVYFHLuurZFDz/vU/4/0OM/wV/OAhlsFnABckCBoKd/oeX8k/D1ggLe/fWK9A8
9kMDpsePA45/+1n/HHiY4W8wKdkIDN+JGX8MPPCtTdQOJRfgQZj247X+PvCwzN82GjlqeGBN6Ba2
Zur7FBbf2sxyMToFjIFeEVaEf2fc4X9oyz5eho/re1gMsKEZSbUf+ZFBw+dbbxzGwwRtksEEtZZz
7cf2BHFytKyfZJGaIgkxg3CTgEVujtRECqt04kcK3vp15r/WHiXmPvRupbx4+XkNd2CIkCbz18dg
vKr8r5D0RGKxaKleJbmxyFVe3MN5mBUxhFFWHVnuS8nugvpsjGe/O0j7OIDgHlyR6oJVvsbXo5Ef
1xJy9l0QiKjJj5aFN6o89wbWhWWNVnX2ya4AuGzWX3yR5fntFD645XVrvNW9oCM591vDh0wigZye
5sSrC4gPnpXq/Oi28Fu6x+teO5EtY6PKbOSOTS+2lrRvGXrPIarGW77cMed+NfdG/WjBG73e++yU
DxlXe285Iu+nx+dMqddlVbNzwyvPQjfaPCC+G155sPFr6+t52XklMMRrFiJAPqngENxlMzs402nR
l8WE8UfM2GFFqd+mzSAouIgOJtoGzZ3M11m/PsXwiDLmw/b/Nl3JI5tvxvq+m7ASVkfOT8I99+RO
Dnd5c6pYZrhRVScsSEpBhaT1GivULN6hNzK/o3Z96qzU7naS/S5d/FvryL9nZ/w3nG9iKcB6AEEO
smgAokPTgSr0P/MwPolSvX39x516UW/DP04lXuF/XI+qWUpRfF8shp9Wi3/38d9XC9/9De81Moe2
TR7MiI0w//t4FL4pv0H9AGNeYGyoj7YZyvfFwg5+Q3mPxhDGCEDG0Lf8a7EwsI4EG54M4HzjdGG3
9v/WcvFzJQIWOlYyKCPAe8caBH3Ex/5rHOA2UHrFs9SdoLpn7q01VOduWI9Ij32bQNJo1/UuX/Bs
1wGJIPxKVCB7Cib3lPTCwcL6r0t9+b3a+HG4v9Vff9Qg388H0kqM0rbm/6ML59QrYiyLLp553cnU
KLyGvn+pYYscG7UfUD6aj399zA9F4ca+A78BS/YmU0X+nfuhHBscW8BgoXTuFw/qcqtPOJ+g+l6Q
paB61iS9nEkkJMZ5UjBAwb+yHv25CYIpxUbqwuawob9IMPrYi3P4juKSzsEtxL97Y+wm6iskXXSt
RYkLPWbhAQYoX/21+VU++5+PjF4V8BWEZBiE4H8/txxItGcY6MLu0fYMK3b8WlMIdQV1cn0HD/V0
IN6da3WZbMnzLy76u87gj1uNRxh3GFSOjewOJSiKz5+PXWniohZj/AYxEtTBP6fT5/2eR34EmzGa
X7nnMEE+VRbE3t7blztv3x+9PbivCYuDOIzCxIi2P9/+Xpf1mcgUvfSZwr+Gib23L4oq6uEvvuro
9eLFIjOf+2OYkNjHt6sv0/NyaY4AHW7mWxSz+y5BMOUZaS+f5psJAiy6XOy9pkakqB9p6id98nrB
h76+IuY2QTROjOsUlfGNG49RkBgpgM8I2GTiUCPzkj42d+auTcydTvuUf6v2MlHxFIVZmLlxtWsz
kA58Qdev5tnao6u8htfzkR+9xL+yT0Zm7pYD3LmTMWrxaehJ3z8fyd97I3VomK0Xcnb22yeNNI++
ZceWjjSI/Hg7jTBGos1xyJrojlNUtJGzZ7s8cvfeme3C+yGbqPgFoP4+Xf/T/bRNNLAgKUNe8uF+
luGochgWNDdpfH0PP5GjjNpdcaO/lHPkKMoCGkIIBaL0cc2KZKVlYlGLNumawQlgh7+ayKhK33bn
A2JLaB/dLXTKihiGUhR/kMCYMV5w1g0uudj+OS1WNNEbhp2RToqKTyG0GRS+ikY8ZUZcpCLafjb7
BdT+bhf04ffcklORU7qFwWFN//m57QifAMA4HLPesIgcdwoOs5bVPmyRGFiyIW6XClOLIviiTCWv
fv/C2YGNnO3f/wuih2cAjMMO9myKdj6avlIsOrKQAQQmPtTK1LOkuc+tKertuT28f7Eq9crsroj8
EW8oME0PLZkJGT9icY7Kmq5zUZmHHC/eAUXg9y+i3RquvPDjP/7s/e/JeQx+8QS4P68m7280KL2g
AWFjw+710aUrX8VcLYgQuMEE+2AQ44oIdlspdhXwN1jQ31m5G/tlfUYu1wlRBqC1Bekq97oIkxXS
BHs9VObXgjlXgkz3sOR+advwRvrlwUJDNnL1OIK5lw8YFIkvcOZ8HhTP2plB0denJTKhYTO5K62H
wFoDjMzCC8SQO9nNK81XtvOcMs7H+WpWNSSWZTKRPGnZNVxGEqW6JC9Q7vpepDwNL50wwaA1JkQd
K1SZToMqUTa3GOjcTdBlwkPoV4jAhg1+eKgAQYFB+Y5POu/Dlh8G0rwKkN1pc4ZII+w1qsKYCHgp
gNlvJtgyR8w/LPeCWVkKwEz/4uDbPO+HY+OO4YZhC0QTgloENPSfH+ggn9xlVlaeuC4Sv2Q4lVG1
Th0lkLUkGHmq246wxBkwsvnrPeDD87LVTb87MqE2sxDu/uFNcqc+GObJXa+rwX6rOap3piVP18K+
RsaSC88kx6Uron4w+Rys3V8f/D3V9o9fG2gUrELhkggIBiYsKA4/wLUdGfNCjK55D5WQnS2kuK14
UB+tcYALWW40KTA0TZXbntquhVtROZ5qt021hb4KGN7JI+KFkFUgQRPm2sXcvUITPdxzv6/+nozq
+5lizoSBBejoH9WJIgAU2KCAuB+t8hmsBjfiponwMMc/QsnwPNYunFqkiBskTvzi2Xinuv9wldBH
49LAWBWr+iba/ZiwaU28D2w1tjeNGONmggF7p9d9Cg5+x3eshy0nlChkzyG0OvOSgTHii0+LaEZM
T2RJAZ2GV36LFb9n6qiJ9YTQsulGTXa/63tkZ73/J9znZOKSCZmni1/ulLl8GgvenB3XvA7g6Hrj
qy7/RNR55dNyVRWH0Gf6DkBMH7GumCncic2YzW4VDZPQhxWD13gVg7r1i/xsehq8ocX59P78/Be0
QD8R1P+nkUG3ivtfBfufYJPdGxCv8uXH9mf7gd+7HeL9hh4CmCps9DFVA2Xin80OpCwQnP/A6MR3
vjc7xIHKBUvQlsOE4vf94f6OjBDrNyi/QAzCmBlh5QBc/k6rg1P5aZ2DTwEsGqE5AWcYc4bNf+Tn
dQ6crXATdfTJGihZ75qlQv89+Z33ULqYFacMflNDJAvteKlH+vmTrZvgBWc87/OgrWyqAXIyWrMR
mRg2xCfjAca5W5ePiOInNx/LhirFQWUPyrCGmV1RTz11V62vZ9sfJGoCG00WL4bgM7zYnBGAhbm4
6RrK/CSCEOSSflIMOYl+a7QRuAIdymIkP14pZTk5DaDHiQofQo3rSedVVmozvFJeg4xdUBpfiFvJ
b20nJtj0MfNlXReMNTGir5/bUDQwSViaSQBmZea5LOv5WUntfwoFn8odAwLaUl2xkFNvKcqS5hPx
B3gY8xUFW8GHF6+W1lcmuEUwJir5o62wl1FzKRzgw2rlAva8erOwZvDHoZbq6yeXeesRXnGetzcA
tmNrbq5t0gcyGqewP9iM8HrHB2EgIMudWhq2VfWVVbUBXgshy6H3uhBLsVa+l7BpGRA5WANNj1xb
TU1EekPrGAyWAUEGuXAA5BqgswF1cZw8ycXYAcUXTofVuyw07YzR/kwGYcHVymv6G6CJhYFNzWyf
KrVi+GDWBKuntFVw3deOZ0RNEbA1kvDH6ulMEDqVGAbpH53WDb+AO1ybVDo1MN6BT9aLxryqjwoG
/Dyu2aQOmvWBl8HADNCN01VQKsAWQ420kUQG1EcS5MUbgBwADIYndRZUpBpo4UP2mBqTsDM9t5Md
e+bUwOMCBc0n5KmVHNOwyi+ikNQVRP7KQoSh8EVp7MY5hG8yIYYvD3LoFhzINWsYFIlWcnSS4TBG
4IV1dqZkI9OZIGCGAmQIdIL8ZFXjQekD+NZUvX0XTMq/FbNie4EDY9w1o3YvbYRTQ5qFZwzM5WWI
/GHQn+a6X3Xk+9WCex6O3DusTFQjMiB98tIUCxQXOVyAjjIYEfK2eEHLIzvIh4aiFYY5JsxynDIC
5B2c/LX16ohMfoCkTgiPLJo3hhfQ2h/WNavkkheUlGAGZm2w6YUhJBEBCJA1K5OFWPNnoebwuTNs
Q0ZEBXDWDQaClNA8XDT+vZmW1Fz6EJbyCp8kxxE50UvXn2CPbrlRaVVmprhu6mSqWry2jjdvQ1SP
+SwJjXn5Vs/YfOGRik3N10oB/K96d9kzLyzdKDSxQtDVlP03C2MRJ6rAZaljy62tbawFjQdtEE20
WU/m7qPPW1FHDpkhs1UhkbiYhPQPgyibbw2GFAhsVNKhU9/lbzD3RFYf3sDp7MJ8u4qbbvN7GIeW
WxFGl5LTGk6R6AFLiz3Cf9SeosmRnhX5MzOLCKQbOJHWpQVrorCpGgQIr7BIjxqYH5vRYol2pfX2
8ERI5Bz8gyBK2pQgkZJFTq1nGKYSDKuAeBrrJYB/eonEKMZ5bAaKm5CbdWNP/cAQeQyxjG/uvSGY
qp1CG5BHXQNaXdqurT2li1FgafIwKHKyJazhS405FpZDpyA9IJa1FwSJsR0EOms3GX3KVhTBaS7R
ZaWmrslT68I7IUJcMBIOVBt+RZ7D+AR5KEG/Z5aD3iELGAmUUFeq+3BeEKlaNbr2srFTNrxFlnGw
0tyo/CkFWF10WHlMp3rF6czjvvQ4UrdMbyCf55CME8UvPt7CVKZgCe8MPWV9CyP9XdGslrolPcMT
YhiL613GGWj7HpfReBHgCNXpNA1TF4d1I7+a5aQiHB46KO7xWHblDUHOLBZhOSK/hsEeFk8mVxkE
LSF1cxR2/VritoL0g9vnwn+w2Ax0PJfvyrklV2srTtWEvkDyfO/i1gelOAbtcgltJwkLeEiUFlIX
+XiuCyf28BrzTl8Tab4OODaM2CAzqKxD3Y87ZwSglucTZR5OQNdT7ATi6L3X2hiDO8i4GjoJYBnE
l6F3n4hJvi6DuJuBohPEjmrLfrGKi1byxJHCCr++zBnYflDVvkM/t2DksJoisormei6XhEv21OvA
iJUrZeb30/2IXKSSVuWcwUJwjIS4hecTljbp0iYPToI5dtRINzFhkOGPr5Bpi0jDvgVW9A1tzGJX
9RNsY/LgEDrVo7s4LFWNCXZd1cQ2vEqN1aNw/yLxWjfx4CwH+K7XBzI4xgEigHsoXTl1EafStVOb
TXVmtxxv6tLvkdsAzYcIsr7g0NTr28Ea99oLDyGAsDaoiojMX1ZtIuN28pc9fv4x74vHoSIDRUTG
XVOXB+2zIyJrr2q9aGoGCOM1zWWn5Qwc38THdgW5gbXkq2tUIuGaDWEEt2U4YriYkwuzoAJGoUOv
EoPYKdQbeEXXY9WZh0ZYxwnmhREXFu1ccj2yCU8NVhwIPvdFPqDdDwL5hMlJzKv6rfXCRJpNNlZ2
Zi7BA9w1ZuqtKJwXNDsPq0kiE8aGgw00psREcw34CWuRQ2EMWCZsrtqEreAJMGE9wNRcUGVthUyj
XsvWvu0lx/gaL2M0rmbso2eSrbzXdvWE5TTCnJntYSl3o2GQjcqoxRpQutinJYiMKUqfO+m3RySK
vdgNe0RoZQDJuWXdI+I6Gog9UgitQ8qZNVIjmE8DBuNxFbJodNv5RjN8ZocXKGlHOZV4G21yBCf/
NSBGFbW+tk6TZS1UzU+kawR2Nu8Nh0MiZX1mZS/8WGkXFrpujhKNW6fKAuuU5XIXoNyI7c74uiJV
UnRTsjZrfrC7vrsbCGxaoK+NEJd3MOoLqSZGhXNbmR0dmnAsaWt7C5JVNXkee71erXUR1xKYYCMh
1xPLjU2mlFcstoSNUVWAe1gJcuGiQzN07gtd7MGUOou1jpBCvO8bEeLKl1/Wkp1WjixpsJyduTgb
nrtXi3fxFZKFsfghPNpEMJxzZ7tiidg0xbZXJIz4Y8K6FVa+sBCnEFxjfiaVHSOxHulFNc/UaFLb
qE9LX8BBxbvYFr8VYFkOfo3GX+8KM7zAbyBy0ZrXlgXZZV5nIRJEEIACtWXMAiC3zWdW26nRD59Q
ZDxhiEJD9io6zPeam3LB0A8SKtHejYtz8HLcfle/oAg0ohIG/U5TZhA+TZexeGiaMvItwJy9ShEM
b7TqavGqBKhifgI952iqKjUagPDBkqPpfJssJ2oEsRLJakkHNncUe0y3G1Z7paIfMwuRmZXQZqy3
Qw2l+JyH7YWAW23tcjh2UFDe4qL2wlRP9bWrsUeHHuZyOVZme32t5VLCqNRdY8smI4Wff0DNVX2F
43HaQkEVVysk0pMgWejx8+QORzH3Iq4bLCdD+QRHK9gXr6hr22mzS3blC0prnYXty2wbnYw8cwFF
31OcfUZ7axT7YjX9r06jECmfS4a2QKkgYUiaGkBlCEyRtvXYL1kPMuTn0KzDIKq8JqjSvkV+Qzko
k8Ws9aYpUvlogGqMCQ0durE8Ew3TSoQBlETAsZKT196t+ItF+KITMLPgTwVndK+necc5ADbXbVBq
CVH2sR4bK3M9bcKOaPawIypIASnpcjhCI7WypUiacA5oYMY3XNta720v98vYg1lIhYcy8G6qgvNv
jWtBNpubfXcLbd2KyjOQMPOZ4afxYDbo5a+MGeXVtZeX6uJDbYKI4EaTu84urADynhCJ1QxOpTbc
WefuK14tc6Vz30D/ybW/QmYlxqWmM1JgqrjzFawlLWwNN9NkD0NkKbVcN0anVQJeKQa2s+LzlGHr
MYN4mQvQbSZS4QS5QIF0MDuPYFsM7K2wDBvbO7R1aTxOa2ucUZgs8lgvXp3wYfG/WuCueGB5jIrT
2ajWL38fY/iPCvf/0TDDe47Bf8YZ7v/P/0ZS1fL2I9Dw/iPfkYbNbgMqL1DdEff++/D097Gq7f4G
QhlmadvwFMXlZqjxT6TB/g0BYAC0ADcAO/1RCe+4m30HJDrwJn0HLsjfQRq2ceEfkJkPFBUJNrAT
w8nB9APpOT/jDH44YhcG2hnVIPFgf76Cb+uRgzqJpw7Qyr+uyuX3D/1xXIpknH9zMPgBAVHHprmJ
L38+WD0OthLS1ZFqkYRxBxKR1R3Q5mIOgo1ZCvRSs22dmBtW37YiO9hx5kwaPPExyMwB8RnooTCW
3NCFvLsx4MThogQqqgE6STcQmYB7EEvdtRbGXg7I0jjaMlcy8/zJPzllgzismin7yh1KVZwFq0pE
EoQIPjoydykkSAzY3WPNYd0d22p1h9QyTI6wrQqq2lpCVxLjTd5+yLVnFAcgm9U7hSL+UiqoilMN
KyDnMHZc1ljuMYTNCKB7mNzb+ho5QfgkNQtdRR5ah+ewDjwJKgZsQiI5+JLQXjNcigoqpEvVFjAE
6OrJZdRDshhsn/EB0WQ3ukjDdjWtGLRalJAqMJlxAv/a3MPeqh3jXk1b841qqYZTstda/ErDXl+Q
uBkhxKRoanK1t0OBnocvoxtSeOyPwIEGK+x3bG0x5rEmw5yjocBNhBUToCjqDtj1pmVcBXiXmjxW
RkUo0cjhKiqeWJYBzqvrxSDPdlSsxhwxWxvJVOYWtYdV0oYY2EGn7ZPqXMRAOOpIB/6unMaEGMJC
jzeoeGRzgV0GU9LOvy08kJKtXD2EhlPTxSzaeO1Bw2P2Exv9e2+pbg1oSJPesK/xjNunobMD2qzi
ZvQLkGlAz+UmilU8+nu5BO4+RAFFYUKLUJsV07Aa54CaXh5KbzyEW/uvZzsFpaGmlqN2LQcYYbjo
zHzjWmMN1nqd4nIiGdgwfVzX043tsGOJpTdmlZEGCmIPULanGCqJIJa42bzMv+YY95E+5JFlQVti
amQGbESdldsne3ZvIeLG72YXL2ywD4tfnLqg6eJ68HQs15zvLDGkRLqXQDdxNY9gaVvGWVtjihSx
W7SG53oFf6YbAOIALUKSB7zf/QEFXNWfjHyKZ9s9DRA/0FksO39asnUR19aKM+iQc9Z6+uLa7A3T
HuBBfX/fj/rOGc0Epdl52UZJfMw/OUofEXWSGaRakzEEyXJY8z0cbfJ4MdRT0JiM2thJV/jkUNNb
t3MDdVuh/bbfdV8zqn1/DiCUWfvICgyQtBA8AgUKl3Ej2CPpC4Ma4Xitg6WNkH/Y022kFQLAFEb4
1TIgCCrC+eyXsoK2ZngbZhtTjGXUcZBXCaZEcd+sab5aM+3qAUQifu/VoEu5MjxO9nol1vLSonGl
kMhE2JDPc47Sjy/uhAPVJAWRWUR5185p7rToVG3rwe5CmPcEIEuF67ALAFq4nnrCiV4BY8V4WJmv
oVGjX2HtBSXvt74ZbnMOG3gr1DvEdh8xVnhCv54pp5SoUMAHA3L7hfWhRmXqjOmI4KkIQYVIEOud
k4FICX/BL22DAU9zOXyBMQ8DCWvdYwA4XKlOIqPDqy5O15Jd2HWXkOfq3Fe6olquGaREAXWY/wZ7
g5S3QXtEpt9tZ8H7j83elABrXtHMtD0d+x4onVivSOH0kF61a+Q49beirBUddAhd5BJB0CSO/tg9
56He8Mmta+ve2jK0aGEjsSo03NQlY+LOlQH743KmfRDGTQmG6uDb13oF5RUpyceBmd2uNLzUwbgl
WnwU9Q3SgchgHdjioAWsj3CgE0CFVGLq/GaoRwLZFN5Q2+c3VV71wPrcKdJuo4A0uA9FYNX4nmbo
OTQsj5BenvrS+2y5+mi7dXDJUfMlgGrspGr9+1l6/r6SUybdej/ICV4qhcwq1ifBJPfLiqM5vbdE
dk3KyGDWeltjm6Yt4adZyHxXjxVIu7WfQQO297j/FRHWbQwUdGfAC45qv6gTn42I8s6ZEWOxeF0b
K+5EAFQqnJF0U48qKaSdYrY4X5kDnAUI0dVeaOMwBwvOlCkUfYWszQfGc5aN/pjmRZcQB+IHUuU3
iLg+e7x/lS6e71bD06VkbhIGEjUd+hM/yCG+XMp7boaxPUBl7QGVj3q05lh3i/MAVGSB82ricTYn
2CTEGc96m1jm1FunuVnDyJoG4xpBj0Mcjgx9RlNJgMAS91XXaeOBcg5IEZrxHDPOUB9b2Rxk5wwR
rKy+OVON1cCqa+yLhd0kZWDBXhXQ4j4QxkEicvnoAv+iJUEvhoE4y2xR3hRN/wyZ5Qmo4L1yuE1h
Kbzr0eBM0br6jwJN2xuSsIyzwISRrlNz8psWIMvYIY8eXg2IQkmDQX4JO3ZvTy15W3hjxq4nr31v
XG7QCzVgx5cpNr8vq98+KygOacjlsq8MM8vtZo7dvMvYKFCjo/lL+qndC88wae7nX1BkQ0ThftMt
AwdTd0FWEdZdNK+mo+XBB7WGSBxbpOD3RY4dEzoQAlp84+BC4SYJc/4k/AqCEOjQQUuaKWjktzYw
n5iU1mltm29crEMajl1H58U5lzVeKE6AebulkJGx9c6lcLHN9uP1GA6FjZUOvVrBxaNArRZ13RDg
xa9RL4TjQx7mUDzVPngGzDWAxeQLLBa741iE/d5E4QpjhfII8RhYNAXUCsyvnoUSCNU03adg6cLE
bNfPcEy/MbA85cTasNywP9ncRbBPWZMr06nXyAZ0SDWRRsxJlcER+QCZ4o3b9qfAF3duUDqJtRRg
MNn+lLjMJrdriNbX4bDkQq/Y3AXe+uzOI+RpmuzyFjFzrWOWmVEYMoan23iDSUB1JLZx6oYujKEo
ekZsJBZNyxyvYPII0B5ElwRiBOMrOA2v4zy3Z2sub90SEwE0cjwKA8N6gIlUKia33JGuNaJ29Z5X
wbsUg2M/VcxugTjitktjca6dXqEBn0HHgV1ros18XysnCcB8AaBzDWL1y0TmE55wcuUhMC328iYd
m4JTww3PI1/wnixBG9UKmwOvEWODJCFAFaASk/UIGsgWgKa/tmaTIFTq2JQukPqwxnTKuV778LpS
5X2nSWyZzalnZkWLDrEmoaRGDtF90XpmXK5mtpbuBcbfN5hb7aAxepoxwM99VBebjCECvzGgc2O+
qKBE9z66D/htWxrI+Yue7E+mD3p/6U9HCAnu4Vx7y22zP5DR08B5JoTTYYJ6zTnME+aw11E7yOeu
MmaK0Aj7DJcZOe+rHlaSaKOXZtwF/dyxmzKo0HrDMMWfI+1N4q2cbIRUMSa1DQ+rht8WyOSeTxwb
jxVBksVZ3K+ui5Qnbno7A74rBoX0wfczAu6SeMFgpn5EKHYLlvMCvZqOSBE6p2EkJkpCpOxFVY9J
XYx8FjFcm72Th7+gDmx8r5/bIIRJgA+GFg3mFWiLfu5MCoHI6hbTxqjloHrSSttt3OKhuxKa5Zjf
lMvcR3DJH34Rq/LuPvLzgSEf3TgdeABB73Ccnw/cQd40gh01RsRqDYTcIk4YRIRKyS5qAqCy1JCh
X0XVAmsPQCgc912gZjRxnaGZhq9MfQc5t94ZsnGe6m07nIglTAztVAE0GbOlOFggM0ZBuLpHZmKr
5k7tV1CzCMemZg9OyQhdShcVhp4vf93x/fmqorP14CSL8DdYtn10eJDwWYDFgz9GivfNw+CGzYMG
vmtwG7swWKw+FDl1YCZ/fdQPctGtpwVPGd4EGMdv1GTnA0UWrjLKKcwJStxKN2VMROd8QnwNGVKk
xPGc9rZeMFl1S7xJAJHQZcxLgIwZrC9NhGc+/FWq8c+kpfcTgnMkGnZYKBFQ8T6cEDhjrjbs3oxG
PM1HkE6C41wPBkjxVYnYhc44ydbPYTM0gR741xfjT/39O+gAJAHC/s2b8wPR0WIGyFpOp6LGn4ov
ugg6LBf/l7AzWY4bWbbtF8EMfTNNANmSzGRPaQKTKAldAIhAj/j6u/KM3j2DdydlVWVVYhIJBNy3
r7291T0woF3xrfeB9v+vQHSQ7//1MIEtePedW3e8knSl/45WWuy1D4LMzZNJ6HMTHNtsSqf/Kxn8
P5/8/31ygIEBovAGEyVIDPV/+yG9Bf9bEzAIsV6jvUj06dr4yWHY/f45n5Efv9yd9cxLw1IJA6o4
PHLo7///15af9t+KBsElJvlJ5N0EnMH4zv/341tXtHhB3mXxWKhLVHdvRUb5JWs6E4fgz9eV4Vsi
DO+8FvVVNt6JlOM5bsJyOG5C6h1l3v29jNdFjRxzXRANZ5zU/3xjOmX5JNgZOrJdgXdl/Wz3GjF+
EAy8+uJzlAHzOOXKg+uLJGDUoAd/PyAaeFv3CoJ1Dkr/JivGmFaf+Eb3NPYM1IUcdr7RnzrldDtZ
jXHWNgwe5pD3tQOXUFEiPoR+bac08cVuaZC7neyrN7M08ppXUna/tdNcwjksEpqXJ+Evn723nj3B
VWZbwWc2LT/sYf1hzvIzc+xz5bQXg9M1qcYqDSQt5WqBUTZ3I68RveWAA03Od5SZe9bOHzp3PZmW
ukYz4YFDGH5XtrHXI+sFlxxVSg8sj5lF9WoVzZN0/f1WLochCM+NA3q90ntH5k8U6ddi9H+VKntY
6vy4Lc5LeZ/7zCXzE3/4wfbrfev0n1yVt26epp1thnt8EQeI0HNjeF9UaHTN+VPRsBbd5j82cngX
OX2Srs5JiqmQfmyfu8bBK4xvskEutlXiW5LzX9bAvHFOI6KPGsR2OWcYLGOezsTosvc2zJ1dKMdU
FwOD7uCFyeGXVxcxifYfOurOU0Nuo28CbMh12AfwJ4VkE1BWn7reTmYZ/WhXD/WdY6RST/ZWfS55
ea+Nj/W87Mts/tUskICT07045fIqmMgqEonMwfpp+MGRcAbqV77YWTAzHcRbkVvnhkEvE6YhJriJ
MaUTdt2ejG56mar94ZeIOXmF8uBTpsWBWbxSUL4v46ASFDkVC5O7iDRh63kyUBSW8To67Vs+bcte
qXXYlVkvvtvOCfY4lR+yqjtom+FtM6WdCePTOCyZzIzygUWr5zXCZpg1fMdkgOoUaySlZnhAyO52
bT0epNAPm1eCFDjDszE541O7GlS+Y/XkhMOFRvhqqIFbnoHh3ijcc+XLC63pOdI8Z9MWVHsJubOz
ZrL6JyaRqZHb5REwY7vWnXxg2cghyyZkcreax525VEcx02HiPMHdqbcTIM+7izp2ctVkPCPO/GNu
z4xtND5HMf7s3DGINZm1sdngxZp42tKyK3+M0fjmN1nDTnd/ZcAb7M1AHzgPxnjbOo9FSAWb17sH
owXqzeor1zVpu25g4G1Fsa9XCNutw4GJ0zMue+o+08aipbY+dUX5GAzZUXTa/thWLKHbNr1Fkjcc
GAozw7n7DPFkxQqZ7aFfoizuKBN3HrtlEzEuoQMANV3YzspGO+/cTrlCdOmKVFm46oPefYyK6GUZ
pk9jWF6YE8X5AGoUZE4VB86d1+FppxF3v9zeVGdDFUcdtgtaBNs2muhRVluKseINficVBMIkAJZG
nPHpQR2v8I5P3pr/GGp7N4FdAY8frcbDtUclPXhyl6E16m57KifrmkXe3uZO6bvyVyfHs+iN1Dam
ZEafMNS6l6EFk1lfp63EhW+lRWceS+HeVt+M+1Bfhi33dpYQezPqDiq0fkz6l1VYnxNTx3NUjW5/
cBthFJ9Db86HcQEqCxzag6XvEqIIjRTWhvW1DHr4cCVuhyA6WI3/1zeWSNDwS3MvrC3AblRq9ly1
zpD6kzR+Ba2NNNfnS+z3VfsqgtJ7YWFDjyTMRY84G2HtLpYxt89qLOWTaZTrYYsYrCrCJlx6Q27+
rf4AJF12clhXVpDa1ZsV1eqGiPyHBIcTi8QzZBQr8RbjH6shPbTAefXY4lmOy0nXWZbiV7oFsiNc
eXXMf6tGJDkX44TAmQn0tzU0H7uaTgEuB5XBy3dePoc7PL76kZ3z7549Wy+mWQ0ZumbwPrEbI62g
lmIhFvvWVpaIYptf8hKCn8TgjeM9oVudq0puSJFmUO4EQQRxG2x2kofjddlYZq7EcIJKujD6JD5h
zMZdx/KzWGd0V9viP5bzrFLSoh/CJbxB4rpsr8vyBI/OEBcZ7/d8qs5tDulHLWChflDaFnX/MQ7O
l1ohgoD7CIcIyIPrfWWcnVA9wXE/s3bqwd1a4naDYOy+7W384zTjciDch+ReZSACNypD3bLKbPwR
mdhG16AVxm8iSMKG/WVonrMeydft1A9zkfI8ly4pvkVIe/7SWLpE6mhEeUWrcv9aTB32AzQC1hDl
WjjT/dZDUawLpS940isH0mmbuoQAFvFhl9m1p2kwThytBRiMjKwmGUTIMt25zdYyzjN3/Un09feU
m15zjILFehqjZtoT7N/CNjTZPjcQLJJqHophX5rrMOzqWhaP6Cc+eJeGVS+d500u/Z6Mjbu7dJHd
kPIsY3CZNdqpCO3uumnG5DkU3lMzWXmWqNBgs7IdmmjlXfh7mJogrWchX1YyhU55WT14GcWMY65P
YTGXxmn2nFnF1N3Ry0x98Tay4B2LiNBTHI0lfqpp40aurGRFt0pCmdVkFRsYTfp17w7FbZvX4BAa
3ceMoL2GjsG6IDsj06ct0+q+7mBmK1NYGHXM/s/ls/D6F9i+Dq6AA7CcF/9ZqUbEwxxEX8ZYQJk6
Zeb+a1l886ab3t3SzdFAMtW1uWdQVkFKVJOZ9hV8X6fCD9VJC4g02+KgJ6lK9Wt1jOwWGyx+bfFK
KSIgpHSISdcTL1HTFu/mNm3bW9S5kJwhlATU+vq4lMr9bKdCwUOa2d5u3DyNULoObRXVkKE94IWd
rTfm4N6h1tFydKOpHo+euzkH2gdVIQfOHOiWC/Hq8Dwf50iqNBvRSNd8fmjDdfliLuYnq55eoZb1
pR8NJAgzy9BHmMC/ce5f+2BRZxYDSJIoKfDiHuTD3VNiV4ewQ+9zzEvtyV9cmh9rET1Vk71n9nXq
tTxUej2AKQSJCpZqr6Y7T+pYfXAsmW7+ZTV6i5la76uglajqnrmeeoLyDwTUT/e356zdvQOlfFnt
+w5wo853monYhRmRIl0w4+tiAWHiEv56Iu3xOav9gSsv/FgFnrx1wXYIs3J4br0+XXRjYUKO0q4U
8sRIxGQqLrrLtOhHnpAtjizQaUMtSNp9/Yu3f3OczCXFJRnuy67+NRLEB84ovETZy21oJHgISS4N
p3e+TH9z33vxbWOgdYH9bauHxQZVQPG+EeT5DZutsWaDWaDNJLM3suqH/VaMlizYzyrpHaRfo+YG
NPLl0WzZalIt0ZmF5DnTq/FRheEtr4FK9FAfXYIB43VeD6tbzumaM9JjlsHbsOyPeVsSdDNp/R5a
WApy344Z2027vl3e2KGtUsfreO+2gFaMHagh7u6R3cDWpJ8LRRhheFSUzlLpY+fnDAgriLtUKldz
rSOvZK0TM1fWFEC4SoxKtRfeepE5j8FkuAdj9swv5MrxDAIbu20T7NgNKNJRUb/umE/SQiuMFgwD
VhUHuveCE1cBeslVWzy0RNGsoY4FtNV33xfFnO+YHf0pq0EcDOSK69g6z0K461Pdhs6ruRj1ThFA
KwkF23uN2/70l+FxXsnx2KLisDiGflYtlWru1e8qqj5Gr9wAESF4De1eA4iNuLXUgnV+O+c9+m++
9D9JWxvSxhyhV1aiwa7dtM3/2lrJhJPlR1XNwbkKiSkbzPmrJZbuuOm6fGhynqPMVNvRQw/Yq36T
eLkoWZecORcAWpW4WRfuG2eCxJjz25YRh4Eg9tSZnfgzyGZ9tm2yC6xAps5/1IasO2lPHWrOPKps
xtAs8m4r40O3wXM391xuuSdQJPbzezoBMeZxtVjypRx03I4iHUxAkF2WFeNhNSbsenfnqzKIGuy6
e1GSb/6pEHNVJh5vPfYg+27+6jizeN1cj+zXeYTbytHhp9vsd0TgybE1gEtEluqWcn7a0Ap9l5e5
mXDQMyflZWkv2ZO1gDXN0YH6Wh61Uz4zviR0Ybj6Wl3XHqejIV+IcGAg09gHs2OyRYbvFvdD9K+v
Qzntxnb8dBeDJUprECPjmZd+zYz9ZpUS9Fga8bTlrPmoCOOzsQTsCm2nMl+aQz4a5REIl5yR9teM
1RuDgf3Ywc5ZU3dGWfpmlOGmHIiQn4Gbhj7v6wVxcucHEjPsorAnrP0NS/FlGrgDurl6FW334DDp
bELIqwjcadd7bWxL5mhB3j+BnPU3iPNLFPT1iyugv+2W2iELxGlWy034+UD6iXpSjCIUi4fWiZx+
87PcRk7J3Dmts2kXsJVW0tv2LyXsd8/IvBcm7xRU7rj8CKzN3gVlv3Jh6pxvufnMmnvG0Db+6Azo
dQYU7qks9ZtBEOJzlBcU+q4TposHtj1ubbbn8Tl5Q9TFpZ1LUhmQBPwMA7jprxgBUcWeMGWscVUU
X2ZHuRjNLaMir3pwtqxJJ48ae5keefHZO+5JAIM28y+2Pzt7m1n4Lirt53yIXjKDy66Cf70NTRdU
0XOwQuqVil1razeBlhq06F77FLWbfRAho3hhLrDu7LDS0cXzO4KaqG1Y30FDVIHOnYUEr63mnCUG
JSeF34/RX6c0bjgMfk3a62PPan85g39RTdXf6g5tYA4+Rl7BtBTOqWcKfRJAXFbLeMly8pCHt/9Q
my2xVQTZixtWt5o50+OcA3u6+dLFzkIqKWvcDnnd97sFGdWOp0iD+S89enchz5vPC9LdpOatjFdg
6FtxzCd7O2Zz/sp0w4AwR4enCNln0h8JIamMZ+D+02TMzRfrJXLcKN0cb4bD7wtb3hdMMiWc52jO
r6PqYSvy4UmIIXybvYqheK3zBC6jTKUwoSqhtfiGh491mNbjFE7+OaoLeqphY+GNN5NG3mYgv+Vv
DHzrn25xO0g+Lzqvtf5tErjIKrwtFkX1QykXGSiQPxqnv2lTtumY+8YpaBaRsmJ4SAgqeIO6+ZuV
dbHTnLEpIOYvr6zbWOLQiFdG40OxBGlYrYz08LlqWZ6LAcqe9DMSXlv82TVf02gY2I78p2Bb5/iu
PNju/Bqu05UrVCazz1axeToOE/OewvMvjl1s5LVgZFIcxwjP12rOOipsGV0Ran+arLgkeSh83ybr
H/NGINquO5m2eyus2SX5vvwS6IAH+l8jLadeMQ3z23j1bP+wLOLGWjCmLkKHx6gpeE+VDEIdU/2W
A6r5SM74jlL/aXDdG0q1iltZswVD4jZ3uf6e4f32goofEbjFSfs6j5WUL/XMalGQIZGQ8nVpm/lQ
i2LaFVSA52Kx2j9CtPZh5H+Z/eprsnk48yV46HhUH4VcWUCB1q5CuvZpkE/26vJJdLkmhS3flTLf
tyi45c26W8sOf4Zrr0nmkeXvuPabhY93kjzQhimeGXv/9EZqocirLtJZt7tlYtuxk/5ireMK/VyL
ngfGJhFnta6erP/kLk9O6RlJUTuSu4cSkS1swEelg8g8R+sdEKXNCT0DJHdmg86apRvAPv8+GhOX
fwfXvj0Mm3wvlHjV+JtjVRlvwyw+O7c4chW9nenxN5u4rbL9ovg9RYoOl94DObFf8b+DcXCPRGui
nKmJkdGYcYxG6in5Oi/9u9iQeYxBPVclyHMn+0ul8kfHXOC/5/6YCVxehTndssy6kP/9iOfspa2E
3PWD9+EOzRj3RtHg3mk+W9NDaRXXShfvgcv4Spbz3u2205qJX264vleVefAjoKzSab78XlQfJjGi
u2U29wUX5oFpwYCk13QQ0zUl4Fg9rBMhRBYyI984AUWm536rVVZxAdnLevpbOQX83PnLo0AdqpoW
o6nMXV535Pb4XQzhjYaGorR6B8bmVz+Hf5gG8Jk8B4Zaf819d9xwhe2GSpKdx6pB/hFxtmMpzSyL
D1Xovzzc7sXtRJUwhRJpnqm0HroMhSx8rsX8GnDnRhaz5gWj3T6cx6M1VVd/paIkZTHbeatBH8hM
gfqLeT6N/b7oyxuNYUlHpB0qlvC2uQ18L6lmeyamaTP69VdU2QuGMYGBgSPI3RgxirHyU8dvVLoZ
IbdTW2GZGh6A9+YDbe5e2hC92L6KpF3nm/Lxe4jBe0JCeFlC70tFsHzCrcH582Rso0T7+BVW9L2u
5H+sIiQ6Iqconf3o2AmIi8Xt+5/e2n+LIvIOdFiaU5GtLa7OkWSEY2d2UrTeeF44ihPbWWtKffMG
6Iuqnnk0bVl23TzxsJnzAyOvx1whTzn9RFSeSXxJ4G3vy7r0qSMmAlzMmjmZczD97AzTVwFP8yIE
8D9W2YR1sAmLp0LPEXCe/yucrI1XBz+2yWSWhtPybHkelHoAfeURkBfDK5zraPkwu/ytw8XBjvXm
gXTTMinN+s3d3Iwboj2Kxu+Tqcq8mOkrsujySKTpk1zCJ5k5F7MznKQQpQDKm7/HgSOgmMRr0ZoH
4TIH1HNIwaTm0+Lqs6oHaqiCGfCcEV4n2LWd6M78GF3e6vDBVOx2OcbLppDKWac2LyVh9WFN9oSk
owAzxCrDnHdFoSF587gasCZQIM+27tZUMEF6NJ32dVOLx8syD4+5RUPglK3mUtlemoUrz5SIQ7x0
7Esfv4D36cmw0BHpcsujwt3hyDFfBgwVSBF2aZy3Nfsz98APttLN77WxjEfYcmxnZpRClV8g8Yid
JzL5xco0MnY0Xbo+8sGdOhmvgxldCpaJH1ppyHjpSeSqTOQxiPCY39RIt2B6GzKkBCFIzLcy0qWM
3oiZ78prxt2KQc/3k20IZkrOEKJvKAz5ASk7vPlZN9w2YWa3xbCIS+5bshgyH4TCsurJoc6alt06
ssn7kpu8LDk5DyOCKH35TEAlsVrAWFmnfnv+5MZE0oYPThFFwO+Ou2PkqpskmPv+YeuLF8Duu3ET
B2IVbsdZh9mRko823/xq1+x7MDr/pDzvXbOFdgeNpXZWKP7UTY4VsUdwqv3lh64hP3Th3+rV3HAA
TB9gDZ9l5OMwooAgxPD+yEhZEl3R/GlyaaXWpK7SpxgxXdw2DOTzg2WsGE2GFSlws3+K3DJ4Wvn1
/XE8LsUKDV86JxaZ2Knv2H+j2qri2bbosAtxMWbN+R2CXZmQIuS4qU+cDhR9AaEyeXjZHAIz8A28
u/Twe5DDVNVsKmdSCB1pUbGze6QiYuSOuKCLDRkAchYQUs2UtNVi2Wt/pgmdYWNEZJ2agm+qDjgc
naokCzVzofSo53qio5LJdOEGA+/3VGRPrrvkMYIsmSKhIqHHGuUjRu6FC7P1u8EruGbWWYaqeDKQ
wRIn71G42U4FlVm3NdY2r+fdAIyH6ysfoDWkuqqlffc7b+HgFYSmJ3w2Ue97rQb01lx1se+TrRJb
o2U3B28umzbtBzjlndXfB0k+bTmOM9fzz4MXWHFuKaivu4JdWAMda02GkS1x1uBt8zK/S7XqgfcE
c4/Rd25KMrHiwDnNbbCXBQW4M2d6H7GYMNrNpdfsHUkNZKGozPcE7oCGMJmMLbWb5cz48XM2/N+N
JLSeb0fd/bbvbCXmtopeDdRzkb+jP1wxyIqnDcg2mbZIHTnjaxBN97i2JF3qxaCMLdzu/svURb+z
cdYyF8sQnwwbBledRgJ0MGP/8LLogBSO3OQJEuHwYYsy8HYBlqFGQ6lF2QrwfU+si956hz6l1vYP
Y5lJYG0fZ5+mwqdNQrDYpizeuF4ksm/5Z1aQw7po2jik97UJzb2lo/fAGV5xnO0COW0J0jvqbZSu
LU9nQTmZDz+bYjYZc7Vumi1Bm4wubbYbbrHKug9glXSc29NWZY/TbH6vjv3Sr9aDdDIbiYE8vGgb
81g481MLXxQFOllcJ51k3+28rn4RzdCn9QhdySf+Byz7ZFbFcBDZ/Fxj7ohbvybpoVkFP1KkKnKO
uQ4vWQ+c5lVUZ6yF/uU0mtNoJt4KZjZTDgO3FeFJzjen+Nk4qojRZs6s1k1DdkvyyT6ZN79lw98F
755Bz1QYDW7z77waeWtF9hYbZXHsAvdr6YqXLlAM3e5uS9VccsTTwR7ONJTHae1/Wlqn3aBTqfH6
DyND1/BlUlWxC8bxsfbxjgfFdUUZ4K450bIcPFn+DFhZjCtra0+C7OHRu/tB11NhEbLBJs5DVASv
eoV7GuzuMmZbu1fgV3SPGiyjrP6KLP8nveafofQtwyBIPf5Zl+JiyfwuYzsfuSngSoNsgiJzqdq1
AbQS1NbywGIj4F2PYs+1l/eq2Z6pv8hOLQgRLLYLWzETV6FymkHX+ftq8UMuDKpvXJsaZz8BKda4
Ia818/xD2T4NwTQplsXJ7JUziul0vZR1jFn7XMueyfwIXl06skncykDmx76TtEYwiVQYo/9vEHb+
HrGAa19r7HO9PeK4nMxmOWUYS7XH7nJ7a9/tUmt4WQtMjnFvP8FFLGYgE9Ji56QldId8xqI9sD7H
TO7dexkWJGRlwXeWL+q1axFId1PhZ7FDCAGCk4VpbtZeim+AX7dilY9f6NPYzwDf7OjFhQods8ZB
jiBzX6R1cFzzJ0IpscYU7yHv1qsOHI4Iic2Mmu57EEF0DR35pV2mOWZWPo0F2Y+8RgfQNPxb5jil
eeGaL2Vue4mz+Sxq8W9QEOnG1Gd0MR06EvthqfzqHjHAk4dByazBnx18irYsw6T1AdOjAUxtZY/r
UyEtn1IkOoBGH8xVz2lgawzdmffd0yw9zbn7FmTFcxZQxPX6GxHTS61OGal2i4DfOEf4u7c/TpD/
mcDYE2MI8tNWYAuo8o9gc08iwhApvfMisZd73f2YNJtfLUEHuh4u9n9WXnA+7WDpSzzkvU4iEX1T
m2AAGUrEIjP8kwsj+10RHoFub6u9VA6GQqWMEpTOb4bd5rRofeHw7IqNj5CP7WWpi6MwjZqVFsUD
5gfMqPDQRgdhy3rT+liMOEw6msF4qsIvwzDetS+v5hYs8Woz5WvIF15634sxkVpcrCAN7m5Y/F+s
O13qPvFsOgwdPVMlJExWJhLFnFf2wUJMsx41N9rPvB2+Fe7J3OoYDQYP94yMDKM2Wac8s+54m7rJ
TgMRGPtBsG1N81ZHeJ92eYXJLvQYdVKHYufF5eHkW0AiQsMr3e3P2liw27Z7aySiHdc6tZeO9H5Q
02kLnQZH53JmR4E69R0CeZWRnDFXJG05n+RF+8lgROa+HPKbdqb50diqH305vnd3l/I4hNjx7+Zl
9nRtO+mNL2RN7CNRdLHAO4mDruZJMd19L+sg9VBLmPlhkdYZvME0q4tpTV+60txq/DEd4QzkTYSW
6OPFbfBbkktxqUZjL6fW34GtZq9WGGDhJdMUmGYij1fcKmHtl9rPoHrc9Y85GZ/bMPGJMfRSBU7+
bsscdlr1ZXHgarAbLQyrr9U1/xa9M766c4uRoR04lNmGzUgeOmRbqe3J9IhN2Vy8CrTZYXVCvNX6
Vha582LjARh39eDxtmF8Hfcw+/Hal9FuzOUH5PmDp+9VyEDd3YUfQ9NPjMloV+uoZoqueDMqFAxm
ToTPI3eeBNnlwF7q7OMvP20llcpEQGuw2M/13eNfYhg8TCPpTONSI5TAFt1596klW8QcCkIwplma
YHSG5doHaEx7xms+zPmF715H+1IGEM2h1Q/B1SkURpaF3RMZOUrWtpGfFOSoq6HjeBdR3NUuc6qn
xIF43+K6bnr7agts/o+b3/GjWr3imjFyd46lmszybbURKNO1xn1yZtofBanltWNcEiTj8NA4zMhr
7FBFQjm0/QrsYOvSsbOkn1o+XVPqLTMpJdPmT6kOcxJv59po/s4TtY2hJMe3GvlDH0ov2IY08Cju
MNrUPJBDRJlBG1VVf/1yrdqPduUpx9sNW5SMVjlNfxsx8NK3IMKOrJnQ/WeP3CoYCH4gjnL182m8
/zUfAS+JIqk39Gd2MBB7axnOcW0iInPQ/v64k2MzxamozLuB8W82d03zQITJ3J8ZDN0d7KQt/MjZ
oTzsV3/W/KGw7r+VNVbb92LPc/i9Ap98FAs5/6nLk8DHIuz5qHOK1Jf5vo4usXVTPzo49jfWx4ru
QGB9tj2aUyTcJKRcbw/+kjsqhQh27pE/CmQjpF8iDbkXtUmo5jwe7CyY+v08FWF15O1Jkp3U5pLt
697fght7FqPoUmsznH5Q9ZVdPMB3dnEmODp3LKZajK9qKCVp+T6zRR7XkY1pzVggwhmD7hyqZ2bC
SQlhn7LtkJjinmEw1Rm5bri3BUg/YXrWmxtkUZli8LD0Yb5vz1O7eZjKR+kHRnGKJtzMaMVl1/xB
kynWQ4E2A2VU+RMlbrFM0kGNrds5OzNar/H9ikX1Vw/fVPM6GL5PccW8eH3uGibT58GFuk+IwbHd
c+5mpf1I5AurKJXDwCOTFcJI3TuGGRubuXrpai3zNypWu1ByhdJ8LOaAqt406wrd2qxt88XyN+9r
zPtlSx01QSwQVRfd2T5DtMB01bIPc79nIFqQ3Gr3yrKT6c6Ons1pKHp4GLFltHiT7AjQdGeimnY2
vYZ9tSDa5xdfaN8lrLPkm2FcDOw6ybALHgLauZOGxu1jLiW2aGOVbOA1IOBCZlyiMq5lS+3+UNuB
z5/VB9ulM1ttnzzD74In7QteIhzrwNGR1ZExQoYa+Kg5D4irRgENsCs7dmPEYITFq1trZBiz9uV7
2+eFx8hM6O5RmTK8VPA9f4xNTrw3vbw7MlhYHiD2HyubASTZCAbUyWzM43Mjm4F4+bWVzBO9bXzX
RudSLtQAbUh9BkB/PmisGGjX51k2M8a4LK/2xDQJxqD3sSUBLLwUBcrzbi1GZrPwEeQGBl5elTP3
otX8hhixfpcVLxbWL/0Hx6S2Ip7IGT33Q3psg9jTqUXy0a5xYWO2mUUPqs/VuTUcZXcZUv4jdV+3
h7aE844XcwVVqwB6nVM4+Pan4eFk2JU6wONRLCugTj6EEyGcYUQDX9mNgOyriHg4yrDE2TD5xvri
+cVbXa7AuavNFvRlZ2eLLc8tu1H+5fzc+qlFNkFuKwR9C+ukSDFvCsZVuDPdtwG9Q0Fq1d6Y2nIz
NOaIkqQMZMziO1hV6O/aijfL1Frhr6YW8rbO0XDzXANVp7ArpnJoWGhMa769B9XKoxwN9Whf14qP
EzPoEievWkI/qSp3/O5sG+a8XydhP86gfkeXMC4v1r4fYIDzmvFM2VAzkRlMDk9zzevzVPT1Qsnm
AHBRPBsDuUQR81e3tLm+ACQcnRZcFT6H/1DvfgmMvzWsOQmHNmP20d+h9i1bJ9LhF/WEt5kjktHK
+zgOuF4ce/DTgVVj6lhuFl9LJNcS1jYcjTcCvKCTK8dxjpnTFA8jou+tM7FAubQJ5MADIaj9GDTW
m71F08yHNUtsKoY4DdmyvU5FZ92QNBDMpUKtjHvWHyQhMf75qbMcHs0ZFdBFqUJmO/hTy8mmyK6+
AmZ1X8C2HCEoS0ONauEOhNGYuhgTveScj/RRGRvRms35i/vEKRKnxyc4lrVFiEO2sWvJycG5p5Jx
HrpP2++l6XcPfUlQ3C6Ktu7UWP785c8hGDsLPf6Hu3PZbRzJ0vCrCL3pbmCUzYtIUcB0A7Ys2+lb
Oi2n67IxKIlJUqJIiRfdBgPMZh5i1rOqxexmObt8k3mS+UiJLgWlsp1WTGWi3OhC2paDwRMRJ87l
P//hHooXBJejKOLCjSzWaQHxws+xGQ3HbbMxpsMiZM/G/JiqvOTaW5pKD5wT1v+kHhHDaHjuB/A1
/FkDLUG1y0KJAGNiH9NL/HGmfB6DO263fErL24/QXHDjD32rceyuiGl2UC8L+E5DyseOl5RVDvP6
v5nZmcADNrxQrHEdCAmnAaK6pG4Hq+Hsp2S4AMprzRe3lDpb1gmWfkDjxGGw7MzVBLSnUgcuSp7X
bdyMMhMdriqLxuPJJImsz0oySW9mLUrGMIAnYKISLk5dXUIGM4cx86dZtJjcA4HKrn0o1XoxXNFu
mwoF9tJYCyhW9d3E7CahCeATACBlfI2lZT+u/MaPIOz4bKhhQdxa+FveCcTnIzIvj3XvrhVPIsAI
STO4f/SSq0YaJGkHXxxrPUkX92G69H5sJVOiXUpz3ABpMvKC0E4ULfy4qCtKz4CI5yqYZeOeb6pT
wnYGZdv1kYo7la4mRH9ocHpH9gS0nVKf6Ccgm5ToeDShcUCSxeZnfzLBkFoqWCVUIGunROGCB6Cp
HnVIhueyMiugOWNlpugnc3VhdOnjktTPG6RabojCQK0xn0x5I92b3+Hv3qeBoaGsYNPC+jSWw/sl
TWOdbBbYGbSFHZNI3Kqzmt1h9ru3GrfRR4u84ehy2IwBhy9o0nNsei0KcWNapE7JjIIwySt1m1Pv
dupF2ZUOXS70I81hEyBVHbJMP8iAm3uq1/fd1iO4kUYSffLpfn21WoHtgUjPHFEAPKPCVlFX8Udg
EtaA13Y/0hMFgFHqRvUrY5Ion+Ks6fcjECd1yuqylnU6Iy1Mmo+odOOE+t7svW8RNscaqPunHrSq
C+CEClt7GDS40jQ9r8kN4qU5BsWyim+GuBXwMIKDXpwFhDc4UEXRxMrKZnBT6dBhNdSxequZK/Yl
1h77Xl0sQxOAKF1gdCsg5bBMWq52UU9D4zMJ+voHuKaGBPWVGeHv4u/gfSF5S0HI9AQ0xeoSdFfr
58xP1b6yoiTthPDc5M7zMthtzFSPCaKAOXo/qivoDH8xRsMEoc42fgQleqY/6sBtkiaA/mQI/xZd
jGYLMEcGH1Py8xS4YQQeU1sa7zWF7P48mRE8BO8I7mqKM+M+QrPW8RIX0h2fWAGo90g1gKIMh6Me
ZIHpiaEOjUtlaqJ1Z42A3jUegbGLcFq3sFpBbPUXy5menKaZEYTtMTUDDu7F43VE5TG8ygsI7iAQ
hOFomrUxG0gFNleEHGmmNLKoyqkvckccm3lKnDQcno1b2gxaHIpzQ4iQ9aA3D/HeT8grUFdEt8Hm
qRpRi95pEfT+DFBZg4XeVc2HOQcZVaYG0/lZSDfKSRtHwVt0E62pkcLTQxr41qfUiLTmykwbpIWw
0nTlrWhvChSTA2wARsQVgf88SBcEXx8pygpXasbdif1sxlZIkWKARFKV4Bb/tB6vwYrXT5S55bfD
VmtxGyv+Evo8cNFUITA3aAZG44i6svHQDVufTMt1z6gyb3S1iMTpIlsYD56pY1yOsbqU4yEe3Y8N
dRFS2NiwQC6ZqffRSxarGxBW2sf5ynQhcE/DHLFO9aj/0QQnS9sTQ5k24AN0MZHiped9bGY0r77Q
0/HqNJvGkx8DckYPXqtJWYEff4ojUMoQXo4G6opGllBe+T0ivOY1OQAsdl8Bs0rVWKzx1yalulPq
6YPTEE4FYmUKrbo64TLg/MD7xMejiIzgMWx62Z06XsYXk7jh35Dl7Kswf2RtxYU7uOPOYN14iDQ4
ajoUbbCgwXjEPTKKU61xrrS8etxZ3/5zPwNrTUkmR8sH4H4yaSwXt6vM8yZt6zFmh8+Is8wuGy67
9Jh+SXiUzaLurZVfNddhUk/00zE7JT6GcYAwczEAkXBORER1LpCDYZQsbs2pi8mlt3LPzcygPLuY
axE/aSwWHPzRqMW+pHBepfUbRMD1tA0uS+mN8r0Cyp4SR0NRlqcw7Qw1uknBfXmdLi2a8K7UhnFp
ZGnLpFRmhoBGj1MGoeyTC2qeLhejcz0Opq0ODCIGsIxVhmespfPZ6HziLfj8WguQlHk0LyyYBFwc
pNF00QbDOqLes1BglBk0lwaRqJlvtR/TOYi5zGs8EiIJfI2HAZEFEBNFPJIe0KMVvRtWpHDoCBBm
UUM5B8MJnh68Qj0FhDYnsja6WBkjfIkZ8DqFikRzvGy0qf4lut+2CoMwQfkon8bpagT3XtbQx7fg
01rDdpqBSGxTH6uNTl2j2aCVgGem8Zlq5njIOQf1bPUYoryWK84FSOdg9FAf+/BLEvs1SeaC7mFX
g9N0WjH3KbRSqgZDyCw1m9C4YUgd0wBzpbRDGL2Utm/6rORSgT7tarJcqMPzLODZx3F9FHon9XoU
/8AeMglsRgvD7SyCRUZk6jEGhaKbhJLaWqPldtMkfsSYSVP3YuKHdL1WzUShztofUc0x1TTY/BL6
kMOeuQqN+pmn+tSiHwMM1NJPBh6I1cEsoogwm5ogpZr13HwfNmfBw3oNYwLxCaRd7ig7n4Uj+PCn
fJqGRFQn9clSzvQzIkHkhBU9gdLGN4IMrWKlVlvxFAUQS7agMCjwHg3rdKhDDjVXqF//iL/w2Dwz
F75CccJ8PO7rJkFOdP5yCYPpaknI1Zinyr0bxo1pdwE65/ECz57t14gX5GEARY0eEr3FlveJvIQn
4+boEdTQcK59AGfxGOAnehBzEFwMEjKEtOE7b2WLsHWeLFT9Z6x868fR9LEztOpgqHzKa3I0b911
7+oT9t4c4izX1xZcIcHNbN6g0EPH7SEUQd/HsXvnDsliU2mWglZKP2tx6yfKB9GIhsFlfZoqix+K
sj3ZZNiv47KCZPrGHjvJP+eP70eTZey7XvoP8dtk/b3rRDlJtfBNB9LPdPkxc+LlnZNkweZPNx/d
+S0j8ZzNb28jP0zvo7d96PmBak4xr/vlxPn7n/pRFqb5/FxApQLLVYM66ScKqPzdiikVb/PcCIHN
S2cDhtZb7wxF5/jrTaxlviigDKLQ3fy63mpBxk2OAq5/WN35Wj9ws9ZPT9wjhOffr5T1c8J87g3W
4nk/+Puf1LwFwWEyoLmS0SBhCwv4+kuQAW2X3lFdakA5vr3Pv493P/DV61CgNakWoUibu7v4qrx7
4x1NONUmiblie9BADll/R8uvH7r6dXrqEWjgS2Go7b1v6O+04qXxPoqv9aO+p5eHlf6grW9q74wm
VPuwHT+94rYIWnnfMUvNqQOefv99rb+qorEOkoGmvdMNzVA0eoiXy7wlg2brHeoPYgr6RxRfVPB/
XyLY6OSKKv2KS8CgdwLN3cjY5607+OIVtySQHxBLsUDIEz3Nv747JaA1DtUCnHW62VhUIqwlkFMj
bomgzjkx8vbv5TnJdcVrd8ErFMaTWdEmcDUoDArfSbaskhc/UF63uwNsrtH8riQfZqlPbJXFR3ML
Yz34rxbHPwSDo9D2W7/MDaCtb4XPrs2wrd+WV8X2szby2J3p3ncof3juO7Ed971lp7CMNm+V235/
/1PbDu2B0GhERzP+Oo0dE+pJYTw36lnsOGG13WsLdXPowNfOggBYOU5hxOTUo4cO27UxR2u3yCl2
anSprV3708xhF5dDF1tAkfAkoeulMHpukB76Hm0GiO2gdjR2Yr8vLKvWVCxO3m8+Idm6C55b2rYd
+72eYwuiIQnBVWhBMfLC+Ps28JNRtLutRVv363+/mU6+esTXYNspj8T2oXrmUO4c4O35b87/9o86
+QEr1Y/wrPI35Q+fE/Gx7cVsyFKYxS7nXvlN0b525WizkbHM63HyUfPOcoeOemav7Fo3jf1JOVYx
31zLHzr0+7iyy3L2oYMHTWLbCcpxirmqEoTLXKfCoBpX/aFzvYjiQUUEmgQRUEts+2k5vUIEuoRh
r5yeHYoqU5VxmXwAziZM1pSgKT/i8cfCqLnpduiCde1s4NeOYrsnNu/S8t7CBw9OgEZU6bn/fuio
mwspn3OtM/bjvBtzOWq+NaDwLr/dG1J5lT3wg5OktWM7HJVDFSMbEoTykzN2hN2hmRIO3k1UY9P9
OalVbRh8nfIV3i6Ns4hha92sN6BbAPe0cBQb7BUJapm+Lr19XbTVvJ9qsyVBRke9rHadJcKO3Iwu
QUb/ctfpdu4eOif/Wss3jxMjsOr+J12rNAydulcazQHTgon2pcXZd1n/PvaHqVsQ+mlWwyBgCOWb
ib4pjYG3WiPPWC7fyJ3YGJ4slj2OKlvjpbVZe+HPGkZOPM5Eb0V7zuZ8pWEEpVxEK7B9x0WXMHw7
6kdJ7S+XjkORsfvXfY9p5M0dfzts/SodexPFqZefk2ssdLy6fc/JaSwPfQ6sDKO9Y0t4h1PKmcoZ
5ldEU8aYzgD3N3UGWKn55VaLPuPe0eIodBLxPn3Wf3nlXjqNnbDv1W6he9wdX4L0N+N3aa9WLHbu
rB6F2DL91O/XrvhWuL0tCVfsWWaPtxdFhqF07tjxYLOL1g53/yQK7aD8mfASqgzr6dLHbyV5s/0m
BWftwecBoHySju1k8zriAyTI/8aZ19p24AyiUNyvas7peej0oZ9zylEKV6ApwTZ4sMPMTjNxXAl2
5I2dxeKoMs5sLuCfHbtq65G8K1/g7bYe3VP6Nn3O9mlM1ZLgdd3ak8yu5a9wlvmhI965eXz70A1y
i2BEmefNqQ8dlUsq8ewg2CuX1ot23Mu2wjqkd+4ETmj/U+0o6Tv06OaSzxXmfX5iMcEHdo2CG0+Q
mUaU6OC3u49GTkVqmgxT4p78sjhbXcZss5kdCEusyYgH/MDy+kkh8FNQLaE4cUPC3t8xMjUZrhM1
UpOJAwdeeWjL/ZCrRwOl22y2LN1otfB2oN6XEDYQgsIYJ3TSqn3I0mCJvbjvgPBQnqzg/FgQOONQ
mC8emG/n+KhQaf8RPZ3S6BK2NcTh5W75rTvj260ERPZYDK9xOnFFQjT8TvhbdDijPmmAFz7zPeS4
jj5XkyHNPOspXmGbV36lmf9kcgurX2z1w8atuCQareYOm2mHFggTpxyjsPColNm5Nb7u9Qtfc2+W
qUiTHiaCjKCYHYimbp69OlAQhcu0b846UeqdU/t18viQnwRxxvviPQfJ5ZaItVt1AUzuAYOGQ/zf
tJrcTcZz1xFe1atCCewZu7IRTQv6GM1qaQ0VC8ky9Wd9stc+6NgOcrd17Zhv71EwIxwmC1A37wd+
FSq68td79OprH3ftJNEkSu2xuFTEEY0W2FfDBK7V1GGM3Tke2a8owlc/zKZe3+mV0y7CGTpFYfwP
uEir2aIbS44HEdXQGx70lJHFC8iDArkfwyTX4+aPtRokZ3WkqENSrmhqK+/18MJjv90ttU5Uv+aW
2pLVzi20Pf98xwDU2P5Rh/MtIVFLRG8l6FYZyZJ2hHNSu6vk7w0JrlwnIC4bzOxBFJcboNiWO5fh
lmRfqTIIEqXOGFdxe2AZftx5FA5ydbQ9LoZ3+e0ebfDKGd8g4Nh2M2HG6rMYiVeOfEv0dSwO23pR
xPt25zN7ViIygvAa9sChB040Db8Lsy8gHy1qegnb5ijk9MTC6koIUh/lRo84V1XCgT92AtfPhOit
DFwC/K0ItvDsz5145bjRzK+694cfUCZvVwAru8bw12uqY/rc5RmScoK5BtSfsy5eeepPnHBsx0KG
W0Yq+n2MGMLB9mxNCRuukxDfEIUgI5rcXjl9rzKsBNlSZl0Vgoy4y6kdR86+AMuzBuAr98Mp6KW+
YBxYEk70md/DOapgV1oS8gBn1PGEibPc3mgv31ovx2HPyNnaoTisDDmAMBWlm+OOndysW77dJqAj
LikiQTWA4D983POMuG0sCEFVdvzZr9dl7/s7ykFVJWyG96kdiLNVJUjhwokrGwyaocOFe0Ek/9pe
ijAgNS85OnQ7XNnprLIbGhKke+WnXlY1TdTdmMzX74duEM3sUXXKEmR85aPXU1IoqVMBpjZkyDlb
OONeRMfWcs3yS1ltPBfLeKUWvqZnBTIRxpWBgrgmW10BohsSjsh1rtuFyZoSVu834gJqU4I9TChw
bou6QsbVDICiYvWoMkBrt4BkMtcW8b8yChPuIm458eBRE1Wu5NtvpPxEO9WB1Re9yZfv5W6hNWNy
TeUk8zOnyfA6upMKep2wU/mQAyRBkrIHaqQcqZiuFPjXHISQiCGV4SR15366WkfjxClLONCfRnmB
gGBcEpgtH/N2GW8SkZfkHQeR6DbuZky+/np6wLjqs+/aGGnlZItlfDYg+WpNH3JBOW4sbmgZXk3X
iXuVsy0DJfM+CZwCjVbBtxuqDJT/Okdzbff3AIdapgx77pKWuTNB2uTEoRmTYNh++fdc/e9zzai3
B5hDp3M6b4LG1hsvP+7bhdaK9N0fMLL22fW47XIMzfYxlqDYjtCYPdsfigNLMDGPYuoExDMs4U6i
pMEN7IGTeNtykOHUXC/hcBYrVDQZE/ay6qJJcMbp2BM6/rYIdAlzbdv4BANxzWS4X93Yz4GyI8HO
lnG9AeMXo6AyfCPyH27tMv9P9+huW8SwQpbfvv3Cf080ewenrMqAwDGyuHQF3cChHvmFPRFVQ8Fh
cuiol8vYpR1s5WSoMhB761uY7i4VZKYM3N4a0bBnbAkb45KyTogrd0Qi4Vxf2VFS7tzCz9elOM59
O9o5IoYEmxhP340qcBRVRjYWX3/gz8RqO9WUcNcxsL2s4DdUU8LK3TiTiusso0DjljQsccx9xp5q
Sdgat0TEdjayjJD5LYwTQEVxxIT9/Dyq45XeTBcXzJ6gNrZPiqZK2B33nu1XYyuaDNvi3h76u5LW
NAlLeG/7c1HvazIsjPssHuVmYXV3aDI00qdVz9kjDhlBzQffSYEYCFtDhqr7QBI6mtXep1RZTGp/
q9F0gA4X2eZkbj9OhdVIgkLZPPAScHji+TGPLP/p73tosyEjGtqdUA4WLPfpG0BnMmyfa38wwLXv
2Em6LbQ1BcVvZyXQIq+C522k1vX8EWC2EKk9/ZOQQiVsCvoaTJsEl7y4VWwWKPaD//23/0hG9tKu
ncVL6GOYwbndIwJarpqgD4FumnpDQqj53h9Hcf0qLwfeFmvOPafn7HuHmoFdB6dgVG735G8nvk3H
i5S3+piFA1uMdDThvGtKeOhJNBpECPDeHuFG+iJuCPI88I8SFu/Spum6L4ATVAUYFTSuh8vt1q4H
fr1P3r9Og/ZyvMK0Wz9DwtoTrnb3jCxBB13Zk5RKpD2Dv3hxfbvAUg5g/wPGlQIX3iLRLy/X5e0+
7lFuvwuDSjhQx1GaYJIIw6oyxsUcEYJqMsynY+5z3PFSlPnJlGHhtD17sD2mjAzEnTPJegGYcKq0
ATPX2rn3JTxEhs51xlEfI4DHvPw8CQqSSJYTQw8vvIeEzdKGtiAWnWlDQs7xiUWsqJsJn2S0Pf1n
8fivtGPa9sSpPTjxQLjOn61geOXIJ0MfOIFY7G1KSJp23OVEMOlkeNWdKdjpCL0X7Cnhfbmy7+VU
b4f2c5X4k4z0VSelJ/NEVNcyLKJ7jv0ZsV9xZBm10mcYqcIhtCTYD2ekQoRr4OWE1MtLtqeWWwaa
oP3lv1OnNvjz+1nki6EFGhCUx/vtN+2lEy4FUeypXvv6rPGV36taBTTtO3y2OBIRzXPLgQp7VYab
wnwrUpBB73KNn+XaCTUL4oQlLBvguSgVfSpVSkaeOORcsDpUGVXfOKKVQSWc4msu0n4V0CVFtvjL
qZ8JHrFqSrilr+HC8HH/RTWpyrjmrqNVrn+hQBX2mgzc+Y2PiS+MKuPKKEatCKJplI95u0Jbq+H6
sZ8kVQ4MCT7t3ZdfMvpjCDcSXNKHT/sOz6RKkyXBjO06y77nBIEjbGZNBkB6U5y7U6ityUBJE9dx
Kpg/TQZKupvzBdu1K4cUarlo+S2i5cTqBwejCKdVsk6aDP7TLgRqwo6jHvTw2d5Hopem5c0FDhbB
l/+MavfR+MsvRanRbfzlv8K+Lxaza7oEWUOW6FfyZQCLDn+BeztcVRU0NOmHD/zJ3TngMpARxAlG
QBhqp3YimEWaDCADfON+xabXZKRRO8RhoKsQTAJNxgX7844PoslIP/zsj3t2by5qDBmUtmsdunu+
ZaC8j0nO3GPMCWFSSCwP38pHvaUIHWqSMQR60WpYTWCKKOqX/alvF4d9Ij4/NBi7/Qq5vfL/Uq9+
FGc90T+TsH6UXFFEXWjoYzvuVfk5ZTzBzfxAjODKSITns6UUXjBmZMBi8/gFFO6UgAtDyyBrbttL
ygz2ZS5lpJXbld0hw1k7icboZrEVgQwtWo67PzopA0VDD4tqawwZFSgQJQzoLJGJZswuAc3Xx0nO
IXUXbkFVRlL0gn1cWT9VBssFBID5rV31MWXEr0FspUlumguhWrqUHa6LbqmSTaOcnEM0kGTQgq8Z
Cy99mnwX2vTGmfmiBpEBuVg/5Srri+6yJkXzUU7kD+xBMf37qAdfUSnywi+SUZOZY3bW8mmzLyFW
XkMeREHJ4AlYC+rBp4ib3jDY20U+aq0VdiBfMiJ89OJM/cSrPfix6+9V8vCdl/J8e0zjU/fZJ0jw
246pjayEl+lJfPjM2/DAgPIsByq2lIzoUdcWrSKtKcH3A8CX1jrQeuCciNE/TUZkar07MWFS78sv
gTNebkvFkBPd4AWubZ4gFsdhmsvIeq1fYH0L1P6yJkv46/ZL6HBVvehfbJvNnQ2n0+/DmrNmpDvU
7CcT9GuURGwe9q0Y/HMmmmrkSUbBKUj4z1FQUsdvr7RJwRvdo1qmSfmYBbXqy2m5b7fua7bAP+C6
x26+E8VUpgww5DHg+QqLgozyxuPYXonhCBkhxzaQbiEyIyMh2M77S1RCXzLgup0+voRI5SajGd6m
xQC5j0piW0Yg6dQORr9Z2tkqtcLbrZuzjMI5McbxLMniKwElXXJtIK6FraHKYAnKix8InwjXtyqj
a8OtU2XKl5Al/RRn1clqMk7IAxmaFQ0XhYWDsPKl/fDtroF9xKuHXgrbb/NyDHD706Xps9X2VJjM
V/1+k7fJzet9rK/CwJtpPmPGfBtmTnrb40QJ20lGKdFdllTzRDJiLPdf/ofEy1LQLnD6fr+7fx89
7++7L36P3b+PF/gP+JZ7SIn/eG+5jwP5O3vLF7b0JiPUD2id9I//AwAA//8=</cx:binary>
              </cx:geoCache>
            </cx:geography>
          </cx:layoutPr>
          <cx:valueColors>
            <cx:minColor>
              <a:srgbClr val="0099FF"/>
            </cx:minColor>
            <cx:maxColor>
              <a:srgbClr val="9933FF"/>
            </cx:maxColor>
          </cx:valueColors>
        </cx:series>
        <cx:series layoutId="regionMap" hidden="1" uniqueId="{00000001-3548-46E9-B232-5661DAA64F4C}" formatIdx="0">
          <cx:tx>
            <cx:txData>
              <cx:f>_xlchart.v5.7</cx:f>
              <cx:v>hiighliiight</cx:v>
            </cx:txData>
          </cx:tx>
          <cx:dataId val="1"/>
          <cx:layoutPr>
            <cx:geography cultureLanguage="en-US" cultureRegion="GB" attribution="Powered by Bing">
              <cx:geoCache provider="{E9337A44-BEBE-4D9F-B70C-5C5E7DAFC167}">
                <cx:binary>BMFRCoAgDADQq4gHcBV9SXUXWTMFdeEG7fi9d6BFbJSms96GRLTTF9U3AggW6klCrzhZOGtA7sA5
VyS4Z/rqeGBb1h2wpKlk3sH1AwAA//8=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openxmlformats.org/officeDocument/2006/relationships/image" Target="../media/image2.sv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1.png"/><Relationship Id="rId1" Type="http://schemas.openxmlformats.org/officeDocument/2006/relationships/chart" Target="../charts/chart6.xm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absolute">
    <xdr:from>
      <xdr:col>4</xdr:col>
      <xdr:colOff>295276</xdr:colOff>
      <xdr:row>1</xdr:row>
      <xdr:rowOff>66675</xdr:rowOff>
    </xdr:from>
    <xdr:to>
      <xdr:col>16</xdr:col>
      <xdr:colOff>466726</xdr:colOff>
      <xdr:row>20</xdr:row>
      <xdr:rowOff>66675</xdr:rowOff>
    </xdr:to>
    <xdr:graphicFrame macro="">
      <xdr:nvGraphicFramePr>
        <xdr:cNvPr id="4" name="Chart 3">
          <a:extLst>
            <a:ext uri="{FF2B5EF4-FFF2-40B4-BE49-F238E27FC236}">
              <a16:creationId xmlns:a16="http://schemas.microsoft.com/office/drawing/2014/main" id="{CD40DA72-FFB7-4A11-9882-7777A4ECCD4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304800</xdr:colOff>
      <xdr:row>7</xdr:row>
      <xdr:rowOff>161923</xdr:rowOff>
    </xdr:from>
    <xdr:to>
      <xdr:col>14</xdr:col>
      <xdr:colOff>247650</xdr:colOff>
      <xdr:row>26</xdr:row>
      <xdr:rowOff>19050</xdr:rowOff>
    </xdr:to>
    <xdr:graphicFrame macro="">
      <xdr:nvGraphicFramePr>
        <xdr:cNvPr id="104" name="Chart 103">
          <a:extLst>
            <a:ext uri="{FF2B5EF4-FFF2-40B4-BE49-F238E27FC236}">
              <a16:creationId xmlns:a16="http://schemas.microsoft.com/office/drawing/2014/main" id="{4FFA3171-F87F-4D1B-8111-CF8714695CD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409575</xdr:colOff>
      <xdr:row>11</xdr:row>
      <xdr:rowOff>152400</xdr:rowOff>
    </xdr:from>
    <xdr:to>
      <xdr:col>4</xdr:col>
      <xdr:colOff>352425</xdr:colOff>
      <xdr:row>14</xdr:row>
      <xdr:rowOff>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982A967E-33A8-412D-867A-EF5F483DFE0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09575" y="2247900"/>
              <a:ext cx="2381250" cy="428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495300</xdr:colOff>
      <xdr:row>4</xdr:row>
      <xdr:rowOff>114301</xdr:rowOff>
    </xdr:from>
    <xdr:to>
      <xdr:col>3</xdr:col>
      <xdr:colOff>114300</xdr:colOff>
      <xdr:row>6</xdr:row>
      <xdr:rowOff>171451</xdr:rowOff>
    </xdr:to>
    <xdr:sp macro="" textlink="">
      <xdr:nvSpPr>
        <xdr:cNvPr id="8" name="Flowchart: Alternate Process 7">
          <a:extLst>
            <a:ext uri="{FF2B5EF4-FFF2-40B4-BE49-F238E27FC236}">
              <a16:creationId xmlns:a16="http://schemas.microsoft.com/office/drawing/2014/main" id="{BF9F96DC-8952-E22B-E1AB-53D9406E412B}"/>
            </a:ext>
          </a:extLst>
        </xdr:cNvPr>
        <xdr:cNvSpPr>
          <a:spLocks noChangeAspect="1"/>
        </xdr:cNvSpPr>
      </xdr:nvSpPr>
      <xdr:spPr>
        <a:xfrm>
          <a:off x="495300" y="876301"/>
          <a:ext cx="1447800" cy="438150"/>
        </a:xfrm>
        <a:prstGeom prst="flowChartAlternateProcess">
          <a:avLst/>
        </a:prstGeom>
        <a:gradFill flip="none" rotWithShape="1">
          <a:gsLst>
            <a:gs pos="15000">
              <a:srgbClr val="6600CC"/>
            </a:gs>
            <a:gs pos="88000">
              <a:srgbClr val="00B0F0"/>
            </a:gs>
          </a:gsLst>
          <a:path path="circle">
            <a:fillToRect l="100000" t="100000"/>
          </a:path>
          <a:tileRect r="-100000" b="-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Income Source</a:t>
          </a:r>
        </a:p>
      </xdr:txBody>
    </xdr:sp>
    <xdr:clientData/>
  </xdr:twoCellAnchor>
  <xdr:twoCellAnchor editAs="absolute">
    <xdr:from>
      <xdr:col>0</xdr:col>
      <xdr:colOff>371474</xdr:colOff>
      <xdr:row>6</xdr:row>
      <xdr:rowOff>171450</xdr:rowOff>
    </xdr:from>
    <xdr:to>
      <xdr:col>5</xdr:col>
      <xdr:colOff>504825</xdr:colOff>
      <xdr:row>11</xdr:row>
      <xdr:rowOff>152400</xdr:rowOff>
    </xdr:to>
    <xdr:sp macro="" textlink="">
      <xdr:nvSpPr>
        <xdr:cNvPr id="9" name="Flowchart: Alternate Process 8">
          <a:extLst>
            <a:ext uri="{FF2B5EF4-FFF2-40B4-BE49-F238E27FC236}">
              <a16:creationId xmlns:a16="http://schemas.microsoft.com/office/drawing/2014/main" id="{72DB6315-80C0-CA21-F5B3-A72486930873}"/>
            </a:ext>
          </a:extLst>
        </xdr:cNvPr>
        <xdr:cNvSpPr>
          <a:spLocks noChangeAspect="1"/>
        </xdr:cNvSpPr>
      </xdr:nvSpPr>
      <xdr:spPr>
        <a:xfrm>
          <a:off x="371474" y="1314450"/>
          <a:ext cx="3181351" cy="933450"/>
        </a:xfrm>
        <a:prstGeom prst="flowChartAlternate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a:t>Grand total of income, and their breakdowns showing the achievements percentage and highlight for most valuable source, Marketing strategies, and operating profit.</a:t>
          </a:r>
        </a:p>
      </xdr:txBody>
    </xdr:sp>
    <xdr:clientData/>
  </xdr:twoCellAnchor>
  <xdr:twoCellAnchor editAs="absolute">
    <xdr:from>
      <xdr:col>0</xdr:col>
      <xdr:colOff>85726</xdr:colOff>
      <xdr:row>13</xdr:row>
      <xdr:rowOff>133350</xdr:rowOff>
    </xdr:from>
    <xdr:to>
      <xdr:col>5</xdr:col>
      <xdr:colOff>325726</xdr:colOff>
      <xdr:row>20</xdr:row>
      <xdr:rowOff>57149</xdr:rowOff>
    </xdr:to>
    <xdr:grpSp>
      <xdr:nvGrpSpPr>
        <xdr:cNvPr id="11" name="Group 10">
          <a:extLst>
            <a:ext uri="{FF2B5EF4-FFF2-40B4-BE49-F238E27FC236}">
              <a16:creationId xmlns:a16="http://schemas.microsoft.com/office/drawing/2014/main" id="{7D1FEFFD-4628-1977-555C-D4110340334D}"/>
            </a:ext>
          </a:extLst>
        </xdr:cNvPr>
        <xdr:cNvGrpSpPr>
          <a:grpSpLocks noChangeAspect="1"/>
        </xdr:cNvGrpSpPr>
      </xdr:nvGrpSpPr>
      <xdr:grpSpPr>
        <a:xfrm>
          <a:off x="85726" y="2609850"/>
          <a:ext cx="3288000" cy="1266824"/>
          <a:chOff x="207353" y="2257425"/>
          <a:chExt cx="3212122" cy="1257577"/>
        </a:xfrm>
      </xdr:grpSpPr>
      <xdr:sp macro="" textlink="">
        <xdr:nvSpPr>
          <xdr:cNvPr id="5" name="TextBox 4">
            <a:extLst>
              <a:ext uri="{FF2B5EF4-FFF2-40B4-BE49-F238E27FC236}">
                <a16:creationId xmlns:a16="http://schemas.microsoft.com/office/drawing/2014/main" id="{DB9F50C4-1CA8-9DD5-D5CF-98F1386977C5}"/>
              </a:ext>
            </a:extLst>
          </xdr:cNvPr>
          <xdr:cNvSpPr txBox="1"/>
        </xdr:nvSpPr>
        <xdr:spPr>
          <a:xfrm>
            <a:off x="207353" y="2257425"/>
            <a:ext cx="3212122" cy="557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a:solidFill>
                  <a:schemeClr val="bg1"/>
                </a:solidFill>
              </a:rPr>
              <a:t>Financial Statistics </a:t>
            </a:r>
          </a:p>
        </xdr:txBody>
      </xdr:sp>
      <xdr:grpSp>
        <xdr:nvGrpSpPr>
          <xdr:cNvPr id="10" name="Group 9">
            <a:extLst>
              <a:ext uri="{FF2B5EF4-FFF2-40B4-BE49-F238E27FC236}">
                <a16:creationId xmlns:a16="http://schemas.microsoft.com/office/drawing/2014/main" id="{88D8AE6A-D821-8B1D-DDB5-15F909E12E56}"/>
              </a:ext>
            </a:extLst>
          </xdr:cNvPr>
          <xdr:cNvGrpSpPr/>
        </xdr:nvGrpSpPr>
        <xdr:grpSpPr>
          <a:xfrm>
            <a:off x="328320" y="2605644"/>
            <a:ext cx="2403597" cy="909358"/>
            <a:chOff x="328320" y="2596119"/>
            <a:chExt cx="2403597" cy="909358"/>
          </a:xfrm>
        </xdr:grpSpPr>
        <xdr:sp macro="" textlink="">
          <xdr:nvSpPr>
            <xdr:cNvPr id="3" name="TextBox 2">
              <a:extLst>
                <a:ext uri="{FF2B5EF4-FFF2-40B4-BE49-F238E27FC236}">
                  <a16:creationId xmlns:a16="http://schemas.microsoft.com/office/drawing/2014/main" id="{31E6CBB8-DF9C-6249-E3E2-26FB914044DE}"/>
                </a:ext>
              </a:extLst>
            </xdr:cNvPr>
            <xdr:cNvSpPr txBox="1"/>
          </xdr:nvSpPr>
          <xdr:spPr>
            <a:xfrm>
              <a:off x="493761" y="3162647"/>
              <a:ext cx="12954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a:solidFill>
                    <a:schemeClr val="bg1"/>
                  </a:solidFill>
                  <a:latin typeface="+mn-lt"/>
                  <a:ea typeface="+mn-ea"/>
                  <a:cs typeface="+mn-cs"/>
                </a:rPr>
                <a:t> Target Income</a:t>
              </a:r>
            </a:p>
          </xdr:txBody>
        </xdr:sp>
        <xdr:sp macro="" textlink="'Pivot Table'!C15">
          <xdr:nvSpPr>
            <xdr:cNvPr id="6" name="TextBox 5">
              <a:extLst>
                <a:ext uri="{FF2B5EF4-FFF2-40B4-BE49-F238E27FC236}">
                  <a16:creationId xmlns:a16="http://schemas.microsoft.com/office/drawing/2014/main" id="{BEAA8B29-7B09-C511-00F0-3B97F572C2A7}"/>
                </a:ext>
              </a:extLst>
            </xdr:cNvPr>
            <xdr:cNvSpPr txBox="1"/>
          </xdr:nvSpPr>
          <xdr:spPr>
            <a:xfrm>
              <a:off x="328320" y="2596119"/>
              <a:ext cx="2335603"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6771FE-260E-4ACD-87C6-C3D12850943F}" type="TxLink">
                <a:rPr lang="en-US" sz="3600">
                  <a:solidFill>
                    <a:schemeClr val="bg1"/>
                  </a:solidFill>
                  <a:latin typeface="+mn-lt"/>
                  <a:ea typeface="+mn-ea"/>
                  <a:cs typeface="+mn-cs"/>
                </a:rPr>
                <a:pPr marL="0" indent="0" algn="ctr"/>
                <a:t> 3,624,290 </a:t>
              </a:fld>
              <a:endParaRPr lang="en-GB" sz="3600">
                <a:solidFill>
                  <a:schemeClr val="bg1"/>
                </a:solidFill>
                <a:latin typeface="+mn-lt"/>
                <a:ea typeface="+mn-ea"/>
                <a:cs typeface="+mn-cs"/>
              </a:endParaRPr>
            </a:p>
          </xdr:txBody>
        </xdr:sp>
        <xdr:sp macro="" textlink="'Pivot Table'!B15">
          <xdr:nvSpPr>
            <xdr:cNvPr id="7" name="TextBox 6">
              <a:extLst>
                <a:ext uri="{FF2B5EF4-FFF2-40B4-BE49-F238E27FC236}">
                  <a16:creationId xmlns:a16="http://schemas.microsoft.com/office/drawing/2014/main" id="{D3E3BF8A-4A08-FBC2-6627-C81599DF2AE9}"/>
                </a:ext>
              </a:extLst>
            </xdr:cNvPr>
            <xdr:cNvSpPr txBox="1"/>
          </xdr:nvSpPr>
          <xdr:spPr>
            <a:xfrm>
              <a:off x="1579393" y="3172102"/>
              <a:ext cx="1152524"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C7C3A2-1BE4-438F-964D-A32359A7AC27}" type="TxLink">
                <a:rPr lang="en-US" sz="1400" b="0" i="0" u="none" strike="noStrike">
                  <a:solidFill>
                    <a:schemeClr val="bg1"/>
                  </a:solidFill>
                  <a:latin typeface="Calibri"/>
                  <a:ea typeface="Calibri"/>
                  <a:cs typeface="Calibri"/>
                </a:rPr>
                <a:pPr marL="0" indent="0" algn="ctr"/>
                <a:t> 2,999,077 </a:t>
              </a:fld>
              <a:endParaRPr lang="en-US" sz="1600">
                <a:solidFill>
                  <a:schemeClr val="bg1"/>
                </a:solidFill>
                <a:latin typeface="+mn-lt"/>
                <a:ea typeface="+mn-ea"/>
                <a:cs typeface="+mn-cs"/>
              </a:endParaRPr>
            </a:p>
          </xdr:txBody>
        </xdr:sp>
      </xdr:grpSp>
    </xdr:grpSp>
    <xdr:clientData/>
  </xdr:twoCellAnchor>
  <xdr:twoCellAnchor editAs="absolute">
    <xdr:from>
      <xdr:col>0</xdr:col>
      <xdr:colOff>127186</xdr:colOff>
      <xdr:row>19</xdr:row>
      <xdr:rowOff>171450</xdr:rowOff>
    </xdr:from>
    <xdr:to>
      <xdr:col>6</xdr:col>
      <xdr:colOff>76199</xdr:colOff>
      <xdr:row>28</xdr:row>
      <xdr:rowOff>57150</xdr:rowOff>
    </xdr:to>
    <xdr:graphicFrame macro="">
      <xdr:nvGraphicFramePr>
        <xdr:cNvPr id="15" name="Chart 14">
          <a:extLst>
            <a:ext uri="{FF2B5EF4-FFF2-40B4-BE49-F238E27FC236}">
              <a16:creationId xmlns:a16="http://schemas.microsoft.com/office/drawing/2014/main" id="{6B4ABAB5-2143-4802-BF23-4D498B81EAD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81244</xdr:colOff>
      <xdr:row>9</xdr:row>
      <xdr:rowOff>28575</xdr:rowOff>
    </xdr:from>
    <xdr:to>
      <xdr:col>14</xdr:col>
      <xdr:colOff>314326</xdr:colOff>
      <xdr:row>9</xdr:row>
      <xdr:rowOff>170890</xdr:rowOff>
    </xdr:to>
    <xdr:sp macro="" textlink="">
      <xdr:nvSpPr>
        <xdr:cNvPr id="54" name="TextBox 53">
          <a:extLst>
            <a:ext uri="{FF2B5EF4-FFF2-40B4-BE49-F238E27FC236}">
              <a16:creationId xmlns:a16="http://schemas.microsoft.com/office/drawing/2014/main" id="{84A1161C-2B8E-0C7B-5AFB-D270FE3AC529}"/>
            </a:ext>
          </a:extLst>
        </xdr:cNvPr>
        <xdr:cNvSpPr txBox="1">
          <a:spLocks noChangeAspect="1"/>
        </xdr:cNvSpPr>
      </xdr:nvSpPr>
      <xdr:spPr>
        <a:xfrm>
          <a:off x="8615644" y="1743075"/>
          <a:ext cx="233082" cy="142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000099"/>
              </a:solidFill>
              <a:latin typeface="Calibri"/>
              <a:ea typeface="Calibri"/>
              <a:cs typeface="Calibri"/>
            </a:rPr>
            <a:t>●</a:t>
          </a:r>
        </a:p>
      </xdr:txBody>
    </xdr:sp>
    <xdr:clientData/>
  </xdr:twoCellAnchor>
  <xdr:twoCellAnchor editAs="absolute">
    <xdr:from>
      <xdr:col>14</xdr:col>
      <xdr:colOff>269193</xdr:colOff>
      <xdr:row>3</xdr:row>
      <xdr:rowOff>37910</xdr:rowOff>
    </xdr:from>
    <xdr:to>
      <xdr:col>17</xdr:col>
      <xdr:colOff>401794</xdr:colOff>
      <xdr:row>11</xdr:row>
      <xdr:rowOff>129413</xdr:rowOff>
    </xdr:to>
    <xdr:grpSp>
      <xdr:nvGrpSpPr>
        <xdr:cNvPr id="108" name="Group 107">
          <a:extLst>
            <a:ext uri="{FF2B5EF4-FFF2-40B4-BE49-F238E27FC236}">
              <a16:creationId xmlns:a16="http://schemas.microsoft.com/office/drawing/2014/main" id="{54967146-3301-B2C0-C31B-6E0514237075}"/>
            </a:ext>
          </a:extLst>
        </xdr:cNvPr>
        <xdr:cNvGrpSpPr>
          <a:grpSpLocks noChangeAspect="1"/>
        </xdr:cNvGrpSpPr>
      </xdr:nvGrpSpPr>
      <xdr:grpSpPr>
        <a:xfrm>
          <a:off x="8803593" y="609410"/>
          <a:ext cx="1961401" cy="1615503"/>
          <a:chOff x="9115425" y="485751"/>
          <a:chExt cx="1759290" cy="1611512"/>
        </a:xfrm>
      </xdr:grpSpPr>
      <xdr:sp macro="" textlink="">
        <xdr:nvSpPr>
          <xdr:cNvPr id="17" name="TextBox 16">
            <a:extLst>
              <a:ext uri="{FF2B5EF4-FFF2-40B4-BE49-F238E27FC236}">
                <a16:creationId xmlns:a16="http://schemas.microsoft.com/office/drawing/2014/main" id="{7DEA726B-26EA-44FE-B151-09F5EF9E7E5F}"/>
              </a:ext>
            </a:extLst>
          </xdr:cNvPr>
          <xdr:cNvSpPr txBox="1"/>
        </xdr:nvSpPr>
        <xdr:spPr>
          <a:xfrm>
            <a:off x="9218852" y="485751"/>
            <a:ext cx="1655863" cy="351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GB" sz="1400" b="1">
                <a:solidFill>
                  <a:schemeClr val="bg2">
                    <a:lumMod val="75000"/>
                  </a:schemeClr>
                </a:solidFill>
                <a:latin typeface="+mn-lt"/>
                <a:ea typeface="+mn-ea"/>
                <a:cs typeface="+mn-cs"/>
              </a:rPr>
              <a:t>Quantity of items </a:t>
            </a:r>
            <a:endParaRPr lang="en-US" sz="1400" b="1">
              <a:solidFill>
                <a:schemeClr val="bg2">
                  <a:lumMod val="75000"/>
                </a:schemeClr>
              </a:solidFill>
              <a:latin typeface="+mn-lt"/>
              <a:ea typeface="+mn-ea"/>
              <a:cs typeface="+mn-cs"/>
            </a:endParaRPr>
          </a:p>
        </xdr:txBody>
      </xdr:sp>
      <xdr:grpSp>
        <xdr:nvGrpSpPr>
          <xdr:cNvPr id="23" name="Group 22">
            <a:extLst>
              <a:ext uri="{FF2B5EF4-FFF2-40B4-BE49-F238E27FC236}">
                <a16:creationId xmlns:a16="http://schemas.microsoft.com/office/drawing/2014/main" id="{154EF2E2-1EE6-274F-73A1-8816E853745E}"/>
              </a:ext>
            </a:extLst>
          </xdr:cNvPr>
          <xdr:cNvGrpSpPr/>
        </xdr:nvGrpSpPr>
        <xdr:grpSpPr>
          <a:xfrm>
            <a:off x="9115425" y="799905"/>
            <a:ext cx="847725" cy="1273798"/>
            <a:chOff x="3771900" y="962025"/>
            <a:chExt cx="996185" cy="1209675"/>
          </a:xfrm>
        </xdr:grpSpPr>
        <xdr:sp macro="" textlink="'Pivot Table'!F3">
          <xdr:nvSpPr>
            <xdr:cNvPr id="18" name="TextBox 17">
              <a:extLst>
                <a:ext uri="{FF2B5EF4-FFF2-40B4-BE49-F238E27FC236}">
                  <a16:creationId xmlns:a16="http://schemas.microsoft.com/office/drawing/2014/main" id="{2EBF42AF-26CC-4233-8A8E-B3CBC92B4F03}"/>
                </a:ext>
              </a:extLst>
            </xdr:cNvPr>
            <xdr:cNvSpPr txBox="1"/>
          </xdr:nvSpPr>
          <xdr:spPr>
            <a:xfrm>
              <a:off x="3806061" y="962025"/>
              <a:ext cx="96202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43CE39E-2362-489F-AC09-21CA6EF1796F}" type="TxLink">
                <a:rPr lang="en-US" sz="1100" b="0" i="0" u="none" strike="noStrike">
                  <a:solidFill>
                    <a:schemeClr val="bg1"/>
                  </a:solidFill>
                  <a:latin typeface="Calibri"/>
                  <a:ea typeface="Calibri"/>
                  <a:cs typeface="Calibri"/>
                </a:rPr>
                <a:pPr marL="0" indent="0" algn="l"/>
                <a:t>Ads Revenue</a:t>
              </a:fld>
              <a:endParaRPr lang="en-US" sz="1100" b="0" i="0" u="none" strike="noStrike">
                <a:solidFill>
                  <a:schemeClr val="bg1"/>
                </a:solidFill>
                <a:latin typeface="Calibri"/>
                <a:ea typeface="Calibri"/>
                <a:cs typeface="Calibri"/>
              </a:endParaRPr>
            </a:p>
          </xdr:txBody>
        </xdr:sp>
        <xdr:sp macro="" textlink="'Pivot Table'!F4">
          <xdr:nvSpPr>
            <xdr:cNvPr id="19" name="TextBox 18">
              <a:extLst>
                <a:ext uri="{FF2B5EF4-FFF2-40B4-BE49-F238E27FC236}">
                  <a16:creationId xmlns:a16="http://schemas.microsoft.com/office/drawing/2014/main" id="{5955076B-995E-7438-F8AF-FC053531A67D}"/>
                </a:ext>
              </a:extLst>
            </xdr:cNvPr>
            <xdr:cNvSpPr txBox="1"/>
          </xdr:nvSpPr>
          <xdr:spPr>
            <a:xfrm>
              <a:off x="3781425" y="120015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883F018-3924-4630-BC84-297D8DF9CA82}" type="TxLink">
                <a:rPr lang="en-US" sz="1100" b="0" i="0" u="none" strike="noStrike">
                  <a:solidFill>
                    <a:schemeClr val="bg1"/>
                  </a:solidFill>
                  <a:latin typeface="Calibri"/>
                  <a:ea typeface="Calibri"/>
                  <a:cs typeface="Calibri"/>
                </a:rPr>
                <a:pPr marL="0" indent="0" algn="l"/>
                <a:t>Affiliate Marketing</a:t>
              </a:fld>
              <a:endParaRPr lang="en-US" sz="1100" b="0" i="0" u="none" strike="noStrike">
                <a:solidFill>
                  <a:schemeClr val="bg1"/>
                </a:solidFill>
                <a:latin typeface="Calibri"/>
                <a:ea typeface="Calibri"/>
                <a:cs typeface="Calibri"/>
              </a:endParaRPr>
            </a:p>
          </xdr:txBody>
        </xdr:sp>
        <xdr:sp macro="" textlink="'Pivot Table'!F5">
          <xdr:nvSpPr>
            <xdr:cNvPr id="20" name="TextBox 19">
              <a:extLst>
                <a:ext uri="{FF2B5EF4-FFF2-40B4-BE49-F238E27FC236}">
                  <a16:creationId xmlns:a16="http://schemas.microsoft.com/office/drawing/2014/main" id="{800AC75A-2D1C-C743-6E38-3D84E52E2A07}"/>
                </a:ext>
              </a:extLst>
            </xdr:cNvPr>
            <xdr:cNvSpPr txBox="1"/>
          </xdr:nvSpPr>
          <xdr:spPr>
            <a:xfrm>
              <a:off x="3771900" y="144780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38065BB-BA77-4313-8475-2A77CB8AE8C7}" type="TxLink">
                <a:rPr lang="en-US" sz="1100" b="0" i="0" u="none" strike="noStrike">
                  <a:solidFill>
                    <a:schemeClr val="bg1"/>
                  </a:solidFill>
                  <a:latin typeface="Calibri"/>
                  <a:ea typeface="Calibri"/>
                  <a:cs typeface="Calibri"/>
                </a:rPr>
                <a:pPr marL="0" indent="0" algn="l"/>
                <a:t>Consulting</a:t>
              </a:fld>
              <a:endParaRPr lang="en-US" sz="1100" b="0" i="0" u="none" strike="noStrike">
                <a:solidFill>
                  <a:schemeClr val="bg1"/>
                </a:solidFill>
                <a:latin typeface="Calibri"/>
                <a:ea typeface="Calibri"/>
                <a:cs typeface="Calibri"/>
              </a:endParaRPr>
            </a:p>
          </xdr:txBody>
        </xdr:sp>
        <xdr:sp macro="" textlink="'Pivot Table'!F6">
          <xdr:nvSpPr>
            <xdr:cNvPr id="21" name="TextBox 20">
              <a:extLst>
                <a:ext uri="{FF2B5EF4-FFF2-40B4-BE49-F238E27FC236}">
                  <a16:creationId xmlns:a16="http://schemas.microsoft.com/office/drawing/2014/main" id="{1D6F8F5F-321D-B059-BCB2-634948976AB7}"/>
                </a:ext>
              </a:extLst>
            </xdr:cNvPr>
            <xdr:cNvSpPr txBox="1"/>
          </xdr:nvSpPr>
          <xdr:spPr>
            <a:xfrm>
              <a:off x="3781425" y="167640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3C7C0B7-6083-4E2F-B527-F101FCFF1187}" type="TxLink">
                <a:rPr lang="en-US" sz="1100" b="0" i="0" u="none" strike="noStrike">
                  <a:solidFill>
                    <a:schemeClr val="bg1"/>
                  </a:solidFill>
                  <a:latin typeface="Calibri"/>
                  <a:ea typeface="Calibri"/>
                  <a:cs typeface="Calibri"/>
                </a:rPr>
                <a:pPr marL="0" indent="0" algn="l"/>
                <a:t>Product Sales</a:t>
              </a:fld>
              <a:endParaRPr lang="en-US" sz="1100" b="0" i="0" u="none" strike="noStrike">
                <a:solidFill>
                  <a:schemeClr val="bg1"/>
                </a:solidFill>
                <a:latin typeface="Calibri"/>
                <a:ea typeface="Calibri"/>
                <a:cs typeface="Calibri"/>
              </a:endParaRPr>
            </a:p>
          </xdr:txBody>
        </xdr:sp>
        <xdr:sp macro="" textlink="'Pivot Table'!F7">
          <xdr:nvSpPr>
            <xdr:cNvPr id="22" name="TextBox 21">
              <a:extLst>
                <a:ext uri="{FF2B5EF4-FFF2-40B4-BE49-F238E27FC236}">
                  <a16:creationId xmlns:a16="http://schemas.microsoft.com/office/drawing/2014/main" id="{2CC16D90-0DB0-F880-9ED8-8361D2E1CCB3}"/>
                </a:ext>
              </a:extLst>
            </xdr:cNvPr>
            <xdr:cNvSpPr txBox="1"/>
          </xdr:nvSpPr>
          <xdr:spPr>
            <a:xfrm>
              <a:off x="3771900" y="1914525"/>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D915BC0-875B-433A-9D61-DA2889B8760B}" type="TxLink">
                <a:rPr lang="en-US" sz="1100" b="0" i="0" u="none" strike="noStrike">
                  <a:solidFill>
                    <a:schemeClr val="bg1"/>
                  </a:solidFill>
                  <a:latin typeface="Calibri"/>
                  <a:ea typeface="Calibri"/>
                  <a:cs typeface="Calibri"/>
                </a:rPr>
                <a:pPr marL="0" indent="0" algn="l"/>
                <a:t>Subscriptions</a:t>
              </a:fld>
              <a:endParaRPr lang="en-US" sz="1100" b="0" i="0" u="none" strike="noStrike">
                <a:solidFill>
                  <a:schemeClr val="bg1"/>
                </a:solidFill>
                <a:latin typeface="Calibri"/>
                <a:ea typeface="Calibri"/>
                <a:cs typeface="Calibri"/>
              </a:endParaRPr>
            </a:p>
          </xdr:txBody>
        </xdr:sp>
      </xdr:grpSp>
      <xdr:grpSp>
        <xdr:nvGrpSpPr>
          <xdr:cNvPr id="24" name="Group 23">
            <a:extLst>
              <a:ext uri="{FF2B5EF4-FFF2-40B4-BE49-F238E27FC236}">
                <a16:creationId xmlns:a16="http://schemas.microsoft.com/office/drawing/2014/main" id="{B5439632-8379-5351-5738-72A3CF008E13}"/>
              </a:ext>
            </a:extLst>
          </xdr:cNvPr>
          <xdr:cNvGrpSpPr/>
        </xdr:nvGrpSpPr>
        <xdr:grpSpPr>
          <a:xfrm>
            <a:off x="9840979" y="823465"/>
            <a:ext cx="641720" cy="1273798"/>
            <a:chOff x="3762375" y="962025"/>
            <a:chExt cx="981075" cy="1209675"/>
          </a:xfrm>
        </xdr:grpSpPr>
        <xdr:sp macro="" textlink="'Pivot Table'!M3">
          <xdr:nvSpPr>
            <xdr:cNvPr id="25" name="TextBox 24">
              <a:extLst>
                <a:ext uri="{FF2B5EF4-FFF2-40B4-BE49-F238E27FC236}">
                  <a16:creationId xmlns:a16="http://schemas.microsoft.com/office/drawing/2014/main" id="{34A813B2-5FA6-2B07-47AA-5CC473679F49}"/>
                </a:ext>
              </a:extLst>
            </xdr:cNvPr>
            <xdr:cNvSpPr txBox="1"/>
          </xdr:nvSpPr>
          <xdr:spPr>
            <a:xfrm>
              <a:off x="3762375" y="962025"/>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B12A872-A481-478D-9333-82376DECE2F9}" type="TxLink">
                <a:rPr lang="en-US" sz="1100" b="0" i="0" u="none" strike="noStrike">
                  <a:solidFill>
                    <a:schemeClr val="bg1"/>
                  </a:solidFill>
                  <a:latin typeface="Calibri"/>
                  <a:ea typeface="Calibri"/>
                  <a:cs typeface="Calibri"/>
                </a:rPr>
                <a:pPr marL="0" indent="0" algn="l"/>
                <a:t>21%</a:t>
              </a:fld>
              <a:endParaRPr lang="en-US" sz="1100" b="0" i="0" u="none" strike="noStrike">
                <a:solidFill>
                  <a:schemeClr val="bg1"/>
                </a:solidFill>
                <a:latin typeface="Calibri"/>
                <a:ea typeface="Calibri"/>
                <a:cs typeface="Calibri"/>
              </a:endParaRPr>
            </a:p>
          </xdr:txBody>
        </xdr:sp>
        <xdr:sp macro="" textlink="'Pivot Table'!M4">
          <xdr:nvSpPr>
            <xdr:cNvPr id="26" name="TextBox 25">
              <a:extLst>
                <a:ext uri="{FF2B5EF4-FFF2-40B4-BE49-F238E27FC236}">
                  <a16:creationId xmlns:a16="http://schemas.microsoft.com/office/drawing/2014/main" id="{72E998CB-8EA1-1A69-F5C3-7DCF379578D3}"/>
                </a:ext>
              </a:extLst>
            </xdr:cNvPr>
            <xdr:cNvSpPr txBox="1"/>
          </xdr:nvSpPr>
          <xdr:spPr>
            <a:xfrm>
              <a:off x="3781425" y="120015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7CCD203-20EC-4BE3-BB32-B3B583271D0D}" type="TxLink">
                <a:rPr lang="en-US" sz="1100" b="0" i="0" u="none" strike="noStrike">
                  <a:solidFill>
                    <a:schemeClr val="bg1"/>
                  </a:solidFill>
                  <a:latin typeface="Calibri"/>
                  <a:ea typeface="Calibri"/>
                  <a:cs typeface="Calibri"/>
                </a:rPr>
                <a:pPr marL="0" indent="0" algn="l"/>
                <a:t>21%</a:t>
              </a:fld>
              <a:endParaRPr lang="en-US" sz="1100" b="0" i="0" u="none" strike="noStrike">
                <a:solidFill>
                  <a:schemeClr val="bg1"/>
                </a:solidFill>
                <a:latin typeface="Calibri"/>
                <a:ea typeface="Calibri"/>
                <a:cs typeface="Calibri"/>
              </a:endParaRPr>
            </a:p>
          </xdr:txBody>
        </xdr:sp>
        <xdr:sp macro="" textlink="'Pivot Table'!M5">
          <xdr:nvSpPr>
            <xdr:cNvPr id="27" name="TextBox 26">
              <a:extLst>
                <a:ext uri="{FF2B5EF4-FFF2-40B4-BE49-F238E27FC236}">
                  <a16:creationId xmlns:a16="http://schemas.microsoft.com/office/drawing/2014/main" id="{31A10ED5-4B46-911D-E831-34281A8DFF84}"/>
                </a:ext>
              </a:extLst>
            </xdr:cNvPr>
            <xdr:cNvSpPr txBox="1"/>
          </xdr:nvSpPr>
          <xdr:spPr>
            <a:xfrm>
              <a:off x="3771900" y="144780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993F952-DA16-4D88-AB95-74A4AA1A3130}" type="TxLink">
                <a:rPr lang="en-US" sz="1100" b="0" i="0" u="none" strike="noStrike">
                  <a:solidFill>
                    <a:schemeClr val="bg1"/>
                  </a:solidFill>
                  <a:latin typeface="Calibri"/>
                  <a:ea typeface="Calibri"/>
                  <a:cs typeface="Calibri"/>
                </a:rPr>
                <a:pPr marL="0" indent="0" algn="l"/>
                <a:t>19%</a:t>
              </a:fld>
              <a:endParaRPr lang="en-US" sz="1100" b="0" i="0" u="none" strike="noStrike">
                <a:solidFill>
                  <a:schemeClr val="bg1"/>
                </a:solidFill>
                <a:latin typeface="Calibri"/>
                <a:ea typeface="Calibri"/>
                <a:cs typeface="Calibri"/>
              </a:endParaRPr>
            </a:p>
          </xdr:txBody>
        </xdr:sp>
        <xdr:sp macro="" textlink="'Pivot Table'!M6">
          <xdr:nvSpPr>
            <xdr:cNvPr id="28" name="TextBox 27">
              <a:extLst>
                <a:ext uri="{FF2B5EF4-FFF2-40B4-BE49-F238E27FC236}">
                  <a16:creationId xmlns:a16="http://schemas.microsoft.com/office/drawing/2014/main" id="{558B26F5-1C0A-3A4A-E595-A04AB6E86C60}"/>
                </a:ext>
              </a:extLst>
            </xdr:cNvPr>
            <xdr:cNvSpPr txBox="1"/>
          </xdr:nvSpPr>
          <xdr:spPr>
            <a:xfrm>
              <a:off x="3781425" y="167640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F3AB40E-95F3-4D16-806A-CCFCF5228041}" type="TxLink">
                <a:rPr lang="en-US" sz="1100" b="0" i="0" u="none" strike="noStrike">
                  <a:solidFill>
                    <a:schemeClr val="bg1"/>
                  </a:solidFill>
                  <a:latin typeface="Calibri"/>
                  <a:ea typeface="Calibri"/>
                  <a:cs typeface="Calibri"/>
                </a:rPr>
                <a:pPr marL="0" indent="0" algn="l"/>
                <a:t>22%</a:t>
              </a:fld>
              <a:endParaRPr lang="en-US" sz="1100" b="0" i="0" u="none" strike="noStrike">
                <a:solidFill>
                  <a:schemeClr val="bg1"/>
                </a:solidFill>
                <a:latin typeface="Calibri"/>
                <a:ea typeface="Calibri"/>
                <a:cs typeface="Calibri"/>
              </a:endParaRPr>
            </a:p>
          </xdr:txBody>
        </xdr:sp>
        <xdr:sp macro="" textlink="'Pivot Table'!M7">
          <xdr:nvSpPr>
            <xdr:cNvPr id="29" name="TextBox 28">
              <a:extLst>
                <a:ext uri="{FF2B5EF4-FFF2-40B4-BE49-F238E27FC236}">
                  <a16:creationId xmlns:a16="http://schemas.microsoft.com/office/drawing/2014/main" id="{51E3A991-13E1-78ED-6BD7-EA19D4924464}"/>
                </a:ext>
              </a:extLst>
            </xdr:cNvPr>
            <xdr:cNvSpPr txBox="1"/>
          </xdr:nvSpPr>
          <xdr:spPr>
            <a:xfrm>
              <a:off x="3771900" y="1914525"/>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66ED0BF-1945-420C-9FB9-DBFB1A5F8E1B}" type="TxLink">
                <a:rPr lang="en-US" sz="1100" b="0" i="0" u="none" strike="noStrike">
                  <a:solidFill>
                    <a:schemeClr val="bg1"/>
                  </a:solidFill>
                  <a:latin typeface="Calibri"/>
                  <a:ea typeface="Calibri"/>
                  <a:cs typeface="Calibri"/>
                </a:rPr>
                <a:pPr marL="0" indent="0" algn="l"/>
                <a:t>17%</a:t>
              </a:fld>
              <a:endParaRPr lang="en-US" sz="1100" b="0" i="0" u="none" strike="noStrike">
                <a:solidFill>
                  <a:schemeClr val="bg1"/>
                </a:solidFill>
                <a:latin typeface="Calibri"/>
                <a:ea typeface="Calibri"/>
                <a:cs typeface="Calibri"/>
              </a:endParaRPr>
            </a:p>
          </xdr:txBody>
        </xdr:sp>
      </xdr:grpSp>
      <xdr:grpSp>
        <xdr:nvGrpSpPr>
          <xdr:cNvPr id="44" name="Group 43">
            <a:extLst>
              <a:ext uri="{FF2B5EF4-FFF2-40B4-BE49-F238E27FC236}">
                <a16:creationId xmlns:a16="http://schemas.microsoft.com/office/drawing/2014/main" id="{F5C5461A-4FD2-9FC7-2C8D-B15827BE3227}"/>
              </a:ext>
            </a:extLst>
          </xdr:cNvPr>
          <xdr:cNvGrpSpPr/>
        </xdr:nvGrpSpPr>
        <xdr:grpSpPr>
          <a:xfrm>
            <a:off x="10204585" y="818450"/>
            <a:ext cx="641720" cy="1273798"/>
            <a:chOff x="3762375" y="962025"/>
            <a:chExt cx="981075" cy="1209675"/>
          </a:xfrm>
        </xdr:grpSpPr>
        <xdr:sp macro="" textlink="'Pivot Table'!L3">
          <xdr:nvSpPr>
            <xdr:cNvPr id="45" name="TextBox 44">
              <a:extLst>
                <a:ext uri="{FF2B5EF4-FFF2-40B4-BE49-F238E27FC236}">
                  <a16:creationId xmlns:a16="http://schemas.microsoft.com/office/drawing/2014/main" id="{80A0B94A-E47A-E567-0112-DC1D002F330C}"/>
                </a:ext>
              </a:extLst>
            </xdr:cNvPr>
            <xdr:cNvSpPr txBox="1"/>
          </xdr:nvSpPr>
          <xdr:spPr>
            <a:xfrm>
              <a:off x="3762375" y="962025"/>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3A5B4A7-7CB7-48EB-B741-1F2697EECBF9}" type="TxLink">
                <a:rPr lang="en-US" sz="1100" b="0" i="0" u="none" strike="noStrike">
                  <a:solidFill>
                    <a:schemeClr val="bg1"/>
                  </a:solidFill>
                  <a:latin typeface="Calibri"/>
                  <a:ea typeface="Calibri"/>
                  <a:cs typeface="Calibri"/>
                </a:rPr>
                <a:pPr marL="0" indent="0" algn="l"/>
                <a:t> 13,391 </a:t>
              </a:fld>
              <a:endParaRPr lang="en-US" sz="1100" b="0" i="0" u="none" strike="noStrike">
                <a:solidFill>
                  <a:schemeClr val="bg1"/>
                </a:solidFill>
                <a:latin typeface="Calibri"/>
                <a:ea typeface="Calibri"/>
                <a:cs typeface="Calibri"/>
              </a:endParaRPr>
            </a:p>
          </xdr:txBody>
        </xdr:sp>
        <xdr:sp macro="" textlink="'Pivot Table'!L4">
          <xdr:nvSpPr>
            <xdr:cNvPr id="46" name="TextBox 45">
              <a:extLst>
                <a:ext uri="{FF2B5EF4-FFF2-40B4-BE49-F238E27FC236}">
                  <a16:creationId xmlns:a16="http://schemas.microsoft.com/office/drawing/2014/main" id="{073F963D-8043-8980-73D9-2F847D7DE56E}"/>
                </a:ext>
              </a:extLst>
            </xdr:cNvPr>
            <xdr:cNvSpPr txBox="1"/>
          </xdr:nvSpPr>
          <xdr:spPr>
            <a:xfrm>
              <a:off x="3781425" y="120015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35F271B-DAB7-4379-A6B0-A35A00EF3C14}" type="TxLink">
                <a:rPr lang="en-US" sz="1100" b="0" i="0" u="none" strike="noStrike">
                  <a:solidFill>
                    <a:schemeClr val="bg1"/>
                  </a:solidFill>
                  <a:latin typeface="Calibri"/>
                  <a:ea typeface="Calibri"/>
                  <a:cs typeface="Calibri"/>
                </a:rPr>
                <a:pPr marL="0" indent="0" algn="l"/>
                <a:t> 13,620 </a:t>
              </a:fld>
              <a:endParaRPr lang="en-US" sz="1100" b="0" i="0" u="none" strike="noStrike">
                <a:solidFill>
                  <a:schemeClr val="bg1"/>
                </a:solidFill>
                <a:latin typeface="Calibri"/>
                <a:ea typeface="Calibri"/>
                <a:cs typeface="Calibri"/>
              </a:endParaRPr>
            </a:p>
          </xdr:txBody>
        </xdr:sp>
        <xdr:sp macro="" textlink="'Pivot Table'!L5">
          <xdr:nvSpPr>
            <xdr:cNvPr id="47" name="TextBox 46">
              <a:extLst>
                <a:ext uri="{FF2B5EF4-FFF2-40B4-BE49-F238E27FC236}">
                  <a16:creationId xmlns:a16="http://schemas.microsoft.com/office/drawing/2014/main" id="{0023B146-250C-4A36-8CC9-BD5D52656DBF}"/>
                </a:ext>
              </a:extLst>
            </xdr:cNvPr>
            <xdr:cNvSpPr txBox="1"/>
          </xdr:nvSpPr>
          <xdr:spPr>
            <a:xfrm>
              <a:off x="3771900" y="144780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CD0F7F-0E7E-4EEA-AF77-1AB8478BE624}" type="TxLink">
                <a:rPr lang="en-US" sz="1100" b="0" i="0" u="none" strike="noStrike">
                  <a:solidFill>
                    <a:schemeClr val="bg1"/>
                  </a:solidFill>
                  <a:latin typeface="Calibri"/>
                  <a:ea typeface="Calibri"/>
                  <a:cs typeface="Calibri"/>
                </a:rPr>
                <a:pPr marL="0" indent="0" algn="l"/>
                <a:t> 12,161 </a:t>
              </a:fld>
              <a:endParaRPr lang="en-US" sz="1100" b="0" i="0" u="none" strike="noStrike">
                <a:solidFill>
                  <a:schemeClr val="bg1"/>
                </a:solidFill>
                <a:latin typeface="Calibri"/>
                <a:ea typeface="Calibri"/>
                <a:cs typeface="Calibri"/>
              </a:endParaRPr>
            </a:p>
          </xdr:txBody>
        </xdr:sp>
        <xdr:sp macro="" textlink="'Pivot Table'!L6">
          <xdr:nvSpPr>
            <xdr:cNvPr id="48" name="TextBox 47">
              <a:extLst>
                <a:ext uri="{FF2B5EF4-FFF2-40B4-BE49-F238E27FC236}">
                  <a16:creationId xmlns:a16="http://schemas.microsoft.com/office/drawing/2014/main" id="{6935B5B6-9F36-FA30-2F31-11259753EF7B}"/>
                </a:ext>
              </a:extLst>
            </xdr:cNvPr>
            <xdr:cNvSpPr txBox="1"/>
          </xdr:nvSpPr>
          <xdr:spPr>
            <a:xfrm>
              <a:off x="3781425" y="1676400"/>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687D7C2-CC30-455E-94F5-F79610CD32DA}" type="TxLink">
                <a:rPr lang="en-US" sz="1100" b="0" i="0" u="none" strike="noStrike">
                  <a:solidFill>
                    <a:schemeClr val="bg1"/>
                  </a:solidFill>
                  <a:latin typeface="Calibri"/>
                  <a:ea typeface="Calibri"/>
                  <a:cs typeface="Calibri"/>
                </a:rPr>
                <a:pPr marL="0" indent="0" algn="l"/>
                <a:t> 13,851 </a:t>
              </a:fld>
              <a:endParaRPr lang="en-US" sz="1100" b="0" i="0" u="none" strike="noStrike">
                <a:solidFill>
                  <a:schemeClr val="bg1"/>
                </a:solidFill>
                <a:latin typeface="Calibri"/>
                <a:ea typeface="Calibri"/>
                <a:cs typeface="Calibri"/>
              </a:endParaRPr>
            </a:p>
          </xdr:txBody>
        </xdr:sp>
        <xdr:sp macro="" textlink="'Pivot Table'!L7">
          <xdr:nvSpPr>
            <xdr:cNvPr id="49" name="TextBox 48">
              <a:extLst>
                <a:ext uri="{FF2B5EF4-FFF2-40B4-BE49-F238E27FC236}">
                  <a16:creationId xmlns:a16="http://schemas.microsoft.com/office/drawing/2014/main" id="{DB1EFAAF-54DE-1487-E6E2-CAAE54CF4978}"/>
                </a:ext>
              </a:extLst>
            </xdr:cNvPr>
            <xdr:cNvSpPr txBox="1"/>
          </xdr:nvSpPr>
          <xdr:spPr>
            <a:xfrm>
              <a:off x="3771900" y="1914525"/>
              <a:ext cx="962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5F1728B-78F2-4A61-9861-98CB31C19028}" type="TxLink">
                <a:rPr lang="en-US" sz="1100" b="0" i="0" u="none" strike="noStrike">
                  <a:solidFill>
                    <a:schemeClr val="bg1"/>
                  </a:solidFill>
                  <a:latin typeface="Calibri"/>
                  <a:ea typeface="Calibri"/>
                  <a:cs typeface="Calibri"/>
                </a:rPr>
                <a:pPr marL="0" indent="0" algn="l"/>
                <a:t> 10,647 </a:t>
              </a:fld>
              <a:endParaRPr lang="en-US" sz="1100" b="0" i="0" u="none" strike="noStrike">
                <a:solidFill>
                  <a:schemeClr val="bg1"/>
                </a:solidFill>
                <a:latin typeface="Calibri"/>
                <a:ea typeface="Calibri"/>
                <a:cs typeface="Calibri"/>
              </a:endParaRPr>
            </a:p>
          </xdr:txBody>
        </xdr:sp>
      </xdr:grpSp>
    </xdr:grpSp>
    <xdr:clientData/>
  </xdr:twoCellAnchor>
  <xdr:twoCellAnchor editAs="absolute">
    <xdr:from>
      <xdr:col>14</xdr:col>
      <xdr:colOff>72301</xdr:colOff>
      <xdr:row>4</xdr:row>
      <xdr:rowOff>180979</xdr:rowOff>
    </xdr:from>
    <xdr:to>
      <xdr:col>14</xdr:col>
      <xdr:colOff>380346</xdr:colOff>
      <xdr:row>11</xdr:row>
      <xdr:rowOff>123826</xdr:rowOff>
    </xdr:to>
    <xdr:grpSp>
      <xdr:nvGrpSpPr>
        <xdr:cNvPr id="111" name="Group 110">
          <a:extLst>
            <a:ext uri="{FF2B5EF4-FFF2-40B4-BE49-F238E27FC236}">
              <a16:creationId xmlns:a16="http://schemas.microsoft.com/office/drawing/2014/main" id="{D9210065-2EB6-25B3-10C1-69FA84A025F7}"/>
            </a:ext>
          </a:extLst>
        </xdr:cNvPr>
        <xdr:cNvGrpSpPr>
          <a:grpSpLocks noChangeAspect="1"/>
        </xdr:cNvGrpSpPr>
      </xdr:nvGrpSpPr>
      <xdr:grpSpPr>
        <a:xfrm>
          <a:off x="8606701" y="942979"/>
          <a:ext cx="308045" cy="1276347"/>
          <a:chOff x="9597301" y="733429"/>
          <a:chExt cx="308045" cy="1231563"/>
        </a:xfrm>
      </xdr:grpSpPr>
      <xdr:sp macro="" textlink="">
        <xdr:nvSpPr>
          <xdr:cNvPr id="53" name="TextBox 52">
            <a:extLst>
              <a:ext uri="{FF2B5EF4-FFF2-40B4-BE49-F238E27FC236}">
                <a16:creationId xmlns:a16="http://schemas.microsoft.com/office/drawing/2014/main" id="{9747C737-1D90-8510-A883-338E6179A552}"/>
              </a:ext>
            </a:extLst>
          </xdr:cNvPr>
          <xdr:cNvSpPr txBox="1"/>
        </xdr:nvSpPr>
        <xdr:spPr>
          <a:xfrm>
            <a:off x="9601479" y="941855"/>
            <a:ext cx="289235" cy="286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000099"/>
                </a:solidFill>
                <a:latin typeface="Calibri"/>
                <a:ea typeface="Calibri"/>
                <a:cs typeface="Calibri"/>
              </a:rPr>
              <a:t>●</a:t>
            </a:r>
          </a:p>
        </xdr:txBody>
      </xdr:sp>
      <xdr:grpSp>
        <xdr:nvGrpSpPr>
          <xdr:cNvPr id="58" name="Group 57">
            <a:extLst>
              <a:ext uri="{FF2B5EF4-FFF2-40B4-BE49-F238E27FC236}">
                <a16:creationId xmlns:a16="http://schemas.microsoft.com/office/drawing/2014/main" id="{0AA47207-5C1A-F6CE-C54F-8E05CE13640A}"/>
              </a:ext>
            </a:extLst>
          </xdr:cNvPr>
          <xdr:cNvGrpSpPr/>
        </xdr:nvGrpSpPr>
        <xdr:grpSpPr>
          <a:xfrm>
            <a:off x="9597301" y="733429"/>
            <a:ext cx="308045" cy="1231563"/>
            <a:chOff x="9916559" y="645853"/>
            <a:chExt cx="275208" cy="1052785"/>
          </a:xfrm>
        </xdr:grpSpPr>
        <xdr:sp macro="" textlink="">
          <xdr:nvSpPr>
            <xdr:cNvPr id="52" name="TextBox 51">
              <a:extLst>
                <a:ext uri="{FF2B5EF4-FFF2-40B4-BE49-F238E27FC236}">
                  <a16:creationId xmlns:a16="http://schemas.microsoft.com/office/drawing/2014/main" id="{7EFA3656-17A1-4D0F-8966-913FCC0F1190}"/>
                </a:ext>
              </a:extLst>
            </xdr:cNvPr>
            <xdr:cNvSpPr txBox="1"/>
          </xdr:nvSpPr>
          <xdr:spPr>
            <a:xfrm>
              <a:off x="9916559" y="645853"/>
              <a:ext cx="189214" cy="168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000099"/>
                  </a:solidFill>
                  <a:latin typeface="Calibri"/>
                  <a:ea typeface="Calibri"/>
                  <a:cs typeface="Calibri"/>
                </a:rPr>
                <a:t>●</a:t>
              </a:r>
            </a:p>
          </xdr:txBody>
        </xdr:sp>
        <xdr:sp macro="" textlink="">
          <xdr:nvSpPr>
            <xdr:cNvPr id="56" name="TextBox 55">
              <a:extLst>
                <a:ext uri="{FF2B5EF4-FFF2-40B4-BE49-F238E27FC236}">
                  <a16:creationId xmlns:a16="http://schemas.microsoft.com/office/drawing/2014/main" id="{8F86BEA8-7C82-5980-FB8E-824851F8B3DA}"/>
                </a:ext>
              </a:extLst>
            </xdr:cNvPr>
            <xdr:cNvSpPr txBox="1"/>
          </xdr:nvSpPr>
          <xdr:spPr>
            <a:xfrm>
              <a:off x="9926685" y="1033794"/>
              <a:ext cx="2571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000099"/>
                  </a:solidFill>
                  <a:latin typeface="Calibri"/>
                  <a:ea typeface="Calibri"/>
                  <a:cs typeface="Calibri"/>
                </a:rPr>
                <a:t>●</a:t>
              </a:r>
            </a:p>
          </xdr:txBody>
        </xdr:sp>
        <xdr:sp macro="" textlink="">
          <xdr:nvSpPr>
            <xdr:cNvPr id="55" name="TextBox 54">
              <a:extLst>
                <a:ext uri="{FF2B5EF4-FFF2-40B4-BE49-F238E27FC236}">
                  <a16:creationId xmlns:a16="http://schemas.microsoft.com/office/drawing/2014/main" id="{02068EF9-576D-8D5C-A992-9692FA188E48}"/>
                </a:ext>
              </a:extLst>
            </xdr:cNvPr>
            <xdr:cNvSpPr txBox="1"/>
          </xdr:nvSpPr>
          <xdr:spPr>
            <a:xfrm>
              <a:off x="9934592" y="1441463"/>
              <a:ext cx="2571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rgbClr val="000099"/>
                  </a:solidFill>
                  <a:latin typeface="Calibri"/>
                  <a:ea typeface="Calibri"/>
                  <a:cs typeface="Calibri"/>
                </a:rPr>
                <a:t>●</a:t>
              </a:r>
            </a:p>
          </xdr:txBody>
        </xdr:sp>
      </xdr:grpSp>
    </xdr:grpSp>
    <xdr:clientData/>
  </xdr:twoCellAnchor>
  <xdr:twoCellAnchor editAs="absolute">
    <xdr:from>
      <xdr:col>0</xdr:col>
      <xdr:colOff>9525</xdr:colOff>
      <xdr:row>0</xdr:row>
      <xdr:rowOff>0</xdr:rowOff>
    </xdr:from>
    <xdr:to>
      <xdr:col>28</xdr:col>
      <xdr:colOff>580725</xdr:colOff>
      <xdr:row>2</xdr:row>
      <xdr:rowOff>85413</xdr:rowOff>
    </xdr:to>
    <xdr:sp macro="" textlink="">
      <xdr:nvSpPr>
        <xdr:cNvPr id="60" name="Rectangle 59">
          <a:extLst>
            <a:ext uri="{FF2B5EF4-FFF2-40B4-BE49-F238E27FC236}">
              <a16:creationId xmlns:a16="http://schemas.microsoft.com/office/drawing/2014/main" id="{CF9E2BD5-E527-9067-1CAB-BB068ACBC362}"/>
            </a:ext>
          </a:extLst>
        </xdr:cNvPr>
        <xdr:cNvSpPr>
          <a:spLocks noChangeAspect="1"/>
        </xdr:cNvSpPr>
      </xdr:nvSpPr>
      <xdr:spPr>
        <a:xfrm>
          <a:off x="9525" y="0"/>
          <a:ext cx="17640000" cy="466413"/>
        </a:xfrm>
        <a:prstGeom prst="rect">
          <a:avLst/>
        </a:prstGeom>
        <a:gradFill>
          <a:gsLst>
            <a:gs pos="53000">
              <a:srgbClr val="CC00FF">
                <a:alpha val="40000"/>
              </a:srgbClr>
            </a:gs>
            <a:gs pos="97000">
              <a:srgbClr val="FF00FF">
                <a:alpha val="25000"/>
              </a:srgbClr>
            </a:gs>
            <a:gs pos="25000">
              <a:schemeClr val="tx1">
                <a:lumMod val="96000"/>
                <a:lumOff val="4000"/>
              </a:schemeClr>
            </a:gs>
          </a:gsLst>
          <a:lin ang="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12</xdr:col>
      <xdr:colOff>365489</xdr:colOff>
      <xdr:row>0</xdr:row>
      <xdr:rowOff>66675</xdr:rowOff>
    </xdr:from>
    <xdr:to>
      <xdr:col>14</xdr:col>
      <xdr:colOff>377461</xdr:colOff>
      <xdr:row>1</xdr:row>
      <xdr:rowOff>161925</xdr:rowOff>
    </xdr:to>
    <xdr:sp macro="[1]!Macro1" textlink="">
      <xdr:nvSpPr>
        <xdr:cNvPr id="61" name="Rectangle 60">
          <a:extLst>
            <a:ext uri="{FF2B5EF4-FFF2-40B4-BE49-F238E27FC236}">
              <a16:creationId xmlns:a16="http://schemas.microsoft.com/office/drawing/2014/main" id="{A9F718BC-6351-0544-F325-0AB2B3347035}"/>
            </a:ext>
          </a:extLst>
        </xdr:cNvPr>
        <xdr:cNvSpPr>
          <a:spLocks noChangeAspect="1"/>
        </xdr:cNvSpPr>
      </xdr:nvSpPr>
      <xdr:spPr>
        <a:xfrm>
          <a:off x="7680689" y="66675"/>
          <a:ext cx="123117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GB" sz="1100" b="1">
              <a:solidFill>
                <a:schemeClr val="bg1"/>
              </a:solidFill>
              <a:latin typeface="+mn-lt"/>
              <a:ea typeface="+mn-ea"/>
              <a:cs typeface="+mn-cs"/>
            </a:rPr>
            <a:t>Income Source</a:t>
          </a:r>
        </a:p>
      </xdr:txBody>
    </xdr:sp>
    <xdr:clientData/>
  </xdr:twoCellAnchor>
  <xdr:twoCellAnchor editAs="absolute">
    <xdr:from>
      <xdr:col>14</xdr:col>
      <xdr:colOff>468826</xdr:colOff>
      <xdr:row>0</xdr:row>
      <xdr:rowOff>95251</xdr:rowOff>
    </xdr:from>
    <xdr:to>
      <xdr:col>16</xdr:col>
      <xdr:colOff>494788</xdr:colOff>
      <xdr:row>2</xdr:row>
      <xdr:rowOff>1</xdr:rowOff>
    </xdr:to>
    <xdr:sp macro="[1]!Macro2" textlink="">
      <xdr:nvSpPr>
        <xdr:cNvPr id="62" name="Rectangle 61">
          <a:extLst>
            <a:ext uri="{FF2B5EF4-FFF2-40B4-BE49-F238E27FC236}">
              <a16:creationId xmlns:a16="http://schemas.microsoft.com/office/drawing/2014/main" id="{AA7D988B-7C8E-7839-0C09-8451D32A5077}"/>
            </a:ext>
          </a:extLst>
        </xdr:cNvPr>
        <xdr:cNvSpPr>
          <a:spLocks noChangeAspect="1"/>
        </xdr:cNvSpPr>
      </xdr:nvSpPr>
      <xdr:spPr>
        <a:xfrm>
          <a:off x="9003226" y="95251"/>
          <a:ext cx="1245162"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bg1">
                  <a:lumMod val="75000"/>
                </a:schemeClr>
              </a:solidFill>
              <a:latin typeface="+mn-lt"/>
              <a:cs typeface="Arial" panose="020B0604020202020204" pitchFamily="34" charset="0"/>
            </a:rPr>
            <a:t>Geographically</a:t>
          </a:r>
        </a:p>
      </xdr:txBody>
    </xdr:sp>
    <xdr:clientData/>
  </xdr:twoCellAnchor>
  <xdr:twoCellAnchor editAs="absolute">
    <xdr:from>
      <xdr:col>16</xdr:col>
      <xdr:colOff>537740</xdr:colOff>
      <xdr:row>0</xdr:row>
      <xdr:rowOff>104776</xdr:rowOff>
    </xdr:from>
    <xdr:to>
      <xdr:col>18</xdr:col>
      <xdr:colOff>475086</xdr:colOff>
      <xdr:row>2</xdr:row>
      <xdr:rowOff>9526</xdr:rowOff>
    </xdr:to>
    <xdr:sp macro="[1]!Macro4" textlink="">
      <xdr:nvSpPr>
        <xdr:cNvPr id="63" name="Rectangle 62">
          <a:extLst>
            <a:ext uri="{FF2B5EF4-FFF2-40B4-BE49-F238E27FC236}">
              <a16:creationId xmlns:a16="http://schemas.microsoft.com/office/drawing/2014/main" id="{CFA7301B-F4D3-FA6B-38D9-2100732B1090}"/>
            </a:ext>
          </a:extLst>
        </xdr:cNvPr>
        <xdr:cNvSpPr>
          <a:spLocks noChangeAspect="1"/>
        </xdr:cNvSpPr>
      </xdr:nvSpPr>
      <xdr:spPr>
        <a:xfrm>
          <a:off x="10291340" y="104776"/>
          <a:ext cx="1156546"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bg1">
                  <a:lumMod val="75000"/>
                </a:schemeClr>
              </a:solidFill>
              <a:latin typeface="+mn-lt"/>
              <a:cs typeface="Arial" panose="020B0604020202020204" pitchFamily="34" charset="0"/>
            </a:rPr>
            <a:t>Sales process</a:t>
          </a:r>
        </a:p>
      </xdr:txBody>
    </xdr:sp>
    <xdr:clientData/>
  </xdr:twoCellAnchor>
  <xdr:twoCellAnchor editAs="absolute">
    <xdr:from>
      <xdr:col>15</xdr:col>
      <xdr:colOff>604792</xdr:colOff>
      <xdr:row>14</xdr:row>
      <xdr:rowOff>143994</xdr:rowOff>
    </xdr:from>
    <xdr:to>
      <xdr:col>18</xdr:col>
      <xdr:colOff>171449</xdr:colOff>
      <xdr:row>20</xdr:row>
      <xdr:rowOff>19050</xdr:rowOff>
    </xdr:to>
    <xdr:sp macro="" textlink="">
      <xdr:nvSpPr>
        <xdr:cNvPr id="78" name="Rectangle: Rounded Corners 77">
          <a:extLst>
            <a:ext uri="{FF2B5EF4-FFF2-40B4-BE49-F238E27FC236}">
              <a16:creationId xmlns:a16="http://schemas.microsoft.com/office/drawing/2014/main" id="{4F436038-4699-38AC-88C5-AEA4373CCF2E}"/>
            </a:ext>
          </a:extLst>
        </xdr:cNvPr>
        <xdr:cNvSpPr>
          <a:spLocks noChangeAspect="1"/>
        </xdr:cNvSpPr>
      </xdr:nvSpPr>
      <xdr:spPr>
        <a:xfrm>
          <a:off x="9748792" y="2820519"/>
          <a:ext cx="1395457" cy="1018056"/>
        </a:xfrm>
        <a:prstGeom prst="roundRect">
          <a:avLst/>
        </a:prstGeom>
        <a:gradFill>
          <a:gsLst>
            <a:gs pos="20000">
              <a:schemeClr val="tx1">
                <a:lumMod val="75000"/>
                <a:lumOff val="25000"/>
              </a:schemeClr>
            </a:gs>
            <a:gs pos="89000">
              <a:schemeClr val="tx1">
                <a:lumMod val="65000"/>
                <a:lumOff val="3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15</xdr:col>
      <xdr:colOff>577659</xdr:colOff>
      <xdr:row>17</xdr:row>
      <xdr:rowOff>95250</xdr:rowOff>
    </xdr:from>
    <xdr:to>
      <xdr:col>18</xdr:col>
      <xdr:colOff>131107</xdr:colOff>
      <xdr:row>19</xdr:row>
      <xdr:rowOff>152400</xdr:rowOff>
    </xdr:to>
    <xdr:sp macro="" textlink="">
      <xdr:nvSpPr>
        <xdr:cNvPr id="79" name="TextBox 78">
          <a:extLst>
            <a:ext uri="{FF2B5EF4-FFF2-40B4-BE49-F238E27FC236}">
              <a16:creationId xmlns:a16="http://schemas.microsoft.com/office/drawing/2014/main" id="{05A155B2-CDD7-4A64-BA77-4B1ECCD491AA}"/>
            </a:ext>
          </a:extLst>
        </xdr:cNvPr>
        <xdr:cNvSpPr txBox="1">
          <a:spLocks noChangeAspect="1"/>
        </xdr:cNvSpPr>
      </xdr:nvSpPr>
      <xdr:spPr>
        <a:xfrm>
          <a:off x="9721659" y="3343275"/>
          <a:ext cx="1382248"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50" b="1">
              <a:solidFill>
                <a:schemeClr val="bg1">
                  <a:lumMod val="65000"/>
                </a:schemeClr>
              </a:solidFill>
              <a:latin typeface="+mn-lt"/>
              <a:ea typeface="+mn-ea"/>
              <a:cs typeface="+mn-cs"/>
            </a:rPr>
            <a:t> </a:t>
          </a:r>
          <a:r>
            <a:rPr lang="en-US" sz="1100" b="1">
              <a:solidFill>
                <a:schemeClr val="bg2">
                  <a:lumMod val="75000"/>
                </a:schemeClr>
              </a:solidFill>
              <a:latin typeface="+mn-lt"/>
              <a:ea typeface="+mn-ea"/>
              <a:cs typeface="+mn-cs"/>
            </a:rPr>
            <a:t>Average</a:t>
          </a:r>
        </a:p>
        <a:p>
          <a:pPr marL="0" indent="0" algn="ctr"/>
          <a:r>
            <a:rPr lang="en-US" sz="1000" b="1">
              <a:solidFill>
                <a:schemeClr val="bg2">
                  <a:lumMod val="75000"/>
                </a:schemeClr>
              </a:solidFill>
              <a:latin typeface="+mn-lt"/>
              <a:ea typeface="+mn-ea"/>
              <a:cs typeface="+mn-cs"/>
            </a:rPr>
            <a:t> </a:t>
          </a:r>
          <a:r>
            <a:rPr lang="en-US" sz="800" b="1">
              <a:solidFill>
                <a:schemeClr val="bg2">
                  <a:lumMod val="75000"/>
                </a:schemeClr>
              </a:solidFill>
              <a:latin typeface="+mn-lt"/>
              <a:ea typeface="+mn-ea"/>
              <a:cs typeface="+mn-cs"/>
            </a:rPr>
            <a:t>Monthly Income</a:t>
          </a:r>
          <a:endParaRPr lang="en-US" sz="1000" b="1">
            <a:solidFill>
              <a:schemeClr val="bg2">
                <a:lumMod val="75000"/>
              </a:schemeClr>
            </a:solidFill>
            <a:latin typeface="+mn-lt"/>
            <a:ea typeface="+mn-ea"/>
            <a:cs typeface="+mn-cs"/>
          </a:endParaRPr>
        </a:p>
      </xdr:txBody>
    </xdr:sp>
    <xdr:clientData/>
  </xdr:twoCellAnchor>
  <xdr:twoCellAnchor editAs="absolute">
    <xdr:from>
      <xdr:col>15</xdr:col>
      <xdr:colOff>604563</xdr:colOff>
      <xdr:row>15</xdr:row>
      <xdr:rowOff>171450</xdr:rowOff>
    </xdr:from>
    <xdr:to>
      <xdr:col>18</xdr:col>
      <xdr:colOff>104774</xdr:colOff>
      <xdr:row>18</xdr:row>
      <xdr:rowOff>24974</xdr:rowOff>
    </xdr:to>
    <xdr:sp macro="" textlink="'Pivot Table'!F16">
      <xdr:nvSpPr>
        <xdr:cNvPr id="80" name="TextBox 79">
          <a:extLst>
            <a:ext uri="{FF2B5EF4-FFF2-40B4-BE49-F238E27FC236}">
              <a16:creationId xmlns:a16="http://schemas.microsoft.com/office/drawing/2014/main" id="{A722E63D-2804-E453-CC75-A4F1F5182CDF}"/>
            </a:ext>
          </a:extLst>
        </xdr:cNvPr>
        <xdr:cNvSpPr txBox="1">
          <a:spLocks noChangeAspect="1"/>
        </xdr:cNvSpPr>
      </xdr:nvSpPr>
      <xdr:spPr>
        <a:xfrm>
          <a:off x="9748563" y="3038475"/>
          <a:ext cx="1329011" cy="425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B767C1-1856-4391-8868-EB732E9E6B57}" type="TxLink">
            <a:rPr lang="en-US" sz="2000" b="1">
              <a:solidFill>
                <a:schemeClr val="bg1"/>
              </a:solidFill>
              <a:latin typeface="+mn-lt"/>
              <a:ea typeface="+mn-ea"/>
              <a:cs typeface="+mn-cs"/>
            </a:rPr>
            <a:pPr marL="0" indent="0" algn="ctr"/>
            <a:t> 249,923 </a:t>
          </a:fld>
          <a:endParaRPr lang="en-US" sz="2000" b="1">
            <a:solidFill>
              <a:schemeClr val="bg1"/>
            </a:solidFill>
            <a:latin typeface="+mn-lt"/>
            <a:ea typeface="+mn-ea"/>
            <a:cs typeface="+mn-cs"/>
          </a:endParaRPr>
        </a:p>
      </xdr:txBody>
    </xdr:sp>
    <xdr:clientData/>
  </xdr:twoCellAnchor>
  <xdr:twoCellAnchor editAs="absolute">
    <xdr:from>
      <xdr:col>16</xdr:col>
      <xdr:colOff>342129</xdr:colOff>
      <xdr:row>14</xdr:row>
      <xdr:rowOff>114300</xdr:rowOff>
    </xdr:from>
    <xdr:to>
      <xdr:col>17</xdr:col>
      <xdr:colOff>285750</xdr:colOff>
      <xdr:row>16</xdr:row>
      <xdr:rowOff>104775</xdr:rowOff>
    </xdr:to>
    <xdr:sp macro="" textlink="">
      <xdr:nvSpPr>
        <xdr:cNvPr id="81" name="TextBox 80">
          <a:extLst>
            <a:ext uri="{FF2B5EF4-FFF2-40B4-BE49-F238E27FC236}">
              <a16:creationId xmlns:a16="http://schemas.microsoft.com/office/drawing/2014/main" id="{5F0A602C-0F93-C832-F4C3-AFAE32C91C83}"/>
            </a:ext>
          </a:extLst>
        </xdr:cNvPr>
        <xdr:cNvSpPr txBox="1">
          <a:spLocks noChangeAspect="1"/>
        </xdr:cNvSpPr>
      </xdr:nvSpPr>
      <xdr:spPr>
        <a:xfrm>
          <a:off x="10095729" y="2790825"/>
          <a:ext cx="553221"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bg2">
                  <a:lumMod val="75000"/>
                </a:schemeClr>
              </a:solidFill>
              <a:latin typeface="+mn-lt"/>
              <a:ea typeface="+mn-ea"/>
              <a:cs typeface="+mn-cs"/>
            </a:rPr>
            <a:t> </a:t>
          </a:r>
          <a:r>
            <a:rPr lang="az-Cyrl-AZ" sz="1400" b="1" i="0" u="none" strike="noStrike">
              <a:solidFill>
                <a:schemeClr val="bg2">
                  <a:lumMod val="75000"/>
                </a:schemeClr>
              </a:solidFill>
              <a:latin typeface="+mn-lt"/>
              <a:ea typeface="+mn-ea"/>
              <a:cs typeface="+mn-cs"/>
            </a:rPr>
            <a:t>ӯ</a:t>
          </a:r>
          <a:r>
            <a:rPr lang="en-US" sz="1400" b="1" i="0" u="none" strike="noStrike">
              <a:solidFill>
                <a:schemeClr val="bg2">
                  <a:lumMod val="75000"/>
                </a:schemeClr>
              </a:solidFill>
              <a:latin typeface="+mn-lt"/>
              <a:ea typeface="+mn-ea"/>
              <a:cs typeface="+mn-cs"/>
            </a:rPr>
            <a:t> </a:t>
          </a:r>
        </a:p>
      </xdr:txBody>
    </xdr:sp>
    <xdr:clientData/>
  </xdr:twoCellAnchor>
  <xdr:twoCellAnchor editAs="absolute">
    <xdr:from>
      <xdr:col>18</xdr:col>
      <xdr:colOff>301999</xdr:colOff>
      <xdr:row>14</xdr:row>
      <xdr:rowOff>76200</xdr:rowOff>
    </xdr:from>
    <xdr:to>
      <xdr:col>20</xdr:col>
      <xdr:colOff>352425</xdr:colOff>
      <xdr:row>25</xdr:row>
      <xdr:rowOff>123825</xdr:rowOff>
    </xdr:to>
    <xdr:sp macro="" textlink="">
      <xdr:nvSpPr>
        <xdr:cNvPr id="82" name="Rectangle: Rounded Corners 81">
          <a:extLst>
            <a:ext uri="{FF2B5EF4-FFF2-40B4-BE49-F238E27FC236}">
              <a16:creationId xmlns:a16="http://schemas.microsoft.com/office/drawing/2014/main" id="{FEDDE63F-319F-B538-73BE-F4ECA5F8F6CE}"/>
            </a:ext>
          </a:extLst>
        </xdr:cNvPr>
        <xdr:cNvSpPr>
          <a:spLocks noChangeAspect="1"/>
        </xdr:cNvSpPr>
      </xdr:nvSpPr>
      <xdr:spPr>
        <a:xfrm>
          <a:off x="11274799" y="2752725"/>
          <a:ext cx="1269626" cy="2143125"/>
        </a:xfrm>
        <a:prstGeom prst="roundRect">
          <a:avLst/>
        </a:prstGeom>
        <a:gradFill>
          <a:gsLst>
            <a:gs pos="20000">
              <a:schemeClr val="tx1">
                <a:lumMod val="75000"/>
                <a:lumOff val="25000"/>
              </a:schemeClr>
            </a:gs>
            <a:gs pos="89000">
              <a:schemeClr val="tx1">
                <a:lumMod val="65000"/>
                <a:lumOff val="3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18</xdr:col>
      <xdr:colOff>282948</xdr:colOff>
      <xdr:row>15</xdr:row>
      <xdr:rowOff>0</xdr:rowOff>
    </xdr:from>
    <xdr:to>
      <xdr:col>21</xdr:col>
      <xdr:colOff>19050</xdr:colOff>
      <xdr:row>26</xdr:row>
      <xdr:rowOff>9525</xdr:rowOff>
    </xdr:to>
    <xdr:graphicFrame macro="">
      <xdr:nvGraphicFramePr>
        <xdr:cNvPr id="84" name="Chart 83">
          <a:extLst>
            <a:ext uri="{FF2B5EF4-FFF2-40B4-BE49-F238E27FC236}">
              <a16:creationId xmlns:a16="http://schemas.microsoft.com/office/drawing/2014/main" id="{6D5D3827-AE5B-42D7-8DD1-2C74C2C25BE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475352</xdr:colOff>
      <xdr:row>1</xdr:row>
      <xdr:rowOff>142874</xdr:rowOff>
    </xdr:from>
    <xdr:to>
      <xdr:col>14</xdr:col>
      <xdr:colOff>75525</xdr:colOff>
      <xdr:row>1</xdr:row>
      <xdr:rowOff>142874</xdr:rowOff>
    </xdr:to>
    <xdr:cxnSp macro="">
      <xdr:nvCxnSpPr>
        <xdr:cNvPr id="88" name="Straight Connector 87">
          <a:extLst>
            <a:ext uri="{FF2B5EF4-FFF2-40B4-BE49-F238E27FC236}">
              <a16:creationId xmlns:a16="http://schemas.microsoft.com/office/drawing/2014/main" id="{247A2151-58E6-6899-16A1-B1559BF018A6}"/>
            </a:ext>
          </a:extLst>
        </xdr:cNvPr>
        <xdr:cNvCxnSpPr>
          <a:cxnSpLocks noChangeAspect="1"/>
        </xdr:cNvCxnSpPr>
      </xdr:nvCxnSpPr>
      <xdr:spPr>
        <a:xfrm>
          <a:off x="7790552" y="333374"/>
          <a:ext cx="819373" cy="0"/>
        </a:xfrm>
        <a:prstGeom prst="line">
          <a:avLst/>
        </a:prstGeom>
        <a:ln>
          <a:gradFill flip="none" rotWithShape="1">
            <a:gsLst>
              <a:gs pos="15000">
                <a:srgbClr val="0099FF">
                  <a:alpha val="79000"/>
                  <a:lumMod val="68000"/>
                  <a:lumOff val="32000"/>
                </a:srgbClr>
              </a:gs>
              <a:gs pos="88000">
                <a:srgbClr val="6600CC">
                  <a:lumMod val="77000"/>
                </a:srgbClr>
              </a:gs>
            </a:gsLst>
            <a:lin ang="0" scaled="1"/>
            <a:tileRect/>
          </a:gra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18</xdr:col>
      <xdr:colOff>352425</xdr:colOff>
      <xdr:row>14</xdr:row>
      <xdr:rowOff>76200</xdr:rowOff>
    </xdr:from>
    <xdr:to>
      <xdr:col>20</xdr:col>
      <xdr:colOff>314325</xdr:colOff>
      <xdr:row>16</xdr:row>
      <xdr:rowOff>8267</xdr:rowOff>
    </xdr:to>
    <xdr:sp macro="" textlink="">
      <xdr:nvSpPr>
        <xdr:cNvPr id="90" name="TextBox 89">
          <a:extLst>
            <a:ext uri="{FF2B5EF4-FFF2-40B4-BE49-F238E27FC236}">
              <a16:creationId xmlns:a16="http://schemas.microsoft.com/office/drawing/2014/main" id="{62E80F8C-08D4-435E-917A-9F87C55760D0}"/>
            </a:ext>
          </a:extLst>
        </xdr:cNvPr>
        <xdr:cNvSpPr txBox="1">
          <a:spLocks noChangeAspect="1"/>
        </xdr:cNvSpPr>
      </xdr:nvSpPr>
      <xdr:spPr>
        <a:xfrm>
          <a:off x="11325225" y="2752725"/>
          <a:ext cx="1181100" cy="31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GB" sz="1100" b="1">
              <a:solidFill>
                <a:schemeClr val="bg2">
                  <a:lumMod val="75000"/>
                </a:schemeClr>
              </a:solidFill>
              <a:latin typeface="+mn-lt"/>
              <a:ea typeface="+mn-ea"/>
              <a:cs typeface="+mn-cs"/>
            </a:rPr>
            <a:t>Operating Profit</a:t>
          </a:r>
          <a:endParaRPr lang="en-US" sz="1100" b="1">
            <a:solidFill>
              <a:schemeClr val="bg2">
                <a:lumMod val="75000"/>
              </a:schemeClr>
            </a:solidFill>
            <a:latin typeface="+mn-lt"/>
            <a:ea typeface="+mn-ea"/>
            <a:cs typeface="+mn-cs"/>
          </a:endParaRPr>
        </a:p>
      </xdr:txBody>
    </xdr:sp>
    <xdr:clientData/>
  </xdr:twoCellAnchor>
  <xdr:twoCellAnchor editAs="absolute">
    <xdr:from>
      <xdr:col>15</xdr:col>
      <xdr:colOff>604793</xdr:colOff>
      <xdr:row>20</xdr:row>
      <xdr:rowOff>67794</xdr:rowOff>
    </xdr:from>
    <xdr:to>
      <xdr:col>18</xdr:col>
      <xdr:colOff>152400</xdr:colOff>
      <xdr:row>25</xdr:row>
      <xdr:rowOff>76200</xdr:rowOff>
    </xdr:to>
    <xdr:sp macro="" textlink="">
      <xdr:nvSpPr>
        <xdr:cNvPr id="96" name="Rectangle: Rounded Corners 95">
          <a:extLst>
            <a:ext uri="{FF2B5EF4-FFF2-40B4-BE49-F238E27FC236}">
              <a16:creationId xmlns:a16="http://schemas.microsoft.com/office/drawing/2014/main" id="{612ABA20-8DA1-1F74-ADE6-25AB02C8A2D4}"/>
            </a:ext>
          </a:extLst>
        </xdr:cNvPr>
        <xdr:cNvSpPr>
          <a:spLocks noChangeAspect="1"/>
        </xdr:cNvSpPr>
      </xdr:nvSpPr>
      <xdr:spPr>
        <a:xfrm>
          <a:off x="9748793" y="3887319"/>
          <a:ext cx="1376407" cy="960906"/>
        </a:xfrm>
        <a:prstGeom prst="roundRect">
          <a:avLst/>
        </a:prstGeom>
        <a:gradFill>
          <a:gsLst>
            <a:gs pos="20000">
              <a:schemeClr val="tx1">
                <a:lumMod val="75000"/>
                <a:lumOff val="25000"/>
              </a:schemeClr>
            </a:gs>
            <a:gs pos="89000">
              <a:schemeClr val="tx1">
                <a:lumMod val="65000"/>
                <a:lumOff val="3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15</xdr:col>
      <xdr:colOff>590550</xdr:colOff>
      <xdr:row>20</xdr:row>
      <xdr:rowOff>123825</xdr:rowOff>
    </xdr:from>
    <xdr:to>
      <xdr:col>18</xdr:col>
      <xdr:colOff>200025</xdr:colOff>
      <xdr:row>22</xdr:row>
      <xdr:rowOff>104775</xdr:rowOff>
    </xdr:to>
    <xdr:sp macro="" textlink="">
      <xdr:nvSpPr>
        <xdr:cNvPr id="97" name="TextBox 96">
          <a:extLst>
            <a:ext uri="{FF2B5EF4-FFF2-40B4-BE49-F238E27FC236}">
              <a16:creationId xmlns:a16="http://schemas.microsoft.com/office/drawing/2014/main" id="{8CF40D3E-1B2F-8E65-964E-1DB9C48044DE}"/>
            </a:ext>
          </a:extLst>
        </xdr:cNvPr>
        <xdr:cNvSpPr txBox="1">
          <a:spLocks noChangeAspect="1"/>
        </xdr:cNvSpPr>
      </xdr:nvSpPr>
      <xdr:spPr>
        <a:xfrm>
          <a:off x="9734550" y="3943350"/>
          <a:ext cx="14382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GB" sz="1400" b="1">
              <a:solidFill>
                <a:schemeClr val="bg2">
                  <a:lumMod val="75000"/>
                </a:schemeClr>
              </a:solidFill>
              <a:latin typeface="+mn-lt"/>
              <a:ea typeface="+mn-ea"/>
              <a:cs typeface="+mn-cs"/>
            </a:rPr>
            <a:t>Operating Profit</a:t>
          </a:r>
          <a:endParaRPr lang="en-US" sz="1400" b="1">
            <a:solidFill>
              <a:schemeClr val="bg2">
                <a:lumMod val="75000"/>
              </a:schemeClr>
            </a:solidFill>
            <a:latin typeface="+mn-lt"/>
            <a:ea typeface="+mn-ea"/>
            <a:cs typeface="+mn-cs"/>
          </a:endParaRPr>
        </a:p>
      </xdr:txBody>
    </xdr:sp>
    <xdr:clientData/>
  </xdr:twoCellAnchor>
  <xdr:twoCellAnchor editAs="absolute">
    <xdr:from>
      <xdr:col>16</xdr:col>
      <xdr:colOff>76200</xdr:colOff>
      <xdr:row>21</xdr:row>
      <xdr:rowOff>180975</xdr:rowOff>
    </xdr:from>
    <xdr:to>
      <xdr:col>18</xdr:col>
      <xdr:colOff>152400</xdr:colOff>
      <xdr:row>24</xdr:row>
      <xdr:rowOff>95250</xdr:rowOff>
    </xdr:to>
    <xdr:sp macro="" textlink="'Pivot Table'!Q4">
      <xdr:nvSpPr>
        <xdr:cNvPr id="98" name="TextBox 97">
          <a:extLst>
            <a:ext uri="{FF2B5EF4-FFF2-40B4-BE49-F238E27FC236}">
              <a16:creationId xmlns:a16="http://schemas.microsoft.com/office/drawing/2014/main" id="{1207D647-9DA6-412B-B695-5E3041F9074B}"/>
            </a:ext>
          </a:extLst>
        </xdr:cNvPr>
        <xdr:cNvSpPr txBox="1">
          <a:spLocks noChangeAspect="1"/>
        </xdr:cNvSpPr>
      </xdr:nvSpPr>
      <xdr:spPr>
        <a:xfrm>
          <a:off x="9829800" y="4191000"/>
          <a:ext cx="129540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E40167-1DFB-4A23-BF84-83C2A0D3D592}" type="TxLink">
            <a:rPr lang="en-US" sz="2000" b="1">
              <a:solidFill>
                <a:schemeClr val="bg1"/>
              </a:solidFill>
              <a:latin typeface="+mn-lt"/>
              <a:ea typeface="+mn-ea"/>
              <a:cs typeface="+mn-cs"/>
            </a:rPr>
            <a:pPr marL="0" indent="0" algn="ctr"/>
            <a:t>1613634</a:t>
          </a:fld>
          <a:endParaRPr lang="en-US" sz="2000" b="1">
            <a:solidFill>
              <a:schemeClr val="bg1"/>
            </a:solidFill>
            <a:latin typeface="+mn-lt"/>
            <a:ea typeface="+mn-ea"/>
            <a:cs typeface="+mn-cs"/>
          </a:endParaRPr>
        </a:p>
      </xdr:txBody>
    </xdr:sp>
    <xdr:clientData/>
  </xdr:twoCellAnchor>
  <xdr:twoCellAnchor editAs="absolute">
    <xdr:from>
      <xdr:col>17</xdr:col>
      <xdr:colOff>323850</xdr:colOff>
      <xdr:row>4</xdr:row>
      <xdr:rowOff>47625</xdr:rowOff>
    </xdr:from>
    <xdr:to>
      <xdr:col>20</xdr:col>
      <xdr:colOff>304799</xdr:colOff>
      <xdr:row>13</xdr:row>
      <xdr:rowOff>180975</xdr:rowOff>
    </xdr:to>
    <mc:AlternateContent xmlns:mc="http://schemas.openxmlformats.org/markup-compatibility/2006">
      <mc:Choice xmlns:cx2="http://schemas.microsoft.com/office/drawing/2015/10/21/chartex" Requires="cx2">
        <xdr:graphicFrame macro="">
          <xdr:nvGraphicFramePr>
            <xdr:cNvPr id="107" name="Chart 106">
              <a:extLst>
                <a:ext uri="{FF2B5EF4-FFF2-40B4-BE49-F238E27FC236}">
                  <a16:creationId xmlns:a16="http://schemas.microsoft.com/office/drawing/2014/main" id="{3169DC41-9A21-4234-BB81-6B4B41498AE3}"/>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687050" y="809625"/>
              <a:ext cx="1809749" cy="18478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17</xdr:col>
      <xdr:colOff>381000</xdr:colOff>
      <xdr:row>3</xdr:row>
      <xdr:rowOff>38100</xdr:rowOff>
    </xdr:from>
    <xdr:to>
      <xdr:col>20</xdr:col>
      <xdr:colOff>398293</xdr:colOff>
      <xdr:row>5</xdr:row>
      <xdr:rowOff>9016</xdr:rowOff>
    </xdr:to>
    <xdr:sp macro="" textlink="">
      <xdr:nvSpPr>
        <xdr:cNvPr id="112" name="TextBox 111">
          <a:extLst>
            <a:ext uri="{FF2B5EF4-FFF2-40B4-BE49-F238E27FC236}">
              <a16:creationId xmlns:a16="http://schemas.microsoft.com/office/drawing/2014/main" id="{A5F328D6-07A7-4104-9607-3208950BB55C}"/>
            </a:ext>
          </a:extLst>
        </xdr:cNvPr>
        <xdr:cNvSpPr txBox="1">
          <a:spLocks noChangeAspect="1"/>
        </xdr:cNvSpPr>
      </xdr:nvSpPr>
      <xdr:spPr>
        <a:xfrm>
          <a:off x="10744200" y="609600"/>
          <a:ext cx="1846093" cy="351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400" b="1">
              <a:solidFill>
                <a:schemeClr val="bg2">
                  <a:lumMod val="75000"/>
                </a:schemeClr>
              </a:solidFill>
              <a:latin typeface="+mn-lt"/>
              <a:ea typeface="+mn-ea"/>
              <a:cs typeface="+mn-cs"/>
            </a:rPr>
            <a:t>Marketing </a:t>
          </a:r>
          <a:r>
            <a:rPr lang="en-GB" sz="1400" b="1">
              <a:solidFill>
                <a:schemeClr val="bg2">
                  <a:lumMod val="75000"/>
                </a:schemeClr>
              </a:solidFill>
              <a:latin typeface="+mn-lt"/>
              <a:ea typeface="+mn-ea"/>
              <a:cs typeface="+mn-cs"/>
            </a:rPr>
            <a:t>Strategy </a:t>
          </a:r>
          <a:endParaRPr lang="en-US" sz="1400" b="1">
            <a:solidFill>
              <a:schemeClr val="bg2">
                <a:lumMod val="75000"/>
              </a:schemeClr>
            </a:solidFill>
            <a:latin typeface="+mn-lt"/>
            <a:ea typeface="+mn-ea"/>
            <a:cs typeface="+mn-cs"/>
          </a:endParaRPr>
        </a:p>
      </xdr:txBody>
    </xdr:sp>
    <xdr:clientData/>
  </xdr:twoCellAnchor>
  <xdr:twoCellAnchor editAs="absolute">
    <xdr:from>
      <xdr:col>1</xdr:col>
      <xdr:colOff>361950</xdr:colOff>
      <xdr:row>0</xdr:row>
      <xdr:rowOff>95250</xdr:rowOff>
    </xdr:from>
    <xdr:to>
      <xdr:col>5</xdr:col>
      <xdr:colOff>152400</xdr:colOff>
      <xdr:row>2</xdr:row>
      <xdr:rowOff>0</xdr:rowOff>
    </xdr:to>
    <xdr:sp macro="" textlink="">
      <xdr:nvSpPr>
        <xdr:cNvPr id="115" name="Rectangle 114">
          <a:extLst>
            <a:ext uri="{FF2B5EF4-FFF2-40B4-BE49-F238E27FC236}">
              <a16:creationId xmlns:a16="http://schemas.microsoft.com/office/drawing/2014/main" id="{F323E864-888B-4100-A293-AE3FB785BF87}"/>
            </a:ext>
          </a:extLst>
        </xdr:cNvPr>
        <xdr:cNvSpPr>
          <a:spLocks noChangeAspect="1"/>
        </xdr:cNvSpPr>
      </xdr:nvSpPr>
      <xdr:spPr>
        <a:xfrm>
          <a:off x="971550" y="95250"/>
          <a:ext cx="2228850"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lt1"/>
              </a:solidFill>
              <a:effectLst/>
              <a:latin typeface="+mn-lt"/>
              <a:ea typeface="+mn-ea"/>
              <a:cs typeface="+mn-cs"/>
            </a:rPr>
            <a:t>Financial</a:t>
          </a:r>
          <a:r>
            <a:rPr lang="en-GB" sz="1800">
              <a:solidFill>
                <a:schemeClr val="lt1"/>
              </a:solidFill>
              <a:effectLst/>
              <a:latin typeface="+mn-lt"/>
              <a:ea typeface="+mn-ea"/>
              <a:cs typeface="+mn-cs"/>
            </a:rPr>
            <a:t> Dashboard </a:t>
          </a:r>
          <a:endParaRPr lang="en-GB" sz="1800" b="1">
            <a:solidFill>
              <a:schemeClr val="bg1">
                <a:lumMod val="75000"/>
              </a:schemeClr>
            </a:solidFill>
            <a:latin typeface="+mn-lt"/>
            <a:cs typeface="Arial" panose="020B0604020202020204" pitchFamily="34" charset="0"/>
          </a:endParaRPr>
        </a:p>
      </xdr:txBody>
    </xdr:sp>
    <xdr:clientData/>
  </xdr:twoCellAnchor>
  <xdr:twoCellAnchor editAs="absolute">
    <xdr:from>
      <xdr:col>1</xdr:col>
      <xdr:colOff>95251</xdr:colOff>
      <xdr:row>0</xdr:row>
      <xdr:rowOff>66675</xdr:rowOff>
    </xdr:from>
    <xdr:to>
      <xdr:col>1</xdr:col>
      <xdr:colOff>465667</xdr:colOff>
      <xdr:row>1</xdr:row>
      <xdr:rowOff>161924</xdr:rowOff>
    </xdr:to>
    <xdr:pic>
      <xdr:nvPicPr>
        <xdr:cNvPr id="117" name="Graphic 116" descr="Factory outline">
          <a:extLst>
            <a:ext uri="{FF2B5EF4-FFF2-40B4-BE49-F238E27FC236}">
              <a16:creationId xmlns:a16="http://schemas.microsoft.com/office/drawing/2014/main" id="{E5CD9AA3-076C-DAC2-7EC0-F9EF5DD879B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04851" y="66675"/>
          <a:ext cx="370416" cy="285749"/>
        </a:xfrm>
        <a:prstGeom prst="rect">
          <a:avLst/>
        </a:prstGeom>
      </xdr:spPr>
    </xdr:pic>
    <xdr:clientData/>
  </xdr:twoCellAnchor>
  <xdr:twoCellAnchor editAs="absolute">
    <xdr:from>
      <xdr:col>7</xdr:col>
      <xdr:colOff>590550</xdr:colOff>
      <xdr:row>12</xdr:row>
      <xdr:rowOff>123825</xdr:rowOff>
    </xdr:from>
    <xdr:to>
      <xdr:col>11</xdr:col>
      <xdr:colOff>161925</xdr:colOff>
      <xdr:row>23</xdr:row>
      <xdr:rowOff>85725</xdr:rowOff>
    </xdr:to>
    <xdr:sp macro="" textlink="">
      <xdr:nvSpPr>
        <xdr:cNvPr id="12" name="Oval 11">
          <a:extLst>
            <a:ext uri="{FF2B5EF4-FFF2-40B4-BE49-F238E27FC236}">
              <a16:creationId xmlns:a16="http://schemas.microsoft.com/office/drawing/2014/main" id="{84FCFA88-0E66-3D9C-AD27-55662E2F4EB2}"/>
            </a:ext>
          </a:extLst>
        </xdr:cNvPr>
        <xdr:cNvSpPr>
          <a:spLocks noChangeAspect="1"/>
        </xdr:cNvSpPr>
      </xdr:nvSpPr>
      <xdr:spPr>
        <a:xfrm>
          <a:off x="4857750" y="2409825"/>
          <a:ext cx="2009775" cy="2066925"/>
        </a:xfrm>
        <a:prstGeom prst="ellipse">
          <a:avLst/>
        </a:prstGeom>
        <a:solidFill>
          <a:srgbClr val="FF00FF">
            <a:alpha val="18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8</xdr:col>
      <xdr:colOff>228601</xdr:colOff>
      <xdr:row>14</xdr:row>
      <xdr:rowOff>9525</xdr:rowOff>
    </xdr:from>
    <xdr:to>
      <xdr:col>10</xdr:col>
      <xdr:colOff>476251</xdr:colOff>
      <xdr:row>21</xdr:row>
      <xdr:rowOff>142875</xdr:rowOff>
    </xdr:to>
    <xdr:sp macro="" textlink="">
      <xdr:nvSpPr>
        <xdr:cNvPr id="13" name="Oval 12">
          <a:extLst>
            <a:ext uri="{FF2B5EF4-FFF2-40B4-BE49-F238E27FC236}">
              <a16:creationId xmlns:a16="http://schemas.microsoft.com/office/drawing/2014/main" id="{8322E6EB-3EF9-B093-5D00-11ACD03F3E93}"/>
            </a:ext>
          </a:extLst>
        </xdr:cNvPr>
        <xdr:cNvSpPr>
          <a:spLocks noChangeAspect="1"/>
        </xdr:cNvSpPr>
      </xdr:nvSpPr>
      <xdr:spPr>
        <a:xfrm>
          <a:off x="5105401" y="2686050"/>
          <a:ext cx="1466850" cy="1466850"/>
        </a:xfrm>
        <a:prstGeom prst="ellipse">
          <a:avLst/>
        </a:prstGeom>
        <a:gradFill>
          <a:gsLst>
            <a:gs pos="22000">
              <a:srgbClr val="FF3399">
                <a:alpha val="64000"/>
              </a:srgbClr>
            </a:gs>
            <a:gs pos="88000">
              <a:srgbClr val="FF00FF">
                <a:lumMod val="93000"/>
                <a:alpha val="52000"/>
              </a:srgb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8</xdr:col>
      <xdr:colOff>457201</xdr:colOff>
      <xdr:row>15</xdr:row>
      <xdr:rowOff>47625</xdr:rowOff>
    </xdr:from>
    <xdr:to>
      <xdr:col>10</xdr:col>
      <xdr:colOff>266700</xdr:colOff>
      <xdr:row>20</xdr:row>
      <xdr:rowOff>104775</xdr:rowOff>
    </xdr:to>
    <xdr:sp macro="" textlink="">
      <xdr:nvSpPr>
        <xdr:cNvPr id="16" name="Oval 15">
          <a:extLst>
            <a:ext uri="{FF2B5EF4-FFF2-40B4-BE49-F238E27FC236}">
              <a16:creationId xmlns:a16="http://schemas.microsoft.com/office/drawing/2014/main" id="{68B73147-45C0-1B65-E1D7-96407CED6ED8}"/>
            </a:ext>
          </a:extLst>
        </xdr:cNvPr>
        <xdr:cNvSpPr>
          <a:spLocks noChangeAspect="1"/>
        </xdr:cNvSpPr>
      </xdr:nvSpPr>
      <xdr:spPr>
        <a:xfrm>
          <a:off x="5334001" y="2914650"/>
          <a:ext cx="1028699" cy="1009650"/>
        </a:xfrm>
        <a:prstGeom prst="ellipse">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8</xdr:col>
      <xdr:colOff>330012</xdr:colOff>
      <xdr:row>16</xdr:row>
      <xdr:rowOff>28574</xdr:rowOff>
    </xdr:from>
    <xdr:to>
      <xdr:col>10</xdr:col>
      <xdr:colOff>419100</xdr:colOff>
      <xdr:row>19</xdr:row>
      <xdr:rowOff>57148</xdr:rowOff>
    </xdr:to>
    <xdr:grpSp>
      <xdr:nvGrpSpPr>
        <xdr:cNvPr id="114" name="Group 113">
          <a:extLst>
            <a:ext uri="{FF2B5EF4-FFF2-40B4-BE49-F238E27FC236}">
              <a16:creationId xmlns:a16="http://schemas.microsoft.com/office/drawing/2014/main" id="{ED1807B0-AD08-288D-8E8B-DDEA34A04B71}"/>
            </a:ext>
          </a:extLst>
        </xdr:cNvPr>
        <xdr:cNvGrpSpPr>
          <a:grpSpLocks noChangeAspect="1"/>
        </xdr:cNvGrpSpPr>
      </xdr:nvGrpSpPr>
      <xdr:grpSpPr>
        <a:xfrm>
          <a:off x="5206812" y="3086099"/>
          <a:ext cx="1308288" cy="600074"/>
          <a:chOff x="7162935" y="4053185"/>
          <a:chExt cx="2202660" cy="918865"/>
        </a:xfrm>
      </xdr:grpSpPr>
      <xdr:sp macro="" textlink="">
        <xdr:nvSpPr>
          <xdr:cNvPr id="14" name="TextBox 13">
            <a:extLst>
              <a:ext uri="{FF2B5EF4-FFF2-40B4-BE49-F238E27FC236}">
                <a16:creationId xmlns:a16="http://schemas.microsoft.com/office/drawing/2014/main" id="{F7882078-AE45-4A33-ACBB-910AA3913A73}"/>
              </a:ext>
            </a:extLst>
          </xdr:cNvPr>
          <xdr:cNvSpPr txBox="1"/>
        </xdr:nvSpPr>
        <xdr:spPr>
          <a:xfrm>
            <a:off x="7162935" y="4524376"/>
            <a:ext cx="2202660"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a:solidFill>
                  <a:schemeClr val="bg1"/>
                </a:solidFill>
                <a:latin typeface="+mn-lt"/>
                <a:ea typeface="+mn-ea"/>
                <a:cs typeface="+mn-cs"/>
              </a:rPr>
              <a:t>Income Achieved</a:t>
            </a:r>
          </a:p>
        </xdr:txBody>
      </xdr:sp>
      <xdr:sp macro="" textlink="'Pivot Table'!E23">
        <xdr:nvSpPr>
          <xdr:cNvPr id="106" name="TextBox 5">
            <a:extLst>
              <a:ext uri="{FF2B5EF4-FFF2-40B4-BE49-F238E27FC236}">
                <a16:creationId xmlns:a16="http://schemas.microsoft.com/office/drawing/2014/main" id="{97BF80EA-35DA-4BC0-90CF-25E0EB686273}"/>
              </a:ext>
            </a:extLst>
          </xdr:cNvPr>
          <xdr:cNvSpPr txBox="1"/>
        </xdr:nvSpPr>
        <xdr:spPr>
          <a:xfrm>
            <a:off x="7288669" y="4053185"/>
            <a:ext cx="1996743" cy="57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3564920D-4646-45C5-95A2-44FD112D6F05}" type="TxLink">
              <a:rPr lang="en-US" sz="3200" b="0">
                <a:solidFill>
                  <a:schemeClr val="bg1"/>
                </a:solidFill>
                <a:latin typeface="+mn-lt"/>
                <a:ea typeface="+mn-ea"/>
                <a:cs typeface="+mn-cs"/>
              </a:rPr>
              <a:pPr marL="0" indent="0" algn="ctr"/>
              <a:t>83%</a:t>
            </a:fld>
            <a:endParaRPr lang="en-GB" sz="3200" b="0">
              <a:solidFill>
                <a:schemeClr val="bg1"/>
              </a:solidFill>
              <a:latin typeface="+mn-lt"/>
              <a:ea typeface="+mn-ea"/>
              <a:cs typeface="+mn-cs"/>
            </a:endParaRPr>
          </a:p>
        </xdr:txBody>
      </xdr:sp>
    </xdr:grpSp>
    <xdr:clientData/>
  </xdr:twoCellAnchor>
  <xdr:twoCellAnchor editAs="absolute">
    <xdr:from>
      <xdr:col>5</xdr:col>
      <xdr:colOff>447677</xdr:colOff>
      <xdr:row>15</xdr:row>
      <xdr:rowOff>114300</xdr:rowOff>
    </xdr:from>
    <xdr:to>
      <xdr:col>6</xdr:col>
      <xdr:colOff>495301</xdr:colOff>
      <xdr:row>16</xdr:row>
      <xdr:rowOff>80977</xdr:rowOff>
    </xdr:to>
    <xdr:sp macro="" textlink="'Pivot Table'!B4">
      <xdr:nvSpPr>
        <xdr:cNvPr id="51" name="TextBox 50">
          <a:extLst>
            <a:ext uri="{FF2B5EF4-FFF2-40B4-BE49-F238E27FC236}">
              <a16:creationId xmlns:a16="http://schemas.microsoft.com/office/drawing/2014/main" id="{D227C7DD-797E-4059-9160-1EFD25FB1402}"/>
            </a:ext>
          </a:extLst>
        </xdr:cNvPr>
        <xdr:cNvSpPr txBox="1">
          <a:spLocks noChangeAspect="1"/>
        </xdr:cNvSpPr>
      </xdr:nvSpPr>
      <xdr:spPr>
        <a:xfrm>
          <a:off x="3495677" y="2981325"/>
          <a:ext cx="657224" cy="157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34605B-98FB-4EE1-81B0-DCD180E5B235}" type="TxLink">
            <a:rPr lang="en-US" sz="700" b="0" i="0" u="none" strike="noStrike">
              <a:solidFill>
                <a:schemeClr val="bg1"/>
              </a:solidFill>
              <a:latin typeface="Calibri"/>
              <a:ea typeface="Calibri"/>
              <a:cs typeface="Calibri"/>
            </a:rPr>
            <a:pPr marL="0" indent="0" algn="ctr"/>
            <a:t>Ads Revenue</a:t>
          </a:fld>
          <a:endParaRPr lang="en-US" sz="700" b="0" i="0" u="none" strike="noStrike">
            <a:solidFill>
              <a:schemeClr val="bg1"/>
            </a:solidFill>
            <a:latin typeface="Calibri"/>
            <a:ea typeface="Calibri"/>
            <a:cs typeface="Calibri"/>
          </a:endParaRPr>
        </a:p>
      </xdr:txBody>
    </xdr:sp>
    <xdr:clientData/>
  </xdr:twoCellAnchor>
  <xdr:twoCellAnchor editAs="absolute">
    <xdr:from>
      <xdr:col>11</xdr:col>
      <xdr:colOff>323852</xdr:colOff>
      <xdr:row>11</xdr:row>
      <xdr:rowOff>76201</xdr:rowOff>
    </xdr:from>
    <xdr:to>
      <xdr:col>12</xdr:col>
      <xdr:colOff>476250</xdr:colOff>
      <xdr:row>12</xdr:row>
      <xdr:rowOff>38101</xdr:rowOff>
    </xdr:to>
    <xdr:sp macro="" textlink="'Pivot Table'!B7">
      <xdr:nvSpPr>
        <xdr:cNvPr id="57" name="TextBox 56">
          <a:extLst>
            <a:ext uri="{FF2B5EF4-FFF2-40B4-BE49-F238E27FC236}">
              <a16:creationId xmlns:a16="http://schemas.microsoft.com/office/drawing/2014/main" id="{D5D6243F-BD4C-2687-D431-399F57626ED5}"/>
            </a:ext>
          </a:extLst>
        </xdr:cNvPr>
        <xdr:cNvSpPr txBox="1">
          <a:spLocks noChangeAspect="1"/>
        </xdr:cNvSpPr>
      </xdr:nvSpPr>
      <xdr:spPr>
        <a:xfrm>
          <a:off x="7029452" y="2171701"/>
          <a:ext cx="761998"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766021-43B3-4658-AED9-B6A51E2CB8C6}" type="TxLink">
            <a:rPr lang="en-US" sz="700" b="0" i="0" u="none" strike="noStrike">
              <a:solidFill>
                <a:schemeClr val="bg1"/>
              </a:solidFill>
              <a:latin typeface="Calibri"/>
              <a:ea typeface="Calibri"/>
              <a:cs typeface="Calibri"/>
            </a:rPr>
            <a:pPr marL="0" indent="0" algn="ctr"/>
            <a:t>Product Sales</a:t>
          </a:fld>
          <a:endParaRPr lang="en-US" sz="700" b="0" i="0" u="none" strike="noStrike">
            <a:solidFill>
              <a:schemeClr val="bg1"/>
            </a:solidFill>
            <a:latin typeface="Calibri"/>
            <a:ea typeface="Calibri"/>
            <a:cs typeface="Calibri"/>
          </a:endParaRPr>
        </a:p>
      </xdr:txBody>
    </xdr:sp>
    <xdr:clientData/>
  </xdr:twoCellAnchor>
  <xdr:twoCellAnchor editAs="absolute">
    <xdr:from>
      <xdr:col>14</xdr:col>
      <xdr:colOff>400052</xdr:colOff>
      <xdr:row>16</xdr:row>
      <xdr:rowOff>161924</xdr:rowOff>
    </xdr:from>
    <xdr:to>
      <xdr:col>15</xdr:col>
      <xdr:colOff>333375</xdr:colOff>
      <xdr:row>18</xdr:row>
      <xdr:rowOff>95249</xdr:rowOff>
    </xdr:to>
    <xdr:sp macro="" textlink="'Pivot Table'!B5">
      <xdr:nvSpPr>
        <xdr:cNvPr id="59" name="TextBox 58">
          <a:extLst>
            <a:ext uri="{FF2B5EF4-FFF2-40B4-BE49-F238E27FC236}">
              <a16:creationId xmlns:a16="http://schemas.microsoft.com/office/drawing/2014/main" id="{A67AAE1F-8D70-AE91-06CE-6DD9D31CBC38}"/>
            </a:ext>
          </a:extLst>
        </xdr:cNvPr>
        <xdr:cNvSpPr txBox="1">
          <a:spLocks noChangeAspect="1"/>
        </xdr:cNvSpPr>
      </xdr:nvSpPr>
      <xdr:spPr>
        <a:xfrm>
          <a:off x="8934452" y="3219449"/>
          <a:ext cx="54292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D849BE-C9B7-47B0-9700-0DF8990C2EB0}" type="TxLink">
            <a:rPr lang="en-US" sz="600" b="0" i="0" u="none" strike="noStrike">
              <a:solidFill>
                <a:schemeClr val="bg1"/>
              </a:solidFill>
              <a:latin typeface="Calibri"/>
              <a:ea typeface="Calibri"/>
              <a:cs typeface="Calibri"/>
            </a:rPr>
            <a:pPr marL="0" indent="0" algn="ctr"/>
            <a:t>Affiliate Marketing</a:t>
          </a:fld>
          <a:endParaRPr lang="en-US" sz="600" b="0" i="0" u="none" strike="noStrike">
            <a:solidFill>
              <a:schemeClr val="bg1"/>
            </a:solidFill>
            <a:latin typeface="Calibri"/>
            <a:ea typeface="Calibri"/>
            <a:cs typeface="Calibri"/>
          </a:endParaRPr>
        </a:p>
      </xdr:txBody>
    </xdr:sp>
    <xdr:clientData/>
  </xdr:twoCellAnchor>
  <xdr:twoCellAnchor editAs="absolute">
    <xdr:from>
      <xdr:col>12</xdr:col>
      <xdr:colOff>161927</xdr:colOff>
      <xdr:row>23</xdr:row>
      <xdr:rowOff>161925</xdr:rowOff>
    </xdr:from>
    <xdr:to>
      <xdr:col>13</xdr:col>
      <xdr:colOff>209551</xdr:colOff>
      <xdr:row>24</xdr:row>
      <xdr:rowOff>128602</xdr:rowOff>
    </xdr:to>
    <xdr:sp macro="" textlink="'Pivot Table'!B6">
      <xdr:nvSpPr>
        <xdr:cNvPr id="65" name="TextBox 64">
          <a:extLst>
            <a:ext uri="{FF2B5EF4-FFF2-40B4-BE49-F238E27FC236}">
              <a16:creationId xmlns:a16="http://schemas.microsoft.com/office/drawing/2014/main" id="{D1064C7B-5B43-10D0-DE16-743F1C25BF5D}"/>
            </a:ext>
          </a:extLst>
        </xdr:cNvPr>
        <xdr:cNvSpPr txBox="1">
          <a:spLocks noChangeAspect="1"/>
        </xdr:cNvSpPr>
      </xdr:nvSpPr>
      <xdr:spPr>
        <a:xfrm>
          <a:off x="7477127" y="4552950"/>
          <a:ext cx="657224" cy="157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9494187-FFA8-4115-A6C0-3B77AC59FDC8}" type="TxLink">
            <a:rPr lang="en-US" sz="1100" b="0" i="0" u="none" strike="noStrike">
              <a:solidFill>
                <a:srgbClr val="000000"/>
              </a:solidFill>
              <a:latin typeface="Calibri"/>
              <a:ea typeface="Calibri"/>
              <a:cs typeface="Calibri"/>
            </a:rPr>
            <a:pPr marL="0" indent="0" algn="ctr"/>
            <a:t>Consulting</a:t>
          </a:fld>
          <a:endParaRPr lang="en-US" sz="700" b="0" i="0" u="none" strike="noStrike">
            <a:solidFill>
              <a:schemeClr val="bg1"/>
            </a:solidFill>
            <a:latin typeface="Calibri"/>
            <a:ea typeface="Calibri"/>
            <a:cs typeface="Calibri"/>
          </a:endParaRPr>
        </a:p>
      </xdr:txBody>
    </xdr:sp>
    <xdr:clientData/>
  </xdr:twoCellAnchor>
  <xdr:twoCellAnchor editAs="absolute">
    <xdr:from>
      <xdr:col>11</xdr:col>
      <xdr:colOff>314325</xdr:colOff>
      <xdr:row>6</xdr:row>
      <xdr:rowOff>180975</xdr:rowOff>
    </xdr:from>
    <xdr:to>
      <xdr:col>12</xdr:col>
      <xdr:colOff>514351</xdr:colOff>
      <xdr:row>7</xdr:row>
      <xdr:rowOff>152400</xdr:rowOff>
    </xdr:to>
    <xdr:sp macro="" textlink="'Pivot Table'!B8">
      <xdr:nvSpPr>
        <xdr:cNvPr id="66" name="TextBox 65">
          <a:extLst>
            <a:ext uri="{FF2B5EF4-FFF2-40B4-BE49-F238E27FC236}">
              <a16:creationId xmlns:a16="http://schemas.microsoft.com/office/drawing/2014/main" id="{512FD60B-2F39-AF94-AEC4-68246DCA66F7}"/>
            </a:ext>
          </a:extLst>
        </xdr:cNvPr>
        <xdr:cNvSpPr txBox="1">
          <a:spLocks noChangeAspect="1"/>
        </xdr:cNvSpPr>
      </xdr:nvSpPr>
      <xdr:spPr>
        <a:xfrm>
          <a:off x="7019925" y="1323975"/>
          <a:ext cx="809626"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0AB1973-87F3-4021-8AFA-410BEA89084D}" type="TxLink">
            <a:rPr lang="en-US" sz="800" b="0" i="0" u="none" strike="noStrike">
              <a:solidFill>
                <a:schemeClr val="bg1"/>
              </a:solidFill>
              <a:latin typeface="Calibri"/>
              <a:ea typeface="Calibri"/>
              <a:cs typeface="Calibri"/>
            </a:rPr>
            <a:pPr marL="0" indent="0" algn="ctr"/>
            <a:t>Subscriptions</a:t>
          </a:fld>
          <a:endParaRPr lang="en-US" sz="800" b="0" i="0" u="none" strike="noStrike">
            <a:solidFill>
              <a:schemeClr val="bg1"/>
            </a:solidFill>
            <a:latin typeface="Calibri"/>
            <a:ea typeface="Calibri"/>
            <a:cs typeface="Calibri"/>
          </a:endParaRPr>
        </a:p>
      </xdr:txBody>
    </xdr:sp>
    <xdr:clientData/>
  </xdr:twoCellAnchor>
  <xdr:twoCellAnchor editAs="absolute">
    <xdr:from>
      <xdr:col>10</xdr:col>
      <xdr:colOff>9525</xdr:colOff>
      <xdr:row>8</xdr:row>
      <xdr:rowOff>85725</xdr:rowOff>
    </xdr:from>
    <xdr:to>
      <xdr:col>11</xdr:col>
      <xdr:colOff>209551</xdr:colOff>
      <xdr:row>9</xdr:row>
      <xdr:rowOff>57150</xdr:rowOff>
    </xdr:to>
    <xdr:sp macro="" textlink="'Pivot Table'!B6">
      <xdr:nvSpPr>
        <xdr:cNvPr id="67" name="TextBox 66">
          <a:extLst>
            <a:ext uri="{FF2B5EF4-FFF2-40B4-BE49-F238E27FC236}">
              <a16:creationId xmlns:a16="http://schemas.microsoft.com/office/drawing/2014/main" id="{0B6F2ABD-E05A-F7A4-1681-3F84FC6ACE9F}"/>
            </a:ext>
          </a:extLst>
        </xdr:cNvPr>
        <xdr:cNvSpPr txBox="1">
          <a:spLocks noChangeAspect="1"/>
        </xdr:cNvSpPr>
      </xdr:nvSpPr>
      <xdr:spPr>
        <a:xfrm>
          <a:off x="6105525" y="1609725"/>
          <a:ext cx="809626"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5BC3141-E3F3-4310-8A48-72C1335EC6C7}" type="TxLink">
            <a:rPr lang="en-US" sz="800" b="0" i="0" u="none" strike="noStrike">
              <a:solidFill>
                <a:schemeClr val="bg1"/>
              </a:solidFill>
              <a:latin typeface="Calibri"/>
              <a:ea typeface="Calibri"/>
              <a:cs typeface="Calibri"/>
            </a:rPr>
            <a:pPr marL="0" indent="0" algn="ctr"/>
            <a:t>Consulting</a:t>
          </a:fld>
          <a:endParaRPr lang="en-US" sz="300" b="0" i="0" u="none" strike="noStrike">
            <a:solidFill>
              <a:schemeClr val="bg1"/>
            </a:solidFill>
            <a:latin typeface="Calibri"/>
            <a:ea typeface="Calibri"/>
            <a:cs typeface="Calibri"/>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0.00673</cdr:x>
      <cdr:y>0.01393</cdr:y>
    </cdr:from>
    <cdr:to>
      <cdr:x>0.36234</cdr:x>
      <cdr:y>0.19669</cdr:y>
    </cdr:to>
    <cdr:sp macro="" textlink="">
      <cdr:nvSpPr>
        <cdr:cNvPr id="2" name="TextBox 5">
          <a:extLst xmlns:a="http://schemas.openxmlformats.org/drawingml/2006/main">
            <a:ext uri="{FF2B5EF4-FFF2-40B4-BE49-F238E27FC236}">
              <a16:creationId xmlns:a16="http://schemas.microsoft.com/office/drawing/2014/main" id="{BEAA8B29-7B09-C511-00F0-3B97F572C2A7}"/>
            </a:ext>
          </a:extLst>
        </cdr:cNvPr>
        <cdr:cNvSpPr txBox="1"/>
      </cdr:nvSpPr>
      <cdr:spPr>
        <a:xfrm xmlns:a="http://schemas.openxmlformats.org/drawingml/2006/main">
          <a:off x="50800" y="50800"/>
          <a:ext cx="2686051" cy="6667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GB" sz="4800">
            <a:solidFill>
              <a:schemeClr val="bg1"/>
            </a:solidFill>
            <a:latin typeface="Avenir Next LT Pro" panose="020F050202020403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7</xdr:col>
      <xdr:colOff>85724</xdr:colOff>
      <xdr:row>1</xdr:row>
      <xdr:rowOff>0</xdr:rowOff>
    </xdr:from>
    <xdr:to>
      <xdr:col>21</xdr:col>
      <xdr:colOff>360153</xdr:colOff>
      <xdr:row>33</xdr:row>
      <xdr:rowOff>38100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C91B782F-04ED-4462-A62E-2751A1E87B34}"/>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52924" y="190500"/>
              <a:ext cx="8808829" cy="61341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333375</xdr:colOff>
      <xdr:row>18</xdr:row>
      <xdr:rowOff>95250</xdr:rowOff>
    </xdr:from>
    <xdr:to>
      <xdr:col>7</xdr:col>
      <xdr:colOff>0</xdr:colOff>
      <xdr:row>26</xdr:row>
      <xdr:rowOff>49499</xdr:rowOff>
    </xdr:to>
    <xdr:sp macro="" textlink="">
      <xdr:nvSpPr>
        <xdr:cNvPr id="72" name="Flowchart: Connector 71">
          <a:extLst>
            <a:ext uri="{FF2B5EF4-FFF2-40B4-BE49-F238E27FC236}">
              <a16:creationId xmlns:a16="http://schemas.microsoft.com/office/drawing/2014/main" id="{AC6FA3BF-C5A1-E38A-85FE-D7681F82E5DB}"/>
            </a:ext>
          </a:extLst>
        </xdr:cNvPr>
        <xdr:cNvSpPr/>
      </xdr:nvSpPr>
      <xdr:spPr>
        <a:xfrm>
          <a:off x="2771775" y="3524250"/>
          <a:ext cx="1495425" cy="1478249"/>
        </a:xfrm>
        <a:prstGeom prst="flowChartConnector">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absolute">
    <xdr:from>
      <xdr:col>0</xdr:col>
      <xdr:colOff>0</xdr:colOff>
      <xdr:row>0</xdr:row>
      <xdr:rowOff>19049</xdr:rowOff>
    </xdr:from>
    <xdr:to>
      <xdr:col>29</xdr:col>
      <xdr:colOff>117600</xdr:colOff>
      <xdr:row>2</xdr:row>
      <xdr:rowOff>106049</xdr:rowOff>
    </xdr:to>
    <xdr:sp macro="[1]!Macro6" textlink="">
      <xdr:nvSpPr>
        <xdr:cNvPr id="8" name="Rectangle 7">
          <a:extLst>
            <a:ext uri="{FF2B5EF4-FFF2-40B4-BE49-F238E27FC236}">
              <a16:creationId xmlns:a16="http://schemas.microsoft.com/office/drawing/2014/main" id="{903FD84E-F422-43D6-8EB5-E4320D1C8AC1}"/>
            </a:ext>
          </a:extLst>
        </xdr:cNvPr>
        <xdr:cNvSpPr>
          <a:spLocks noChangeAspect="1"/>
        </xdr:cNvSpPr>
      </xdr:nvSpPr>
      <xdr:spPr>
        <a:xfrm>
          <a:off x="0" y="19049"/>
          <a:ext cx="17796000" cy="468000"/>
        </a:xfrm>
        <a:prstGeom prst="rect">
          <a:avLst/>
        </a:prstGeom>
        <a:gradFill>
          <a:gsLst>
            <a:gs pos="89000">
              <a:srgbClr val="0070C0">
                <a:alpha val="88000"/>
                <a:lumMod val="69000"/>
              </a:srgbClr>
            </a:gs>
            <a:gs pos="25000">
              <a:schemeClr val="tx1">
                <a:lumMod val="96000"/>
                <a:lumOff val="4000"/>
              </a:schemeClr>
            </a:gs>
          </a:gsLst>
          <a:lin ang="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12</xdr:col>
      <xdr:colOff>538893</xdr:colOff>
      <xdr:row>0</xdr:row>
      <xdr:rowOff>114300</xdr:rowOff>
    </xdr:from>
    <xdr:to>
      <xdr:col>14</xdr:col>
      <xdr:colOff>485891</xdr:colOff>
      <xdr:row>2</xdr:row>
      <xdr:rowOff>19050</xdr:rowOff>
    </xdr:to>
    <xdr:sp macro="[1]!Macro1" textlink="">
      <xdr:nvSpPr>
        <xdr:cNvPr id="2" name="Rectangle 1">
          <a:extLst>
            <a:ext uri="{FF2B5EF4-FFF2-40B4-BE49-F238E27FC236}">
              <a16:creationId xmlns:a16="http://schemas.microsoft.com/office/drawing/2014/main" id="{D2473A17-742E-4ADB-9092-6DD69E93EAFE}"/>
            </a:ext>
          </a:extLst>
        </xdr:cNvPr>
        <xdr:cNvSpPr>
          <a:spLocks noChangeAspect="1"/>
        </xdr:cNvSpPr>
      </xdr:nvSpPr>
      <xdr:spPr>
        <a:xfrm>
          <a:off x="7854093" y="114300"/>
          <a:ext cx="116619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GB" sz="1100" b="0">
              <a:solidFill>
                <a:schemeClr val="bg1"/>
              </a:solidFill>
              <a:latin typeface="+mn-lt"/>
              <a:ea typeface="+mn-ea"/>
              <a:cs typeface="+mn-cs"/>
            </a:rPr>
            <a:t>Income </a:t>
          </a:r>
          <a:r>
            <a:rPr lang="en-GB" sz="1200" b="0">
              <a:solidFill>
                <a:schemeClr val="bg1"/>
              </a:solidFill>
              <a:latin typeface="+mn-lt"/>
              <a:ea typeface="+mn-ea"/>
              <a:cs typeface="+mn-cs"/>
            </a:rPr>
            <a:t>Source</a:t>
          </a:r>
          <a:endParaRPr lang="en-GB" sz="1100" b="0">
            <a:solidFill>
              <a:schemeClr val="bg1"/>
            </a:solidFill>
            <a:latin typeface="+mn-lt"/>
            <a:ea typeface="+mn-ea"/>
            <a:cs typeface="+mn-cs"/>
          </a:endParaRPr>
        </a:p>
      </xdr:txBody>
    </xdr:sp>
    <xdr:clientData/>
  </xdr:twoCellAnchor>
  <xdr:twoCellAnchor editAs="absolute">
    <xdr:from>
      <xdr:col>14</xdr:col>
      <xdr:colOff>483231</xdr:colOff>
      <xdr:row>0</xdr:row>
      <xdr:rowOff>95250</xdr:rowOff>
    </xdr:from>
    <xdr:to>
      <xdr:col>16</xdr:col>
      <xdr:colOff>580601</xdr:colOff>
      <xdr:row>2</xdr:row>
      <xdr:rowOff>0</xdr:rowOff>
    </xdr:to>
    <xdr:sp macro="[0]!Rectangle2_Click" textlink="">
      <xdr:nvSpPr>
        <xdr:cNvPr id="3" name="Rectangle 2">
          <a:extLst>
            <a:ext uri="{FF2B5EF4-FFF2-40B4-BE49-F238E27FC236}">
              <a16:creationId xmlns:a16="http://schemas.microsoft.com/office/drawing/2014/main" id="{82D5393D-B2F4-4757-B405-168EC93B6BA1}"/>
            </a:ext>
          </a:extLst>
        </xdr:cNvPr>
        <xdr:cNvSpPr>
          <a:spLocks noChangeAspect="1"/>
        </xdr:cNvSpPr>
      </xdr:nvSpPr>
      <xdr:spPr>
        <a:xfrm>
          <a:off x="9017631" y="95250"/>
          <a:ext cx="1316570"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a:solidFill>
                <a:schemeClr val="bg1"/>
              </a:solidFill>
              <a:latin typeface="+mn-lt"/>
              <a:cs typeface="Arial" panose="020B0604020202020204" pitchFamily="34" charset="0"/>
            </a:rPr>
            <a:t>Geographically</a:t>
          </a:r>
        </a:p>
      </xdr:txBody>
    </xdr:sp>
    <xdr:clientData/>
  </xdr:twoCellAnchor>
  <xdr:twoCellAnchor editAs="absolute">
    <xdr:from>
      <xdr:col>17</xdr:col>
      <xdr:colOff>18139</xdr:colOff>
      <xdr:row>0</xdr:row>
      <xdr:rowOff>114300</xdr:rowOff>
    </xdr:from>
    <xdr:to>
      <xdr:col>19</xdr:col>
      <xdr:colOff>22307</xdr:colOff>
      <xdr:row>2</xdr:row>
      <xdr:rowOff>19050</xdr:rowOff>
    </xdr:to>
    <xdr:sp macro="[1]!Macro4" textlink="">
      <xdr:nvSpPr>
        <xdr:cNvPr id="4" name="Rectangle 3">
          <a:extLst>
            <a:ext uri="{FF2B5EF4-FFF2-40B4-BE49-F238E27FC236}">
              <a16:creationId xmlns:a16="http://schemas.microsoft.com/office/drawing/2014/main" id="{0D4C22B9-67E9-4D35-9B69-2A4B0669D829}"/>
            </a:ext>
          </a:extLst>
        </xdr:cNvPr>
        <xdr:cNvSpPr>
          <a:spLocks noChangeAspect="1"/>
        </xdr:cNvSpPr>
      </xdr:nvSpPr>
      <xdr:spPr>
        <a:xfrm>
          <a:off x="10381339" y="114300"/>
          <a:ext cx="1223368"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bg1">
                  <a:lumMod val="75000"/>
                </a:schemeClr>
              </a:solidFill>
              <a:latin typeface="+mn-lt"/>
              <a:cs typeface="Arial" panose="020B0604020202020204" pitchFamily="34" charset="0"/>
            </a:rPr>
            <a:t>Sales process</a:t>
          </a:r>
        </a:p>
      </xdr:txBody>
    </xdr:sp>
    <xdr:clientData/>
  </xdr:twoCellAnchor>
  <xdr:twoCellAnchor editAs="absolute">
    <xdr:from>
      <xdr:col>15</xdr:col>
      <xdr:colOff>86188</xdr:colOff>
      <xdr:row>1</xdr:row>
      <xdr:rowOff>171448</xdr:rowOff>
    </xdr:from>
    <xdr:to>
      <xdr:col>16</xdr:col>
      <xdr:colOff>324883</xdr:colOff>
      <xdr:row>1</xdr:row>
      <xdr:rowOff>171448</xdr:rowOff>
    </xdr:to>
    <xdr:cxnSp macro="">
      <xdr:nvCxnSpPr>
        <xdr:cNvPr id="6" name="Straight Connector 5">
          <a:extLst>
            <a:ext uri="{FF2B5EF4-FFF2-40B4-BE49-F238E27FC236}">
              <a16:creationId xmlns:a16="http://schemas.microsoft.com/office/drawing/2014/main" id="{8F3F0CC8-46F8-4B83-96BC-98CB15658720}"/>
            </a:ext>
          </a:extLst>
        </xdr:cNvPr>
        <xdr:cNvCxnSpPr>
          <a:cxnSpLocks noChangeAspect="1"/>
        </xdr:cNvCxnSpPr>
      </xdr:nvCxnSpPr>
      <xdr:spPr>
        <a:xfrm>
          <a:off x="9230188" y="361948"/>
          <a:ext cx="848295" cy="0"/>
        </a:xfrm>
        <a:prstGeom prst="line">
          <a:avLst/>
        </a:prstGeom>
        <a:ln>
          <a:gradFill flip="none" rotWithShape="1">
            <a:gsLst>
              <a:gs pos="15000">
                <a:srgbClr val="0099FF">
                  <a:alpha val="79000"/>
                  <a:lumMod val="68000"/>
                  <a:lumOff val="32000"/>
                </a:srgbClr>
              </a:gs>
              <a:gs pos="88000">
                <a:srgbClr val="6600CC">
                  <a:lumMod val="77000"/>
                </a:srgbClr>
              </a:gs>
            </a:gsLst>
            <a:lin ang="0" scaled="1"/>
            <a:tileRect/>
          </a:gra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1</xdr:col>
      <xdr:colOff>373128</xdr:colOff>
      <xdr:row>0</xdr:row>
      <xdr:rowOff>123824</xdr:rowOff>
    </xdr:from>
    <xdr:to>
      <xdr:col>5</xdr:col>
      <xdr:colOff>190500</xdr:colOff>
      <xdr:row>1</xdr:row>
      <xdr:rowOff>180973</xdr:rowOff>
    </xdr:to>
    <xdr:sp macro="" textlink="">
      <xdr:nvSpPr>
        <xdr:cNvPr id="7" name="Rectangle 6">
          <a:extLst>
            <a:ext uri="{FF2B5EF4-FFF2-40B4-BE49-F238E27FC236}">
              <a16:creationId xmlns:a16="http://schemas.microsoft.com/office/drawing/2014/main" id="{65B229C9-9A50-4EAE-A21B-966561AD5929}"/>
            </a:ext>
          </a:extLst>
        </xdr:cNvPr>
        <xdr:cNvSpPr>
          <a:spLocks noChangeAspect="1"/>
        </xdr:cNvSpPr>
      </xdr:nvSpPr>
      <xdr:spPr>
        <a:xfrm>
          <a:off x="982728" y="123824"/>
          <a:ext cx="2255772" cy="2476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lt1"/>
              </a:solidFill>
              <a:effectLst/>
              <a:latin typeface="+mn-lt"/>
              <a:ea typeface="+mn-ea"/>
              <a:cs typeface="+mn-cs"/>
            </a:rPr>
            <a:t>Financial</a:t>
          </a:r>
          <a:r>
            <a:rPr lang="en-GB" sz="1800">
              <a:solidFill>
                <a:schemeClr val="lt1"/>
              </a:solidFill>
              <a:effectLst/>
              <a:latin typeface="+mn-lt"/>
              <a:ea typeface="+mn-ea"/>
              <a:cs typeface="+mn-cs"/>
            </a:rPr>
            <a:t> Dashboard </a:t>
          </a:r>
          <a:endParaRPr lang="en-GB" sz="1800" b="1">
            <a:solidFill>
              <a:schemeClr val="bg1">
                <a:lumMod val="75000"/>
              </a:schemeClr>
            </a:solidFill>
            <a:latin typeface="+mn-lt"/>
            <a:cs typeface="Arial" panose="020B0604020202020204" pitchFamily="34" charset="0"/>
          </a:endParaRPr>
        </a:p>
      </xdr:txBody>
    </xdr:sp>
    <xdr:clientData/>
  </xdr:twoCellAnchor>
  <xdr:twoCellAnchor editAs="absolute">
    <xdr:from>
      <xdr:col>1</xdr:col>
      <xdr:colOff>114713</xdr:colOff>
      <xdr:row>0</xdr:row>
      <xdr:rowOff>85725</xdr:rowOff>
    </xdr:from>
    <xdr:to>
      <xdr:col>1</xdr:col>
      <xdr:colOff>522403</xdr:colOff>
      <xdr:row>1</xdr:row>
      <xdr:rowOff>180974</xdr:rowOff>
    </xdr:to>
    <xdr:pic>
      <xdr:nvPicPr>
        <xdr:cNvPr id="9" name="Graphic 8" descr="Factory outline">
          <a:extLst>
            <a:ext uri="{FF2B5EF4-FFF2-40B4-BE49-F238E27FC236}">
              <a16:creationId xmlns:a16="http://schemas.microsoft.com/office/drawing/2014/main" id="{0AA38E1C-9D56-455F-B80F-AC00F47EB85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24313" y="85725"/>
          <a:ext cx="407690" cy="285749"/>
        </a:xfrm>
        <a:prstGeom prst="rect">
          <a:avLst/>
        </a:prstGeom>
      </xdr:spPr>
    </xdr:pic>
    <xdr:clientData/>
  </xdr:twoCellAnchor>
  <xdr:twoCellAnchor editAs="absolute">
    <xdr:from>
      <xdr:col>0</xdr:col>
      <xdr:colOff>219075</xdr:colOff>
      <xdr:row>3</xdr:row>
      <xdr:rowOff>187806</xdr:rowOff>
    </xdr:from>
    <xdr:to>
      <xdr:col>5</xdr:col>
      <xdr:colOff>299588</xdr:colOff>
      <xdr:row>6</xdr:row>
      <xdr:rowOff>90465</xdr:rowOff>
    </xdr:to>
    <xdr:sp macro="" textlink="">
      <xdr:nvSpPr>
        <xdr:cNvPr id="10" name="Rectangle 9">
          <a:extLst>
            <a:ext uri="{FF2B5EF4-FFF2-40B4-BE49-F238E27FC236}">
              <a16:creationId xmlns:a16="http://schemas.microsoft.com/office/drawing/2014/main" id="{EF496279-78EA-4F1A-A1AE-D40398CD4B64}"/>
            </a:ext>
          </a:extLst>
        </xdr:cNvPr>
        <xdr:cNvSpPr>
          <a:spLocks noChangeAspect="1"/>
        </xdr:cNvSpPr>
      </xdr:nvSpPr>
      <xdr:spPr>
        <a:xfrm>
          <a:off x="219075" y="759306"/>
          <a:ext cx="3128513" cy="47415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lt1"/>
              </a:solidFill>
              <a:effectLst/>
              <a:latin typeface="+mn-lt"/>
              <a:ea typeface="+mn-ea"/>
              <a:cs typeface="+mn-cs"/>
            </a:rPr>
            <a:t>Financial</a:t>
          </a:r>
          <a:r>
            <a:rPr lang="en-GB" sz="2800">
              <a:solidFill>
                <a:schemeClr val="lt1"/>
              </a:solidFill>
              <a:effectLst/>
              <a:latin typeface="+mn-lt"/>
              <a:ea typeface="+mn-ea"/>
              <a:cs typeface="+mn-cs"/>
            </a:rPr>
            <a:t> Statistics </a:t>
          </a:r>
          <a:endParaRPr lang="en-GB" sz="2800" b="1">
            <a:solidFill>
              <a:schemeClr val="bg1">
                <a:lumMod val="75000"/>
              </a:schemeClr>
            </a:solidFill>
            <a:latin typeface="+mn-lt"/>
            <a:cs typeface="Arial" panose="020B0604020202020204" pitchFamily="34" charset="0"/>
          </a:endParaRPr>
        </a:p>
      </xdr:txBody>
    </xdr:sp>
    <xdr:clientData/>
  </xdr:twoCellAnchor>
  <xdr:twoCellAnchor editAs="absolute">
    <xdr:from>
      <xdr:col>0</xdr:col>
      <xdr:colOff>171449</xdr:colOff>
      <xdr:row>5</xdr:row>
      <xdr:rowOff>122688</xdr:rowOff>
    </xdr:from>
    <xdr:to>
      <xdr:col>4</xdr:col>
      <xdr:colOff>276224</xdr:colOff>
      <xdr:row>10</xdr:row>
      <xdr:rowOff>0</xdr:rowOff>
    </xdr:to>
    <xdr:sp macro="" textlink="'Pivot Table'!O58">
      <xdr:nvSpPr>
        <xdr:cNvPr id="11" name="Rectangle 10">
          <a:extLst>
            <a:ext uri="{FF2B5EF4-FFF2-40B4-BE49-F238E27FC236}">
              <a16:creationId xmlns:a16="http://schemas.microsoft.com/office/drawing/2014/main" id="{44CDFF95-E827-4F2C-98BB-D4B0B0E2D377}"/>
            </a:ext>
          </a:extLst>
        </xdr:cNvPr>
        <xdr:cNvSpPr>
          <a:spLocks noChangeAspect="1"/>
        </xdr:cNvSpPr>
      </xdr:nvSpPr>
      <xdr:spPr>
        <a:xfrm>
          <a:off x="171449" y="1075188"/>
          <a:ext cx="2543175" cy="82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AEDBE3-D957-4B38-86A8-C2F6EA9D6657}" type="TxLink">
            <a:rPr lang="en-US" sz="3200" b="1" i="0" u="none" strike="noStrike">
              <a:gradFill>
                <a:gsLst>
                  <a:gs pos="42000">
                    <a:srgbClr val="0099FF"/>
                  </a:gs>
                  <a:gs pos="92000">
                    <a:srgbClr val="0000FF"/>
                  </a:gs>
                </a:gsLst>
                <a:lin ang="5400000" scaled="1"/>
              </a:gradFill>
              <a:latin typeface="Calibri"/>
              <a:ea typeface="Calibri"/>
              <a:cs typeface="Calibri"/>
            </a:rPr>
            <a:pPr marL="0" indent="0" algn="ctr"/>
            <a:t> </a:t>
          </a:fld>
          <a:endParaRPr lang="en-GB" sz="32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0</xdr:col>
      <xdr:colOff>437008</xdr:colOff>
      <xdr:row>14</xdr:row>
      <xdr:rowOff>95640</xdr:rowOff>
    </xdr:from>
    <xdr:to>
      <xdr:col>4</xdr:col>
      <xdr:colOff>457200</xdr:colOff>
      <xdr:row>26</xdr:row>
      <xdr:rowOff>60614</xdr:rowOff>
    </xdr:to>
    <xdr:grpSp>
      <xdr:nvGrpSpPr>
        <xdr:cNvPr id="66" name="Group 65">
          <a:extLst>
            <a:ext uri="{FF2B5EF4-FFF2-40B4-BE49-F238E27FC236}">
              <a16:creationId xmlns:a16="http://schemas.microsoft.com/office/drawing/2014/main" id="{01DF8E58-E909-9316-C3CF-605AD7B10E67}"/>
            </a:ext>
          </a:extLst>
        </xdr:cNvPr>
        <xdr:cNvGrpSpPr/>
      </xdr:nvGrpSpPr>
      <xdr:grpSpPr>
        <a:xfrm>
          <a:off x="437008" y="2762640"/>
          <a:ext cx="2458592" cy="2250974"/>
          <a:chOff x="354747" y="1856899"/>
          <a:chExt cx="2154850" cy="1983352"/>
        </a:xfrm>
      </xdr:grpSpPr>
      <xdr:grpSp>
        <xdr:nvGrpSpPr>
          <xdr:cNvPr id="63" name="Group 62">
            <a:extLst>
              <a:ext uri="{FF2B5EF4-FFF2-40B4-BE49-F238E27FC236}">
                <a16:creationId xmlns:a16="http://schemas.microsoft.com/office/drawing/2014/main" id="{8E10DEA7-89C3-8CE6-2E81-A2949A291ECA}"/>
              </a:ext>
            </a:extLst>
          </xdr:cNvPr>
          <xdr:cNvGrpSpPr/>
        </xdr:nvGrpSpPr>
        <xdr:grpSpPr>
          <a:xfrm>
            <a:off x="354747" y="1857982"/>
            <a:ext cx="959703" cy="1982269"/>
            <a:chOff x="354747" y="1857982"/>
            <a:chExt cx="959703" cy="1982269"/>
          </a:xfrm>
        </xdr:grpSpPr>
        <xdr:sp macro="" textlink="'Pivot Table'!K56">
          <xdr:nvSpPr>
            <xdr:cNvPr id="44" name="TextBox 43">
              <a:extLst>
                <a:ext uri="{FF2B5EF4-FFF2-40B4-BE49-F238E27FC236}">
                  <a16:creationId xmlns:a16="http://schemas.microsoft.com/office/drawing/2014/main" id="{F801FA62-37B3-44A2-86A7-E9E2847870B6}"/>
                </a:ext>
              </a:extLst>
            </xdr:cNvPr>
            <xdr:cNvSpPr txBox="1"/>
          </xdr:nvSpPr>
          <xdr:spPr>
            <a:xfrm>
              <a:off x="395542" y="3306625"/>
              <a:ext cx="73342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00090C5-E441-4539-8876-C07CFFE00478}" type="TxLink">
                <a:rPr lang="en-US" sz="1100" b="0" i="0" u="none" strike="noStrike">
                  <a:solidFill>
                    <a:schemeClr val="bg1"/>
                  </a:solidFill>
                  <a:latin typeface="Calibri"/>
                  <a:ea typeface="Calibri"/>
                  <a:cs typeface="Calibri"/>
                </a:rPr>
                <a:pPr marL="0" indent="0" algn="l"/>
                <a:t>UK</a:t>
              </a:fld>
              <a:endParaRPr lang="en-US" sz="1100" b="0" i="0" u="none" strike="noStrike">
                <a:solidFill>
                  <a:schemeClr val="bg1"/>
                </a:solidFill>
                <a:latin typeface="Calibri"/>
                <a:ea typeface="Calibri"/>
                <a:cs typeface="Calibri"/>
              </a:endParaRPr>
            </a:p>
          </xdr:txBody>
        </xdr:sp>
        <xdr:sp macro="" textlink="'Pivot Table'!K50">
          <xdr:nvSpPr>
            <xdr:cNvPr id="34" name="TextBox 33">
              <a:extLst>
                <a:ext uri="{FF2B5EF4-FFF2-40B4-BE49-F238E27FC236}">
                  <a16:creationId xmlns:a16="http://schemas.microsoft.com/office/drawing/2014/main" id="{4B113039-E7AE-CAE6-D577-062975EB785E}"/>
                </a:ext>
              </a:extLst>
            </xdr:cNvPr>
            <xdr:cNvSpPr txBox="1"/>
          </xdr:nvSpPr>
          <xdr:spPr>
            <a:xfrm>
              <a:off x="363584" y="1857982"/>
              <a:ext cx="950866"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032CBBE-B19D-44AE-9663-B24D5E87FB41}" type="TxLink">
                <a:rPr lang="en-US" sz="1100" b="0" i="0" u="none" strike="noStrike">
                  <a:solidFill>
                    <a:schemeClr val="bg1"/>
                  </a:solidFill>
                  <a:latin typeface="Calibri"/>
                  <a:ea typeface="Calibri"/>
                  <a:cs typeface="Calibri"/>
                </a:rPr>
                <a:pPr marL="0" indent="0" algn="l"/>
                <a:t>Australia</a:t>
              </a:fld>
              <a:endParaRPr lang="en-US" sz="1100" b="0" i="0" u="none" strike="noStrike">
                <a:solidFill>
                  <a:schemeClr val="bg1"/>
                </a:solidFill>
                <a:latin typeface="Calibri"/>
                <a:ea typeface="Calibri"/>
                <a:cs typeface="Calibri"/>
              </a:endParaRPr>
            </a:p>
          </xdr:txBody>
        </xdr:sp>
        <xdr:sp macro="" textlink="'Pivot Table'!K52">
          <xdr:nvSpPr>
            <xdr:cNvPr id="39" name="TextBox 38">
              <a:extLst>
                <a:ext uri="{FF2B5EF4-FFF2-40B4-BE49-F238E27FC236}">
                  <a16:creationId xmlns:a16="http://schemas.microsoft.com/office/drawing/2014/main" id="{31B82BAF-31E0-43CA-91D1-9D569A05184D}"/>
                </a:ext>
              </a:extLst>
            </xdr:cNvPr>
            <xdr:cNvSpPr txBox="1"/>
          </xdr:nvSpPr>
          <xdr:spPr>
            <a:xfrm>
              <a:off x="359852" y="2350388"/>
              <a:ext cx="819150"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70D3BB2-82A4-4173-A820-41AAED15F634}" type="TxLink">
                <a:rPr lang="en-US" sz="1100" b="0" i="0" u="none" strike="noStrike">
                  <a:solidFill>
                    <a:schemeClr val="bg1"/>
                  </a:solidFill>
                  <a:latin typeface="Calibri"/>
                  <a:ea typeface="Calibri"/>
                  <a:cs typeface="Calibri"/>
                </a:rPr>
                <a:pPr marL="0" indent="0" algn="l"/>
                <a:t>Canada</a:t>
              </a:fld>
              <a:endParaRPr lang="en-US" sz="1100" b="0" i="0" u="none" strike="noStrike">
                <a:solidFill>
                  <a:schemeClr val="bg1"/>
                </a:solidFill>
                <a:latin typeface="Calibri"/>
                <a:ea typeface="Calibri"/>
                <a:cs typeface="Calibri"/>
              </a:endParaRPr>
            </a:p>
          </xdr:txBody>
        </xdr:sp>
        <xdr:sp macro="" textlink="'Pivot Table'!K53">
          <xdr:nvSpPr>
            <xdr:cNvPr id="40" name="TextBox 39">
              <a:extLst>
                <a:ext uri="{FF2B5EF4-FFF2-40B4-BE49-F238E27FC236}">
                  <a16:creationId xmlns:a16="http://schemas.microsoft.com/office/drawing/2014/main" id="{224776D7-7DDE-4824-A2A1-34B70A73E9C8}"/>
                </a:ext>
              </a:extLst>
            </xdr:cNvPr>
            <xdr:cNvSpPr txBox="1"/>
          </xdr:nvSpPr>
          <xdr:spPr>
            <a:xfrm>
              <a:off x="355432" y="2596591"/>
              <a:ext cx="82867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30BFAD8-747B-41D7-88A4-043124CC38D9}" type="TxLink">
                <a:rPr lang="en-US" sz="1100" b="0" i="0" u="none" strike="noStrike">
                  <a:solidFill>
                    <a:schemeClr val="bg1"/>
                  </a:solidFill>
                  <a:latin typeface="Calibri"/>
                  <a:ea typeface="Calibri"/>
                  <a:cs typeface="Calibri"/>
                </a:rPr>
                <a:pPr marL="0" indent="0" algn="l"/>
                <a:t>Germany</a:t>
              </a:fld>
              <a:endParaRPr lang="en-US" sz="1100" b="0" i="0" u="none" strike="noStrike">
                <a:solidFill>
                  <a:schemeClr val="bg1"/>
                </a:solidFill>
                <a:latin typeface="Calibri"/>
                <a:ea typeface="Calibri"/>
                <a:cs typeface="Calibri"/>
              </a:endParaRPr>
            </a:p>
          </xdr:txBody>
        </xdr:sp>
        <xdr:sp macro="" textlink="'Pivot Table'!K54">
          <xdr:nvSpPr>
            <xdr:cNvPr id="41" name="TextBox 40">
              <a:extLst>
                <a:ext uri="{FF2B5EF4-FFF2-40B4-BE49-F238E27FC236}">
                  <a16:creationId xmlns:a16="http://schemas.microsoft.com/office/drawing/2014/main" id="{265B3B06-5203-4BEE-B61A-6FE3377EA14C}"/>
                </a:ext>
              </a:extLst>
            </xdr:cNvPr>
            <xdr:cNvSpPr txBox="1"/>
          </xdr:nvSpPr>
          <xdr:spPr>
            <a:xfrm>
              <a:off x="372472" y="2842794"/>
              <a:ext cx="742950"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20EEBC1-1DAF-421A-9412-7B7B434288E4}" type="TxLink">
                <a:rPr lang="en-US" sz="1100" b="0" i="0" u="none" strike="noStrike">
                  <a:solidFill>
                    <a:schemeClr val="bg1"/>
                  </a:solidFill>
                  <a:latin typeface="Calibri"/>
                  <a:ea typeface="Calibri"/>
                  <a:cs typeface="Calibri"/>
                </a:rPr>
                <a:pPr marL="0" indent="0" algn="l"/>
                <a:t>India</a:t>
              </a:fld>
              <a:endParaRPr lang="en-US" sz="1100" b="0" i="0" u="none" strike="noStrike">
                <a:solidFill>
                  <a:schemeClr val="bg1"/>
                </a:solidFill>
                <a:latin typeface="Calibri"/>
                <a:ea typeface="Calibri"/>
                <a:cs typeface="Calibri"/>
              </a:endParaRPr>
            </a:p>
          </xdr:txBody>
        </xdr:sp>
        <xdr:sp macro="" textlink="'Pivot Table'!K55">
          <xdr:nvSpPr>
            <xdr:cNvPr id="42" name="TextBox 41">
              <a:extLst>
                <a:ext uri="{FF2B5EF4-FFF2-40B4-BE49-F238E27FC236}">
                  <a16:creationId xmlns:a16="http://schemas.microsoft.com/office/drawing/2014/main" id="{BCA01406-0330-466B-B067-8A02B43F4EF0}"/>
                </a:ext>
              </a:extLst>
            </xdr:cNvPr>
            <xdr:cNvSpPr txBox="1"/>
          </xdr:nvSpPr>
          <xdr:spPr>
            <a:xfrm>
              <a:off x="379587" y="3079472"/>
              <a:ext cx="666750"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43F386F-28A3-49A5-AFCA-023CC6D6E194}" type="TxLink">
                <a:rPr lang="en-US" sz="1100" b="0" i="0" u="none" strike="noStrike">
                  <a:solidFill>
                    <a:schemeClr val="bg1"/>
                  </a:solidFill>
                  <a:latin typeface="Calibri"/>
                  <a:ea typeface="Calibri"/>
                  <a:cs typeface="Calibri"/>
                </a:rPr>
                <a:pPr marL="0" indent="0" algn="l"/>
                <a:t>Japan</a:t>
              </a:fld>
              <a:endParaRPr lang="en-US" sz="1100" b="0" i="0" u="none" strike="noStrike">
                <a:solidFill>
                  <a:schemeClr val="bg1"/>
                </a:solidFill>
                <a:latin typeface="Calibri"/>
                <a:ea typeface="Calibri"/>
                <a:cs typeface="Calibri"/>
              </a:endParaRPr>
            </a:p>
          </xdr:txBody>
        </xdr:sp>
        <xdr:sp macro="" textlink="'Pivot Table'!K51">
          <xdr:nvSpPr>
            <xdr:cNvPr id="43" name="TextBox 42">
              <a:extLst>
                <a:ext uri="{FF2B5EF4-FFF2-40B4-BE49-F238E27FC236}">
                  <a16:creationId xmlns:a16="http://schemas.microsoft.com/office/drawing/2014/main" id="{92312C29-AA55-4B0A-8B7B-4F0239562E83}"/>
                </a:ext>
              </a:extLst>
            </xdr:cNvPr>
            <xdr:cNvSpPr txBox="1"/>
          </xdr:nvSpPr>
          <xdr:spPr>
            <a:xfrm>
              <a:off x="354747" y="2094660"/>
              <a:ext cx="75247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23D6F9-CFEF-42C3-B8A3-F8425DA2BAAF}" type="TxLink">
                <a:rPr lang="en-US" sz="1100" b="0" i="0" u="none" strike="noStrike">
                  <a:solidFill>
                    <a:schemeClr val="bg1"/>
                  </a:solidFill>
                  <a:latin typeface="Calibri"/>
                  <a:ea typeface="Calibri"/>
                  <a:cs typeface="Calibri"/>
                </a:rPr>
                <a:pPr marL="0" indent="0" algn="l"/>
                <a:t>Brazil</a:t>
              </a:fld>
              <a:endParaRPr lang="en-US" sz="1100" b="0" i="0" u="none" strike="noStrike">
                <a:solidFill>
                  <a:schemeClr val="bg1"/>
                </a:solidFill>
                <a:latin typeface="Calibri"/>
                <a:ea typeface="Calibri"/>
                <a:cs typeface="Calibri"/>
              </a:endParaRPr>
            </a:p>
          </xdr:txBody>
        </xdr:sp>
        <xdr:sp macro="" textlink="'Pivot Table'!K57">
          <xdr:nvSpPr>
            <xdr:cNvPr id="45" name="TextBox 44">
              <a:extLst>
                <a:ext uri="{FF2B5EF4-FFF2-40B4-BE49-F238E27FC236}">
                  <a16:creationId xmlns:a16="http://schemas.microsoft.com/office/drawing/2014/main" id="{0CEE5386-794E-4B2C-A992-560AC7A409CF}"/>
                </a:ext>
              </a:extLst>
            </xdr:cNvPr>
            <xdr:cNvSpPr txBox="1"/>
          </xdr:nvSpPr>
          <xdr:spPr>
            <a:xfrm>
              <a:off x="384692" y="3524250"/>
              <a:ext cx="79057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AF9089-80FD-4D43-BBD1-DFA7EFC263FF}" type="TxLink">
                <a:rPr lang="en-US" sz="1100" b="0" i="0" u="none" strike="noStrike">
                  <a:solidFill>
                    <a:schemeClr val="bg1"/>
                  </a:solidFill>
                  <a:latin typeface="Calibri"/>
                  <a:ea typeface="Calibri"/>
                  <a:cs typeface="Calibri"/>
                </a:rPr>
                <a:pPr marL="0" indent="0" algn="l"/>
                <a:t>USA</a:t>
              </a:fld>
              <a:endParaRPr lang="en-US" sz="1100" b="0" i="0" u="none" strike="noStrike">
                <a:solidFill>
                  <a:schemeClr val="bg1"/>
                </a:solidFill>
                <a:latin typeface="Calibri"/>
                <a:ea typeface="Calibri"/>
                <a:cs typeface="Calibri"/>
              </a:endParaRPr>
            </a:p>
          </xdr:txBody>
        </xdr:sp>
      </xdr:grpSp>
      <xdr:grpSp>
        <xdr:nvGrpSpPr>
          <xdr:cNvPr id="64" name="Group 63">
            <a:extLst>
              <a:ext uri="{FF2B5EF4-FFF2-40B4-BE49-F238E27FC236}">
                <a16:creationId xmlns:a16="http://schemas.microsoft.com/office/drawing/2014/main" id="{14801CE7-DBB8-0E6B-E527-C8DE87625F24}"/>
              </a:ext>
            </a:extLst>
          </xdr:cNvPr>
          <xdr:cNvGrpSpPr/>
        </xdr:nvGrpSpPr>
        <xdr:grpSpPr>
          <a:xfrm>
            <a:off x="1114425" y="1856899"/>
            <a:ext cx="707691" cy="1964302"/>
            <a:chOff x="1114425" y="1856899"/>
            <a:chExt cx="707691" cy="1964302"/>
          </a:xfrm>
        </xdr:grpSpPr>
        <xdr:sp macro="" textlink="'Pivot Table'!L50">
          <xdr:nvSpPr>
            <xdr:cNvPr id="29" name="TextBox 28">
              <a:extLst>
                <a:ext uri="{FF2B5EF4-FFF2-40B4-BE49-F238E27FC236}">
                  <a16:creationId xmlns:a16="http://schemas.microsoft.com/office/drawing/2014/main" id="{F44A2D51-6377-A9B2-6EE2-EF78C23F67E9}"/>
                </a:ext>
              </a:extLst>
            </xdr:cNvPr>
            <xdr:cNvSpPr txBox="1"/>
          </xdr:nvSpPr>
          <xdr:spPr>
            <a:xfrm>
              <a:off x="1115089" y="1856899"/>
              <a:ext cx="47558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468CAB1-1CC1-48C1-9809-0F4C0EC20D2F}" type="TxLink">
                <a:rPr lang="en-US" sz="1100" b="0" i="0" u="none" strike="noStrike">
                  <a:solidFill>
                    <a:schemeClr val="bg1"/>
                  </a:solidFill>
                  <a:latin typeface="Calibri"/>
                  <a:ea typeface="Calibri"/>
                  <a:cs typeface="Calibri"/>
                </a:rPr>
                <a:pPr marL="0" indent="0" algn="l"/>
                <a:t>14%</a:t>
              </a:fld>
              <a:endParaRPr lang="en-US" sz="1100" b="0" i="0" u="none" strike="noStrike">
                <a:solidFill>
                  <a:schemeClr val="bg1"/>
                </a:solidFill>
                <a:latin typeface="Calibri"/>
                <a:ea typeface="Calibri"/>
                <a:cs typeface="Calibri"/>
              </a:endParaRPr>
            </a:p>
          </xdr:txBody>
        </xdr:sp>
        <xdr:sp macro="" textlink="'Pivot Table'!L51">
          <xdr:nvSpPr>
            <xdr:cNvPr id="48" name="TextBox 47">
              <a:extLst>
                <a:ext uri="{FF2B5EF4-FFF2-40B4-BE49-F238E27FC236}">
                  <a16:creationId xmlns:a16="http://schemas.microsoft.com/office/drawing/2014/main" id="{D589EDD2-13E8-4C7D-ADF8-90FDD8CB6ADE}"/>
                </a:ext>
              </a:extLst>
            </xdr:cNvPr>
            <xdr:cNvSpPr txBox="1"/>
          </xdr:nvSpPr>
          <xdr:spPr>
            <a:xfrm>
              <a:off x="1114425" y="2095500"/>
              <a:ext cx="681469"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7061D1-AC10-4884-8C67-298D9B3A13BA}" type="TxLink">
                <a:rPr lang="en-US" sz="1100" b="0" i="0" u="none" strike="noStrike">
                  <a:solidFill>
                    <a:schemeClr val="bg1"/>
                  </a:solidFill>
                  <a:latin typeface="Calibri"/>
                  <a:ea typeface="Calibri"/>
                  <a:cs typeface="Calibri"/>
                </a:rPr>
                <a:pPr marL="0" indent="0" algn="l"/>
                <a:t>17%</a:t>
              </a:fld>
              <a:endParaRPr lang="en-US" sz="1100" b="0" i="0" u="none" strike="noStrike">
                <a:solidFill>
                  <a:schemeClr val="bg1"/>
                </a:solidFill>
                <a:latin typeface="Calibri"/>
                <a:ea typeface="Calibri"/>
                <a:cs typeface="Calibri"/>
              </a:endParaRPr>
            </a:p>
          </xdr:txBody>
        </xdr:sp>
        <xdr:sp macro="" textlink="'Pivot Table'!L52">
          <xdr:nvSpPr>
            <xdr:cNvPr id="49" name="TextBox 48">
              <a:extLst>
                <a:ext uri="{FF2B5EF4-FFF2-40B4-BE49-F238E27FC236}">
                  <a16:creationId xmlns:a16="http://schemas.microsoft.com/office/drawing/2014/main" id="{F219B50C-2527-4722-9E1D-9A9A194CADD3}"/>
                </a:ext>
              </a:extLst>
            </xdr:cNvPr>
            <xdr:cNvSpPr txBox="1"/>
          </xdr:nvSpPr>
          <xdr:spPr>
            <a:xfrm>
              <a:off x="1123950" y="2324100"/>
              <a:ext cx="681469"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CE68905-601A-498C-8C49-CB3A274AA18A}" type="TxLink">
                <a:rPr lang="en-US" sz="1100" b="0" i="0" u="none" strike="noStrike">
                  <a:solidFill>
                    <a:schemeClr val="bg1"/>
                  </a:solidFill>
                  <a:latin typeface="Calibri"/>
                  <a:ea typeface="Calibri"/>
                  <a:cs typeface="Calibri"/>
                </a:rPr>
                <a:pPr marL="0" indent="0" algn="l"/>
                <a:t>9%</a:t>
              </a:fld>
              <a:endParaRPr lang="en-US" sz="1100" b="0" i="0" u="none" strike="noStrike">
                <a:solidFill>
                  <a:schemeClr val="bg1"/>
                </a:solidFill>
                <a:latin typeface="Calibri"/>
                <a:ea typeface="Calibri"/>
                <a:cs typeface="Calibri"/>
              </a:endParaRPr>
            </a:p>
          </xdr:txBody>
        </xdr:sp>
        <xdr:sp macro="" textlink="'Pivot Table'!L53">
          <xdr:nvSpPr>
            <xdr:cNvPr id="50" name="TextBox 49">
              <a:extLst>
                <a:ext uri="{FF2B5EF4-FFF2-40B4-BE49-F238E27FC236}">
                  <a16:creationId xmlns:a16="http://schemas.microsoft.com/office/drawing/2014/main" id="{073E0C64-4D55-4DB3-94CB-8E33C2CF53BB}"/>
                </a:ext>
              </a:extLst>
            </xdr:cNvPr>
            <xdr:cNvSpPr txBox="1"/>
          </xdr:nvSpPr>
          <xdr:spPr>
            <a:xfrm>
              <a:off x="1140647" y="2581275"/>
              <a:ext cx="681469"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C93EB14-7D79-4E5D-BC8B-ECD5A36B13CF}" type="TxLink">
                <a:rPr lang="en-US" sz="1100" b="0" i="0" u="none" strike="noStrike">
                  <a:solidFill>
                    <a:schemeClr val="bg1"/>
                  </a:solidFill>
                  <a:latin typeface="Calibri"/>
                  <a:ea typeface="Calibri"/>
                  <a:cs typeface="Calibri"/>
                </a:rPr>
                <a:pPr marL="0" indent="0" algn="l"/>
                <a:t>8%</a:t>
              </a:fld>
              <a:endParaRPr lang="en-US" sz="1100" b="0" i="0" u="none" strike="noStrike">
                <a:solidFill>
                  <a:schemeClr val="bg1"/>
                </a:solidFill>
                <a:latin typeface="Calibri"/>
                <a:ea typeface="Calibri"/>
                <a:cs typeface="Calibri"/>
              </a:endParaRPr>
            </a:p>
          </xdr:txBody>
        </xdr:sp>
        <xdr:sp macro="" textlink="'Pivot Table'!L54">
          <xdr:nvSpPr>
            <xdr:cNvPr id="51" name="TextBox 50">
              <a:extLst>
                <a:ext uri="{FF2B5EF4-FFF2-40B4-BE49-F238E27FC236}">
                  <a16:creationId xmlns:a16="http://schemas.microsoft.com/office/drawing/2014/main" id="{89C76B58-6E37-4594-9306-92F568DDE1BF}"/>
                </a:ext>
              </a:extLst>
            </xdr:cNvPr>
            <xdr:cNvSpPr txBox="1"/>
          </xdr:nvSpPr>
          <xdr:spPr>
            <a:xfrm>
              <a:off x="1133475" y="2819400"/>
              <a:ext cx="681469"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BA8176-238B-4475-B586-E45F50F95C1E}" type="TxLink">
                <a:rPr lang="en-US" sz="1100" b="0" i="0" u="none" strike="noStrike">
                  <a:solidFill>
                    <a:schemeClr val="bg1"/>
                  </a:solidFill>
                  <a:latin typeface="Calibri"/>
                  <a:ea typeface="Calibri"/>
                  <a:cs typeface="Calibri"/>
                </a:rPr>
                <a:pPr marL="0" indent="0" algn="l"/>
                <a:t>9%</a:t>
              </a:fld>
              <a:endParaRPr lang="en-US" sz="1100" b="0" i="0" u="none" strike="noStrike">
                <a:solidFill>
                  <a:schemeClr val="bg1"/>
                </a:solidFill>
                <a:latin typeface="Calibri"/>
                <a:ea typeface="Calibri"/>
                <a:cs typeface="Calibri"/>
              </a:endParaRPr>
            </a:p>
          </xdr:txBody>
        </xdr:sp>
        <xdr:sp macro="" textlink="'Pivot Table'!L55">
          <xdr:nvSpPr>
            <xdr:cNvPr id="52" name="TextBox 51">
              <a:extLst>
                <a:ext uri="{FF2B5EF4-FFF2-40B4-BE49-F238E27FC236}">
                  <a16:creationId xmlns:a16="http://schemas.microsoft.com/office/drawing/2014/main" id="{105EFCC6-670D-4756-93A4-39C956BACDB7}"/>
                </a:ext>
              </a:extLst>
            </xdr:cNvPr>
            <xdr:cNvSpPr txBox="1"/>
          </xdr:nvSpPr>
          <xdr:spPr>
            <a:xfrm>
              <a:off x="1123951" y="3057525"/>
              <a:ext cx="457200"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721EE4C-9082-4458-837F-D651ED2376D0}" type="TxLink">
                <a:rPr lang="en-US" sz="1100" b="0" i="0" u="none" strike="noStrike">
                  <a:solidFill>
                    <a:schemeClr val="bg1"/>
                  </a:solidFill>
                  <a:latin typeface="Calibri"/>
                  <a:ea typeface="Calibri"/>
                  <a:cs typeface="Calibri"/>
                </a:rPr>
                <a:pPr marL="0" indent="0" algn="l"/>
                <a:t>18%</a:t>
              </a:fld>
              <a:endParaRPr lang="en-US" sz="1100" b="0" i="0" u="none" strike="noStrike">
                <a:solidFill>
                  <a:schemeClr val="bg1"/>
                </a:solidFill>
                <a:latin typeface="Calibri"/>
                <a:ea typeface="Calibri"/>
                <a:cs typeface="Calibri"/>
              </a:endParaRPr>
            </a:p>
          </xdr:txBody>
        </xdr:sp>
        <xdr:sp macro="" textlink="'Pivot Table'!L56">
          <xdr:nvSpPr>
            <xdr:cNvPr id="53" name="TextBox 52">
              <a:extLst>
                <a:ext uri="{FF2B5EF4-FFF2-40B4-BE49-F238E27FC236}">
                  <a16:creationId xmlns:a16="http://schemas.microsoft.com/office/drawing/2014/main" id="{2B0FD85E-3780-4CE5-AAE6-B758827C6B32}"/>
                </a:ext>
              </a:extLst>
            </xdr:cNvPr>
            <xdr:cNvSpPr txBox="1"/>
          </xdr:nvSpPr>
          <xdr:spPr>
            <a:xfrm>
              <a:off x="1123950" y="3267075"/>
              <a:ext cx="681469"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0867AA-CBC8-4AF9-B4E7-EF869AC82684}" type="TxLink">
                <a:rPr lang="en-US" sz="1100" b="0" i="0" u="none" strike="noStrike">
                  <a:solidFill>
                    <a:schemeClr val="bg1"/>
                  </a:solidFill>
                  <a:latin typeface="Calibri"/>
                  <a:ea typeface="Calibri"/>
                  <a:cs typeface="Calibri"/>
                </a:rPr>
                <a:pPr marL="0" indent="0" algn="l"/>
                <a:t>14%</a:t>
              </a:fld>
              <a:endParaRPr lang="en-US" sz="1100" b="0" i="0" u="none" strike="noStrike">
                <a:solidFill>
                  <a:schemeClr val="bg1"/>
                </a:solidFill>
                <a:latin typeface="Calibri"/>
                <a:ea typeface="Calibri"/>
                <a:cs typeface="Calibri"/>
              </a:endParaRPr>
            </a:p>
          </xdr:txBody>
        </xdr:sp>
        <xdr:sp macro="" textlink="'Pivot Table'!L57">
          <xdr:nvSpPr>
            <xdr:cNvPr id="54" name="TextBox 53">
              <a:extLst>
                <a:ext uri="{FF2B5EF4-FFF2-40B4-BE49-F238E27FC236}">
                  <a16:creationId xmlns:a16="http://schemas.microsoft.com/office/drawing/2014/main" id="{BED69A94-19AC-4D12-BF1F-36F07D98AAAC}"/>
                </a:ext>
              </a:extLst>
            </xdr:cNvPr>
            <xdr:cNvSpPr txBox="1"/>
          </xdr:nvSpPr>
          <xdr:spPr>
            <a:xfrm>
              <a:off x="1133476" y="3524250"/>
              <a:ext cx="533400" cy="296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D3C8AA2-ED14-4748-92B2-3A8ED29A0F02}" type="TxLink">
                <a:rPr lang="en-US" sz="1100" b="0" i="0" u="none" strike="noStrike">
                  <a:solidFill>
                    <a:schemeClr val="bg1"/>
                  </a:solidFill>
                  <a:latin typeface="Calibri"/>
                  <a:ea typeface="Calibri"/>
                  <a:cs typeface="Calibri"/>
                </a:rPr>
                <a:pPr marL="0" indent="0" algn="l"/>
                <a:t>10%</a:t>
              </a:fld>
              <a:endParaRPr lang="en-US" sz="1100" b="0" i="0" u="none" strike="noStrike">
                <a:solidFill>
                  <a:schemeClr val="bg1"/>
                </a:solidFill>
                <a:latin typeface="Calibri"/>
                <a:ea typeface="Calibri"/>
                <a:cs typeface="Calibri"/>
              </a:endParaRPr>
            </a:p>
          </xdr:txBody>
        </xdr:sp>
      </xdr:grpSp>
      <xdr:grpSp>
        <xdr:nvGrpSpPr>
          <xdr:cNvPr id="65" name="Group 64">
            <a:extLst>
              <a:ext uri="{FF2B5EF4-FFF2-40B4-BE49-F238E27FC236}">
                <a16:creationId xmlns:a16="http://schemas.microsoft.com/office/drawing/2014/main" id="{ED9F15B6-5523-3A98-25B0-FBC1E2EF6024}"/>
              </a:ext>
            </a:extLst>
          </xdr:cNvPr>
          <xdr:cNvGrpSpPr/>
        </xdr:nvGrpSpPr>
        <xdr:grpSpPr>
          <a:xfrm>
            <a:off x="1521647" y="1860572"/>
            <a:ext cx="987950" cy="1979679"/>
            <a:chOff x="1521647" y="1860572"/>
            <a:chExt cx="987950" cy="1979679"/>
          </a:xfrm>
        </xdr:grpSpPr>
        <xdr:sp macro="" textlink="'Pivot Table'!M50">
          <xdr:nvSpPr>
            <xdr:cNvPr id="24" name="TextBox 23">
              <a:extLst>
                <a:ext uri="{FF2B5EF4-FFF2-40B4-BE49-F238E27FC236}">
                  <a16:creationId xmlns:a16="http://schemas.microsoft.com/office/drawing/2014/main" id="{90EA152B-CAED-E61E-AD59-4CC5EBCA21EC}"/>
                </a:ext>
              </a:extLst>
            </xdr:cNvPr>
            <xdr:cNvSpPr txBox="1"/>
          </xdr:nvSpPr>
          <xdr:spPr>
            <a:xfrm>
              <a:off x="1528812" y="1860572"/>
              <a:ext cx="913999"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7B25BF1-22F5-422B-A576-7DEF64C64E8D}" type="TxLink">
                <a:rPr lang="en-US" sz="1100" b="0" i="0" u="none" strike="noStrike">
                  <a:solidFill>
                    <a:schemeClr val="bg1"/>
                  </a:solidFill>
                  <a:latin typeface="Calibri"/>
                  <a:ea typeface="Calibri"/>
                  <a:cs typeface="Calibri"/>
                </a:rPr>
                <a:pPr marL="0" indent="0" algn="l"/>
                <a:t> $794,415 </a:t>
              </a:fld>
              <a:endParaRPr lang="en-US" sz="1100" b="0" i="0" u="none" strike="noStrike">
                <a:solidFill>
                  <a:schemeClr val="bg1"/>
                </a:solidFill>
                <a:latin typeface="Calibri"/>
                <a:ea typeface="Calibri"/>
                <a:cs typeface="Calibri"/>
              </a:endParaRPr>
            </a:p>
          </xdr:txBody>
        </xdr:sp>
        <xdr:sp macro="" textlink="'Pivot Table'!M51">
          <xdr:nvSpPr>
            <xdr:cNvPr id="55" name="TextBox 54">
              <a:extLst>
                <a:ext uri="{FF2B5EF4-FFF2-40B4-BE49-F238E27FC236}">
                  <a16:creationId xmlns:a16="http://schemas.microsoft.com/office/drawing/2014/main" id="{E75B907B-B0EE-4954-B877-68CC2B3C3A4F}"/>
                </a:ext>
              </a:extLst>
            </xdr:cNvPr>
            <xdr:cNvSpPr txBox="1"/>
          </xdr:nvSpPr>
          <xdr:spPr>
            <a:xfrm>
              <a:off x="1521647" y="2105025"/>
              <a:ext cx="82151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AB3EA11-F6B4-497B-A744-8AB6B23E6BEA}" type="TxLink">
                <a:rPr lang="en-US" sz="1100" b="0" i="0" u="none" strike="noStrike">
                  <a:solidFill>
                    <a:schemeClr val="bg1"/>
                  </a:solidFill>
                  <a:latin typeface="Calibri"/>
                  <a:ea typeface="Calibri"/>
                  <a:cs typeface="Calibri"/>
                </a:rPr>
                <a:pPr marL="0" indent="0" algn="l"/>
                <a:t> $956,263 </a:t>
              </a:fld>
              <a:endParaRPr lang="en-US" sz="1100" b="0" i="0" u="none" strike="noStrike">
                <a:solidFill>
                  <a:schemeClr val="bg1"/>
                </a:solidFill>
                <a:latin typeface="Calibri"/>
                <a:ea typeface="Calibri"/>
                <a:cs typeface="Calibri"/>
              </a:endParaRPr>
            </a:p>
          </xdr:txBody>
        </xdr:sp>
        <xdr:sp macro="" textlink="'Pivot Table'!M53">
          <xdr:nvSpPr>
            <xdr:cNvPr id="56" name="TextBox 55">
              <a:extLst>
                <a:ext uri="{FF2B5EF4-FFF2-40B4-BE49-F238E27FC236}">
                  <a16:creationId xmlns:a16="http://schemas.microsoft.com/office/drawing/2014/main" id="{FC63B6D4-8D90-42D9-965C-52148D16D54F}"/>
                </a:ext>
              </a:extLst>
            </xdr:cNvPr>
            <xdr:cNvSpPr txBox="1"/>
          </xdr:nvSpPr>
          <xdr:spPr>
            <a:xfrm>
              <a:off x="1546692" y="2581275"/>
              <a:ext cx="82151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5E4EB7-E196-4602-81FE-A365F99CEEF9}" type="TxLink">
                <a:rPr lang="en-US" sz="1100" b="0" i="0" u="none" strike="noStrike">
                  <a:solidFill>
                    <a:schemeClr val="bg1"/>
                  </a:solidFill>
                  <a:latin typeface="Calibri"/>
                  <a:ea typeface="Calibri"/>
                  <a:cs typeface="Calibri"/>
                </a:rPr>
                <a:pPr marL="0" indent="0" algn="l"/>
                <a:t> $425,298 </a:t>
              </a:fld>
              <a:endParaRPr lang="en-US" sz="1100" b="0" i="0" u="none" strike="noStrike">
                <a:solidFill>
                  <a:schemeClr val="bg1"/>
                </a:solidFill>
                <a:latin typeface="Calibri"/>
                <a:ea typeface="Calibri"/>
                <a:cs typeface="Calibri"/>
              </a:endParaRPr>
            </a:p>
          </xdr:txBody>
        </xdr:sp>
        <xdr:sp macro="" textlink="'Pivot Table'!M54">
          <xdr:nvSpPr>
            <xdr:cNvPr id="57" name="TextBox 56">
              <a:extLst>
                <a:ext uri="{FF2B5EF4-FFF2-40B4-BE49-F238E27FC236}">
                  <a16:creationId xmlns:a16="http://schemas.microsoft.com/office/drawing/2014/main" id="{22FA0935-6254-47B6-AA35-77B4721B1209}"/>
                </a:ext>
              </a:extLst>
            </xdr:cNvPr>
            <xdr:cNvSpPr txBox="1"/>
          </xdr:nvSpPr>
          <xdr:spPr>
            <a:xfrm>
              <a:off x="1558569" y="2808743"/>
              <a:ext cx="951028"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946BB6-7176-4916-B65E-80C76D96237B}" type="TxLink">
                <a:rPr lang="en-US" sz="1100" b="0" i="0" u="none" strike="noStrike">
                  <a:solidFill>
                    <a:schemeClr val="bg1"/>
                  </a:solidFill>
                  <a:latin typeface="Calibri"/>
                  <a:ea typeface="Calibri"/>
                  <a:cs typeface="Calibri"/>
                </a:rPr>
                <a:pPr marL="0" indent="0" algn="l"/>
                <a:t> $520,574 </a:t>
              </a:fld>
              <a:endParaRPr lang="en-US" sz="1100" b="0" i="0" u="none" strike="noStrike">
                <a:solidFill>
                  <a:schemeClr val="bg1"/>
                </a:solidFill>
                <a:latin typeface="Calibri"/>
                <a:ea typeface="Calibri"/>
                <a:cs typeface="Calibri"/>
              </a:endParaRPr>
            </a:p>
          </xdr:txBody>
        </xdr:sp>
        <xdr:sp macro="" textlink="'Pivot Table'!M52">
          <xdr:nvSpPr>
            <xdr:cNvPr id="58" name="TextBox 57">
              <a:extLst>
                <a:ext uri="{FF2B5EF4-FFF2-40B4-BE49-F238E27FC236}">
                  <a16:creationId xmlns:a16="http://schemas.microsoft.com/office/drawing/2014/main" id="{8C20A0F7-05D5-4C90-8F3B-AD0A81098577}"/>
                </a:ext>
              </a:extLst>
            </xdr:cNvPr>
            <xdr:cNvSpPr txBox="1"/>
          </xdr:nvSpPr>
          <xdr:spPr>
            <a:xfrm>
              <a:off x="1538344" y="2324100"/>
              <a:ext cx="82151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E971B44-5848-4D83-BA5F-CE120D858B20}" type="TxLink">
                <a:rPr lang="en-US" sz="1100" b="0" i="0" u="none" strike="noStrike">
                  <a:solidFill>
                    <a:schemeClr val="bg1"/>
                  </a:solidFill>
                  <a:latin typeface="Calibri"/>
                  <a:ea typeface="Calibri"/>
                  <a:cs typeface="Calibri"/>
                </a:rPr>
                <a:pPr marL="0" indent="0" algn="l"/>
                <a:t> $502,137 </a:t>
              </a:fld>
              <a:endParaRPr lang="en-US" sz="1100" b="0" i="0" u="none" strike="noStrike">
                <a:solidFill>
                  <a:schemeClr val="bg1"/>
                </a:solidFill>
                <a:latin typeface="Calibri"/>
                <a:ea typeface="Calibri"/>
                <a:cs typeface="Calibri"/>
              </a:endParaRPr>
            </a:p>
          </xdr:txBody>
        </xdr:sp>
        <xdr:sp macro="" textlink="'Pivot Table'!M56">
          <xdr:nvSpPr>
            <xdr:cNvPr id="59" name="TextBox 58">
              <a:extLst>
                <a:ext uri="{FF2B5EF4-FFF2-40B4-BE49-F238E27FC236}">
                  <a16:creationId xmlns:a16="http://schemas.microsoft.com/office/drawing/2014/main" id="{0030DC88-D8FA-4FEF-BE82-0651EB1D01D4}"/>
                </a:ext>
              </a:extLst>
            </xdr:cNvPr>
            <xdr:cNvSpPr txBox="1"/>
          </xdr:nvSpPr>
          <xdr:spPr>
            <a:xfrm>
              <a:off x="1566918" y="3267075"/>
              <a:ext cx="82151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E5BBD6-6D0A-4859-8A2D-9D5BE5FCC5DF}" type="TxLink">
                <a:rPr lang="en-US" sz="1100" b="0" i="0" u="none" strike="noStrike">
                  <a:solidFill>
                    <a:schemeClr val="bg1"/>
                  </a:solidFill>
                  <a:latin typeface="Calibri"/>
                  <a:ea typeface="Calibri"/>
                  <a:cs typeface="Calibri"/>
                </a:rPr>
                <a:pPr marL="0" indent="0" algn="l"/>
                <a:t> $806,470 </a:t>
              </a:fld>
              <a:endParaRPr lang="en-US" sz="1100" b="0" i="0" u="none" strike="noStrike">
                <a:solidFill>
                  <a:schemeClr val="bg1"/>
                </a:solidFill>
                <a:latin typeface="Calibri"/>
                <a:ea typeface="Calibri"/>
                <a:cs typeface="Calibri"/>
              </a:endParaRPr>
            </a:p>
          </xdr:txBody>
        </xdr:sp>
        <xdr:sp macro="" textlink="'Pivot Table'!M55">
          <xdr:nvSpPr>
            <xdr:cNvPr id="60" name="TextBox 59">
              <a:extLst>
                <a:ext uri="{FF2B5EF4-FFF2-40B4-BE49-F238E27FC236}">
                  <a16:creationId xmlns:a16="http://schemas.microsoft.com/office/drawing/2014/main" id="{7605921A-2C60-4416-98B8-CC38384F85A5}"/>
                </a:ext>
              </a:extLst>
            </xdr:cNvPr>
            <xdr:cNvSpPr txBox="1"/>
          </xdr:nvSpPr>
          <xdr:spPr>
            <a:xfrm>
              <a:off x="1559746" y="3048000"/>
              <a:ext cx="82151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9433C90-075F-4150-A3D6-1D3F1F9B0DB3}" type="TxLink">
                <a:rPr lang="en-US" sz="1100" b="0" i="0" u="none" strike="noStrike">
                  <a:solidFill>
                    <a:schemeClr val="bg1"/>
                  </a:solidFill>
                  <a:latin typeface="Calibri"/>
                  <a:ea typeface="Calibri"/>
                  <a:cs typeface="Calibri"/>
                </a:rPr>
                <a:pPr marL="0" indent="0" algn="l"/>
                <a:t> $1,004,524 </a:t>
              </a:fld>
              <a:endParaRPr lang="en-US" sz="1100" b="0" i="0" u="none" strike="noStrike">
                <a:solidFill>
                  <a:schemeClr val="bg1"/>
                </a:solidFill>
                <a:latin typeface="Calibri"/>
                <a:ea typeface="Calibri"/>
                <a:cs typeface="Calibri"/>
              </a:endParaRPr>
            </a:p>
          </xdr:txBody>
        </xdr:sp>
        <xdr:sp macro="" textlink="'Pivot Table'!M57">
          <xdr:nvSpPr>
            <xdr:cNvPr id="61" name="TextBox 60">
              <a:extLst>
                <a:ext uri="{FF2B5EF4-FFF2-40B4-BE49-F238E27FC236}">
                  <a16:creationId xmlns:a16="http://schemas.microsoft.com/office/drawing/2014/main" id="{342EA857-EA1F-49F9-9F90-F81AAD922923}"/>
                </a:ext>
              </a:extLst>
            </xdr:cNvPr>
            <xdr:cNvSpPr txBox="1"/>
          </xdr:nvSpPr>
          <xdr:spPr>
            <a:xfrm>
              <a:off x="1562100" y="3524250"/>
              <a:ext cx="821515" cy="316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000F4F1-C760-46FB-97FC-008AB07AB329}" type="TxLink">
                <a:rPr lang="en-US" sz="1100" b="0" i="0" u="none" strike="noStrike">
                  <a:solidFill>
                    <a:schemeClr val="bg1"/>
                  </a:solidFill>
                  <a:latin typeface="Calibri"/>
                  <a:ea typeface="Calibri"/>
                  <a:cs typeface="Calibri"/>
                </a:rPr>
                <a:pPr marL="0" indent="0" algn="l"/>
                <a:t> $573,005 </a:t>
              </a:fld>
              <a:endParaRPr lang="en-US" sz="1100" b="0" i="0" u="none" strike="noStrike">
                <a:solidFill>
                  <a:schemeClr val="bg1"/>
                </a:solidFill>
                <a:latin typeface="Calibri"/>
                <a:ea typeface="Calibri"/>
                <a:cs typeface="Calibri"/>
              </a:endParaRPr>
            </a:p>
          </xdr:txBody>
        </xdr:sp>
      </xdr:grpSp>
    </xdr:grpSp>
    <xdr:clientData/>
  </xdr:twoCellAnchor>
  <xdr:twoCellAnchor editAs="oneCell">
    <xdr:from>
      <xdr:col>0</xdr:col>
      <xdr:colOff>381001</xdr:colOff>
      <xdr:row>10</xdr:row>
      <xdr:rowOff>33771</xdr:rowOff>
    </xdr:from>
    <xdr:to>
      <xdr:col>4</xdr:col>
      <xdr:colOff>571501</xdr:colOff>
      <xdr:row>12</xdr:row>
      <xdr:rowOff>85725</xdr:rowOff>
    </xdr:to>
    <mc:AlternateContent xmlns:mc="http://schemas.openxmlformats.org/markup-compatibility/2006" xmlns:a14="http://schemas.microsoft.com/office/drawing/2010/main">
      <mc:Choice Requires="a14">
        <xdr:graphicFrame macro="">
          <xdr:nvGraphicFramePr>
            <xdr:cNvPr id="69" name="Year 2">
              <a:extLst>
                <a:ext uri="{FF2B5EF4-FFF2-40B4-BE49-F238E27FC236}">
                  <a16:creationId xmlns:a16="http://schemas.microsoft.com/office/drawing/2014/main" id="{912EA2E3-EC7F-4144-A424-3722486F82C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81001" y="1938771"/>
              <a:ext cx="2628900" cy="4329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250246</xdr:colOff>
      <xdr:row>12</xdr:row>
      <xdr:rowOff>9525</xdr:rowOff>
    </xdr:from>
    <xdr:to>
      <xdr:col>7</xdr:col>
      <xdr:colOff>190499</xdr:colOff>
      <xdr:row>13</xdr:row>
      <xdr:rowOff>180975</xdr:rowOff>
    </xdr:to>
    <xdr:graphicFrame macro="">
      <xdr:nvGraphicFramePr>
        <xdr:cNvPr id="70" name="Chart 69">
          <a:extLst>
            <a:ext uri="{FF2B5EF4-FFF2-40B4-BE49-F238E27FC236}">
              <a16:creationId xmlns:a16="http://schemas.microsoft.com/office/drawing/2014/main" id="{7FD70DDC-9DF9-4E38-94F9-21053C737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533400</xdr:colOff>
      <xdr:row>19</xdr:row>
      <xdr:rowOff>123825</xdr:rowOff>
    </xdr:from>
    <xdr:to>
      <xdr:col>6</xdr:col>
      <xdr:colOff>514350</xdr:colOff>
      <xdr:row>26</xdr:row>
      <xdr:rowOff>9525</xdr:rowOff>
    </xdr:to>
    <xdr:sp macro="" textlink="">
      <xdr:nvSpPr>
        <xdr:cNvPr id="73" name="Flowchart: Connector 72">
          <a:extLst>
            <a:ext uri="{FF2B5EF4-FFF2-40B4-BE49-F238E27FC236}">
              <a16:creationId xmlns:a16="http://schemas.microsoft.com/office/drawing/2014/main" id="{6BFCB297-76CF-94FF-241B-7E6056F24431}"/>
            </a:ext>
          </a:extLst>
        </xdr:cNvPr>
        <xdr:cNvSpPr/>
      </xdr:nvSpPr>
      <xdr:spPr>
        <a:xfrm>
          <a:off x="2971800" y="3743325"/>
          <a:ext cx="1200150" cy="1219200"/>
        </a:xfrm>
        <a:prstGeom prst="flowChartConnector">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438149</xdr:colOff>
      <xdr:row>18</xdr:row>
      <xdr:rowOff>171449</xdr:rowOff>
    </xdr:from>
    <xdr:to>
      <xdr:col>6</xdr:col>
      <xdr:colOff>514350</xdr:colOff>
      <xdr:row>25</xdr:row>
      <xdr:rowOff>142874</xdr:rowOff>
    </xdr:to>
    <xdr:sp macro="" textlink="">
      <xdr:nvSpPr>
        <xdr:cNvPr id="71" name="Flowchart: Connector 70">
          <a:extLst>
            <a:ext uri="{FF2B5EF4-FFF2-40B4-BE49-F238E27FC236}">
              <a16:creationId xmlns:a16="http://schemas.microsoft.com/office/drawing/2014/main" id="{C1BA1CCE-7134-7C8A-6931-306E282E291C}"/>
            </a:ext>
          </a:extLst>
        </xdr:cNvPr>
        <xdr:cNvSpPr/>
      </xdr:nvSpPr>
      <xdr:spPr>
        <a:xfrm>
          <a:off x="2876549" y="3600449"/>
          <a:ext cx="1295401" cy="1304925"/>
        </a:xfrm>
        <a:prstGeom prst="flowChartConnector">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523875</xdr:colOff>
      <xdr:row>19</xdr:row>
      <xdr:rowOff>113861</xdr:rowOff>
    </xdr:from>
    <xdr:to>
      <xdr:col>6</xdr:col>
      <xdr:colOff>400480</xdr:colOff>
      <xdr:row>25</xdr:row>
      <xdr:rowOff>66675</xdr:rowOff>
    </xdr:to>
    <xdr:sp macro="" textlink="">
      <xdr:nvSpPr>
        <xdr:cNvPr id="74" name="Flowchart: Connector 73">
          <a:extLst>
            <a:ext uri="{FF2B5EF4-FFF2-40B4-BE49-F238E27FC236}">
              <a16:creationId xmlns:a16="http://schemas.microsoft.com/office/drawing/2014/main" id="{2A370CF9-FAD1-CF00-7C4E-4F86A38C62C3}"/>
            </a:ext>
          </a:extLst>
        </xdr:cNvPr>
        <xdr:cNvSpPr/>
      </xdr:nvSpPr>
      <xdr:spPr>
        <a:xfrm>
          <a:off x="2962275" y="3733361"/>
          <a:ext cx="1095805" cy="1095814"/>
        </a:xfrm>
        <a:prstGeom prst="flowChartConnector">
          <a:avLst/>
        </a:prstGeom>
        <a:gradFill>
          <a:gsLst>
            <a:gs pos="15000">
              <a:srgbClr val="0099FF"/>
            </a:gs>
            <a:gs pos="99000">
              <a:srgbClr val="0000FF">
                <a:alpha val="64000"/>
              </a:srgbClr>
            </a:gs>
          </a:gsLst>
          <a:lin ang="5400000" scaled="1"/>
        </a:gradFill>
        <a:effectLst>
          <a:glow rad="228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absolute">
    <xdr:from>
      <xdr:col>4</xdr:col>
      <xdr:colOff>495301</xdr:colOff>
      <xdr:row>19</xdr:row>
      <xdr:rowOff>190399</xdr:rowOff>
    </xdr:from>
    <xdr:to>
      <xdr:col>6</xdr:col>
      <xdr:colOff>388393</xdr:colOff>
      <xdr:row>22</xdr:row>
      <xdr:rowOff>180975</xdr:rowOff>
    </xdr:to>
    <xdr:sp macro="" textlink="">
      <xdr:nvSpPr>
        <xdr:cNvPr id="75" name="Rectangle 74">
          <a:extLst>
            <a:ext uri="{FF2B5EF4-FFF2-40B4-BE49-F238E27FC236}">
              <a16:creationId xmlns:a16="http://schemas.microsoft.com/office/drawing/2014/main" id="{31F3C074-39AC-4509-B25D-B8F6771E5FF0}"/>
            </a:ext>
          </a:extLst>
        </xdr:cNvPr>
        <xdr:cNvSpPr>
          <a:spLocks noChangeAspect="1"/>
        </xdr:cNvSpPr>
      </xdr:nvSpPr>
      <xdr:spPr>
        <a:xfrm>
          <a:off x="2933701" y="3809899"/>
          <a:ext cx="1112292" cy="5620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baseline="0">
              <a:solidFill>
                <a:schemeClr val="bg1"/>
              </a:solidFill>
            </a:rPr>
            <a:t>Achieved</a:t>
          </a:r>
          <a:r>
            <a:rPr lang="en-US" sz="1200" b="1" baseline="0">
              <a:solidFill>
                <a:schemeClr val="bg1"/>
              </a:solidFill>
            </a:rPr>
            <a:t> </a:t>
          </a:r>
          <a:r>
            <a:rPr lang="en-GB" sz="1200" b="1" baseline="0">
              <a:solidFill>
                <a:schemeClr val="bg1"/>
              </a:solidFill>
            </a:rPr>
            <a:t>Amount </a:t>
          </a:r>
          <a:endParaRPr lang="en-US" sz="1200" b="1">
            <a:solidFill>
              <a:schemeClr val="bg1"/>
            </a:solidFill>
          </a:endParaRPr>
        </a:p>
      </xdr:txBody>
    </xdr:sp>
    <xdr:clientData/>
  </xdr:twoCellAnchor>
  <xdr:twoCellAnchor editAs="absolute">
    <xdr:from>
      <xdr:col>4</xdr:col>
      <xdr:colOff>438151</xdr:colOff>
      <xdr:row>22</xdr:row>
      <xdr:rowOff>92582</xdr:rowOff>
    </xdr:from>
    <xdr:to>
      <xdr:col>6</xdr:col>
      <xdr:colOff>331245</xdr:colOff>
      <xdr:row>24</xdr:row>
      <xdr:rowOff>121734</xdr:rowOff>
    </xdr:to>
    <xdr:sp macro="" textlink="'Pivot Table'!G59">
      <xdr:nvSpPr>
        <xdr:cNvPr id="76" name="Rectangle 75">
          <a:extLst>
            <a:ext uri="{FF2B5EF4-FFF2-40B4-BE49-F238E27FC236}">
              <a16:creationId xmlns:a16="http://schemas.microsoft.com/office/drawing/2014/main" id="{2C684ECD-0379-01F8-D943-FBB6D73EE3A4}"/>
            </a:ext>
          </a:extLst>
        </xdr:cNvPr>
        <xdr:cNvSpPr>
          <a:spLocks noChangeAspect="1"/>
        </xdr:cNvSpPr>
      </xdr:nvSpPr>
      <xdr:spPr>
        <a:xfrm>
          <a:off x="2876551" y="4283582"/>
          <a:ext cx="1112294" cy="4101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6DA8C2-3340-42B1-9956-0003954BB3E2}" type="TxLink">
            <a:rPr lang="en-US" sz="1800" b="1" i="0" u="none" strike="noStrike">
              <a:solidFill>
                <a:schemeClr val="bg1"/>
              </a:solidFill>
              <a:latin typeface="Calibri"/>
              <a:ea typeface="Calibri"/>
              <a:cs typeface="Calibri"/>
            </a:rPr>
            <a:pPr algn="ctr"/>
            <a:t> $6,699,458 </a:t>
          </a:fld>
          <a:endParaRPr lang="en-GB" sz="1600" b="1">
            <a:solidFill>
              <a:schemeClr val="bg1"/>
            </a:solidFill>
            <a:latin typeface="+mn-lt"/>
            <a:cs typeface="Arial" panose="020B0604020202020204" pitchFamily="34" charset="0"/>
          </a:endParaRPr>
        </a:p>
      </xdr:txBody>
    </xdr:sp>
    <xdr:clientData/>
  </xdr:twoCellAnchor>
  <xdr:twoCellAnchor>
    <xdr:from>
      <xdr:col>7</xdr:col>
      <xdr:colOff>323850</xdr:colOff>
      <xdr:row>18</xdr:row>
      <xdr:rowOff>180975</xdr:rowOff>
    </xdr:from>
    <xdr:to>
      <xdr:col>9</xdr:col>
      <xdr:colOff>533400</xdr:colOff>
      <xdr:row>26</xdr:row>
      <xdr:rowOff>78075</xdr:rowOff>
    </xdr:to>
    <xdr:sp macro="" textlink="">
      <xdr:nvSpPr>
        <xdr:cNvPr id="77" name="Flowchart: Connector 76">
          <a:extLst>
            <a:ext uri="{FF2B5EF4-FFF2-40B4-BE49-F238E27FC236}">
              <a16:creationId xmlns:a16="http://schemas.microsoft.com/office/drawing/2014/main" id="{5C947F08-9AA1-4429-A442-546C8D518054}"/>
            </a:ext>
          </a:extLst>
        </xdr:cNvPr>
        <xdr:cNvSpPr/>
      </xdr:nvSpPr>
      <xdr:spPr>
        <a:xfrm>
          <a:off x="4591050" y="3609975"/>
          <a:ext cx="1428750" cy="1421100"/>
        </a:xfrm>
        <a:prstGeom prst="flowChartConnector">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7</xdr:col>
      <xdr:colOff>409574</xdr:colOff>
      <xdr:row>19</xdr:row>
      <xdr:rowOff>65527</xdr:rowOff>
    </xdr:from>
    <xdr:to>
      <xdr:col>9</xdr:col>
      <xdr:colOff>447881</xdr:colOff>
      <xdr:row>25</xdr:row>
      <xdr:rowOff>180974</xdr:rowOff>
    </xdr:to>
    <xdr:sp macro="" textlink="">
      <xdr:nvSpPr>
        <xdr:cNvPr id="78" name="Flowchart: Connector 77">
          <a:extLst>
            <a:ext uri="{FF2B5EF4-FFF2-40B4-BE49-F238E27FC236}">
              <a16:creationId xmlns:a16="http://schemas.microsoft.com/office/drawing/2014/main" id="{C47D6DDE-6F14-4E72-AECC-84E227958DCD}"/>
            </a:ext>
          </a:extLst>
        </xdr:cNvPr>
        <xdr:cNvSpPr/>
      </xdr:nvSpPr>
      <xdr:spPr>
        <a:xfrm>
          <a:off x="4676774" y="3685027"/>
          <a:ext cx="1257507" cy="1258447"/>
        </a:xfrm>
        <a:prstGeom prst="flowChartConnector">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504824</xdr:colOff>
      <xdr:row>20</xdr:row>
      <xdr:rowOff>9525</xdr:rowOff>
    </xdr:from>
    <xdr:to>
      <xdr:col>9</xdr:col>
      <xdr:colOff>342899</xdr:colOff>
      <xdr:row>25</xdr:row>
      <xdr:rowOff>85725</xdr:rowOff>
    </xdr:to>
    <xdr:sp macro="" textlink="">
      <xdr:nvSpPr>
        <xdr:cNvPr id="79" name="Flowchart: Connector 78">
          <a:extLst>
            <a:ext uri="{FF2B5EF4-FFF2-40B4-BE49-F238E27FC236}">
              <a16:creationId xmlns:a16="http://schemas.microsoft.com/office/drawing/2014/main" id="{DC7A258E-DF33-4B9F-9F77-EECBC4FAC9E2}"/>
            </a:ext>
          </a:extLst>
        </xdr:cNvPr>
        <xdr:cNvSpPr/>
      </xdr:nvSpPr>
      <xdr:spPr>
        <a:xfrm>
          <a:off x="4772024" y="3819525"/>
          <a:ext cx="1057275" cy="1028700"/>
        </a:xfrm>
        <a:prstGeom prst="flowChartConnector">
          <a:avLst/>
        </a:prstGeom>
        <a:gradFill>
          <a:gsLst>
            <a:gs pos="15000">
              <a:srgbClr val="0099FF"/>
            </a:gs>
            <a:gs pos="99000">
              <a:srgbClr val="0000FF">
                <a:alpha val="64000"/>
              </a:srgbClr>
            </a:gs>
          </a:gsLst>
          <a:lin ang="5400000" scaled="1"/>
        </a:gradFill>
        <a:effectLst>
          <a:glow rad="228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absolute">
    <xdr:from>
      <xdr:col>7</xdr:col>
      <xdr:colOff>504825</xdr:colOff>
      <xdr:row>20</xdr:row>
      <xdr:rowOff>19657</xdr:rowOff>
    </xdr:from>
    <xdr:to>
      <xdr:col>9</xdr:col>
      <xdr:colOff>327118</xdr:colOff>
      <xdr:row>22</xdr:row>
      <xdr:rowOff>161925</xdr:rowOff>
    </xdr:to>
    <xdr:sp macro="" textlink="">
      <xdr:nvSpPr>
        <xdr:cNvPr id="80" name="Rectangle 79">
          <a:extLst>
            <a:ext uri="{FF2B5EF4-FFF2-40B4-BE49-F238E27FC236}">
              <a16:creationId xmlns:a16="http://schemas.microsoft.com/office/drawing/2014/main" id="{65F2BEC9-E215-4994-BF95-007E61DD6B7E}"/>
            </a:ext>
          </a:extLst>
        </xdr:cNvPr>
        <xdr:cNvSpPr>
          <a:spLocks noChangeAspect="1"/>
        </xdr:cNvSpPr>
      </xdr:nvSpPr>
      <xdr:spPr>
        <a:xfrm>
          <a:off x="4772025" y="3829657"/>
          <a:ext cx="1041493" cy="5232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bg1"/>
              </a:solidFill>
            </a:rPr>
            <a:t>Target</a:t>
          </a:r>
          <a:r>
            <a:rPr lang="en-US" sz="1100" b="1" baseline="0">
              <a:solidFill>
                <a:schemeClr val="bg1"/>
              </a:solidFill>
            </a:rPr>
            <a:t> </a:t>
          </a:r>
          <a:r>
            <a:rPr lang="en-GB" sz="1100" b="1" baseline="0">
              <a:solidFill>
                <a:schemeClr val="bg1"/>
              </a:solidFill>
            </a:rPr>
            <a:t>Amount </a:t>
          </a:r>
          <a:endParaRPr lang="en-US" sz="1100" b="1">
            <a:solidFill>
              <a:schemeClr val="bg1"/>
            </a:solidFill>
          </a:endParaRPr>
        </a:p>
      </xdr:txBody>
    </xdr:sp>
    <xdr:clientData/>
  </xdr:twoCellAnchor>
  <xdr:twoCellAnchor editAs="absolute">
    <xdr:from>
      <xdr:col>7</xdr:col>
      <xdr:colOff>514350</xdr:colOff>
      <xdr:row>22</xdr:row>
      <xdr:rowOff>61539</xdr:rowOff>
    </xdr:from>
    <xdr:to>
      <xdr:col>9</xdr:col>
      <xdr:colOff>336643</xdr:colOff>
      <xdr:row>24</xdr:row>
      <xdr:rowOff>85725</xdr:rowOff>
    </xdr:to>
    <xdr:sp macro="" textlink="'Pivot Table'!G59">
      <xdr:nvSpPr>
        <xdr:cNvPr id="81" name="Rectangle 80">
          <a:extLst>
            <a:ext uri="{FF2B5EF4-FFF2-40B4-BE49-F238E27FC236}">
              <a16:creationId xmlns:a16="http://schemas.microsoft.com/office/drawing/2014/main" id="{4C5374CD-92AB-48AD-9478-1C0642384018}"/>
            </a:ext>
          </a:extLst>
        </xdr:cNvPr>
        <xdr:cNvSpPr>
          <a:spLocks noChangeAspect="1"/>
        </xdr:cNvSpPr>
      </xdr:nvSpPr>
      <xdr:spPr>
        <a:xfrm>
          <a:off x="4781550" y="4252539"/>
          <a:ext cx="1041493" cy="4051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6DA8C2-3340-42B1-9956-0003954BB3E2}" type="TxLink">
            <a:rPr lang="en-US" sz="1200" b="1" i="0" u="none" strike="noStrike">
              <a:solidFill>
                <a:schemeClr val="bg1"/>
              </a:solidFill>
              <a:latin typeface="Calibri"/>
              <a:ea typeface="Calibri"/>
              <a:cs typeface="Calibri"/>
            </a:rPr>
            <a:pPr algn="ctr"/>
            <a:t> $6,699,458 </a:t>
          </a:fld>
          <a:endParaRPr lang="en-GB" sz="1100" b="1">
            <a:solidFill>
              <a:schemeClr val="bg1"/>
            </a:solidFill>
            <a:latin typeface="+mn-lt"/>
            <a:cs typeface="Arial" panose="020B0604020202020204" pitchFamily="34" charset="0"/>
          </a:endParaRPr>
        </a:p>
      </xdr:txBody>
    </xdr:sp>
    <xdr:clientData/>
  </xdr:twoCellAnchor>
  <xdr:twoCellAnchor editAs="absolute">
    <xdr:from>
      <xdr:col>5</xdr:col>
      <xdr:colOff>85725</xdr:colOff>
      <xdr:row>22</xdr:row>
      <xdr:rowOff>99639</xdr:rowOff>
    </xdr:from>
    <xdr:to>
      <xdr:col>6</xdr:col>
      <xdr:colOff>517618</xdr:colOff>
      <xdr:row>24</xdr:row>
      <xdr:rowOff>123825</xdr:rowOff>
    </xdr:to>
    <xdr:sp macro="" textlink="'Pivot Table'!O58">
      <xdr:nvSpPr>
        <xdr:cNvPr id="83" name="Rectangle 82">
          <a:extLst>
            <a:ext uri="{FF2B5EF4-FFF2-40B4-BE49-F238E27FC236}">
              <a16:creationId xmlns:a16="http://schemas.microsoft.com/office/drawing/2014/main" id="{F6CAE9D9-5235-9DD8-0B49-1A7F55B8C56D}"/>
            </a:ext>
          </a:extLst>
        </xdr:cNvPr>
        <xdr:cNvSpPr>
          <a:spLocks noChangeAspect="1"/>
        </xdr:cNvSpPr>
      </xdr:nvSpPr>
      <xdr:spPr>
        <a:xfrm>
          <a:off x="3133725" y="4290639"/>
          <a:ext cx="1041493" cy="4051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33A06A-33DD-462C-B059-07E634B7A6E7}" type="TxLink">
            <a:rPr lang="en-US" sz="1100" b="0" i="0" u="none" strike="noStrike">
              <a:solidFill>
                <a:srgbClr val="000000"/>
              </a:solidFill>
              <a:latin typeface="Calibri"/>
              <a:ea typeface="Calibri"/>
              <a:cs typeface="Calibri"/>
            </a:rPr>
            <a:pPr algn="ctr"/>
            <a:t> </a:t>
          </a:fld>
          <a:endParaRPr lang="en-US" sz="1100" b="1" i="0" u="none" strike="noStrike">
            <a:solidFill>
              <a:schemeClr val="bg1"/>
            </a:solidFill>
            <a:latin typeface="Calibri"/>
            <a:ea typeface="Calibri"/>
            <a:cs typeface="Calibri"/>
          </a:endParaRPr>
        </a:p>
      </xdr:txBody>
    </xdr:sp>
    <xdr:clientData/>
  </xdr:twoCellAnchor>
  <xdr:twoCellAnchor editAs="absolute">
    <xdr:from>
      <xdr:col>0</xdr:col>
      <xdr:colOff>247650</xdr:colOff>
      <xdr:row>6</xdr:row>
      <xdr:rowOff>114300</xdr:rowOff>
    </xdr:from>
    <xdr:to>
      <xdr:col>4</xdr:col>
      <xdr:colOff>163578</xdr:colOff>
      <xdr:row>9</xdr:row>
      <xdr:rowOff>33533</xdr:rowOff>
    </xdr:to>
    <xdr:sp macro="" textlink="'Pivot Table'!M58">
      <xdr:nvSpPr>
        <xdr:cNvPr id="84" name="Rectangle 83">
          <a:extLst>
            <a:ext uri="{FF2B5EF4-FFF2-40B4-BE49-F238E27FC236}">
              <a16:creationId xmlns:a16="http://schemas.microsoft.com/office/drawing/2014/main" id="{82AEBD71-EFB4-4C17-9296-5A0CF0CBE229}"/>
            </a:ext>
          </a:extLst>
        </xdr:cNvPr>
        <xdr:cNvSpPr>
          <a:spLocks noChangeAspect="1"/>
        </xdr:cNvSpPr>
      </xdr:nvSpPr>
      <xdr:spPr>
        <a:xfrm>
          <a:off x="247650" y="1257300"/>
          <a:ext cx="2354328" cy="490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E0A8F3-4FC1-4C28-A8CF-36243A13CB14}" type="TxLink">
            <a:rPr lang="en-US" sz="3200" b="1" i="0" u="none" strike="noStrike">
              <a:gradFill>
                <a:gsLst>
                  <a:gs pos="42000">
                    <a:srgbClr val="0099FF"/>
                  </a:gs>
                  <a:gs pos="92000">
                    <a:srgbClr val="0000FF"/>
                  </a:gs>
                </a:gsLst>
                <a:lin ang="5400000" scaled="1"/>
              </a:gradFill>
              <a:latin typeface="Calibri"/>
              <a:ea typeface="Calibri"/>
              <a:cs typeface="Calibri"/>
            </a:rPr>
            <a:pPr marL="0" indent="0" algn="ctr"/>
            <a:t> $5,582,686 </a:t>
          </a:fld>
          <a:endParaRPr lang="en-US" sz="32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editAs="absolute">
    <xdr:from>
      <xdr:col>4</xdr:col>
      <xdr:colOff>504825</xdr:colOff>
      <xdr:row>22</xdr:row>
      <xdr:rowOff>114300</xdr:rowOff>
    </xdr:from>
    <xdr:to>
      <xdr:col>6</xdr:col>
      <xdr:colOff>400050</xdr:colOff>
      <xdr:row>24</xdr:row>
      <xdr:rowOff>85725</xdr:rowOff>
    </xdr:to>
    <xdr:sp macro="" textlink="'Pivot Table'!M58">
      <xdr:nvSpPr>
        <xdr:cNvPr id="85" name="Rectangle 84">
          <a:extLst>
            <a:ext uri="{FF2B5EF4-FFF2-40B4-BE49-F238E27FC236}">
              <a16:creationId xmlns:a16="http://schemas.microsoft.com/office/drawing/2014/main" id="{84A49EAF-7627-465E-A740-F30769729C3C}"/>
            </a:ext>
          </a:extLst>
        </xdr:cNvPr>
        <xdr:cNvSpPr>
          <a:spLocks noChangeAspect="1"/>
        </xdr:cNvSpPr>
      </xdr:nvSpPr>
      <xdr:spPr>
        <a:xfrm>
          <a:off x="2943225" y="4305300"/>
          <a:ext cx="11144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E0A8F3-4FC1-4C28-A8CF-36243A13CB14}" type="TxLink">
            <a:rPr lang="en-US" sz="1200" b="1" i="0" u="none" strike="noStrike">
              <a:solidFill>
                <a:schemeClr val="bg1"/>
              </a:solidFill>
              <a:latin typeface="Calibri"/>
              <a:ea typeface="Calibri"/>
              <a:cs typeface="Calibri"/>
            </a:rPr>
            <a:pPr marL="0" indent="0" algn="ctr"/>
            <a:t> $5,582,686 </a:t>
          </a:fld>
          <a:endParaRPr lang="en-US" sz="1200" b="1" i="0" u="none" strike="noStrike">
            <a:solidFill>
              <a:schemeClr val="bg1"/>
            </a:solidFill>
            <a:latin typeface="Calibri"/>
            <a:ea typeface="Calibri"/>
            <a:cs typeface="Calibri"/>
          </a:endParaRPr>
        </a:p>
      </xdr:txBody>
    </xdr:sp>
    <xdr:clientData/>
  </xdr:twoCellAnchor>
  <xdr:twoCellAnchor>
    <xdr:from>
      <xdr:col>0</xdr:col>
      <xdr:colOff>0</xdr:colOff>
      <xdr:row>29</xdr:row>
      <xdr:rowOff>57150</xdr:rowOff>
    </xdr:from>
    <xdr:to>
      <xdr:col>23</xdr:col>
      <xdr:colOff>451200</xdr:colOff>
      <xdr:row>34</xdr:row>
      <xdr:rowOff>57149</xdr:rowOff>
    </xdr:to>
    <xdr:sp macro="" textlink="">
      <xdr:nvSpPr>
        <xdr:cNvPr id="5" name="Rectangle: Rounded Corners 4">
          <a:extLst>
            <a:ext uri="{FF2B5EF4-FFF2-40B4-BE49-F238E27FC236}">
              <a16:creationId xmlns:a16="http://schemas.microsoft.com/office/drawing/2014/main" id="{20D210DC-187E-8A58-3EC3-CC619B72CE8E}"/>
            </a:ext>
          </a:extLst>
        </xdr:cNvPr>
        <xdr:cNvSpPr/>
      </xdr:nvSpPr>
      <xdr:spPr>
        <a:xfrm>
          <a:off x="0" y="5581650"/>
          <a:ext cx="14472000" cy="952499"/>
        </a:xfrm>
        <a:prstGeom prst="roundRect">
          <a:avLst>
            <a:gd name="adj" fmla="val 1469"/>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8</xdr:col>
      <xdr:colOff>438147</xdr:colOff>
      <xdr:row>2</xdr:row>
      <xdr:rowOff>171450</xdr:rowOff>
    </xdr:from>
    <xdr:to>
      <xdr:col>20</xdr:col>
      <xdr:colOff>485774</xdr:colOff>
      <xdr:row>5</xdr:row>
      <xdr:rowOff>9525</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1365FDB2-C27B-456B-9389-A9B880CF1F1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314947" y="552450"/>
              <a:ext cx="7362827" cy="409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287163</xdr:colOff>
      <xdr:row>10</xdr:row>
      <xdr:rowOff>50991</xdr:rowOff>
    </xdr:from>
    <xdr:to>
      <xdr:col>5</xdr:col>
      <xdr:colOff>104483</xdr:colOff>
      <xdr:row>15</xdr:row>
      <xdr:rowOff>157157</xdr:rowOff>
    </xdr:to>
    <xdr:cxnSp macro="">
      <xdr:nvCxnSpPr>
        <xdr:cNvPr id="42" name="Straight Connector 41">
          <a:extLst>
            <a:ext uri="{FF2B5EF4-FFF2-40B4-BE49-F238E27FC236}">
              <a16:creationId xmlns:a16="http://schemas.microsoft.com/office/drawing/2014/main" id="{562B34B3-3023-23DC-7693-A6CDD84CFB71}"/>
            </a:ext>
          </a:extLst>
        </xdr:cNvPr>
        <xdr:cNvCxnSpPr>
          <a:cxnSpLocks/>
          <a:stCxn id="23" idx="7"/>
          <a:endCxn id="33" idx="3"/>
        </xdr:cNvCxnSpPr>
      </xdr:nvCxnSpPr>
      <xdr:spPr>
        <a:xfrm flipV="1">
          <a:off x="1506363" y="1955991"/>
          <a:ext cx="1646120" cy="1058666"/>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287163</xdr:colOff>
      <xdr:row>17</xdr:row>
      <xdr:rowOff>106181</xdr:rowOff>
    </xdr:from>
    <xdr:to>
      <xdr:col>5</xdr:col>
      <xdr:colOff>26495</xdr:colOff>
      <xdr:row>24</xdr:row>
      <xdr:rowOff>152839</xdr:rowOff>
    </xdr:to>
    <xdr:cxnSp macro="">
      <xdr:nvCxnSpPr>
        <xdr:cNvPr id="44" name="Straight Connector 43">
          <a:extLst>
            <a:ext uri="{FF2B5EF4-FFF2-40B4-BE49-F238E27FC236}">
              <a16:creationId xmlns:a16="http://schemas.microsoft.com/office/drawing/2014/main" id="{85242FE1-1898-071F-0952-53A71BA5EA05}"/>
            </a:ext>
          </a:extLst>
        </xdr:cNvPr>
        <xdr:cNvCxnSpPr>
          <a:stCxn id="23" idx="5"/>
          <a:endCxn id="34" idx="2"/>
        </xdr:cNvCxnSpPr>
      </xdr:nvCxnSpPr>
      <xdr:spPr>
        <a:xfrm>
          <a:off x="1506363" y="3344681"/>
          <a:ext cx="1568132" cy="1380158"/>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415350</xdr:colOff>
      <xdr:row>17</xdr:row>
      <xdr:rowOff>80547</xdr:rowOff>
    </xdr:from>
    <xdr:to>
      <xdr:col>7</xdr:col>
      <xdr:colOff>165285</xdr:colOff>
      <xdr:row>21</xdr:row>
      <xdr:rowOff>29416</xdr:rowOff>
    </xdr:to>
    <xdr:cxnSp macro="">
      <xdr:nvCxnSpPr>
        <xdr:cNvPr id="78" name="Straight Connector 77">
          <a:extLst>
            <a:ext uri="{FF2B5EF4-FFF2-40B4-BE49-F238E27FC236}">
              <a16:creationId xmlns:a16="http://schemas.microsoft.com/office/drawing/2014/main" id="{27EB1DCD-0C26-6BBB-F293-49D1D166019C}"/>
            </a:ext>
          </a:extLst>
        </xdr:cNvPr>
        <xdr:cNvCxnSpPr>
          <a:stCxn id="35" idx="5"/>
          <a:endCxn id="37" idx="2"/>
        </xdr:cNvCxnSpPr>
      </xdr:nvCxnSpPr>
      <xdr:spPr>
        <a:xfrm>
          <a:off x="3463350" y="3319047"/>
          <a:ext cx="969135" cy="710869"/>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415350</xdr:colOff>
      <xdr:row>12</xdr:row>
      <xdr:rowOff>61352</xdr:rowOff>
    </xdr:from>
    <xdr:to>
      <xdr:col>7</xdr:col>
      <xdr:colOff>89086</xdr:colOff>
      <xdr:row>15</xdr:row>
      <xdr:rowOff>131523</xdr:rowOff>
    </xdr:to>
    <xdr:cxnSp macro="">
      <xdr:nvCxnSpPr>
        <xdr:cNvPr id="80" name="Straight Connector 79">
          <a:extLst>
            <a:ext uri="{FF2B5EF4-FFF2-40B4-BE49-F238E27FC236}">
              <a16:creationId xmlns:a16="http://schemas.microsoft.com/office/drawing/2014/main" id="{57245680-01A9-EE53-A455-FDF0FD447F0D}"/>
            </a:ext>
          </a:extLst>
        </xdr:cNvPr>
        <xdr:cNvCxnSpPr>
          <a:stCxn id="35" idx="7"/>
          <a:endCxn id="38" idx="2"/>
        </xdr:cNvCxnSpPr>
      </xdr:nvCxnSpPr>
      <xdr:spPr>
        <a:xfrm flipV="1">
          <a:off x="3463350" y="2347352"/>
          <a:ext cx="892936" cy="641671"/>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27453</xdr:colOff>
      <xdr:row>17</xdr:row>
      <xdr:rowOff>57715</xdr:rowOff>
    </xdr:from>
    <xdr:to>
      <xdr:col>9</xdr:col>
      <xdr:colOff>101681</xdr:colOff>
      <xdr:row>21</xdr:row>
      <xdr:rowOff>29416</xdr:rowOff>
    </xdr:to>
    <xdr:cxnSp macro="">
      <xdr:nvCxnSpPr>
        <xdr:cNvPr id="82" name="Straight Connector 81">
          <a:extLst>
            <a:ext uri="{FF2B5EF4-FFF2-40B4-BE49-F238E27FC236}">
              <a16:creationId xmlns:a16="http://schemas.microsoft.com/office/drawing/2014/main" id="{4FB000FA-7BC9-0D2D-05EB-88B014724882}"/>
            </a:ext>
          </a:extLst>
        </xdr:cNvPr>
        <xdr:cNvCxnSpPr>
          <a:stCxn id="37" idx="6"/>
          <a:endCxn id="36" idx="3"/>
        </xdr:cNvCxnSpPr>
      </xdr:nvCxnSpPr>
      <xdr:spPr>
        <a:xfrm flipV="1">
          <a:off x="4904253" y="3296215"/>
          <a:ext cx="683828" cy="733701"/>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560854</xdr:colOff>
      <xdr:row>12</xdr:row>
      <xdr:rowOff>61352</xdr:rowOff>
    </xdr:from>
    <xdr:to>
      <xdr:col>9</xdr:col>
      <xdr:colOff>101681</xdr:colOff>
      <xdr:row>15</xdr:row>
      <xdr:rowOff>108691</xdr:rowOff>
    </xdr:to>
    <xdr:cxnSp macro="">
      <xdr:nvCxnSpPr>
        <xdr:cNvPr id="84" name="Straight Connector 83">
          <a:extLst>
            <a:ext uri="{FF2B5EF4-FFF2-40B4-BE49-F238E27FC236}">
              <a16:creationId xmlns:a16="http://schemas.microsoft.com/office/drawing/2014/main" id="{0E32D58B-F88E-D653-94B3-DFF9D0067400}"/>
            </a:ext>
          </a:extLst>
        </xdr:cNvPr>
        <xdr:cNvCxnSpPr>
          <a:stCxn id="38" idx="6"/>
          <a:endCxn id="36" idx="1"/>
        </xdr:cNvCxnSpPr>
      </xdr:nvCxnSpPr>
      <xdr:spPr>
        <a:xfrm>
          <a:off x="4828054" y="2347352"/>
          <a:ext cx="760027" cy="618839"/>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438441</xdr:colOff>
      <xdr:row>11</xdr:row>
      <xdr:rowOff>144275</xdr:rowOff>
    </xdr:from>
    <xdr:to>
      <xdr:col>10</xdr:col>
      <xdr:colOff>575423</xdr:colOff>
      <xdr:row>15</xdr:row>
      <xdr:rowOff>108691</xdr:rowOff>
    </xdr:to>
    <xdr:cxnSp macro="">
      <xdr:nvCxnSpPr>
        <xdr:cNvPr id="99" name="Straight Connector 98">
          <a:extLst>
            <a:ext uri="{FF2B5EF4-FFF2-40B4-BE49-F238E27FC236}">
              <a16:creationId xmlns:a16="http://schemas.microsoft.com/office/drawing/2014/main" id="{E1ACAEA2-104B-6FC2-99B3-300652F03A2E}"/>
            </a:ext>
          </a:extLst>
        </xdr:cNvPr>
        <xdr:cNvCxnSpPr>
          <a:stCxn id="36" idx="7"/>
          <a:endCxn id="40" idx="2"/>
        </xdr:cNvCxnSpPr>
      </xdr:nvCxnSpPr>
      <xdr:spPr>
        <a:xfrm flipV="1">
          <a:off x="5924841" y="2239775"/>
          <a:ext cx="746582" cy="726416"/>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438441</xdr:colOff>
      <xdr:row>17</xdr:row>
      <xdr:rowOff>57715</xdr:rowOff>
    </xdr:from>
    <xdr:to>
      <xdr:col>10</xdr:col>
      <xdr:colOff>588868</xdr:colOff>
      <xdr:row>21</xdr:row>
      <xdr:rowOff>143716</xdr:rowOff>
    </xdr:to>
    <xdr:cxnSp macro="">
      <xdr:nvCxnSpPr>
        <xdr:cNvPr id="101" name="Straight Connector 100">
          <a:extLst>
            <a:ext uri="{FF2B5EF4-FFF2-40B4-BE49-F238E27FC236}">
              <a16:creationId xmlns:a16="http://schemas.microsoft.com/office/drawing/2014/main" id="{EEB7B150-B0FB-B06D-5813-0C32E30520A1}"/>
            </a:ext>
          </a:extLst>
        </xdr:cNvPr>
        <xdr:cNvCxnSpPr>
          <a:stCxn id="36" idx="5"/>
          <a:endCxn id="39" idx="2"/>
        </xdr:cNvCxnSpPr>
      </xdr:nvCxnSpPr>
      <xdr:spPr>
        <a:xfrm>
          <a:off x="5924841" y="3296215"/>
          <a:ext cx="760027" cy="848001"/>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485095</xdr:colOff>
      <xdr:row>16</xdr:row>
      <xdr:rowOff>83203</xdr:rowOff>
    </xdr:from>
    <xdr:to>
      <xdr:col>9</xdr:col>
      <xdr:colOff>31936</xdr:colOff>
      <xdr:row>16</xdr:row>
      <xdr:rowOff>106035</xdr:rowOff>
    </xdr:to>
    <xdr:cxnSp macro="">
      <xdr:nvCxnSpPr>
        <xdr:cNvPr id="89" name="Straight Connector 88">
          <a:extLst>
            <a:ext uri="{FF2B5EF4-FFF2-40B4-BE49-F238E27FC236}">
              <a16:creationId xmlns:a16="http://schemas.microsoft.com/office/drawing/2014/main" id="{9FE8B812-3711-726B-3591-B49DAB69D9DC}"/>
            </a:ext>
          </a:extLst>
        </xdr:cNvPr>
        <xdr:cNvCxnSpPr>
          <a:stCxn id="35" idx="6"/>
          <a:endCxn id="36" idx="2"/>
        </xdr:cNvCxnSpPr>
      </xdr:nvCxnSpPr>
      <xdr:spPr>
        <a:xfrm flipV="1">
          <a:off x="3533095" y="3131203"/>
          <a:ext cx="1985241" cy="22832"/>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508186</xdr:colOff>
      <xdr:row>16</xdr:row>
      <xdr:rowOff>64405</xdr:rowOff>
    </xdr:from>
    <xdr:to>
      <xdr:col>12</xdr:col>
      <xdr:colOff>407173</xdr:colOff>
      <xdr:row>16</xdr:row>
      <xdr:rowOff>83203</xdr:rowOff>
    </xdr:to>
    <xdr:cxnSp macro="">
      <xdr:nvCxnSpPr>
        <xdr:cNvPr id="193" name="Straight Connector 192">
          <a:extLst>
            <a:ext uri="{FF2B5EF4-FFF2-40B4-BE49-F238E27FC236}">
              <a16:creationId xmlns:a16="http://schemas.microsoft.com/office/drawing/2014/main" id="{950B5EB3-DB86-0C1C-FDAD-23F40009AACF}"/>
            </a:ext>
          </a:extLst>
        </xdr:cNvPr>
        <xdr:cNvCxnSpPr>
          <a:stCxn id="36" idx="6"/>
          <a:endCxn id="187" idx="1"/>
        </xdr:cNvCxnSpPr>
      </xdr:nvCxnSpPr>
      <xdr:spPr>
        <a:xfrm flipV="1">
          <a:off x="5994586" y="3112405"/>
          <a:ext cx="1727787" cy="18798"/>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114301</xdr:colOff>
      <xdr:row>10</xdr:row>
      <xdr:rowOff>28575</xdr:rowOff>
    </xdr:from>
    <xdr:to>
      <xdr:col>20</xdr:col>
      <xdr:colOff>476249</xdr:colOff>
      <xdr:row>25</xdr:row>
      <xdr:rowOff>66674</xdr:rowOff>
    </xdr:to>
    <xdr:graphicFrame macro="">
      <xdr:nvGraphicFramePr>
        <xdr:cNvPr id="2" name="Chart 1">
          <a:extLst>
            <a:ext uri="{FF2B5EF4-FFF2-40B4-BE49-F238E27FC236}">
              <a16:creationId xmlns:a16="http://schemas.microsoft.com/office/drawing/2014/main" id="{2AF9CA2F-BA68-49CE-83DA-6B872D8C6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495300</xdr:colOff>
      <xdr:row>5</xdr:row>
      <xdr:rowOff>133350</xdr:rowOff>
    </xdr:from>
    <xdr:to>
      <xdr:col>21</xdr:col>
      <xdr:colOff>113748</xdr:colOff>
      <xdr:row>29</xdr:row>
      <xdr:rowOff>93732</xdr:rowOff>
    </xdr:to>
    <xdr:sp macro="" textlink="">
      <xdr:nvSpPr>
        <xdr:cNvPr id="3" name="Flowchart: Connector 2">
          <a:extLst>
            <a:ext uri="{FF2B5EF4-FFF2-40B4-BE49-F238E27FC236}">
              <a16:creationId xmlns:a16="http://schemas.microsoft.com/office/drawing/2014/main" id="{D0D527C8-D1EA-8FE3-EFC2-D4AEC5424E3E}"/>
            </a:ext>
          </a:extLst>
        </xdr:cNvPr>
        <xdr:cNvSpPr/>
      </xdr:nvSpPr>
      <xdr:spPr>
        <a:xfrm>
          <a:off x="8420100" y="1085850"/>
          <a:ext cx="4495248" cy="4532382"/>
        </a:xfrm>
        <a:prstGeom prst="flowChartConnector">
          <a:avLst/>
        </a:prstGeom>
        <a:noFill/>
        <a:ln>
          <a:solidFill>
            <a:schemeClr val="tx1">
              <a:lumMod val="85000"/>
              <a:lumOff val="15000"/>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114299</xdr:colOff>
      <xdr:row>3</xdr:row>
      <xdr:rowOff>104775</xdr:rowOff>
    </xdr:from>
    <xdr:to>
      <xdr:col>21</xdr:col>
      <xdr:colOff>390524</xdr:colOff>
      <xdr:row>31</xdr:row>
      <xdr:rowOff>28575</xdr:rowOff>
    </xdr:to>
    <xdr:sp macro="" textlink="">
      <xdr:nvSpPr>
        <xdr:cNvPr id="5" name="Flowchart: Connector 4">
          <a:extLst>
            <a:ext uri="{FF2B5EF4-FFF2-40B4-BE49-F238E27FC236}">
              <a16:creationId xmlns:a16="http://schemas.microsoft.com/office/drawing/2014/main" id="{16AF9187-FB24-1B05-4AD0-32B7847B7AEA}"/>
            </a:ext>
          </a:extLst>
        </xdr:cNvPr>
        <xdr:cNvSpPr/>
      </xdr:nvSpPr>
      <xdr:spPr>
        <a:xfrm>
          <a:off x="8039099" y="676275"/>
          <a:ext cx="5153025" cy="5257800"/>
        </a:xfrm>
        <a:prstGeom prst="flowChartConnector">
          <a:avLst/>
        </a:prstGeom>
        <a:noFill/>
        <a:ln>
          <a:solidFill>
            <a:schemeClr val="tx1">
              <a:lumMod val="85000"/>
              <a:lumOff val="15000"/>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228600</xdr:colOff>
      <xdr:row>1</xdr:row>
      <xdr:rowOff>28575</xdr:rowOff>
    </xdr:from>
    <xdr:to>
      <xdr:col>22</xdr:col>
      <xdr:colOff>38100</xdr:colOff>
      <xdr:row>33</xdr:row>
      <xdr:rowOff>38100</xdr:rowOff>
    </xdr:to>
    <xdr:sp macro="" textlink="">
      <xdr:nvSpPr>
        <xdr:cNvPr id="6" name="Flowchart: Connector 5">
          <a:extLst>
            <a:ext uri="{FF2B5EF4-FFF2-40B4-BE49-F238E27FC236}">
              <a16:creationId xmlns:a16="http://schemas.microsoft.com/office/drawing/2014/main" id="{BB949539-A88E-4272-B92B-DCEE04610768}"/>
            </a:ext>
          </a:extLst>
        </xdr:cNvPr>
        <xdr:cNvSpPr/>
      </xdr:nvSpPr>
      <xdr:spPr>
        <a:xfrm>
          <a:off x="7543800" y="219075"/>
          <a:ext cx="5905500" cy="6105525"/>
        </a:xfrm>
        <a:prstGeom prst="flowChartConnector">
          <a:avLst/>
        </a:prstGeom>
        <a:noFill/>
        <a:ln>
          <a:solidFill>
            <a:schemeClr val="tx1">
              <a:lumMod val="85000"/>
              <a:lumOff val="15000"/>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457199</xdr:colOff>
      <xdr:row>7</xdr:row>
      <xdr:rowOff>142875</xdr:rowOff>
    </xdr:from>
    <xdr:to>
      <xdr:col>20</xdr:col>
      <xdr:colOff>371474</xdr:colOff>
      <xdr:row>26</xdr:row>
      <xdr:rowOff>104775</xdr:rowOff>
    </xdr:to>
    <xdr:sp macro="" textlink="">
      <xdr:nvSpPr>
        <xdr:cNvPr id="4" name="Circle: Hollow 3">
          <a:extLst>
            <a:ext uri="{FF2B5EF4-FFF2-40B4-BE49-F238E27FC236}">
              <a16:creationId xmlns:a16="http://schemas.microsoft.com/office/drawing/2014/main" id="{03C2DFE0-1132-3325-D7CE-095B6509EC22}"/>
            </a:ext>
          </a:extLst>
        </xdr:cNvPr>
        <xdr:cNvSpPr/>
      </xdr:nvSpPr>
      <xdr:spPr>
        <a:xfrm>
          <a:off x="8991599" y="1476375"/>
          <a:ext cx="3571875" cy="3581400"/>
        </a:xfrm>
        <a:prstGeom prst="donut">
          <a:avLst>
            <a:gd name="adj" fmla="val 2698"/>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editAs="absolute">
    <xdr:from>
      <xdr:col>0</xdr:col>
      <xdr:colOff>0</xdr:colOff>
      <xdr:row>0</xdr:row>
      <xdr:rowOff>0</xdr:rowOff>
    </xdr:from>
    <xdr:to>
      <xdr:col>29</xdr:col>
      <xdr:colOff>117600</xdr:colOff>
      <xdr:row>2</xdr:row>
      <xdr:rowOff>87000</xdr:rowOff>
    </xdr:to>
    <xdr:sp macro="" textlink="">
      <xdr:nvSpPr>
        <xdr:cNvPr id="15" name="Rectangle 14">
          <a:extLst>
            <a:ext uri="{FF2B5EF4-FFF2-40B4-BE49-F238E27FC236}">
              <a16:creationId xmlns:a16="http://schemas.microsoft.com/office/drawing/2014/main" id="{DE73DC14-05A5-4549-A2CD-D23C67F0F016}"/>
            </a:ext>
          </a:extLst>
        </xdr:cNvPr>
        <xdr:cNvSpPr>
          <a:spLocks noChangeAspect="1"/>
        </xdr:cNvSpPr>
      </xdr:nvSpPr>
      <xdr:spPr>
        <a:xfrm>
          <a:off x="0" y="0"/>
          <a:ext cx="17796000" cy="468000"/>
        </a:xfrm>
        <a:prstGeom prst="rect">
          <a:avLst/>
        </a:prstGeom>
        <a:gradFill>
          <a:gsLst>
            <a:gs pos="89000">
              <a:srgbClr val="0070C0">
                <a:alpha val="88000"/>
                <a:lumMod val="69000"/>
              </a:srgbClr>
            </a:gs>
            <a:gs pos="25000">
              <a:schemeClr val="tx1">
                <a:lumMod val="96000"/>
                <a:lumOff val="4000"/>
              </a:schemeClr>
            </a:gs>
          </a:gsLst>
          <a:lin ang="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12</xdr:col>
      <xdr:colOff>443346</xdr:colOff>
      <xdr:row>0</xdr:row>
      <xdr:rowOff>76201</xdr:rowOff>
    </xdr:from>
    <xdr:to>
      <xdr:col>14</xdr:col>
      <xdr:colOff>461944</xdr:colOff>
      <xdr:row>1</xdr:row>
      <xdr:rowOff>171451</xdr:rowOff>
    </xdr:to>
    <xdr:sp macro="[1]!Macro1" textlink="">
      <xdr:nvSpPr>
        <xdr:cNvPr id="16" name="Rectangle 15">
          <a:extLst>
            <a:ext uri="{FF2B5EF4-FFF2-40B4-BE49-F238E27FC236}">
              <a16:creationId xmlns:a16="http://schemas.microsoft.com/office/drawing/2014/main" id="{D7285EE4-7E17-4D40-B67A-8195073DF39D}"/>
            </a:ext>
          </a:extLst>
        </xdr:cNvPr>
        <xdr:cNvSpPr>
          <a:spLocks noChangeAspect="1"/>
        </xdr:cNvSpPr>
      </xdr:nvSpPr>
      <xdr:spPr>
        <a:xfrm>
          <a:off x="7758546" y="76201"/>
          <a:ext cx="123779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GB" sz="1100" b="0">
              <a:solidFill>
                <a:schemeClr val="bg1">
                  <a:lumMod val="85000"/>
                </a:schemeClr>
              </a:solidFill>
              <a:latin typeface="+mn-lt"/>
              <a:ea typeface="+mn-ea"/>
              <a:cs typeface="+mn-cs"/>
            </a:rPr>
            <a:t>Income </a:t>
          </a:r>
          <a:r>
            <a:rPr lang="en-GB" sz="1200" b="0">
              <a:solidFill>
                <a:schemeClr val="bg1">
                  <a:lumMod val="85000"/>
                </a:schemeClr>
              </a:solidFill>
              <a:latin typeface="+mn-lt"/>
              <a:ea typeface="+mn-ea"/>
              <a:cs typeface="+mn-cs"/>
            </a:rPr>
            <a:t>Source</a:t>
          </a:r>
          <a:endParaRPr lang="en-GB" sz="1100" b="0">
            <a:solidFill>
              <a:schemeClr val="bg1">
                <a:lumMod val="85000"/>
              </a:schemeClr>
            </a:solidFill>
            <a:latin typeface="+mn-lt"/>
            <a:ea typeface="+mn-ea"/>
            <a:cs typeface="+mn-cs"/>
          </a:endParaRPr>
        </a:p>
      </xdr:txBody>
    </xdr:sp>
    <xdr:clientData/>
  </xdr:twoCellAnchor>
  <xdr:twoCellAnchor editAs="absolute">
    <xdr:from>
      <xdr:col>14</xdr:col>
      <xdr:colOff>496159</xdr:colOff>
      <xdr:row>0</xdr:row>
      <xdr:rowOff>95251</xdr:rowOff>
    </xdr:from>
    <xdr:to>
      <xdr:col>16</xdr:col>
      <xdr:colOff>528747</xdr:colOff>
      <xdr:row>2</xdr:row>
      <xdr:rowOff>1</xdr:rowOff>
    </xdr:to>
    <xdr:sp macro="[1]!Macro2" textlink="">
      <xdr:nvSpPr>
        <xdr:cNvPr id="17" name="Rectangle 16">
          <a:extLst>
            <a:ext uri="{FF2B5EF4-FFF2-40B4-BE49-F238E27FC236}">
              <a16:creationId xmlns:a16="http://schemas.microsoft.com/office/drawing/2014/main" id="{7D5C829B-30D0-4E12-8C14-29E9797D1508}"/>
            </a:ext>
          </a:extLst>
        </xdr:cNvPr>
        <xdr:cNvSpPr>
          <a:spLocks noChangeAspect="1"/>
        </xdr:cNvSpPr>
      </xdr:nvSpPr>
      <xdr:spPr>
        <a:xfrm>
          <a:off x="9030559" y="95251"/>
          <a:ext cx="1251788"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chemeClr val="bg1">
                  <a:lumMod val="75000"/>
                </a:schemeClr>
              </a:solidFill>
              <a:latin typeface="+mn-lt"/>
              <a:cs typeface="Arial" panose="020B0604020202020204" pitchFamily="34" charset="0"/>
            </a:rPr>
            <a:t>Geographically</a:t>
          </a:r>
        </a:p>
      </xdr:txBody>
    </xdr:sp>
    <xdr:clientData/>
  </xdr:twoCellAnchor>
  <xdr:twoCellAnchor editAs="absolute">
    <xdr:from>
      <xdr:col>16</xdr:col>
      <xdr:colOff>571699</xdr:colOff>
      <xdr:row>0</xdr:row>
      <xdr:rowOff>85726</xdr:rowOff>
    </xdr:from>
    <xdr:to>
      <xdr:col>18</xdr:col>
      <xdr:colOff>515671</xdr:colOff>
      <xdr:row>1</xdr:row>
      <xdr:rowOff>180976</xdr:rowOff>
    </xdr:to>
    <xdr:sp macro="" textlink="">
      <xdr:nvSpPr>
        <xdr:cNvPr id="18" name="Rectangle 17">
          <a:extLst>
            <a:ext uri="{FF2B5EF4-FFF2-40B4-BE49-F238E27FC236}">
              <a16:creationId xmlns:a16="http://schemas.microsoft.com/office/drawing/2014/main" id="{CC99DF2D-DAFE-4137-82A2-440557E3A581}"/>
            </a:ext>
          </a:extLst>
        </xdr:cNvPr>
        <xdr:cNvSpPr>
          <a:spLocks noChangeAspect="1"/>
        </xdr:cNvSpPr>
      </xdr:nvSpPr>
      <xdr:spPr>
        <a:xfrm>
          <a:off x="10325299" y="85726"/>
          <a:ext cx="1163172"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a:solidFill>
                <a:schemeClr val="bg1"/>
              </a:solidFill>
              <a:latin typeface="+mn-lt"/>
              <a:cs typeface="Arial" panose="020B0604020202020204" pitchFamily="34" charset="0"/>
            </a:rPr>
            <a:t>Sales process</a:t>
          </a:r>
        </a:p>
      </xdr:txBody>
    </xdr:sp>
    <xdr:clientData/>
  </xdr:twoCellAnchor>
  <xdr:twoCellAnchor editAs="absolute">
    <xdr:from>
      <xdr:col>17</xdr:col>
      <xdr:colOff>38859</xdr:colOff>
      <xdr:row>1</xdr:row>
      <xdr:rowOff>161924</xdr:rowOff>
    </xdr:from>
    <xdr:to>
      <xdr:col>18</xdr:col>
      <xdr:colOff>255258</xdr:colOff>
      <xdr:row>1</xdr:row>
      <xdr:rowOff>161924</xdr:rowOff>
    </xdr:to>
    <xdr:cxnSp macro="">
      <xdr:nvCxnSpPr>
        <xdr:cNvPr id="20" name="Straight Connector 19">
          <a:extLst>
            <a:ext uri="{FF2B5EF4-FFF2-40B4-BE49-F238E27FC236}">
              <a16:creationId xmlns:a16="http://schemas.microsoft.com/office/drawing/2014/main" id="{729286E8-0758-4A0F-A49E-64B1F6BF3495}"/>
            </a:ext>
          </a:extLst>
        </xdr:cNvPr>
        <xdr:cNvCxnSpPr>
          <a:cxnSpLocks noChangeAspect="1"/>
        </xdr:cNvCxnSpPr>
      </xdr:nvCxnSpPr>
      <xdr:spPr>
        <a:xfrm>
          <a:off x="10402059" y="352424"/>
          <a:ext cx="825999" cy="0"/>
        </a:xfrm>
        <a:prstGeom prst="line">
          <a:avLst/>
        </a:prstGeom>
        <a:ln>
          <a:gradFill flip="none" rotWithShape="1">
            <a:gsLst>
              <a:gs pos="15000">
                <a:srgbClr val="0099FF">
                  <a:alpha val="79000"/>
                  <a:lumMod val="68000"/>
                  <a:lumOff val="32000"/>
                </a:srgbClr>
              </a:gs>
              <a:gs pos="88000">
                <a:srgbClr val="6600CC">
                  <a:lumMod val="77000"/>
                </a:srgbClr>
              </a:gs>
            </a:gsLst>
            <a:lin ang="0" scaled="1"/>
            <a:tileRect/>
          </a:gradFill>
        </a:ln>
      </xdr:spPr>
      <xdr:style>
        <a:lnRef idx="3">
          <a:schemeClr val="accent1"/>
        </a:lnRef>
        <a:fillRef idx="0">
          <a:schemeClr val="accent1"/>
        </a:fillRef>
        <a:effectRef idx="2">
          <a:schemeClr val="accent1"/>
        </a:effectRef>
        <a:fontRef idx="minor">
          <a:schemeClr val="tx1"/>
        </a:fontRef>
      </xdr:style>
    </xdr:cxnSp>
    <xdr:clientData/>
  </xdr:twoCellAnchor>
  <xdr:twoCellAnchor editAs="absolute">
    <xdr:from>
      <xdr:col>1</xdr:col>
      <xdr:colOff>294862</xdr:colOff>
      <xdr:row>0</xdr:row>
      <xdr:rowOff>104775</xdr:rowOff>
    </xdr:from>
    <xdr:to>
      <xdr:col>5</xdr:col>
      <xdr:colOff>210790</xdr:colOff>
      <xdr:row>2</xdr:row>
      <xdr:rowOff>9525</xdr:rowOff>
    </xdr:to>
    <xdr:sp macro="" textlink="">
      <xdr:nvSpPr>
        <xdr:cNvPr id="21" name="Rectangle 20">
          <a:extLst>
            <a:ext uri="{FF2B5EF4-FFF2-40B4-BE49-F238E27FC236}">
              <a16:creationId xmlns:a16="http://schemas.microsoft.com/office/drawing/2014/main" id="{A8825BB3-1757-4E3A-AD8B-D57C2EBB4100}"/>
            </a:ext>
          </a:extLst>
        </xdr:cNvPr>
        <xdr:cNvSpPr>
          <a:spLocks noChangeAspect="1"/>
        </xdr:cNvSpPr>
      </xdr:nvSpPr>
      <xdr:spPr>
        <a:xfrm>
          <a:off x="904462" y="104775"/>
          <a:ext cx="2354328" cy="285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lt1"/>
              </a:solidFill>
              <a:effectLst/>
              <a:latin typeface="+mn-lt"/>
              <a:ea typeface="+mn-ea"/>
              <a:cs typeface="+mn-cs"/>
            </a:rPr>
            <a:t>Financial</a:t>
          </a:r>
          <a:r>
            <a:rPr lang="en-GB" sz="1800">
              <a:solidFill>
                <a:schemeClr val="lt1"/>
              </a:solidFill>
              <a:effectLst/>
              <a:latin typeface="+mn-lt"/>
              <a:ea typeface="+mn-ea"/>
              <a:cs typeface="+mn-cs"/>
            </a:rPr>
            <a:t> Dashboard </a:t>
          </a:r>
          <a:endParaRPr lang="en-GB" sz="1800" b="1">
            <a:solidFill>
              <a:schemeClr val="bg1">
                <a:lumMod val="75000"/>
              </a:schemeClr>
            </a:solidFill>
            <a:latin typeface="+mn-lt"/>
            <a:cs typeface="Arial" panose="020B0604020202020204" pitchFamily="34" charset="0"/>
          </a:endParaRPr>
        </a:p>
      </xdr:txBody>
    </xdr:sp>
    <xdr:clientData/>
  </xdr:twoCellAnchor>
  <xdr:twoCellAnchor editAs="absolute">
    <xdr:from>
      <xdr:col>1</xdr:col>
      <xdr:colOff>108089</xdr:colOff>
      <xdr:row>0</xdr:row>
      <xdr:rowOff>76200</xdr:rowOff>
    </xdr:from>
    <xdr:to>
      <xdr:col>1</xdr:col>
      <xdr:colOff>478505</xdr:colOff>
      <xdr:row>1</xdr:row>
      <xdr:rowOff>171449</xdr:rowOff>
    </xdr:to>
    <xdr:pic>
      <xdr:nvPicPr>
        <xdr:cNvPr id="22" name="Graphic 21" descr="Factory outline">
          <a:extLst>
            <a:ext uri="{FF2B5EF4-FFF2-40B4-BE49-F238E27FC236}">
              <a16:creationId xmlns:a16="http://schemas.microsoft.com/office/drawing/2014/main" id="{C31A62C2-7001-4CD3-B7FB-0FACAEDEF76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17689" y="76200"/>
          <a:ext cx="370416" cy="285749"/>
        </a:xfrm>
        <a:prstGeom prst="rect">
          <a:avLst/>
        </a:prstGeom>
      </xdr:spPr>
    </xdr:pic>
    <xdr:clientData/>
  </xdr:twoCellAnchor>
  <xdr:twoCellAnchor>
    <xdr:from>
      <xdr:col>1</xdr:col>
      <xdr:colOff>490257</xdr:colOff>
      <xdr:row>15</xdr:row>
      <xdr:rowOff>88807</xdr:rowOff>
    </xdr:from>
    <xdr:to>
      <xdr:col>2</xdr:col>
      <xdr:colOff>356908</xdr:colOff>
      <xdr:row>17</xdr:row>
      <xdr:rowOff>174531</xdr:rowOff>
    </xdr:to>
    <xdr:sp macro="" textlink="">
      <xdr:nvSpPr>
        <xdr:cNvPr id="23" name="Flowchart: Connector 22">
          <a:extLst>
            <a:ext uri="{FF2B5EF4-FFF2-40B4-BE49-F238E27FC236}">
              <a16:creationId xmlns:a16="http://schemas.microsoft.com/office/drawing/2014/main" id="{EA5B8E5F-5B50-1B70-9E25-FAC834C32EDC}"/>
            </a:ext>
          </a:extLst>
        </xdr:cNvPr>
        <xdr:cNvSpPr/>
      </xdr:nvSpPr>
      <xdr:spPr>
        <a:xfrm>
          <a:off x="1099857" y="2946307"/>
          <a:ext cx="476251"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34738</xdr:colOff>
      <xdr:row>8</xdr:row>
      <xdr:rowOff>33617</xdr:rowOff>
    </xdr:from>
    <xdr:to>
      <xdr:col>5</xdr:col>
      <xdr:colOff>510988</xdr:colOff>
      <xdr:row>10</xdr:row>
      <xdr:rowOff>119341</xdr:rowOff>
    </xdr:to>
    <xdr:sp macro="" textlink="">
      <xdr:nvSpPr>
        <xdr:cNvPr id="33" name="Flowchart: Connector 32">
          <a:extLst>
            <a:ext uri="{FF2B5EF4-FFF2-40B4-BE49-F238E27FC236}">
              <a16:creationId xmlns:a16="http://schemas.microsoft.com/office/drawing/2014/main" id="{53DEFAB8-C2F6-4DB2-BC3D-023BABE25853}"/>
            </a:ext>
          </a:extLst>
        </xdr:cNvPr>
        <xdr:cNvSpPr/>
      </xdr:nvSpPr>
      <xdr:spPr>
        <a:xfrm>
          <a:off x="3082738" y="1557617"/>
          <a:ext cx="476250"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26495</xdr:colOff>
      <xdr:row>23</xdr:row>
      <xdr:rowOff>109977</xdr:rowOff>
    </xdr:from>
    <xdr:to>
      <xdr:col>5</xdr:col>
      <xdr:colOff>502745</xdr:colOff>
      <xdr:row>26</xdr:row>
      <xdr:rowOff>5201</xdr:rowOff>
    </xdr:to>
    <xdr:sp macro="" textlink="">
      <xdr:nvSpPr>
        <xdr:cNvPr id="34" name="Flowchart: Connector 33">
          <a:extLst>
            <a:ext uri="{FF2B5EF4-FFF2-40B4-BE49-F238E27FC236}">
              <a16:creationId xmlns:a16="http://schemas.microsoft.com/office/drawing/2014/main" id="{1337E71C-A26E-4085-8FE3-1BB0F6B0F48A}"/>
            </a:ext>
          </a:extLst>
        </xdr:cNvPr>
        <xdr:cNvSpPr/>
      </xdr:nvSpPr>
      <xdr:spPr>
        <a:xfrm>
          <a:off x="3074495" y="4491477"/>
          <a:ext cx="476250"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8845</xdr:colOff>
      <xdr:row>15</xdr:row>
      <xdr:rowOff>63173</xdr:rowOff>
    </xdr:from>
    <xdr:to>
      <xdr:col>5</xdr:col>
      <xdr:colOff>485095</xdr:colOff>
      <xdr:row>17</xdr:row>
      <xdr:rowOff>148897</xdr:rowOff>
    </xdr:to>
    <xdr:sp macro="" textlink="">
      <xdr:nvSpPr>
        <xdr:cNvPr id="35" name="Flowchart: Connector 34">
          <a:extLst>
            <a:ext uri="{FF2B5EF4-FFF2-40B4-BE49-F238E27FC236}">
              <a16:creationId xmlns:a16="http://schemas.microsoft.com/office/drawing/2014/main" id="{BD8D64D3-3043-4AE0-93E7-AD93EF575C98}"/>
            </a:ext>
          </a:extLst>
        </xdr:cNvPr>
        <xdr:cNvSpPr/>
      </xdr:nvSpPr>
      <xdr:spPr>
        <a:xfrm>
          <a:off x="3056845" y="2920673"/>
          <a:ext cx="476250"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31936</xdr:colOff>
      <xdr:row>15</xdr:row>
      <xdr:rowOff>40341</xdr:rowOff>
    </xdr:from>
    <xdr:to>
      <xdr:col>9</xdr:col>
      <xdr:colOff>508186</xdr:colOff>
      <xdr:row>17</xdr:row>
      <xdr:rowOff>126065</xdr:rowOff>
    </xdr:to>
    <xdr:sp macro="" textlink="">
      <xdr:nvSpPr>
        <xdr:cNvPr id="36" name="Flowchart: Connector 35">
          <a:extLst>
            <a:ext uri="{FF2B5EF4-FFF2-40B4-BE49-F238E27FC236}">
              <a16:creationId xmlns:a16="http://schemas.microsoft.com/office/drawing/2014/main" id="{E74C2335-D1C9-4A28-B28A-3E2EFE02E59D}"/>
            </a:ext>
          </a:extLst>
        </xdr:cNvPr>
        <xdr:cNvSpPr/>
      </xdr:nvSpPr>
      <xdr:spPr>
        <a:xfrm>
          <a:off x="5518336" y="2897841"/>
          <a:ext cx="476250"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165285</xdr:colOff>
      <xdr:row>19</xdr:row>
      <xdr:rowOff>177054</xdr:rowOff>
    </xdr:from>
    <xdr:to>
      <xdr:col>8</xdr:col>
      <xdr:colOff>27453</xdr:colOff>
      <xdr:row>22</xdr:row>
      <xdr:rowOff>72278</xdr:rowOff>
    </xdr:to>
    <xdr:sp macro="" textlink="">
      <xdr:nvSpPr>
        <xdr:cNvPr id="37" name="Flowchart: Connector 36">
          <a:extLst>
            <a:ext uri="{FF2B5EF4-FFF2-40B4-BE49-F238E27FC236}">
              <a16:creationId xmlns:a16="http://schemas.microsoft.com/office/drawing/2014/main" id="{120210C2-673B-476F-AC9D-1B171BB29169}"/>
            </a:ext>
          </a:extLst>
        </xdr:cNvPr>
        <xdr:cNvSpPr/>
      </xdr:nvSpPr>
      <xdr:spPr>
        <a:xfrm>
          <a:off x="4432485" y="3796554"/>
          <a:ext cx="471768"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89086</xdr:colOff>
      <xdr:row>11</xdr:row>
      <xdr:rowOff>18490</xdr:rowOff>
    </xdr:from>
    <xdr:to>
      <xdr:col>7</xdr:col>
      <xdr:colOff>560854</xdr:colOff>
      <xdr:row>13</xdr:row>
      <xdr:rowOff>104214</xdr:rowOff>
    </xdr:to>
    <xdr:sp macro="" textlink="">
      <xdr:nvSpPr>
        <xdr:cNvPr id="38" name="Flowchart: Connector 37">
          <a:extLst>
            <a:ext uri="{FF2B5EF4-FFF2-40B4-BE49-F238E27FC236}">
              <a16:creationId xmlns:a16="http://schemas.microsoft.com/office/drawing/2014/main" id="{5B655697-79DD-4882-A7AF-3EDA2581EC18}"/>
            </a:ext>
          </a:extLst>
        </xdr:cNvPr>
        <xdr:cNvSpPr/>
      </xdr:nvSpPr>
      <xdr:spPr>
        <a:xfrm>
          <a:off x="4356286" y="2113990"/>
          <a:ext cx="471768"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588868</xdr:colOff>
      <xdr:row>20</xdr:row>
      <xdr:rowOff>100854</xdr:rowOff>
    </xdr:from>
    <xdr:to>
      <xdr:col>11</xdr:col>
      <xdr:colOff>455518</xdr:colOff>
      <xdr:row>22</xdr:row>
      <xdr:rowOff>186578</xdr:rowOff>
    </xdr:to>
    <xdr:sp macro="" textlink="">
      <xdr:nvSpPr>
        <xdr:cNvPr id="39" name="Flowchart: Connector 38">
          <a:extLst>
            <a:ext uri="{FF2B5EF4-FFF2-40B4-BE49-F238E27FC236}">
              <a16:creationId xmlns:a16="http://schemas.microsoft.com/office/drawing/2014/main" id="{7610E8D6-B44A-4D4A-8C4B-8DCBAF4EE4E5}"/>
            </a:ext>
          </a:extLst>
        </xdr:cNvPr>
        <xdr:cNvSpPr/>
      </xdr:nvSpPr>
      <xdr:spPr>
        <a:xfrm>
          <a:off x="6684868" y="3910854"/>
          <a:ext cx="476250"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575423</xdr:colOff>
      <xdr:row>10</xdr:row>
      <xdr:rowOff>101413</xdr:rowOff>
    </xdr:from>
    <xdr:to>
      <xdr:col>11</xdr:col>
      <xdr:colOff>442073</xdr:colOff>
      <xdr:row>12</xdr:row>
      <xdr:rowOff>187137</xdr:rowOff>
    </xdr:to>
    <xdr:sp macro="" textlink="">
      <xdr:nvSpPr>
        <xdr:cNvPr id="40" name="Flowchart: Connector 39">
          <a:extLst>
            <a:ext uri="{FF2B5EF4-FFF2-40B4-BE49-F238E27FC236}">
              <a16:creationId xmlns:a16="http://schemas.microsoft.com/office/drawing/2014/main" id="{A97E837B-25F1-4EB0-9B05-EC489CF9920B}"/>
            </a:ext>
          </a:extLst>
        </xdr:cNvPr>
        <xdr:cNvSpPr/>
      </xdr:nvSpPr>
      <xdr:spPr>
        <a:xfrm>
          <a:off x="6671423" y="2006413"/>
          <a:ext cx="476250"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246970</xdr:colOff>
      <xdr:row>17</xdr:row>
      <xdr:rowOff>148897</xdr:rowOff>
    </xdr:from>
    <xdr:to>
      <xdr:col>5</xdr:col>
      <xdr:colOff>264620</xdr:colOff>
      <xdr:row>23</xdr:row>
      <xdr:rowOff>109977</xdr:rowOff>
    </xdr:to>
    <xdr:cxnSp macro="">
      <xdr:nvCxnSpPr>
        <xdr:cNvPr id="46" name="Straight Connector 45">
          <a:extLst>
            <a:ext uri="{FF2B5EF4-FFF2-40B4-BE49-F238E27FC236}">
              <a16:creationId xmlns:a16="http://schemas.microsoft.com/office/drawing/2014/main" id="{241D7FAA-E3B6-E1E4-F37F-8A5C75EEDF99}"/>
            </a:ext>
          </a:extLst>
        </xdr:cNvPr>
        <xdr:cNvCxnSpPr>
          <a:stCxn id="34" idx="0"/>
          <a:endCxn id="35" idx="4"/>
        </xdr:cNvCxnSpPr>
      </xdr:nvCxnSpPr>
      <xdr:spPr>
        <a:xfrm flipH="1" flipV="1">
          <a:off x="3294970" y="3387397"/>
          <a:ext cx="17650" cy="1104080"/>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246970</xdr:colOff>
      <xdr:row>10</xdr:row>
      <xdr:rowOff>119341</xdr:rowOff>
    </xdr:from>
    <xdr:to>
      <xdr:col>5</xdr:col>
      <xdr:colOff>272863</xdr:colOff>
      <xdr:row>15</xdr:row>
      <xdr:rowOff>63173</xdr:rowOff>
    </xdr:to>
    <xdr:cxnSp macro="">
      <xdr:nvCxnSpPr>
        <xdr:cNvPr id="64" name="Straight Connector 63">
          <a:extLst>
            <a:ext uri="{FF2B5EF4-FFF2-40B4-BE49-F238E27FC236}">
              <a16:creationId xmlns:a16="http://schemas.microsoft.com/office/drawing/2014/main" id="{5AC0B21E-AD5A-17E4-9297-CA2946B09077}"/>
            </a:ext>
          </a:extLst>
        </xdr:cNvPr>
        <xdr:cNvCxnSpPr>
          <a:cxnSpLocks/>
          <a:stCxn id="35" idx="0"/>
          <a:endCxn id="33" idx="4"/>
        </xdr:cNvCxnSpPr>
      </xdr:nvCxnSpPr>
      <xdr:spPr>
        <a:xfrm flipV="1">
          <a:off x="3294970" y="2024341"/>
          <a:ext cx="25893" cy="896332"/>
        </a:xfrm>
        <a:prstGeom prst="line">
          <a:avLst/>
        </a:prstGeom>
        <a:ln w="31750">
          <a:solidFill>
            <a:schemeClr val="tx1">
              <a:lumMod val="85000"/>
              <a:lumOff val="15000"/>
              <a:alpha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248480</xdr:colOff>
      <xdr:row>17</xdr:row>
      <xdr:rowOff>163996</xdr:rowOff>
    </xdr:from>
    <xdr:to>
      <xdr:col>12</xdr:col>
      <xdr:colOff>182631</xdr:colOff>
      <xdr:row>24</xdr:row>
      <xdr:rowOff>97735</xdr:rowOff>
    </xdr:to>
    <xdr:sp macro="" textlink="'Pivot Table'!AB22">
      <xdr:nvSpPr>
        <xdr:cNvPr id="132" name="TextBox 131">
          <a:extLst>
            <a:ext uri="{FF2B5EF4-FFF2-40B4-BE49-F238E27FC236}">
              <a16:creationId xmlns:a16="http://schemas.microsoft.com/office/drawing/2014/main" id="{1AADD45D-59BB-C750-0E6C-5C98A6F5DDDE}"/>
            </a:ext>
          </a:extLst>
        </xdr:cNvPr>
        <xdr:cNvSpPr txBox="1"/>
      </xdr:nvSpPr>
      <xdr:spPr>
        <a:xfrm>
          <a:off x="6344480" y="3402496"/>
          <a:ext cx="1153351" cy="1267239"/>
        </a:xfrm>
        <a:prstGeom prst="rect">
          <a:avLst/>
        </a:prstGeom>
        <a:noFill/>
        <a:ln w="9525" cmpd="sng">
          <a:noFill/>
        </a:ln>
        <a:effectLst>
          <a:glow rad="228600">
            <a:srgbClr val="F8F8F8">
              <a:alpha val="40000"/>
            </a:srgbClr>
          </a:glow>
          <a:innerShdw blurRad="304800">
            <a:srgbClr val="FFFF0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D2D0A6B-F4F3-448A-BE8D-55120810F147}" type="TxLink">
            <a:rPr lang="en-US"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pPr marL="0" indent="0" algn="ctr"/>
            <a:t>○</a:t>
          </a:fld>
          <a:endParaRPr lang="en-GB"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endParaRPr>
        </a:p>
      </xdr:txBody>
    </xdr:sp>
    <xdr:clientData/>
  </xdr:twoCellAnchor>
  <xdr:twoCellAnchor>
    <xdr:from>
      <xdr:col>7</xdr:col>
      <xdr:colOff>180976</xdr:colOff>
      <xdr:row>23</xdr:row>
      <xdr:rowOff>0</xdr:rowOff>
    </xdr:from>
    <xdr:to>
      <xdr:col>8</xdr:col>
      <xdr:colOff>123825</xdr:colOff>
      <xdr:row>24</xdr:row>
      <xdr:rowOff>171450</xdr:rowOff>
    </xdr:to>
    <xdr:sp macro="" textlink="">
      <xdr:nvSpPr>
        <xdr:cNvPr id="133" name="TextBox 132">
          <a:extLst>
            <a:ext uri="{FF2B5EF4-FFF2-40B4-BE49-F238E27FC236}">
              <a16:creationId xmlns:a16="http://schemas.microsoft.com/office/drawing/2014/main" id="{B9491DF7-3D0B-D1A9-7691-E610804BC786}"/>
            </a:ext>
          </a:extLst>
        </xdr:cNvPr>
        <xdr:cNvSpPr txBox="1"/>
      </xdr:nvSpPr>
      <xdr:spPr>
        <a:xfrm>
          <a:off x="4448176" y="4381500"/>
          <a:ext cx="55244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a:solidFill>
                <a:schemeClr val="bg1"/>
              </a:solidFill>
            </a:rPr>
            <a:t>Cash </a:t>
          </a:r>
        </a:p>
      </xdr:txBody>
    </xdr:sp>
    <xdr:clientData/>
  </xdr:twoCellAnchor>
  <xdr:twoCellAnchor>
    <xdr:from>
      <xdr:col>6</xdr:col>
      <xdr:colOff>517780</xdr:colOff>
      <xdr:row>8</xdr:row>
      <xdr:rowOff>123825</xdr:rowOff>
    </xdr:from>
    <xdr:to>
      <xdr:col>8</xdr:col>
      <xdr:colOff>314326</xdr:colOff>
      <xdr:row>10</xdr:row>
      <xdr:rowOff>9525</xdr:rowOff>
    </xdr:to>
    <xdr:sp macro="" textlink="">
      <xdr:nvSpPr>
        <xdr:cNvPr id="134" name="TextBox 133">
          <a:extLst>
            <a:ext uri="{FF2B5EF4-FFF2-40B4-BE49-F238E27FC236}">
              <a16:creationId xmlns:a16="http://schemas.microsoft.com/office/drawing/2014/main" id="{82E27CA1-E69E-B445-18DE-63F19DC5C700}"/>
            </a:ext>
          </a:extLst>
        </xdr:cNvPr>
        <xdr:cNvSpPr txBox="1"/>
      </xdr:nvSpPr>
      <xdr:spPr>
        <a:xfrm>
          <a:off x="4175380" y="1647825"/>
          <a:ext cx="101574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a:solidFill>
                <a:schemeClr val="bg1"/>
              </a:solidFill>
            </a:rPr>
            <a:t>Credit card</a:t>
          </a:r>
        </a:p>
        <a:p>
          <a:endParaRPr lang="en-GB" sz="1200" b="0">
            <a:solidFill>
              <a:schemeClr val="bg1"/>
            </a:solidFill>
          </a:endParaRPr>
        </a:p>
      </xdr:txBody>
    </xdr:sp>
    <xdr:clientData/>
  </xdr:twoCellAnchor>
  <xdr:twoCellAnchor>
    <xdr:from>
      <xdr:col>10</xdr:col>
      <xdr:colOff>247650</xdr:colOff>
      <xdr:row>6</xdr:row>
      <xdr:rowOff>143069</xdr:rowOff>
    </xdr:from>
    <xdr:to>
      <xdr:col>12</xdr:col>
      <xdr:colOff>180975</xdr:colOff>
      <xdr:row>9</xdr:row>
      <xdr:rowOff>28769</xdr:rowOff>
    </xdr:to>
    <xdr:sp macro="" textlink="">
      <xdr:nvSpPr>
        <xdr:cNvPr id="135" name="TextBox 134">
          <a:extLst>
            <a:ext uri="{FF2B5EF4-FFF2-40B4-BE49-F238E27FC236}">
              <a16:creationId xmlns:a16="http://schemas.microsoft.com/office/drawing/2014/main" id="{F5CED344-7698-A6D6-0EB3-8E73771550A2}"/>
            </a:ext>
          </a:extLst>
        </xdr:cNvPr>
        <xdr:cNvSpPr txBox="1"/>
      </xdr:nvSpPr>
      <xdr:spPr>
        <a:xfrm>
          <a:off x="6343650" y="1286069"/>
          <a:ext cx="11525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a:solidFill>
                <a:schemeClr val="bg1"/>
              </a:solidFill>
            </a:rPr>
            <a:t>Register</a:t>
          </a:r>
          <a:r>
            <a:rPr lang="en-GB" sz="1100" b="0" baseline="0">
              <a:solidFill>
                <a:schemeClr val="bg1"/>
              </a:solidFill>
            </a:rPr>
            <a:t> Customer  Info</a:t>
          </a:r>
          <a:endParaRPr lang="en-GB" sz="1100" b="0">
            <a:solidFill>
              <a:schemeClr val="bg1"/>
            </a:solidFill>
          </a:endParaRPr>
        </a:p>
      </xdr:txBody>
    </xdr:sp>
    <xdr:clientData/>
  </xdr:twoCellAnchor>
  <xdr:twoCellAnchor>
    <xdr:from>
      <xdr:col>10</xdr:col>
      <xdr:colOff>314325</xdr:colOff>
      <xdr:row>24</xdr:row>
      <xdr:rowOff>0</xdr:rowOff>
    </xdr:from>
    <xdr:to>
      <xdr:col>12</xdr:col>
      <xdr:colOff>238125</xdr:colOff>
      <xdr:row>26</xdr:row>
      <xdr:rowOff>152400</xdr:rowOff>
    </xdr:to>
    <xdr:sp macro="" textlink="">
      <xdr:nvSpPr>
        <xdr:cNvPr id="136" name="TextBox 135">
          <a:extLst>
            <a:ext uri="{FF2B5EF4-FFF2-40B4-BE49-F238E27FC236}">
              <a16:creationId xmlns:a16="http://schemas.microsoft.com/office/drawing/2014/main" id="{AFCA6D88-FBD6-F314-0EC4-C80278BFA14F}"/>
            </a:ext>
          </a:extLst>
        </xdr:cNvPr>
        <xdr:cNvSpPr txBox="1"/>
      </xdr:nvSpPr>
      <xdr:spPr>
        <a:xfrm>
          <a:off x="6410325" y="4572000"/>
          <a:ext cx="11430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0">
              <a:solidFill>
                <a:schemeClr val="bg1"/>
              </a:solidFill>
              <a:effectLst/>
              <a:latin typeface="+mn-lt"/>
              <a:ea typeface="+mn-ea"/>
              <a:cs typeface="+mn-cs"/>
            </a:rPr>
            <a:t>Non-Register</a:t>
          </a:r>
          <a:r>
            <a:rPr lang="en-GB" sz="1100" b="0" baseline="0">
              <a:solidFill>
                <a:schemeClr val="bg1"/>
              </a:solidFill>
              <a:effectLst/>
              <a:latin typeface="+mn-lt"/>
              <a:ea typeface="+mn-ea"/>
              <a:cs typeface="+mn-cs"/>
            </a:rPr>
            <a:t> Customer  Info</a:t>
          </a:r>
          <a:endParaRPr lang="en-GB">
            <a:solidFill>
              <a:schemeClr val="bg1"/>
            </a:solidFill>
            <a:effectLst/>
          </a:endParaRPr>
        </a:p>
      </xdr:txBody>
    </xdr:sp>
    <xdr:clientData/>
  </xdr:twoCellAnchor>
  <xdr:twoCellAnchor editAs="oneCell">
    <xdr:from>
      <xdr:col>9</xdr:col>
      <xdr:colOff>104701</xdr:colOff>
      <xdr:row>15</xdr:row>
      <xdr:rowOff>104015</xdr:rowOff>
    </xdr:from>
    <xdr:to>
      <xdr:col>9</xdr:col>
      <xdr:colOff>466725</xdr:colOff>
      <xdr:row>17</xdr:row>
      <xdr:rowOff>85039</xdr:rowOff>
    </xdr:to>
    <xdr:pic>
      <xdr:nvPicPr>
        <xdr:cNvPr id="153" name="Picture 152">
          <a:extLst>
            <a:ext uri="{FF2B5EF4-FFF2-40B4-BE49-F238E27FC236}">
              <a16:creationId xmlns:a16="http://schemas.microsoft.com/office/drawing/2014/main" id="{1B92E9E5-EC2B-2DEF-4F23-4E3B48E36B6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91101" y="2961515"/>
          <a:ext cx="362024" cy="362024"/>
        </a:xfrm>
        <a:prstGeom prst="rect">
          <a:avLst/>
        </a:prstGeom>
      </xdr:spPr>
    </xdr:pic>
    <xdr:clientData/>
  </xdr:twoCellAnchor>
  <xdr:twoCellAnchor editAs="oneCell">
    <xdr:from>
      <xdr:col>1</xdr:col>
      <xdr:colOff>561976</xdr:colOff>
      <xdr:row>15</xdr:row>
      <xdr:rowOff>152475</xdr:rowOff>
    </xdr:from>
    <xdr:to>
      <xdr:col>2</xdr:col>
      <xdr:colOff>295882</xdr:colOff>
      <xdr:row>17</xdr:row>
      <xdr:rowOff>114981</xdr:rowOff>
    </xdr:to>
    <xdr:pic>
      <xdr:nvPicPr>
        <xdr:cNvPr id="159" name="Picture 158">
          <a:extLst>
            <a:ext uri="{FF2B5EF4-FFF2-40B4-BE49-F238E27FC236}">
              <a16:creationId xmlns:a16="http://schemas.microsoft.com/office/drawing/2014/main" id="{B0497215-D4BB-1D9D-79ED-7C08522D32A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1576" y="3009975"/>
          <a:ext cx="343506" cy="343506"/>
        </a:xfrm>
        <a:prstGeom prst="rect">
          <a:avLst/>
        </a:prstGeom>
      </xdr:spPr>
    </xdr:pic>
    <xdr:clientData/>
  </xdr:twoCellAnchor>
  <xdr:twoCellAnchor editAs="oneCell">
    <xdr:from>
      <xdr:col>11</xdr:col>
      <xdr:colOff>7126</xdr:colOff>
      <xdr:row>20</xdr:row>
      <xdr:rowOff>92924</xdr:rowOff>
    </xdr:from>
    <xdr:to>
      <xdr:col>11</xdr:col>
      <xdr:colOff>466725</xdr:colOff>
      <xdr:row>22</xdr:row>
      <xdr:rowOff>171523</xdr:rowOff>
    </xdr:to>
    <xdr:pic>
      <xdr:nvPicPr>
        <xdr:cNvPr id="161" name="Picture 160">
          <a:extLst>
            <a:ext uri="{FF2B5EF4-FFF2-40B4-BE49-F238E27FC236}">
              <a16:creationId xmlns:a16="http://schemas.microsoft.com/office/drawing/2014/main" id="{01C2FFEF-9C8D-4CC6-38EE-F8DFA0C0FAB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726" y="3902924"/>
          <a:ext cx="459599" cy="459599"/>
        </a:xfrm>
        <a:prstGeom prst="rect">
          <a:avLst/>
        </a:prstGeom>
      </xdr:spPr>
    </xdr:pic>
    <xdr:clientData/>
  </xdr:twoCellAnchor>
  <xdr:twoCellAnchor editAs="oneCell">
    <xdr:from>
      <xdr:col>10</xdr:col>
      <xdr:colOff>600632</xdr:colOff>
      <xdr:row>10</xdr:row>
      <xdr:rowOff>120383</xdr:rowOff>
    </xdr:from>
    <xdr:to>
      <xdr:col>11</xdr:col>
      <xdr:colOff>416058</xdr:colOff>
      <xdr:row>12</xdr:row>
      <xdr:rowOff>164409</xdr:rowOff>
    </xdr:to>
    <xdr:pic>
      <xdr:nvPicPr>
        <xdr:cNvPr id="163" name="Picture 162">
          <a:extLst>
            <a:ext uri="{FF2B5EF4-FFF2-40B4-BE49-F238E27FC236}">
              <a16:creationId xmlns:a16="http://schemas.microsoft.com/office/drawing/2014/main" id="{0888CDEA-447D-AF70-9CD2-FD452166C8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696632" y="2025383"/>
          <a:ext cx="425026" cy="425026"/>
        </a:xfrm>
        <a:prstGeom prst="rect">
          <a:avLst/>
        </a:prstGeom>
      </xdr:spPr>
    </xdr:pic>
    <xdr:clientData/>
  </xdr:twoCellAnchor>
  <xdr:twoCellAnchor editAs="oneCell">
    <xdr:from>
      <xdr:col>7</xdr:col>
      <xdr:colOff>164251</xdr:colOff>
      <xdr:row>11</xdr:row>
      <xdr:rowOff>66674</xdr:rowOff>
    </xdr:from>
    <xdr:to>
      <xdr:col>7</xdr:col>
      <xdr:colOff>481582</xdr:colOff>
      <xdr:row>13</xdr:row>
      <xdr:rowOff>3005</xdr:rowOff>
    </xdr:to>
    <xdr:pic>
      <xdr:nvPicPr>
        <xdr:cNvPr id="165" name="Picture 164">
          <a:extLst>
            <a:ext uri="{FF2B5EF4-FFF2-40B4-BE49-F238E27FC236}">
              <a16:creationId xmlns:a16="http://schemas.microsoft.com/office/drawing/2014/main" id="{4AD3F19E-4B98-FE37-C6AD-9B0B3E942EB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431451" y="2162174"/>
          <a:ext cx="317331" cy="317331"/>
        </a:xfrm>
        <a:prstGeom prst="rect">
          <a:avLst/>
        </a:prstGeom>
      </xdr:spPr>
    </xdr:pic>
    <xdr:clientData/>
  </xdr:twoCellAnchor>
  <xdr:twoCellAnchor editAs="oneCell">
    <xdr:from>
      <xdr:col>7</xdr:col>
      <xdr:colOff>171450</xdr:colOff>
      <xdr:row>19</xdr:row>
      <xdr:rowOff>186465</xdr:rowOff>
    </xdr:from>
    <xdr:to>
      <xdr:col>8</xdr:col>
      <xdr:colOff>19050</xdr:colOff>
      <xdr:row>22</xdr:row>
      <xdr:rowOff>48231</xdr:rowOff>
    </xdr:to>
    <xdr:pic>
      <xdr:nvPicPr>
        <xdr:cNvPr id="167" name="Picture 166">
          <a:extLst>
            <a:ext uri="{FF2B5EF4-FFF2-40B4-BE49-F238E27FC236}">
              <a16:creationId xmlns:a16="http://schemas.microsoft.com/office/drawing/2014/main" id="{D6E9AD7E-702C-F3A4-7A92-00F6A68FA00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438650" y="3805965"/>
          <a:ext cx="457200" cy="433266"/>
        </a:xfrm>
        <a:prstGeom prst="rect">
          <a:avLst/>
        </a:prstGeom>
      </xdr:spPr>
    </xdr:pic>
    <xdr:clientData/>
  </xdr:twoCellAnchor>
  <xdr:twoCellAnchor editAs="oneCell">
    <xdr:from>
      <xdr:col>5</xdr:col>
      <xdr:colOff>97363</xdr:colOff>
      <xdr:row>8</xdr:row>
      <xdr:rowOff>66676</xdr:rowOff>
    </xdr:from>
    <xdr:to>
      <xdr:col>5</xdr:col>
      <xdr:colOff>469519</xdr:colOff>
      <xdr:row>10</xdr:row>
      <xdr:rowOff>57832</xdr:rowOff>
    </xdr:to>
    <xdr:pic>
      <xdr:nvPicPr>
        <xdr:cNvPr id="169" name="Picture 168">
          <a:extLst>
            <a:ext uri="{FF2B5EF4-FFF2-40B4-BE49-F238E27FC236}">
              <a16:creationId xmlns:a16="http://schemas.microsoft.com/office/drawing/2014/main" id="{6A5B0B9C-4B1D-529B-D12F-61C1E401BCF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H="1">
          <a:off x="3145363" y="1590676"/>
          <a:ext cx="372156" cy="372156"/>
        </a:xfrm>
        <a:prstGeom prst="rect">
          <a:avLst/>
        </a:prstGeom>
      </xdr:spPr>
    </xdr:pic>
    <xdr:clientData/>
  </xdr:twoCellAnchor>
  <xdr:twoCellAnchor>
    <xdr:from>
      <xdr:col>12</xdr:col>
      <xdr:colOff>361950</xdr:colOff>
      <xdr:row>15</xdr:row>
      <xdr:rowOff>19050</xdr:rowOff>
    </xdr:from>
    <xdr:to>
      <xdr:col>13</xdr:col>
      <xdr:colOff>228600</xdr:colOff>
      <xdr:row>17</xdr:row>
      <xdr:rowOff>104774</xdr:rowOff>
    </xdr:to>
    <xdr:sp macro="" textlink="">
      <xdr:nvSpPr>
        <xdr:cNvPr id="183" name="Flowchart: Connector 182">
          <a:extLst>
            <a:ext uri="{FF2B5EF4-FFF2-40B4-BE49-F238E27FC236}">
              <a16:creationId xmlns:a16="http://schemas.microsoft.com/office/drawing/2014/main" id="{4B17B099-81BD-4C60-9C35-B71E1F75BE88}"/>
            </a:ext>
          </a:extLst>
        </xdr:cNvPr>
        <xdr:cNvSpPr/>
      </xdr:nvSpPr>
      <xdr:spPr>
        <a:xfrm>
          <a:off x="7677150" y="2876550"/>
          <a:ext cx="476250"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5</xdr:col>
      <xdr:colOff>57149</xdr:colOff>
      <xdr:row>23</xdr:row>
      <xdr:rowOff>133687</xdr:rowOff>
    </xdr:from>
    <xdr:to>
      <xdr:col>5</xdr:col>
      <xdr:colOff>495300</xdr:colOff>
      <xdr:row>26</xdr:row>
      <xdr:rowOff>338</xdr:rowOff>
    </xdr:to>
    <xdr:pic>
      <xdr:nvPicPr>
        <xdr:cNvPr id="185" name="Picture 184">
          <a:extLst>
            <a:ext uri="{FF2B5EF4-FFF2-40B4-BE49-F238E27FC236}">
              <a16:creationId xmlns:a16="http://schemas.microsoft.com/office/drawing/2014/main" id="{1228F600-A620-34C3-26FD-80BCF71B806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105149" y="4515187"/>
          <a:ext cx="438151" cy="438151"/>
        </a:xfrm>
        <a:prstGeom prst="rect">
          <a:avLst/>
        </a:prstGeom>
      </xdr:spPr>
    </xdr:pic>
    <xdr:clientData/>
  </xdr:twoCellAnchor>
  <xdr:twoCellAnchor editAs="oneCell">
    <xdr:from>
      <xdr:col>12</xdr:col>
      <xdr:colOff>407173</xdr:colOff>
      <xdr:row>15</xdr:row>
      <xdr:rowOff>71660</xdr:rowOff>
    </xdr:from>
    <xdr:to>
      <xdr:col>13</xdr:col>
      <xdr:colOff>164062</xdr:colOff>
      <xdr:row>17</xdr:row>
      <xdr:rowOff>57149</xdr:rowOff>
    </xdr:to>
    <xdr:pic>
      <xdr:nvPicPr>
        <xdr:cNvPr id="187" name="Picture 186">
          <a:extLst>
            <a:ext uri="{FF2B5EF4-FFF2-40B4-BE49-F238E27FC236}">
              <a16:creationId xmlns:a16="http://schemas.microsoft.com/office/drawing/2014/main" id="{4B82C58B-CE35-26D0-7F38-8C1DC681BFF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722373" y="2929160"/>
          <a:ext cx="366489" cy="366489"/>
        </a:xfrm>
        <a:prstGeom prst="rect">
          <a:avLst/>
        </a:prstGeom>
      </xdr:spPr>
    </xdr:pic>
    <xdr:clientData/>
  </xdr:twoCellAnchor>
  <xdr:twoCellAnchor editAs="oneCell">
    <xdr:from>
      <xdr:col>5</xdr:col>
      <xdr:colOff>47626</xdr:colOff>
      <xdr:row>15</xdr:row>
      <xdr:rowOff>104164</xdr:rowOff>
    </xdr:from>
    <xdr:to>
      <xdr:col>5</xdr:col>
      <xdr:colOff>428626</xdr:colOff>
      <xdr:row>17</xdr:row>
      <xdr:rowOff>104164</xdr:rowOff>
    </xdr:to>
    <xdr:pic>
      <xdr:nvPicPr>
        <xdr:cNvPr id="197" name="Picture 196">
          <a:extLst>
            <a:ext uri="{FF2B5EF4-FFF2-40B4-BE49-F238E27FC236}">
              <a16:creationId xmlns:a16="http://schemas.microsoft.com/office/drawing/2014/main" id="{8CB464C9-1C9A-58E5-D7BC-CE774745F48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095626" y="2961664"/>
          <a:ext cx="381000" cy="381000"/>
        </a:xfrm>
        <a:prstGeom prst="rect">
          <a:avLst/>
        </a:prstGeom>
      </xdr:spPr>
    </xdr:pic>
    <xdr:clientData/>
  </xdr:twoCellAnchor>
  <xdr:twoCellAnchor>
    <xdr:from>
      <xdr:col>7</xdr:col>
      <xdr:colOff>174810</xdr:colOff>
      <xdr:row>19</xdr:row>
      <xdr:rowOff>186579</xdr:rowOff>
    </xdr:from>
    <xdr:to>
      <xdr:col>8</xdr:col>
      <xdr:colOff>36978</xdr:colOff>
      <xdr:row>22</xdr:row>
      <xdr:rowOff>81803</xdr:rowOff>
    </xdr:to>
    <xdr:sp macro="" textlink="">
      <xdr:nvSpPr>
        <xdr:cNvPr id="238" name="Flowchart: Connector 237">
          <a:extLst>
            <a:ext uri="{FF2B5EF4-FFF2-40B4-BE49-F238E27FC236}">
              <a16:creationId xmlns:a16="http://schemas.microsoft.com/office/drawing/2014/main" id="{7CEF7F82-1F26-0255-5AC1-FB11DEC58723}"/>
            </a:ext>
          </a:extLst>
        </xdr:cNvPr>
        <xdr:cNvSpPr/>
      </xdr:nvSpPr>
      <xdr:spPr>
        <a:xfrm>
          <a:off x="4442010" y="3806079"/>
          <a:ext cx="471768" cy="466724"/>
        </a:xfrm>
        <a:prstGeom prst="flowChartConnector">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575411</xdr:colOff>
      <xdr:row>6</xdr:row>
      <xdr:rowOff>149314</xdr:rowOff>
    </xdr:from>
    <xdr:to>
      <xdr:col>5</xdr:col>
      <xdr:colOff>108686</xdr:colOff>
      <xdr:row>8</xdr:row>
      <xdr:rowOff>31126</xdr:rowOff>
    </xdr:to>
    <xdr:sp macro="" textlink="">
      <xdr:nvSpPr>
        <xdr:cNvPr id="242" name="TextBox 241">
          <a:extLst>
            <a:ext uri="{FF2B5EF4-FFF2-40B4-BE49-F238E27FC236}">
              <a16:creationId xmlns:a16="http://schemas.microsoft.com/office/drawing/2014/main" id="{07B54819-BE0B-49C6-B3F6-172488B986A8}"/>
            </a:ext>
          </a:extLst>
        </xdr:cNvPr>
        <xdr:cNvSpPr txBox="1"/>
      </xdr:nvSpPr>
      <xdr:spPr>
        <a:xfrm>
          <a:off x="2404211" y="1292314"/>
          <a:ext cx="752475" cy="262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a:solidFill>
                <a:schemeClr val="bg1"/>
              </a:solidFill>
            </a:rPr>
            <a:t>Branches</a:t>
          </a:r>
        </a:p>
        <a:p>
          <a:endParaRPr lang="en-GB" sz="1200" b="0">
            <a:solidFill>
              <a:schemeClr val="bg1"/>
            </a:solidFill>
          </a:endParaRPr>
        </a:p>
      </xdr:txBody>
    </xdr:sp>
    <xdr:clientData/>
  </xdr:twoCellAnchor>
  <xdr:twoCellAnchor>
    <xdr:from>
      <xdr:col>3</xdr:col>
      <xdr:colOff>428625</xdr:colOff>
      <xdr:row>15</xdr:row>
      <xdr:rowOff>142875</xdr:rowOff>
    </xdr:from>
    <xdr:to>
      <xdr:col>4</xdr:col>
      <xdr:colOff>419101</xdr:colOff>
      <xdr:row>17</xdr:row>
      <xdr:rowOff>47625</xdr:rowOff>
    </xdr:to>
    <xdr:sp macro="" textlink="">
      <xdr:nvSpPr>
        <xdr:cNvPr id="243" name="TextBox 242">
          <a:extLst>
            <a:ext uri="{FF2B5EF4-FFF2-40B4-BE49-F238E27FC236}">
              <a16:creationId xmlns:a16="http://schemas.microsoft.com/office/drawing/2014/main" id="{C16C2DE1-E7F4-4532-8E29-4C81FBA96DDF}"/>
            </a:ext>
          </a:extLst>
        </xdr:cNvPr>
        <xdr:cNvSpPr txBox="1"/>
      </xdr:nvSpPr>
      <xdr:spPr>
        <a:xfrm>
          <a:off x="2257425" y="3000375"/>
          <a:ext cx="6000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a:solidFill>
                <a:schemeClr val="bg1"/>
              </a:solidFill>
            </a:rPr>
            <a:t>Stores </a:t>
          </a:r>
        </a:p>
      </xdr:txBody>
    </xdr:sp>
    <xdr:clientData/>
  </xdr:twoCellAnchor>
  <xdr:twoCellAnchor>
    <xdr:from>
      <xdr:col>3</xdr:col>
      <xdr:colOff>238124</xdr:colOff>
      <xdr:row>23</xdr:row>
      <xdr:rowOff>171450</xdr:rowOff>
    </xdr:from>
    <xdr:to>
      <xdr:col>4</xdr:col>
      <xdr:colOff>428625</xdr:colOff>
      <xdr:row>25</xdr:row>
      <xdr:rowOff>66675</xdr:rowOff>
    </xdr:to>
    <xdr:sp macro="" textlink="">
      <xdr:nvSpPr>
        <xdr:cNvPr id="244" name="TextBox 243">
          <a:extLst>
            <a:ext uri="{FF2B5EF4-FFF2-40B4-BE49-F238E27FC236}">
              <a16:creationId xmlns:a16="http://schemas.microsoft.com/office/drawing/2014/main" id="{1CF34487-1B8F-34C7-2839-725C0C570B4F}"/>
            </a:ext>
          </a:extLst>
        </xdr:cNvPr>
        <xdr:cNvSpPr txBox="1"/>
      </xdr:nvSpPr>
      <xdr:spPr>
        <a:xfrm>
          <a:off x="2066924" y="4552950"/>
          <a:ext cx="80010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a:solidFill>
                <a:schemeClr val="bg1"/>
              </a:solidFill>
            </a:rPr>
            <a:t>Website</a:t>
          </a:r>
        </a:p>
      </xdr:txBody>
    </xdr:sp>
    <xdr:clientData/>
  </xdr:twoCellAnchor>
  <xdr:twoCellAnchor>
    <xdr:from>
      <xdr:col>8</xdr:col>
      <xdr:colOff>542925</xdr:colOff>
      <xdr:row>18</xdr:row>
      <xdr:rowOff>142875</xdr:rowOff>
    </xdr:from>
    <xdr:to>
      <xdr:col>10</xdr:col>
      <xdr:colOff>57150</xdr:colOff>
      <xdr:row>20</xdr:row>
      <xdr:rowOff>57150</xdr:rowOff>
    </xdr:to>
    <xdr:sp macro="" textlink="">
      <xdr:nvSpPr>
        <xdr:cNvPr id="245" name="TextBox 244">
          <a:extLst>
            <a:ext uri="{FF2B5EF4-FFF2-40B4-BE49-F238E27FC236}">
              <a16:creationId xmlns:a16="http://schemas.microsoft.com/office/drawing/2014/main" id="{5D08C65B-5603-4E11-BE32-7222024B8A88}"/>
            </a:ext>
          </a:extLst>
        </xdr:cNvPr>
        <xdr:cNvSpPr txBox="1"/>
      </xdr:nvSpPr>
      <xdr:spPr>
        <a:xfrm>
          <a:off x="5419725" y="3571875"/>
          <a:ext cx="7334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a:solidFill>
                <a:schemeClr val="bg1"/>
              </a:solidFill>
            </a:rPr>
            <a:t>Delivery</a:t>
          </a:r>
        </a:p>
      </xdr:txBody>
    </xdr:sp>
    <xdr:clientData/>
  </xdr:twoCellAnchor>
  <xdr:twoCellAnchor>
    <xdr:from>
      <xdr:col>8</xdr:col>
      <xdr:colOff>304799</xdr:colOff>
      <xdr:row>12</xdr:row>
      <xdr:rowOff>95249</xdr:rowOff>
    </xdr:from>
    <xdr:to>
      <xdr:col>10</xdr:col>
      <xdr:colOff>238124</xdr:colOff>
      <xdr:row>19</xdr:row>
      <xdr:rowOff>57150</xdr:rowOff>
    </xdr:to>
    <xdr:sp macro="" textlink="">
      <xdr:nvSpPr>
        <xdr:cNvPr id="255" name="TextBox 254">
          <a:extLst>
            <a:ext uri="{FF2B5EF4-FFF2-40B4-BE49-F238E27FC236}">
              <a16:creationId xmlns:a16="http://schemas.microsoft.com/office/drawing/2014/main" id="{78EEB25A-74A3-C582-C1B7-6E4CD483F0A6}"/>
            </a:ext>
          </a:extLst>
        </xdr:cNvPr>
        <xdr:cNvSpPr txBox="1"/>
      </xdr:nvSpPr>
      <xdr:spPr>
        <a:xfrm>
          <a:off x="5181599" y="2381249"/>
          <a:ext cx="1152525" cy="1295401"/>
        </a:xfrm>
        <a:prstGeom prst="rect">
          <a:avLst/>
        </a:prstGeom>
        <a:noFill/>
        <a:ln w="9525" cmpd="sng">
          <a:noFill/>
        </a:ln>
        <a:effectLst>
          <a:glow rad="228600">
            <a:srgbClr val="F8F8F8">
              <a:alpha val="40000"/>
            </a:srgbClr>
          </a:glow>
          <a:innerShdw blurRad="304800">
            <a:srgbClr val="FFFF0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t>○</a:t>
          </a:r>
          <a:endParaRPr lang="en-GB"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ndParaRPr>
        </a:p>
      </xdr:txBody>
    </xdr:sp>
    <xdr:clientData/>
  </xdr:twoCellAnchor>
  <xdr:twoCellAnchor>
    <xdr:from>
      <xdr:col>12</xdr:col>
      <xdr:colOff>36856</xdr:colOff>
      <xdr:row>12</xdr:row>
      <xdr:rowOff>31058</xdr:rowOff>
    </xdr:from>
    <xdr:to>
      <xdr:col>13</xdr:col>
      <xdr:colOff>579781</xdr:colOff>
      <xdr:row>19</xdr:row>
      <xdr:rowOff>59633</xdr:rowOff>
    </xdr:to>
    <xdr:sp macro="" textlink="">
      <xdr:nvSpPr>
        <xdr:cNvPr id="256" name="TextBox 255">
          <a:extLst>
            <a:ext uri="{FF2B5EF4-FFF2-40B4-BE49-F238E27FC236}">
              <a16:creationId xmlns:a16="http://schemas.microsoft.com/office/drawing/2014/main" id="{B99DECD0-6536-7EE0-EEBE-B26BBFB055F2}"/>
            </a:ext>
          </a:extLst>
        </xdr:cNvPr>
        <xdr:cNvSpPr txBox="1"/>
      </xdr:nvSpPr>
      <xdr:spPr>
        <a:xfrm>
          <a:off x="7352056" y="2317058"/>
          <a:ext cx="1152525" cy="1362075"/>
        </a:xfrm>
        <a:prstGeom prst="rect">
          <a:avLst/>
        </a:prstGeom>
        <a:noFill/>
        <a:ln w="9525" cmpd="sng">
          <a:noFill/>
        </a:ln>
        <a:effectLst>
          <a:glow rad="228600">
            <a:srgbClr val="F8F8F8">
              <a:alpha val="40000"/>
            </a:srgbClr>
          </a:glow>
          <a:innerShdw blurRad="304800">
            <a:srgbClr val="FFFF0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t>○</a:t>
          </a:r>
          <a:endParaRPr lang="en-GB"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ndParaRPr>
        </a:p>
      </xdr:txBody>
    </xdr:sp>
    <xdr:clientData/>
  </xdr:twoCellAnchor>
  <xdr:twoCellAnchor>
    <xdr:from>
      <xdr:col>4</xdr:col>
      <xdr:colOff>285749</xdr:colOff>
      <xdr:row>12</xdr:row>
      <xdr:rowOff>95250</xdr:rowOff>
    </xdr:from>
    <xdr:to>
      <xdr:col>6</xdr:col>
      <xdr:colOff>219074</xdr:colOff>
      <xdr:row>19</xdr:row>
      <xdr:rowOff>114299</xdr:rowOff>
    </xdr:to>
    <xdr:sp macro="" textlink="">
      <xdr:nvSpPr>
        <xdr:cNvPr id="254" name="TextBox 253">
          <a:extLst>
            <a:ext uri="{FF2B5EF4-FFF2-40B4-BE49-F238E27FC236}">
              <a16:creationId xmlns:a16="http://schemas.microsoft.com/office/drawing/2014/main" id="{8756213F-2BDD-82B2-28D8-31F585B7CBCF}"/>
            </a:ext>
          </a:extLst>
        </xdr:cNvPr>
        <xdr:cNvSpPr txBox="1"/>
      </xdr:nvSpPr>
      <xdr:spPr>
        <a:xfrm>
          <a:off x="2724149" y="2381250"/>
          <a:ext cx="1152525" cy="1352549"/>
        </a:xfrm>
        <a:prstGeom prst="rect">
          <a:avLst/>
        </a:prstGeom>
        <a:noFill/>
        <a:ln w="31750">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ctr"/>
        <a:lstStyle/>
        <a:p>
          <a:pPr algn="ctr"/>
          <a:r>
            <a:rPr lang="en-GB"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t>○</a:t>
          </a:r>
          <a:endParaRPr lang="en-GB"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ndParaRPr>
        </a:p>
      </xdr:txBody>
    </xdr:sp>
    <xdr:clientData/>
  </xdr:twoCellAnchor>
  <xdr:twoCellAnchor>
    <xdr:from>
      <xdr:col>1</xdr:col>
      <xdr:colOff>342901</xdr:colOff>
      <xdr:row>12</xdr:row>
      <xdr:rowOff>95250</xdr:rowOff>
    </xdr:from>
    <xdr:to>
      <xdr:col>2</xdr:col>
      <xdr:colOff>552451</xdr:colOff>
      <xdr:row>13</xdr:row>
      <xdr:rowOff>171450</xdr:rowOff>
    </xdr:to>
    <xdr:sp macro="" textlink="">
      <xdr:nvSpPr>
        <xdr:cNvPr id="130" name="TextBox 129">
          <a:extLst>
            <a:ext uri="{FF2B5EF4-FFF2-40B4-BE49-F238E27FC236}">
              <a16:creationId xmlns:a16="http://schemas.microsoft.com/office/drawing/2014/main" id="{B308FF65-B059-55C5-1975-33E1B2869A1B}"/>
            </a:ext>
          </a:extLst>
        </xdr:cNvPr>
        <xdr:cNvSpPr txBox="1"/>
      </xdr:nvSpPr>
      <xdr:spPr>
        <a:xfrm>
          <a:off x="952501" y="2381250"/>
          <a:ext cx="819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a:solidFill>
                <a:schemeClr val="bg1"/>
              </a:solidFill>
            </a:rPr>
            <a:t>Cutomer</a:t>
          </a:r>
        </a:p>
      </xdr:txBody>
    </xdr:sp>
    <xdr:clientData/>
  </xdr:twoCellAnchor>
  <xdr:twoCellAnchor>
    <xdr:from>
      <xdr:col>1</xdr:col>
      <xdr:colOff>238125</xdr:colOff>
      <xdr:row>13</xdr:row>
      <xdr:rowOff>19049</xdr:rowOff>
    </xdr:from>
    <xdr:to>
      <xdr:col>3</xdr:col>
      <xdr:colOff>19051</xdr:colOff>
      <xdr:row>19</xdr:row>
      <xdr:rowOff>28574</xdr:rowOff>
    </xdr:to>
    <xdr:sp macro="" textlink="">
      <xdr:nvSpPr>
        <xdr:cNvPr id="257" name="TextBox 256">
          <a:extLst>
            <a:ext uri="{FF2B5EF4-FFF2-40B4-BE49-F238E27FC236}">
              <a16:creationId xmlns:a16="http://schemas.microsoft.com/office/drawing/2014/main" id="{D0299442-37C9-3DA7-DE81-8A9734915613}"/>
            </a:ext>
          </a:extLst>
        </xdr:cNvPr>
        <xdr:cNvSpPr txBox="1"/>
      </xdr:nvSpPr>
      <xdr:spPr>
        <a:xfrm>
          <a:off x="847725" y="2495549"/>
          <a:ext cx="1000126" cy="1152525"/>
        </a:xfrm>
        <a:prstGeom prst="rect">
          <a:avLst/>
        </a:prstGeom>
        <a:noFill/>
        <a:ln w="9525" cmpd="sng">
          <a:noFill/>
        </a:ln>
        <a:effectLst>
          <a:glow rad="228600">
            <a:srgbClr val="F8F8F8">
              <a:alpha val="40000"/>
            </a:srgbClr>
          </a:glow>
          <a:innerShdw blurRad="304800">
            <a:srgbClr val="FFFF0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t>○</a:t>
          </a:r>
          <a:endParaRPr lang="en-GB" sz="11800">
            <a:solidFill>
              <a:schemeClr val="bg1"/>
            </a:solidFill>
            <a:effectLst>
              <a:glow rad="127000">
                <a:srgbClr val="0099FF">
                  <a:alpha val="27000"/>
                </a:srgbClr>
              </a:glow>
              <a:outerShdw algn="ctr" rotWithShape="0">
                <a:srgbClr val="0099FF"/>
              </a:outerShdw>
            </a:effectLst>
            <a:latin typeface="Candara Light" panose="020E0502030303020204" pitchFamily="34" charset="0"/>
          </a:endParaRPr>
        </a:p>
      </xdr:txBody>
    </xdr:sp>
    <xdr:clientData/>
  </xdr:twoCellAnchor>
  <xdr:twoCellAnchor>
    <xdr:from>
      <xdr:col>4</xdr:col>
      <xdr:colOff>324679</xdr:colOff>
      <xdr:row>20</xdr:row>
      <xdr:rowOff>180560</xdr:rowOff>
    </xdr:from>
    <xdr:to>
      <xdr:col>6</xdr:col>
      <xdr:colOff>219075</xdr:colOff>
      <xdr:row>27</xdr:row>
      <xdr:rowOff>134781</xdr:rowOff>
    </xdr:to>
    <xdr:sp macro="" textlink="'Pivot Table'!AB7">
      <xdr:nvSpPr>
        <xdr:cNvPr id="13" name="TextBox 12">
          <a:extLst>
            <a:ext uri="{FF2B5EF4-FFF2-40B4-BE49-F238E27FC236}">
              <a16:creationId xmlns:a16="http://schemas.microsoft.com/office/drawing/2014/main" id="{C310449F-03BC-92B1-63FE-002BA1030049}"/>
            </a:ext>
          </a:extLst>
        </xdr:cNvPr>
        <xdr:cNvSpPr txBox="1"/>
      </xdr:nvSpPr>
      <xdr:spPr>
        <a:xfrm>
          <a:off x="2763079" y="3990560"/>
          <a:ext cx="1113596" cy="1287721"/>
        </a:xfrm>
        <a:prstGeom prst="rect">
          <a:avLst/>
        </a:prstGeom>
        <a:noFill/>
        <a:ln w="9525" cmpd="sng">
          <a:noFill/>
        </a:ln>
        <a:effectLst>
          <a:glow rad="228600">
            <a:srgbClr val="F8F8F8">
              <a:alpha val="40000"/>
            </a:srgbClr>
          </a:glow>
          <a:innerShdw blurRad="304800">
            <a:srgbClr val="FFFF0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D016F6-9356-4160-BC88-C03CBEB597C5}" type="TxLink">
            <a:rPr lang="en-US"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pPr marL="0" indent="0" algn="ctr"/>
            <a:t>○</a:t>
          </a:fld>
          <a:endParaRPr lang="en-GB"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endParaRPr>
        </a:p>
      </xdr:txBody>
    </xdr:sp>
    <xdr:clientData/>
  </xdr:twoCellAnchor>
  <xdr:twoCellAnchor>
    <xdr:from>
      <xdr:col>4</xdr:col>
      <xdr:colOff>315154</xdr:colOff>
      <xdr:row>5</xdr:row>
      <xdr:rowOff>97733</xdr:rowOff>
    </xdr:from>
    <xdr:to>
      <xdr:col>6</xdr:col>
      <xdr:colOff>224046</xdr:colOff>
      <xdr:row>12</xdr:row>
      <xdr:rowOff>51954</xdr:rowOff>
    </xdr:to>
    <xdr:sp macro="" textlink="'Pivot Table'!AB8">
      <xdr:nvSpPr>
        <xdr:cNvPr id="27" name="TextBox 26">
          <a:extLst>
            <a:ext uri="{FF2B5EF4-FFF2-40B4-BE49-F238E27FC236}">
              <a16:creationId xmlns:a16="http://schemas.microsoft.com/office/drawing/2014/main" id="{85FB4A06-EF76-CAF4-F0DA-8D69CB3BA8A8}"/>
            </a:ext>
          </a:extLst>
        </xdr:cNvPr>
        <xdr:cNvSpPr txBox="1"/>
      </xdr:nvSpPr>
      <xdr:spPr>
        <a:xfrm>
          <a:off x="2753554" y="1050233"/>
          <a:ext cx="1128092" cy="1287721"/>
        </a:xfrm>
        <a:prstGeom prst="rect">
          <a:avLst/>
        </a:prstGeom>
        <a:noFill/>
        <a:ln w="9525" cmpd="sng">
          <a:noFill/>
        </a:ln>
        <a:effectLst>
          <a:glow rad="228600">
            <a:srgbClr val="F8F8F8">
              <a:alpha val="40000"/>
            </a:srgbClr>
          </a:glow>
          <a:innerShdw blurRad="304800">
            <a:srgbClr val="FFFF0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5E80FB-14D7-4800-8F52-8D46116D78FA}" type="TxLink">
            <a:rPr lang="en-US"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pPr marL="0" indent="0" algn="ctr"/>
            <a:t> </a:t>
          </a:fld>
          <a:endParaRPr lang="en-GB"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endParaRPr>
        </a:p>
      </xdr:txBody>
    </xdr:sp>
    <xdr:clientData/>
  </xdr:twoCellAnchor>
  <xdr:twoCellAnchor>
    <xdr:from>
      <xdr:col>2</xdr:col>
      <xdr:colOff>231867</xdr:colOff>
      <xdr:row>12</xdr:row>
      <xdr:rowOff>137114</xdr:rowOff>
    </xdr:from>
    <xdr:to>
      <xdr:col>5</xdr:col>
      <xdr:colOff>229128</xdr:colOff>
      <xdr:row>12</xdr:row>
      <xdr:rowOff>173114</xdr:rowOff>
    </xdr:to>
    <xdr:sp macro="" textlink="'Pivot Table'!AC8">
      <xdr:nvSpPr>
        <xdr:cNvPr id="25" name="TextBox 24">
          <a:extLst>
            <a:ext uri="{FF2B5EF4-FFF2-40B4-BE49-F238E27FC236}">
              <a16:creationId xmlns:a16="http://schemas.microsoft.com/office/drawing/2014/main" id="{06AD46E5-8371-CC06-9F38-0F43A845EAF5}"/>
            </a:ext>
          </a:extLst>
        </xdr:cNvPr>
        <xdr:cNvSpPr txBox="1"/>
      </xdr:nvSpPr>
      <xdr:spPr>
        <a:xfrm rot="3408576">
          <a:off x="2346098" y="1528083"/>
          <a:ext cx="36000" cy="1826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660860C-7DC2-441E-8180-C0C2E196FCBC}" type="TxLink">
            <a:rPr lang="en-US" sz="23900" b="0" i="0" u="none" strike="noStrike">
              <a:solidFill>
                <a:schemeClr val="bg1"/>
              </a:solidFill>
              <a:latin typeface="Calibri"/>
              <a:ea typeface="Calibri"/>
              <a:cs typeface="Calibri"/>
            </a:rPr>
            <a:pPr marL="0" indent="0" algn="ctr"/>
            <a:t> </a:t>
          </a:fld>
          <a:endParaRPr lang="en-GB" sz="23900" b="0" i="0" u="none" strike="noStrike">
            <a:solidFill>
              <a:schemeClr val="bg1"/>
            </a:solidFill>
            <a:latin typeface="Calibri"/>
            <a:ea typeface="Calibri"/>
            <a:cs typeface="Calibri"/>
          </a:endParaRPr>
        </a:p>
      </xdr:txBody>
    </xdr:sp>
    <xdr:clientData/>
  </xdr:twoCellAnchor>
  <xdr:twoCellAnchor>
    <xdr:from>
      <xdr:col>2</xdr:col>
      <xdr:colOff>170184</xdr:colOff>
      <xdr:row>21</xdr:row>
      <xdr:rowOff>34223</xdr:rowOff>
    </xdr:from>
    <xdr:to>
      <xdr:col>5</xdr:col>
      <xdr:colOff>275445</xdr:colOff>
      <xdr:row>21</xdr:row>
      <xdr:rowOff>85981</xdr:rowOff>
    </xdr:to>
    <xdr:sp macro="" textlink="'Pivot Table'!AC7">
      <xdr:nvSpPr>
        <xdr:cNvPr id="10" name="TextBox 9">
          <a:extLst>
            <a:ext uri="{FF2B5EF4-FFF2-40B4-BE49-F238E27FC236}">
              <a16:creationId xmlns:a16="http://schemas.microsoft.com/office/drawing/2014/main" id="{B5100A85-1E36-2DFB-2AF2-514C6C566DDF}"/>
            </a:ext>
          </a:extLst>
        </xdr:cNvPr>
        <xdr:cNvSpPr txBox="1"/>
      </xdr:nvSpPr>
      <xdr:spPr>
        <a:xfrm rot="18666651">
          <a:off x="2330536" y="3093571"/>
          <a:ext cx="51758" cy="1934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220706-23EE-4F08-BE45-8D155CC38DC9}" type="TxLink">
            <a:rPr lang="en-US" sz="23900" b="0" i="0" u="none" strike="noStrike">
              <a:solidFill>
                <a:schemeClr val="bg1"/>
              </a:solidFill>
              <a:latin typeface="Calibri"/>
              <a:ea typeface="Calibri"/>
              <a:cs typeface="Calibri"/>
            </a:rPr>
            <a:pPr algn="ctr"/>
            <a:t>│</a:t>
          </a:fld>
          <a:endParaRPr lang="en-GB" sz="23900" b="0">
            <a:solidFill>
              <a:schemeClr val="bg1"/>
            </a:solidFill>
          </a:endParaRPr>
        </a:p>
      </xdr:txBody>
    </xdr:sp>
    <xdr:clientData/>
  </xdr:twoCellAnchor>
  <xdr:twoCellAnchor>
    <xdr:from>
      <xdr:col>5</xdr:col>
      <xdr:colOff>241784</xdr:colOff>
      <xdr:row>11</xdr:row>
      <xdr:rowOff>1145</xdr:rowOff>
    </xdr:from>
    <xdr:to>
      <xdr:col>5</xdr:col>
      <xdr:colOff>277784</xdr:colOff>
      <xdr:row>15</xdr:row>
      <xdr:rowOff>31145</xdr:rowOff>
    </xdr:to>
    <xdr:sp macro="" textlink="'Pivot Table'!AC8">
      <xdr:nvSpPr>
        <xdr:cNvPr id="26" name="TextBox 25">
          <a:extLst>
            <a:ext uri="{FF2B5EF4-FFF2-40B4-BE49-F238E27FC236}">
              <a16:creationId xmlns:a16="http://schemas.microsoft.com/office/drawing/2014/main" id="{1C920D5D-BA5E-4EF0-9462-8B6CF488F710}"/>
            </a:ext>
          </a:extLst>
        </xdr:cNvPr>
        <xdr:cNvSpPr txBox="1"/>
      </xdr:nvSpPr>
      <xdr:spPr>
        <a:xfrm flipH="1">
          <a:off x="3289784" y="2096645"/>
          <a:ext cx="36000" cy="7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660860C-7DC2-441E-8180-C0C2E196FCBC}" type="TxLink">
            <a:rPr lang="en-US" sz="23900" b="0" i="0" u="none" strike="noStrike">
              <a:solidFill>
                <a:schemeClr val="bg1"/>
              </a:solidFill>
              <a:latin typeface="Calibri"/>
              <a:ea typeface="Calibri"/>
              <a:cs typeface="Calibri"/>
            </a:rPr>
            <a:pPr marL="0" indent="0" algn="ctr"/>
            <a:t> </a:t>
          </a:fld>
          <a:endParaRPr lang="en-GB" sz="23900" b="0" i="0" u="none" strike="noStrike">
            <a:solidFill>
              <a:schemeClr val="bg1"/>
            </a:solidFill>
            <a:latin typeface="Calibri"/>
            <a:ea typeface="Calibri"/>
            <a:cs typeface="Calibri"/>
          </a:endParaRPr>
        </a:p>
      </xdr:txBody>
    </xdr:sp>
    <xdr:clientData/>
  </xdr:twoCellAnchor>
  <xdr:twoCellAnchor>
    <xdr:from>
      <xdr:col>5</xdr:col>
      <xdr:colOff>234682</xdr:colOff>
      <xdr:row>18</xdr:row>
      <xdr:rowOff>90146</xdr:rowOff>
    </xdr:from>
    <xdr:to>
      <xdr:col>5</xdr:col>
      <xdr:colOff>270682</xdr:colOff>
      <xdr:row>23</xdr:row>
      <xdr:rowOff>1646</xdr:rowOff>
    </xdr:to>
    <xdr:sp macro="" textlink="'Pivot Table'!AC7">
      <xdr:nvSpPr>
        <xdr:cNvPr id="7" name="TextBox 6">
          <a:extLst>
            <a:ext uri="{FF2B5EF4-FFF2-40B4-BE49-F238E27FC236}">
              <a16:creationId xmlns:a16="http://schemas.microsoft.com/office/drawing/2014/main" id="{CFEAB5A4-F3C0-FF6A-CBCB-CA008D744A14}"/>
            </a:ext>
          </a:extLst>
        </xdr:cNvPr>
        <xdr:cNvSpPr txBox="1"/>
      </xdr:nvSpPr>
      <xdr:spPr>
        <a:xfrm rot="10800000">
          <a:off x="3282682" y="3519146"/>
          <a:ext cx="36000" cy="86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309310-1D31-4F02-A298-8DCE136B1470}" type="TxLink">
            <a:rPr lang="en-US" sz="23900" b="0" i="0" u="none" strike="noStrike">
              <a:solidFill>
                <a:schemeClr val="bg1"/>
              </a:solidFill>
              <a:latin typeface="Calibri"/>
              <a:ea typeface="Calibri"/>
              <a:cs typeface="Calibri"/>
            </a:rPr>
            <a:pPr marL="0" indent="0" algn="ctr"/>
            <a:t>│</a:t>
          </a:fld>
          <a:endParaRPr lang="en-GB" sz="23900" b="0" i="0" u="none" strike="noStrike">
            <a:solidFill>
              <a:schemeClr val="bg1"/>
            </a:solidFill>
            <a:latin typeface="Calibri"/>
            <a:ea typeface="Calibri"/>
            <a:cs typeface="Calibri"/>
          </a:endParaRPr>
        </a:p>
      </xdr:txBody>
    </xdr:sp>
    <xdr:clientData/>
  </xdr:twoCellAnchor>
  <xdr:twoCellAnchor>
    <xdr:from>
      <xdr:col>10</xdr:col>
      <xdr:colOff>28576</xdr:colOff>
      <xdr:row>16</xdr:row>
      <xdr:rowOff>78299</xdr:rowOff>
    </xdr:from>
    <xdr:to>
      <xdr:col>12</xdr:col>
      <xdr:colOff>238126</xdr:colOff>
      <xdr:row>16</xdr:row>
      <xdr:rowOff>114299</xdr:rowOff>
    </xdr:to>
    <xdr:sp macro="" textlink="">
      <xdr:nvSpPr>
        <xdr:cNvPr id="28" name="TextBox 27">
          <a:extLst>
            <a:ext uri="{FF2B5EF4-FFF2-40B4-BE49-F238E27FC236}">
              <a16:creationId xmlns:a16="http://schemas.microsoft.com/office/drawing/2014/main" id="{19CB5ED4-21DC-60A4-A823-F66D90914EC8}"/>
            </a:ext>
          </a:extLst>
        </xdr:cNvPr>
        <xdr:cNvSpPr txBox="1"/>
      </xdr:nvSpPr>
      <xdr:spPr>
        <a:xfrm rot="16200000">
          <a:off x="6820951" y="2429924"/>
          <a:ext cx="36000" cy="142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3900" b="0" i="0" u="none" strike="noStrike">
              <a:solidFill>
                <a:schemeClr val="bg1"/>
              </a:solidFill>
              <a:latin typeface="Calibri"/>
              <a:ea typeface="Calibri"/>
              <a:cs typeface="Calibri"/>
            </a:rPr>
            <a:t>│</a:t>
          </a:r>
        </a:p>
      </xdr:txBody>
    </xdr:sp>
    <xdr:clientData/>
  </xdr:twoCellAnchor>
  <xdr:twoCellAnchor>
    <xdr:from>
      <xdr:col>5</xdr:col>
      <xdr:colOff>405445</xdr:colOff>
      <xdr:row>13</xdr:row>
      <xdr:rowOff>166410</xdr:rowOff>
    </xdr:from>
    <xdr:to>
      <xdr:col>7</xdr:col>
      <xdr:colOff>79619</xdr:colOff>
      <xdr:row>14</xdr:row>
      <xdr:rowOff>11910</xdr:rowOff>
    </xdr:to>
    <xdr:sp macro="" textlink="'Pivot Table'!AC16">
      <xdr:nvSpPr>
        <xdr:cNvPr id="29" name="TextBox 28">
          <a:extLst>
            <a:ext uri="{FF2B5EF4-FFF2-40B4-BE49-F238E27FC236}">
              <a16:creationId xmlns:a16="http://schemas.microsoft.com/office/drawing/2014/main" id="{8B8DB24D-2587-2E6C-0F3A-8B4141E6736B}"/>
            </a:ext>
          </a:extLst>
        </xdr:cNvPr>
        <xdr:cNvSpPr txBox="1"/>
      </xdr:nvSpPr>
      <xdr:spPr>
        <a:xfrm rot="14183270" flipH="1">
          <a:off x="3882132" y="2214223"/>
          <a:ext cx="36000" cy="89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E8AA5D-0ED2-47A6-829C-AF2EAE6AA3E0}" type="TxLink">
            <a:rPr lang="en-US" sz="23900" b="0" i="0" u="none" strike="noStrike">
              <a:solidFill>
                <a:schemeClr val="bg1"/>
              </a:solidFill>
              <a:latin typeface="Calibri"/>
              <a:ea typeface="Calibri"/>
              <a:cs typeface="Calibri"/>
            </a:rPr>
            <a:pPr marL="0" indent="0" algn="ctr"/>
            <a:t>│</a:t>
          </a:fld>
          <a:endParaRPr lang="en-GB" sz="23900" b="0" i="0" u="none" strike="noStrike">
            <a:solidFill>
              <a:schemeClr val="bg1"/>
            </a:solidFill>
            <a:latin typeface="Calibri"/>
            <a:ea typeface="Calibri"/>
            <a:cs typeface="Calibri"/>
          </a:endParaRPr>
        </a:p>
      </xdr:txBody>
    </xdr:sp>
    <xdr:clientData/>
  </xdr:twoCellAnchor>
  <xdr:twoCellAnchor>
    <xdr:from>
      <xdr:col>10</xdr:col>
      <xdr:colOff>156051</xdr:colOff>
      <xdr:row>11</xdr:row>
      <xdr:rowOff>180672</xdr:rowOff>
    </xdr:from>
    <xdr:to>
      <xdr:col>10</xdr:col>
      <xdr:colOff>201770</xdr:colOff>
      <xdr:row>16</xdr:row>
      <xdr:rowOff>20172</xdr:rowOff>
    </xdr:to>
    <xdr:sp macro="" textlink="'Pivot Table'!AC23">
      <xdr:nvSpPr>
        <xdr:cNvPr id="30" name="TextBox 29">
          <a:extLst>
            <a:ext uri="{FF2B5EF4-FFF2-40B4-BE49-F238E27FC236}">
              <a16:creationId xmlns:a16="http://schemas.microsoft.com/office/drawing/2014/main" id="{4AE2DC4E-1C60-D42D-B750-3760CFF43ADB}"/>
            </a:ext>
          </a:extLst>
        </xdr:cNvPr>
        <xdr:cNvSpPr txBox="1"/>
      </xdr:nvSpPr>
      <xdr:spPr>
        <a:xfrm rot="2685978">
          <a:off x="6252051" y="2276172"/>
          <a:ext cx="45719" cy="7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9989E22-51C9-4A65-8D53-80E7BDEEBE12}" type="TxLink">
            <a:rPr lang="en-US" sz="23900" b="0" i="0" u="none" strike="noStrike">
              <a:solidFill>
                <a:schemeClr val="bg1"/>
              </a:solidFill>
              <a:latin typeface="Calibri"/>
              <a:ea typeface="Calibri"/>
              <a:cs typeface="Calibri"/>
            </a:rPr>
            <a:pPr marL="0" indent="0" algn="ctr"/>
            <a:t> </a:t>
          </a:fld>
          <a:endParaRPr lang="en-GB" sz="23900" b="0" i="0" u="none" strike="noStrike">
            <a:solidFill>
              <a:schemeClr val="bg1"/>
            </a:solidFill>
            <a:latin typeface="Calibri"/>
            <a:ea typeface="Calibri"/>
            <a:cs typeface="Calibri"/>
          </a:endParaRPr>
        </a:p>
      </xdr:txBody>
    </xdr:sp>
    <xdr:clientData/>
  </xdr:twoCellAnchor>
  <xdr:twoCellAnchor>
    <xdr:from>
      <xdr:col>6</xdr:col>
      <xdr:colOff>363604</xdr:colOff>
      <xdr:row>8</xdr:row>
      <xdr:rowOff>130866</xdr:rowOff>
    </xdr:from>
    <xdr:to>
      <xdr:col>8</xdr:col>
      <xdr:colOff>296930</xdr:colOff>
      <xdr:row>14</xdr:row>
      <xdr:rowOff>176421</xdr:rowOff>
    </xdr:to>
    <xdr:sp macro="" textlink="'Pivot Table'!AB16">
      <xdr:nvSpPr>
        <xdr:cNvPr id="31" name="TextBox 30">
          <a:extLst>
            <a:ext uri="{FF2B5EF4-FFF2-40B4-BE49-F238E27FC236}">
              <a16:creationId xmlns:a16="http://schemas.microsoft.com/office/drawing/2014/main" id="{8A6D7F31-6CBA-5469-3C49-80A3FDC01172}"/>
            </a:ext>
          </a:extLst>
        </xdr:cNvPr>
        <xdr:cNvSpPr txBox="1"/>
      </xdr:nvSpPr>
      <xdr:spPr>
        <a:xfrm>
          <a:off x="4021204" y="1654866"/>
          <a:ext cx="1152526" cy="1188555"/>
        </a:xfrm>
        <a:prstGeom prst="rect">
          <a:avLst/>
        </a:prstGeom>
        <a:noFill/>
        <a:ln w="9525" cmpd="sng">
          <a:noFill/>
        </a:ln>
        <a:effectLst>
          <a:glow rad="228600">
            <a:srgbClr val="F8F8F8">
              <a:alpha val="40000"/>
            </a:srgbClr>
          </a:glow>
          <a:innerShdw blurRad="304800">
            <a:srgbClr val="FFFF0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F87C75-522C-430F-83A2-1792826433C0}" type="TxLink">
            <a:rPr lang="en-US"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pPr marL="0" indent="0" algn="ctr"/>
            <a:t>○</a:t>
          </a:fld>
          <a:endParaRPr lang="en-GB"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endParaRPr>
        </a:p>
      </xdr:txBody>
    </xdr:sp>
    <xdr:clientData/>
  </xdr:twoCellAnchor>
  <xdr:twoCellAnchor>
    <xdr:from>
      <xdr:col>5</xdr:col>
      <xdr:colOff>420635</xdr:colOff>
      <xdr:row>19</xdr:row>
      <xdr:rowOff>67186</xdr:rowOff>
    </xdr:from>
    <xdr:to>
      <xdr:col>7</xdr:col>
      <xdr:colOff>202809</xdr:colOff>
      <xdr:row>19</xdr:row>
      <xdr:rowOff>112905</xdr:rowOff>
    </xdr:to>
    <xdr:sp macro="" textlink="'Pivot Table'!AC17">
      <xdr:nvSpPr>
        <xdr:cNvPr id="32" name="TextBox 31">
          <a:extLst>
            <a:ext uri="{FF2B5EF4-FFF2-40B4-BE49-F238E27FC236}">
              <a16:creationId xmlns:a16="http://schemas.microsoft.com/office/drawing/2014/main" id="{037F27E4-EC9E-467B-AF86-983824939079}"/>
            </a:ext>
          </a:extLst>
        </xdr:cNvPr>
        <xdr:cNvSpPr txBox="1"/>
      </xdr:nvSpPr>
      <xdr:spPr>
        <a:xfrm rot="18356798" flipH="1">
          <a:off x="3946462" y="3208859"/>
          <a:ext cx="45719" cy="1001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35AE8E-C5E5-4AB2-BD00-F32920AEAF0E}" type="TxLink">
            <a:rPr lang="en-US" sz="23900" b="0" i="0" u="none" strike="noStrike">
              <a:solidFill>
                <a:schemeClr val="bg1"/>
              </a:solidFill>
              <a:latin typeface="Calibri"/>
              <a:ea typeface="Calibri"/>
              <a:cs typeface="Calibri"/>
            </a:rPr>
            <a:pPr marL="0" indent="0" algn="ctr"/>
            <a:t> </a:t>
          </a:fld>
          <a:endParaRPr lang="en-GB" sz="23900" b="0" i="0" u="none" strike="noStrike">
            <a:solidFill>
              <a:schemeClr val="bg1"/>
            </a:solidFill>
            <a:latin typeface="Calibri"/>
            <a:ea typeface="Calibri"/>
            <a:cs typeface="Calibri"/>
          </a:endParaRPr>
        </a:p>
      </xdr:txBody>
    </xdr:sp>
    <xdr:clientData/>
  </xdr:twoCellAnchor>
  <xdr:twoCellAnchor>
    <xdr:from>
      <xdr:col>6</xdr:col>
      <xdr:colOff>438148</xdr:colOff>
      <xdr:row>17</xdr:row>
      <xdr:rowOff>114300</xdr:rowOff>
    </xdr:from>
    <xdr:to>
      <xdr:col>8</xdr:col>
      <xdr:colOff>371474</xdr:colOff>
      <xdr:row>23</xdr:row>
      <xdr:rowOff>159855</xdr:rowOff>
    </xdr:to>
    <xdr:sp macro="" textlink="'Pivot Table'!AB17">
      <xdr:nvSpPr>
        <xdr:cNvPr id="41" name="TextBox 40">
          <a:extLst>
            <a:ext uri="{FF2B5EF4-FFF2-40B4-BE49-F238E27FC236}">
              <a16:creationId xmlns:a16="http://schemas.microsoft.com/office/drawing/2014/main" id="{7B31CEA2-4154-5A89-6C4B-5F8D85CBD734}"/>
            </a:ext>
          </a:extLst>
        </xdr:cNvPr>
        <xdr:cNvSpPr txBox="1"/>
      </xdr:nvSpPr>
      <xdr:spPr>
        <a:xfrm>
          <a:off x="4095748" y="3352800"/>
          <a:ext cx="1152526" cy="1188555"/>
        </a:xfrm>
        <a:prstGeom prst="rect">
          <a:avLst/>
        </a:prstGeom>
        <a:noFill/>
        <a:ln w="9525" cmpd="sng">
          <a:noFill/>
        </a:ln>
        <a:effectLst>
          <a:glow rad="228600">
            <a:srgbClr val="F8F8F8">
              <a:alpha val="40000"/>
            </a:srgbClr>
          </a:glow>
          <a:innerShdw blurRad="304800">
            <a:srgbClr val="FFFF0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D95DE6-5F5D-4600-BE95-40801B5716D6}" type="TxLink">
            <a:rPr lang="en-US"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pPr marL="0" indent="0" algn="ctr"/>
            <a:t> </a:t>
          </a:fld>
          <a:endParaRPr lang="en-GB"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endParaRPr>
        </a:p>
      </xdr:txBody>
    </xdr:sp>
    <xdr:clientData/>
  </xdr:twoCellAnchor>
  <xdr:twoCellAnchor>
    <xdr:from>
      <xdr:col>10</xdr:col>
      <xdr:colOff>34705</xdr:colOff>
      <xdr:row>16</xdr:row>
      <xdr:rowOff>48040</xdr:rowOff>
    </xdr:from>
    <xdr:to>
      <xdr:col>12</xdr:col>
      <xdr:colOff>245565</xdr:colOff>
      <xdr:row>16</xdr:row>
      <xdr:rowOff>84040</xdr:rowOff>
    </xdr:to>
    <xdr:sp macro="" textlink="">
      <xdr:nvSpPr>
        <xdr:cNvPr id="43" name="TextBox 42">
          <a:extLst>
            <a:ext uri="{FF2B5EF4-FFF2-40B4-BE49-F238E27FC236}">
              <a16:creationId xmlns:a16="http://schemas.microsoft.com/office/drawing/2014/main" id="{3F13B83A-E48C-414E-A98D-788E9804FF6B}"/>
            </a:ext>
          </a:extLst>
        </xdr:cNvPr>
        <xdr:cNvSpPr txBox="1"/>
      </xdr:nvSpPr>
      <xdr:spPr>
        <a:xfrm rot="5400000">
          <a:off x="6827735" y="2399010"/>
          <a:ext cx="36000" cy="143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3900" b="0">
              <a:solidFill>
                <a:schemeClr val="bg1"/>
              </a:solidFill>
            </a:rPr>
            <a:t> </a:t>
          </a:r>
        </a:p>
      </xdr:txBody>
    </xdr:sp>
    <xdr:clientData/>
  </xdr:twoCellAnchor>
  <xdr:twoCellAnchor>
    <xdr:from>
      <xdr:col>10</xdr:col>
      <xdr:colOff>183350</xdr:colOff>
      <xdr:row>17</xdr:row>
      <xdr:rowOff>15657</xdr:rowOff>
    </xdr:from>
    <xdr:to>
      <xdr:col>10</xdr:col>
      <xdr:colOff>219350</xdr:colOff>
      <xdr:row>21</xdr:row>
      <xdr:rowOff>114344</xdr:rowOff>
    </xdr:to>
    <xdr:sp macro="" textlink="'Pivot Table'!AC22">
      <xdr:nvSpPr>
        <xdr:cNvPr id="48" name="TextBox 47">
          <a:extLst>
            <a:ext uri="{FF2B5EF4-FFF2-40B4-BE49-F238E27FC236}">
              <a16:creationId xmlns:a16="http://schemas.microsoft.com/office/drawing/2014/main" id="{D8C0F88B-D754-45F2-B823-1A017BD3F1FA}"/>
            </a:ext>
          </a:extLst>
        </xdr:cNvPr>
        <xdr:cNvSpPr txBox="1"/>
      </xdr:nvSpPr>
      <xdr:spPr>
        <a:xfrm rot="8494853">
          <a:off x="6279350" y="3254157"/>
          <a:ext cx="36000" cy="860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178273-45E7-4410-B374-8C03C83FA1D9}" type="TxLink">
            <a:rPr lang="en-US" sz="23900" b="0" i="0" u="none" strike="noStrike">
              <a:solidFill>
                <a:schemeClr val="bg1"/>
              </a:solidFill>
              <a:latin typeface="Calibri"/>
              <a:ea typeface="Calibri"/>
              <a:cs typeface="Calibri"/>
            </a:rPr>
            <a:pPr marL="0" indent="0" algn="ctr"/>
            <a:t>│</a:t>
          </a:fld>
          <a:endParaRPr lang="en-GB" sz="23900" b="0" i="0" u="none" strike="noStrike">
            <a:solidFill>
              <a:schemeClr val="bg1"/>
            </a:solidFill>
            <a:latin typeface="Calibri"/>
            <a:ea typeface="Calibri"/>
            <a:cs typeface="Calibri"/>
          </a:endParaRPr>
        </a:p>
      </xdr:txBody>
    </xdr:sp>
    <xdr:clientData/>
  </xdr:twoCellAnchor>
  <xdr:twoCellAnchor>
    <xdr:from>
      <xdr:col>12</xdr:col>
      <xdr:colOff>238539</xdr:colOff>
      <xdr:row>10</xdr:row>
      <xdr:rowOff>143289</xdr:rowOff>
    </xdr:from>
    <xdr:to>
      <xdr:col>13</xdr:col>
      <xdr:colOff>533814</xdr:colOff>
      <xdr:row>12</xdr:row>
      <xdr:rowOff>28989</xdr:rowOff>
    </xdr:to>
    <xdr:sp macro="" textlink="">
      <xdr:nvSpPr>
        <xdr:cNvPr id="49" name="TextBox 48">
          <a:extLst>
            <a:ext uri="{FF2B5EF4-FFF2-40B4-BE49-F238E27FC236}">
              <a16:creationId xmlns:a16="http://schemas.microsoft.com/office/drawing/2014/main" id="{871AD2A6-1803-6B3D-46C3-C62F06A384DF}"/>
            </a:ext>
          </a:extLst>
        </xdr:cNvPr>
        <xdr:cNvSpPr txBox="1"/>
      </xdr:nvSpPr>
      <xdr:spPr>
        <a:xfrm>
          <a:off x="7553739" y="2048289"/>
          <a:ext cx="904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Paid Order</a:t>
          </a:r>
        </a:p>
      </xdr:txBody>
    </xdr:sp>
    <xdr:clientData/>
  </xdr:twoCellAnchor>
  <xdr:twoCellAnchor>
    <xdr:from>
      <xdr:col>10</xdr:col>
      <xdr:colOff>289890</xdr:colOff>
      <xdr:row>8</xdr:row>
      <xdr:rowOff>23191</xdr:rowOff>
    </xdr:from>
    <xdr:to>
      <xdr:col>12</xdr:col>
      <xdr:colOff>108086</xdr:colOff>
      <xdr:row>14</xdr:row>
      <xdr:rowOff>64604</xdr:rowOff>
    </xdr:to>
    <xdr:sp macro="" textlink="'Pivot Table'!AB23">
      <xdr:nvSpPr>
        <xdr:cNvPr id="50" name="TextBox 49">
          <a:extLst>
            <a:ext uri="{FF2B5EF4-FFF2-40B4-BE49-F238E27FC236}">
              <a16:creationId xmlns:a16="http://schemas.microsoft.com/office/drawing/2014/main" id="{EBEB0926-EC6F-C30B-24BA-BBC587234E9F}"/>
            </a:ext>
          </a:extLst>
        </xdr:cNvPr>
        <xdr:cNvSpPr txBox="1"/>
      </xdr:nvSpPr>
      <xdr:spPr>
        <a:xfrm>
          <a:off x="6385890" y="1547191"/>
          <a:ext cx="1037396" cy="1184413"/>
        </a:xfrm>
        <a:prstGeom prst="rect">
          <a:avLst/>
        </a:prstGeom>
        <a:noFill/>
        <a:ln w="9525" cmpd="sng">
          <a:noFill/>
        </a:ln>
        <a:effectLst>
          <a:glow rad="228600">
            <a:srgbClr val="F8F8F8">
              <a:alpha val="40000"/>
            </a:srgbClr>
          </a:glow>
          <a:innerShdw blurRad="304800">
            <a:srgbClr val="FFFF0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65B8EF-0DB0-48DD-A49E-FCBC58F13F90}" type="TxLink">
            <a:rPr lang="en-US"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rPr>
            <a:pPr marL="0" indent="0" algn="ctr"/>
            <a:t> </a:t>
          </a:fld>
          <a:endParaRPr lang="en-GB" sz="10800">
            <a:solidFill>
              <a:schemeClr val="bg1"/>
            </a:solidFill>
            <a:effectLst>
              <a:glow rad="127000">
                <a:srgbClr val="0099FF">
                  <a:alpha val="27000"/>
                </a:srgbClr>
              </a:glow>
              <a:outerShdw algn="ctr" rotWithShape="0">
                <a:srgbClr val="0099FF"/>
              </a:outerShdw>
            </a:effectLst>
            <a:latin typeface="Candara Light" panose="020E0502030303020204" pitchFamily="34" charset="0"/>
            <a:ea typeface="Calibri" panose="020F0502020204030204" pitchFamily="34" charset="0"/>
            <a:cs typeface="Calibri" panose="020F0502020204030204" pitchFamily="34" charset="0"/>
          </a:endParaRPr>
        </a:p>
      </xdr:txBody>
    </xdr:sp>
    <xdr:clientData/>
  </xdr:twoCellAnchor>
  <xdr:twoCellAnchor editAs="oneCell">
    <xdr:from>
      <xdr:col>6</xdr:col>
      <xdr:colOff>476641</xdr:colOff>
      <xdr:row>3</xdr:row>
      <xdr:rowOff>47625</xdr:rowOff>
    </xdr:from>
    <xdr:to>
      <xdr:col>9</xdr:col>
      <xdr:colOff>342900</xdr:colOff>
      <xdr:row>5</xdr:row>
      <xdr:rowOff>123824</xdr:rowOff>
    </xdr:to>
    <mc:AlternateContent xmlns:mc="http://schemas.openxmlformats.org/markup-compatibility/2006" xmlns:a14="http://schemas.microsoft.com/office/drawing/2010/main">
      <mc:Choice Requires="a14">
        <xdr:graphicFrame macro="">
          <xdr:nvGraphicFramePr>
            <xdr:cNvPr id="51" name="POS">
              <a:extLst>
                <a:ext uri="{FF2B5EF4-FFF2-40B4-BE49-F238E27FC236}">
                  <a16:creationId xmlns:a16="http://schemas.microsoft.com/office/drawing/2014/main" id="{31D8B516-4D34-4E0C-92A8-F6763278E8ED}"/>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4134241" y="619125"/>
              <a:ext cx="1695059" cy="45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558298</xdr:colOff>
      <xdr:row>13</xdr:row>
      <xdr:rowOff>161256</xdr:rowOff>
    </xdr:from>
    <xdr:to>
      <xdr:col>9</xdr:col>
      <xdr:colOff>167098</xdr:colOff>
      <xdr:row>14</xdr:row>
      <xdr:rowOff>6756</xdr:rowOff>
    </xdr:to>
    <xdr:sp macro="" textlink="'Pivot Table'!AC16">
      <xdr:nvSpPr>
        <xdr:cNvPr id="53" name="TextBox 52">
          <a:extLst>
            <a:ext uri="{FF2B5EF4-FFF2-40B4-BE49-F238E27FC236}">
              <a16:creationId xmlns:a16="http://schemas.microsoft.com/office/drawing/2014/main" id="{A3B87132-759B-4084-B03E-8ABB66AB028F}"/>
            </a:ext>
          </a:extLst>
        </xdr:cNvPr>
        <xdr:cNvSpPr txBox="1"/>
      </xdr:nvSpPr>
      <xdr:spPr>
        <a:xfrm rot="18547003" flipH="1">
          <a:off x="5221498" y="2241756"/>
          <a:ext cx="36000" cy="82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E8AA5D-0ED2-47A6-829C-AF2EAE6AA3E0}" type="TxLink">
            <a:rPr lang="en-US" sz="23900" b="0" i="0" u="none" strike="noStrike">
              <a:solidFill>
                <a:schemeClr val="bg1"/>
              </a:solidFill>
              <a:latin typeface="Calibri"/>
              <a:ea typeface="Calibri"/>
              <a:cs typeface="Calibri"/>
            </a:rPr>
            <a:pPr marL="0" indent="0" algn="ctr"/>
            <a:t>│</a:t>
          </a:fld>
          <a:endParaRPr lang="en-GB" sz="23900" b="0" i="0" u="none" strike="noStrike">
            <a:solidFill>
              <a:schemeClr val="bg1"/>
            </a:solidFill>
            <a:latin typeface="Calibri"/>
            <a:ea typeface="Calibri"/>
            <a:cs typeface="Calibri"/>
          </a:endParaRPr>
        </a:p>
      </xdr:txBody>
    </xdr:sp>
    <xdr:clientData/>
  </xdr:twoCellAnchor>
  <xdr:twoCellAnchor>
    <xdr:from>
      <xdr:col>4</xdr:col>
      <xdr:colOff>400051</xdr:colOff>
      <xdr:row>21</xdr:row>
      <xdr:rowOff>85724</xdr:rowOff>
    </xdr:from>
    <xdr:to>
      <xdr:col>6</xdr:col>
      <xdr:colOff>133351</xdr:colOff>
      <xdr:row>27</xdr:row>
      <xdr:rowOff>104775</xdr:rowOff>
    </xdr:to>
    <xdr:sp macro="" textlink="'Pivot Table'!AD7">
      <xdr:nvSpPr>
        <xdr:cNvPr id="58" name="TextBox 57">
          <a:extLst>
            <a:ext uri="{FF2B5EF4-FFF2-40B4-BE49-F238E27FC236}">
              <a16:creationId xmlns:a16="http://schemas.microsoft.com/office/drawing/2014/main" id="{4E27B7D7-124D-0F06-61DC-4D9BC9048E92}"/>
            </a:ext>
          </a:extLst>
        </xdr:cNvPr>
        <xdr:cNvSpPr txBox="1"/>
      </xdr:nvSpPr>
      <xdr:spPr>
        <a:xfrm flipH="1">
          <a:off x="2838451" y="4086224"/>
          <a:ext cx="952500" cy="116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AFD613-447E-46EF-8C12-4D168358148B}" type="TxLink">
            <a:rPr lang="en-US" sz="9600" b="0" i="0" u="none" strike="noStrike">
              <a:solidFill>
                <a:schemeClr val="tx1">
                  <a:lumMod val="85000"/>
                  <a:lumOff val="15000"/>
                  <a:alpha val="76000"/>
                </a:schemeClr>
              </a:solidFill>
              <a:latin typeface="Calibri"/>
              <a:ea typeface="Calibri"/>
              <a:cs typeface="Calibri"/>
            </a:rPr>
            <a:pPr marL="0" indent="0" algn="ctr"/>
            <a:t> </a:t>
          </a:fld>
          <a:endParaRPr lang="en-GB" sz="9600" b="0" i="0" u="none" strike="noStrike">
            <a:solidFill>
              <a:schemeClr val="tx1">
                <a:lumMod val="85000"/>
                <a:lumOff val="15000"/>
                <a:alpha val="76000"/>
              </a:schemeClr>
            </a:solidFill>
            <a:latin typeface="Calibri"/>
            <a:ea typeface="Calibri"/>
            <a:cs typeface="Calibri"/>
          </a:endParaRPr>
        </a:p>
      </xdr:txBody>
    </xdr:sp>
    <xdr:clientData/>
  </xdr:twoCellAnchor>
  <xdr:twoCellAnchor>
    <xdr:from>
      <xdr:col>4</xdr:col>
      <xdr:colOff>485775</xdr:colOff>
      <xdr:row>6</xdr:row>
      <xdr:rowOff>114299</xdr:rowOff>
    </xdr:from>
    <xdr:to>
      <xdr:col>6</xdr:col>
      <xdr:colOff>66675</xdr:colOff>
      <xdr:row>11</xdr:row>
      <xdr:rowOff>104774</xdr:rowOff>
    </xdr:to>
    <xdr:sp macro="" textlink="'Pivot Table'!AD8">
      <xdr:nvSpPr>
        <xdr:cNvPr id="59" name="TextBox 58">
          <a:extLst>
            <a:ext uri="{FF2B5EF4-FFF2-40B4-BE49-F238E27FC236}">
              <a16:creationId xmlns:a16="http://schemas.microsoft.com/office/drawing/2014/main" id="{F8CA709E-11AE-F0E8-1CBD-18F7B955DC48}"/>
            </a:ext>
          </a:extLst>
        </xdr:cNvPr>
        <xdr:cNvSpPr txBox="1"/>
      </xdr:nvSpPr>
      <xdr:spPr>
        <a:xfrm>
          <a:off x="2924175" y="1257299"/>
          <a:ext cx="800100" cy="942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ED16A6-6169-4F42-943C-7A5C501741E0}" type="TxLink">
            <a:rPr lang="en-US" sz="9600" b="0" i="0" u="none" strike="noStrike">
              <a:solidFill>
                <a:schemeClr val="tx1">
                  <a:lumMod val="85000"/>
                  <a:lumOff val="15000"/>
                  <a:alpha val="84000"/>
                </a:schemeClr>
              </a:solidFill>
              <a:latin typeface="Calibri"/>
              <a:ea typeface="Calibri"/>
              <a:cs typeface="Calibri"/>
            </a:rPr>
            <a:pPr algn="ctr"/>
            <a:t>●</a:t>
          </a:fld>
          <a:endParaRPr lang="en-GB" sz="9600">
            <a:solidFill>
              <a:schemeClr val="tx1">
                <a:lumMod val="85000"/>
                <a:lumOff val="15000"/>
                <a:alpha val="84000"/>
              </a:schemeClr>
            </a:solidFill>
          </a:endParaRPr>
        </a:p>
      </xdr:txBody>
    </xdr:sp>
    <xdr:clientData/>
  </xdr:twoCellAnchor>
  <xdr:twoCellAnchor>
    <xdr:from>
      <xdr:col>6</xdr:col>
      <xdr:colOff>152400</xdr:colOff>
      <xdr:row>18</xdr:row>
      <xdr:rowOff>85724</xdr:rowOff>
    </xdr:from>
    <xdr:to>
      <xdr:col>9</xdr:col>
      <xdr:colOff>57150</xdr:colOff>
      <xdr:row>23</xdr:row>
      <xdr:rowOff>57149</xdr:rowOff>
    </xdr:to>
    <xdr:sp macro="" textlink="'Pivot Table'!AD17">
      <xdr:nvSpPr>
        <xdr:cNvPr id="60" name="TextBox 59">
          <a:extLst>
            <a:ext uri="{FF2B5EF4-FFF2-40B4-BE49-F238E27FC236}">
              <a16:creationId xmlns:a16="http://schemas.microsoft.com/office/drawing/2014/main" id="{79F7FDC0-8CC4-46E9-A326-5B132A2034F5}"/>
            </a:ext>
          </a:extLst>
        </xdr:cNvPr>
        <xdr:cNvSpPr txBox="1"/>
      </xdr:nvSpPr>
      <xdr:spPr>
        <a:xfrm>
          <a:off x="3810000" y="3514724"/>
          <a:ext cx="173355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6286570-34D5-4C57-AF5C-BB4DD0505C27}" type="TxLink">
            <a:rPr lang="en-US" sz="9600" b="0" i="0" u="none" strike="noStrike">
              <a:solidFill>
                <a:schemeClr val="tx1">
                  <a:lumMod val="85000"/>
                  <a:lumOff val="15000"/>
                  <a:alpha val="84000"/>
                </a:schemeClr>
              </a:solidFill>
              <a:latin typeface="Calibri"/>
              <a:ea typeface="Calibri"/>
              <a:cs typeface="Calibri"/>
            </a:rPr>
            <a:pPr marL="0" indent="0" algn="ctr"/>
            <a:t>●</a:t>
          </a:fld>
          <a:endParaRPr lang="en-GB" sz="9600" b="0" i="0" u="none" strike="noStrike">
            <a:solidFill>
              <a:schemeClr val="tx1">
                <a:lumMod val="85000"/>
                <a:lumOff val="15000"/>
                <a:alpha val="84000"/>
              </a:schemeClr>
            </a:solidFill>
            <a:latin typeface="Calibri"/>
            <a:ea typeface="Calibri"/>
            <a:cs typeface="Calibri"/>
          </a:endParaRPr>
        </a:p>
      </xdr:txBody>
    </xdr:sp>
    <xdr:clientData/>
  </xdr:twoCellAnchor>
  <xdr:twoCellAnchor>
    <xdr:from>
      <xdr:col>6</xdr:col>
      <xdr:colOff>371475</xdr:colOff>
      <xdr:row>9</xdr:row>
      <xdr:rowOff>180974</xdr:rowOff>
    </xdr:from>
    <xdr:to>
      <xdr:col>8</xdr:col>
      <xdr:colOff>276225</xdr:colOff>
      <xdr:row>13</xdr:row>
      <xdr:rowOff>152399</xdr:rowOff>
    </xdr:to>
    <xdr:sp macro="" textlink="'Pivot Table'!AD16">
      <xdr:nvSpPr>
        <xdr:cNvPr id="63" name="TextBox 62">
          <a:extLst>
            <a:ext uri="{FF2B5EF4-FFF2-40B4-BE49-F238E27FC236}">
              <a16:creationId xmlns:a16="http://schemas.microsoft.com/office/drawing/2014/main" id="{6A4ED0E2-AEE0-AE67-A297-EF6B449ACBCB}"/>
            </a:ext>
          </a:extLst>
        </xdr:cNvPr>
        <xdr:cNvSpPr txBox="1"/>
      </xdr:nvSpPr>
      <xdr:spPr>
        <a:xfrm>
          <a:off x="4029075" y="1895474"/>
          <a:ext cx="1123950"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430965-0834-473C-A0F3-92BCCED62037}" type="TxLink">
            <a:rPr lang="en-US" sz="9600" b="0" i="0" u="none" strike="noStrike">
              <a:solidFill>
                <a:schemeClr val="tx1">
                  <a:lumMod val="85000"/>
                  <a:lumOff val="15000"/>
                  <a:alpha val="84000"/>
                </a:schemeClr>
              </a:solidFill>
              <a:latin typeface="Calibri"/>
              <a:ea typeface="Calibri"/>
              <a:cs typeface="Calibri"/>
            </a:rPr>
            <a:pPr marL="0" indent="0" algn="ctr"/>
            <a:t> </a:t>
          </a:fld>
          <a:endParaRPr lang="en-GB" sz="9600" b="0" i="0" u="none" strike="noStrike">
            <a:solidFill>
              <a:schemeClr val="tx1">
                <a:lumMod val="85000"/>
                <a:lumOff val="15000"/>
                <a:alpha val="84000"/>
              </a:schemeClr>
            </a:solidFill>
            <a:latin typeface="Calibri"/>
            <a:ea typeface="Calibri"/>
            <a:cs typeface="Calibri"/>
          </a:endParaRPr>
        </a:p>
      </xdr:txBody>
    </xdr:sp>
    <xdr:clientData/>
  </xdr:twoCellAnchor>
  <xdr:twoCellAnchor>
    <xdr:from>
      <xdr:col>10</xdr:col>
      <xdr:colOff>400050</xdr:colOff>
      <xdr:row>19</xdr:row>
      <xdr:rowOff>171450</xdr:rowOff>
    </xdr:from>
    <xdr:to>
      <xdr:col>12</xdr:col>
      <xdr:colOff>95250</xdr:colOff>
      <xdr:row>23</xdr:row>
      <xdr:rowOff>0</xdr:rowOff>
    </xdr:to>
    <xdr:sp macro="" textlink="'Pivot Table'!AD22">
      <xdr:nvSpPr>
        <xdr:cNvPr id="65" name="TextBox 64">
          <a:extLst>
            <a:ext uri="{FF2B5EF4-FFF2-40B4-BE49-F238E27FC236}">
              <a16:creationId xmlns:a16="http://schemas.microsoft.com/office/drawing/2014/main" id="{50C541A0-08C3-D463-EC25-EC84D88AA835}"/>
            </a:ext>
          </a:extLst>
        </xdr:cNvPr>
        <xdr:cNvSpPr txBox="1"/>
      </xdr:nvSpPr>
      <xdr:spPr>
        <a:xfrm>
          <a:off x="6496050" y="3790950"/>
          <a:ext cx="9144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F41BA3-A421-4380-A7A7-051230975A38}" type="TxLink">
            <a:rPr lang="en-US" sz="9600" b="0" i="0" u="none" strike="noStrike">
              <a:solidFill>
                <a:schemeClr val="tx1">
                  <a:lumMod val="85000"/>
                  <a:lumOff val="15000"/>
                  <a:alpha val="84000"/>
                </a:schemeClr>
              </a:solidFill>
              <a:latin typeface="Calibri"/>
              <a:ea typeface="Calibri"/>
              <a:cs typeface="Calibri"/>
            </a:rPr>
            <a:pPr marL="0" indent="0" algn="ctr"/>
            <a:t> </a:t>
          </a:fld>
          <a:endParaRPr lang="en-GB" sz="9600" b="0" i="0" u="none" strike="noStrike">
            <a:solidFill>
              <a:schemeClr val="tx1">
                <a:lumMod val="85000"/>
                <a:lumOff val="15000"/>
                <a:alpha val="84000"/>
              </a:schemeClr>
            </a:solidFill>
            <a:latin typeface="Calibri"/>
            <a:ea typeface="Calibri"/>
            <a:cs typeface="Calibri"/>
          </a:endParaRPr>
        </a:p>
      </xdr:txBody>
    </xdr:sp>
    <xdr:clientData/>
  </xdr:twoCellAnchor>
  <xdr:twoCellAnchor>
    <xdr:from>
      <xdr:col>10</xdr:col>
      <xdr:colOff>276225</xdr:colOff>
      <xdr:row>9</xdr:row>
      <xdr:rowOff>104775</xdr:rowOff>
    </xdr:from>
    <xdr:to>
      <xdr:col>12</xdr:col>
      <xdr:colOff>142875</xdr:colOff>
      <xdr:row>13</xdr:row>
      <xdr:rowOff>19050</xdr:rowOff>
    </xdr:to>
    <xdr:sp macro="" textlink="'Pivot Table'!AD23">
      <xdr:nvSpPr>
        <xdr:cNvPr id="66" name="TextBox 65">
          <a:extLst>
            <a:ext uri="{FF2B5EF4-FFF2-40B4-BE49-F238E27FC236}">
              <a16:creationId xmlns:a16="http://schemas.microsoft.com/office/drawing/2014/main" id="{35DC7BE3-A765-F6B6-50EB-864C5122D175}"/>
            </a:ext>
          </a:extLst>
        </xdr:cNvPr>
        <xdr:cNvSpPr txBox="1"/>
      </xdr:nvSpPr>
      <xdr:spPr>
        <a:xfrm>
          <a:off x="6372225" y="1819275"/>
          <a:ext cx="108585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995FDC-1C58-43C5-B9C9-8A0E5DCA3868}" type="TxLink">
            <a:rPr lang="en-US" sz="9600" b="0" i="0" u="none" strike="noStrike">
              <a:solidFill>
                <a:schemeClr val="tx1">
                  <a:lumMod val="85000"/>
                  <a:lumOff val="15000"/>
                  <a:alpha val="84000"/>
                </a:schemeClr>
              </a:solidFill>
              <a:latin typeface="Calibri"/>
              <a:ea typeface="Calibri"/>
              <a:cs typeface="Calibri"/>
            </a:rPr>
            <a:pPr marL="0" indent="0" algn="ctr"/>
            <a:t>●</a:t>
          </a:fld>
          <a:endParaRPr lang="en-GB" sz="9600" b="0" i="0" u="none" strike="noStrike">
            <a:solidFill>
              <a:schemeClr val="tx1">
                <a:lumMod val="85000"/>
                <a:lumOff val="15000"/>
                <a:alpha val="84000"/>
              </a:schemeClr>
            </a:solidFill>
            <a:latin typeface="Calibri"/>
            <a:ea typeface="Calibri"/>
            <a:cs typeface="Calibri"/>
          </a:endParaRPr>
        </a:p>
      </xdr:txBody>
    </xdr:sp>
    <xdr:clientData/>
  </xdr:twoCellAnchor>
  <xdr:twoCellAnchor>
    <xdr:from>
      <xdr:col>12</xdr:col>
      <xdr:colOff>66675</xdr:colOff>
      <xdr:row>16</xdr:row>
      <xdr:rowOff>133350</xdr:rowOff>
    </xdr:from>
    <xdr:to>
      <xdr:col>12</xdr:col>
      <xdr:colOff>102675</xdr:colOff>
      <xdr:row>21</xdr:row>
      <xdr:rowOff>41537</xdr:rowOff>
    </xdr:to>
    <xdr:sp macro="" textlink="'Pivot Table'!AC22">
      <xdr:nvSpPr>
        <xdr:cNvPr id="68" name="TextBox 67">
          <a:extLst>
            <a:ext uri="{FF2B5EF4-FFF2-40B4-BE49-F238E27FC236}">
              <a16:creationId xmlns:a16="http://schemas.microsoft.com/office/drawing/2014/main" id="{ABA61D5C-2ABE-4F92-9D70-C951A9647A9F}"/>
            </a:ext>
          </a:extLst>
        </xdr:cNvPr>
        <xdr:cNvSpPr txBox="1"/>
      </xdr:nvSpPr>
      <xdr:spPr>
        <a:xfrm rot="2515406">
          <a:off x="7381875" y="3181350"/>
          <a:ext cx="36000" cy="860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178273-45E7-4410-B374-8C03C83FA1D9}" type="TxLink">
            <a:rPr lang="en-US" sz="23900" b="0" i="0" u="none" strike="noStrike">
              <a:solidFill>
                <a:schemeClr val="bg1"/>
              </a:solidFill>
              <a:latin typeface="Calibri"/>
              <a:ea typeface="Calibri"/>
              <a:cs typeface="Calibri"/>
            </a:rPr>
            <a:pPr marL="0" indent="0" algn="ctr"/>
            <a:t>│</a:t>
          </a:fld>
          <a:endParaRPr lang="en-GB" sz="23900" b="0" i="0" u="none" strike="noStrike">
            <a:solidFill>
              <a:schemeClr val="bg1"/>
            </a:solidFill>
            <a:latin typeface="Calibri"/>
            <a:ea typeface="Calibri"/>
            <a:cs typeface="Calibri"/>
          </a:endParaRPr>
        </a:p>
      </xdr:txBody>
    </xdr:sp>
    <xdr:clientData/>
  </xdr:twoCellAnchor>
  <xdr:twoCellAnchor>
    <xdr:from>
      <xdr:col>11</xdr:col>
      <xdr:colOff>364825</xdr:colOff>
      <xdr:row>13</xdr:row>
      <xdr:rowOff>160235</xdr:rowOff>
    </xdr:from>
    <xdr:to>
      <xdr:col>12</xdr:col>
      <xdr:colOff>475225</xdr:colOff>
      <xdr:row>14</xdr:row>
      <xdr:rowOff>15454</xdr:rowOff>
    </xdr:to>
    <xdr:sp macro="" textlink="'Pivot Table'!AC23">
      <xdr:nvSpPr>
        <xdr:cNvPr id="69" name="TextBox 68">
          <a:extLst>
            <a:ext uri="{FF2B5EF4-FFF2-40B4-BE49-F238E27FC236}">
              <a16:creationId xmlns:a16="http://schemas.microsoft.com/office/drawing/2014/main" id="{C48112CC-7733-4FDF-A413-B8F5A32641B2}"/>
            </a:ext>
          </a:extLst>
        </xdr:cNvPr>
        <xdr:cNvSpPr txBox="1"/>
      </xdr:nvSpPr>
      <xdr:spPr>
        <a:xfrm rot="8068262">
          <a:off x="7407565" y="2299595"/>
          <a:ext cx="45719"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9989E22-51C9-4A65-8D53-80E7BDEEBE12}" type="TxLink">
            <a:rPr lang="en-US" sz="23900" b="0" i="0" u="none" strike="noStrike">
              <a:solidFill>
                <a:schemeClr val="bg1"/>
              </a:solidFill>
              <a:latin typeface="Calibri"/>
              <a:ea typeface="Calibri"/>
              <a:cs typeface="Calibri"/>
            </a:rPr>
            <a:pPr marL="0" indent="0" algn="ctr"/>
            <a:t> </a:t>
          </a:fld>
          <a:endParaRPr lang="en-GB" sz="23900" b="0" i="0" u="none" strike="noStrike">
            <a:solidFill>
              <a:schemeClr val="bg1"/>
            </a:solidFill>
            <a:latin typeface="Calibri"/>
            <a:ea typeface="Calibri"/>
            <a:cs typeface="Calibri"/>
          </a:endParaRPr>
        </a:p>
      </xdr:txBody>
    </xdr:sp>
    <xdr:clientData/>
  </xdr:twoCellAnchor>
  <xdr:twoCellAnchor>
    <xdr:from>
      <xdr:col>8</xdr:col>
      <xdr:colOff>327456</xdr:colOff>
      <xdr:row>17</xdr:row>
      <xdr:rowOff>107245</xdr:rowOff>
    </xdr:from>
    <xdr:to>
      <xdr:col>8</xdr:col>
      <xdr:colOff>373175</xdr:colOff>
      <xdr:row>21</xdr:row>
      <xdr:rowOff>54819</xdr:rowOff>
    </xdr:to>
    <xdr:sp macro="" textlink="'Pivot Table'!AC17">
      <xdr:nvSpPr>
        <xdr:cNvPr id="70" name="TextBox 69">
          <a:extLst>
            <a:ext uri="{FF2B5EF4-FFF2-40B4-BE49-F238E27FC236}">
              <a16:creationId xmlns:a16="http://schemas.microsoft.com/office/drawing/2014/main" id="{84471DB4-47CD-4731-8713-04C8424CF24A}"/>
            </a:ext>
          </a:extLst>
        </xdr:cNvPr>
        <xdr:cNvSpPr txBox="1"/>
      </xdr:nvSpPr>
      <xdr:spPr>
        <a:xfrm rot="13175576" flipH="1">
          <a:off x="5204256" y="3345745"/>
          <a:ext cx="45719" cy="7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35AE8E-C5E5-4AB2-BD00-F32920AEAF0E}" type="TxLink">
            <a:rPr lang="en-US" sz="23900" b="0" i="0" u="none" strike="noStrike">
              <a:solidFill>
                <a:schemeClr val="bg1"/>
              </a:solidFill>
              <a:latin typeface="Calibri"/>
              <a:ea typeface="Calibri"/>
              <a:cs typeface="Calibri"/>
            </a:rPr>
            <a:pPr marL="0" indent="0" algn="ctr"/>
            <a:t> </a:t>
          </a:fld>
          <a:endParaRPr lang="en-GB" sz="23900" b="0" i="0" u="none" strike="noStrike">
            <a:solidFill>
              <a:schemeClr val="bg1"/>
            </a:solidFill>
            <a:latin typeface="Calibri"/>
            <a:ea typeface="Calibri"/>
            <a:cs typeface="Calibri"/>
          </a:endParaRPr>
        </a:p>
      </xdr:txBody>
    </xdr:sp>
    <xdr:clientData/>
  </xdr:twoCellAnchor>
  <xdr:twoCellAnchor>
    <xdr:from>
      <xdr:col>4</xdr:col>
      <xdr:colOff>4521</xdr:colOff>
      <xdr:row>7</xdr:row>
      <xdr:rowOff>167515</xdr:rowOff>
    </xdr:from>
    <xdr:to>
      <xdr:col>5</xdr:col>
      <xdr:colOff>70394</xdr:colOff>
      <xdr:row>9</xdr:row>
      <xdr:rowOff>23494</xdr:rowOff>
    </xdr:to>
    <xdr:sp macro="" textlink="'Pivot Table'!AE8">
      <xdr:nvSpPr>
        <xdr:cNvPr id="8" name="TextBox 7">
          <a:extLst>
            <a:ext uri="{FF2B5EF4-FFF2-40B4-BE49-F238E27FC236}">
              <a16:creationId xmlns:a16="http://schemas.microsoft.com/office/drawing/2014/main" id="{8EBC00E1-3B15-BC0F-C46C-7CE29D5DDDE8}"/>
            </a:ext>
          </a:extLst>
        </xdr:cNvPr>
        <xdr:cNvSpPr txBox="1"/>
      </xdr:nvSpPr>
      <xdr:spPr>
        <a:xfrm>
          <a:off x="2442921" y="1501015"/>
          <a:ext cx="675473" cy="236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8EBF25-2EDC-4A25-B40A-CEE7D2BEFF3D}" type="TxLink">
            <a:rPr lang="en-US" sz="1400" b="1" i="0" u="none" strike="noStrike">
              <a:gradFill>
                <a:gsLst>
                  <a:gs pos="42000">
                    <a:srgbClr val="0099FF"/>
                  </a:gs>
                  <a:gs pos="92000">
                    <a:srgbClr val="0000FF"/>
                  </a:gs>
                </a:gsLst>
                <a:lin ang="5400000" scaled="1"/>
              </a:gradFill>
              <a:latin typeface="Calibri"/>
              <a:ea typeface="Calibri"/>
              <a:cs typeface="Calibri"/>
            </a:rPr>
            <a:pPr algn="ctr"/>
            <a:t>#N/A</a:t>
          </a:fld>
          <a:endParaRPr lang="en-GB" sz="1400" b="1">
            <a:gradFill>
              <a:gsLst>
                <a:gs pos="42000">
                  <a:srgbClr val="0099FF"/>
                </a:gs>
                <a:gs pos="92000">
                  <a:srgbClr val="0000FF"/>
                </a:gs>
              </a:gsLst>
              <a:lin ang="5400000" scaled="1"/>
            </a:gradFill>
          </a:endParaRPr>
        </a:p>
      </xdr:txBody>
    </xdr:sp>
    <xdr:clientData/>
  </xdr:twoCellAnchor>
  <xdr:twoCellAnchor>
    <xdr:from>
      <xdr:col>10</xdr:col>
      <xdr:colOff>572083</xdr:colOff>
      <xdr:row>8</xdr:row>
      <xdr:rowOff>162897</xdr:rowOff>
    </xdr:from>
    <xdr:to>
      <xdr:col>11</xdr:col>
      <xdr:colOff>486358</xdr:colOff>
      <xdr:row>10</xdr:row>
      <xdr:rowOff>20993</xdr:rowOff>
    </xdr:to>
    <xdr:sp macro="" textlink="'Pivot Table'!AE23">
      <xdr:nvSpPr>
        <xdr:cNvPr id="45" name="TextBox 44">
          <a:extLst>
            <a:ext uri="{FF2B5EF4-FFF2-40B4-BE49-F238E27FC236}">
              <a16:creationId xmlns:a16="http://schemas.microsoft.com/office/drawing/2014/main" id="{E25E66DA-5503-41F6-89F4-A38870AF7820}"/>
            </a:ext>
          </a:extLst>
        </xdr:cNvPr>
        <xdr:cNvSpPr txBox="1"/>
      </xdr:nvSpPr>
      <xdr:spPr>
        <a:xfrm>
          <a:off x="6668083" y="1686897"/>
          <a:ext cx="523875" cy="239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CD345C-92BC-451E-B63B-0AE649BEBEF1}"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48</a:t>
          </a:fld>
          <a:endParaRPr lang="en-GB"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8</xdr:col>
      <xdr:colOff>514351</xdr:colOff>
      <xdr:row>19</xdr:row>
      <xdr:rowOff>152400</xdr:rowOff>
    </xdr:from>
    <xdr:to>
      <xdr:col>10</xdr:col>
      <xdr:colOff>9525</xdr:colOff>
      <xdr:row>21</xdr:row>
      <xdr:rowOff>85725</xdr:rowOff>
    </xdr:to>
    <xdr:sp macro="" textlink="'Pivot Table'!AB37">
      <xdr:nvSpPr>
        <xdr:cNvPr id="47" name="TextBox 46">
          <a:extLst>
            <a:ext uri="{FF2B5EF4-FFF2-40B4-BE49-F238E27FC236}">
              <a16:creationId xmlns:a16="http://schemas.microsoft.com/office/drawing/2014/main" id="{A5492DC3-50BC-4CF8-8068-0CC44C5EC25A}"/>
            </a:ext>
          </a:extLst>
        </xdr:cNvPr>
        <xdr:cNvSpPr txBox="1"/>
      </xdr:nvSpPr>
      <xdr:spPr>
        <a:xfrm>
          <a:off x="5391151" y="3771900"/>
          <a:ext cx="7143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B0DDC6-D2B4-49C9-A6E1-DA3544162CE4}"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107</a:t>
          </a:fld>
          <a:endParaRPr lang="en-GB"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7</xdr:col>
      <xdr:colOff>104775</xdr:colOff>
      <xdr:row>24</xdr:row>
      <xdr:rowOff>19050</xdr:rowOff>
    </xdr:from>
    <xdr:to>
      <xdr:col>8</xdr:col>
      <xdr:colOff>133350</xdr:colOff>
      <xdr:row>25</xdr:row>
      <xdr:rowOff>142875</xdr:rowOff>
    </xdr:to>
    <xdr:sp macro="" textlink="'Pivot Table'!AE17">
      <xdr:nvSpPr>
        <xdr:cNvPr id="56" name="TextBox 55">
          <a:extLst>
            <a:ext uri="{FF2B5EF4-FFF2-40B4-BE49-F238E27FC236}">
              <a16:creationId xmlns:a16="http://schemas.microsoft.com/office/drawing/2014/main" id="{497C8637-4423-4062-A503-54F540E1CD76}"/>
            </a:ext>
          </a:extLst>
        </xdr:cNvPr>
        <xdr:cNvSpPr txBox="1"/>
      </xdr:nvSpPr>
      <xdr:spPr>
        <a:xfrm>
          <a:off x="4371975" y="4591050"/>
          <a:ext cx="6381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B2F134A-3363-402B-95B5-A4824EEA0BEE}"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#N/A</a:t>
          </a:fld>
          <a:endParaRPr lang="en-GB"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7</xdr:col>
      <xdr:colOff>85725</xdr:colOff>
      <xdr:row>7</xdr:row>
      <xdr:rowOff>85725</xdr:rowOff>
    </xdr:from>
    <xdr:to>
      <xdr:col>7</xdr:col>
      <xdr:colOff>552450</xdr:colOff>
      <xdr:row>9</xdr:row>
      <xdr:rowOff>19050</xdr:rowOff>
    </xdr:to>
    <xdr:sp macro="" textlink="'Pivot Table'!AE16">
      <xdr:nvSpPr>
        <xdr:cNvPr id="57" name="TextBox 56">
          <a:extLst>
            <a:ext uri="{FF2B5EF4-FFF2-40B4-BE49-F238E27FC236}">
              <a16:creationId xmlns:a16="http://schemas.microsoft.com/office/drawing/2014/main" id="{86B0C07F-7506-4418-B627-2D813F41A3E9}"/>
            </a:ext>
          </a:extLst>
        </xdr:cNvPr>
        <xdr:cNvSpPr txBox="1"/>
      </xdr:nvSpPr>
      <xdr:spPr>
        <a:xfrm>
          <a:off x="4352925" y="1419225"/>
          <a:ext cx="4667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C5FE78-255B-430C-B0B7-FCA0CD503BB6}"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107</a:t>
          </a:fld>
          <a:endParaRPr lang="en-GB"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3</xdr:col>
      <xdr:colOff>191021</xdr:colOff>
      <xdr:row>25</xdr:row>
      <xdr:rowOff>41624</xdr:rowOff>
    </xdr:from>
    <xdr:to>
      <xdr:col>4</xdr:col>
      <xdr:colOff>341463</xdr:colOff>
      <xdr:row>26</xdr:row>
      <xdr:rowOff>67328</xdr:rowOff>
    </xdr:to>
    <xdr:sp macro="" textlink="'Pivot Table'!AE7">
      <xdr:nvSpPr>
        <xdr:cNvPr id="61" name="TextBox 60">
          <a:extLst>
            <a:ext uri="{FF2B5EF4-FFF2-40B4-BE49-F238E27FC236}">
              <a16:creationId xmlns:a16="http://schemas.microsoft.com/office/drawing/2014/main" id="{177C8463-C1F5-4937-B739-48D9215B1AD4}"/>
            </a:ext>
          </a:extLst>
        </xdr:cNvPr>
        <xdr:cNvSpPr txBox="1"/>
      </xdr:nvSpPr>
      <xdr:spPr>
        <a:xfrm>
          <a:off x="2019821" y="4804124"/>
          <a:ext cx="760042" cy="216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F17381-BF90-4DBC-AB5E-543041BB4DC4}"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107</a:t>
          </a:fld>
          <a:endParaRPr lang="en-GB"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editAs="oneCell">
    <xdr:from>
      <xdr:col>3</xdr:col>
      <xdr:colOff>306161</xdr:colOff>
      <xdr:row>3</xdr:row>
      <xdr:rowOff>38682</xdr:rowOff>
    </xdr:from>
    <xdr:to>
      <xdr:col>6</xdr:col>
      <xdr:colOff>267283</xdr:colOff>
      <xdr:row>5</xdr:row>
      <xdr:rowOff>114300</xdr:rowOff>
    </xdr:to>
    <mc:AlternateContent xmlns:mc="http://schemas.openxmlformats.org/markup-compatibility/2006" xmlns:a14="http://schemas.microsoft.com/office/drawing/2010/main">
      <mc:Choice Requires="a14">
        <xdr:graphicFrame macro="">
          <xdr:nvGraphicFramePr>
            <xdr:cNvPr id="71" name="Year">
              <a:extLst>
                <a:ext uri="{FF2B5EF4-FFF2-40B4-BE49-F238E27FC236}">
                  <a16:creationId xmlns:a16="http://schemas.microsoft.com/office/drawing/2014/main" id="{B4C83200-01A3-4C49-816D-4E087149BEC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34961" y="610182"/>
              <a:ext cx="1789922" cy="4566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516675</xdr:colOff>
      <xdr:row>15</xdr:row>
      <xdr:rowOff>174366</xdr:rowOff>
    </xdr:from>
    <xdr:to>
      <xdr:col>19</xdr:col>
      <xdr:colOff>432603</xdr:colOff>
      <xdr:row>17</xdr:row>
      <xdr:rowOff>75229</xdr:rowOff>
    </xdr:to>
    <xdr:sp macro="" textlink="">
      <xdr:nvSpPr>
        <xdr:cNvPr id="72" name="Rectangle 71">
          <a:extLst>
            <a:ext uri="{FF2B5EF4-FFF2-40B4-BE49-F238E27FC236}">
              <a16:creationId xmlns:a16="http://schemas.microsoft.com/office/drawing/2014/main" id="{883503A8-F16B-C090-901A-07E20A965369}"/>
            </a:ext>
          </a:extLst>
        </xdr:cNvPr>
        <xdr:cNvSpPr>
          <a:spLocks noChangeAspect="1"/>
        </xdr:cNvSpPr>
      </xdr:nvSpPr>
      <xdr:spPr>
        <a:xfrm>
          <a:off x="9660675" y="3031866"/>
          <a:ext cx="2354328" cy="28186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chemeClr val="lt1"/>
              </a:solidFill>
              <a:effectLst/>
              <a:latin typeface="+mn-lt"/>
              <a:ea typeface="+mn-ea"/>
              <a:cs typeface="+mn-cs"/>
            </a:rPr>
            <a:t>Financial</a:t>
          </a:r>
          <a:r>
            <a:rPr lang="en-GB" sz="2000">
              <a:solidFill>
                <a:schemeClr val="lt1"/>
              </a:solidFill>
              <a:effectLst/>
              <a:latin typeface="+mn-lt"/>
              <a:ea typeface="+mn-ea"/>
              <a:cs typeface="+mn-cs"/>
            </a:rPr>
            <a:t> Statistics </a:t>
          </a:r>
          <a:endParaRPr lang="en-GB" sz="2000" b="1">
            <a:solidFill>
              <a:schemeClr val="bg1">
                <a:lumMod val="75000"/>
              </a:schemeClr>
            </a:solidFill>
            <a:latin typeface="+mn-lt"/>
            <a:cs typeface="Arial" panose="020B0604020202020204" pitchFamily="34" charset="0"/>
          </a:endParaRPr>
        </a:p>
      </xdr:txBody>
    </xdr:sp>
    <xdr:clientData/>
  </xdr:twoCellAnchor>
  <xdr:twoCellAnchor editAs="absolute">
    <xdr:from>
      <xdr:col>15</xdr:col>
      <xdr:colOff>461421</xdr:colOff>
      <xdr:row>17</xdr:row>
      <xdr:rowOff>84630</xdr:rowOff>
    </xdr:from>
    <xdr:to>
      <xdr:col>19</xdr:col>
      <xdr:colOff>377349</xdr:colOff>
      <xdr:row>20</xdr:row>
      <xdr:rowOff>3863</xdr:rowOff>
    </xdr:to>
    <xdr:sp macro="" textlink="'Pivot Table'!Y44">
      <xdr:nvSpPr>
        <xdr:cNvPr id="73" name="Rectangle 72">
          <a:extLst>
            <a:ext uri="{FF2B5EF4-FFF2-40B4-BE49-F238E27FC236}">
              <a16:creationId xmlns:a16="http://schemas.microsoft.com/office/drawing/2014/main" id="{1ACE0488-1CD2-200B-5A92-21F83E9C648E}"/>
            </a:ext>
          </a:extLst>
        </xdr:cNvPr>
        <xdr:cNvSpPr>
          <a:spLocks noChangeAspect="1"/>
        </xdr:cNvSpPr>
      </xdr:nvSpPr>
      <xdr:spPr>
        <a:xfrm>
          <a:off x="9605421" y="3323130"/>
          <a:ext cx="2354328" cy="490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072F6AF-F0B9-4EBD-948B-C86D4487170B}" type="TxLink">
            <a:rPr lang="en-US" sz="2800" b="1" i="0" u="none" strike="noStrike">
              <a:gradFill>
                <a:gsLst>
                  <a:gs pos="42000">
                    <a:srgbClr val="0099FF"/>
                  </a:gs>
                  <a:gs pos="92000">
                    <a:srgbClr val="0000FF"/>
                  </a:gs>
                </a:gsLst>
                <a:lin ang="5400000" scaled="1"/>
              </a:gradFill>
              <a:latin typeface="Calibri"/>
              <a:ea typeface="Calibri"/>
              <a:cs typeface="Calibri"/>
            </a:rPr>
            <a:pPr marL="0" indent="0" algn="ctr"/>
            <a:t> 52,949,441 </a:t>
          </a:fld>
          <a:endParaRPr lang="en-GB" sz="28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15</xdr:col>
      <xdr:colOff>396164</xdr:colOff>
      <xdr:row>4</xdr:row>
      <xdr:rowOff>181558</xdr:rowOff>
    </xdr:from>
    <xdr:to>
      <xdr:col>17</xdr:col>
      <xdr:colOff>29937</xdr:colOff>
      <xdr:row>6</xdr:row>
      <xdr:rowOff>114882</xdr:rowOff>
    </xdr:to>
    <xdr:sp macro="" textlink="'Pivot Table'!W41">
      <xdr:nvSpPr>
        <xdr:cNvPr id="79" name="TextBox 78">
          <a:extLst>
            <a:ext uri="{FF2B5EF4-FFF2-40B4-BE49-F238E27FC236}">
              <a16:creationId xmlns:a16="http://schemas.microsoft.com/office/drawing/2014/main" id="{8712F62B-FA1A-4E5F-9A04-B38E6D34AF03}"/>
            </a:ext>
          </a:extLst>
        </xdr:cNvPr>
        <xdr:cNvSpPr txBox="1"/>
      </xdr:nvSpPr>
      <xdr:spPr>
        <a:xfrm>
          <a:off x="9540164" y="943558"/>
          <a:ext cx="852973"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4E60BB-BAB2-4836-BB31-4B33ABF61A5F}"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29%</a:t>
          </a:fld>
          <a:endParaRPr lang="en-US"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15</xdr:col>
      <xdr:colOff>360783</xdr:colOff>
      <xdr:row>3</xdr:row>
      <xdr:rowOff>185056</xdr:rowOff>
    </xdr:from>
    <xdr:to>
      <xdr:col>16</xdr:col>
      <xdr:colOff>600657</xdr:colOff>
      <xdr:row>5</xdr:row>
      <xdr:rowOff>118381</xdr:rowOff>
    </xdr:to>
    <xdr:sp macro="" textlink="'Pivot Table'!X41">
      <xdr:nvSpPr>
        <xdr:cNvPr id="83" name="TextBox 82">
          <a:extLst>
            <a:ext uri="{FF2B5EF4-FFF2-40B4-BE49-F238E27FC236}">
              <a16:creationId xmlns:a16="http://schemas.microsoft.com/office/drawing/2014/main" id="{7FC12582-98FC-4855-8B18-373E7E3CE8EC}"/>
            </a:ext>
          </a:extLst>
        </xdr:cNvPr>
        <xdr:cNvSpPr txBox="1"/>
      </xdr:nvSpPr>
      <xdr:spPr>
        <a:xfrm>
          <a:off x="9504783" y="756556"/>
          <a:ext cx="8494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27BC4C4-E9FA-40F7-9C87-6DB90EEC9576}" type="TxLink">
            <a:rPr lang="en-US" sz="1200" b="1">
              <a:solidFill>
                <a:schemeClr val="bg1"/>
              </a:solidFill>
              <a:latin typeface="+mn-lt"/>
              <a:ea typeface="+mn-ea"/>
              <a:cs typeface="+mn-cs"/>
            </a:rPr>
            <a:pPr marL="0" indent="0" algn="ctr"/>
            <a:t>Courier</a:t>
          </a:fld>
          <a:endParaRPr lang="en-GB" sz="1200" b="1">
            <a:solidFill>
              <a:schemeClr val="bg1"/>
            </a:solidFill>
            <a:latin typeface="+mn-lt"/>
            <a:ea typeface="+mn-ea"/>
            <a:cs typeface="+mn-cs"/>
          </a:endParaRPr>
        </a:p>
      </xdr:txBody>
    </xdr:sp>
    <xdr:clientData/>
  </xdr:twoCellAnchor>
  <xdr:twoCellAnchor editAs="absolute">
    <xdr:from>
      <xdr:col>16</xdr:col>
      <xdr:colOff>39655</xdr:colOff>
      <xdr:row>16</xdr:row>
      <xdr:rowOff>9138</xdr:rowOff>
    </xdr:from>
    <xdr:to>
      <xdr:col>19</xdr:col>
      <xdr:colOff>277093</xdr:colOff>
      <xdr:row>17</xdr:row>
      <xdr:rowOff>104388</xdr:rowOff>
    </xdr:to>
    <xdr:sp macro="" textlink="'Pivot Table'!W44">
      <xdr:nvSpPr>
        <xdr:cNvPr id="85" name="Rectangle 84">
          <a:extLst>
            <a:ext uri="{FF2B5EF4-FFF2-40B4-BE49-F238E27FC236}">
              <a16:creationId xmlns:a16="http://schemas.microsoft.com/office/drawing/2014/main" id="{D05BC84D-B338-ADBA-583F-E399600C2EEA}"/>
            </a:ext>
          </a:extLst>
        </xdr:cNvPr>
        <xdr:cNvSpPr>
          <a:spLocks noChangeAspect="1"/>
        </xdr:cNvSpPr>
      </xdr:nvSpPr>
      <xdr:spPr>
        <a:xfrm>
          <a:off x="9793255" y="3057138"/>
          <a:ext cx="206623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10F47F-41C0-415C-B7F7-BE1E79F710B1}" type="TxLink">
            <a:rPr lang="en-US" sz="2800" b="1" i="0" u="none" strike="noStrike">
              <a:gradFill>
                <a:gsLst>
                  <a:gs pos="42000">
                    <a:srgbClr val="0099FF"/>
                  </a:gs>
                  <a:gs pos="92000">
                    <a:srgbClr val="0000FF"/>
                  </a:gs>
                </a:gsLst>
                <a:lin ang="5400000" scaled="1"/>
              </a:gradFill>
              <a:latin typeface="Calibri"/>
              <a:ea typeface="Calibri"/>
              <a:cs typeface="Calibri"/>
            </a:rPr>
            <a:pPr marL="0" indent="0" algn="ctr"/>
            <a:t> </a:t>
          </a:fld>
          <a:endParaRPr lang="en-GB" sz="28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13</xdr:col>
      <xdr:colOff>315101</xdr:colOff>
      <xdr:row>22</xdr:row>
      <xdr:rowOff>123825</xdr:rowOff>
    </xdr:from>
    <xdr:to>
      <xdr:col>15</xdr:col>
      <xdr:colOff>171644</xdr:colOff>
      <xdr:row>24</xdr:row>
      <xdr:rowOff>48209</xdr:rowOff>
    </xdr:to>
    <xdr:sp macro="" textlink="'Pivot Table'!X42">
      <xdr:nvSpPr>
        <xdr:cNvPr id="87" name="TextBox 86">
          <a:extLst>
            <a:ext uri="{FF2B5EF4-FFF2-40B4-BE49-F238E27FC236}">
              <a16:creationId xmlns:a16="http://schemas.microsoft.com/office/drawing/2014/main" id="{77C4F4B3-3DFC-AC1D-963F-0883DE5F968B}"/>
            </a:ext>
          </a:extLst>
        </xdr:cNvPr>
        <xdr:cNvSpPr txBox="1"/>
      </xdr:nvSpPr>
      <xdr:spPr>
        <a:xfrm>
          <a:off x="8239901" y="4314825"/>
          <a:ext cx="1075743" cy="305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A5D4407-4A03-4191-8464-9FD0E5640B76}" type="TxLink">
            <a:rPr lang="en-US" sz="1100" b="1" i="0" u="none" strike="noStrike">
              <a:solidFill>
                <a:schemeClr val="bg1"/>
              </a:solidFill>
              <a:latin typeface="Calibri"/>
              <a:ea typeface="Calibri"/>
              <a:cs typeface="Calibri"/>
            </a:rPr>
            <a:pPr marL="0" indent="0" algn="ctr"/>
            <a:t>Home Delivery</a:t>
          </a:fld>
          <a:endParaRPr lang="en-GB" sz="1200" b="1">
            <a:solidFill>
              <a:schemeClr val="bg1"/>
            </a:solidFill>
            <a:latin typeface="+mn-lt"/>
            <a:ea typeface="+mn-ea"/>
            <a:cs typeface="+mn-cs"/>
          </a:endParaRPr>
        </a:p>
      </xdr:txBody>
    </xdr:sp>
    <xdr:clientData/>
  </xdr:twoCellAnchor>
  <xdr:twoCellAnchor>
    <xdr:from>
      <xdr:col>19</xdr:col>
      <xdr:colOff>162898</xdr:colOff>
      <xdr:row>5</xdr:row>
      <xdr:rowOff>152399</xdr:rowOff>
    </xdr:from>
    <xdr:to>
      <xdr:col>20</xdr:col>
      <xdr:colOff>408992</xdr:colOff>
      <xdr:row>7</xdr:row>
      <xdr:rowOff>165229</xdr:rowOff>
    </xdr:to>
    <xdr:sp macro="" textlink="'Pivot Table'!W43">
      <xdr:nvSpPr>
        <xdr:cNvPr id="88" name="TextBox 87">
          <a:extLst>
            <a:ext uri="{FF2B5EF4-FFF2-40B4-BE49-F238E27FC236}">
              <a16:creationId xmlns:a16="http://schemas.microsoft.com/office/drawing/2014/main" id="{7B350DA4-0B2D-5F17-FBB4-7407DDFDDCDD}"/>
            </a:ext>
          </a:extLst>
        </xdr:cNvPr>
        <xdr:cNvSpPr txBox="1"/>
      </xdr:nvSpPr>
      <xdr:spPr>
        <a:xfrm>
          <a:off x="11745298" y="1104899"/>
          <a:ext cx="855694" cy="393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FCBC01B-CF19-4CEE-9395-D78346770FAF}"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38%</a:t>
          </a:fld>
          <a:endParaRPr lang="en-US"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19</xdr:col>
      <xdr:colOff>49374</xdr:colOff>
      <xdr:row>4</xdr:row>
      <xdr:rowOff>175338</xdr:rowOff>
    </xdr:from>
    <xdr:to>
      <xdr:col>20</xdr:col>
      <xdr:colOff>486745</xdr:colOff>
      <xdr:row>6</xdr:row>
      <xdr:rowOff>68036</xdr:rowOff>
    </xdr:to>
    <xdr:sp macro="" textlink="'Pivot Table'!X43">
      <xdr:nvSpPr>
        <xdr:cNvPr id="90" name="TextBox 89">
          <a:extLst>
            <a:ext uri="{FF2B5EF4-FFF2-40B4-BE49-F238E27FC236}">
              <a16:creationId xmlns:a16="http://schemas.microsoft.com/office/drawing/2014/main" id="{454D603B-7FCE-A12D-4634-1EBA3E549475}"/>
            </a:ext>
          </a:extLst>
        </xdr:cNvPr>
        <xdr:cNvSpPr txBox="1"/>
      </xdr:nvSpPr>
      <xdr:spPr>
        <a:xfrm>
          <a:off x="11631774" y="937338"/>
          <a:ext cx="1046971" cy="27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F1BCE74-5884-4A4D-ADDB-0CED638EF12F}" type="TxLink">
            <a:rPr lang="en-US" sz="1200" b="1">
              <a:solidFill>
                <a:schemeClr val="bg1"/>
              </a:solidFill>
              <a:latin typeface="+mn-lt"/>
              <a:ea typeface="+mn-ea"/>
              <a:cs typeface="+mn-cs"/>
            </a:rPr>
            <a:pPr marL="0" indent="0" algn="ctr"/>
            <a:t>Pick Up</a:t>
          </a:fld>
          <a:endParaRPr lang="en-GB" sz="1200" b="1">
            <a:solidFill>
              <a:schemeClr val="bg1"/>
            </a:solidFill>
            <a:latin typeface="+mn-lt"/>
            <a:ea typeface="+mn-ea"/>
            <a:cs typeface="+mn-cs"/>
          </a:endParaRPr>
        </a:p>
      </xdr:txBody>
    </xdr:sp>
    <xdr:clientData/>
  </xdr:twoCellAnchor>
  <xdr:twoCellAnchor>
    <xdr:from>
      <xdr:col>13</xdr:col>
      <xdr:colOff>485775</xdr:colOff>
      <xdr:row>23</xdr:row>
      <xdr:rowOff>104385</xdr:rowOff>
    </xdr:from>
    <xdr:to>
      <xdr:col>15</xdr:col>
      <xdr:colOff>122270</xdr:colOff>
      <xdr:row>25</xdr:row>
      <xdr:rowOff>117216</xdr:rowOff>
    </xdr:to>
    <xdr:sp macro="" textlink="'Pivot Table'!W42">
      <xdr:nvSpPr>
        <xdr:cNvPr id="91" name="TextBox 90">
          <a:extLst>
            <a:ext uri="{FF2B5EF4-FFF2-40B4-BE49-F238E27FC236}">
              <a16:creationId xmlns:a16="http://schemas.microsoft.com/office/drawing/2014/main" id="{A8A67F0D-DCF0-0E4D-699D-30EBB1B19E17}"/>
            </a:ext>
          </a:extLst>
        </xdr:cNvPr>
        <xdr:cNvSpPr txBox="1"/>
      </xdr:nvSpPr>
      <xdr:spPr>
        <a:xfrm>
          <a:off x="8410575" y="4485885"/>
          <a:ext cx="855695" cy="393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1ADC1F2-B6C8-44E1-AE07-A23686C04D03}"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32%</a:t>
          </a:fld>
          <a:endParaRPr lang="en-US"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editAs="oneCell">
    <xdr:from>
      <xdr:col>17</xdr:col>
      <xdr:colOff>214606</xdr:colOff>
      <xdr:row>12</xdr:row>
      <xdr:rowOff>172007</xdr:rowOff>
    </xdr:from>
    <xdr:to>
      <xdr:col>18</xdr:col>
      <xdr:colOff>127130</xdr:colOff>
      <xdr:row>15</xdr:row>
      <xdr:rowOff>113689</xdr:rowOff>
    </xdr:to>
    <xdr:pic>
      <xdr:nvPicPr>
        <xdr:cNvPr id="93" name="Picture 92">
          <a:extLst>
            <a:ext uri="{FF2B5EF4-FFF2-40B4-BE49-F238E27FC236}">
              <a16:creationId xmlns:a16="http://schemas.microsoft.com/office/drawing/2014/main" id="{BC36B933-74AA-801D-C1A8-8CF3D789C5B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577806" y="2458007"/>
          <a:ext cx="522124" cy="513182"/>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12</xdr:col>
      <xdr:colOff>171864</xdr:colOff>
      <xdr:row>11</xdr:row>
      <xdr:rowOff>152814</xdr:rowOff>
    </xdr:from>
    <xdr:to>
      <xdr:col>13</xdr:col>
      <xdr:colOff>467139</xdr:colOff>
      <xdr:row>13</xdr:row>
      <xdr:rowOff>38514</xdr:rowOff>
    </xdr:to>
    <xdr:sp macro="" textlink="'Pivot Table'!AD35">
      <xdr:nvSpPr>
        <xdr:cNvPr id="291" name="TextBox 290">
          <a:extLst>
            <a:ext uri="{FF2B5EF4-FFF2-40B4-BE49-F238E27FC236}">
              <a16:creationId xmlns:a16="http://schemas.microsoft.com/office/drawing/2014/main" id="{820F4516-E8A2-6DB4-19C8-EF1797025123}"/>
            </a:ext>
          </a:extLst>
        </xdr:cNvPr>
        <xdr:cNvSpPr txBox="1"/>
      </xdr:nvSpPr>
      <xdr:spPr>
        <a:xfrm>
          <a:off x="7487064" y="2248314"/>
          <a:ext cx="904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442F4C-4AEA-4EEA-A900-FDB5856152EF}"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335</a:t>
          </a:fld>
          <a:endParaRPr lang="en-GB"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xdr:from>
      <xdr:col>11</xdr:col>
      <xdr:colOff>0</xdr:colOff>
      <xdr:row>26</xdr:row>
      <xdr:rowOff>47625</xdr:rowOff>
    </xdr:from>
    <xdr:to>
      <xdr:col>11</xdr:col>
      <xdr:colOff>514349</xdr:colOff>
      <xdr:row>27</xdr:row>
      <xdr:rowOff>171450</xdr:rowOff>
    </xdr:to>
    <xdr:sp macro="" textlink="'Pivot Table'!AE22">
      <xdr:nvSpPr>
        <xdr:cNvPr id="292" name="TextBox 291">
          <a:extLst>
            <a:ext uri="{FF2B5EF4-FFF2-40B4-BE49-F238E27FC236}">
              <a16:creationId xmlns:a16="http://schemas.microsoft.com/office/drawing/2014/main" id="{D674C5DF-EAB5-2DA5-8B13-B5C2AFFA5194}"/>
            </a:ext>
          </a:extLst>
        </xdr:cNvPr>
        <xdr:cNvSpPr txBox="1"/>
      </xdr:nvSpPr>
      <xdr:spPr>
        <a:xfrm>
          <a:off x="6705600" y="5000625"/>
          <a:ext cx="5143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FB9572-7A1A-4764-A32C-38BE32EEDF9F}" type="TxLink">
            <a:rPr lang="en-US" sz="1400" b="1" i="0" u="none" strike="noStrike">
              <a:gradFill>
                <a:gsLst>
                  <a:gs pos="42000">
                    <a:srgbClr val="0099FF"/>
                  </a:gs>
                  <a:gs pos="92000">
                    <a:srgbClr val="0000FF"/>
                  </a:gs>
                </a:gsLst>
                <a:lin ang="5400000" scaled="1"/>
              </a:gradFill>
              <a:latin typeface="Calibri"/>
              <a:ea typeface="Calibri"/>
              <a:cs typeface="Calibri"/>
            </a:rPr>
            <a:pPr marL="0" indent="0" algn="ctr"/>
            <a:t>59</a:t>
          </a:fld>
          <a:endParaRPr lang="en-GB" sz="1400" b="1" i="0" u="none" strike="noStrike">
            <a:gradFill>
              <a:gsLst>
                <a:gs pos="42000">
                  <a:srgbClr val="0099FF"/>
                </a:gs>
                <a:gs pos="92000">
                  <a:srgbClr val="0000FF"/>
                </a:gs>
              </a:gsLst>
              <a:lin ang="5400000" scaled="1"/>
            </a:gradFill>
            <a:latin typeface="Calibri"/>
            <a:ea typeface="Calibri"/>
            <a:cs typeface="Calibri"/>
          </a:endParaRPr>
        </a:p>
      </xdr:txBody>
    </xdr:sp>
    <xdr:clientData/>
  </xdr:twoCellAnchor>
  <xdr:twoCellAnchor editAs="oneCell">
    <xdr:from>
      <xdr:col>9</xdr:col>
      <xdr:colOff>495300</xdr:colOff>
      <xdr:row>3</xdr:row>
      <xdr:rowOff>47624</xdr:rowOff>
    </xdr:from>
    <xdr:to>
      <xdr:col>13</xdr:col>
      <xdr:colOff>552450</xdr:colOff>
      <xdr:row>5</xdr:row>
      <xdr:rowOff>85725</xdr:rowOff>
    </xdr:to>
    <mc:AlternateContent xmlns:mc="http://schemas.openxmlformats.org/markup-compatibility/2006" xmlns:a14="http://schemas.microsoft.com/office/drawing/2010/main">
      <mc:Choice Requires="a14">
        <xdr:graphicFrame macro="">
          <xdr:nvGraphicFramePr>
            <xdr:cNvPr id="293" name="Payment Method">
              <a:extLst>
                <a:ext uri="{FF2B5EF4-FFF2-40B4-BE49-F238E27FC236}">
                  <a16:creationId xmlns:a16="http://schemas.microsoft.com/office/drawing/2014/main" id="{707C5DCD-C6C6-4733-B153-D9E7F4528A02}"/>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5981700" y="619124"/>
              <a:ext cx="2495550" cy="4191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152400</xdr:colOff>
      <xdr:row>3</xdr:row>
      <xdr:rowOff>85725</xdr:rowOff>
    </xdr:from>
    <xdr:to>
      <xdr:col>2</xdr:col>
      <xdr:colOff>342900</xdr:colOff>
      <xdr:row>5</xdr:row>
      <xdr:rowOff>131345</xdr:rowOff>
    </xdr:to>
    <xdr:sp macro="" textlink="">
      <xdr:nvSpPr>
        <xdr:cNvPr id="295" name="Flowchart: Alternate Process 294">
          <a:extLst>
            <a:ext uri="{FF2B5EF4-FFF2-40B4-BE49-F238E27FC236}">
              <a16:creationId xmlns:a16="http://schemas.microsoft.com/office/drawing/2014/main" id="{D23B2BFD-7049-4C1D-A321-FA0080184EEB}"/>
            </a:ext>
          </a:extLst>
        </xdr:cNvPr>
        <xdr:cNvSpPr>
          <a:spLocks noChangeAspect="1"/>
        </xdr:cNvSpPr>
      </xdr:nvSpPr>
      <xdr:spPr>
        <a:xfrm>
          <a:off x="152400" y="657225"/>
          <a:ext cx="1409700" cy="426620"/>
        </a:xfrm>
        <a:prstGeom prst="flowChartAlternateProcess">
          <a:avLst/>
        </a:prstGeom>
        <a:gradFill>
          <a:gsLst>
            <a:gs pos="88000">
              <a:srgbClr val="6600CC"/>
            </a:gs>
            <a:gs pos="23000">
              <a:srgbClr val="00B0F0"/>
            </a:gs>
          </a:gsLst>
          <a:path path="circle">
            <a:fillToRect l="100000" t="10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600" b="1" i="0" u="none" strike="noStrike">
              <a:gradFill>
                <a:gsLst>
                  <a:gs pos="29000">
                    <a:srgbClr val="F8F8F8"/>
                  </a:gs>
                  <a:gs pos="80000">
                    <a:srgbClr val="F8F8F8"/>
                  </a:gs>
                </a:gsLst>
                <a:lin ang="5400000" scaled="1"/>
              </a:gradFill>
              <a:latin typeface="Calibri"/>
              <a:ea typeface="Calibri"/>
              <a:cs typeface="Calibri"/>
            </a:rPr>
            <a:t>Sales Process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AppData\Roaming\Microsoft\Excel\XLSTART\PERSONAL.XLSB" TargetMode="External"/><Relationship Id="rId1" Type="http://schemas.microsoft.com/office/2006/relationships/xlExternalLinkPath/xlStartup" Target="PERSON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definedNames>
      <definedName name="Macro1"/>
      <definedName name="Macro2"/>
      <definedName name="Macro4"/>
      <definedName name="Macro6"/>
    </definedNames>
    <sheetDataSet>
      <sheetData sheetId="0"/>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860.883181134261" createdVersion="8" refreshedVersion="8" minRefreshableVersion="3" recordCount="500" xr:uid="{9B103B91-4215-4602-AED0-E9E0B01B0D20}">
  <cacheSource type="worksheet">
    <worksheetSource name="Table9"/>
  </cacheSource>
  <cacheFields count="4">
    <cacheField name="Year" numFmtId="0">
      <sharedItems containsSemiMixedTypes="0" containsString="0" containsNumber="1" containsInteger="1" minValue="2022" maxValue="2025" count="4">
        <n v="2022"/>
        <n v="2023"/>
        <n v="2024"/>
        <n v="2025"/>
      </sharedItems>
    </cacheField>
    <cacheField name="Country" numFmtId="0">
      <sharedItems count="8">
        <s v="Brazil"/>
        <s v="UK"/>
        <s v="USA"/>
        <s v="Japan"/>
        <s v="Australia"/>
        <s v="Germany"/>
        <s v="Canada"/>
        <s v="India"/>
      </sharedItems>
    </cacheField>
    <cacheField name="Amount" numFmtId="0">
      <sharedItems containsSemiMixedTypes="0" containsString="0" containsNumber="1" minValue="5252.21" maxValue="99569.71"/>
    </cacheField>
    <cacheField name="Target" numFmtId="0">
      <sharedItems containsSemiMixedTypes="0" containsString="0" containsNumber="1" minValue="8031.07" maxValue="116015.39"/>
    </cacheField>
  </cacheFields>
  <extLst>
    <ext xmlns:x14="http://schemas.microsoft.com/office/spreadsheetml/2009/9/main" uri="{725AE2AE-9491-48be-B2B4-4EB974FC3084}">
      <x14:pivotCacheDefinition pivotCacheId="10120871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860.883181134261" createdVersion="8" refreshedVersion="8" minRefreshableVersion="3" recordCount="500" xr:uid="{0BD1EB90-9260-483E-ADD9-A2A458C42A47}">
  <cacheSource type="worksheet">
    <worksheetSource name="Table5"/>
  </cacheSource>
  <cacheFields count="9">
    <cacheField name="Year" numFmtId="0">
      <sharedItems containsSemiMixedTypes="0" containsString="0" containsNumber="1" containsInteger="1" minValue="2022" maxValue="2025" count="4">
        <n v="2025"/>
        <n v="2023"/>
        <n v="2024"/>
        <n v="2022"/>
      </sharedItems>
    </cacheField>
    <cacheField name="Month" numFmtId="0">
      <sharedItems count="12">
        <s v="July"/>
        <s v="June"/>
        <s v="November"/>
        <s v="May"/>
        <s v="April"/>
        <s v="February"/>
        <s v="September"/>
        <s v="August"/>
        <s v="March"/>
        <s v="October"/>
        <s v="January"/>
        <s v="December"/>
      </sharedItems>
    </cacheField>
    <cacheField name="Income Source" numFmtId="0">
      <sharedItems count="5">
        <s v="Subscriptions"/>
        <s v="Affiliate Marketing"/>
        <s v="Consulting"/>
        <s v="Ads Revenue"/>
        <s v="Product Sales"/>
      </sharedItems>
    </cacheField>
    <cacheField name="Income Breakdown" numFmtId="0">
      <sharedItems/>
    </cacheField>
    <cacheField name="Counts" numFmtId="0">
      <sharedItems containsSemiMixedTypes="0" containsString="0" containsNumber="1" containsInteger="1" minValue="14" maxValue="1000"/>
    </cacheField>
    <cacheField name="Income" numFmtId="0">
      <sharedItems containsSemiMixedTypes="0" containsString="0" containsNumber="1" minValue="1064.68" maxValue="49999.14"/>
    </cacheField>
    <cacheField name="Target Income" numFmtId="0">
      <sharedItems containsSemiMixedTypes="0" containsString="0" containsNumber="1" minValue="2876.62" maxValue="59530.38"/>
    </cacheField>
    <cacheField name="Operating Profit" numFmtId="0">
      <sharedItems containsSemiMixedTypes="0" containsString="0" containsNumber="1" minValue="541.79999999999995" maxValue="37515.75"/>
    </cacheField>
    <cacheField name="Marketing Strategy" numFmtId="0">
      <sharedItems count="6">
        <s v="Social Media Ads"/>
        <s v="Influencer Outreach"/>
        <s v="Webinars"/>
        <s v="Content Marketing"/>
        <s v="SEO"/>
        <s v="Email Campaigns"/>
      </sharedItems>
    </cacheField>
  </cacheFields>
  <extLst>
    <ext xmlns:x14="http://schemas.microsoft.com/office/spreadsheetml/2009/9/main" uri="{725AE2AE-9491-48be-B2B4-4EB974FC3084}">
      <x14:pivotCacheDefinition pivotCacheId="17815783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860.883181481484" createdVersion="8" refreshedVersion="8" minRefreshableVersion="3" recordCount="1000" xr:uid="{8CF3D912-1285-4A52-8FFE-249C184491E3}">
  <cacheSource type="worksheet">
    <worksheetSource name="Table1"/>
  </cacheSource>
  <cacheFields count="12">
    <cacheField name="Order Number" numFmtId="0">
      <sharedItems/>
    </cacheField>
    <cacheField name="Year" numFmtId="0">
      <sharedItems containsSemiMixedTypes="0" containsString="0" containsNumber="1" containsInteger="1" minValue="2022" maxValue="2024" count="3">
        <n v="2024"/>
        <n v="2023"/>
        <n v="2022"/>
      </sharedItems>
    </cacheField>
    <cacheField name="Month" numFmtId="0">
      <sharedItems containsSemiMixedTypes="0" containsString="0" containsNumber="1" containsInteger="1" minValue="1" maxValue="12"/>
    </cacheField>
    <cacheField name="POS" numFmtId="0">
      <sharedItems count="3">
        <s v="Website"/>
        <s v="Branches"/>
        <s v="Stores" u="1"/>
      </sharedItems>
    </cacheField>
    <cacheField name="Payment Method" numFmtId="0">
      <sharedItems count="6">
        <s v="Credit card"/>
        <s v="Cash on delivery"/>
        <s v="Card" u="1"/>
        <s v="EMI" u="1"/>
        <s v="Cash" u="1"/>
        <s v="Bkash" u="1"/>
      </sharedItems>
    </cacheField>
    <cacheField name="Assembly Stage" numFmtId="0">
      <sharedItems/>
    </cacheField>
    <cacheField name="Registration Status" numFmtId="0">
      <sharedItems count="2">
        <s v="Registered"/>
        <s v="Not Registered"/>
      </sharedItems>
    </cacheField>
    <cacheField name="Sale Status" numFmtId="0">
      <sharedItems count="3">
        <s v="Cancelled"/>
        <s v="Returned"/>
        <s v="Completed"/>
      </sharedItems>
    </cacheField>
    <cacheField name="Delivery Type" numFmtId="0">
      <sharedItems count="3">
        <s v="Courier"/>
        <s v="Pick Up"/>
        <s v="Home Delivery"/>
      </sharedItems>
    </cacheField>
    <cacheField name="Amount" numFmtId="0">
      <sharedItems containsSemiMixedTypes="0" containsString="0" containsNumber="1" minValue="5110.26" maxValue="99908.84"/>
    </cacheField>
    <cacheField name="Target" numFmtId="0">
      <sharedItems containsSemiMixedTypes="0" containsString="0" containsNumber="1" minValue="6003.67" maxValue="119763.69"/>
    </cacheField>
    <cacheField name="Month2" numFmtId="0">
      <sharedItems/>
    </cacheField>
  </cacheFields>
  <extLst>
    <ext xmlns:x14="http://schemas.microsoft.com/office/spreadsheetml/2009/9/main" uri="{725AE2AE-9491-48be-B2B4-4EB974FC3084}">
      <x14:pivotCacheDefinition pivotCacheId="1346604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72254.570000000007"/>
    <n v="86033.66"/>
  </r>
  <r>
    <x v="1"/>
    <x v="1"/>
    <n v="71034.48"/>
    <n v="80166.64"/>
  </r>
  <r>
    <x v="2"/>
    <x v="2"/>
    <n v="44384.46"/>
    <n v="52316.92"/>
  </r>
  <r>
    <x v="0"/>
    <x v="3"/>
    <n v="16118.04"/>
    <n v="22724.14"/>
  </r>
  <r>
    <x v="0"/>
    <x v="0"/>
    <n v="48057.41"/>
    <n v="61310.59"/>
  </r>
  <r>
    <x v="3"/>
    <x v="4"/>
    <n v="92163.04"/>
    <n v="99388.939999999988"/>
  </r>
  <r>
    <x v="1"/>
    <x v="4"/>
    <n v="76860.89"/>
    <n v="89384.51"/>
  </r>
  <r>
    <x v="0"/>
    <x v="1"/>
    <n v="85061.37"/>
    <n v="97383.19"/>
  </r>
  <r>
    <x v="0"/>
    <x v="4"/>
    <n v="97248.8"/>
    <n v="99670.06"/>
  </r>
  <r>
    <x v="2"/>
    <x v="3"/>
    <n v="70000.25"/>
    <n v="85136.47"/>
  </r>
  <r>
    <x v="2"/>
    <x v="0"/>
    <n v="23274.98"/>
    <n v="37639.730000000003"/>
  </r>
  <r>
    <x v="3"/>
    <x v="0"/>
    <n v="77709.039999999994"/>
    <n v="82921.359999999986"/>
  </r>
  <r>
    <x v="1"/>
    <x v="2"/>
    <n v="94635.82"/>
    <n v="110167.93"/>
  </r>
  <r>
    <x v="2"/>
    <x v="5"/>
    <n v="8973.08"/>
    <n v="26291.119999999999"/>
  </r>
  <r>
    <x v="2"/>
    <x v="6"/>
    <n v="14661.82"/>
    <n v="17639.03"/>
  </r>
  <r>
    <x v="0"/>
    <x v="4"/>
    <n v="61551.16"/>
    <n v="75986.790000000008"/>
  </r>
  <r>
    <x v="2"/>
    <x v="4"/>
    <n v="75531.399999999994"/>
    <n v="85694.989999999991"/>
  </r>
  <r>
    <x v="0"/>
    <x v="2"/>
    <n v="35575.64"/>
    <n v="55496.92"/>
  </r>
  <r>
    <x v="2"/>
    <x v="2"/>
    <n v="18769.63"/>
    <n v="30017.63"/>
  </r>
  <r>
    <x v="3"/>
    <x v="2"/>
    <n v="51519.98"/>
    <n v="53729.29"/>
  </r>
  <r>
    <x v="0"/>
    <x v="2"/>
    <n v="27896.6"/>
    <n v="32821.47"/>
  </r>
  <r>
    <x v="3"/>
    <x v="1"/>
    <n v="5354.22"/>
    <n v="14102.72"/>
  </r>
  <r>
    <x v="2"/>
    <x v="3"/>
    <n v="75529.78"/>
    <n v="94998.39"/>
  </r>
  <r>
    <x v="0"/>
    <x v="3"/>
    <n v="36072"/>
    <n v="48700.44"/>
  </r>
  <r>
    <x v="2"/>
    <x v="6"/>
    <n v="37753.14"/>
    <n v="47089.36"/>
  </r>
  <r>
    <x v="3"/>
    <x v="1"/>
    <n v="23203.11"/>
    <n v="38940.36"/>
  </r>
  <r>
    <x v="0"/>
    <x v="0"/>
    <n v="96602.73"/>
    <n v="112870.13"/>
  </r>
  <r>
    <x v="1"/>
    <x v="7"/>
    <n v="24430.2"/>
    <n v="30176.959999999999"/>
  </r>
  <r>
    <x v="0"/>
    <x v="5"/>
    <n v="28595.01"/>
    <n v="36737.259999999987"/>
  </r>
  <r>
    <x v="1"/>
    <x v="6"/>
    <n v="61123.28"/>
    <n v="74287.78"/>
  </r>
  <r>
    <x v="0"/>
    <x v="7"/>
    <n v="46088.14"/>
    <n v="61634.03"/>
  </r>
  <r>
    <x v="3"/>
    <x v="1"/>
    <n v="66175.199999999997"/>
    <n v="77477.709999999992"/>
  </r>
  <r>
    <x v="1"/>
    <x v="6"/>
    <n v="53435.58"/>
    <n v="63036.21"/>
  </r>
  <r>
    <x v="0"/>
    <x v="6"/>
    <n v="78368.09"/>
    <n v="86528.5"/>
  </r>
  <r>
    <x v="3"/>
    <x v="1"/>
    <n v="33725.07"/>
    <n v="42809.99"/>
  </r>
  <r>
    <x v="0"/>
    <x v="6"/>
    <n v="54514.89"/>
    <n v="73122.98"/>
  </r>
  <r>
    <x v="2"/>
    <x v="4"/>
    <n v="24449.93"/>
    <n v="37406"/>
  </r>
  <r>
    <x v="2"/>
    <x v="1"/>
    <n v="74611.38"/>
    <n v="89418.1"/>
  </r>
  <r>
    <x v="3"/>
    <x v="2"/>
    <n v="40622.959999999999"/>
    <n v="49254.080000000002"/>
  </r>
  <r>
    <x v="0"/>
    <x v="3"/>
    <n v="58111.519999999997"/>
    <n v="62084.99"/>
  </r>
  <r>
    <x v="2"/>
    <x v="4"/>
    <n v="32239.82"/>
    <n v="46222.43"/>
  </r>
  <r>
    <x v="3"/>
    <x v="6"/>
    <n v="99569.71"/>
    <n v="114567.65"/>
  </r>
  <r>
    <x v="1"/>
    <x v="4"/>
    <n v="39270.080000000002"/>
    <n v="44452.29"/>
  </r>
  <r>
    <x v="0"/>
    <x v="0"/>
    <n v="50588.03"/>
    <n v="57443.199999999997"/>
  </r>
  <r>
    <x v="2"/>
    <x v="0"/>
    <n v="29843.439999999999"/>
    <n v="48089.71"/>
  </r>
  <r>
    <x v="1"/>
    <x v="4"/>
    <n v="18515.400000000001"/>
    <n v="30115.38"/>
  </r>
  <r>
    <x v="1"/>
    <x v="0"/>
    <n v="38946.19"/>
    <n v="54236.98"/>
  </r>
  <r>
    <x v="0"/>
    <x v="3"/>
    <n v="20116.439999999999"/>
    <n v="30033.02"/>
  </r>
  <r>
    <x v="2"/>
    <x v="3"/>
    <n v="65233.04"/>
    <n v="79806.61"/>
  </r>
  <r>
    <x v="2"/>
    <x v="4"/>
    <n v="17249.72"/>
    <n v="26244.09"/>
  </r>
  <r>
    <x v="2"/>
    <x v="4"/>
    <n v="94087.96"/>
    <n v="105082.28"/>
  </r>
  <r>
    <x v="0"/>
    <x v="0"/>
    <n v="57214.93"/>
    <n v="63521.23"/>
  </r>
  <r>
    <x v="3"/>
    <x v="0"/>
    <n v="80035.86"/>
    <n v="90313.77"/>
  </r>
  <r>
    <x v="0"/>
    <x v="6"/>
    <n v="64199.64"/>
    <n v="75654.03"/>
  </r>
  <r>
    <x v="2"/>
    <x v="1"/>
    <n v="10075.94"/>
    <n v="28541.56"/>
  </r>
  <r>
    <x v="3"/>
    <x v="3"/>
    <n v="60700.34"/>
    <n v="65539.98"/>
  </r>
  <r>
    <x v="2"/>
    <x v="2"/>
    <n v="10037.57"/>
    <n v="20237.88"/>
  </r>
  <r>
    <x v="0"/>
    <x v="4"/>
    <n v="47865.81"/>
    <n v="63520.67"/>
  </r>
  <r>
    <x v="1"/>
    <x v="7"/>
    <n v="21074.15"/>
    <n v="29245.77"/>
  </r>
  <r>
    <x v="3"/>
    <x v="3"/>
    <n v="25114.92"/>
    <n v="28303.62"/>
  </r>
  <r>
    <x v="3"/>
    <x v="0"/>
    <n v="46114.81"/>
    <n v="51926.48"/>
  </r>
  <r>
    <x v="3"/>
    <x v="6"/>
    <n v="55916.03"/>
    <n v="62758.29"/>
  </r>
  <r>
    <x v="3"/>
    <x v="3"/>
    <n v="76201.240000000005"/>
    <n v="95752.77"/>
  </r>
  <r>
    <x v="2"/>
    <x v="6"/>
    <n v="16303.82"/>
    <n v="22253.27"/>
  </r>
  <r>
    <x v="1"/>
    <x v="6"/>
    <n v="6843"/>
    <n v="24650.14"/>
  </r>
  <r>
    <x v="3"/>
    <x v="0"/>
    <n v="5710.12"/>
    <n v="16549.36"/>
  </r>
  <r>
    <x v="2"/>
    <x v="7"/>
    <n v="62142.28"/>
    <n v="75608.209999999992"/>
  </r>
  <r>
    <x v="0"/>
    <x v="6"/>
    <n v="8432.15"/>
    <n v="13817.87"/>
  </r>
  <r>
    <x v="1"/>
    <x v="1"/>
    <n v="33320.480000000003"/>
    <n v="46317.4"/>
  </r>
  <r>
    <x v="1"/>
    <x v="1"/>
    <n v="63278.17"/>
    <n v="81431.709999999992"/>
  </r>
  <r>
    <x v="3"/>
    <x v="0"/>
    <n v="79964.759999999995"/>
    <n v="95543.37999999999"/>
  </r>
  <r>
    <x v="1"/>
    <x v="2"/>
    <n v="65137.279999999999"/>
    <n v="76956.87"/>
  </r>
  <r>
    <x v="1"/>
    <x v="0"/>
    <n v="41992.98"/>
    <n v="47112.51"/>
  </r>
  <r>
    <x v="0"/>
    <x v="0"/>
    <n v="71845.69"/>
    <n v="83929.67"/>
  </r>
  <r>
    <x v="0"/>
    <x v="1"/>
    <n v="25117.82"/>
    <n v="34881.26"/>
  </r>
  <r>
    <x v="2"/>
    <x v="7"/>
    <n v="85773.26"/>
    <n v="102082.37"/>
  </r>
  <r>
    <x v="1"/>
    <x v="7"/>
    <n v="29378.47"/>
    <n v="46779.73"/>
  </r>
  <r>
    <x v="3"/>
    <x v="1"/>
    <n v="57934.43"/>
    <n v="66011.149999999994"/>
  </r>
  <r>
    <x v="1"/>
    <x v="1"/>
    <n v="78321.91"/>
    <n v="97030.31"/>
  </r>
  <r>
    <x v="2"/>
    <x v="6"/>
    <n v="25197.3"/>
    <n v="42605.16"/>
  </r>
  <r>
    <x v="3"/>
    <x v="0"/>
    <n v="70790.03"/>
    <n v="73475.92"/>
  </r>
  <r>
    <x v="1"/>
    <x v="6"/>
    <n v="36168.129999999997"/>
    <n v="39358.980000000003"/>
  </r>
  <r>
    <x v="1"/>
    <x v="1"/>
    <n v="74616.73"/>
    <n v="80655.569999999992"/>
  </r>
  <r>
    <x v="1"/>
    <x v="2"/>
    <n v="64287.64"/>
    <n v="69422.52"/>
  </r>
  <r>
    <x v="3"/>
    <x v="3"/>
    <n v="70017.83"/>
    <n v="84600.8"/>
  </r>
  <r>
    <x v="0"/>
    <x v="4"/>
    <n v="44015.33"/>
    <n v="49475.78"/>
  </r>
  <r>
    <x v="0"/>
    <x v="7"/>
    <n v="74538.7"/>
    <n v="76820.509999999995"/>
  </r>
  <r>
    <x v="3"/>
    <x v="5"/>
    <n v="78621.899999999994"/>
    <n v="92520.28"/>
  </r>
  <r>
    <x v="2"/>
    <x v="4"/>
    <n v="38151.65"/>
    <n v="49700.600000000013"/>
  </r>
  <r>
    <x v="2"/>
    <x v="0"/>
    <n v="84063.78"/>
    <n v="89893.52"/>
  </r>
  <r>
    <x v="0"/>
    <x v="3"/>
    <n v="81041.87"/>
    <n v="99524.12"/>
  </r>
  <r>
    <x v="2"/>
    <x v="4"/>
    <n v="53306.48"/>
    <n v="71078.63"/>
  </r>
  <r>
    <x v="1"/>
    <x v="7"/>
    <n v="30948.28"/>
    <n v="34095.57"/>
  </r>
  <r>
    <x v="1"/>
    <x v="5"/>
    <n v="53234.19"/>
    <n v="56166.68"/>
  </r>
  <r>
    <x v="3"/>
    <x v="6"/>
    <n v="27123.58"/>
    <n v="28895.24"/>
  </r>
  <r>
    <x v="2"/>
    <x v="5"/>
    <n v="72087.56"/>
    <n v="76395.28"/>
  </r>
  <r>
    <x v="2"/>
    <x v="5"/>
    <n v="5807.19"/>
    <n v="16104.34"/>
  </r>
  <r>
    <x v="1"/>
    <x v="0"/>
    <n v="72424.160000000003"/>
    <n v="87368.87"/>
  </r>
  <r>
    <x v="0"/>
    <x v="1"/>
    <n v="19326.580000000002"/>
    <n v="22906.34"/>
  </r>
  <r>
    <x v="2"/>
    <x v="1"/>
    <n v="85430.54"/>
    <n v="90412.01"/>
  </r>
  <r>
    <x v="0"/>
    <x v="2"/>
    <n v="39653.519999999997"/>
    <n v="44949.23"/>
  </r>
  <r>
    <x v="2"/>
    <x v="4"/>
    <n v="27891.37"/>
    <n v="46152.83"/>
  </r>
  <r>
    <x v="1"/>
    <x v="1"/>
    <n v="28758.13"/>
    <n v="32572.09"/>
  </r>
  <r>
    <x v="2"/>
    <x v="3"/>
    <n v="29125.11"/>
    <n v="48559.46"/>
  </r>
  <r>
    <x v="3"/>
    <x v="6"/>
    <n v="71599.45"/>
    <n v="74317.5"/>
  </r>
  <r>
    <x v="1"/>
    <x v="6"/>
    <n v="28653.74"/>
    <n v="42929.42"/>
  </r>
  <r>
    <x v="3"/>
    <x v="2"/>
    <n v="55424.7"/>
    <n v="57177.55"/>
  </r>
  <r>
    <x v="2"/>
    <x v="3"/>
    <n v="30420.86"/>
    <n v="45512.73"/>
  </r>
  <r>
    <x v="2"/>
    <x v="0"/>
    <n v="46063.39"/>
    <n v="53270.48"/>
  </r>
  <r>
    <x v="3"/>
    <x v="4"/>
    <n v="88329.83"/>
    <n v="104356.07"/>
  </r>
  <r>
    <x v="1"/>
    <x v="3"/>
    <n v="30564.02"/>
    <n v="43094.94"/>
  </r>
  <r>
    <x v="3"/>
    <x v="2"/>
    <n v="78288.88"/>
    <n v="85458.400000000009"/>
  </r>
  <r>
    <x v="3"/>
    <x v="2"/>
    <n v="18697.95"/>
    <n v="23876.67"/>
  </r>
  <r>
    <x v="3"/>
    <x v="4"/>
    <n v="86695.95"/>
    <n v="89668.61"/>
  </r>
  <r>
    <x v="3"/>
    <x v="1"/>
    <n v="15988.66"/>
    <n v="17744.7"/>
  </r>
  <r>
    <x v="2"/>
    <x v="4"/>
    <n v="68185.58"/>
    <n v="72251"/>
  </r>
  <r>
    <x v="1"/>
    <x v="2"/>
    <n v="86582.1"/>
    <n v="104567.25"/>
  </r>
  <r>
    <x v="1"/>
    <x v="0"/>
    <n v="22875.73"/>
    <n v="35585.15"/>
  </r>
  <r>
    <x v="2"/>
    <x v="7"/>
    <n v="76754.25"/>
    <n v="78303.09"/>
  </r>
  <r>
    <x v="2"/>
    <x v="5"/>
    <n v="56890.3"/>
    <n v="67845.45"/>
  </r>
  <r>
    <x v="1"/>
    <x v="6"/>
    <n v="82626.009999999995"/>
    <n v="89076.28"/>
  </r>
  <r>
    <x v="2"/>
    <x v="1"/>
    <n v="84881.08"/>
    <n v="101866.44"/>
  </r>
  <r>
    <x v="0"/>
    <x v="2"/>
    <n v="53618.55"/>
    <n v="69061.73000000001"/>
  </r>
  <r>
    <x v="1"/>
    <x v="7"/>
    <n v="30956.13"/>
    <n v="38954.239999999998"/>
  </r>
  <r>
    <x v="1"/>
    <x v="0"/>
    <n v="34397.089999999997"/>
    <n v="39003.99"/>
  </r>
  <r>
    <x v="3"/>
    <x v="1"/>
    <n v="39081.599999999999"/>
    <n v="51214.82"/>
  </r>
  <r>
    <x v="3"/>
    <x v="4"/>
    <n v="40395.120000000003"/>
    <n v="49000.94"/>
  </r>
  <r>
    <x v="3"/>
    <x v="2"/>
    <n v="69079.839999999997"/>
    <n v="76091.08"/>
  </r>
  <r>
    <x v="1"/>
    <x v="6"/>
    <n v="98009.21"/>
    <n v="100704.9"/>
  </r>
  <r>
    <x v="0"/>
    <x v="2"/>
    <n v="99527.74"/>
    <n v="108312.54"/>
  </r>
  <r>
    <x v="0"/>
    <x v="5"/>
    <n v="30592.07"/>
    <n v="46119.49"/>
  </r>
  <r>
    <x v="0"/>
    <x v="1"/>
    <n v="56188.11"/>
    <n v="66559.600000000006"/>
  </r>
  <r>
    <x v="1"/>
    <x v="7"/>
    <n v="23258.57"/>
    <n v="42150.33"/>
  </r>
  <r>
    <x v="3"/>
    <x v="2"/>
    <n v="77056.72"/>
    <n v="90195.42"/>
  </r>
  <r>
    <x v="1"/>
    <x v="6"/>
    <n v="31801.59"/>
    <n v="43999.39"/>
  </r>
  <r>
    <x v="1"/>
    <x v="3"/>
    <n v="64741.37"/>
    <n v="66161.5"/>
  </r>
  <r>
    <x v="3"/>
    <x v="4"/>
    <n v="22649.95"/>
    <n v="29962.07"/>
  </r>
  <r>
    <x v="3"/>
    <x v="0"/>
    <n v="93357.18"/>
    <n v="107792.22"/>
  </r>
  <r>
    <x v="0"/>
    <x v="6"/>
    <n v="21813.1"/>
    <n v="33533.64"/>
  </r>
  <r>
    <x v="3"/>
    <x v="1"/>
    <n v="5750.89"/>
    <n v="19856.53"/>
  </r>
  <r>
    <x v="3"/>
    <x v="5"/>
    <n v="19812.73"/>
    <n v="37418.42"/>
  </r>
  <r>
    <x v="3"/>
    <x v="6"/>
    <n v="31435.84"/>
    <n v="34866.42"/>
  </r>
  <r>
    <x v="0"/>
    <x v="6"/>
    <n v="42509.57"/>
    <n v="50479.13"/>
  </r>
  <r>
    <x v="2"/>
    <x v="5"/>
    <n v="78188.95"/>
    <n v="85149.64"/>
  </r>
  <r>
    <x v="2"/>
    <x v="7"/>
    <n v="95364.15"/>
    <n v="106617.21"/>
  </r>
  <r>
    <x v="2"/>
    <x v="1"/>
    <n v="75041.490000000005"/>
    <n v="88803.64"/>
  </r>
  <r>
    <x v="2"/>
    <x v="6"/>
    <n v="77612.88"/>
    <n v="95163.41"/>
  </r>
  <r>
    <x v="0"/>
    <x v="3"/>
    <n v="32564.14"/>
    <n v="52507.3"/>
  </r>
  <r>
    <x v="1"/>
    <x v="0"/>
    <n v="70394.22"/>
    <n v="72696.27"/>
  </r>
  <r>
    <x v="0"/>
    <x v="0"/>
    <n v="7086.7"/>
    <n v="11352.81"/>
  </r>
  <r>
    <x v="2"/>
    <x v="0"/>
    <n v="15040.54"/>
    <n v="17093.71"/>
  </r>
  <r>
    <x v="1"/>
    <x v="0"/>
    <n v="90634.21"/>
    <n v="96888.71"/>
  </r>
  <r>
    <x v="0"/>
    <x v="4"/>
    <n v="31542.44"/>
    <n v="43336.959999999999"/>
  </r>
  <r>
    <x v="1"/>
    <x v="6"/>
    <n v="60419.11"/>
    <n v="78228.62"/>
  </r>
  <r>
    <x v="3"/>
    <x v="2"/>
    <n v="22280.67"/>
    <n v="38553.160000000003"/>
  </r>
  <r>
    <x v="3"/>
    <x v="2"/>
    <n v="94222.86"/>
    <n v="100217.81"/>
  </r>
  <r>
    <x v="1"/>
    <x v="5"/>
    <n v="44598.84"/>
    <n v="54308.11"/>
  </r>
  <r>
    <x v="3"/>
    <x v="4"/>
    <n v="79837.78"/>
    <n v="83559.27"/>
  </r>
  <r>
    <x v="1"/>
    <x v="7"/>
    <n v="46552.74"/>
    <n v="61079.74"/>
  </r>
  <r>
    <x v="2"/>
    <x v="1"/>
    <n v="23096.29"/>
    <n v="25081.42"/>
  </r>
  <r>
    <x v="2"/>
    <x v="5"/>
    <n v="26197.93"/>
    <n v="28123.1"/>
  </r>
  <r>
    <x v="0"/>
    <x v="4"/>
    <n v="37234.04"/>
    <n v="54821.34"/>
  </r>
  <r>
    <x v="3"/>
    <x v="5"/>
    <n v="69757.39"/>
    <n v="81885.81"/>
  </r>
  <r>
    <x v="0"/>
    <x v="1"/>
    <n v="42011.69"/>
    <n v="49340.22"/>
  </r>
  <r>
    <x v="1"/>
    <x v="1"/>
    <n v="29060.04"/>
    <n v="36337.019999999997"/>
  </r>
  <r>
    <x v="1"/>
    <x v="2"/>
    <n v="13610.29"/>
    <n v="16286.53"/>
  </r>
  <r>
    <x v="0"/>
    <x v="5"/>
    <n v="32899.089999999997"/>
    <n v="49821.919999999998"/>
  </r>
  <r>
    <x v="2"/>
    <x v="0"/>
    <n v="87448.82"/>
    <n v="97243.1"/>
  </r>
  <r>
    <x v="1"/>
    <x v="4"/>
    <n v="99418.74"/>
    <n v="114625.17"/>
  </r>
  <r>
    <x v="0"/>
    <x v="6"/>
    <n v="6386.29"/>
    <n v="10194.790000000001"/>
  </r>
  <r>
    <x v="3"/>
    <x v="7"/>
    <n v="43047.13"/>
    <n v="61886.75"/>
  </r>
  <r>
    <x v="3"/>
    <x v="2"/>
    <n v="37547.51"/>
    <n v="40990.31"/>
  </r>
  <r>
    <x v="3"/>
    <x v="0"/>
    <n v="57137.21"/>
    <n v="75330.179999999993"/>
  </r>
  <r>
    <x v="1"/>
    <x v="5"/>
    <n v="67719.16"/>
    <n v="87324.800000000003"/>
  </r>
  <r>
    <x v="3"/>
    <x v="7"/>
    <n v="67427.63"/>
    <n v="68903.17"/>
  </r>
  <r>
    <x v="2"/>
    <x v="2"/>
    <n v="8957.7800000000007"/>
    <n v="10098.719999999999"/>
  </r>
  <r>
    <x v="1"/>
    <x v="6"/>
    <n v="41675.11"/>
    <n v="57205.16"/>
  </r>
  <r>
    <x v="3"/>
    <x v="0"/>
    <n v="10165.35"/>
    <n v="29730.9"/>
  </r>
  <r>
    <x v="2"/>
    <x v="0"/>
    <n v="19380.849999999999"/>
    <n v="21263.23"/>
  </r>
  <r>
    <x v="2"/>
    <x v="3"/>
    <n v="30770.38"/>
    <n v="31847.13"/>
  </r>
  <r>
    <x v="3"/>
    <x v="3"/>
    <n v="39114.199999999997"/>
    <n v="42357.039999999994"/>
  </r>
  <r>
    <x v="1"/>
    <x v="1"/>
    <n v="15051.65"/>
    <n v="20067.5"/>
  </r>
  <r>
    <x v="2"/>
    <x v="2"/>
    <n v="22354.89"/>
    <n v="37730.21"/>
  </r>
  <r>
    <x v="0"/>
    <x v="5"/>
    <n v="19842.849999999999"/>
    <n v="31274.26"/>
  </r>
  <r>
    <x v="1"/>
    <x v="1"/>
    <n v="15573.55"/>
    <n v="18036.490000000002"/>
  </r>
  <r>
    <x v="3"/>
    <x v="2"/>
    <n v="42369.2"/>
    <n v="56772.81"/>
  </r>
  <r>
    <x v="1"/>
    <x v="2"/>
    <n v="81842.44"/>
    <n v="100606.05"/>
  </r>
  <r>
    <x v="1"/>
    <x v="2"/>
    <n v="73227.98"/>
    <n v="85873.279999999999"/>
  </r>
  <r>
    <x v="1"/>
    <x v="4"/>
    <n v="18680.66"/>
    <n v="25086.53"/>
  </r>
  <r>
    <x v="3"/>
    <x v="6"/>
    <n v="26756.5"/>
    <n v="33957.25"/>
  </r>
  <r>
    <x v="1"/>
    <x v="6"/>
    <n v="79999.42"/>
    <n v="88981.459999999992"/>
  </r>
  <r>
    <x v="1"/>
    <x v="2"/>
    <n v="21148.63"/>
    <n v="31137.24"/>
  </r>
  <r>
    <x v="1"/>
    <x v="1"/>
    <n v="78010.899999999994"/>
    <n v="93699.849999999991"/>
  </r>
  <r>
    <x v="1"/>
    <x v="5"/>
    <n v="24183.040000000001"/>
    <n v="31814.12"/>
  </r>
  <r>
    <x v="3"/>
    <x v="1"/>
    <n v="33376"/>
    <n v="42744.19"/>
  </r>
  <r>
    <x v="0"/>
    <x v="6"/>
    <n v="55662.37"/>
    <n v="67383.34"/>
  </r>
  <r>
    <x v="2"/>
    <x v="3"/>
    <n v="24584.240000000002"/>
    <n v="40438.22"/>
  </r>
  <r>
    <x v="0"/>
    <x v="3"/>
    <n v="33880.32"/>
    <n v="42177.04"/>
  </r>
  <r>
    <x v="2"/>
    <x v="1"/>
    <n v="10835.03"/>
    <n v="29381.27"/>
  </r>
  <r>
    <x v="0"/>
    <x v="7"/>
    <n v="90918.77"/>
    <n v="99045.78"/>
  </r>
  <r>
    <x v="1"/>
    <x v="7"/>
    <n v="42496.44"/>
    <n v="59073.02"/>
  </r>
  <r>
    <x v="3"/>
    <x v="3"/>
    <n v="12434.57"/>
    <n v="28958.51"/>
  </r>
  <r>
    <x v="0"/>
    <x v="1"/>
    <n v="96305.03"/>
    <n v="107229.6"/>
  </r>
  <r>
    <x v="1"/>
    <x v="4"/>
    <n v="85637.64"/>
    <n v="98897.09"/>
  </r>
  <r>
    <x v="3"/>
    <x v="7"/>
    <n v="62077.56"/>
    <n v="74180.61"/>
  </r>
  <r>
    <x v="1"/>
    <x v="6"/>
    <n v="75158.98"/>
    <n v="85359.87999999999"/>
  </r>
  <r>
    <x v="1"/>
    <x v="0"/>
    <n v="24318.54"/>
    <n v="42737.97"/>
  </r>
  <r>
    <x v="0"/>
    <x v="7"/>
    <n v="73658.44"/>
    <n v="86160.94"/>
  </r>
  <r>
    <x v="3"/>
    <x v="7"/>
    <n v="97743.39"/>
    <n v="102504.27"/>
  </r>
  <r>
    <x v="1"/>
    <x v="6"/>
    <n v="21884.31"/>
    <n v="35965.96"/>
  </r>
  <r>
    <x v="0"/>
    <x v="2"/>
    <n v="16565.939999999999"/>
    <n v="29831.759999999998"/>
  </r>
  <r>
    <x v="1"/>
    <x v="1"/>
    <n v="93036.4"/>
    <n v="111292.46"/>
  </r>
  <r>
    <x v="2"/>
    <x v="5"/>
    <n v="76751.320000000007"/>
    <n v="88228.85"/>
  </r>
  <r>
    <x v="3"/>
    <x v="2"/>
    <n v="67409.75"/>
    <n v="79396.899999999994"/>
  </r>
  <r>
    <x v="3"/>
    <x v="7"/>
    <n v="93112.34"/>
    <n v="105249.78"/>
  </r>
  <r>
    <x v="1"/>
    <x v="1"/>
    <n v="59802.86"/>
    <n v="69465.83"/>
  </r>
  <r>
    <x v="1"/>
    <x v="4"/>
    <n v="51339.040000000001"/>
    <n v="71253.56"/>
  </r>
  <r>
    <x v="3"/>
    <x v="4"/>
    <n v="92044.4"/>
    <n v="109755.45"/>
  </r>
  <r>
    <x v="3"/>
    <x v="7"/>
    <n v="32078.83"/>
    <n v="43265.93"/>
  </r>
  <r>
    <x v="1"/>
    <x v="6"/>
    <n v="90649.69"/>
    <n v="96955.23"/>
  </r>
  <r>
    <x v="2"/>
    <x v="2"/>
    <n v="12663.43"/>
    <n v="16281.45"/>
  </r>
  <r>
    <x v="1"/>
    <x v="1"/>
    <n v="48940.47"/>
    <n v="66671.070000000007"/>
  </r>
  <r>
    <x v="3"/>
    <x v="6"/>
    <n v="47929.55"/>
    <n v="66515.41"/>
  </r>
  <r>
    <x v="1"/>
    <x v="2"/>
    <n v="79395.3"/>
    <n v="91611.62"/>
  </r>
  <r>
    <x v="2"/>
    <x v="5"/>
    <n v="81512.69"/>
    <n v="89744.67"/>
  </r>
  <r>
    <x v="1"/>
    <x v="7"/>
    <n v="33033.35"/>
    <n v="40228.050000000003"/>
  </r>
  <r>
    <x v="3"/>
    <x v="0"/>
    <n v="35446.699999999997"/>
    <n v="53716.69"/>
  </r>
  <r>
    <x v="2"/>
    <x v="5"/>
    <n v="91602.63"/>
    <n v="95389.86"/>
  </r>
  <r>
    <x v="3"/>
    <x v="3"/>
    <n v="94780.18"/>
    <n v="106536.06"/>
  </r>
  <r>
    <x v="3"/>
    <x v="3"/>
    <n v="21783.01"/>
    <n v="33602.79"/>
  </r>
  <r>
    <x v="1"/>
    <x v="0"/>
    <n v="19194.060000000001"/>
    <n v="24440.66"/>
  </r>
  <r>
    <x v="2"/>
    <x v="3"/>
    <n v="15736.8"/>
    <n v="19817.82"/>
  </r>
  <r>
    <x v="2"/>
    <x v="0"/>
    <n v="21152.9"/>
    <n v="36574.230000000003"/>
  </r>
  <r>
    <x v="1"/>
    <x v="7"/>
    <n v="71888.37"/>
    <n v="89045.549999999988"/>
  </r>
  <r>
    <x v="2"/>
    <x v="0"/>
    <n v="96760.49"/>
    <n v="102811.63"/>
  </r>
  <r>
    <x v="1"/>
    <x v="0"/>
    <n v="18900.91"/>
    <n v="33108.480000000003"/>
  </r>
  <r>
    <x v="3"/>
    <x v="2"/>
    <n v="6034.45"/>
    <n v="19224.37"/>
  </r>
  <r>
    <x v="2"/>
    <x v="2"/>
    <n v="37625.19"/>
    <n v="50709.59"/>
  </r>
  <r>
    <x v="3"/>
    <x v="1"/>
    <n v="33426.5"/>
    <n v="53422.33"/>
  </r>
  <r>
    <x v="0"/>
    <x v="7"/>
    <n v="28173.33"/>
    <n v="40117.850000000013"/>
  </r>
  <r>
    <x v="2"/>
    <x v="6"/>
    <n v="32137.5"/>
    <n v="43769.34"/>
  </r>
  <r>
    <x v="0"/>
    <x v="7"/>
    <n v="69262.97"/>
    <n v="73236.990000000005"/>
  </r>
  <r>
    <x v="3"/>
    <x v="5"/>
    <n v="51939.4"/>
    <n v="67548.44"/>
  </r>
  <r>
    <x v="2"/>
    <x v="3"/>
    <n v="73132.45"/>
    <n v="82033.239999999991"/>
  </r>
  <r>
    <x v="1"/>
    <x v="5"/>
    <n v="7782.56"/>
    <n v="22540.67"/>
  </r>
  <r>
    <x v="1"/>
    <x v="1"/>
    <n v="42086.04"/>
    <n v="59670.21"/>
  </r>
  <r>
    <x v="3"/>
    <x v="6"/>
    <n v="96842.559999999998"/>
    <n v="109489.49"/>
  </r>
  <r>
    <x v="2"/>
    <x v="0"/>
    <n v="15791.18"/>
    <n v="21885.74"/>
  </r>
  <r>
    <x v="1"/>
    <x v="5"/>
    <n v="92254.91"/>
    <n v="93695.24"/>
  </r>
  <r>
    <x v="0"/>
    <x v="5"/>
    <n v="39301.660000000003"/>
    <n v="56426.61"/>
  </r>
  <r>
    <x v="0"/>
    <x v="1"/>
    <n v="24446.55"/>
    <n v="39199.61"/>
  </r>
  <r>
    <x v="1"/>
    <x v="2"/>
    <n v="70560.91"/>
    <n v="76162.350000000006"/>
  </r>
  <r>
    <x v="3"/>
    <x v="6"/>
    <n v="23338.82"/>
    <n v="41073.360000000001"/>
  </r>
  <r>
    <x v="3"/>
    <x v="1"/>
    <n v="52676.78"/>
    <n v="57923.83"/>
  </r>
  <r>
    <x v="1"/>
    <x v="3"/>
    <n v="26827.17"/>
    <n v="42662.009999999987"/>
  </r>
  <r>
    <x v="3"/>
    <x v="4"/>
    <n v="21751.03"/>
    <n v="24605.46"/>
  </r>
  <r>
    <x v="1"/>
    <x v="7"/>
    <n v="30588.04"/>
    <n v="45124.62"/>
  </r>
  <r>
    <x v="2"/>
    <x v="6"/>
    <n v="27315.95"/>
    <n v="43581.51"/>
  </r>
  <r>
    <x v="0"/>
    <x v="3"/>
    <n v="74709.600000000006"/>
    <n v="80120.150000000009"/>
  </r>
  <r>
    <x v="0"/>
    <x v="2"/>
    <n v="20251.099999999999"/>
    <n v="36446.160000000003"/>
  </r>
  <r>
    <x v="1"/>
    <x v="4"/>
    <n v="36150.22"/>
    <n v="44467.62"/>
  </r>
  <r>
    <x v="0"/>
    <x v="3"/>
    <n v="18839.8"/>
    <n v="29565.18"/>
  </r>
  <r>
    <x v="3"/>
    <x v="6"/>
    <n v="86623.79"/>
    <n v="104536.16"/>
  </r>
  <r>
    <x v="1"/>
    <x v="0"/>
    <n v="34249.08"/>
    <n v="39496.240000000013"/>
  </r>
  <r>
    <x v="2"/>
    <x v="1"/>
    <n v="68509.67"/>
    <n v="72696.239999999991"/>
  </r>
  <r>
    <x v="0"/>
    <x v="6"/>
    <n v="27114.82"/>
    <n v="40978.65"/>
  </r>
  <r>
    <x v="0"/>
    <x v="5"/>
    <n v="77004.42"/>
    <n v="89308.27"/>
  </r>
  <r>
    <x v="3"/>
    <x v="1"/>
    <n v="44330.68"/>
    <n v="62167.68"/>
  </r>
  <r>
    <x v="1"/>
    <x v="4"/>
    <n v="90730.27"/>
    <n v="96117.56"/>
  </r>
  <r>
    <x v="0"/>
    <x v="1"/>
    <n v="23799.27"/>
    <n v="26862.18"/>
  </r>
  <r>
    <x v="1"/>
    <x v="4"/>
    <n v="62358.78"/>
    <n v="75795.759999999995"/>
  </r>
  <r>
    <x v="3"/>
    <x v="3"/>
    <n v="98784.94"/>
    <n v="106313.46"/>
  </r>
  <r>
    <x v="2"/>
    <x v="5"/>
    <n v="42538.17"/>
    <n v="51939.02"/>
  </r>
  <r>
    <x v="2"/>
    <x v="3"/>
    <n v="21022.09"/>
    <n v="24440.39"/>
  </r>
  <r>
    <x v="0"/>
    <x v="3"/>
    <n v="94824.01"/>
    <n v="114781.78"/>
  </r>
  <r>
    <x v="2"/>
    <x v="0"/>
    <n v="93705.58"/>
    <n v="95247.26"/>
  </r>
  <r>
    <x v="1"/>
    <x v="5"/>
    <n v="99071.06"/>
    <n v="106724.62"/>
  </r>
  <r>
    <x v="0"/>
    <x v="1"/>
    <n v="53758.12"/>
    <n v="57570.77"/>
  </r>
  <r>
    <x v="2"/>
    <x v="1"/>
    <n v="74305.490000000005"/>
    <n v="78662.53"/>
  </r>
  <r>
    <x v="2"/>
    <x v="1"/>
    <n v="22519.439999999999"/>
    <n v="39959.53"/>
  </r>
  <r>
    <x v="0"/>
    <x v="4"/>
    <n v="60251.15"/>
    <n v="75655.850000000006"/>
  </r>
  <r>
    <x v="1"/>
    <x v="1"/>
    <n v="40146.120000000003"/>
    <n v="49813.22"/>
  </r>
  <r>
    <x v="1"/>
    <x v="1"/>
    <n v="19676.64"/>
    <n v="32768.03"/>
  </r>
  <r>
    <x v="3"/>
    <x v="2"/>
    <n v="83696.5"/>
    <n v="84798.22"/>
  </r>
  <r>
    <x v="0"/>
    <x v="6"/>
    <n v="42682.71"/>
    <n v="47301.45"/>
  </r>
  <r>
    <x v="1"/>
    <x v="4"/>
    <n v="7809.8"/>
    <n v="9431.7800000000007"/>
  </r>
  <r>
    <x v="1"/>
    <x v="3"/>
    <n v="57059.1"/>
    <n v="67790.45"/>
  </r>
  <r>
    <x v="3"/>
    <x v="0"/>
    <n v="94965.119999999995"/>
    <n v="103955.89"/>
  </r>
  <r>
    <x v="1"/>
    <x v="7"/>
    <n v="65644.59"/>
    <n v="69992.7"/>
  </r>
  <r>
    <x v="2"/>
    <x v="6"/>
    <n v="8580.7000000000007"/>
    <n v="19952.47"/>
  </r>
  <r>
    <x v="2"/>
    <x v="7"/>
    <n v="39968.86"/>
    <n v="56627.15"/>
  </r>
  <r>
    <x v="3"/>
    <x v="6"/>
    <n v="15634.08"/>
    <n v="32531.8"/>
  </r>
  <r>
    <x v="0"/>
    <x v="1"/>
    <n v="56187.71"/>
    <n v="71794.320000000007"/>
  </r>
  <r>
    <x v="2"/>
    <x v="6"/>
    <n v="96001.41"/>
    <n v="111767.75"/>
  </r>
  <r>
    <x v="3"/>
    <x v="7"/>
    <n v="75103.34"/>
    <n v="91988.68"/>
  </r>
  <r>
    <x v="3"/>
    <x v="7"/>
    <n v="71385.5"/>
    <n v="76582.09"/>
  </r>
  <r>
    <x v="2"/>
    <x v="6"/>
    <n v="42770.14"/>
    <n v="56681.57"/>
  </r>
  <r>
    <x v="2"/>
    <x v="4"/>
    <n v="73005.83"/>
    <n v="80032.760000000009"/>
  </r>
  <r>
    <x v="3"/>
    <x v="2"/>
    <n v="40913.769999999997"/>
    <n v="49964.19"/>
  </r>
  <r>
    <x v="0"/>
    <x v="0"/>
    <n v="87267.66"/>
    <n v="95049.33"/>
  </r>
  <r>
    <x v="3"/>
    <x v="4"/>
    <n v="40128.58"/>
    <n v="48593.02"/>
  </r>
  <r>
    <x v="3"/>
    <x v="5"/>
    <n v="40421.32"/>
    <n v="56441.52"/>
  </r>
  <r>
    <x v="3"/>
    <x v="3"/>
    <n v="7930.77"/>
    <n v="10326.84"/>
  </r>
  <r>
    <x v="0"/>
    <x v="2"/>
    <n v="25700.49"/>
    <n v="37734.160000000003"/>
  </r>
  <r>
    <x v="0"/>
    <x v="0"/>
    <n v="40772.06"/>
    <n v="58893.17"/>
  </r>
  <r>
    <x v="3"/>
    <x v="7"/>
    <n v="75748.479999999996"/>
    <n v="85211.36"/>
  </r>
  <r>
    <x v="1"/>
    <x v="5"/>
    <n v="75056.77"/>
    <n v="78556.73000000001"/>
  </r>
  <r>
    <x v="2"/>
    <x v="2"/>
    <n v="10877.31"/>
    <n v="17509.669999999998"/>
  </r>
  <r>
    <x v="0"/>
    <x v="5"/>
    <n v="9109.56"/>
    <n v="15654.58"/>
  </r>
  <r>
    <x v="1"/>
    <x v="7"/>
    <n v="75542.34"/>
    <n v="89489.23"/>
  </r>
  <r>
    <x v="1"/>
    <x v="7"/>
    <n v="90406.74"/>
    <n v="109694.81"/>
  </r>
  <r>
    <x v="3"/>
    <x v="3"/>
    <n v="73180.09"/>
    <n v="75273.989999999991"/>
  </r>
  <r>
    <x v="0"/>
    <x v="5"/>
    <n v="75855.08"/>
    <n v="85668.06"/>
  </r>
  <r>
    <x v="3"/>
    <x v="2"/>
    <n v="96914.84"/>
    <n v="105083.65"/>
  </r>
  <r>
    <x v="3"/>
    <x v="2"/>
    <n v="77199.360000000001"/>
    <n v="82082.59"/>
  </r>
  <r>
    <x v="0"/>
    <x v="3"/>
    <n v="96879.88"/>
    <n v="108719.65"/>
  </r>
  <r>
    <x v="3"/>
    <x v="7"/>
    <n v="6668.57"/>
    <n v="23274.959999999999"/>
  </r>
  <r>
    <x v="3"/>
    <x v="1"/>
    <n v="78973.539999999994"/>
    <n v="87755.709999999992"/>
  </r>
  <r>
    <x v="1"/>
    <x v="6"/>
    <n v="90492.5"/>
    <n v="98107.87"/>
  </r>
  <r>
    <x v="1"/>
    <x v="0"/>
    <n v="67289.17"/>
    <n v="74883.17"/>
  </r>
  <r>
    <x v="3"/>
    <x v="6"/>
    <n v="59346.78"/>
    <n v="63440.83"/>
  </r>
  <r>
    <x v="1"/>
    <x v="3"/>
    <n v="98429.28"/>
    <n v="103553.07"/>
  </r>
  <r>
    <x v="0"/>
    <x v="1"/>
    <n v="32258.02"/>
    <n v="49688.46"/>
  </r>
  <r>
    <x v="3"/>
    <x v="5"/>
    <n v="17314.37"/>
    <n v="32810.620000000003"/>
  </r>
  <r>
    <x v="2"/>
    <x v="7"/>
    <n v="26416.99"/>
    <n v="30419.06"/>
  </r>
  <r>
    <x v="1"/>
    <x v="4"/>
    <n v="37657.910000000003"/>
    <n v="49899.460000000006"/>
  </r>
  <r>
    <x v="1"/>
    <x v="4"/>
    <n v="11809.13"/>
    <n v="23461.82"/>
  </r>
  <r>
    <x v="1"/>
    <x v="6"/>
    <n v="76159.759999999995"/>
    <n v="95843.91"/>
  </r>
  <r>
    <x v="2"/>
    <x v="0"/>
    <n v="64582.51"/>
    <n v="74721.94"/>
  </r>
  <r>
    <x v="1"/>
    <x v="1"/>
    <n v="34892.71"/>
    <n v="38215.760000000002"/>
  </r>
  <r>
    <x v="3"/>
    <x v="1"/>
    <n v="71913.789999999994"/>
    <n v="88647.54"/>
  </r>
  <r>
    <x v="0"/>
    <x v="0"/>
    <n v="53956.32"/>
    <n v="58839.37"/>
  </r>
  <r>
    <x v="3"/>
    <x v="4"/>
    <n v="10850.56"/>
    <n v="25928.59"/>
  </r>
  <r>
    <x v="2"/>
    <x v="2"/>
    <n v="51286.03"/>
    <n v="53901.07"/>
  </r>
  <r>
    <x v="3"/>
    <x v="2"/>
    <n v="25704.720000000001"/>
    <n v="44881.98"/>
  </r>
  <r>
    <x v="3"/>
    <x v="6"/>
    <n v="48062.67"/>
    <n v="60965.62"/>
  </r>
  <r>
    <x v="2"/>
    <x v="0"/>
    <n v="42225.09"/>
    <n v="43831.609999999993"/>
  </r>
  <r>
    <x v="1"/>
    <x v="4"/>
    <n v="72197.33"/>
    <n v="77841.649999999994"/>
  </r>
  <r>
    <x v="3"/>
    <x v="5"/>
    <n v="41858.51"/>
    <n v="45937.43"/>
  </r>
  <r>
    <x v="3"/>
    <x v="5"/>
    <n v="51541.36"/>
    <n v="60937.08"/>
  </r>
  <r>
    <x v="3"/>
    <x v="1"/>
    <n v="76275.899999999994"/>
    <n v="85774.989999999991"/>
  </r>
  <r>
    <x v="2"/>
    <x v="7"/>
    <n v="77181.070000000007"/>
    <n v="92937.85"/>
  </r>
  <r>
    <x v="0"/>
    <x v="4"/>
    <n v="28512.09"/>
    <n v="40494.400000000001"/>
  </r>
  <r>
    <x v="2"/>
    <x v="7"/>
    <n v="6167.92"/>
    <n v="16950.490000000002"/>
  </r>
  <r>
    <x v="2"/>
    <x v="1"/>
    <n v="8680.92"/>
    <n v="15501"/>
  </r>
  <r>
    <x v="3"/>
    <x v="7"/>
    <n v="95717.54"/>
    <n v="101025.96"/>
  </r>
  <r>
    <x v="2"/>
    <x v="0"/>
    <n v="87517.97"/>
    <n v="104126.46"/>
  </r>
  <r>
    <x v="1"/>
    <x v="7"/>
    <n v="41074.46"/>
    <n v="52738.33"/>
  </r>
  <r>
    <x v="1"/>
    <x v="7"/>
    <n v="69778.69"/>
    <n v="84871.77"/>
  </r>
  <r>
    <x v="2"/>
    <x v="3"/>
    <n v="16644.73"/>
    <n v="20647.09"/>
  </r>
  <r>
    <x v="0"/>
    <x v="3"/>
    <n v="37278.800000000003"/>
    <n v="42327.38"/>
  </r>
  <r>
    <x v="2"/>
    <x v="4"/>
    <n v="80799.070000000007"/>
    <n v="83061.510000000009"/>
  </r>
  <r>
    <x v="0"/>
    <x v="3"/>
    <n v="73188.61"/>
    <n v="78133.53"/>
  </r>
  <r>
    <x v="2"/>
    <x v="7"/>
    <n v="43970.73"/>
    <n v="50775.5"/>
  </r>
  <r>
    <x v="3"/>
    <x v="7"/>
    <n v="18862.05"/>
    <n v="31326.37"/>
  </r>
  <r>
    <x v="3"/>
    <x v="7"/>
    <n v="42857.01"/>
    <n v="60551.210000000006"/>
  </r>
  <r>
    <x v="2"/>
    <x v="1"/>
    <n v="36712.370000000003"/>
    <n v="49453.820000000007"/>
  </r>
  <r>
    <x v="3"/>
    <x v="2"/>
    <n v="94560.41"/>
    <n v="96444.900000000009"/>
  </r>
  <r>
    <x v="0"/>
    <x v="6"/>
    <n v="41365.19"/>
    <n v="48123.11"/>
  </r>
  <r>
    <x v="2"/>
    <x v="6"/>
    <n v="17506.419999999998"/>
    <n v="18729.97"/>
  </r>
  <r>
    <x v="1"/>
    <x v="0"/>
    <n v="35706.28"/>
    <n v="47671.95"/>
  </r>
  <r>
    <x v="3"/>
    <x v="4"/>
    <n v="71312.97"/>
    <n v="87839.89"/>
  </r>
  <r>
    <x v="2"/>
    <x v="6"/>
    <n v="18172.48"/>
    <n v="27828.33"/>
  </r>
  <r>
    <x v="0"/>
    <x v="3"/>
    <n v="88005.36"/>
    <n v="101900.38"/>
  </r>
  <r>
    <x v="1"/>
    <x v="4"/>
    <n v="92033.54"/>
    <n v="97060.87999999999"/>
  </r>
  <r>
    <x v="3"/>
    <x v="1"/>
    <n v="19357.169999999998"/>
    <n v="30330.93"/>
  </r>
  <r>
    <x v="3"/>
    <x v="7"/>
    <n v="51461.27"/>
    <n v="64509.63"/>
  </r>
  <r>
    <x v="2"/>
    <x v="3"/>
    <n v="32037.11"/>
    <n v="42345"/>
  </r>
  <r>
    <x v="2"/>
    <x v="5"/>
    <n v="47687.040000000001"/>
    <n v="55149.85"/>
  </r>
  <r>
    <x v="3"/>
    <x v="3"/>
    <n v="95724.64"/>
    <n v="107549.73"/>
  </r>
  <r>
    <x v="2"/>
    <x v="2"/>
    <n v="39376.75"/>
    <n v="59256.78"/>
  </r>
  <r>
    <x v="3"/>
    <x v="3"/>
    <n v="71969.759999999995"/>
    <n v="87946.76"/>
  </r>
  <r>
    <x v="2"/>
    <x v="1"/>
    <n v="25470.45"/>
    <n v="32630.73"/>
  </r>
  <r>
    <x v="2"/>
    <x v="7"/>
    <n v="79071.89"/>
    <n v="89188.36"/>
  </r>
  <r>
    <x v="2"/>
    <x v="6"/>
    <n v="12476.58"/>
    <n v="26349.14"/>
  </r>
  <r>
    <x v="3"/>
    <x v="0"/>
    <n v="33943.5"/>
    <n v="48634.28"/>
  </r>
  <r>
    <x v="1"/>
    <x v="5"/>
    <n v="5873.92"/>
    <n v="23698.28"/>
  </r>
  <r>
    <x v="2"/>
    <x v="0"/>
    <n v="20376.7"/>
    <n v="25288.79"/>
  </r>
  <r>
    <x v="1"/>
    <x v="4"/>
    <n v="8071.65"/>
    <n v="21461.85"/>
  </r>
  <r>
    <x v="0"/>
    <x v="0"/>
    <n v="89700.19"/>
    <n v="99414.94"/>
  </r>
  <r>
    <x v="1"/>
    <x v="6"/>
    <n v="24739.919999999998"/>
    <n v="42453.94"/>
  </r>
  <r>
    <x v="0"/>
    <x v="4"/>
    <n v="59856.27"/>
    <n v="77091.73"/>
  </r>
  <r>
    <x v="1"/>
    <x v="4"/>
    <n v="94153.56"/>
    <n v="105074.7"/>
  </r>
  <r>
    <x v="1"/>
    <x v="0"/>
    <n v="32173.05"/>
    <n v="40558.35"/>
  </r>
  <r>
    <x v="0"/>
    <x v="2"/>
    <n v="98105.57"/>
    <n v="108993.36"/>
  </r>
  <r>
    <x v="3"/>
    <x v="2"/>
    <n v="73921.070000000007"/>
    <n v="92317.77"/>
  </r>
  <r>
    <x v="2"/>
    <x v="4"/>
    <n v="5252.21"/>
    <n v="12593.81"/>
  </r>
  <r>
    <x v="1"/>
    <x v="1"/>
    <n v="26585.96"/>
    <n v="35266.43"/>
  </r>
  <r>
    <x v="2"/>
    <x v="1"/>
    <n v="12783.05"/>
    <n v="18721.38"/>
  </r>
  <r>
    <x v="2"/>
    <x v="0"/>
    <n v="61147.3"/>
    <n v="79865.88"/>
  </r>
  <r>
    <x v="3"/>
    <x v="5"/>
    <n v="90507.42"/>
    <n v="97960.6"/>
  </r>
  <r>
    <x v="2"/>
    <x v="3"/>
    <n v="63884.7"/>
    <n v="79118.14"/>
  </r>
  <r>
    <x v="0"/>
    <x v="7"/>
    <n v="50040.17"/>
    <n v="51662.48"/>
  </r>
  <r>
    <x v="0"/>
    <x v="0"/>
    <n v="79905.460000000006"/>
    <n v="88656.510000000009"/>
  </r>
  <r>
    <x v="2"/>
    <x v="7"/>
    <n v="67357.100000000006"/>
    <n v="70622.8"/>
  </r>
  <r>
    <x v="0"/>
    <x v="4"/>
    <n v="33263.4"/>
    <n v="46233.19"/>
  </r>
  <r>
    <x v="3"/>
    <x v="4"/>
    <n v="77574.16"/>
    <n v="92378.07"/>
  </r>
  <r>
    <x v="1"/>
    <x v="7"/>
    <n v="18168.560000000001"/>
    <n v="35352.240000000013"/>
  </r>
  <r>
    <x v="1"/>
    <x v="3"/>
    <n v="87411.28"/>
    <n v="103335.36"/>
  </r>
  <r>
    <x v="1"/>
    <x v="2"/>
    <n v="62906.77"/>
    <n v="66891.98"/>
  </r>
  <r>
    <x v="2"/>
    <x v="7"/>
    <n v="26357.82"/>
    <n v="31373.52"/>
  </r>
  <r>
    <x v="2"/>
    <x v="1"/>
    <n v="92629.8"/>
    <n v="107363.77"/>
  </r>
  <r>
    <x v="2"/>
    <x v="4"/>
    <n v="20420.36"/>
    <n v="29936.44"/>
  </r>
  <r>
    <x v="0"/>
    <x v="5"/>
    <n v="12870.8"/>
    <n v="31261.53"/>
  </r>
  <r>
    <x v="0"/>
    <x v="4"/>
    <n v="91014.34"/>
    <n v="105400.14"/>
  </r>
  <r>
    <x v="3"/>
    <x v="1"/>
    <n v="65261.22"/>
    <n v="72568.149999999994"/>
  </r>
  <r>
    <x v="1"/>
    <x v="4"/>
    <n v="89137.93"/>
    <n v="104417.46"/>
  </r>
  <r>
    <x v="2"/>
    <x v="4"/>
    <n v="46139.25"/>
    <n v="55727.57"/>
  </r>
  <r>
    <x v="1"/>
    <x v="7"/>
    <n v="96881.45"/>
    <n v="101451.19"/>
  </r>
  <r>
    <x v="3"/>
    <x v="3"/>
    <n v="49570.37"/>
    <n v="63967.16"/>
  </r>
  <r>
    <x v="0"/>
    <x v="0"/>
    <n v="69226.28"/>
    <n v="83090.62"/>
  </r>
  <r>
    <x v="2"/>
    <x v="5"/>
    <n v="61844.61"/>
    <n v="67056.12"/>
  </r>
  <r>
    <x v="3"/>
    <x v="0"/>
    <n v="71150.37"/>
    <n v="77703.399999999994"/>
  </r>
  <r>
    <x v="1"/>
    <x v="4"/>
    <n v="73142.289999999994"/>
    <n v="75064.45"/>
  </r>
  <r>
    <x v="2"/>
    <x v="7"/>
    <n v="92768.82"/>
    <n v="96686.49"/>
  </r>
  <r>
    <x v="2"/>
    <x v="4"/>
    <n v="89899.01"/>
    <n v="101799.41"/>
  </r>
  <r>
    <x v="3"/>
    <x v="0"/>
    <n v="75239.210000000006"/>
    <n v="84011.810000000012"/>
  </r>
  <r>
    <x v="0"/>
    <x v="3"/>
    <n v="66021.820000000007"/>
    <n v="70631.260000000009"/>
  </r>
  <r>
    <x v="3"/>
    <x v="0"/>
    <n v="32120.26"/>
    <n v="41192.21"/>
  </r>
  <r>
    <x v="0"/>
    <x v="4"/>
    <n v="97917.89"/>
    <n v="115888.34"/>
  </r>
  <r>
    <x v="0"/>
    <x v="4"/>
    <n v="22274.27"/>
    <n v="32915.53"/>
  </r>
  <r>
    <x v="1"/>
    <x v="1"/>
    <n v="32811.89"/>
    <n v="48411.33"/>
  </r>
  <r>
    <x v="3"/>
    <x v="2"/>
    <n v="54440.28"/>
    <n v="57350.25"/>
  </r>
  <r>
    <x v="3"/>
    <x v="1"/>
    <n v="69637.16"/>
    <n v="83539.240000000005"/>
  </r>
  <r>
    <x v="2"/>
    <x v="6"/>
    <n v="36296.269999999997"/>
    <n v="54781.33"/>
  </r>
  <r>
    <x v="3"/>
    <x v="2"/>
    <n v="36443.35"/>
    <n v="52386.92"/>
  </r>
  <r>
    <x v="0"/>
    <x v="1"/>
    <n v="38176.43"/>
    <n v="50152.52"/>
  </r>
  <r>
    <x v="1"/>
    <x v="3"/>
    <n v="21688.55"/>
    <n v="37870.550000000003"/>
  </r>
  <r>
    <x v="1"/>
    <x v="4"/>
    <n v="10265.42"/>
    <n v="18157.490000000002"/>
  </r>
  <r>
    <x v="0"/>
    <x v="7"/>
    <n v="77897.789999999994"/>
    <n v="84510.399999999994"/>
  </r>
  <r>
    <x v="1"/>
    <x v="2"/>
    <n v="82467.8"/>
    <n v="97907.75"/>
  </r>
  <r>
    <x v="2"/>
    <x v="6"/>
    <n v="68930.8"/>
    <n v="80976.52"/>
  </r>
  <r>
    <x v="3"/>
    <x v="5"/>
    <n v="45824.6"/>
    <n v="54143.47"/>
  </r>
  <r>
    <x v="2"/>
    <x v="6"/>
    <n v="10585.06"/>
    <n v="22231.59"/>
  </r>
  <r>
    <x v="2"/>
    <x v="3"/>
    <n v="88999.65"/>
    <n v="108617.61"/>
  </r>
  <r>
    <x v="3"/>
    <x v="3"/>
    <n v="17146.34"/>
    <n v="20016.47"/>
  </r>
  <r>
    <x v="2"/>
    <x v="6"/>
    <n v="6805.13"/>
    <n v="12902.48"/>
  </r>
  <r>
    <x v="2"/>
    <x v="3"/>
    <n v="39685.040000000001"/>
    <n v="41983.32"/>
  </r>
  <r>
    <x v="0"/>
    <x v="3"/>
    <n v="73359.81"/>
    <n v="80997.819999999992"/>
  </r>
  <r>
    <x v="1"/>
    <x v="7"/>
    <n v="63936.47"/>
    <n v="83561.260000000009"/>
  </r>
  <r>
    <x v="2"/>
    <x v="2"/>
    <n v="92107.69"/>
    <n v="106140.78"/>
  </r>
  <r>
    <x v="3"/>
    <x v="1"/>
    <n v="11941.69"/>
    <n v="26377.65"/>
  </r>
  <r>
    <x v="2"/>
    <x v="7"/>
    <n v="76268.179999999993"/>
    <n v="90502.549999999988"/>
  </r>
  <r>
    <x v="0"/>
    <x v="1"/>
    <n v="84734.79"/>
    <n v="101827.54"/>
  </r>
  <r>
    <x v="0"/>
    <x v="3"/>
    <n v="77515.25"/>
    <n v="93528.58"/>
  </r>
  <r>
    <x v="0"/>
    <x v="4"/>
    <n v="81867.679999999993"/>
    <n v="82959.209999999992"/>
  </r>
  <r>
    <x v="3"/>
    <x v="0"/>
    <n v="95299.21"/>
    <n v="103974.84"/>
  </r>
  <r>
    <x v="0"/>
    <x v="2"/>
    <n v="91661.22"/>
    <n v="99542.83"/>
  </r>
  <r>
    <x v="2"/>
    <x v="2"/>
    <n v="5414.9"/>
    <n v="8375.59"/>
  </r>
  <r>
    <x v="2"/>
    <x v="5"/>
    <n v="47995.17"/>
    <n v="63252.82"/>
  </r>
  <r>
    <x v="2"/>
    <x v="6"/>
    <n v="60479.81"/>
    <n v="64475.899999999987"/>
  </r>
  <r>
    <x v="1"/>
    <x v="1"/>
    <n v="12718.96"/>
    <n v="20065.5"/>
  </r>
  <r>
    <x v="3"/>
    <x v="5"/>
    <n v="83241.56"/>
    <n v="96159.26"/>
  </r>
  <r>
    <x v="0"/>
    <x v="5"/>
    <n v="99227.06"/>
    <n v="116015.39"/>
  </r>
  <r>
    <x v="1"/>
    <x v="4"/>
    <n v="21539.26"/>
    <n v="33718.300000000003"/>
  </r>
  <r>
    <x v="1"/>
    <x v="4"/>
    <n v="69970.570000000007"/>
    <n v="79345.75"/>
  </r>
  <r>
    <x v="3"/>
    <x v="0"/>
    <n v="90913.47"/>
    <n v="106057.61"/>
  </r>
  <r>
    <x v="1"/>
    <x v="7"/>
    <n v="60114.74"/>
    <n v="70859.100000000006"/>
  </r>
  <r>
    <x v="0"/>
    <x v="3"/>
    <n v="25996.83"/>
    <n v="30238.79"/>
  </r>
  <r>
    <x v="0"/>
    <x v="1"/>
    <n v="71188.41"/>
    <n v="74460.650000000009"/>
  </r>
  <r>
    <x v="3"/>
    <x v="1"/>
    <n v="43606.89"/>
    <n v="60155.42"/>
  </r>
  <r>
    <x v="3"/>
    <x v="4"/>
    <n v="37733.9"/>
    <n v="50272.36"/>
  </r>
  <r>
    <x v="0"/>
    <x v="0"/>
    <n v="35120.57"/>
    <n v="39934.160000000003"/>
  </r>
  <r>
    <x v="2"/>
    <x v="2"/>
    <n v="67618.63"/>
    <n v="83239.66"/>
  </r>
  <r>
    <x v="0"/>
    <x v="2"/>
    <n v="64448.75"/>
    <n v="81785"/>
  </r>
  <r>
    <x v="3"/>
    <x v="5"/>
    <n v="45590.27"/>
    <n v="53929.89"/>
  </r>
  <r>
    <x v="2"/>
    <x v="5"/>
    <n v="94376.33"/>
    <n v="106065"/>
  </r>
  <r>
    <x v="0"/>
    <x v="7"/>
    <n v="9996.17"/>
    <n v="21124.38"/>
  </r>
  <r>
    <x v="1"/>
    <x v="7"/>
    <n v="40384.21"/>
    <n v="56548.5"/>
  </r>
  <r>
    <x v="3"/>
    <x v="5"/>
    <n v="35203.129999999997"/>
    <n v="38548.92"/>
  </r>
  <r>
    <x v="2"/>
    <x v="1"/>
    <n v="69847.75"/>
    <n v="79291.350000000006"/>
  </r>
  <r>
    <x v="3"/>
    <x v="4"/>
    <n v="5973.26"/>
    <n v="10477.469999999999"/>
  </r>
  <r>
    <x v="1"/>
    <x v="5"/>
    <n v="6171.46"/>
    <n v="8031.07"/>
  </r>
  <r>
    <x v="0"/>
    <x v="6"/>
    <n v="59088.47"/>
    <n v="77876.040000000008"/>
  </r>
  <r>
    <x v="2"/>
    <x v="6"/>
    <n v="52330.1"/>
    <n v="64046.16"/>
  </r>
  <r>
    <x v="1"/>
    <x v="0"/>
    <n v="76419.850000000006"/>
    <n v="78583.180000000008"/>
  </r>
  <r>
    <x v="1"/>
    <x v="0"/>
    <n v="77194.149999999994"/>
    <n v="91086.399999999994"/>
  </r>
  <r>
    <x v="3"/>
    <x v="4"/>
    <n v="70923.899999999994"/>
    <n v="84761.569999999992"/>
  </r>
  <r>
    <x v="2"/>
    <x v="3"/>
    <n v="92555.64"/>
    <n v="104725.83"/>
  </r>
  <r>
    <x v="1"/>
    <x v="5"/>
    <n v="41541.519999999997"/>
    <n v="42673.57"/>
  </r>
  <r>
    <x v="3"/>
    <x v="0"/>
    <n v="66031.83"/>
    <n v="71721.22"/>
  </r>
  <r>
    <x v="1"/>
    <x v="3"/>
    <n v="56760.95"/>
    <n v="58936.079999999987"/>
  </r>
  <r>
    <x v="3"/>
    <x v="3"/>
    <n v="36967.629999999997"/>
    <n v="53167.839999999997"/>
  </r>
  <r>
    <x v="3"/>
    <x v="5"/>
    <n v="11628.27"/>
    <n v="12887.74"/>
  </r>
  <r>
    <x v="1"/>
    <x v="0"/>
    <n v="59331.78"/>
    <n v="76582.63"/>
  </r>
  <r>
    <x v="1"/>
    <x v="4"/>
    <n v="55946.06"/>
    <n v="67053.179999999993"/>
  </r>
  <r>
    <x v="3"/>
    <x v="1"/>
    <n v="89640.47"/>
    <n v="92690.27"/>
  </r>
  <r>
    <x v="2"/>
    <x v="4"/>
    <n v="51049.41"/>
    <n v="58937.36"/>
  </r>
  <r>
    <x v="0"/>
    <x v="1"/>
    <n v="97909.73"/>
    <n v="112511.39"/>
  </r>
  <r>
    <x v="3"/>
    <x v="7"/>
    <n v="77189"/>
    <n v="96858.33"/>
  </r>
  <r>
    <x v="0"/>
    <x v="0"/>
    <n v="96664.81"/>
    <n v="102035.5"/>
  </r>
  <r>
    <x v="3"/>
    <x v="4"/>
    <n v="87247.24"/>
    <n v="95933.61"/>
  </r>
  <r>
    <x v="1"/>
    <x v="5"/>
    <n v="21923.34"/>
    <n v="35910.120000000003"/>
  </r>
  <r>
    <x v="3"/>
    <x v="4"/>
    <n v="75604.759999999995"/>
    <n v="94375.51999999999"/>
  </r>
  <r>
    <x v="3"/>
    <x v="6"/>
    <n v="55112.19"/>
    <n v="74036.14"/>
  </r>
  <r>
    <x v="1"/>
    <x v="1"/>
    <n v="18747.5"/>
    <n v="24761.01"/>
  </r>
  <r>
    <x v="1"/>
    <x v="5"/>
    <n v="46134.97"/>
    <n v="61546.23"/>
  </r>
  <r>
    <x v="1"/>
    <x v="0"/>
    <n v="10542.46"/>
    <n v="26277.64"/>
  </r>
  <r>
    <x v="2"/>
    <x v="1"/>
    <n v="41550.800000000003"/>
    <n v="49900.47"/>
  </r>
  <r>
    <x v="3"/>
    <x v="3"/>
    <n v="51783.34"/>
    <n v="66680.5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s v="Subscriptions - Detail 4"/>
    <n v="535"/>
    <n v="29590.53"/>
    <n v="32157.72"/>
    <n v="15621.75"/>
    <x v="0"/>
  </r>
  <r>
    <x v="0"/>
    <x v="1"/>
    <x v="1"/>
    <s v="Affiliate Marketing - Detail 1"/>
    <n v="521"/>
    <n v="3862.12"/>
    <n v="7340.67"/>
    <n v="2290.2800000000002"/>
    <x v="1"/>
  </r>
  <r>
    <x v="1"/>
    <x v="2"/>
    <x v="2"/>
    <s v="Consulting - Detail 5"/>
    <n v="921"/>
    <n v="36071.43"/>
    <n v="40436.15"/>
    <n v="12927.81"/>
    <x v="2"/>
  </r>
  <r>
    <x v="1"/>
    <x v="2"/>
    <x v="3"/>
    <s v="Ads Revenue - Detail 2"/>
    <n v="34"/>
    <n v="17963.32"/>
    <n v="18739.71"/>
    <n v="12089.23"/>
    <x v="3"/>
  </r>
  <r>
    <x v="1"/>
    <x v="2"/>
    <x v="2"/>
    <s v="Consulting - Detail 3"/>
    <n v="291"/>
    <n v="17176.46"/>
    <n v="25387.82"/>
    <n v="6443.96"/>
    <x v="4"/>
  </r>
  <r>
    <x v="2"/>
    <x v="3"/>
    <x v="1"/>
    <s v="Affiliate Marketing - Detail 1"/>
    <n v="154"/>
    <n v="9120.2000000000007"/>
    <n v="15820.37"/>
    <n v="2995.84"/>
    <x v="5"/>
  </r>
  <r>
    <x v="1"/>
    <x v="4"/>
    <x v="2"/>
    <s v="Consulting - Detail 4"/>
    <n v="686"/>
    <n v="48845.4"/>
    <n v="58364.23"/>
    <n v="29616.639999999999"/>
    <x v="4"/>
  </r>
  <r>
    <x v="3"/>
    <x v="5"/>
    <x v="0"/>
    <s v="Subscriptions - Detail 3"/>
    <n v="567"/>
    <n v="44240.39"/>
    <n v="54136.3"/>
    <n v="19171.14"/>
    <x v="4"/>
  </r>
  <r>
    <x v="1"/>
    <x v="4"/>
    <x v="2"/>
    <s v="Consulting - Detail 4"/>
    <n v="486"/>
    <n v="26547.99"/>
    <n v="34682.54"/>
    <n v="12158.22"/>
    <x v="4"/>
  </r>
  <r>
    <x v="1"/>
    <x v="0"/>
    <x v="4"/>
    <s v="Product Sales - Detail 5"/>
    <n v="679"/>
    <n v="3153.95"/>
    <n v="7846.33"/>
    <n v="1508.5"/>
    <x v="3"/>
  </r>
  <r>
    <x v="0"/>
    <x v="6"/>
    <x v="2"/>
    <s v="Consulting - Detail 2"/>
    <n v="109"/>
    <n v="8116.32"/>
    <n v="13939.65"/>
    <n v="4713.3100000000004"/>
    <x v="4"/>
  </r>
  <r>
    <x v="2"/>
    <x v="4"/>
    <x v="1"/>
    <s v="Affiliate Marketing - Detail 1"/>
    <n v="633"/>
    <n v="32732.17"/>
    <n v="39407.33"/>
    <n v="21497.56"/>
    <x v="5"/>
  </r>
  <r>
    <x v="2"/>
    <x v="1"/>
    <x v="3"/>
    <s v="Ads Revenue - Detail 2"/>
    <n v="21"/>
    <n v="27491.38"/>
    <n v="30137.55"/>
    <n v="18741.89"/>
    <x v="2"/>
  </r>
  <r>
    <x v="1"/>
    <x v="3"/>
    <x v="4"/>
    <s v="Product Sales - Detail 4"/>
    <n v="777"/>
    <n v="44744.01"/>
    <n v="48545.48"/>
    <n v="15109.9"/>
    <x v="3"/>
  </r>
  <r>
    <x v="3"/>
    <x v="7"/>
    <x v="4"/>
    <s v="Product Sales - Detail 2"/>
    <n v="279"/>
    <n v="42803.35"/>
    <n v="51580.06"/>
    <n v="33308.949999999997"/>
    <x v="0"/>
  </r>
  <r>
    <x v="0"/>
    <x v="1"/>
    <x v="1"/>
    <s v="Affiliate Marketing - Detail 2"/>
    <n v="629"/>
    <n v="48027.76"/>
    <n v="55728.42"/>
    <n v="17773.23"/>
    <x v="5"/>
  </r>
  <r>
    <x v="3"/>
    <x v="7"/>
    <x v="2"/>
    <s v="Consulting - Detail 4"/>
    <n v="510"/>
    <n v="7290.86"/>
    <n v="9157.6999999999989"/>
    <n v="2342.4299999999998"/>
    <x v="0"/>
  </r>
  <r>
    <x v="3"/>
    <x v="1"/>
    <x v="4"/>
    <s v="Product Sales - Detail 5"/>
    <n v="698"/>
    <n v="25003.91"/>
    <n v="29143.82"/>
    <n v="14659.73"/>
    <x v="0"/>
  </r>
  <r>
    <x v="0"/>
    <x v="8"/>
    <x v="4"/>
    <s v="Product Sales - Detail 1"/>
    <n v="900"/>
    <n v="48736.05"/>
    <n v="57428.670000000013"/>
    <n v="24044.41"/>
    <x v="2"/>
  </r>
  <r>
    <x v="2"/>
    <x v="9"/>
    <x v="2"/>
    <s v="Consulting - Detail 4"/>
    <n v="188"/>
    <n v="38571.93"/>
    <n v="40233.01"/>
    <n v="22518.080000000002"/>
    <x v="1"/>
  </r>
  <r>
    <x v="1"/>
    <x v="8"/>
    <x v="0"/>
    <s v="Subscriptions - Detail 3"/>
    <n v="704"/>
    <n v="45230.1"/>
    <n v="49805.89"/>
    <n v="29604.25"/>
    <x v="5"/>
  </r>
  <r>
    <x v="2"/>
    <x v="1"/>
    <x v="3"/>
    <s v="Ads Revenue - Detail 3"/>
    <n v="705"/>
    <n v="15992.02"/>
    <n v="19167.14"/>
    <n v="10267.73"/>
    <x v="5"/>
  </r>
  <r>
    <x v="1"/>
    <x v="8"/>
    <x v="2"/>
    <s v="Consulting - Detail 5"/>
    <n v="604"/>
    <n v="26915.42"/>
    <n v="36369.39"/>
    <n v="17978.330000000002"/>
    <x v="3"/>
  </r>
  <r>
    <x v="2"/>
    <x v="4"/>
    <x v="1"/>
    <s v="Affiliate Marketing - Detail 5"/>
    <n v="710"/>
    <n v="40202.230000000003"/>
    <n v="49598.7"/>
    <n v="15497.82"/>
    <x v="3"/>
  </r>
  <r>
    <x v="2"/>
    <x v="0"/>
    <x v="0"/>
    <s v="Subscriptions - Detail 2"/>
    <n v="391"/>
    <n v="15170.16"/>
    <n v="23826.58"/>
    <n v="11429.78"/>
    <x v="5"/>
  </r>
  <r>
    <x v="3"/>
    <x v="9"/>
    <x v="3"/>
    <s v="Ads Revenue - Detail 2"/>
    <n v="312"/>
    <n v="42542.85"/>
    <n v="44458.62"/>
    <n v="16187.4"/>
    <x v="0"/>
  </r>
  <r>
    <x v="1"/>
    <x v="1"/>
    <x v="3"/>
    <s v="Ads Revenue - Detail 2"/>
    <n v="693"/>
    <n v="34502.6"/>
    <n v="38365.79"/>
    <n v="17455.349999999999"/>
    <x v="4"/>
  </r>
  <r>
    <x v="1"/>
    <x v="5"/>
    <x v="4"/>
    <s v="Product Sales - Detail 1"/>
    <n v="144"/>
    <n v="26344.12"/>
    <n v="31842.85"/>
    <n v="10015.4"/>
    <x v="0"/>
  </r>
  <r>
    <x v="3"/>
    <x v="10"/>
    <x v="0"/>
    <s v="Subscriptions - Detail 3"/>
    <n v="567"/>
    <n v="2151.08"/>
    <n v="8367.48"/>
    <n v="1092.7"/>
    <x v="1"/>
  </r>
  <r>
    <x v="0"/>
    <x v="9"/>
    <x v="4"/>
    <s v="Product Sales - Detail 5"/>
    <n v="35"/>
    <n v="22377.55"/>
    <n v="28756.41"/>
    <n v="9633.44"/>
    <x v="3"/>
  </r>
  <r>
    <x v="1"/>
    <x v="7"/>
    <x v="0"/>
    <s v="Subscriptions - Detail 4"/>
    <n v="553"/>
    <n v="19325.5"/>
    <n v="28616.89"/>
    <n v="6088.62"/>
    <x v="2"/>
  </r>
  <r>
    <x v="2"/>
    <x v="11"/>
    <x v="4"/>
    <s v="Product Sales - Detail 3"/>
    <n v="490"/>
    <n v="8251.36"/>
    <n v="15358.08"/>
    <n v="5196.09"/>
    <x v="0"/>
  </r>
  <r>
    <x v="0"/>
    <x v="8"/>
    <x v="3"/>
    <s v="Ads Revenue - Detail 2"/>
    <n v="817"/>
    <n v="21117.45"/>
    <n v="25478.78"/>
    <n v="8601.23"/>
    <x v="3"/>
  </r>
  <r>
    <x v="2"/>
    <x v="10"/>
    <x v="4"/>
    <s v="Product Sales - Detail 5"/>
    <n v="894"/>
    <n v="5052.49"/>
    <n v="6775.07"/>
    <n v="3848.94"/>
    <x v="4"/>
  </r>
  <r>
    <x v="1"/>
    <x v="10"/>
    <x v="2"/>
    <s v="Consulting - Detail 3"/>
    <n v="540"/>
    <n v="39157.050000000003"/>
    <n v="41545.089999999997"/>
    <n v="21387.03"/>
    <x v="0"/>
  </r>
  <r>
    <x v="1"/>
    <x v="10"/>
    <x v="3"/>
    <s v="Ads Revenue - Detail 2"/>
    <n v="222"/>
    <n v="14952.73"/>
    <n v="17985.77"/>
    <n v="4731.08"/>
    <x v="2"/>
  </r>
  <r>
    <x v="1"/>
    <x v="0"/>
    <x v="2"/>
    <s v="Consulting - Detail 4"/>
    <n v="692"/>
    <n v="21282.97"/>
    <n v="29177.87"/>
    <n v="8794.5"/>
    <x v="3"/>
  </r>
  <r>
    <x v="1"/>
    <x v="0"/>
    <x v="0"/>
    <s v="Subscriptions - Detail 4"/>
    <n v="282"/>
    <n v="7246.2"/>
    <n v="12441.47"/>
    <n v="3283.41"/>
    <x v="4"/>
  </r>
  <r>
    <x v="3"/>
    <x v="11"/>
    <x v="4"/>
    <s v="Product Sales - Detail 3"/>
    <n v="357"/>
    <n v="25641.99"/>
    <n v="28258.7"/>
    <n v="20155.45"/>
    <x v="1"/>
  </r>
  <r>
    <x v="1"/>
    <x v="2"/>
    <x v="3"/>
    <s v="Ads Revenue - Detail 2"/>
    <n v="362"/>
    <n v="15141.51"/>
    <n v="22474.32"/>
    <n v="5084"/>
    <x v="4"/>
  </r>
  <r>
    <x v="1"/>
    <x v="9"/>
    <x v="4"/>
    <s v="Product Sales - Detail 4"/>
    <n v="777"/>
    <n v="6664.9"/>
    <n v="16498.599999999999"/>
    <n v="3554.16"/>
    <x v="0"/>
  </r>
  <r>
    <x v="1"/>
    <x v="8"/>
    <x v="4"/>
    <s v="Product Sales - Detail 5"/>
    <n v="42"/>
    <n v="19055.349999999999"/>
    <n v="24916.2"/>
    <n v="7880.45"/>
    <x v="0"/>
  </r>
  <r>
    <x v="3"/>
    <x v="0"/>
    <x v="4"/>
    <s v="Product Sales - Detail 3"/>
    <n v="448"/>
    <n v="33828.410000000003"/>
    <n v="42288.63"/>
    <n v="14013.3"/>
    <x v="1"/>
  </r>
  <r>
    <x v="1"/>
    <x v="0"/>
    <x v="0"/>
    <s v="Subscriptions - Detail 1"/>
    <n v="443"/>
    <n v="47532.47"/>
    <n v="54497.120000000003"/>
    <n v="37515.75"/>
    <x v="5"/>
  </r>
  <r>
    <x v="0"/>
    <x v="2"/>
    <x v="4"/>
    <s v="Product Sales - Detail 1"/>
    <n v="148"/>
    <n v="15762.51"/>
    <n v="20457.88"/>
    <n v="11096.39"/>
    <x v="2"/>
  </r>
  <r>
    <x v="3"/>
    <x v="6"/>
    <x v="1"/>
    <s v="Affiliate Marketing - Detail 5"/>
    <n v="180"/>
    <n v="27208.76"/>
    <n v="35906.93"/>
    <n v="13191.48"/>
    <x v="2"/>
  </r>
  <r>
    <x v="2"/>
    <x v="11"/>
    <x v="0"/>
    <s v="Subscriptions - Detail 4"/>
    <n v="791"/>
    <n v="22368.11"/>
    <n v="23931.16"/>
    <n v="9981.94"/>
    <x v="1"/>
  </r>
  <r>
    <x v="3"/>
    <x v="5"/>
    <x v="4"/>
    <s v="Product Sales - Detail 5"/>
    <n v="354"/>
    <n v="17961.16"/>
    <n v="22328.61"/>
    <n v="13303.02"/>
    <x v="4"/>
  </r>
  <r>
    <x v="1"/>
    <x v="7"/>
    <x v="4"/>
    <s v="Product Sales - Detail 5"/>
    <n v="351"/>
    <n v="18584.849999999999"/>
    <n v="19437.46"/>
    <n v="10339.34"/>
    <x v="0"/>
  </r>
  <r>
    <x v="0"/>
    <x v="6"/>
    <x v="2"/>
    <s v="Consulting - Detail 1"/>
    <n v="369"/>
    <n v="39892.629999999997"/>
    <n v="45085.05"/>
    <n v="25121.65"/>
    <x v="1"/>
  </r>
  <r>
    <x v="2"/>
    <x v="6"/>
    <x v="3"/>
    <s v="Ads Revenue - Detail 1"/>
    <n v="955"/>
    <n v="43120.94"/>
    <n v="48550.13"/>
    <n v="26605"/>
    <x v="5"/>
  </r>
  <r>
    <x v="3"/>
    <x v="6"/>
    <x v="3"/>
    <s v="Ads Revenue - Detail 3"/>
    <n v="779"/>
    <n v="34600.74"/>
    <n v="37527.08"/>
    <n v="21316.61"/>
    <x v="4"/>
  </r>
  <r>
    <x v="2"/>
    <x v="0"/>
    <x v="3"/>
    <s v="Ads Revenue - Detail 4"/>
    <n v="643"/>
    <n v="4082.5"/>
    <n v="10474.290000000001"/>
    <n v="1852.21"/>
    <x v="2"/>
  </r>
  <r>
    <x v="2"/>
    <x v="7"/>
    <x v="4"/>
    <s v="Product Sales - Detail 1"/>
    <n v="751"/>
    <n v="11392.05"/>
    <n v="12194.79"/>
    <n v="7844.44"/>
    <x v="4"/>
  </r>
  <r>
    <x v="1"/>
    <x v="3"/>
    <x v="4"/>
    <s v="Product Sales - Detail 1"/>
    <n v="845"/>
    <n v="49205.86"/>
    <n v="56694.54"/>
    <n v="36068.800000000003"/>
    <x v="1"/>
  </r>
  <r>
    <x v="2"/>
    <x v="3"/>
    <x v="3"/>
    <s v="Ads Revenue - Detail 2"/>
    <n v="777"/>
    <n v="37026.18"/>
    <n v="40134.449999999997"/>
    <n v="20615.93"/>
    <x v="3"/>
  </r>
  <r>
    <x v="0"/>
    <x v="2"/>
    <x v="2"/>
    <s v="Consulting - Detail 4"/>
    <n v="244"/>
    <n v="40208"/>
    <n v="42288.85"/>
    <n v="15912.88"/>
    <x v="3"/>
  </r>
  <r>
    <x v="2"/>
    <x v="4"/>
    <x v="3"/>
    <s v="Ads Revenue - Detail 5"/>
    <n v="975"/>
    <n v="41414.94"/>
    <n v="45425.760000000002"/>
    <n v="13992.63"/>
    <x v="1"/>
  </r>
  <r>
    <x v="0"/>
    <x v="10"/>
    <x v="1"/>
    <s v="Affiliate Marketing - Detail 3"/>
    <n v="967"/>
    <n v="16803.099999999999"/>
    <n v="21209.68"/>
    <n v="12433.75"/>
    <x v="5"/>
  </r>
  <r>
    <x v="3"/>
    <x v="0"/>
    <x v="0"/>
    <s v="Subscriptions - Detail 5"/>
    <n v="14"/>
    <n v="12484.26"/>
    <n v="19717.7"/>
    <n v="5832.65"/>
    <x v="0"/>
  </r>
  <r>
    <x v="2"/>
    <x v="2"/>
    <x v="4"/>
    <s v="Product Sales - Detail 3"/>
    <n v="501"/>
    <n v="44881.11"/>
    <n v="47829.65"/>
    <n v="26438.76"/>
    <x v="4"/>
  </r>
  <r>
    <x v="2"/>
    <x v="0"/>
    <x v="4"/>
    <s v="Product Sales - Detail 2"/>
    <n v="719"/>
    <n v="40849.33"/>
    <n v="46335.73"/>
    <n v="13512.2"/>
    <x v="5"/>
  </r>
  <r>
    <x v="3"/>
    <x v="3"/>
    <x v="4"/>
    <s v="Product Sales - Detail 3"/>
    <n v="514"/>
    <n v="14673.79"/>
    <n v="15421.05"/>
    <n v="10437.01"/>
    <x v="1"/>
  </r>
  <r>
    <x v="2"/>
    <x v="9"/>
    <x v="4"/>
    <s v="Product Sales - Detail 5"/>
    <n v="889"/>
    <n v="18365.09"/>
    <n v="21351.7"/>
    <n v="9357.61"/>
    <x v="3"/>
  </r>
  <r>
    <x v="1"/>
    <x v="7"/>
    <x v="1"/>
    <s v="Affiliate Marketing - Detail 1"/>
    <n v="410"/>
    <n v="2767.7"/>
    <n v="12163.38"/>
    <n v="1784.79"/>
    <x v="5"/>
  </r>
  <r>
    <x v="1"/>
    <x v="0"/>
    <x v="3"/>
    <s v="Ads Revenue - Detail 1"/>
    <n v="176"/>
    <n v="24853.84"/>
    <n v="26442.07"/>
    <n v="9248.2000000000007"/>
    <x v="5"/>
  </r>
  <r>
    <x v="2"/>
    <x v="10"/>
    <x v="1"/>
    <s v="Affiliate Marketing - Detail 3"/>
    <n v="863"/>
    <n v="1074.48"/>
    <n v="4240.7800000000007"/>
    <n v="793.34"/>
    <x v="1"/>
  </r>
  <r>
    <x v="2"/>
    <x v="8"/>
    <x v="4"/>
    <s v="Product Sales - Detail 4"/>
    <n v="906"/>
    <n v="2996.9"/>
    <n v="7817.4400000000014"/>
    <n v="2148.73"/>
    <x v="0"/>
  </r>
  <r>
    <x v="0"/>
    <x v="1"/>
    <x v="4"/>
    <s v="Product Sales - Detail 1"/>
    <n v="655"/>
    <n v="24691.63"/>
    <n v="28484.95"/>
    <n v="19255.439999999999"/>
    <x v="1"/>
  </r>
  <r>
    <x v="2"/>
    <x v="1"/>
    <x v="3"/>
    <s v="Ads Revenue - Detail 1"/>
    <n v="937"/>
    <n v="18414.48"/>
    <n v="26923.82"/>
    <n v="11197.78"/>
    <x v="2"/>
  </r>
  <r>
    <x v="2"/>
    <x v="2"/>
    <x v="2"/>
    <s v="Consulting - Detail 5"/>
    <n v="248"/>
    <n v="16494.91"/>
    <n v="18799.900000000001"/>
    <n v="12479.1"/>
    <x v="3"/>
  </r>
  <r>
    <x v="0"/>
    <x v="2"/>
    <x v="1"/>
    <s v="Affiliate Marketing - Detail 1"/>
    <n v="796"/>
    <n v="36036.89"/>
    <n v="44774.75"/>
    <n v="15017.55"/>
    <x v="4"/>
  </r>
  <r>
    <x v="1"/>
    <x v="7"/>
    <x v="0"/>
    <s v="Subscriptions - Detail 5"/>
    <n v="770"/>
    <n v="20346.96"/>
    <n v="22031.85"/>
    <n v="14106.2"/>
    <x v="5"/>
  </r>
  <r>
    <x v="0"/>
    <x v="7"/>
    <x v="2"/>
    <s v="Consulting - Detail 3"/>
    <n v="410"/>
    <n v="25163.18"/>
    <n v="27850.14"/>
    <n v="18035.75"/>
    <x v="4"/>
  </r>
  <r>
    <x v="3"/>
    <x v="0"/>
    <x v="4"/>
    <s v="Product Sales - Detail 3"/>
    <n v="877"/>
    <n v="18935.14"/>
    <n v="24364.07"/>
    <n v="5715.94"/>
    <x v="0"/>
  </r>
  <r>
    <x v="0"/>
    <x v="2"/>
    <x v="3"/>
    <s v="Ads Revenue - Detail 3"/>
    <n v="963"/>
    <n v="4599.99"/>
    <n v="8945.81"/>
    <n v="3514.53"/>
    <x v="5"/>
  </r>
  <r>
    <x v="0"/>
    <x v="1"/>
    <x v="2"/>
    <s v="Consulting - Detail 5"/>
    <n v="950"/>
    <n v="15525.04"/>
    <n v="17197.560000000001"/>
    <n v="5280.76"/>
    <x v="4"/>
  </r>
  <r>
    <x v="0"/>
    <x v="9"/>
    <x v="3"/>
    <s v="Ads Revenue - Detail 2"/>
    <n v="872"/>
    <n v="4816.2700000000004"/>
    <n v="10027.98"/>
    <n v="2980.37"/>
    <x v="3"/>
  </r>
  <r>
    <x v="0"/>
    <x v="11"/>
    <x v="0"/>
    <s v="Subscriptions - Detail 2"/>
    <n v="346"/>
    <n v="8692.5499999999993"/>
    <n v="13975.79"/>
    <n v="3704.91"/>
    <x v="3"/>
  </r>
  <r>
    <x v="0"/>
    <x v="6"/>
    <x v="4"/>
    <s v="Product Sales - Detail 1"/>
    <n v="878"/>
    <n v="37496.589999999997"/>
    <n v="42468.31"/>
    <n v="16458.169999999998"/>
    <x v="4"/>
  </r>
  <r>
    <x v="3"/>
    <x v="9"/>
    <x v="4"/>
    <s v="Product Sales - Detail 2"/>
    <n v="919"/>
    <n v="5425.86"/>
    <n v="13598.74"/>
    <n v="1914.21"/>
    <x v="2"/>
  </r>
  <r>
    <x v="1"/>
    <x v="7"/>
    <x v="0"/>
    <s v="Subscriptions - Detail 4"/>
    <n v="161"/>
    <n v="31714.39"/>
    <n v="40480.239999999998"/>
    <n v="18630.82"/>
    <x v="4"/>
  </r>
  <r>
    <x v="0"/>
    <x v="4"/>
    <x v="1"/>
    <s v="Affiliate Marketing - Detail 5"/>
    <n v="935"/>
    <n v="27639.96"/>
    <n v="28818.720000000001"/>
    <n v="19814.599999999999"/>
    <x v="4"/>
  </r>
  <r>
    <x v="2"/>
    <x v="11"/>
    <x v="1"/>
    <s v="Affiliate Marketing - Detail 5"/>
    <n v="447"/>
    <n v="41900.86"/>
    <n v="48968.3"/>
    <n v="16163.06"/>
    <x v="4"/>
  </r>
  <r>
    <x v="3"/>
    <x v="10"/>
    <x v="2"/>
    <s v="Consulting - Detail 4"/>
    <n v="495"/>
    <n v="38610.97"/>
    <n v="41703.42"/>
    <n v="29474.37"/>
    <x v="4"/>
  </r>
  <r>
    <x v="2"/>
    <x v="10"/>
    <x v="1"/>
    <s v="Affiliate Marketing - Detail 5"/>
    <n v="708"/>
    <n v="48459.09"/>
    <n v="56704.35"/>
    <n v="33249.769999999997"/>
    <x v="4"/>
  </r>
  <r>
    <x v="3"/>
    <x v="2"/>
    <x v="4"/>
    <s v="Product Sales - Detail 3"/>
    <n v="489"/>
    <n v="23503.919999999998"/>
    <n v="24704.76"/>
    <n v="9395.43"/>
    <x v="4"/>
  </r>
  <r>
    <x v="2"/>
    <x v="9"/>
    <x v="1"/>
    <s v="Affiliate Marketing - Detail 1"/>
    <n v="490"/>
    <n v="21543.64"/>
    <n v="25630.86"/>
    <n v="16810.64"/>
    <x v="5"/>
  </r>
  <r>
    <x v="2"/>
    <x v="9"/>
    <x v="3"/>
    <s v="Ads Revenue - Detail 3"/>
    <n v="668"/>
    <n v="44292.41"/>
    <n v="52707.26"/>
    <n v="29981.69"/>
    <x v="0"/>
  </r>
  <r>
    <x v="1"/>
    <x v="4"/>
    <x v="4"/>
    <s v="Product Sales - Detail 4"/>
    <n v="70"/>
    <n v="46443.33"/>
    <n v="52626.03"/>
    <n v="17132.240000000002"/>
    <x v="1"/>
  </r>
  <r>
    <x v="3"/>
    <x v="7"/>
    <x v="1"/>
    <s v="Affiliate Marketing - Detail 4"/>
    <n v="173"/>
    <n v="2675.05"/>
    <n v="6144.91"/>
    <n v="1835.22"/>
    <x v="0"/>
  </r>
  <r>
    <x v="1"/>
    <x v="10"/>
    <x v="3"/>
    <s v="Ads Revenue - Detail 3"/>
    <n v="476"/>
    <n v="6037.89"/>
    <n v="10372.709999999999"/>
    <n v="3908.24"/>
    <x v="3"/>
  </r>
  <r>
    <x v="2"/>
    <x v="6"/>
    <x v="3"/>
    <s v="Ads Revenue - Detail 4"/>
    <n v="874"/>
    <n v="34548.300000000003"/>
    <n v="42877.13"/>
    <n v="21349.95"/>
    <x v="5"/>
  </r>
  <r>
    <x v="2"/>
    <x v="7"/>
    <x v="4"/>
    <s v="Product Sales - Detail 2"/>
    <n v="470"/>
    <n v="16342.02"/>
    <n v="19892.330000000002"/>
    <n v="12785.12"/>
    <x v="2"/>
  </r>
  <r>
    <x v="2"/>
    <x v="2"/>
    <x v="4"/>
    <s v="Product Sales - Detail 5"/>
    <n v="817"/>
    <n v="38465.46"/>
    <n v="43892.98"/>
    <n v="26361.31"/>
    <x v="5"/>
  </r>
  <r>
    <x v="3"/>
    <x v="0"/>
    <x v="1"/>
    <s v="Affiliate Marketing - Detail 4"/>
    <n v="176"/>
    <n v="18006.18"/>
    <n v="21820.37"/>
    <n v="11380.56"/>
    <x v="2"/>
  </r>
  <r>
    <x v="3"/>
    <x v="5"/>
    <x v="0"/>
    <s v="Subscriptions - Detail 1"/>
    <n v="718"/>
    <n v="40330.1"/>
    <n v="41635.86"/>
    <n v="12109.04"/>
    <x v="0"/>
  </r>
  <r>
    <x v="0"/>
    <x v="10"/>
    <x v="3"/>
    <s v="Ads Revenue - Detail 1"/>
    <n v="705"/>
    <n v="38963.14"/>
    <n v="47933.58"/>
    <n v="21732.400000000001"/>
    <x v="0"/>
  </r>
  <r>
    <x v="3"/>
    <x v="1"/>
    <x v="0"/>
    <s v="Subscriptions - Detail 1"/>
    <n v="767"/>
    <n v="31375.25"/>
    <n v="34366.519999999997"/>
    <n v="20728.89"/>
    <x v="5"/>
  </r>
  <r>
    <x v="0"/>
    <x v="1"/>
    <x v="4"/>
    <s v="Product Sales - Detail 1"/>
    <n v="383"/>
    <n v="10703.9"/>
    <n v="15452.06"/>
    <n v="3710.84"/>
    <x v="4"/>
  </r>
  <r>
    <x v="3"/>
    <x v="1"/>
    <x v="3"/>
    <s v="Ads Revenue - Detail 4"/>
    <n v="149"/>
    <n v="30130.76"/>
    <n v="36260.519999999997"/>
    <n v="22436.86"/>
    <x v="1"/>
  </r>
  <r>
    <x v="3"/>
    <x v="3"/>
    <x v="0"/>
    <s v="Subscriptions - Detail 5"/>
    <n v="688"/>
    <n v="44972.93"/>
    <n v="51136.58"/>
    <n v="34485.839999999997"/>
    <x v="3"/>
  </r>
  <r>
    <x v="3"/>
    <x v="0"/>
    <x v="1"/>
    <s v="Affiliate Marketing - Detail 4"/>
    <n v="359"/>
    <n v="2835.03"/>
    <n v="5849.85"/>
    <n v="1553.19"/>
    <x v="5"/>
  </r>
  <r>
    <x v="3"/>
    <x v="9"/>
    <x v="0"/>
    <s v="Subscriptions - Detail 5"/>
    <n v="161"/>
    <n v="1612.1"/>
    <n v="6714.23"/>
    <n v="1112.01"/>
    <x v="4"/>
  </r>
  <r>
    <x v="3"/>
    <x v="4"/>
    <x v="1"/>
    <s v="Affiliate Marketing - Detail 3"/>
    <n v="620"/>
    <n v="33853.42"/>
    <n v="35966.959999999999"/>
    <n v="21553.919999999998"/>
    <x v="2"/>
  </r>
  <r>
    <x v="3"/>
    <x v="8"/>
    <x v="0"/>
    <s v="Subscriptions - Detail 2"/>
    <n v="512"/>
    <n v="25284.84"/>
    <n v="33980.15"/>
    <n v="13334.88"/>
    <x v="1"/>
  </r>
  <r>
    <x v="3"/>
    <x v="7"/>
    <x v="1"/>
    <s v="Affiliate Marketing - Detail 1"/>
    <n v="246"/>
    <n v="6956.04"/>
    <n v="7537.29"/>
    <n v="3146.08"/>
    <x v="2"/>
  </r>
  <r>
    <x v="2"/>
    <x v="2"/>
    <x v="2"/>
    <s v="Consulting - Detail 1"/>
    <n v="529"/>
    <n v="38666.5"/>
    <n v="48532.13"/>
    <n v="11793.59"/>
    <x v="4"/>
  </r>
  <r>
    <x v="1"/>
    <x v="10"/>
    <x v="2"/>
    <s v="Consulting - Detail 1"/>
    <n v="285"/>
    <n v="23201.48"/>
    <n v="30264.11"/>
    <n v="8835.67"/>
    <x v="3"/>
  </r>
  <r>
    <x v="0"/>
    <x v="0"/>
    <x v="4"/>
    <s v="Product Sales - Detail 5"/>
    <n v="829"/>
    <n v="17309.75"/>
    <n v="18391.04"/>
    <n v="5240.24"/>
    <x v="5"/>
  </r>
  <r>
    <x v="3"/>
    <x v="10"/>
    <x v="4"/>
    <s v="Product Sales - Detail 3"/>
    <n v="538"/>
    <n v="4246.6000000000004"/>
    <n v="11507.36"/>
    <n v="1896.41"/>
    <x v="1"/>
  </r>
  <r>
    <x v="3"/>
    <x v="5"/>
    <x v="3"/>
    <s v="Ads Revenue - Detail 2"/>
    <n v="84"/>
    <n v="12994.27"/>
    <n v="17992.55"/>
    <n v="6313.04"/>
    <x v="2"/>
  </r>
  <r>
    <x v="2"/>
    <x v="7"/>
    <x v="0"/>
    <s v="Subscriptions - Detail 4"/>
    <n v="286"/>
    <n v="11909.25"/>
    <n v="18833.59"/>
    <n v="3574.84"/>
    <x v="3"/>
  </r>
  <r>
    <x v="2"/>
    <x v="8"/>
    <x v="3"/>
    <s v="Ads Revenue - Detail 4"/>
    <n v="615"/>
    <n v="7233.25"/>
    <n v="9773.23"/>
    <n v="3349.5"/>
    <x v="5"/>
  </r>
  <r>
    <x v="0"/>
    <x v="9"/>
    <x v="2"/>
    <s v="Consulting - Detail 5"/>
    <n v="596"/>
    <n v="23454.33"/>
    <n v="32050.48"/>
    <n v="18706.919999999998"/>
    <x v="5"/>
  </r>
  <r>
    <x v="1"/>
    <x v="10"/>
    <x v="0"/>
    <s v="Subscriptions - Detail 1"/>
    <n v="400"/>
    <n v="24964.47"/>
    <n v="27898.02"/>
    <n v="12380.23"/>
    <x v="4"/>
  </r>
  <r>
    <x v="2"/>
    <x v="4"/>
    <x v="4"/>
    <s v="Product Sales - Detail 4"/>
    <n v="138"/>
    <n v="2624.28"/>
    <n v="8611.9"/>
    <n v="1244.71"/>
    <x v="2"/>
  </r>
  <r>
    <x v="0"/>
    <x v="8"/>
    <x v="3"/>
    <s v="Ads Revenue - Detail 4"/>
    <n v="829"/>
    <n v="29169.919999999998"/>
    <n v="38697.629999999997"/>
    <n v="11890.16"/>
    <x v="0"/>
  </r>
  <r>
    <x v="3"/>
    <x v="5"/>
    <x v="4"/>
    <s v="Product Sales - Detail 4"/>
    <n v="125"/>
    <n v="36923.160000000003"/>
    <n v="41575.370000000003"/>
    <n v="28431.24"/>
    <x v="2"/>
  </r>
  <r>
    <x v="3"/>
    <x v="8"/>
    <x v="0"/>
    <s v="Subscriptions - Detail 2"/>
    <n v="564"/>
    <n v="48674.49"/>
    <n v="52712.44"/>
    <n v="24879.38"/>
    <x v="0"/>
  </r>
  <r>
    <x v="1"/>
    <x v="10"/>
    <x v="1"/>
    <s v="Affiliate Marketing - Detail 5"/>
    <n v="391"/>
    <n v="1324.88"/>
    <n v="7136.35"/>
    <n v="541.79999999999995"/>
    <x v="2"/>
  </r>
  <r>
    <x v="1"/>
    <x v="1"/>
    <x v="2"/>
    <s v="Consulting - Detail 1"/>
    <n v="671"/>
    <n v="19108.11"/>
    <n v="28139.25"/>
    <n v="14298.63"/>
    <x v="4"/>
  </r>
  <r>
    <x v="2"/>
    <x v="7"/>
    <x v="1"/>
    <s v="Affiliate Marketing - Detail 4"/>
    <n v="71"/>
    <n v="20342.86"/>
    <n v="21115.45"/>
    <n v="10254.67"/>
    <x v="5"/>
  </r>
  <r>
    <x v="3"/>
    <x v="6"/>
    <x v="2"/>
    <s v="Consulting - Detail 1"/>
    <n v="304"/>
    <n v="32093.52"/>
    <n v="32782.839999999997"/>
    <n v="19746.72"/>
    <x v="4"/>
  </r>
  <r>
    <x v="2"/>
    <x v="1"/>
    <x v="2"/>
    <s v="Consulting - Detail 5"/>
    <n v="40"/>
    <n v="45555.519999999997"/>
    <n v="48496.75"/>
    <n v="26901.88"/>
    <x v="5"/>
  </r>
  <r>
    <x v="2"/>
    <x v="1"/>
    <x v="2"/>
    <s v="Consulting - Detail 4"/>
    <n v="841"/>
    <n v="48769.06"/>
    <n v="52882.37"/>
    <n v="31869.09"/>
    <x v="2"/>
  </r>
  <r>
    <x v="3"/>
    <x v="4"/>
    <x v="0"/>
    <s v="Subscriptions - Detail 5"/>
    <n v="133"/>
    <n v="25312.91"/>
    <n v="31322.89"/>
    <n v="18739.060000000001"/>
    <x v="3"/>
  </r>
  <r>
    <x v="3"/>
    <x v="5"/>
    <x v="1"/>
    <s v="Affiliate Marketing - Detail 2"/>
    <n v="773"/>
    <n v="39126.050000000003"/>
    <n v="46410.3"/>
    <n v="13688.38"/>
    <x v="2"/>
  </r>
  <r>
    <x v="3"/>
    <x v="11"/>
    <x v="0"/>
    <s v="Subscriptions - Detail 1"/>
    <n v="575"/>
    <n v="20393.669999999998"/>
    <n v="21123.61"/>
    <n v="11328.07"/>
    <x v="4"/>
  </r>
  <r>
    <x v="3"/>
    <x v="5"/>
    <x v="0"/>
    <s v="Subscriptions - Detail 3"/>
    <n v="714"/>
    <n v="47148.89"/>
    <n v="56404.73"/>
    <n v="19343.98"/>
    <x v="4"/>
  </r>
  <r>
    <x v="2"/>
    <x v="1"/>
    <x v="3"/>
    <s v="Ads Revenue - Detail 1"/>
    <n v="845"/>
    <n v="20978.84"/>
    <n v="24401.73"/>
    <n v="9997.35"/>
    <x v="2"/>
  </r>
  <r>
    <x v="1"/>
    <x v="6"/>
    <x v="4"/>
    <s v="Product Sales - Detail 4"/>
    <n v="943"/>
    <n v="7402.8"/>
    <n v="10013.450000000001"/>
    <n v="2378.36"/>
    <x v="0"/>
  </r>
  <r>
    <x v="1"/>
    <x v="6"/>
    <x v="4"/>
    <s v="Product Sales - Detail 2"/>
    <n v="563"/>
    <n v="12945.08"/>
    <n v="14056.88"/>
    <n v="9182.5400000000009"/>
    <x v="0"/>
  </r>
  <r>
    <x v="3"/>
    <x v="10"/>
    <x v="1"/>
    <s v="Affiliate Marketing - Detail 1"/>
    <n v="804"/>
    <n v="3403.99"/>
    <n v="8584.9399999999987"/>
    <n v="2247.5300000000002"/>
    <x v="2"/>
  </r>
  <r>
    <x v="1"/>
    <x v="8"/>
    <x v="1"/>
    <s v="Affiliate Marketing - Detail 3"/>
    <n v="716"/>
    <n v="41749.230000000003"/>
    <n v="44570.18"/>
    <n v="28143.23"/>
    <x v="4"/>
  </r>
  <r>
    <x v="1"/>
    <x v="9"/>
    <x v="3"/>
    <s v="Ads Revenue - Detail 1"/>
    <n v="546"/>
    <n v="4249.45"/>
    <n v="4806.93"/>
    <n v="2620.8000000000002"/>
    <x v="5"/>
  </r>
  <r>
    <x v="1"/>
    <x v="3"/>
    <x v="1"/>
    <s v="Affiliate Marketing - Detail 2"/>
    <n v="96"/>
    <n v="27025.52"/>
    <n v="33824.019999999997"/>
    <n v="13979.53"/>
    <x v="5"/>
  </r>
  <r>
    <x v="3"/>
    <x v="0"/>
    <x v="1"/>
    <s v="Affiliate Marketing - Detail 5"/>
    <n v="805"/>
    <n v="31480.91"/>
    <n v="41030.160000000003"/>
    <n v="12041.55"/>
    <x v="3"/>
  </r>
  <r>
    <x v="2"/>
    <x v="2"/>
    <x v="4"/>
    <s v="Product Sales - Detail 1"/>
    <n v="30"/>
    <n v="9133.73"/>
    <n v="17051.77"/>
    <n v="3864.77"/>
    <x v="0"/>
  </r>
  <r>
    <x v="0"/>
    <x v="6"/>
    <x v="1"/>
    <s v="Affiliate Marketing - Detail 2"/>
    <n v="569"/>
    <n v="20279.439999999999"/>
    <n v="24557"/>
    <n v="8961.2000000000007"/>
    <x v="3"/>
  </r>
  <r>
    <x v="3"/>
    <x v="0"/>
    <x v="1"/>
    <s v="Affiliate Marketing - Detail 4"/>
    <n v="966"/>
    <n v="47683.68"/>
    <n v="54955.91"/>
    <n v="36437.47"/>
    <x v="3"/>
  </r>
  <r>
    <x v="1"/>
    <x v="1"/>
    <x v="2"/>
    <s v="Consulting - Detail 2"/>
    <n v="296"/>
    <n v="28769.67"/>
    <n v="36037.58"/>
    <n v="18937.400000000001"/>
    <x v="1"/>
  </r>
  <r>
    <x v="1"/>
    <x v="6"/>
    <x v="1"/>
    <s v="Affiliate Marketing - Detail 5"/>
    <n v="520"/>
    <n v="13798.76"/>
    <n v="23221.99"/>
    <n v="4686.22"/>
    <x v="4"/>
  </r>
  <r>
    <x v="0"/>
    <x v="11"/>
    <x v="3"/>
    <s v="Ads Revenue - Detail 4"/>
    <n v="762"/>
    <n v="7704.81"/>
    <n v="13525.85"/>
    <n v="5460.83"/>
    <x v="2"/>
  </r>
  <r>
    <x v="1"/>
    <x v="0"/>
    <x v="1"/>
    <s v="Affiliate Marketing - Detail 3"/>
    <n v="855"/>
    <n v="2423.85"/>
    <n v="4175.24"/>
    <n v="1187.02"/>
    <x v="2"/>
  </r>
  <r>
    <x v="1"/>
    <x v="11"/>
    <x v="3"/>
    <s v="Ads Revenue - Detail 1"/>
    <n v="784"/>
    <n v="4319.57"/>
    <n v="8446.0299999999988"/>
    <n v="3016.05"/>
    <x v="1"/>
  </r>
  <r>
    <x v="3"/>
    <x v="2"/>
    <x v="2"/>
    <s v="Consulting - Detail 1"/>
    <n v="881"/>
    <n v="40188.81"/>
    <n v="48695.3"/>
    <n v="24849.51"/>
    <x v="0"/>
  </r>
  <r>
    <x v="1"/>
    <x v="6"/>
    <x v="3"/>
    <s v="Ads Revenue - Detail 3"/>
    <n v="708"/>
    <n v="28701.52"/>
    <n v="30219.95"/>
    <n v="10284.450000000001"/>
    <x v="0"/>
  </r>
  <r>
    <x v="3"/>
    <x v="8"/>
    <x v="1"/>
    <s v="Affiliate Marketing - Detail 2"/>
    <n v="252"/>
    <n v="9143.74"/>
    <n v="12874.98"/>
    <n v="4410.74"/>
    <x v="2"/>
  </r>
  <r>
    <x v="3"/>
    <x v="5"/>
    <x v="1"/>
    <s v="Affiliate Marketing - Detail 2"/>
    <n v="825"/>
    <n v="23202.97"/>
    <n v="33092.730000000003"/>
    <n v="15635.53"/>
    <x v="5"/>
  </r>
  <r>
    <x v="2"/>
    <x v="5"/>
    <x v="0"/>
    <s v="Subscriptions - Detail 1"/>
    <n v="440"/>
    <n v="49536.52"/>
    <n v="56319.21"/>
    <n v="23263.599999999999"/>
    <x v="3"/>
  </r>
  <r>
    <x v="0"/>
    <x v="6"/>
    <x v="4"/>
    <s v="Product Sales - Detail 2"/>
    <n v="271"/>
    <n v="10549.35"/>
    <n v="18339.25"/>
    <n v="6166.34"/>
    <x v="1"/>
  </r>
  <r>
    <x v="2"/>
    <x v="9"/>
    <x v="1"/>
    <s v="Affiliate Marketing - Detail 4"/>
    <n v="688"/>
    <n v="44310.91"/>
    <n v="49364.800000000003"/>
    <n v="14097.92"/>
    <x v="0"/>
  </r>
  <r>
    <x v="1"/>
    <x v="9"/>
    <x v="2"/>
    <s v="Consulting - Detail 3"/>
    <n v="517"/>
    <n v="21829.27"/>
    <n v="26686.31"/>
    <n v="10400.959999999999"/>
    <x v="5"/>
  </r>
  <r>
    <x v="1"/>
    <x v="7"/>
    <x v="0"/>
    <s v="Subscriptions - Detail 1"/>
    <n v="835"/>
    <n v="46000.09"/>
    <n v="54330.259999999987"/>
    <n v="34188.42"/>
    <x v="1"/>
  </r>
  <r>
    <x v="3"/>
    <x v="4"/>
    <x v="0"/>
    <s v="Subscriptions - Detail 2"/>
    <n v="840"/>
    <n v="3561.51"/>
    <n v="10172.959999999999"/>
    <n v="1608.86"/>
    <x v="3"/>
  </r>
  <r>
    <x v="1"/>
    <x v="1"/>
    <x v="0"/>
    <s v="Subscriptions - Detail 3"/>
    <n v="71"/>
    <n v="32635.25"/>
    <n v="37639.56"/>
    <n v="24609.41"/>
    <x v="2"/>
  </r>
  <r>
    <x v="2"/>
    <x v="5"/>
    <x v="4"/>
    <s v="Product Sales - Detail 3"/>
    <n v="174"/>
    <n v="36843.99"/>
    <n v="39721.42"/>
    <n v="12206.96"/>
    <x v="5"/>
  </r>
  <r>
    <x v="0"/>
    <x v="5"/>
    <x v="1"/>
    <s v="Affiliate Marketing - Detail 3"/>
    <n v="612"/>
    <n v="34008.71"/>
    <n v="40751.919999999998"/>
    <n v="19019.8"/>
    <x v="4"/>
  </r>
  <r>
    <x v="2"/>
    <x v="7"/>
    <x v="4"/>
    <s v="Product Sales - Detail 1"/>
    <n v="605"/>
    <n v="32341.35"/>
    <n v="35721.949999999997"/>
    <n v="17796.84"/>
    <x v="0"/>
  </r>
  <r>
    <x v="1"/>
    <x v="3"/>
    <x v="0"/>
    <s v="Subscriptions - Detail 1"/>
    <n v="177"/>
    <n v="47421.65"/>
    <n v="52505.919999999998"/>
    <n v="14247.19"/>
    <x v="3"/>
  </r>
  <r>
    <x v="0"/>
    <x v="8"/>
    <x v="0"/>
    <s v="Subscriptions - Detail 5"/>
    <n v="711"/>
    <n v="32061.95"/>
    <n v="33640.79"/>
    <n v="23816.35"/>
    <x v="2"/>
  </r>
  <r>
    <x v="2"/>
    <x v="10"/>
    <x v="4"/>
    <s v="Product Sales - Detail 4"/>
    <n v="526"/>
    <n v="35461.980000000003"/>
    <n v="42940.02"/>
    <n v="14142.93"/>
    <x v="0"/>
  </r>
  <r>
    <x v="0"/>
    <x v="9"/>
    <x v="0"/>
    <s v="Subscriptions - Detail 3"/>
    <n v="74"/>
    <n v="39712.85"/>
    <n v="46897.87"/>
    <n v="23236.6"/>
    <x v="3"/>
  </r>
  <r>
    <x v="0"/>
    <x v="6"/>
    <x v="4"/>
    <s v="Product Sales - Detail 3"/>
    <n v="1000"/>
    <n v="2678.52"/>
    <n v="8088.84"/>
    <n v="855.2"/>
    <x v="0"/>
  </r>
  <r>
    <x v="2"/>
    <x v="0"/>
    <x v="2"/>
    <s v="Consulting - Detail 1"/>
    <n v="932"/>
    <n v="7404.51"/>
    <n v="14637.21"/>
    <n v="2264.11"/>
    <x v="0"/>
  </r>
  <r>
    <x v="0"/>
    <x v="2"/>
    <x v="2"/>
    <s v="Consulting - Detail 1"/>
    <n v="108"/>
    <n v="12444.25"/>
    <n v="14520.08"/>
    <n v="8173.76"/>
    <x v="5"/>
  </r>
  <r>
    <x v="1"/>
    <x v="9"/>
    <x v="1"/>
    <s v="Affiliate Marketing - Detail 4"/>
    <n v="741"/>
    <n v="49942.2"/>
    <n v="59530.38"/>
    <n v="30965.78"/>
    <x v="1"/>
  </r>
  <r>
    <x v="1"/>
    <x v="8"/>
    <x v="1"/>
    <s v="Affiliate Marketing - Detail 5"/>
    <n v="17"/>
    <n v="49913.99"/>
    <n v="58086.25"/>
    <n v="33344.28"/>
    <x v="0"/>
  </r>
  <r>
    <x v="3"/>
    <x v="3"/>
    <x v="3"/>
    <s v="Ads Revenue - Detail 1"/>
    <n v="701"/>
    <n v="43857.5"/>
    <n v="45454.73"/>
    <n v="15248.6"/>
    <x v="3"/>
  </r>
  <r>
    <x v="0"/>
    <x v="4"/>
    <x v="3"/>
    <s v="Ads Revenue - Detail 5"/>
    <n v="642"/>
    <n v="42063.66"/>
    <n v="44204.75"/>
    <n v="14225.81"/>
    <x v="0"/>
  </r>
  <r>
    <x v="1"/>
    <x v="7"/>
    <x v="4"/>
    <s v="Product Sales - Detail 5"/>
    <n v="98"/>
    <n v="26400.48"/>
    <n v="27152.13"/>
    <n v="11502.44"/>
    <x v="3"/>
  </r>
  <r>
    <x v="3"/>
    <x v="6"/>
    <x v="3"/>
    <s v="Ads Revenue - Detail 2"/>
    <n v="957"/>
    <n v="27652.19"/>
    <n v="28854.38"/>
    <n v="18224.259999999998"/>
    <x v="4"/>
  </r>
  <r>
    <x v="3"/>
    <x v="4"/>
    <x v="1"/>
    <s v="Affiliate Marketing - Detail 3"/>
    <n v="622"/>
    <n v="20774.62"/>
    <n v="23091.78"/>
    <n v="14213.76"/>
    <x v="0"/>
  </r>
  <r>
    <x v="1"/>
    <x v="8"/>
    <x v="0"/>
    <s v="Subscriptions - Detail 4"/>
    <n v="31"/>
    <n v="9603.81"/>
    <n v="12354.23"/>
    <n v="4153.79"/>
    <x v="5"/>
  </r>
  <r>
    <x v="1"/>
    <x v="1"/>
    <x v="0"/>
    <s v="Subscriptions - Detail 3"/>
    <n v="347"/>
    <n v="26576.31"/>
    <n v="28455.26"/>
    <n v="20629.5"/>
    <x v="4"/>
  </r>
  <r>
    <x v="3"/>
    <x v="1"/>
    <x v="2"/>
    <s v="Consulting - Detail 1"/>
    <n v="407"/>
    <n v="24020.76"/>
    <n v="32305.19"/>
    <n v="18291.830000000002"/>
    <x v="4"/>
  </r>
  <r>
    <x v="3"/>
    <x v="10"/>
    <x v="4"/>
    <s v="Product Sales - Detail 5"/>
    <n v="961"/>
    <n v="12842.34"/>
    <n v="13998.82"/>
    <n v="5409.96"/>
    <x v="4"/>
  </r>
  <r>
    <x v="0"/>
    <x v="5"/>
    <x v="2"/>
    <s v="Consulting - Detail 4"/>
    <n v="932"/>
    <n v="17107.650000000001"/>
    <n v="23913.23"/>
    <n v="12596.07"/>
    <x v="0"/>
  </r>
  <r>
    <x v="3"/>
    <x v="0"/>
    <x v="1"/>
    <s v="Affiliate Marketing - Detail 3"/>
    <n v="902"/>
    <n v="20702.810000000001"/>
    <n v="25140.19"/>
    <n v="10772.19"/>
    <x v="3"/>
  </r>
  <r>
    <x v="1"/>
    <x v="3"/>
    <x v="2"/>
    <s v="Consulting - Detail 2"/>
    <n v="65"/>
    <n v="28660.65"/>
    <n v="30429.7"/>
    <n v="16938.96"/>
    <x v="5"/>
  </r>
  <r>
    <x v="2"/>
    <x v="5"/>
    <x v="0"/>
    <s v="Subscriptions - Detail 4"/>
    <n v="267"/>
    <n v="13104.29"/>
    <n v="19865.91"/>
    <n v="4948.1499999999996"/>
    <x v="0"/>
  </r>
  <r>
    <x v="2"/>
    <x v="9"/>
    <x v="0"/>
    <s v="Subscriptions - Detail 5"/>
    <n v="619"/>
    <n v="20740.32"/>
    <n v="30518.67"/>
    <n v="12110.21"/>
    <x v="0"/>
  </r>
  <r>
    <x v="1"/>
    <x v="0"/>
    <x v="1"/>
    <s v="Affiliate Marketing - Detail 5"/>
    <n v="46"/>
    <n v="2293.94"/>
    <n v="7137.91"/>
    <n v="1257.25"/>
    <x v="2"/>
  </r>
  <r>
    <x v="3"/>
    <x v="9"/>
    <x v="2"/>
    <s v="Consulting - Detail 3"/>
    <n v="200"/>
    <n v="44862.73"/>
    <n v="45764"/>
    <n v="26092.07"/>
    <x v="2"/>
  </r>
  <r>
    <x v="1"/>
    <x v="2"/>
    <x v="3"/>
    <s v="Ads Revenue - Detail 3"/>
    <n v="501"/>
    <n v="2891.94"/>
    <n v="9873.18"/>
    <n v="1496.86"/>
    <x v="5"/>
  </r>
  <r>
    <x v="1"/>
    <x v="2"/>
    <x v="3"/>
    <s v="Ads Revenue - Detail 5"/>
    <n v="725"/>
    <n v="19604.09"/>
    <n v="26702.79"/>
    <n v="5966.62"/>
    <x v="5"/>
  </r>
  <r>
    <x v="3"/>
    <x v="4"/>
    <x v="2"/>
    <s v="Consulting - Detail 4"/>
    <n v="711"/>
    <n v="39370.26"/>
    <n v="45196.07"/>
    <n v="14592.36"/>
    <x v="2"/>
  </r>
  <r>
    <x v="1"/>
    <x v="0"/>
    <x v="1"/>
    <s v="Affiliate Marketing - Detail 5"/>
    <n v="386"/>
    <n v="32521.83"/>
    <n v="41980.18"/>
    <n v="20596.12"/>
    <x v="1"/>
  </r>
  <r>
    <x v="1"/>
    <x v="0"/>
    <x v="3"/>
    <s v="Ads Revenue - Detail 2"/>
    <n v="918"/>
    <n v="41279.49"/>
    <n v="45502.03"/>
    <n v="15038.41"/>
    <x v="2"/>
  </r>
  <r>
    <x v="0"/>
    <x v="9"/>
    <x v="0"/>
    <s v="Subscriptions - Detail 5"/>
    <n v="920"/>
    <n v="3246.25"/>
    <n v="5637.3600000000006"/>
    <n v="1750.45"/>
    <x v="5"/>
  </r>
  <r>
    <x v="2"/>
    <x v="4"/>
    <x v="0"/>
    <s v="Subscriptions - Detail 3"/>
    <n v="668"/>
    <n v="11714.75"/>
    <n v="18105.240000000002"/>
    <n v="6011.81"/>
    <x v="4"/>
  </r>
  <r>
    <x v="2"/>
    <x v="3"/>
    <x v="4"/>
    <s v="Product Sales - Detail 3"/>
    <n v="377"/>
    <n v="25271.1"/>
    <n v="32387"/>
    <n v="11585.34"/>
    <x v="4"/>
  </r>
  <r>
    <x v="2"/>
    <x v="3"/>
    <x v="0"/>
    <s v="Subscriptions - Detail 5"/>
    <n v="833"/>
    <n v="36577.39"/>
    <n v="43342.62"/>
    <n v="28609.71"/>
    <x v="5"/>
  </r>
  <r>
    <x v="0"/>
    <x v="10"/>
    <x v="1"/>
    <s v="Affiliate Marketing - Detail 4"/>
    <n v="304"/>
    <n v="48676.65"/>
    <n v="55712.800000000003"/>
    <n v="34743.410000000003"/>
    <x v="5"/>
  </r>
  <r>
    <x v="0"/>
    <x v="11"/>
    <x v="1"/>
    <s v="Affiliate Marketing - Detail 3"/>
    <n v="845"/>
    <n v="5330.84"/>
    <n v="6842.46"/>
    <n v="3887.18"/>
    <x v="2"/>
  </r>
  <r>
    <x v="0"/>
    <x v="8"/>
    <x v="3"/>
    <s v="Ads Revenue - Detail 2"/>
    <n v="982"/>
    <n v="33656.01"/>
    <n v="38917.050000000003"/>
    <n v="20455.91"/>
    <x v="1"/>
  </r>
  <r>
    <x v="3"/>
    <x v="1"/>
    <x v="0"/>
    <s v="Subscriptions - Detail 5"/>
    <n v="49"/>
    <n v="22298.53"/>
    <n v="29722.2"/>
    <n v="12036.25"/>
    <x v="5"/>
  </r>
  <r>
    <x v="2"/>
    <x v="0"/>
    <x v="4"/>
    <s v="Product Sales - Detail 1"/>
    <n v="430"/>
    <n v="18777.43"/>
    <n v="25597.040000000001"/>
    <n v="11683.44"/>
    <x v="2"/>
  </r>
  <r>
    <x v="1"/>
    <x v="2"/>
    <x v="2"/>
    <s v="Consulting - Detail 2"/>
    <n v="883"/>
    <n v="47997.04"/>
    <n v="49260.58"/>
    <n v="18900.310000000001"/>
    <x v="3"/>
  </r>
  <r>
    <x v="3"/>
    <x v="10"/>
    <x v="4"/>
    <s v="Product Sales - Detail 2"/>
    <n v="960"/>
    <n v="8280.7000000000007"/>
    <n v="15810.59"/>
    <n v="4502.9399999999996"/>
    <x v="4"/>
  </r>
  <r>
    <x v="3"/>
    <x v="11"/>
    <x v="3"/>
    <s v="Ads Revenue - Detail 5"/>
    <n v="744"/>
    <n v="41776.120000000003"/>
    <n v="46887.56"/>
    <n v="25908.33"/>
    <x v="0"/>
  </r>
  <r>
    <x v="3"/>
    <x v="11"/>
    <x v="3"/>
    <s v="Ads Revenue - Detail 2"/>
    <n v="308"/>
    <n v="19750.240000000002"/>
    <n v="27837.38"/>
    <n v="7445.31"/>
    <x v="1"/>
  </r>
  <r>
    <x v="3"/>
    <x v="8"/>
    <x v="0"/>
    <s v="Subscriptions - Detail 2"/>
    <n v="898"/>
    <n v="18032.86"/>
    <n v="27153.8"/>
    <n v="5708.26"/>
    <x v="2"/>
  </r>
  <r>
    <x v="1"/>
    <x v="2"/>
    <x v="1"/>
    <s v="Affiliate Marketing - Detail 1"/>
    <n v="760"/>
    <n v="26916.62"/>
    <n v="29235.84"/>
    <n v="14648.33"/>
    <x v="4"/>
  </r>
  <r>
    <x v="1"/>
    <x v="5"/>
    <x v="1"/>
    <s v="Affiliate Marketing - Detail 3"/>
    <n v="125"/>
    <n v="26972"/>
    <n v="35792.089999999997"/>
    <n v="18496.990000000002"/>
    <x v="0"/>
  </r>
  <r>
    <x v="2"/>
    <x v="3"/>
    <x v="2"/>
    <s v="Consulting - Detail 4"/>
    <n v="274"/>
    <n v="12470.01"/>
    <n v="20411.66"/>
    <n v="6567.43"/>
    <x v="2"/>
  </r>
  <r>
    <x v="0"/>
    <x v="7"/>
    <x v="2"/>
    <s v="Consulting - Detail 3"/>
    <n v="551"/>
    <n v="41308.19"/>
    <n v="50746.13"/>
    <n v="23670.77"/>
    <x v="0"/>
  </r>
  <r>
    <x v="0"/>
    <x v="10"/>
    <x v="0"/>
    <s v="Subscriptions - Detail 5"/>
    <n v="660"/>
    <n v="33209.440000000002"/>
    <n v="43166.09"/>
    <n v="10367.86"/>
    <x v="4"/>
  </r>
  <r>
    <x v="0"/>
    <x v="10"/>
    <x v="3"/>
    <s v="Ads Revenue - Detail 2"/>
    <n v="65"/>
    <n v="38672.31"/>
    <n v="39751.24"/>
    <n v="17328.439999999999"/>
    <x v="3"/>
  </r>
  <r>
    <x v="1"/>
    <x v="8"/>
    <x v="0"/>
    <s v="Subscriptions - Detail 1"/>
    <n v="628"/>
    <n v="37774.910000000003"/>
    <n v="46949.680000000008"/>
    <n v="24694.47"/>
    <x v="1"/>
  </r>
  <r>
    <x v="1"/>
    <x v="3"/>
    <x v="2"/>
    <s v="Consulting - Detail 1"/>
    <n v="207"/>
    <n v="14896.65"/>
    <n v="24361.45"/>
    <n v="7298.35"/>
    <x v="1"/>
  </r>
  <r>
    <x v="0"/>
    <x v="10"/>
    <x v="0"/>
    <s v="Subscriptions - Detail 1"/>
    <n v="26"/>
    <n v="10996.98"/>
    <n v="14827.3"/>
    <n v="4723.25"/>
    <x v="4"/>
  </r>
  <r>
    <x v="1"/>
    <x v="8"/>
    <x v="2"/>
    <s v="Consulting - Detail 4"/>
    <n v="575"/>
    <n v="14690.67"/>
    <n v="24263.63"/>
    <n v="6846.08"/>
    <x v="1"/>
  </r>
  <r>
    <x v="2"/>
    <x v="11"/>
    <x v="1"/>
    <s v="Affiliate Marketing - Detail 2"/>
    <n v="308"/>
    <n v="6878.92"/>
    <n v="10933.95"/>
    <n v="2216.58"/>
    <x v="1"/>
  </r>
  <r>
    <x v="0"/>
    <x v="0"/>
    <x v="4"/>
    <s v="Product Sales - Detail 3"/>
    <n v="756"/>
    <n v="2825.5"/>
    <n v="9496.0400000000009"/>
    <n v="959.72"/>
    <x v="5"/>
  </r>
  <r>
    <x v="0"/>
    <x v="5"/>
    <x v="2"/>
    <s v="Consulting - Detail 5"/>
    <n v="644"/>
    <n v="39757.82"/>
    <n v="47531.79"/>
    <n v="28419.279999999999"/>
    <x v="4"/>
  </r>
  <r>
    <x v="0"/>
    <x v="8"/>
    <x v="3"/>
    <s v="Ads Revenue - Detail 5"/>
    <n v="348"/>
    <n v="40302.769999999997"/>
    <n v="46088.639999999999"/>
    <n v="19026.16"/>
    <x v="5"/>
  </r>
  <r>
    <x v="3"/>
    <x v="7"/>
    <x v="2"/>
    <s v="Consulting - Detail 3"/>
    <n v="986"/>
    <n v="30141.39"/>
    <n v="36596.83"/>
    <n v="11829.89"/>
    <x v="1"/>
  </r>
  <r>
    <x v="3"/>
    <x v="6"/>
    <x v="0"/>
    <s v="Subscriptions - Detail 2"/>
    <n v="913"/>
    <n v="26687.52"/>
    <n v="27547.23"/>
    <n v="8260.6"/>
    <x v="5"/>
  </r>
  <r>
    <x v="2"/>
    <x v="11"/>
    <x v="3"/>
    <s v="Ads Revenue - Detail 4"/>
    <n v="748"/>
    <n v="9007.44"/>
    <n v="13188.17"/>
    <n v="6448.29"/>
    <x v="3"/>
  </r>
  <r>
    <x v="3"/>
    <x v="4"/>
    <x v="4"/>
    <s v="Product Sales - Detail 3"/>
    <n v="14"/>
    <n v="23175.82"/>
    <n v="31384.69"/>
    <n v="11038.53"/>
    <x v="3"/>
  </r>
  <r>
    <x v="2"/>
    <x v="0"/>
    <x v="2"/>
    <s v="Consulting - Detail 2"/>
    <n v="493"/>
    <n v="2573"/>
    <n v="5728.6100000000006"/>
    <n v="835.62"/>
    <x v="4"/>
  </r>
  <r>
    <x v="3"/>
    <x v="10"/>
    <x v="2"/>
    <s v="Consulting - Detail 5"/>
    <n v="91"/>
    <n v="14673.32"/>
    <n v="15890.47"/>
    <n v="8232.36"/>
    <x v="1"/>
  </r>
  <r>
    <x v="2"/>
    <x v="1"/>
    <x v="2"/>
    <s v="Consulting - Detail 5"/>
    <n v="937"/>
    <n v="38429.26"/>
    <n v="46215.69"/>
    <n v="13941.13"/>
    <x v="4"/>
  </r>
  <r>
    <x v="1"/>
    <x v="8"/>
    <x v="2"/>
    <s v="Consulting - Detail 5"/>
    <n v="753"/>
    <n v="39607.51"/>
    <n v="48580.2"/>
    <n v="29873.16"/>
    <x v="3"/>
  </r>
  <r>
    <x v="2"/>
    <x v="1"/>
    <x v="1"/>
    <s v="Affiliate Marketing - Detail 5"/>
    <n v="901"/>
    <n v="25930.1"/>
    <n v="29870.01"/>
    <n v="20609.68"/>
    <x v="4"/>
  </r>
  <r>
    <x v="1"/>
    <x v="10"/>
    <x v="2"/>
    <s v="Consulting - Detail 5"/>
    <n v="708"/>
    <n v="48719.49"/>
    <n v="56436.94"/>
    <n v="28763.360000000001"/>
    <x v="5"/>
  </r>
  <r>
    <x v="3"/>
    <x v="1"/>
    <x v="0"/>
    <s v="Subscriptions - Detail 2"/>
    <n v="969"/>
    <n v="43171.14"/>
    <n v="49849.2"/>
    <n v="14866.39"/>
    <x v="0"/>
  </r>
  <r>
    <x v="2"/>
    <x v="2"/>
    <x v="1"/>
    <s v="Affiliate Marketing - Detail 1"/>
    <n v="117"/>
    <n v="9756.92"/>
    <n v="19117.009999999998"/>
    <n v="7772.21"/>
    <x v="4"/>
  </r>
  <r>
    <x v="1"/>
    <x v="7"/>
    <x v="1"/>
    <s v="Affiliate Marketing - Detail 2"/>
    <n v="879"/>
    <n v="32817.43"/>
    <n v="37001.81"/>
    <n v="13971.12"/>
    <x v="4"/>
  </r>
  <r>
    <x v="0"/>
    <x v="10"/>
    <x v="3"/>
    <s v="Ads Revenue - Detail 5"/>
    <n v="216"/>
    <n v="8172.46"/>
    <n v="16224.39"/>
    <n v="3756.48"/>
    <x v="2"/>
  </r>
  <r>
    <x v="1"/>
    <x v="8"/>
    <x v="4"/>
    <s v="Product Sales - Detail 3"/>
    <n v="932"/>
    <n v="20778.669999999998"/>
    <n v="25931.69"/>
    <n v="15597.52"/>
    <x v="2"/>
  </r>
  <r>
    <x v="1"/>
    <x v="8"/>
    <x v="1"/>
    <s v="Affiliate Marketing - Detail 2"/>
    <n v="289"/>
    <n v="24487.72"/>
    <n v="27282.06"/>
    <n v="8624.65"/>
    <x v="2"/>
  </r>
  <r>
    <x v="3"/>
    <x v="7"/>
    <x v="0"/>
    <s v="Subscriptions - Detail 4"/>
    <n v="469"/>
    <n v="39415.06"/>
    <n v="40328.949999999997"/>
    <n v="13632.59"/>
    <x v="4"/>
  </r>
  <r>
    <x v="1"/>
    <x v="5"/>
    <x v="3"/>
    <s v="Ads Revenue - Detail 2"/>
    <n v="291"/>
    <n v="38694.15"/>
    <n v="47506.26"/>
    <n v="28912.83"/>
    <x v="0"/>
  </r>
  <r>
    <x v="1"/>
    <x v="3"/>
    <x v="1"/>
    <s v="Affiliate Marketing - Detail 1"/>
    <n v="750"/>
    <n v="37102.53"/>
    <n v="38065.730000000003"/>
    <n v="14596.63"/>
    <x v="4"/>
  </r>
  <r>
    <x v="0"/>
    <x v="1"/>
    <x v="4"/>
    <s v="Product Sales - Detail 1"/>
    <n v="687"/>
    <n v="29171.15"/>
    <n v="35151.019999999997"/>
    <n v="17158.63"/>
    <x v="3"/>
  </r>
  <r>
    <x v="1"/>
    <x v="4"/>
    <x v="1"/>
    <s v="Affiliate Marketing - Detail 5"/>
    <n v="594"/>
    <n v="48299.31"/>
    <n v="55377.82"/>
    <n v="34516.99"/>
    <x v="2"/>
  </r>
  <r>
    <x v="0"/>
    <x v="3"/>
    <x v="0"/>
    <s v="Subscriptions - Detail 5"/>
    <n v="175"/>
    <n v="1683.28"/>
    <n v="7924.46"/>
    <n v="632.5"/>
    <x v="1"/>
  </r>
  <r>
    <x v="3"/>
    <x v="8"/>
    <x v="4"/>
    <s v="Product Sales - Detail 2"/>
    <n v="652"/>
    <n v="18588.13"/>
    <n v="23798.36"/>
    <n v="13203.77"/>
    <x v="3"/>
  </r>
  <r>
    <x v="2"/>
    <x v="0"/>
    <x v="1"/>
    <s v="Affiliate Marketing - Detail 3"/>
    <n v="541"/>
    <n v="23840.01"/>
    <n v="30547.33"/>
    <n v="15625.06"/>
    <x v="5"/>
  </r>
  <r>
    <x v="3"/>
    <x v="10"/>
    <x v="0"/>
    <s v="Subscriptions - Detail 5"/>
    <n v="888"/>
    <n v="32620.92"/>
    <n v="41698.85"/>
    <n v="10021.64"/>
    <x v="4"/>
  </r>
  <r>
    <x v="1"/>
    <x v="6"/>
    <x v="2"/>
    <s v="Consulting - Detail 3"/>
    <n v="393"/>
    <n v="37928.07"/>
    <n v="40267.56"/>
    <n v="17684.57"/>
    <x v="5"/>
  </r>
  <r>
    <x v="2"/>
    <x v="4"/>
    <x v="2"/>
    <s v="Consulting - Detail 1"/>
    <n v="778"/>
    <n v="29680.13"/>
    <n v="31184.76"/>
    <n v="12501.6"/>
    <x v="2"/>
  </r>
  <r>
    <x v="1"/>
    <x v="7"/>
    <x v="3"/>
    <s v="Ads Revenue - Detail 3"/>
    <n v="837"/>
    <n v="11528.08"/>
    <n v="15708.08"/>
    <n v="5821.65"/>
    <x v="1"/>
  </r>
  <r>
    <x v="0"/>
    <x v="3"/>
    <x v="3"/>
    <s v="Ads Revenue - Detail 4"/>
    <n v="86"/>
    <n v="20686.150000000001"/>
    <n v="25959.32"/>
    <n v="15978.68"/>
    <x v="2"/>
  </r>
  <r>
    <x v="2"/>
    <x v="7"/>
    <x v="0"/>
    <s v="Subscriptions - Detail 4"/>
    <n v="456"/>
    <n v="4261.51"/>
    <n v="10587.13"/>
    <n v="2919.7"/>
    <x v="3"/>
  </r>
  <r>
    <x v="3"/>
    <x v="0"/>
    <x v="3"/>
    <s v="Ads Revenue - Detail 2"/>
    <n v="988"/>
    <n v="10844.44"/>
    <n v="17566.400000000001"/>
    <n v="3900.67"/>
    <x v="4"/>
  </r>
  <r>
    <x v="0"/>
    <x v="4"/>
    <x v="1"/>
    <s v="Affiliate Marketing - Detail 1"/>
    <n v="630"/>
    <n v="47091.16"/>
    <n v="56701.710000000006"/>
    <n v="22426.63"/>
    <x v="0"/>
  </r>
  <r>
    <x v="2"/>
    <x v="11"/>
    <x v="4"/>
    <s v="Product Sales - Detail 4"/>
    <n v="63"/>
    <n v="40131.1"/>
    <n v="41727.370000000003"/>
    <n v="17441.21"/>
    <x v="0"/>
  </r>
  <r>
    <x v="2"/>
    <x v="11"/>
    <x v="1"/>
    <s v="Affiliate Marketing - Detail 2"/>
    <n v="420"/>
    <n v="38926.550000000003"/>
    <n v="45909.59"/>
    <n v="21567.59"/>
    <x v="2"/>
  </r>
  <r>
    <x v="0"/>
    <x v="3"/>
    <x v="1"/>
    <s v="Affiliate Marketing - Detail 2"/>
    <n v="746"/>
    <n v="12553.2"/>
    <n v="13182.54"/>
    <n v="6960.06"/>
    <x v="2"/>
  </r>
  <r>
    <x v="1"/>
    <x v="5"/>
    <x v="1"/>
    <s v="Affiliate Marketing - Detail 2"/>
    <n v="800"/>
    <n v="47908.67"/>
    <n v="56567.25"/>
    <n v="27934.89"/>
    <x v="3"/>
  </r>
  <r>
    <x v="2"/>
    <x v="6"/>
    <x v="0"/>
    <s v="Subscriptions - Detail 1"/>
    <n v="47"/>
    <n v="36367.660000000003"/>
    <n v="44356"/>
    <n v="18957.77"/>
    <x v="4"/>
  </r>
  <r>
    <x v="0"/>
    <x v="1"/>
    <x v="4"/>
    <s v="Product Sales - Detail 5"/>
    <n v="706"/>
    <n v="8689.65"/>
    <n v="13057.85"/>
    <n v="3791.72"/>
    <x v="2"/>
  </r>
  <r>
    <x v="1"/>
    <x v="0"/>
    <x v="2"/>
    <s v="Consulting - Detail 2"/>
    <n v="877"/>
    <n v="16637.38"/>
    <n v="25421.45"/>
    <n v="6440.43"/>
    <x v="5"/>
  </r>
  <r>
    <x v="3"/>
    <x v="6"/>
    <x v="4"/>
    <s v="Product Sales - Detail 3"/>
    <n v="37"/>
    <n v="12999.63"/>
    <n v="16952.93"/>
    <n v="10338.48"/>
    <x v="4"/>
  </r>
  <r>
    <x v="0"/>
    <x v="0"/>
    <x v="4"/>
    <s v="Product Sales - Detail 3"/>
    <n v="691"/>
    <n v="47684.480000000003"/>
    <n v="51045.04"/>
    <n v="31164.83"/>
    <x v="2"/>
  </r>
  <r>
    <x v="2"/>
    <x v="7"/>
    <x v="2"/>
    <s v="Consulting - Detail 4"/>
    <n v="245"/>
    <n v="42817.84"/>
    <n v="43336.2"/>
    <n v="25004.71"/>
    <x v="0"/>
  </r>
  <r>
    <x v="3"/>
    <x v="6"/>
    <x v="0"/>
    <s v="Subscriptions - Detail 2"/>
    <n v="927"/>
    <n v="24889.05"/>
    <n v="27899.66"/>
    <n v="17364.72"/>
    <x v="5"/>
  </r>
  <r>
    <x v="3"/>
    <x v="11"/>
    <x v="0"/>
    <s v="Subscriptions - Detail 5"/>
    <n v="630"/>
    <n v="16507.21"/>
    <n v="21564.560000000001"/>
    <n v="11379.64"/>
    <x v="3"/>
  </r>
  <r>
    <x v="1"/>
    <x v="10"/>
    <x v="0"/>
    <s v="Subscriptions - Detail 5"/>
    <n v="77"/>
    <n v="32925.43"/>
    <n v="36706.239999999998"/>
    <n v="16641.07"/>
    <x v="0"/>
  </r>
  <r>
    <x v="3"/>
    <x v="2"/>
    <x v="2"/>
    <s v="Consulting - Detail 1"/>
    <n v="811"/>
    <n v="23620.799999999999"/>
    <n v="24850"/>
    <n v="14863.75"/>
    <x v="2"/>
  </r>
  <r>
    <x v="0"/>
    <x v="10"/>
    <x v="1"/>
    <s v="Affiliate Marketing - Detail 4"/>
    <n v="266"/>
    <n v="11300.92"/>
    <n v="19258.38"/>
    <n v="5431.05"/>
    <x v="1"/>
  </r>
  <r>
    <x v="0"/>
    <x v="4"/>
    <x v="2"/>
    <s v="Consulting - Detail 4"/>
    <n v="602"/>
    <n v="41533.599999999999"/>
    <n v="48114.75"/>
    <n v="22261.52"/>
    <x v="3"/>
  </r>
  <r>
    <x v="2"/>
    <x v="4"/>
    <x v="4"/>
    <s v="Product Sales - Detail 1"/>
    <n v="834"/>
    <n v="25271.45"/>
    <n v="30746.43"/>
    <n v="18333.41"/>
    <x v="4"/>
  </r>
  <r>
    <x v="3"/>
    <x v="3"/>
    <x v="3"/>
    <s v="Ads Revenue - Detail 5"/>
    <n v="915"/>
    <n v="15726.85"/>
    <n v="19009.849999999999"/>
    <n v="5413.87"/>
    <x v="3"/>
  </r>
  <r>
    <x v="3"/>
    <x v="4"/>
    <x v="0"/>
    <s v="Subscriptions - Detail 1"/>
    <n v="968"/>
    <n v="15146.93"/>
    <n v="21238.35"/>
    <n v="8289.6200000000008"/>
    <x v="0"/>
  </r>
  <r>
    <x v="2"/>
    <x v="10"/>
    <x v="0"/>
    <s v="Subscriptions - Detail 4"/>
    <n v="103"/>
    <n v="37490.699999999997"/>
    <n v="47050.39"/>
    <n v="23672.69"/>
    <x v="0"/>
  </r>
  <r>
    <x v="1"/>
    <x v="2"/>
    <x v="3"/>
    <s v="Ads Revenue - Detail 3"/>
    <n v="721"/>
    <n v="28236.02"/>
    <n v="34816.5"/>
    <n v="9522.18"/>
    <x v="2"/>
  </r>
  <r>
    <x v="0"/>
    <x v="7"/>
    <x v="3"/>
    <s v="Ads Revenue - Detail 5"/>
    <n v="917"/>
    <n v="15281"/>
    <n v="22773.05"/>
    <n v="9077.98"/>
    <x v="0"/>
  </r>
  <r>
    <x v="3"/>
    <x v="2"/>
    <x v="1"/>
    <s v="Affiliate Marketing - Detail 3"/>
    <n v="906"/>
    <n v="41000.42"/>
    <n v="46970.35"/>
    <n v="24804.39"/>
    <x v="2"/>
  </r>
  <r>
    <x v="0"/>
    <x v="5"/>
    <x v="0"/>
    <s v="Subscriptions - Detail 1"/>
    <n v="435"/>
    <n v="20372.84"/>
    <n v="28435"/>
    <n v="6285.96"/>
    <x v="3"/>
  </r>
  <r>
    <x v="1"/>
    <x v="7"/>
    <x v="0"/>
    <s v="Subscriptions - Detail 5"/>
    <n v="687"/>
    <n v="6900.45"/>
    <n v="11997.55"/>
    <n v="3004.8"/>
    <x v="5"/>
  </r>
  <r>
    <x v="0"/>
    <x v="7"/>
    <x v="0"/>
    <s v="Subscriptions - Detail 5"/>
    <n v="673"/>
    <n v="17000.93"/>
    <n v="22236.91"/>
    <n v="9185.59"/>
    <x v="4"/>
  </r>
  <r>
    <x v="1"/>
    <x v="6"/>
    <x v="4"/>
    <s v="Product Sales - Detail 5"/>
    <n v="294"/>
    <n v="25623.58"/>
    <n v="31229.99"/>
    <n v="8838.34"/>
    <x v="3"/>
  </r>
  <r>
    <x v="1"/>
    <x v="9"/>
    <x v="1"/>
    <s v="Affiliate Marketing - Detail 4"/>
    <n v="842"/>
    <n v="4964.47"/>
    <n v="11920.89"/>
    <n v="3669.27"/>
    <x v="3"/>
  </r>
  <r>
    <x v="3"/>
    <x v="7"/>
    <x v="3"/>
    <s v="Ads Revenue - Detail 1"/>
    <n v="31"/>
    <n v="1360.98"/>
    <n v="6541.8899999999994"/>
    <n v="670.83"/>
    <x v="0"/>
  </r>
  <r>
    <x v="1"/>
    <x v="11"/>
    <x v="0"/>
    <s v="Subscriptions - Detail 5"/>
    <n v="290"/>
    <n v="49734.71"/>
    <n v="51091.42"/>
    <n v="23779.33"/>
    <x v="4"/>
  </r>
  <r>
    <x v="2"/>
    <x v="4"/>
    <x v="3"/>
    <s v="Ads Revenue - Detail 3"/>
    <n v="705"/>
    <n v="42255.27"/>
    <n v="44856.74"/>
    <n v="27714.81"/>
    <x v="0"/>
  </r>
  <r>
    <x v="2"/>
    <x v="1"/>
    <x v="0"/>
    <s v="Subscriptions - Detail 5"/>
    <n v="280"/>
    <n v="34757.870000000003"/>
    <n v="40704.79"/>
    <n v="26694.89"/>
    <x v="3"/>
  </r>
  <r>
    <x v="3"/>
    <x v="10"/>
    <x v="0"/>
    <s v="Subscriptions - Detail 1"/>
    <n v="154"/>
    <n v="7124.46"/>
    <n v="7861.85"/>
    <n v="2941.34"/>
    <x v="3"/>
  </r>
  <r>
    <x v="0"/>
    <x v="11"/>
    <x v="0"/>
    <s v="Subscriptions - Detail 4"/>
    <n v="582"/>
    <n v="3541.79"/>
    <n v="6998.4699999999993"/>
    <n v="1585.28"/>
    <x v="2"/>
  </r>
  <r>
    <x v="2"/>
    <x v="10"/>
    <x v="3"/>
    <s v="Ads Revenue - Detail 1"/>
    <n v="544"/>
    <n v="34659.21"/>
    <n v="41710.67"/>
    <n v="19469.91"/>
    <x v="5"/>
  </r>
  <r>
    <x v="2"/>
    <x v="8"/>
    <x v="2"/>
    <s v="Consulting - Detail 4"/>
    <n v="705"/>
    <n v="39879.85"/>
    <n v="43559.57"/>
    <n v="19740.34"/>
    <x v="5"/>
  </r>
  <r>
    <x v="2"/>
    <x v="1"/>
    <x v="2"/>
    <s v="Consulting - Detail 2"/>
    <n v="368"/>
    <n v="28531.919999999998"/>
    <n v="35105.769999999997"/>
    <n v="9616.49"/>
    <x v="0"/>
  </r>
  <r>
    <x v="0"/>
    <x v="7"/>
    <x v="0"/>
    <s v="Subscriptions - Detail 5"/>
    <n v="843"/>
    <n v="7740.18"/>
    <n v="14022.17"/>
    <n v="4007.65"/>
    <x v="5"/>
  </r>
  <r>
    <x v="3"/>
    <x v="2"/>
    <x v="2"/>
    <s v="Consulting - Detail 4"/>
    <n v="446"/>
    <n v="30105.86"/>
    <n v="38375.129999999997"/>
    <n v="19237.8"/>
    <x v="5"/>
  </r>
  <r>
    <x v="0"/>
    <x v="6"/>
    <x v="4"/>
    <s v="Product Sales - Detail 4"/>
    <n v="787"/>
    <n v="30379.97"/>
    <n v="31790.02"/>
    <n v="18124.47"/>
    <x v="4"/>
  </r>
  <r>
    <x v="1"/>
    <x v="4"/>
    <x v="1"/>
    <s v="Affiliate Marketing - Detail 5"/>
    <n v="492"/>
    <n v="23827.27"/>
    <n v="25299.72"/>
    <n v="15081.92"/>
    <x v="3"/>
  </r>
  <r>
    <x v="1"/>
    <x v="9"/>
    <x v="1"/>
    <s v="Affiliate Marketing - Detail 5"/>
    <n v="939"/>
    <n v="7235.18"/>
    <n v="14150.26"/>
    <n v="5678.01"/>
    <x v="0"/>
  </r>
  <r>
    <x v="2"/>
    <x v="11"/>
    <x v="2"/>
    <s v="Consulting - Detail 2"/>
    <n v="865"/>
    <n v="46028.55"/>
    <n v="55816.4"/>
    <n v="26001.01"/>
    <x v="2"/>
  </r>
  <r>
    <x v="0"/>
    <x v="10"/>
    <x v="4"/>
    <s v="Product Sales - Detail 1"/>
    <n v="986"/>
    <n v="36635.54"/>
    <n v="41678.03"/>
    <n v="19232.52"/>
    <x v="4"/>
  </r>
  <r>
    <x v="0"/>
    <x v="5"/>
    <x v="1"/>
    <s v="Affiliate Marketing - Detail 2"/>
    <n v="28"/>
    <n v="44385.08"/>
    <n v="53990.78"/>
    <n v="14307.19"/>
    <x v="1"/>
  </r>
  <r>
    <x v="1"/>
    <x v="4"/>
    <x v="2"/>
    <s v="Consulting - Detail 5"/>
    <n v="351"/>
    <n v="30455.82"/>
    <n v="40113.21"/>
    <n v="21808.59"/>
    <x v="2"/>
  </r>
  <r>
    <x v="2"/>
    <x v="4"/>
    <x v="2"/>
    <s v="Consulting - Detail 4"/>
    <n v="238"/>
    <n v="31898.77"/>
    <n v="41436.53"/>
    <n v="16528.59"/>
    <x v="5"/>
  </r>
  <r>
    <x v="2"/>
    <x v="9"/>
    <x v="0"/>
    <s v="Subscriptions - Detail 5"/>
    <n v="36"/>
    <n v="1996.23"/>
    <n v="7846.01"/>
    <n v="1204.92"/>
    <x v="0"/>
  </r>
  <r>
    <x v="0"/>
    <x v="1"/>
    <x v="3"/>
    <s v="Ads Revenue - Detail 3"/>
    <n v="762"/>
    <n v="44611.27"/>
    <n v="53760.649999999987"/>
    <n v="19989.12"/>
    <x v="1"/>
  </r>
  <r>
    <x v="1"/>
    <x v="2"/>
    <x v="4"/>
    <s v="Product Sales - Detail 2"/>
    <n v="71"/>
    <n v="12025.08"/>
    <n v="12862.91"/>
    <n v="8454.61"/>
    <x v="1"/>
  </r>
  <r>
    <x v="0"/>
    <x v="5"/>
    <x v="3"/>
    <s v="Ads Revenue - Detail 3"/>
    <n v="439"/>
    <n v="41076.47"/>
    <n v="42541.85"/>
    <n v="30584.36"/>
    <x v="0"/>
  </r>
  <r>
    <x v="2"/>
    <x v="1"/>
    <x v="3"/>
    <s v="Ads Revenue - Detail 4"/>
    <n v="119"/>
    <n v="8166.35"/>
    <n v="14607.14"/>
    <n v="2469.0700000000002"/>
    <x v="1"/>
  </r>
  <r>
    <x v="2"/>
    <x v="6"/>
    <x v="1"/>
    <s v="Affiliate Marketing - Detail 1"/>
    <n v="297"/>
    <n v="45798.37"/>
    <n v="50387.44"/>
    <n v="35446.9"/>
    <x v="1"/>
  </r>
  <r>
    <x v="3"/>
    <x v="7"/>
    <x v="3"/>
    <s v="Ads Revenue - Detail 2"/>
    <n v="275"/>
    <n v="35645.39"/>
    <n v="43169.9"/>
    <n v="15520.31"/>
    <x v="5"/>
  </r>
  <r>
    <x v="3"/>
    <x v="0"/>
    <x v="0"/>
    <s v="Subscriptions - Detail 5"/>
    <n v="28"/>
    <n v="42083.59"/>
    <n v="46164.67"/>
    <n v="16918.740000000002"/>
    <x v="2"/>
  </r>
  <r>
    <x v="3"/>
    <x v="10"/>
    <x v="2"/>
    <s v="Consulting - Detail 1"/>
    <n v="877"/>
    <n v="34428.49"/>
    <n v="40090.04"/>
    <n v="14303.02"/>
    <x v="2"/>
  </r>
  <r>
    <x v="1"/>
    <x v="0"/>
    <x v="1"/>
    <s v="Affiliate Marketing - Detail 3"/>
    <n v="961"/>
    <n v="41510.19"/>
    <n v="49381.27"/>
    <n v="15232.05"/>
    <x v="5"/>
  </r>
  <r>
    <x v="0"/>
    <x v="0"/>
    <x v="2"/>
    <s v="Consulting - Detail 3"/>
    <n v="377"/>
    <n v="28536.91"/>
    <n v="29515.82"/>
    <n v="9839.94"/>
    <x v="0"/>
  </r>
  <r>
    <x v="3"/>
    <x v="5"/>
    <x v="4"/>
    <s v="Product Sales - Detail 3"/>
    <n v="124"/>
    <n v="41345.82"/>
    <n v="42248.89"/>
    <n v="22812.93"/>
    <x v="1"/>
  </r>
  <r>
    <x v="0"/>
    <x v="11"/>
    <x v="3"/>
    <s v="Ads Revenue - Detail 1"/>
    <n v="378"/>
    <n v="1611.3"/>
    <n v="6702.04"/>
    <n v="690.63"/>
    <x v="5"/>
  </r>
  <r>
    <x v="0"/>
    <x v="10"/>
    <x v="0"/>
    <s v="Subscriptions - Detail 3"/>
    <n v="771"/>
    <n v="21069.55"/>
    <n v="24551.919999999998"/>
    <n v="7490.01"/>
    <x v="0"/>
  </r>
  <r>
    <x v="0"/>
    <x v="11"/>
    <x v="1"/>
    <s v="Affiliate Marketing - Detail 4"/>
    <n v="742"/>
    <n v="33496.199999999997"/>
    <n v="41277.339999999997"/>
    <n v="25001.03"/>
    <x v="1"/>
  </r>
  <r>
    <x v="2"/>
    <x v="0"/>
    <x v="0"/>
    <s v="Subscriptions - Detail 3"/>
    <n v="703"/>
    <n v="27592.1"/>
    <n v="35237.599999999999"/>
    <n v="8479.2800000000007"/>
    <x v="2"/>
  </r>
  <r>
    <x v="3"/>
    <x v="7"/>
    <x v="2"/>
    <s v="Consulting - Detail 1"/>
    <n v="188"/>
    <n v="34228.370000000003"/>
    <n v="39719.120000000003"/>
    <n v="11301.87"/>
    <x v="4"/>
  </r>
  <r>
    <x v="2"/>
    <x v="1"/>
    <x v="1"/>
    <s v="Affiliate Marketing - Detail 1"/>
    <n v="595"/>
    <n v="45507"/>
    <n v="52038.62"/>
    <n v="27336.560000000001"/>
    <x v="4"/>
  </r>
  <r>
    <x v="0"/>
    <x v="0"/>
    <x v="4"/>
    <s v="Product Sales - Detail 3"/>
    <n v="747"/>
    <n v="3289.64"/>
    <n v="4995.8"/>
    <n v="2095.9699999999998"/>
    <x v="5"/>
  </r>
  <r>
    <x v="2"/>
    <x v="5"/>
    <x v="3"/>
    <s v="Ads Revenue - Detail 5"/>
    <n v="803"/>
    <n v="34117.71"/>
    <n v="39857.35"/>
    <n v="15311.29"/>
    <x v="3"/>
  </r>
  <r>
    <x v="0"/>
    <x v="0"/>
    <x v="0"/>
    <s v="Subscriptions - Detail 3"/>
    <n v="495"/>
    <n v="32479.4"/>
    <n v="37811.03"/>
    <n v="17370.22"/>
    <x v="3"/>
  </r>
  <r>
    <x v="0"/>
    <x v="5"/>
    <x v="1"/>
    <s v="Affiliate Marketing - Detail 5"/>
    <n v="705"/>
    <n v="47050.37"/>
    <n v="52455.54"/>
    <n v="27773.86"/>
    <x v="1"/>
  </r>
  <r>
    <x v="1"/>
    <x v="8"/>
    <x v="4"/>
    <s v="Product Sales - Detail 2"/>
    <n v="241"/>
    <n v="22281.06"/>
    <n v="31148.41"/>
    <n v="11955.29"/>
    <x v="1"/>
  </r>
  <r>
    <x v="0"/>
    <x v="5"/>
    <x v="2"/>
    <s v="Consulting - Detail 4"/>
    <n v="18"/>
    <n v="47463.88"/>
    <n v="53455.839999999997"/>
    <n v="24453.93"/>
    <x v="2"/>
  </r>
  <r>
    <x v="1"/>
    <x v="1"/>
    <x v="0"/>
    <s v="Subscriptions - Detail 5"/>
    <n v="825"/>
    <n v="40436.269999999997"/>
    <n v="41447.539999999994"/>
    <n v="15055.26"/>
    <x v="1"/>
  </r>
  <r>
    <x v="2"/>
    <x v="10"/>
    <x v="1"/>
    <s v="Affiliate Marketing - Detail 5"/>
    <n v="94"/>
    <n v="30504.57"/>
    <n v="37258.730000000003"/>
    <n v="15305.01"/>
    <x v="1"/>
  </r>
  <r>
    <x v="1"/>
    <x v="2"/>
    <x v="1"/>
    <s v="Affiliate Marketing - Detail 4"/>
    <n v="48"/>
    <n v="18391.14"/>
    <n v="26090.19"/>
    <n v="13221.15"/>
    <x v="0"/>
  </r>
  <r>
    <x v="1"/>
    <x v="8"/>
    <x v="0"/>
    <s v="Subscriptions - Detail 1"/>
    <n v="947"/>
    <n v="14533.78"/>
    <n v="16985.59"/>
    <n v="11231.91"/>
    <x v="3"/>
  </r>
  <r>
    <x v="2"/>
    <x v="1"/>
    <x v="3"/>
    <s v="Ads Revenue - Detail 3"/>
    <n v="770"/>
    <n v="40966.269999999997"/>
    <n v="46250.7"/>
    <n v="21785.57"/>
    <x v="2"/>
  </r>
  <r>
    <x v="1"/>
    <x v="8"/>
    <x v="4"/>
    <s v="Product Sales - Detail 5"/>
    <n v="328"/>
    <n v="8305.86"/>
    <n v="9479.18"/>
    <n v="3417"/>
    <x v="2"/>
  </r>
  <r>
    <x v="2"/>
    <x v="3"/>
    <x v="2"/>
    <s v="Consulting - Detail 1"/>
    <n v="49"/>
    <n v="18779.96"/>
    <n v="23864.15"/>
    <n v="14209.19"/>
    <x v="2"/>
  </r>
  <r>
    <x v="0"/>
    <x v="6"/>
    <x v="2"/>
    <s v="Consulting - Detail 4"/>
    <n v="822"/>
    <n v="14501.69"/>
    <n v="21698.27"/>
    <n v="4539.13"/>
    <x v="0"/>
  </r>
  <r>
    <x v="0"/>
    <x v="9"/>
    <x v="1"/>
    <s v="Affiliate Marketing - Detail 1"/>
    <n v="559"/>
    <n v="34810.199999999997"/>
    <n v="42635.86"/>
    <n v="14880.43"/>
    <x v="0"/>
  </r>
  <r>
    <x v="1"/>
    <x v="7"/>
    <x v="0"/>
    <s v="Subscriptions - Detail 1"/>
    <n v="1000"/>
    <n v="31288.61"/>
    <n v="37371.949999999997"/>
    <n v="22629.26"/>
    <x v="2"/>
  </r>
  <r>
    <x v="3"/>
    <x v="0"/>
    <x v="2"/>
    <s v="Consulting - Detail 3"/>
    <n v="822"/>
    <n v="47204.78"/>
    <n v="49559.040000000001"/>
    <n v="18171.52"/>
    <x v="5"/>
  </r>
  <r>
    <x v="0"/>
    <x v="4"/>
    <x v="2"/>
    <s v="Consulting - Detail 3"/>
    <n v="26"/>
    <n v="25784.84"/>
    <n v="26467.43"/>
    <n v="18841.34"/>
    <x v="2"/>
  </r>
  <r>
    <x v="2"/>
    <x v="7"/>
    <x v="4"/>
    <s v="Product Sales - Detail 3"/>
    <n v="785"/>
    <n v="19819.98"/>
    <n v="20622.400000000001"/>
    <n v="10711.61"/>
    <x v="5"/>
  </r>
  <r>
    <x v="0"/>
    <x v="8"/>
    <x v="0"/>
    <s v="Subscriptions - Detail 5"/>
    <n v="561"/>
    <n v="20614.86"/>
    <n v="23128.42"/>
    <n v="13559.64"/>
    <x v="4"/>
  </r>
  <r>
    <x v="1"/>
    <x v="10"/>
    <x v="2"/>
    <s v="Consulting - Detail 5"/>
    <n v="411"/>
    <n v="22331.41"/>
    <n v="28269.360000000001"/>
    <n v="9264.35"/>
    <x v="2"/>
  </r>
  <r>
    <x v="3"/>
    <x v="2"/>
    <x v="0"/>
    <s v="Subscriptions - Detail 5"/>
    <n v="552"/>
    <n v="19211.43"/>
    <n v="24352.9"/>
    <n v="13008.93"/>
    <x v="1"/>
  </r>
  <r>
    <x v="0"/>
    <x v="11"/>
    <x v="2"/>
    <s v="Consulting - Detail 5"/>
    <n v="913"/>
    <n v="39277.81"/>
    <n v="43186.17"/>
    <n v="22679.03"/>
    <x v="5"/>
  </r>
  <r>
    <x v="3"/>
    <x v="9"/>
    <x v="4"/>
    <s v="Product Sales - Detail 3"/>
    <n v="93"/>
    <n v="14257.1"/>
    <n v="16333.52"/>
    <n v="6313.28"/>
    <x v="5"/>
  </r>
  <r>
    <x v="1"/>
    <x v="4"/>
    <x v="0"/>
    <s v="Subscriptions - Detail 4"/>
    <n v="533"/>
    <n v="24762.58"/>
    <n v="27921.64"/>
    <n v="15160"/>
    <x v="0"/>
  </r>
  <r>
    <x v="1"/>
    <x v="9"/>
    <x v="2"/>
    <s v="Consulting - Detail 4"/>
    <n v="795"/>
    <n v="43512.11"/>
    <n v="45966.7"/>
    <n v="20691.07"/>
    <x v="5"/>
  </r>
  <r>
    <x v="1"/>
    <x v="10"/>
    <x v="3"/>
    <s v="Ads Revenue - Detail 2"/>
    <n v="687"/>
    <n v="31155.57"/>
    <n v="35968.730000000003"/>
    <n v="13807.79"/>
    <x v="2"/>
  </r>
  <r>
    <x v="0"/>
    <x v="8"/>
    <x v="1"/>
    <s v="Affiliate Marketing - Detail 2"/>
    <n v="498"/>
    <n v="46411.59"/>
    <n v="53725.61"/>
    <n v="26378.17"/>
    <x v="2"/>
  </r>
  <r>
    <x v="0"/>
    <x v="0"/>
    <x v="3"/>
    <s v="Ads Revenue - Detail 4"/>
    <n v="733"/>
    <n v="23835.39"/>
    <n v="32029.439999999999"/>
    <n v="8470.35"/>
    <x v="1"/>
  </r>
  <r>
    <x v="3"/>
    <x v="2"/>
    <x v="4"/>
    <s v="Product Sales - Detail 1"/>
    <n v="802"/>
    <n v="48231.67"/>
    <n v="55895.73"/>
    <n v="24458"/>
    <x v="1"/>
  </r>
  <r>
    <x v="0"/>
    <x v="5"/>
    <x v="1"/>
    <s v="Affiliate Marketing - Detail 5"/>
    <n v="627"/>
    <n v="31980.66"/>
    <n v="37863.94"/>
    <n v="13424.6"/>
    <x v="2"/>
  </r>
  <r>
    <x v="0"/>
    <x v="7"/>
    <x v="0"/>
    <s v="Subscriptions - Detail 1"/>
    <n v="272"/>
    <n v="15193.15"/>
    <n v="17388.669999999998"/>
    <n v="7823"/>
    <x v="4"/>
  </r>
  <r>
    <x v="0"/>
    <x v="7"/>
    <x v="3"/>
    <s v="Ads Revenue - Detail 5"/>
    <n v="629"/>
    <n v="44950.54"/>
    <n v="45926.95"/>
    <n v="15808.87"/>
    <x v="0"/>
  </r>
  <r>
    <x v="0"/>
    <x v="7"/>
    <x v="0"/>
    <s v="Subscriptions - Detail 4"/>
    <n v="435"/>
    <n v="27375.65"/>
    <n v="36214.53"/>
    <n v="15980.86"/>
    <x v="0"/>
  </r>
  <r>
    <x v="1"/>
    <x v="7"/>
    <x v="3"/>
    <s v="Ads Revenue - Detail 1"/>
    <n v="768"/>
    <n v="37981.25"/>
    <n v="43769.18"/>
    <n v="20081.86"/>
    <x v="3"/>
  </r>
  <r>
    <x v="1"/>
    <x v="4"/>
    <x v="0"/>
    <s v="Subscriptions - Detail 3"/>
    <n v="725"/>
    <n v="24655.4"/>
    <n v="29975.27"/>
    <n v="10471.66"/>
    <x v="3"/>
  </r>
  <r>
    <x v="1"/>
    <x v="5"/>
    <x v="1"/>
    <s v="Affiliate Marketing - Detail 5"/>
    <n v="995"/>
    <n v="6132.09"/>
    <n v="14714.81"/>
    <n v="2907.61"/>
    <x v="4"/>
  </r>
  <r>
    <x v="2"/>
    <x v="1"/>
    <x v="1"/>
    <s v="Affiliate Marketing - Detail 5"/>
    <n v="117"/>
    <n v="38974.74"/>
    <n v="40582.69"/>
    <n v="18939.87"/>
    <x v="1"/>
  </r>
  <r>
    <x v="0"/>
    <x v="10"/>
    <x v="3"/>
    <s v="Ads Revenue - Detail 2"/>
    <n v="583"/>
    <n v="6605.93"/>
    <n v="15883.52"/>
    <n v="3003.75"/>
    <x v="5"/>
  </r>
  <r>
    <x v="0"/>
    <x v="8"/>
    <x v="4"/>
    <s v="Product Sales - Detail 3"/>
    <n v="55"/>
    <n v="46792.82"/>
    <n v="49467.26"/>
    <n v="21857.29"/>
    <x v="3"/>
  </r>
  <r>
    <x v="1"/>
    <x v="9"/>
    <x v="2"/>
    <s v="Consulting - Detail 3"/>
    <n v="61"/>
    <n v="30257.56"/>
    <n v="35914.03"/>
    <n v="10736.98"/>
    <x v="2"/>
  </r>
  <r>
    <x v="2"/>
    <x v="0"/>
    <x v="0"/>
    <s v="Subscriptions - Detail 1"/>
    <n v="743"/>
    <n v="7163.58"/>
    <n v="10759.43"/>
    <n v="4445.84"/>
    <x v="0"/>
  </r>
  <r>
    <x v="2"/>
    <x v="11"/>
    <x v="2"/>
    <s v="Consulting - Detail 4"/>
    <n v="297"/>
    <n v="19372.25"/>
    <n v="24404.45"/>
    <n v="12263.57"/>
    <x v="5"/>
  </r>
  <r>
    <x v="1"/>
    <x v="4"/>
    <x v="2"/>
    <s v="Consulting - Detail 2"/>
    <n v="326"/>
    <n v="32873.1"/>
    <n v="36291.46"/>
    <n v="11119.59"/>
    <x v="0"/>
  </r>
  <r>
    <x v="1"/>
    <x v="7"/>
    <x v="1"/>
    <s v="Affiliate Marketing - Detail 2"/>
    <n v="912"/>
    <n v="46604.5"/>
    <n v="55110.78"/>
    <n v="29131.97"/>
    <x v="3"/>
  </r>
  <r>
    <x v="0"/>
    <x v="11"/>
    <x v="4"/>
    <s v="Product Sales - Detail 1"/>
    <n v="38"/>
    <n v="40934"/>
    <n v="48840.93"/>
    <n v="24737.85"/>
    <x v="0"/>
  </r>
  <r>
    <x v="3"/>
    <x v="11"/>
    <x v="3"/>
    <s v="Ads Revenue - Detail 2"/>
    <n v="573"/>
    <n v="21210.94"/>
    <n v="30662.46"/>
    <n v="14858.17"/>
    <x v="1"/>
  </r>
  <r>
    <x v="3"/>
    <x v="5"/>
    <x v="3"/>
    <s v="Ads Revenue - Detail 3"/>
    <n v="470"/>
    <n v="28291.37"/>
    <n v="37892.43"/>
    <n v="13962.23"/>
    <x v="2"/>
  </r>
  <r>
    <x v="2"/>
    <x v="9"/>
    <x v="3"/>
    <s v="Ads Revenue - Detail 1"/>
    <n v="871"/>
    <n v="45218.73"/>
    <n v="53271.43"/>
    <n v="35887.160000000003"/>
    <x v="1"/>
  </r>
  <r>
    <x v="0"/>
    <x v="11"/>
    <x v="1"/>
    <s v="Affiliate Marketing - Detail 1"/>
    <n v="510"/>
    <n v="38276.550000000003"/>
    <n v="46889.04"/>
    <n v="12237.81"/>
    <x v="3"/>
  </r>
  <r>
    <x v="1"/>
    <x v="1"/>
    <x v="3"/>
    <s v="Ads Revenue - Detail 1"/>
    <n v="775"/>
    <n v="34003.699999999997"/>
    <n v="39205.69"/>
    <n v="13254.53"/>
    <x v="4"/>
  </r>
  <r>
    <x v="2"/>
    <x v="9"/>
    <x v="4"/>
    <s v="Product Sales - Detail 4"/>
    <n v="308"/>
    <n v="16542.849999999999"/>
    <n v="25111.7"/>
    <n v="5161.63"/>
    <x v="1"/>
  </r>
  <r>
    <x v="2"/>
    <x v="3"/>
    <x v="3"/>
    <s v="Ads Revenue - Detail 4"/>
    <n v="729"/>
    <n v="18140.900000000001"/>
    <n v="20246.7"/>
    <n v="11140.78"/>
    <x v="0"/>
  </r>
  <r>
    <x v="0"/>
    <x v="6"/>
    <x v="0"/>
    <s v="Subscriptions - Detail 5"/>
    <n v="143"/>
    <n v="49711.23"/>
    <n v="50508.990000000013"/>
    <n v="30040.6"/>
    <x v="5"/>
  </r>
  <r>
    <x v="3"/>
    <x v="3"/>
    <x v="0"/>
    <s v="Subscriptions - Detail 3"/>
    <n v="349"/>
    <n v="25392.63"/>
    <n v="32051.14"/>
    <n v="8270.1299999999992"/>
    <x v="5"/>
  </r>
  <r>
    <x v="1"/>
    <x v="3"/>
    <x v="4"/>
    <s v="Product Sales - Detail 4"/>
    <n v="469"/>
    <n v="48669.81"/>
    <n v="57434.720000000001"/>
    <n v="27076.84"/>
    <x v="5"/>
  </r>
  <r>
    <x v="2"/>
    <x v="4"/>
    <x v="4"/>
    <s v="Product Sales - Detail 3"/>
    <n v="370"/>
    <n v="38281.279999999999"/>
    <n v="46226.080000000002"/>
    <n v="23905.11"/>
    <x v="3"/>
  </r>
  <r>
    <x v="3"/>
    <x v="11"/>
    <x v="4"/>
    <s v="Product Sales - Detail 5"/>
    <n v="262"/>
    <n v="49999.14"/>
    <n v="53203.25"/>
    <n v="19737.59"/>
    <x v="5"/>
  </r>
  <r>
    <x v="3"/>
    <x v="4"/>
    <x v="2"/>
    <s v="Consulting - Detail 5"/>
    <n v="723"/>
    <n v="37707.19"/>
    <n v="41387.06"/>
    <n v="27129.51"/>
    <x v="3"/>
  </r>
  <r>
    <x v="1"/>
    <x v="8"/>
    <x v="0"/>
    <s v="Subscriptions - Detail 2"/>
    <n v="492"/>
    <n v="49118.080000000002"/>
    <n v="52107.72"/>
    <n v="31951.99"/>
    <x v="1"/>
  </r>
  <r>
    <x v="3"/>
    <x v="7"/>
    <x v="2"/>
    <s v="Consulting - Detail 5"/>
    <n v="214"/>
    <n v="41342.29"/>
    <n v="44137.52"/>
    <n v="32322.720000000001"/>
    <x v="0"/>
  </r>
  <r>
    <x v="2"/>
    <x v="3"/>
    <x v="0"/>
    <s v="Subscriptions - Detail 4"/>
    <n v="200"/>
    <n v="16663.77"/>
    <n v="18680.09"/>
    <n v="11992.57"/>
    <x v="0"/>
  </r>
  <r>
    <x v="0"/>
    <x v="6"/>
    <x v="0"/>
    <s v="Subscriptions - Detail 5"/>
    <n v="661"/>
    <n v="25498.78"/>
    <n v="34300.9"/>
    <n v="13248.05"/>
    <x v="2"/>
  </r>
  <r>
    <x v="3"/>
    <x v="2"/>
    <x v="2"/>
    <s v="Consulting - Detail 3"/>
    <n v="573"/>
    <n v="26977.64"/>
    <n v="29045.21"/>
    <n v="18049.150000000001"/>
    <x v="0"/>
  </r>
  <r>
    <x v="2"/>
    <x v="3"/>
    <x v="2"/>
    <s v="Consulting - Detail 5"/>
    <n v="236"/>
    <n v="46236.35"/>
    <n v="55131.97"/>
    <n v="30933.15"/>
    <x v="3"/>
  </r>
  <r>
    <x v="1"/>
    <x v="11"/>
    <x v="2"/>
    <s v="Consulting - Detail 5"/>
    <n v="893"/>
    <n v="37771.83"/>
    <n v="40416.639999999999"/>
    <n v="20955.52"/>
    <x v="0"/>
  </r>
  <r>
    <x v="2"/>
    <x v="5"/>
    <x v="3"/>
    <s v="Ads Revenue - Detail 1"/>
    <n v="581"/>
    <n v="34687.53"/>
    <n v="38232.080000000002"/>
    <n v="14727.8"/>
    <x v="5"/>
  </r>
  <r>
    <x v="0"/>
    <x v="9"/>
    <x v="3"/>
    <s v="Ads Revenue - Detail 4"/>
    <n v="133"/>
    <n v="31733.15"/>
    <n v="34442.28"/>
    <n v="18737.8"/>
    <x v="3"/>
  </r>
  <r>
    <x v="3"/>
    <x v="4"/>
    <x v="3"/>
    <s v="Ads Revenue - Detail 3"/>
    <n v="815"/>
    <n v="15958.83"/>
    <n v="20506.740000000002"/>
    <n v="12114.81"/>
    <x v="5"/>
  </r>
  <r>
    <x v="1"/>
    <x v="0"/>
    <x v="2"/>
    <s v="Consulting - Detail 5"/>
    <n v="254"/>
    <n v="30713.46"/>
    <n v="38770.78"/>
    <n v="18713.64"/>
    <x v="0"/>
  </r>
  <r>
    <x v="1"/>
    <x v="3"/>
    <x v="2"/>
    <s v="Consulting - Detail 2"/>
    <n v="256"/>
    <n v="42397.52"/>
    <n v="49343.509999999987"/>
    <n v="30974"/>
    <x v="4"/>
  </r>
  <r>
    <x v="3"/>
    <x v="1"/>
    <x v="1"/>
    <s v="Affiliate Marketing - Detail 3"/>
    <n v="813"/>
    <n v="18319.02"/>
    <n v="21094.86"/>
    <n v="14131.93"/>
    <x v="5"/>
  </r>
  <r>
    <x v="3"/>
    <x v="5"/>
    <x v="0"/>
    <s v="Subscriptions - Detail 5"/>
    <n v="215"/>
    <n v="20626.2"/>
    <n v="25949.88"/>
    <n v="15775.14"/>
    <x v="3"/>
  </r>
  <r>
    <x v="0"/>
    <x v="5"/>
    <x v="2"/>
    <s v="Consulting - Detail 4"/>
    <n v="131"/>
    <n v="48556.97"/>
    <n v="52380.12"/>
    <n v="27113.54"/>
    <x v="1"/>
  </r>
  <r>
    <x v="2"/>
    <x v="0"/>
    <x v="0"/>
    <s v="Subscriptions - Detail 1"/>
    <n v="215"/>
    <n v="13741.54"/>
    <n v="19240.18"/>
    <n v="10346.92"/>
    <x v="5"/>
  </r>
  <r>
    <x v="2"/>
    <x v="8"/>
    <x v="2"/>
    <s v="Consulting - Detail 5"/>
    <n v="169"/>
    <n v="21930.65"/>
    <n v="23596.67"/>
    <n v="8956.7800000000007"/>
    <x v="0"/>
  </r>
  <r>
    <x v="2"/>
    <x v="9"/>
    <x v="4"/>
    <s v="Product Sales - Detail 3"/>
    <n v="783"/>
    <n v="23676.68"/>
    <n v="25375.77"/>
    <n v="13447.23"/>
    <x v="5"/>
  </r>
  <r>
    <x v="0"/>
    <x v="2"/>
    <x v="2"/>
    <s v="Consulting - Detail 5"/>
    <n v="542"/>
    <n v="44207.69"/>
    <n v="53520.95"/>
    <n v="22579.46"/>
    <x v="5"/>
  </r>
  <r>
    <x v="2"/>
    <x v="6"/>
    <x v="0"/>
    <s v="Subscriptions - Detail 1"/>
    <n v="626"/>
    <n v="2038.02"/>
    <n v="3294.4"/>
    <n v="999.94"/>
    <x v="2"/>
  </r>
  <r>
    <x v="3"/>
    <x v="6"/>
    <x v="4"/>
    <s v="Product Sales - Detail 3"/>
    <n v="675"/>
    <n v="23310.94"/>
    <n v="31267.85"/>
    <n v="14524.75"/>
    <x v="5"/>
  </r>
  <r>
    <x v="3"/>
    <x v="5"/>
    <x v="2"/>
    <s v="Consulting - Detail 3"/>
    <n v="141"/>
    <n v="42688.27"/>
    <n v="50238.259999999987"/>
    <n v="33011.58"/>
    <x v="3"/>
  </r>
  <r>
    <x v="0"/>
    <x v="2"/>
    <x v="4"/>
    <s v="Product Sales - Detail 5"/>
    <n v="464"/>
    <n v="8369.86"/>
    <n v="11994.73"/>
    <n v="3316.49"/>
    <x v="1"/>
  </r>
  <r>
    <x v="3"/>
    <x v="9"/>
    <x v="3"/>
    <s v="Ads Revenue - Detail 1"/>
    <n v="796"/>
    <n v="44321.94"/>
    <n v="46226.600000000013"/>
    <n v="21560.27"/>
    <x v="1"/>
  </r>
  <r>
    <x v="2"/>
    <x v="7"/>
    <x v="3"/>
    <s v="Ads Revenue - Detail 2"/>
    <n v="822"/>
    <n v="41634.21"/>
    <n v="50922.54"/>
    <n v="15733.92"/>
    <x v="0"/>
  </r>
  <r>
    <x v="3"/>
    <x v="10"/>
    <x v="3"/>
    <s v="Ads Revenue - Detail 5"/>
    <n v="937"/>
    <n v="8107.04"/>
    <n v="13605.55"/>
    <n v="4446.7700000000004"/>
    <x v="5"/>
  </r>
  <r>
    <x v="3"/>
    <x v="0"/>
    <x v="4"/>
    <s v="Product Sales - Detail 3"/>
    <n v="643"/>
    <n v="49673.31"/>
    <n v="55782.62"/>
    <n v="18862.16"/>
    <x v="1"/>
  </r>
  <r>
    <x v="1"/>
    <x v="8"/>
    <x v="4"/>
    <s v="Product Sales - Detail 1"/>
    <n v="217"/>
    <n v="23793.57"/>
    <n v="32201.17"/>
    <n v="7457.87"/>
    <x v="1"/>
  </r>
  <r>
    <x v="1"/>
    <x v="3"/>
    <x v="0"/>
    <s v="Subscriptions - Detail 4"/>
    <n v="776"/>
    <n v="41556.949999999997"/>
    <n v="47262.41"/>
    <n v="16489.22"/>
    <x v="0"/>
  </r>
  <r>
    <x v="2"/>
    <x v="5"/>
    <x v="2"/>
    <s v="Consulting - Detail 3"/>
    <n v="629"/>
    <n v="49990.61"/>
    <n v="52693.7"/>
    <n v="22636.89"/>
    <x v="5"/>
  </r>
  <r>
    <x v="2"/>
    <x v="7"/>
    <x v="2"/>
    <s v="Consulting - Detail 5"/>
    <n v="976"/>
    <n v="14137.14"/>
    <n v="18991.11"/>
    <n v="10866.73"/>
    <x v="0"/>
  </r>
  <r>
    <x v="3"/>
    <x v="0"/>
    <x v="0"/>
    <s v="Subscriptions - Detail 5"/>
    <n v="583"/>
    <n v="27359.39"/>
    <n v="32794.639999999999"/>
    <n v="18629.64"/>
    <x v="2"/>
  </r>
  <r>
    <x v="1"/>
    <x v="5"/>
    <x v="0"/>
    <s v="Subscriptions - Detail 3"/>
    <n v="140"/>
    <n v="41969.71"/>
    <n v="43556.09"/>
    <n v="25162.25"/>
    <x v="3"/>
  </r>
  <r>
    <x v="1"/>
    <x v="3"/>
    <x v="2"/>
    <s v="Consulting - Detail 5"/>
    <n v="699"/>
    <n v="2786.54"/>
    <n v="4367.97"/>
    <n v="1708.9"/>
    <x v="1"/>
  </r>
  <r>
    <x v="1"/>
    <x v="11"/>
    <x v="0"/>
    <s v="Subscriptions - Detail 3"/>
    <n v="93"/>
    <n v="17311.73"/>
    <n v="25385.78"/>
    <n v="10697.64"/>
    <x v="5"/>
  </r>
  <r>
    <x v="2"/>
    <x v="2"/>
    <x v="4"/>
    <s v="Product Sales - Detail 4"/>
    <n v="698"/>
    <n v="15671.32"/>
    <n v="25589.78"/>
    <n v="7249.46"/>
    <x v="3"/>
  </r>
  <r>
    <x v="0"/>
    <x v="6"/>
    <x v="2"/>
    <s v="Consulting - Detail 1"/>
    <n v="495"/>
    <n v="1065.1300000000001"/>
    <n v="8198.58"/>
    <n v="624.49"/>
    <x v="4"/>
  </r>
  <r>
    <x v="2"/>
    <x v="1"/>
    <x v="0"/>
    <s v="Subscriptions - Detail 1"/>
    <n v="617"/>
    <n v="30562.720000000001"/>
    <n v="31699.08"/>
    <n v="14058.12"/>
    <x v="2"/>
  </r>
  <r>
    <x v="1"/>
    <x v="0"/>
    <x v="4"/>
    <s v="Product Sales - Detail 4"/>
    <n v="713"/>
    <n v="11013.35"/>
    <n v="19378.150000000001"/>
    <n v="5742.45"/>
    <x v="4"/>
  </r>
  <r>
    <x v="0"/>
    <x v="5"/>
    <x v="4"/>
    <s v="Product Sales - Detail 2"/>
    <n v="696"/>
    <n v="11597.64"/>
    <n v="16212.45"/>
    <n v="3514.78"/>
    <x v="1"/>
  </r>
  <r>
    <x v="0"/>
    <x v="1"/>
    <x v="1"/>
    <s v="Affiliate Marketing - Detail 3"/>
    <n v="767"/>
    <n v="46834.01"/>
    <n v="53243.94"/>
    <n v="26185.79"/>
    <x v="4"/>
  </r>
  <r>
    <x v="0"/>
    <x v="9"/>
    <x v="2"/>
    <s v="Consulting - Detail 5"/>
    <n v="253"/>
    <n v="1425.15"/>
    <n v="2876.62"/>
    <n v="1023.76"/>
    <x v="1"/>
  </r>
  <r>
    <x v="1"/>
    <x v="7"/>
    <x v="3"/>
    <s v="Ads Revenue - Detail 1"/>
    <n v="792"/>
    <n v="6103.22"/>
    <n v="8147.66"/>
    <n v="3522.47"/>
    <x v="4"/>
  </r>
  <r>
    <x v="2"/>
    <x v="9"/>
    <x v="1"/>
    <s v="Affiliate Marketing - Detail 5"/>
    <n v="69"/>
    <n v="27218.07"/>
    <n v="28979.07"/>
    <n v="21056.57"/>
    <x v="0"/>
  </r>
  <r>
    <x v="2"/>
    <x v="6"/>
    <x v="0"/>
    <s v="Subscriptions - Detail 4"/>
    <n v="677"/>
    <n v="36553.35"/>
    <n v="43292.07"/>
    <n v="19916.009999999998"/>
    <x v="2"/>
  </r>
  <r>
    <x v="0"/>
    <x v="7"/>
    <x v="2"/>
    <s v="Consulting - Detail 1"/>
    <n v="341"/>
    <n v="27596.48"/>
    <n v="29257.43"/>
    <n v="13395.29"/>
    <x v="0"/>
  </r>
  <r>
    <x v="1"/>
    <x v="10"/>
    <x v="0"/>
    <s v="Subscriptions - Detail 1"/>
    <n v="186"/>
    <n v="19301.39"/>
    <n v="23128.98"/>
    <n v="8768.7800000000007"/>
    <x v="0"/>
  </r>
  <r>
    <x v="3"/>
    <x v="3"/>
    <x v="3"/>
    <s v="Ads Revenue - Detail 5"/>
    <n v="183"/>
    <n v="13433.36"/>
    <n v="16990.650000000001"/>
    <n v="4336.4399999999996"/>
    <x v="2"/>
  </r>
  <r>
    <x v="0"/>
    <x v="6"/>
    <x v="3"/>
    <s v="Ads Revenue - Detail 1"/>
    <n v="843"/>
    <n v="24997.29"/>
    <n v="33582.17"/>
    <n v="15270.88"/>
    <x v="0"/>
  </r>
  <r>
    <x v="2"/>
    <x v="9"/>
    <x v="3"/>
    <s v="Ads Revenue - Detail 2"/>
    <n v="858"/>
    <n v="32019.919999999998"/>
    <n v="35515.050000000003"/>
    <n v="18897.64"/>
    <x v="0"/>
  </r>
  <r>
    <x v="0"/>
    <x v="0"/>
    <x v="0"/>
    <s v="Subscriptions - Detail 4"/>
    <n v="533"/>
    <n v="8284.56"/>
    <n v="17394.63"/>
    <n v="3079.37"/>
    <x v="5"/>
  </r>
  <r>
    <x v="2"/>
    <x v="9"/>
    <x v="4"/>
    <s v="Product Sales - Detail 1"/>
    <n v="936"/>
    <n v="33418.44"/>
    <n v="39854.15"/>
    <n v="15536.92"/>
    <x v="1"/>
  </r>
  <r>
    <x v="2"/>
    <x v="10"/>
    <x v="1"/>
    <s v="Affiliate Marketing - Detail 4"/>
    <n v="353"/>
    <n v="29163.32"/>
    <n v="36862.75"/>
    <n v="12619.22"/>
    <x v="3"/>
  </r>
  <r>
    <x v="1"/>
    <x v="4"/>
    <x v="0"/>
    <s v="Subscriptions - Detail 4"/>
    <n v="867"/>
    <n v="35181.58"/>
    <n v="38055.72"/>
    <n v="22335.49"/>
    <x v="5"/>
  </r>
  <r>
    <x v="2"/>
    <x v="8"/>
    <x v="2"/>
    <s v="Consulting - Detail 1"/>
    <n v="782"/>
    <n v="40804.35"/>
    <n v="42488.1"/>
    <n v="25193.42"/>
    <x v="4"/>
  </r>
  <r>
    <x v="2"/>
    <x v="10"/>
    <x v="0"/>
    <s v="Subscriptions - Detail 4"/>
    <n v="15"/>
    <n v="8877.4500000000007"/>
    <n v="15707.09"/>
    <n v="5946.85"/>
    <x v="1"/>
  </r>
  <r>
    <x v="3"/>
    <x v="11"/>
    <x v="0"/>
    <s v="Subscriptions - Detail 1"/>
    <n v="58"/>
    <n v="44095.54"/>
    <n v="45508.18"/>
    <n v="16744.46"/>
    <x v="0"/>
  </r>
  <r>
    <x v="3"/>
    <x v="11"/>
    <x v="0"/>
    <s v="Subscriptions - Detail 2"/>
    <n v="584"/>
    <n v="6305.08"/>
    <n v="10236.450000000001"/>
    <n v="2838.02"/>
    <x v="1"/>
  </r>
  <r>
    <x v="1"/>
    <x v="8"/>
    <x v="3"/>
    <s v="Ads Revenue - Detail 1"/>
    <n v="795"/>
    <n v="18643.52"/>
    <n v="24490.7"/>
    <n v="13041.55"/>
    <x v="1"/>
  </r>
  <r>
    <x v="3"/>
    <x v="3"/>
    <x v="1"/>
    <s v="Affiliate Marketing - Detail 3"/>
    <n v="490"/>
    <n v="22343.95"/>
    <n v="29937.81"/>
    <n v="11016.56"/>
    <x v="3"/>
  </r>
  <r>
    <x v="3"/>
    <x v="7"/>
    <x v="4"/>
    <s v="Product Sales - Detail 1"/>
    <n v="214"/>
    <n v="37125.18"/>
    <n v="40901.72"/>
    <n v="14668.65"/>
    <x v="1"/>
  </r>
  <r>
    <x v="1"/>
    <x v="9"/>
    <x v="4"/>
    <s v="Product Sales - Detail 5"/>
    <n v="746"/>
    <n v="1064.68"/>
    <n v="6100.66"/>
    <n v="586.41999999999996"/>
    <x v="0"/>
  </r>
  <r>
    <x v="2"/>
    <x v="0"/>
    <x v="0"/>
    <s v="Subscriptions - Detail 2"/>
    <n v="980"/>
    <n v="3114.38"/>
    <n v="9168.5600000000013"/>
    <n v="1974.75"/>
    <x v="4"/>
  </r>
  <r>
    <x v="3"/>
    <x v="8"/>
    <x v="0"/>
    <s v="Subscriptions - Detail 1"/>
    <n v="268"/>
    <n v="9365.35"/>
    <n v="13213.06"/>
    <n v="6433.98"/>
    <x v="0"/>
  </r>
  <r>
    <x v="2"/>
    <x v="11"/>
    <x v="4"/>
    <s v="Product Sales - Detail 5"/>
    <n v="99"/>
    <n v="38075.120000000003"/>
    <n v="40423.990000000013"/>
    <n v="22548.69"/>
    <x v="1"/>
  </r>
  <r>
    <x v="0"/>
    <x v="10"/>
    <x v="4"/>
    <s v="Product Sales - Detail 3"/>
    <n v="337"/>
    <n v="13332.22"/>
    <n v="14638.55"/>
    <n v="5475.54"/>
    <x v="2"/>
  </r>
  <r>
    <x v="1"/>
    <x v="2"/>
    <x v="3"/>
    <s v="Ads Revenue - Detail 2"/>
    <n v="52"/>
    <n v="36676.19"/>
    <n v="45155.39"/>
    <n v="14689.72"/>
    <x v="3"/>
  </r>
  <r>
    <x v="3"/>
    <x v="5"/>
    <x v="0"/>
    <s v="Subscriptions - Detail 3"/>
    <n v="546"/>
    <n v="5781.52"/>
    <n v="10612.6"/>
    <n v="2261.59"/>
    <x v="1"/>
  </r>
  <r>
    <x v="0"/>
    <x v="6"/>
    <x v="0"/>
    <s v="Subscriptions - Detail 2"/>
    <n v="515"/>
    <n v="47406.15"/>
    <n v="49942.07"/>
    <n v="34242.33"/>
    <x v="1"/>
  </r>
  <r>
    <x v="2"/>
    <x v="4"/>
    <x v="4"/>
    <s v="Product Sales - Detail 5"/>
    <n v="742"/>
    <n v="38420.94"/>
    <n v="41358.44"/>
    <n v="24192.31"/>
    <x v="4"/>
  </r>
  <r>
    <x v="0"/>
    <x v="6"/>
    <x v="2"/>
    <s v="Consulting - Detail 4"/>
    <n v="238"/>
    <n v="6903.2"/>
    <n v="15564.9"/>
    <n v="2862.87"/>
    <x v="2"/>
  </r>
  <r>
    <x v="1"/>
    <x v="10"/>
    <x v="1"/>
    <s v="Affiliate Marketing - Detail 4"/>
    <n v="678"/>
    <n v="26033.69"/>
    <n v="33604.230000000003"/>
    <n v="14291.82"/>
    <x v="5"/>
  </r>
  <r>
    <x v="0"/>
    <x v="0"/>
    <x v="4"/>
    <s v="Product Sales - Detail 2"/>
    <n v="702"/>
    <n v="6282.69"/>
    <n v="9028.8499999999985"/>
    <n v="4225.03"/>
    <x v="1"/>
  </r>
  <r>
    <x v="2"/>
    <x v="4"/>
    <x v="4"/>
    <s v="Product Sales - Detail 3"/>
    <n v="352"/>
    <n v="20662.78"/>
    <n v="22400.33"/>
    <n v="15773.55"/>
    <x v="3"/>
  </r>
  <r>
    <x v="2"/>
    <x v="3"/>
    <x v="4"/>
    <s v="Product Sales - Detail 5"/>
    <n v="680"/>
    <n v="3698.51"/>
    <n v="11507.77"/>
    <n v="2394.3000000000002"/>
    <x v="2"/>
  </r>
  <r>
    <x v="1"/>
    <x v="4"/>
    <x v="4"/>
    <s v="Product Sales - Detail 1"/>
    <n v="568"/>
    <n v="43414.68"/>
    <n v="46779.01"/>
    <n v="28146.720000000001"/>
    <x v="3"/>
  </r>
  <r>
    <x v="2"/>
    <x v="1"/>
    <x v="3"/>
    <s v="Ads Revenue - Detail 3"/>
    <n v="573"/>
    <n v="3024.35"/>
    <n v="4662.63"/>
    <n v="1270.22"/>
    <x v="3"/>
  </r>
  <r>
    <x v="1"/>
    <x v="6"/>
    <x v="3"/>
    <s v="Ads Revenue - Detail 3"/>
    <n v="254"/>
    <n v="20404.599999999999"/>
    <n v="22810.76"/>
    <n v="8279.7800000000007"/>
    <x v="0"/>
  </r>
  <r>
    <x v="3"/>
    <x v="9"/>
    <x v="1"/>
    <s v="Affiliate Marketing - Detail 2"/>
    <n v="241"/>
    <n v="26732.89"/>
    <n v="28718.63"/>
    <n v="20020.580000000002"/>
    <x v="1"/>
  </r>
  <r>
    <x v="2"/>
    <x v="6"/>
    <x v="1"/>
    <s v="Affiliate Marketing - Detail 1"/>
    <n v="478"/>
    <n v="49462.3"/>
    <n v="51080.33"/>
    <n v="17978.07"/>
    <x v="3"/>
  </r>
  <r>
    <x v="3"/>
    <x v="9"/>
    <x v="4"/>
    <s v="Product Sales - Detail 5"/>
    <n v="739"/>
    <n v="22495.94"/>
    <n v="32200.93"/>
    <n v="17841.93"/>
    <x v="2"/>
  </r>
  <r>
    <x v="1"/>
    <x v="0"/>
    <x v="4"/>
    <s v="Product Sales - Detail 5"/>
    <n v="630"/>
    <n v="9527.57"/>
    <n v="12267.06"/>
    <n v="6100.57"/>
    <x v="1"/>
  </r>
  <r>
    <x v="2"/>
    <x v="6"/>
    <x v="4"/>
    <s v="Product Sales - Detail 2"/>
    <n v="264"/>
    <n v="32307.15"/>
    <n v="40361.730000000003"/>
    <n v="19448.02"/>
    <x v="0"/>
  </r>
  <r>
    <x v="0"/>
    <x v="0"/>
    <x v="2"/>
    <s v="Consulting - Detail 1"/>
    <n v="653"/>
    <n v="15460.19"/>
    <n v="20586.79"/>
    <n v="10862.16"/>
    <x v="0"/>
  </r>
  <r>
    <x v="0"/>
    <x v="11"/>
    <x v="1"/>
    <s v="Affiliate Marketing - Detail 1"/>
    <n v="655"/>
    <n v="1383.19"/>
    <n v="7166.26"/>
    <n v="676.94"/>
    <x v="4"/>
  </r>
  <r>
    <x v="0"/>
    <x v="2"/>
    <x v="2"/>
    <s v="Consulting - Detail 1"/>
    <n v="562"/>
    <n v="11984.49"/>
    <n v="19302.57"/>
    <n v="8187.83"/>
    <x v="3"/>
  </r>
  <r>
    <x v="2"/>
    <x v="4"/>
    <x v="1"/>
    <s v="Affiliate Marketing - Detail 4"/>
    <n v="886"/>
    <n v="24068.71"/>
    <n v="32687.360000000001"/>
    <n v="10165.48"/>
    <x v="3"/>
  </r>
  <r>
    <x v="0"/>
    <x v="11"/>
    <x v="1"/>
    <s v="Affiliate Marketing - Detail 5"/>
    <n v="709"/>
    <n v="3201.67"/>
    <n v="8404.08"/>
    <n v="1666.48"/>
    <x v="0"/>
  </r>
  <r>
    <x v="0"/>
    <x v="10"/>
    <x v="0"/>
    <s v="Subscriptions - Detail 2"/>
    <n v="69"/>
    <n v="25568.45"/>
    <n v="29556.92"/>
    <n v="19337.900000000001"/>
    <x v="3"/>
  </r>
  <r>
    <x v="3"/>
    <x v="1"/>
    <x v="2"/>
    <s v="Consulting - Detail 1"/>
    <n v="167"/>
    <n v="46558.59"/>
    <n v="50429.49"/>
    <n v="16485.900000000001"/>
    <x v="3"/>
  </r>
  <r>
    <x v="0"/>
    <x v="0"/>
    <x v="2"/>
    <s v="Consulting - Detail 1"/>
    <n v="601"/>
    <n v="31277.79"/>
    <n v="34372.480000000003"/>
    <n v="17159.78"/>
    <x v="3"/>
  </r>
  <r>
    <x v="1"/>
    <x v="3"/>
    <x v="0"/>
    <s v="Subscriptions - Detail 1"/>
    <n v="43"/>
    <n v="37411.56"/>
    <n v="39367.079999999987"/>
    <n v="24693.5"/>
    <x v="2"/>
  </r>
  <r>
    <x v="3"/>
    <x v="0"/>
    <x v="2"/>
    <s v="Consulting - Detail 4"/>
    <n v="889"/>
    <n v="17910.91"/>
    <n v="23434.35"/>
    <n v="13079.68"/>
    <x v="3"/>
  </r>
  <r>
    <x v="2"/>
    <x v="0"/>
    <x v="0"/>
    <s v="Subscriptions - Detail 5"/>
    <n v="820"/>
    <n v="30152.46"/>
    <n v="35944.239999999998"/>
    <n v="18818.2"/>
    <x v="5"/>
  </r>
  <r>
    <x v="1"/>
    <x v="9"/>
    <x v="2"/>
    <s v="Consulting - Detail 2"/>
    <n v="27"/>
    <n v="47081.69"/>
    <n v="50397.120000000003"/>
    <n v="34586.75"/>
    <x v="0"/>
  </r>
  <r>
    <x v="2"/>
    <x v="8"/>
    <x v="2"/>
    <s v="Consulting - Detail 4"/>
    <n v="161"/>
    <n v="31627.360000000001"/>
    <n v="37227.54"/>
    <n v="12053.09"/>
    <x v="4"/>
  </r>
  <r>
    <x v="3"/>
    <x v="1"/>
    <x v="2"/>
    <s v="Consulting - Detail 4"/>
    <n v="857"/>
    <n v="9764.57"/>
    <n v="19071.96"/>
    <n v="5873.1"/>
    <x v="4"/>
  </r>
  <r>
    <x v="1"/>
    <x v="8"/>
    <x v="3"/>
    <s v="Ads Revenue - Detail 4"/>
    <n v="360"/>
    <n v="28077.78"/>
    <n v="37005.14"/>
    <n v="13348.07"/>
    <x v="1"/>
  </r>
  <r>
    <x v="1"/>
    <x v="9"/>
    <x v="0"/>
    <s v="Subscriptions - Detail 2"/>
    <n v="164"/>
    <n v="26837.040000000001"/>
    <n v="34938.01"/>
    <n v="18431.259999999998"/>
    <x v="3"/>
  </r>
  <r>
    <x v="0"/>
    <x v="1"/>
    <x v="2"/>
    <s v="Consulting - Detail 2"/>
    <n v="249"/>
    <n v="24025.45"/>
    <n v="25710.09"/>
    <n v="15778.96"/>
    <x v="1"/>
  </r>
  <r>
    <x v="3"/>
    <x v="10"/>
    <x v="2"/>
    <s v="Consulting - Detail 5"/>
    <n v="178"/>
    <n v="36233.589999999997"/>
    <n v="42698.74"/>
    <n v="17024.88"/>
    <x v="5"/>
  </r>
  <r>
    <x v="2"/>
    <x v="3"/>
    <x v="2"/>
    <s v="Consulting - Detail 3"/>
    <n v="855"/>
    <n v="37916.959999999999"/>
    <n v="44772.480000000003"/>
    <n v="18672.16"/>
    <x v="1"/>
  </r>
  <r>
    <x v="3"/>
    <x v="8"/>
    <x v="2"/>
    <s v="Consulting - Detail 3"/>
    <n v="110"/>
    <n v="1450.04"/>
    <n v="2937.44"/>
    <n v="610.86"/>
    <x v="3"/>
  </r>
  <r>
    <x v="0"/>
    <x v="4"/>
    <x v="4"/>
    <s v="Product Sales - Detail 3"/>
    <n v="176"/>
    <n v="32775.82"/>
    <n v="35000.61"/>
    <n v="21332.38"/>
    <x v="1"/>
  </r>
  <r>
    <x v="1"/>
    <x v="3"/>
    <x v="3"/>
    <s v="Ads Revenue - Detail 2"/>
    <n v="967"/>
    <n v="26603.08"/>
    <n v="28430.61"/>
    <n v="11960.27"/>
    <x v="1"/>
  </r>
  <r>
    <x v="1"/>
    <x v="10"/>
    <x v="1"/>
    <s v="Affiliate Marketing - Detail 5"/>
    <n v="129"/>
    <n v="3972.81"/>
    <n v="13591.4"/>
    <n v="2877.2"/>
    <x v="0"/>
  </r>
  <r>
    <x v="1"/>
    <x v="3"/>
    <x v="0"/>
    <s v="Subscriptions - Detail 5"/>
    <n v="975"/>
    <n v="13391.17"/>
    <n v="22933.73"/>
    <n v="9155.69"/>
    <x v="2"/>
  </r>
  <r>
    <x v="2"/>
    <x v="8"/>
    <x v="2"/>
    <s v="Consulting - Detail 2"/>
    <n v="449"/>
    <n v="20780.95"/>
    <n v="29108.39"/>
    <n v="8918.2999999999993"/>
    <x v="4"/>
  </r>
  <r>
    <x v="0"/>
    <x v="9"/>
    <x v="2"/>
    <s v="Consulting - Detail 2"/>
    <n v="425"/>
    <n v="37290.94"/>
    <n v="39543.78"/>
    <n v="20957.02"/>
    <x v="0"/>
  </r>
  <r>
    <x v="1"/>
    <x v="4"/>
    <x v="0"/>
    <s v="Subscriptions - Detail 1"/>
    <n v="472"/>
    <n v="42733.38"/>
    <n v="48820.44"/>
    <n v="13679.45"/>
    <x v="5"/>
  </r>
  <r>
    <x v="2"/>
    <x v="2"/>
    <x v="2"/>
    <s v="Consulting - Detail 4"/>
    <n v="120"/>
    <n v="21895.85"/>
    <n v="23952.59"/>
    <n v="16135.64"/>
    <x v="1"/>
  </r>
  <r>
    <x v="0"/>
    <x v="4"/>
    <x v="4"/>
    <s v="Product Sales - Detail 2"/>
    <n v="904"/>
    <n v="43064.39"/>
    <n v="50910.49"/>
    <n v="16885.59"/>
    <x v="3"/>
  </r>
  <r>
    <x v="3"/>
    <x v="5"/>
    <x v="4"/>
    <s v="Product Sales - Detail 4"/>
    <n v="159"/>
    <n v="7687.39"/>
    <n v="13209.72"/>
    <n v="5283.42"/>
    <x v="5"/>
  </r>
  <r>
    <x v="3"/>
    <x v="6"/>
    <x v="0"/>
    <s v="Subscriptions - Detail 5"/>
    <n v="688"/>
    <n v="48671.79"/>
    <n v="57269.2"/>
    <n v="35751.910000000003"/>
    <x v="1"/>
  </r>
  <r>
    <x v="0"/>
    <x v="8"/>
    <x v="4"/>
    <s v="Product Sales - Detail 3"/>
    <n v="20"/>
    <n v="3343.89"/>
    <n v="10611.23"/>
    <n v="2315.64"/>
    <x v="2"/>
  </r>
  <r>
    <x v="1"/>
    <x v="6"/>
    <x v="0"/>
    <s v="Subscriptions - Detail 5"/>
    <n v="856"/>
    <n v="29638.43"/>
    <n v="38864.980000000003"/>
    <n v="9176.4599999999991"/>
    <x v="2"/>
  </r>
  <r>
    <x v="0"/>
    <x v="2"/>
    <x v="0"/>
    <s v="Subscriptions - Detail 1"/>
    <n v="212"/>
    <n v="49046.94"/>
    <n v="53648.38"/>
    <n v="31467.77"/>
    <x v="0"/>
  </r>
  <r>
    <x v="0"/>
    <x v="3"/>
    <x v="3"/>
    <s v="Ads Revenue - Detail 3"/>
    <n v="56"/>
    <n v="13317.42"/>
    <n v="17570.91"/>
    <n v="5690.55"/>
    <x v="0"/>
  </r>
  <r>
    <x v="1"/>
    <x v="9"/>
    <x v="1"/>
    <s v="Affiliate Marketing - Detail 5"/>
    <n v="80"/>
    <n v="5689.48"/>
    <n v="7169.4699999999993"/>
    <n v="3814.51"/>
    <x v="2"/>
  </r>
  <r>
    <x v="2"/>
    <x v="0"/>
    <x v="3"/>
    <s v="Ads Revenue - Detail 1"/>
    <n v="125"/>
    <n v="24727.040000000001"/>
    <n v="28045.58"/>
    <n v="8829.64"/>
    <x v="4"/>
  </r>
  <r>
    <x v="2"/>
    <x v="11"/>
    <x v="1"/>
    <s v="Affiliate Marketing - Detail 4"/>
    <n v="486"/>
    <n v="11114.92"/>
    <n v="17637.93"/>
    <n v="4581.26"/>
    <x v="5"/>
  </r>
  <r>
    <x v="1"/>
    <x v="6"/>
    <x v="4"/>
    <s v="Product Sales - Detail 3"/>
    <n v="205"/>
    <n v="46544.57"/>
    <n v="56126.23"/>
    <n v="16761"/>
    <x v="1"/>
  </r>
  <r>
    <x v="1"/>
    <x v="11"/>
    <x v="0"/>
    <s v="Subscriptions - Detail 2"/>
    <n v="331"/>
    <n v="32232.76"/>
    <n v="39356.959999999999"/>
    <n v="15773.29"/>
    <x v="2"/>
  </r>
  <r>
    <x v="1"/>
    <x v="6"/>
    <x v="3"/>
    <s v="Ads Revenue - Detail 3"/>
    <n v="541"/>
    <n v="40150.82"/>
    <n v="40779.67"/>
    <n v="26537.02"/>
    <x v="1"/>
  </r>
  <r>
    <x v="0"/>
    <x v="9"/>
    <x v="3"/>
    <s v="Ads Revenue - Detail 1"/>
    <n v="631"/>
    <n v="26249.22"/>
    <n v="35762.400000000001"/>
    <n v="15069.79"/>
    <x v="4"/>
  </r>
  <r>
    <x v="1"/>
    <x v="11"/>
    <x v="4"/>
    <s v="Product Sales - Detail 4"/>
    <n v="563"/>
    <n v="33490.15"/>
    <n v="36239.769999999997"/>
    <n v="21710.34"/>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1000"/>
    <x v="0"/>
    <n v="8"/>
    <x v="0"/>
    <x v="0"/>
    <s v="In Progress"/>
    <x v="0"/>
    <x v="0"/>
    <x v="0"/>
    <n v="76444.259999999995"/>
    <n v="81093.62"/>
    <s v="Aug"/>
  </r>
  <r>
    <s v="ORD1001"/>
    <x v="1"/>
    <n v="4"/>
    <x v="0"/>
    <x v="0"/>
    <s v="Pending"/>
    <x v="0"/>
    <x v="1"/>
    <x v="0"/>
    <n v="63569.15"/>
    <n v="70682.36"/>
    <s v="Apr"/>
  </r>
  <r>
    <s v="ORD1002"/>
    <x v="2"/>
    <n v="4"/>
    <x v="1"/>
    <x v="0"/>
    <s v="Pending"/>
    <x v="0"/>
    <x v="1"/>
    <x v="1"/>
    <n v="24800.62"/>
    <n v="42640.72"/>
    <s v="Apr"/>
  </r>
  <r>
    <s v="ORD1003"/>
    <x v="0"/>
    <n v="11"/>
    <x v="0"/>
    <x v="0"/>
    <s v="Pending"/>
    <x v="0"/>
    <x v="2"/>
    <x v="0"/>
    <n v="19535.169999999998"/>
    <n v="14383.13"/>
    <s v="Nov"/>
  </r>
  <r>
    <s v="ORD1004"/>
    <x v="0"/>
    <n v="6"/>
    <x v="1"/>
    <x v="0"/>
    <s v="Pending"/>
    <x v="1"/>
    <x v="0"/>
    <x v="1"/>
    <n v="78042.92"/>
    <n v="96032.01"/>
    <s v="Jun"/>
  </r>
  <r>
    <s v="ORD1005"/>
    <x v="0"/>
    <n v="2"/>
    <x v="0"/>
    <x v="1"/>
    <s v="Pending"/>
    <x v="0"/>
    <x v="2"/>
    <x v="1"/>
    <n v="23831.18"/>
    <n v="95701.39"/>
    <s v="Feb"/>
  </r>
  <r>
    <s v="ORD1006"/>
    <x v="0"/>
    <n v="7"/>
    <x v="0"/>
    <x v="0"/>
    <s v="In Progress"/>
    <x v="0"/>
    <x v="2"/>
    <x v="2"/>
    <n v="16360.89"/>
    <n v="18585.03"/>
    <s v="Jul"/>
  </r>
  <r>
    <s v="ORD1007"/>
    <x v="2"/>
    <n v="11"/>
    <x v="0"/>
    <x v="0"/>
    <s v="Completed"/>
    <x v="0"/>
    <x v="1"/>
    <x v="2"/>
    <n v="55496.36"/>
    <n v="36129.46"/>
    <s v="Nov"/>
  </r>
  <r>
    <s v="ORD1008"/>
    <x v="2"/>
    <n v="9"/>
    <x v="1"/>
    <x v="0"/>
    <s v="Pending"/>
    <x v="0"/>
    <x v="1"/>
    <x v="2"/>
    <n v="28392.61"/>
    <n v="24319.79"/>
    <s v="Sep"/>
  </r>
  <r>
    <s v="ORD1009"/>
    <x v="2"/>
    <n v="11"/>
    <x v="1"/>
    <x v="1"/>
    <s v="Completed"/>
    <x v="1"/>
    <x v="2"/>
    <x v="2"/>
    <n v="84562.79"/>
    <n v="63698.02"/>
    <s v="Nov"/>
  </r>
  <r>
    <s v="ORD1010"/>
    <x v="0"/>
    <n v="10"/>
    <x v="0"/>
    <x v="0"/>
    <s v="Completed"/>
    <x v="1"/>
    <x v="0"/>
    <x v="2"/>
    <n v="45659.62"/>
    <n v="90890.96"/>
    <s v="Oct"/>
  </r>
  <r>
    <s v="ORD1011"/>
    <x v="2"/>
    <n v="1"/>
    <x v="0"/>
    <x v="1"/>
    <s v="In Progress"/>
    <x v="1"/>
    <x v="2"/>
    <x v="2"/>
    <n v="81448.45"/>
    <n v="32258.53"/>
    <s v="Jan"/>
  </r>
  <r>
    <s v="ORD1012"/>
    <x v="1"/>
    <n v="9"/>
    <x v="0"/>
    <x v="0"/>
    <s v="Pending"/>
    <x v="1"/>
    <x v="1"/>
    <x v="2"/>
    <n v="30709.22"/>
    <n v="55348.11"/>
    <s v="Sep"/>
  </r>
  <r>
    <s v="ORD1013"/>
    <x v="2"/>
    <n v="1"/>
    <x v="0"/>
    <x v="0"/>
    <s v="In Progress"/>
    <x v="0"/>
    <x v="1"/>
    <x v="2"/>
    <n v="20274.849999999999"/>
    <n v="81580.429999999993"/>
    <s v="Jan"/>
  </r>
  <r>
    <s v="ORD1014"/>
    <x v="1"/>
    <n v="8"/>
    <x v="1"/>
    <x v="1"/>
    <s v="In Progress"/>
    <x v="1"/>
    <x v="1"/>
    <x v="0"/>
    <n v="81681.97"/>
    <n v="65732.67"/>
    <s v="Aug"/>
  </r>
  <r>
    <s v="ORD1015"/>
    <x v="0"/>
    <n v="8"/>
    <x v="1"/>
    <x v="1"/>
    <s v="Completed"/>
    <x v="0"/>
    <x v="2"/>
    <x v="0"/>
    <n v="81530.509999999995"/>
    <n v="65448.27"/>
    <s v="Aug"/>
  </r>
  <r>
    <s v="ORD1016"/>
    <x v="2"/>
    <n v="3"/>
    <x v="0"/>
    <x v="0"/>
    <s v="In Progress"/>
    <x v="1"/>
    <x v="0"/>
    <x v="2"/>
    <n v="96123.7"/>
    <n v="92542.28"/>
    <s v="Mar"/>
  </r>
  <r>
    <s v="ORD1017"/>
    <x v="2"/>
    <n v="10"/>
    <x v="0"/>
    <x v="0"/>
    <s v="Pending"/>
    <x v="1"/>
    <x v="1"/>
    <x v="2"/>
    <n v="54646.03"/>
    <n v="19850.96"/>
    <s v="Oct"/>
  </r>
  <r>
    <s v="ORD1018"/>
    <x v="0"/>
    <n v="12"/>
    <x v="1"/>
    <x v="0"/>
    <s v="Pending"/>
    <x v="1"/>
    <x v="1"/>
    <x v="2"/>
    <n v="91780.96"/>
    <n v="82755.33"/>
    <s v="Dec"/>
  </r>
  <r>
    <s v="ORD1019"/>
    <x v="2"/>
    <n v="1"/>
    <x v="1"/>
    <x v="0"/>
    <s v="In Progress"/>
    <x v="1"/>
    <x v="0"/>
    <x v="2"/>
    <n v="20908.93"/>
    <n v="21123.48"/>
    <s v="Jan"/>
  </r>
  <r>
    <s v="ORD1020"/>
    <x v="0"/>
    <n v="3"/>
    <x v="0"/>
    <x v="1"/>
    <s v="In Progress"/>
    <x v="0"/>
    <x v="2"/>
    <x v="2"/>
    <n v="73193.919999999998"/>
    <n v="74879.839999999997"/>
    <s v="Mar"/>
  </r>
  <r>
    <s v="ORD1021"/>
    <x v="1"/>
    <n v="5"/>
    <x v="0"/>
    <x v="0"/>
    <s v="Pending"/>
    <x v="1"/>
    <x v="2"/>
    <x v="0"/>
    <n v="70424.320000000007"/>
    <n v="55210.95"/>
    <s v="May"/>
  </r>
  <r>
    <s v="ORD1022"/>
    <x v="0"/>
    <n v="3"/>
    <x v="0"/>
    <x v="1"/>
    <s v="In Progress"/>
    <x v="1"/>
    <x v="1"/>
    <x v="0"/>
    <n v="84706.73"/>
    <n v="72179.289999999994"/>
    <s v="Mar"/>
  </r>
  <r>
    <s v="ORD1023"/>
    <x v="1"/>
    <n v="4"/>
    <x v="0"/>
    <x v="0"/>
    <s v="In Progress"/>
    <x v="1"/>
    <x v="2"/>
    <x v="1"/>
    <n v="53639.13"/>
    <n v="118780.36"/>
    <s v="Apr"/>
  </r>
  <r>
    <s v="ORD1024"/>
    <x v="0"/>
    <n v="8"/>
    <x v="0"/>
    <x v="0"/>
    <s v="Completed"/>
    <x v="0"/>
    <x v="2"/>
    <x v="2"/>
    <n v="38314.39"/>
    <n v="45536.31"/>
    <s v="Aug"/>
  </r>
  <r>
    <s v="ORD1025"/>
    <x v="0"/>
    <n v="7"/>
    <x v="0"/>
    <x v="0"/>
    <s v="In Progress"/>
    <x v="1"/>
    <x v="2"/>
    <x v="1"/>
    <n v="67747.67"/>
    <n v="78738.22"/>
    <s v="Jul"/>
  </r>
  <r>
    <s v="ORD1026"/>
    <x v="2"/>
    <n v="10"/>
    <x v="1"/>
    <x v="0"/>
    <s v="Completed"/>
    <x v="1"/>
    <x v="0"/>
    <x v="2"/>
    <n v="40993.89"/>
    <n v="110264.26"/>
    <s v="Oct"/>
  </r>
  <r>
    <s v="ORD1027"/>
    <x v="0"/>
    <n v="6"/>
    <x v="0"/>
    <x v="0"/>
    <s v="Pending"/>
    <x v="0"/>
    <x v="1"/>
    <x v="0"/>
    <n v="95000.11"/>
    <n v="14658.63"/>
    <s v="Jun"/>
  </r>
  <r>
    <s v="ORD1028"/>
    <x v="2"/>
    <n v="9"/>
    <x v="0"/>
    <x v="1"/>
    <s v="In Progress"/>
    <x v="1"/>
    <x v="1"/>
    <x v="2"/>
    <n v="66262.17"/>
    <n v="74195.78"/>
    <s v="Sep"/>
  </r>
  <r>
    <s v="ORD1029"/>
    <x v="0"/>
    <n v="4"/>
    <x v="0"/>
    <x v="0"/>
    <s v="Pending"/>
    <x v="0"/>
    <x v="1"/>
    <x v="2"/>
    <n v="40474.18"/>
    <n v="39394.32"/>
    <s v="Apr"/>
  </r>
  <r>
    <s v="ORD1030"/>
    <x v="1"/>
    <n v="10"/>
    <x v="0"/>
    <x v="0"/>
    <s v="In Progress"/>
    <x v="0"/>
    <x v="1"/>
    <x v="0"/>
    <n v="79264.23"/>
    <n v="64845.99"/>
    <s v="Oct"/>
  </r>
  <r>
    <s v="ORD1031"/>
    <x v="1"/>
    <n v="12"/>
    <x v="0"/>
    <x v="1"/>
    <s v="In Progress"/>
    <x v="0"/>
    <x v="2"/>
    <x v="2"/>
    <n v="63174.81"/>
    <n v="95715.98"/>
    <s v="Dec"/>
  </r>
  <r>
    <s v="ORD1032"/>
    <x v="2"/>
    <n v="5"/>
    <x v="1"/>
    <x v="0"/>
    <s v="Completed"/>
    <x v="0"/>
    <x v="2"/>
    <x v="0"/>
    <n v="37560.94"/>
    <n v="35206.01"/>
    <s v="May"/>
  </r>
  <r>
    <s v="ORD1033"/>
    <x v="0"/>
    <n v="6"/>
    <x v="0"/>
    <x v="1"/>
    <s v="In Progress"/>
    <x v="1"/>
    <x v="1"/>
    <x v="2"/>
    <n v="74447.47"/>
    <n v="81620.509999999995"/>
    <s v="Jun"/>
  </r>
  <r>
    <s v="ORD1034"/>
    <x v="0"/>
    <n v="9"/>
    <x v="0"/>
    <x v="0"/>
    <s v="Completed"/>
    <x v="0"/>
    <x v="0"/>
    <x v="0"/>
    <n v="63013.24"/>
    <n v="87050.880000000005"/>
    <s v="Sep"/>
  </r>
  <r>
    <s v="ORD1035"/>
    <x v="2"/>
    <n v="11"/>
    <x v="0"/>
    <x v="0"/>
    <s v="Completed"/>
    <x v="0"/>
    <x v="1"/>
    <x v="2"/>
    <n v="88856.8"/>
    <n v="58362.29"/>
    <s v="Nov"/>
  </r>
  <r>
    <s v="ORD1036"/>
    <x v="0"/>
    <n v="12"/>
    <x v="0"/>
    <x v="0"/>
    <s v="Pending"/>
    <x v="1"/>
    <x v="2"/>
    <x v="2"/>
    <n v="82258.679999999993"/>
    <n v="92782.84"/>
    <s v="Dec"/>
  </r>
  <r>
    <s v="ORD1037"/>
    <x v="0"/>
    <n v="4"/>
    <x v="1"/>
    <x v="1"/>
    <s v="Completed"/>
    <x v="1"/>
    <x v="0"/>
    <x v="1"/>
    <n v="52623.44"/>
    <n v="62350.68"/>
    <s v="Apr"/>
  </r>
  <r>
    <s v="ORD1038"/>
    <x v="2"/>
    <n v="8"/>
    <x v="1"/>
    <x v="1"/>
    <s v="Completed"/>
    <x v="0"/>
    <x v="0"/>
    <x v="0"/>
    <n v="63653.19"/>
    <n v="31424.240000000002"/>
    <s v="Aug"/>
  </r>
  <r>
    <s v="ORD1039"/>
    <x v="2"/>
    <n v="2"/>
    <x v="1"/>
    <x v="1"/>
    <s v="In Progress"/>
    <x v="1"/>
    <x v="0"/>
    <x v="1"/>
    <n v="40649.629999999997"/>
    <n v="33685.85"/>
    <s v="Feb"/>
  </r>
  <r>
    <s v="ORD1040"/>
    <x v="1"/>
    <n v="4"/>
    <x v="0"/>
    <x v="1"/>
    <s v="Pending"/>
    <x v="0"/>
    <x v="0"/>
    <x v="0"/>
    <n v="6730.29"/>
    <n v="43394.44"/>
    <s v="Apr"/>
  </r>
  <r>
    <s v="ORD1041"/>
    <x v="0"/>
    <n v="2"/>
    <x v="0"/>
    <x v="0"/>
    <s v="Completed"/>
    <x v="0"/>
    <x v="2"/>
    <x v="1"/>
    <n v="49811.94"/>
    <n v="49014.83"/>
    <s v="Feb"/>
  </r>
  <r>
    <s v="ORD1042"/>
    <x v="2"/>
    <n v="5"/>
    <x v="1"/>
    <x v="0"/>
    <s v="Completed"/>
    <x v="1"/>
    <x v="2"/>
    <x v="2"/>
    <n v="96028"/>
    <n v="116125.08"/>
    <s v="May"/>
  </r>
  <r>
    <s v="ORD1043"/>
    <x v="0"/>
    <n v="11"/>
    <x v="0"/>
    <x v="1"/>
    <s v="Completed"/>
    <x v="0"/>
    <x v="1"/>
    <x v="1"/>
    <n v="71887.820000000007"/>
    <n v="26986.16"/>
    <s v="Nov"/>
  </r>
  <r>
    <s v="ORD1044"/>
    <x v="2"/>
    <n v="3"/>
    <x v="0"/>
    <x v="0"/>
    <s v="In Progress"/>
    <x v="0"/>
    <x v="2"/>
    <x v="1"/>
    <n v="67798.63"/>
    <n v="34263.94"/>
    <s v="Mar"/>
  </r>
  <r>
    <s v="ORD1045"/>
    <x v="0"/>
    <n v="1"/>
    <x v="1"/>
    <x v="0"/>
    <s v="Pending"/>
    <x v="0"/>
    <x v="0"/>
    <x v="0"/>
    <n v="66843.92"/>
    <n v="9687.5499999999993"/>
    <s v="Jan"/>
  </r>
  <r>
    <s v="ORD1046"/>
    <x v="0"/>
    <n v="9"/>
    <x v="1"/>
    <x v="1"/>
    <s v="Pending"/>
    <x v="1"/>
    <x v="2"/>
    <x v="0"/>
    <n v="90649.7"/>
    <n v="112146.99"/>
    <s v="Sep"/>
  </r>
  <r>
    <s v="ORD1047"/>
    <x v="1"/>
    <n v="10"/>
    <x v="0"/>
    <x v="0"/>
    <s v="Pending"/>
    <x v="1"/>
    <x v="0"/>
    <x v="1"/>
    <n v="22707.03"/>
    <n v="45869.04"/>
    <s v="Oct"/>
  </r>
  <r>
    <s v="ORD1048"/>
    <x v="2"/>
    <n v="1"/>
    <x v="0"/>
    <x v="1"/>
    <s v="In Progress"/>
    <x v="0"/>
    <x v="0"/>
    <x v="0"/>
    <n v="47420.83"/>
    <n v="55651.63"/>
    <s v="Jan"/>
  </r>
  <r>
    <s v="ORD1049"/>
    <x v="0"/>
    <n v="8"/>
    <x v="0"/>
    <x v="0"/>
    <s v="Completed"/>
    <x v="0"/>
    <x v="1"/>
    <x v="0"/>
    <n v="40952.050000000003"/>
    <n v="95568.8"/>
    <s v="Aug"/>
  </r>
  <r>
    <s v="ORD1050"/>
    <x v="1"/>
    <n v="4"/>
    <x v="0"/>
    <x v="0"/>
    <s v="In Progress"/>
    <x v="0"/>
    <x v="1"/>
    <x v="2"/>
    <n v="86171.45"/>
    <n v="118460.39"/>
    <s v="Apr"/>
  </r>
  <r>
    <s v="ORD1051"/>
    <x v="2"/>
    <n v="9"/>
    <x v="0"/>
    <x v="1"/>
    <s v="Completed"/>
    <x v="0"/>
    <x v="2"/>
    <x v="0"/>
    <n v="56591.33"/>
    <n v="47075.38"/>
    <s v="Sep"/>
  </r>
  <r>
    <s v="ORD1052"/>
    <x v="1"/>
    <n v="10"/>
    <x v="0"/>
    <x v="1"/>
    <s v="In Progress"/>
    <x v="0"/>
    <x v="2"/>
    <x v="1"/>
    <n v="28806.42"/>
    <n v="27460.15"/>
    <s v="Oct"/>
  </r>
  <r>
    <s v="ORD1053"/>
    <x v="1"/>
    <n v="9"/>
    <x v="0"/>
    <x v="1"/>
    <s v="Completed"/>
    <x v="1"/>
    <x v="0"/>
    <x v="0"/>
    <n v="60189.45"/>
    <n v="7538.65"/>
    <s v="Sep"/>
  </r>
  <r>
    <s v="ORD1054"/>
    <x v="1"/>
    <n v="2"/>
    <x v="0"/>
    <x v="1"/>
    <s v="Pending"/>
    <x v="0"/>
    <x v="2"/>
    <x v="0"/>
    <n v="27694.38"/>
    <n v="21244.080000000002"/>
    <s v="Feb"/>
  </r>
  <r>
    <s v="ORD1055"/>
    <x v="1"/>
    <n v="9"/>
    <x v="1"/>
    <x v="0"/>
    <s v="In Progress"/>
    <x v="1"/>
    <x v="2"/>
    <x v="0"/>
    <n v="42227.25"/>
    <n v="69281.429999999993"/>
    <s v="Sep"/>
  </r>
  <r>
    <s v="ORD1056"/>
    <x v="0"/>
    <n v="5"/>
    <x v="0"/>
    <x v="0"/>
    <s v="Pending"/>
    <x v="1"/>
    <x v="2"/>
    <x v="0"/>
    <n v="98815.1"/>
    <n v="28881.47"/>
    <s v="May"/>
  </r>
  <r>
    <s v="ORD1057"/>
    <x v="1"/>
    <n v="1"/>
    <x v="0"/>
    <x v="1"/>
    <s v="In Progress"/>
    <x v="0"/>
    <x v="2"/>
    <x v="1"/>
    <n v="77367.16"/>
    <n v="117953.44"/>
    <s v="Jan"/>
  </r>
  <r>
    <s v="ORD1058"/>
    <x v="0"/>
    <n v="1"/>
    <x v="0"/>
    <x v="1"/>
    <s v="Completed"/>
    <x v="1"/>
    <x v="0"/>
    <x v="2"/>
    <n v="20724.12"/>
    <n v="98610.42"/>
    <s v="Jan"/>
  </r>
  <r>
    <s v="ORD1059"/>
    <x v="1"/>
    <n v="7"/>
    <x v="0"/>
    <x v="0"/>
    <s v="Pending"/>
    <x v="0"/>
    <x v="0"/>
    <x v="1"/>
    <n v="83753.63"/>
    <n v="70049.3"/>
    <s v="Jul"/>
  </r>
  <r>
    <s v="ORD1060"/>
    <x v="2"/>
    <n v="9"/>
    <x v="0"/>
    <x v="1"/>
    <s v="Completed"/>
    <x v="0"/>
    <x v="0"/>
    <x v="1"/>
    <n v="45115.35"/>
    <n v="20001.169999999998"/>
    <s v="Sep"/>
  </r>
  <r>
    <s v="ORD1061"/>
    <x v="2"/>
    <n v="12"/>
    <x v="0"/>
    <x v="1"/>
    <s v="In Progress"/>
    <x v="1"/>
    <x v="0"/>
    <x v="0"/>
    <n v="97866.99"/>
    <n v="113048.68"/>
    <s v="Dec"/>
  </r>
  <r>
    <s v="ORD1062"/>
    <x v="2"/>
    <n v="1"/>
    <x v="1"/>
    <x v="0"/>
    <s v="In Progress"/>
    <x v="0"/>
    <x v="0"/>
    <x v="0"/>
    <n v="97335.78"/>
    <n v="28827.16"/>
    <s v="Jan"/>
  </r>
  <r>
    <s v="ORD1063"/>
    <x v="2"/>
    <n v="7"/>
    <x v="0"/>
    <x v="0"/>
    <s v="Completed"/>
    <x v="1"/>
    <x v="1"/>
    <x v="1"/>
    <n v="97503.84"/>
    <n v="17773.71"/>
    <s v="Jul"/>
  </r>
  <r>
    <s v="ORD1064"/>
    <x v="2"/>
    <n v="5"/>
    <x v="0"/>
    <x v="0"/>
    <s v="In Progress"/>
    <x v="0"/>
    <x v="0"/>
    <x v="2"/>
    <n v="67879.59"/>
    <n v="51584.57"/>
    <s v="May"/>
  </r>
  <r>
    <s v="ORD1065"/>
    <x v="0"/>
    <n v="12"/>
    <x v="0"/>
    <x v="0"/>
    <s v="In Progress"/>
    <x v="0"/>
    <x v="2"/>
    <x v="1"/>
    <n v="53340.02"/>
    <n v="63921.7"/>
    <s v="Dec"/>
  </r>
  <r>
    <s v="ORD1066"/>
    <x v="0"/>
    <n v="9"/>
    <x v="0"/>
    <x v="1"/>
    <s v="Pending"/>
    <x v="1"/>
    <x v="1"/>
    <x v="0"/>
    <n v="67465.929999999993"/>
    <n v="113039.53"/>
    <s v="Sep"/>
  </r>
  <r>
    <s v="ORD1067"/>
    <x v="0"/>
    <n v="4"/>
    <x v="0"/>
    <x v="1"/>
    <s v="Completed"/>
    <x v="1"/>
    <x v="2"/>
    <x v="2"/>
    <n v="11189.38"/>
    <n v="17332.990000000002"/>
    <s v="Apr"/>
  </r>
  <r>
    <s v="ORD1068"/>
    <x v="0"/>
    <n v="1"/>
    <x v="1"/>
    <x v="1"/>
    <s v="Pending"/>
    <x v="1"/>
    <x v="2"/>
    <x v="2"/>
    <n v="77686.03"/>
    <n v="114959.46"/>
    <s v="Jan"/>
  </r>
  <r>
    <s v="ORD1069"/>
    <x v="2"/>
    <n v="10"/>
    <x v="0"/>
    <x v="1"/>
    <s v="Completed"/>
    <x v="1"/>
    <x v="1"/>
    <x v="0"/>
    <n v="10966.37"/>
    <n v="54591.26"/>
    <s v="Oct"/>
  </r>
  <r>
    <s v="ORD1070"/>
    <x v="2"/>
    <n v="5"/>
    <x v="1"/>
    <x v="1"/>
    <s v="Completed"/>
    <x v="1"/>
    <x v="1"/>
    <x v="1"/>
    <n v="37164.639999999999"/>
    <n v="90294.19"/>
    <s v="May"/>
  </r>
  <r>
    <s v="ORD1071"/>
    <x v="2"/>
    <n v="11"/>
    <x v="0"/>
    <x v="1"/>
    <s v="Completed"/>
    <x v="1"/>
    <x v="0"/>
    <x v="1"/>
    <n v="19018.8"/>
    <n v="60176.32"/>
    <s v="Nov"/>
  </r>
  <r>
    <s v="ORD1072"/>
    <x v="1"/>
    <n v="2"/>
    <x v="1"/>
    <x v="1"/>
    <s v="Pending"/>
    <x v="0"/>
    <x v="1"/>
    <x v="2"/>
    <n v="15860.85"/>
    <n v="25915.54"/>
    <s v="Feb"/>
  </r>
  <r>
    <s v="ORD1073"/>
    <x v="1"/>
    <n v="5"/>
    <x v="1"/>
    <x v="1"/>
    <s v="Completed"/>
    <x v="0"/>
    <x v="1"/>
    <x v="1"/>
    <n v="44197.26"/>
    <n v="44853.26"/>
    <s v="May"/>
  </r>
  <r>
    <s v="ORD1074"/>
    <x v="2"/>
    <n v="3"/>
    <x v="1"/>
    <x v="0"/>
    <s v="Pending"/>
    <x v="1"/>
    <x v="2"/>
    <x v="2"/>
    <n v="19416.04"/>
    <n v="13940.29"/>
    <s v="Mar"/>
  </r>
  <r>
    <s v="ORD1075"/>
    <x v="1"/>
    <n v="2"/>
    <x v="0"/>
    <x v="0"/>
    <s v="Completed"/>
    <x v="1"/>
    <x v="1"/>
    <x v="0"/>
    <n v="49160.33"/>
    <n v="55318.51"/>
    <s v="Feb"/>
  </r>
  <r>
    <s v="ORD1076"/>
    <x v="1"/>
    <n v="11"/>
    <x v="0"/>
    <x v="0"/>
    <s v="In Progress"/>
    <x v="0"/>
    <x v="0"/>
    <x v="1"/>
    <n v="74707.55"/>
    <n v="82286.23"/>
    <s v="Nov"/>
  </r>
  <r>
    <s v="ORD1077"/>
    <x v="0"/>
    <n v="2"/>
    <x v="1"/>
    <x v="1"/>
    <s v="Completed"/>
    <x v="1"/>
    <x v="0"/>
    <x v="1"/>
    <n v="12176.19"/>
    <n v="118921.15"/>
    <s v="Feb"/>
  </r>
  <r>
    <s v="ORD1078"/>
    <x v="2"/>
    <n v="7"/>
    <x v="0"/>
    <x v="1"/>
    <s v="In Progress"/>
    <x v="0"/>
    <x v="1"/>
    <x v="1"/>
    <n v="20887.689999999999"/>
    <n v="97216.33"/>
    <s v="Jul"/>
  </r>
  <r>
    <s v="ORD1079"/>
    <x v="2"/>
    <n v="12"/>
    <x v="0"/>
    <x v="0"/>
    <s v="Pending"/>
    <x v="0"/>
    <x v="0"/>
    <x v="1"/>
    <n v="38288.300000000003"/>
    <n v="39651.82"/>
    <s v="Dec"/>
  </r>
  <r>
    <s v="ORD1080"/>
    <x v="2"/>
    <n v="1"/>
    <x v="0"/>
    <x v="0"/>
    <s v="Completed"/>
    <x v="1"/>
    <x v="1"/>
    <x v="1"/>
    <n v="66913.600000000006"/>
    <n v="56199.69"/>
    <s v="Jan"/>
  </r>
  <r>
    <s v="ORD1081"/>
    <x v="1"/>
    <n v="8"/>
    <x v="1"/>
    <x v="0"/>
    <s v="Completed"/>
    <x v="0"/>
    <x v="1"/>
    <x v="0"/>
    <n v="86355.81"/>
    <n v="6658.18"/>
    <s v="Aug"/>
  </r>
  <r>
    <s v="ORD1082"/>
    <x v="1"/>
    <n v="12"/>
    <x v="0"/>
    <x v="1"/>
    <s v="Pending"/>
    <x v="1"/>
    <x v="1"/>
    <x v="1"/>
    <n v="76115.33"/>
    <n v="48188.98"/>
    <s v="Dec"/>
  </r>
  <r>
    <s v="ORD1083"/>
    <x v="0"/>
    <n v="9"/>
    <x v="1"/>
    <x v="1"/>
    <s v="Pending"/>
    <x v="1"/>
    <x v="0"/>
    <x v="1"/>
    <n v="49585.5"/>
    <n v="18984.41"/>
    <s v="Sep"/>
  </r>
  <r>
    <s v="ORD1084"/>
    <x v="2"/>
    <n v="6"/>
    <x v="0"/>
    <x v="1"/>
    <s v="Pending"/>
    <x v="1"/>
    <x v="0"/>
    <x v="0"/>
    <n v="92188.9"/>
    <n v="111240.63"/>
    <s v="Jun"/>
  </r>
  <r>
    <s v="ORD1085"/>
    <x v="1"/>
    <n v="8"/>
    <x v="0"/>
    <x v="0"/>
    <s v="In Progress"/>
    <x v="1"/>
    <x v="0"/>
    <x v="0"/>
    <n v="30967.34"/>
    <n v="75164.77"/>
    <s v="Aug"/>
  </r>
  <r>
    <s v="ORD1086"/>
    <x v="0"/>
    <n v="6"/>
    <x v="0"/>
    <x v="0"/>
    <s v="Pending"/>
    <x v="0"/>
    <x v="2"/>
    <x v="1"/>
    <n v="94118.47"/>
    <n v="71158.86"/>
    <s v="Jun"/>
  </r>
  <r>
    <s v="ORD1087"/>
    <x v="2"/>
    <n v="2"/>
    <x v="0"/>
    <x v="1"/>
    <s v="Completed"/>
    <x v="0"/>
    <x v="2"/>
    <x v="1"/>
    <n v="88423.96"/>
    <n v="16417.02"/>
    <s v="Feb"/>
  </r>
  <r>
    <s v="ORD1088"/>
    <x v="0"/>
    <n v="6"/>
    <x v="1"/>
    <x v="0"/>
    <s v="Pending"/>
    <x v="1"/>
    <x v="2"/>
    <x v="1"/>
    <n v="5781.47"/>
    <n v="77820.179999999993"/>
    <s v="Jun"/>
  </r>
  <r>
    <s v="ORD1089"/>
    <x v="0"/>
    <n v="3"/>
    <x v="0"/>
    <x v="0"/>
    <s v="Pending"/>
    <x v="0"/>
    <x v="1"/>
    <x v="0"/>
    <n v="68763.350000000006"/>
    <n v="103657.79"/>
    <s v="Mar"/>
  </r>
  <r>
    <s v="ORD1090"/>
    <x v="2"/>
    <n v="7"/>
    <x v="0"/>
    <x v="1"/>
    <s v="Completed"/>
    <x v="1"/>
    <x v="2"/>
    <x v="0"/>
    <n v="19209.21"/>
    <n v="108722.14"/>
    <s v="Jul"/>
  </r>
  <r>
    <s v="ORD1091"/>
    <x v="0"/>
    <n v="10"/>
    <x v="0"/>
    <x v="1"/>
    <s v="Pending"/>
    <x v="1"/>
    <x v="2"/>
    <x v="1"/>
    <n v="87979.67"/>
    <n v="57117.23"/>
    <s v="Oct"/>
  </r>
  <r>
    <s v="ORD1092"/>
    <x v="0"/>
    <n v="4"/>
    <x v="0"/>
    <x v="1"/>
    <s v="Completed"/>
    <x v="1"/>
    <x v="1"/>
    <x v="0"/>
    <n v="43636.73"/>
    <n v="35115.480000000003"/>
    <s v="Apr"/>
  </r>
  <r>
    <s v="ORD1093"/>
    <x v="2"/>
    <n v="4"/>
    <x v="1"/>
    <x v="0"/>
    <s v="Completed"/>
    <x v="0"/>
    <x v="0"/>
    <x v="2"/>
    <n v="65221.67"/>
    <n v="94049.02"/>
    <s v="Apr"/>
  </r>
  <r>
    <s v="ORD1094"/>
    <x v="1"/>
    <n v="1"/>
    <x v="1"/>
    <x v="1"/>
    <s v="Pending"/>
    <x v="1"/>
    <x v="1"/>
    <x v="2"/>
    <n v="28974.720000000001"/>
    <n v="72870.75"/>
    <s v="Jan"/>
  </r>
  <r>
    <s v="ORD1095"/>
    <x v="0"/>
    <n v="5"/>
    <x v="0"/>
    <x v="0"/>
    <s v="Pending"/>
    <x v="0"/>
    <x v="2"/>
    <x v="0"/>
    <n v="7340.59"/>
    <n v="86151.039999999994"/>
    <s v="May"/>
  </r>
  <r>
    <s v="ORD1096"/>
    <x v="1"/>
    <n v="4"/>
    <x v="1"/>
    <x v="1"/>
    <s v="In Progress"/>
    <x v="1"/>
    <x v="0"/>
    <x v="1"/>
    <n v="71811.759999999995"/>
    <n v="66020.47"/>
    <s v="Apr"/>
  </r>
  <r>
    <s v="ORD1097"/>
    <x v="0"/>
    <n v="9"/>
    <x v="1"/>
    <x v="1"/>
    <s v="Pending"/>
    <x v="1"/>
    <x v="2"/>
    <x v="1"/>
    <n v="61987.15"/>
    <n v="65499.3"/>
    <s v="Sep"/>
  </r>
  <r>
    <s v="ORD1098"/>
    <x v="2"/>
    <n v="6"/>
    <x v="0"/>
    <x v="1"/>
    <s v="In Progress"/>
    <x v="0"/>
    <x v="2"/>
    <x v="0"/>
    <n v="56770.94"/>
    <n v="119331.6"/>
    <s v="Jun"/>
  </r>
  <r>
    <s v="ORD1099"/>
    <x v="1"/>
    <n v="2"/>
    <x v="0"/>
    <x v="1"/>
    <s v="Completed"/>
    <x v="0"/>
    <x v="2"/>
    <x v="1"/>
    <n v="69368.84"/>
    <n v="108232.47"/>
    <s v="Feb"/>
  </r>
  <r>
    <s v="ORD1100"/>
    <x v="0"/>
    <n v="8"/>
    <x v="0"/>
    <x v="1"/>
    <s v="Completed"/>
    <x v="0"/>
    <x v="1"/>
    <x v="0"/>
    <n v="41400.769999999997"/>
    <n v="42965.65"/>
    <s v="Aug"/>
  </r>
  <r>
    <s v="ORD1101"/>
    <x v="1"/>
    <n v="3"/>
    <x v="0"/>
    <x v="0"/>
    <s v="Completed"/>
    <x v="1"/>
    <x v="2"/>
    <x v="1"/>
    <n v="50682.22"/>
    <n v="27074.52"/>
    <s v="Mar"/>
  </r>
  <r>
    <s v="ORD1102"/>
    <x v="0"/>
    <n v="1"/>
    <x v="0"/>
    <x v="0"/>
    <s v="Pending"/>
    <x v="1"/>
    <x v="1"/>
    <x v="0"/>
    <n v="98207.1"/>
    <n v="23438.33"/>
    <s v="Jan"/>
  </r>
  <r>
    <s v="ORD1103"/>
    <x v="2"/>
    <n v="12"/>
    <x v="0"/>
    <x v="1"/>
    <s v="In Progress"/>
    <x v="1"/>
    <x v="1"/>
    <x v="0"/>
    <n v="74954.399999999994"/>
    <n v="11284.78"/>
    <s v="Dec"/>
  </r>
  <r>
    <s v="ORD1104"/>
    <x v="0"/>
    <n v="9"/>
    <x v="0"/>
    <x v="1"/>
    <s v="In Progress"/>
    <x v="0"/>
    <x v="2"/>
    <x v="0"/>
    <n v="97856.37"/>
    <n v="115714.6"/>
    <s v="Sep"/>
  </r>
  <r>
    <s v="ORD1105"/>
    <x v="0"/>
    <n v="4"/>
    <x v="0"/>
    <x v="0"/>
    <s v="Pending"/>
    <x v="0"/>
    <x v="0"/>
    <x v="1"/>
    <n v="51923.22"/>
    <n v="43798.15"/>
    <s v="Apr"/>
  </r>
  <r>
    <s v="ORD1106"/>
    <x v="1"/>
    <n v="6"/>
    <x v="1"/>
    <x v="0"/>
    <s v="Pending"/>
    <x v="1"/>
    <x v="2"/>
    <x v="2"/>
    <n v="43939.53"/>
    <n v="7426.82"/>
    <s v="Jun"/>
  </r>
  <r>
    <s v="ORD1107"/>
    <x v="0"/>
    <n v="1"/>
    <x v="1"/>
    <x v="1"/>
    <s v="In Progress"/>
    <x v="0"/>
    <x v="2"/>
    <x v="1"/>
    <n v="97178.78"/>
    <n v="63605.73"/>
    <s v="Jan"/>
  </r>
  <r>
    <s v="ORD1108"/>
    <x v="2"/>
    <n v="3"/>
    <x v="1"/>
    <x v="0"/>
    <s v="Completed"/>
    <x v="0"/>
    <x v="0"/>
    <x v="1"/>
    <n v="94974.66"/>
    <n v="28648.97"/>
    <s v="Mar"/>
  </r>
  <r>
    <s v="ORD1109"/>
    <x v="2"/>
    <n v="10"/>
    <x v="0"/>
    <x v="1"/>
    <s v="Pending"/>
    <x v="1"/>
    <x v="1"/>
    <x v="2"/>
    <n v="86023.98"/>
    <n v="97878.39"/>
    <s v="Oct"/>
  </r>
  <r>
    <s v="ORD1110"/>
    <x v="0"/>
    <n v="1"/>
    <x v="1"/>
    <x v="1"/>
    <s v="In Progress"/>
    <x v="1"/>
    <x v="2"/>
    <x v="2"/>
    <n v="30952.54"/>
    <n v="89649.8"/>
    <s v="Jan"/>
  </r>
  <r>
    <s v="ORD1111"/>
    <x v="2"/>
    <n v="3"/>
    <x v="0"/>
    <x v="1"/>
    <s v="Pending"/>
    <x v="1"/>
    <x v="2"/>
    <x v="2"/>
    <n v="82070.16"/>
    <n v="47467.08"/>
    <s v="Mar"/>
  </r>
  <r>
    <s v="ORD1112"/>
    <x v="2"/>
    <n v="2"/>
    <x v="1"/>
    <x v="1"/>
    <s v="Pending"/>
    <x v="0"/>
    <x v="2"/>
    <x v="1"/>
    <n v="23084.7"/>
    <n v="18480.45"/>
    <s v="Feb"/>
  </r>
  <r>
    <s v="ORD1113"/>
    <x v="2"/>
    <n v="7"/>
    <x v="1"/>
    <x v="1"/>
    <s v="Completed"/>
    <x v="0"/>
    <x v="0"/>
    <x v="0"/>
    <n v="94606.61"/>
    <n v="57341.08"/>
    <s v="Jul"/>
  </r>
  <r>
    <s v="ORD1114"/>
    <x v="2"/>
    <n v="8"/>
    <x v="1"/>
    <x v="0"/>
    <s v="In Progress"/>
    <x v="1"/>
    <x v="0"/>
    <x v="1"/>
    <n v="32587.919999999998"/>
    <n v="28105.88"/>
    <s v="Aug"/>
  </r>
  <r>
    <s v="ORD1115"/>
    <x v="2"/>
    <n v="11"/>
    <x v="0"/>
    <x v="1"/>
    <s v="Completed"/>
    <x v="1"/>
    <x v="0"/>
    <x v="1"/>
    <n v="91856.47"/>
    <n v="25526.57"/>
    <s v="Nov"/>
  </r>
  <r>
    <s v="ORD1116"/>
    <x v="2"/>
    <n v="12"/>
    <x v="1"/>
    <x v="0"/>
    <s v="In Progress"/>
    <x v="0"/>
    <x v="1"/>
    <x v="0"/>
    <n v="82894"/>
    <n v="99572"/>
    <s v="Dec"/>
  </r>
  <r>
    <s v="ORD1117"/>
    <x v="2"/>
    <n v="8"/>
    <x v="0"/>
    <x v="1"/>
    <s v="In Progress"/>
    <x v="0"/>
    <x v="0"/>
    <x v="2"/>
    <n v="60796.83"/>
    <n v="116299.34"/>
    <s v="Aug"/>
  </r>
  <r>
    <s v="ORD1118"/>
    <x v="2"/>
    <n v="5"/>
    <x v="1"/>
    <x v="0"/>
    <s v="Completed"/>
    <x v="0"/>
    <x v="1"/>
    <x v="0"/>
    <n v="29951.65"/>
    <n v="104051.82"/>
    <s v="May"/>
  </r>
  <r>
    <s v="ORD1119"/>
    <x v="0"/>
    <n v="11"/>
    <x v="0"/>
    <x v="0"/>
    <s v="Completed"/>
    <x v="0"/>
    <x v="2"/>
    <x v="0"/>
    <n v="39714.019999999997"/>
    <n v="116800.43"/>
    <s v="Nov"/>
  </r>
  <r>
    <s v="ORD1120"/>
    <x v="1"/>
    <n v="12"/>
    <x v="1"/>
    <x v="1"/>
    <s v="Pending"/>
    <x v="0"/>
    <x v="0"/>
    <x v="2"/>
    <n v="72387.100000000006"/>
    <n v="58702.04"/>
    <s v="Dec"/>
  </r>
  <r>
    <s v="ORD1121"/>
    <x v="2"/>
    <n v="1"/>
    <x v="0"/>
    <x v="0"/>
    <s v="In Progress"/>
    <x v="0"/>
    <x v="0"/>
    <x v="1"/>
    <n v="91594.42"/>
    <n v="69564.160000000003"/>
    <s v="Jan"/>
  </r>
  <r>
    <s v="ORD1122"/>
    <x v="1"/>
    <n v="4"/>
    <x v="1"/>
    <x v="1"/>
    <s v="Pending"/>
    <x v="1"/>
    <x v="0"/>
    <x v="1"/>
    <n v="76619.78"/>
    <n v="60023.88"/>
    <s v="Apr"/>
  </r>
  <r>
    <s v="ORD1123"/>
    <x v="0"/>
    <n v="10"/>
    <x v="0"/>
    <x v="1"/>
    <s v="Completed"/>
    <x v="1"/>
    <x v="1"/>
    <x v="0"/>
    <n v="86023.84"/>
    <n v="25996.87"/>
    <s v="Oct"/>
  </r>
  <r>
    <s v="ORD1124"/>
    <x v="1"/>
    <n v="2"/>
    <x v="0"/>
    <x v="0"/>
    <s v="In Progress"/>
    <x v="1"/>
    <x v="1"/>
    <x v="0"/>
    <n v="45048.58"/>
    <n v="104064.12"/>
    <s v="Feb"/>
  </r>
  <r>
    <s v="ORD1125"/>
    <x v="0"/>
    <n v="9"/>
    <x v="0"/>
    <x v="0"/>
    <s v="In Progress"/>
    <x v="0"/>
    <x v="2"/>
    <x v="0"/>
    <n v="8188.43"/>
    <n v="50354.92"/>
    <s v="Sep"/>
  </r>
  <r>
    <s v="ORD1126"/>
    <x v="2"/>
    <n v="11"/>
    <x v="0"/>
    <x v="1"/>
    <s v="In Progress"/>
    <x v="1"/>
    <x v="1"/>
    <x v="0"/>
    <n v="29037.06"/>
    <n v="92270.720000000001"/>
    <s v="Nov"/>
  </r>
  <r>
    <s v="ORD1127"/>
    <x v="0"/>
    <n v="5"/>
    <x v="0"/>
    <x v="1"/>
    <s v="In Progress"/>
    <x v="0"/>
    <x v="0"/>
    <x v="1"/>
    <n v="87519.55"/>
    <n v="71110.97"/>
    <s v="May"/>
  </r>
  <r>
    <s v="ORD1128"/>
    <x v="1"/>
    <n v="9"/>
    <x v="0"/>
    <x v="1"/>
    <s v="In Progress"/>
    <x v="1"/>
    <x v="2"/>
    <x v="0"/>
    <n v="32383.32"/>
    <n v="56978.97"/>
    <s v="Sep"/>
  </r>
  <r>
    <s v="ORD1129"/>
    <x v="0"/>
    <n v="7"/>
    <x v="0"/>
    <x v="1"/>
    <s v="Pending"/>
    <x v="1"/>
    <x v="0"/>
    <x v="0"/>
    <n v="51951.33"/>
    <n v="32233.62"/>
    <s v="Jul"/>
  </r>
  <r>
    <s v="ORD1130"/>
    <x v="1"/>
    <n v="12"/>
    <x v="1"/>
    <x v="0"/>
    <s v="Pending"/>
    <x v="0"/>
    <x v="1"/>
    <x v="0"/>
    <n v="62718.42"/>
    <n v="117680.59"/>
    <s v="Dec"/>
  </r>
  <r>
    <s v="ORD1131"/>
    <x v="1"/>
    <n v="12"/>
    <x v="1"/>
    <x v="0"/>
    <s v="Pending"/>
    <x v="1"/>
    <x v="2"/>
    <x v="1"/>
    <n v="84345.96"/>
    <n v="24893.200000000001"/>
    <s v="Dec"/>
  </r>
  <r>
    <s v="ORD1132"/>
    <x v="2"/>
    <n v="12"/>
    <x v="1"/>
    <x v="0"/>
    <s v="Completed"/>
    <x v="0"/>
    <x v="2"/>
    <x v="1"/>
    <n v="39107.54"/>
    <n v="62439.93"/>
    <s v="Dec"/>
  </r>
  <r>
    <s v="ORD1133"/>
    <x v="2"/>
    <n v="7"/>
    <x v="0"/>
    <x v="0"/>
    <s v="In Progress"/>
    <x v="0"/>
    <x v="2"/>
    <x v="1"/>
    <n v="61474.76"/>
    <n v="17624.04"/>
    <s v="Jul"/>
  </r>
  <r>
    <s v="ORD1134"/>
    <x v="2"/>
    <n v="11"/>
    <x v="0"/>
    <x v="0"/>
    <s v="Completed"/>
    <x v="0"/>
    <x v="1"/>
    <x v="0"/>
    <n v="29645.73"/>
    <n v="95446.19"/>
    <s v="Nov"/>
  </r>
  <r>
    <s v="ORD1135"/>
    <x v="1"/>
    <n v="8"/>
    <x v="1"/>
    <x v="0"/>
    <s v="Completed"/>
    <x v="1"/>
    <x v="2"/>
    <x v="0"/>
    <n v="55333.2"/>
    <n v="19756.419999999998"/>
    <s v="Aug"/>
  </r>
  <r>
    <s v="ORD1136"/>
    <x v="1"/>
    <n v="4"/>
    <x v="0"/>
    <x v="0"/>
    <s v="In Progress"/>
    <x v="1"/>
    <x v="2"/>
    <x v="0"/>
    <n v="44610.1"/>
    <n v="10607.89"/>
    <s v="Apr"/>
  </r>
  <r>
    <s v="ORD1137"/>
    <x v="1"/>
    <n v="8"/>
    <x v="0"/>
    <x v="1"/>
    <s v="Pending"/>
    <x v="1"/>
    <x v="1"/>
    <x v="0"/>
    <n v="11838.39"/>
    <n v="25349.54"/>
    <s v="Aug"/>
  </r>
  <r>
    <s v="ORD1138"/>
    <x v="0"/>
    <n v="12"/>
    <x v="0"/>
    <x v="0"/>
    <s v="In Progress"/>
    <x v="1"/>
    <x v="1"/>
    <x v="2"/>
    <n v="56929.96"/>
    <n v="104011.18"/>
    <s v="Dec"/>
  </r>
  <r>
    <s v="ORD1139"/>
    <x v="1"/>
    <n v="2"/>
    <x v="0"/>
    <x v="1"/>
    <s v="Pending"/>
    <x v="1"/>
    <x v="0"/>
    <x v="2"/>
    <n v="36497.79"/>
    <n v="107185.97"/>
    <s v="Feb"/>
  </r>
  <r>
    <s v="ORD1140"/>
    <x v="2"/>
    <n v="12"/>
    <x v="1"/>
    <x v="0"/>
    <s v="Pending"/>
    <x v="0"/>
    <x v="2"/>
    <x v="0"/>
    <n v="52171.46"/>
    <n v="98205.81"/>
    <s v="Dec"/>
  </r>
  <r>
    <s v="ORD1141"/>
    <x v="1"/>
    <n v="6"/>
    <x v="0"/>
    <x v="1"/>
    <s v="Completed"/>
    <x v="1"/>
    <x v="1"/>
    <x v="1"/>
    <n v="51128.73"/>
    <n v="90288.92"/>
    <s v="Jun"/>
  </r>
  <r>
    <s v="ORD1142"/>
    <x v="2"/>
    <n v="1"/>
    <x v="1"/>
    <x v="0"/>
    <s v="Completed"/>
    <x v="0"/>
    <x v="0"/>
    <x v="1"/>
    <n v="79215.34"/>
    <n v="22913.77"/>
    <s v="Jan"/>
  </r>
  <r>
    <s v="ORD1143"/>
    <x v="2"/>
    <n v="3"/>
    <x v="1"/>
    <x v="0"/>
    <s v="In Progress"/>
    <x v="0"/>
    <x v="0"/>
    <x v="0"/>
    <n v="42989"/>
    <n v="78139.45"/>
    <s v="Mar"/>
  </r>
  <r>
    <s v="ORD1144"/>
    <x v="0"/>
    <n v="4"/>
    <x v="1"/>
    <x v="0"/>
    <s v="In Progress"/>
    <x v="1"/>
    <x v="2"/>
    <x v="1"/>
    <n v="17387.439999999999"/>
    <n v="84292.77"/>
    <s v="Apr"/>
  </r>
  <r>
    <s v="ORD1145"/>
    <x v="0"/>
    <n v="5"/>
    <x v="0"/>
    <x v="1"/>
    <s v="Pending"/>
    <x v="0"/>
    <x v="1"/>
    <x v="0"/>
    <n v="25024.92"/>
    <n v="83092.19"/>
    <s v="May"/>
  </r>
  <r>
    <s v="ORD1146"/>
    <x v="2"/>
    <n v="12"/>
    <x v="1"/>
    <x v="0"/>
    <s v="In Progress"/>
    <x v="0"/>
    <x v="0"/>
    <x v="2"/>
    <n v="61425.64"/>
    <n v="92484.29"/>
    <s v="Dec"/>
  </r>
  <r>
    <s v="ORD1147"/>
    <x v="2"/>
    <n v="6"/>
    <x v="0"/>
    <x v="1"/>
    <s v="In Progress"/>
    <x v="0"/>
    <x v="1"/>
    <x v="0"/>
    <n v="96318.73"/>
    <n v="17353.55"/>
    <s v="Jun"/>
  </r>
  <r>
    <s v="ORD1148"/>
    <x v="0"/>
    <n v="7"/>
    <x v="1"/>
    <x v="0"/>
    <s v="Completed"/>
    <x v="0"/>
    <x v="2"/>
    <x v="1"/>
    <n v="96792.3"/>
    <n v="59251.57"/>
    <s v="Jul"/>
  </r>
  <r>
    <s v="ORD1149"/>
    <x v="1"/>
    <n v="12"/>
    <x v="1"/>
    <x v="1"/>
    <s v="Pending"/>
    <x v="0"/>
    <x v="1"/>
    <x v="1"/>
    <n v="97443.04"/>
    <n v="38577.360000000001"/>
    <s v="Dec"/>
  </r>
  <r>
    <s v="ORD1150"/>
    <x v="0"/>
    <n v="7"/>
    <x v="0"/>
    <x v="1"/>
    <s v="In Progress"/>
    <x v="0"/>
    <x v="2"/>
    <x v="1"/>
    <n v="41011.17"/>
    <n v="99078.02"/>
    <s v="Jul"/>
  </r>
  <r>
    <s v="ORD1151"/>
    <x v="0"/>
    <n v="10"/>
    <x v="0"/>
    <x v="1"/>
    <s v="In Progress"/>
    <x v="0"/>
    <x v="1"/>
    <x v="0"/>
    <n v="5175.1400000000003"/>
    <n v="52815.35"/>
    <s v="Oct"/>
  </r>
  <r>
    <s v="ORD1152"/>
    <x v="2"/>
    <n v="8"/>
    <x v="0"/>
    <x v="0"/>
    <s v="In Progress"/>
    <x v="1"/>
    <x v="0"/>
    <x v="2"/>
    <n v="28199.84"/>
    <n v="18779.57"/>
    <s v="Aug"/>
  </r>
  <r>
    <s v="ORD1153"/>
    <x v="2"/>
    <n v="7"/>
    <x v="0"/>
    <x v="0"/>
    <s v="Pending"/>
    <x v="0"/>
    <x v="2"/>
    <x v="1"/>
    <n v="82089.22"/>
    <n v="96792.1"/>
    <s v="Jul"/>
  </r>
  <r>
    <s v="ORD1154"/>
    <x v="1"/>
    <n v="12"/>
    <x v="0"/>
    <x v="1"/>
    <s v="Pending"/>
    <x v="0"/>
    <x v="0"/>
    <x v="2"/>
    <n v="77403.990000000005"/>
    <n v="78896.850000000006"/>
    <s v="Dec"/>
  </r>
  <r>
    <s v="ORD1155"/>
    <x v="2"/>
    <n v="10"/>
    <x v="0"/>
    <x v="1"/>
    <s v="Pending"/>
    <x v="0"/>
    <x v="1"/>
    <x v="0"/>
    <n v="60000.07"/>
    <n v="71466.880000000005"/>
    <s v="Oct"/>
  </r>
  <r>
    <s v="ORD1156"/>
    <x v="2"/>
    <n v="3"/>
    <x v="0"/>
    <x v="0"/>
    <s v="Completed"/>
    <x v="1"/>
    <x v="1"/>
    <x v="1"/>
    <n v="24251.17"/>
    <n v="37578.89"/>
    <s v="Mar"/>
  </r>
  <r>
    <s v="ORD1157"/>
    <x v="2"/>
    <n v="11"/>
    <x v="0"/>
    <x v="1"/>
    <s v="Completed"/>
    <x v="1"/>
    <x v="2"/>
    <x v="1"/>
    <n v="20622.689999999999"/>
    <n v="95352.55"/>
    <s v="Nov"/>
  </r>
  <r>
    <s v="ORD1158"/>
    <x v="1"/>
    <n v="8"/>
    <x v="0"/>
    <x v="1"/>
    <s v="Pending"/>
    <x v="0"/>
    <x v="1"/>
    <x v="2"/>
    <n v="19683.39"/>
    <n v="37148.480000000003"/>
    <s v="Aug"/>
  </r>
  <r>
    <s v="ORD1159"/>
    <x v="0"/>
    <n v="4"/>
    <x v="0"/>
    <x v="1"/>
    <s v="Pending"/>
    <x v="1"/>
    <x v="2"/>
    <x v="1"/>
    <n v="81038.47"/>
    <n v="102825.07"/>
    <s v="Apr"/>
  </r>
  <r>
    <s v="ORD1160"/>
    <x v="1"/>
    <n v="3"/>
    <x v="1"/>
    <x v="1"/>
    <s v="Pending"/>
    <x v="0"/>
    <x v="2"/>
    <x v="0"/>
    <n v="99908.84"/>
    <n v="48173.599999999999"/>
    <s v="Mar"/>
  </r>
  <r>
    <s v="ORD1161"/>
    <x v="1"/>
    <n v="3"/>
    <x v="0"/>
    <x v="0"/>
    <s v="In Progress"/>
    <x v="0"/>
    <x v="0"/>
    <x v="1"/>
    <n v="47788.3"/>
    <n v="88716.54"/>
    <s v="Mar"/>
  </r>
  <r>
    <s v="ORD1162"/>
    <x v="2"/>
    <n v="7"/>
    <x v="0"/>
    <x v="0"/>
    <s v="Completed"/>
    <x v="0"/>
    <x v="0"/>
    <x v="0"/>
    <n v="37757.01"/>
    <n v="50451.74"/>
    <s v="Jul"/>
  </r>
  <r>
    <s v="ORD1163"/>
    <x v="1"/>
    <n v="7"/>
    <x v="0"/>
    <x v="0"/>
    <s v="Pending"/>
    <x v="0"/>
    <x v="0"/>
    <x v="2"/>
    <n v="47160.11"/>
    <n v="50244.91"/>
    <s v="Jul"/>
  </r>
  <r>
    <s v="ORD1164"/>
    <x v="0"/>
    <n v="10"/>
    <x v="0"/>
    <x v="1"/>
    <s v="Pending"/>
    <x v="0"/>
    <x v="0"/>
    <x v="2"/>
    <n v="47545.98"/>
    <n v="114474.27"/>
    <s v="Oct"/>
  </r>
  <r>
    <s v="ORD1165"/>
    <x v="1"/>
    <n v="8"/>
    <x v="1"/>
    <x v="1"/>
    <s v="Completed"/>
    <x v="1"/>
    <x v="1"/>
    <x v="1"/>
    <n v="66124.3"/>
    <n v="21247.41"/>
    <s v="Aug"/>
  </r>
  <r>
    <s v="ORD1166"/>
    <x v="0"/>
    <n v="7"/>
    <x v="1"/>
    <x v="1"/>
    <s v="Completed"/>
    <x v="1"/>
    <x v="1"/>
    <x v="2"/>
    <n v="90049.279999999999"/>
    <n v="102257.52"/>
    <s v="Jul"/>
  </r>
  <r>
    <s v="ORD1167"/>
    <x v="0"/>
    <n v="8"/>
    <x v="0"/>
    <x v="1"/>
    <s v="In Progress"/>
    <x v="0"/>
    <x v="1"/>
    <x v="1"/>
    <n v="30005.75"/>
    <n v="54481.42"/>
    <s v="Aug"/>
  </r>
  <r>
    <s v="ORD1168"/>
    <x v="2"/>
    <n v="5"/>
    <x v="0"/>
    <x v="0"/>
    <s v="In Progress"/>
    <x v="1"/>
    <x v="0"/>
    <x v="0"/>
    <n v="77376.429999999993"/>
    <n v="12266.52"/>
    <s v="May"/>
  </r>
  <r>
    <s v="ORD1169"/>
    <x v="2"/>
    <n v="12"/>
    <x v="0"/>
    <x v="1"/>
    <s v="In Progress"/>
    <x v="0"/>
    <x v="2"/>
    <x v="1"/>
    <n v="93134.25"/>
    <n v="58982.68"/>
    <s v="Dec"/>
  </r>
  <r>
    <s v="ORD1170"/>
    <x v="2"/>
    <n v="2"/>
    <x v="1"/>
    <x v="0"/>
    <s v="Pending"/>
    <x v="1"/>
    <x v="0"/>
    <x v="1"/>
    <n v="8749.41"/>
    <n v="32176.57"/>
    <s v="Feb"/>
  </r>
  <r>
    <s v="ORD1171"/>
    <x v="0"/>
    <n v="9"/>
    <x v="0"/>
    <x v="0"/>
    <s v="Completed"/>
    <x v="0"/>
    <x v="1"/>
    <x v="2"/>
    <n v="30287.39"/>
    <n v="12337.95"/>
    <s v="Sep"/>
  </r>
  <r>
    <s v="ORD1172"/>
    <x v="2"/>
    <n v="6"/>
    <x v="0"/>
    <x v="1"/>
    <s v="In Progress"/>
    <x v="0"/>
    <x v="0"/>
    <x v="0"/>
    <n v="44456.87"/>
    <n v="94327.79"/>
    <s v="Jun"/>
  </r>
  <r>
    <s v="ORD1173"/>
    <x v="1"/>
    <n v="8"/>
    <x v="0"/>
    <x v="1"/>
    <s v="Completed"/>
    <x v="0"/>
    <x v="2"/>
    <x v="1"/>
    <n v="31291.62"/>
    <n v="33570.04"/>
    <s v="Aug"/>
  </r>
  <r>
    <s v="ORD1174"/>
    <x v="2"/>
    <n v="1"/>
    <x v="0"/>
    <x v="1"/>
    <s v="In Progress"/>
    <x v="0"/>
    <x v="2"/>
    <x v="2"/>
    <n v="85789.33"/>
    <n v="97400.72"/>
    <s v="Jan"/>
  </r>
  <r>
    <s v="ORD1175"/>
    <x v="2"/>
    <n v="12"/>
    <x v="0"/>
    <x v="1"/>
    <s v="In Progress"/>
    <x v="0"/>
    <x v="1"/>
    <x v="0"/>
    <n v="51746.66"/>
    <n v="57959.74"/>
    <s v="Dec"/>
  </r>
  <r>
    <s v="ORD1176"/>
    <x v="1"/>
    <n v="1"/>
    <x v="1"/>
    <x v="1"/>
    <s v="Completed"/>
    <x v="1"/>
    <x v="1"/>
    <x v="1"/>
    <n v="87269.42"/>
    <n v="60360.45"/>
    <s v="Jan"/>
  </r>
  <r>
    <s v="ORD1177"/>
    <x v="2"/>
    <n v="12"/>
    <x v="0"/>
    <x v="1"/>
    <s v="Pending"/>
    <x v="0"/>
    <x v="2"/>
    <x v="2"/>
    <n v="66725.83"/>
    <n v="102230.55"/>
    <s v="Dec"/>
  </r>
  <r>
    <s v="ORD1178"/>
    <x v="2"/>
    <n v="5"/>
    <x v="0"/>
    <x v="0"/>
    <s v="Pending"/>
    <x v="0"/>
    <x v="1"/>
    <x v="1"/>
    <n v="50727.31"/>
    <n v="83814.67"/>
    <s v="May"/>
  </r>
  <r>
    <s v="ORD1179"/>
    <x v="2"/>
    <n v="3"/>
    <x v="1"/>
    <x v="1"/>
    <s v="Completed"/>
    <x v="1"/>
    <x v="1"/>
    <x v="0"/>
    <n v="77278.600000000006"/>
    <n v="60205.78"/>
    <s v="Mar"/>
  </r>
  <r>
    <s v="ORD1180"/>
    <x v="2"/>
    <n v="12"/>
    <x v="0"/>
    <x v="1"/>
    <s v="Completed"/>
    <x v="1"/>
    <x v="2"/>
    <x v="2"/>
    <n v="94547.9"/>
    <n v="11214.62"/>
    <s v="Dec"/>
  </r>
  <r>
    <s v="ORD1181"/>
    <x v="2"/>
    <n v="10"/>
    <x v="0"/>
    <x v="1"/>
    <s v="Completed"/>
    <x v="1"/>
    <x v="0"/>
    <x v="0"/>
    <n v="83475"/>
    <n v="23766.19"/>
    <s v="Oct"/>
  </r>
  <r>
    <s v="ORD1182"/>
    <x v="0"/>
    <n v="1"/>
    <x v="0"/>
    <x v="0"/>
    <s v="In Progress"/>
    <x v="0"/>
    <x v="0"/>
    <x v="2"/>
    <n v="26101.42"/>
    <n v="57766.95"/>
    <s v="Jan"/>
  </r>
  <r>
    <s v="ORD1183"/>
    <x v="2"/>
    <n v="7"/>
    <x v="1"/>
    <x v="1"/>
    <s v="Completed"/>
    <x v="1"/>
    <x v="1"/>
    <x v="2"/>
    <n v="91534.87"/>
    <n v="13268.66"/>
    <s v="Jul"/>
  </r>
  <r>
    <s v="ORD1184"/>
    <x v="2"/>
    <n v="6"/>
    <x v="0"/>
    <x v="0"/>
    <s v="Pending"/>
    <x v="1"/>
    <x v="1"/>
    <x v="0"/>
    <n v="91752.72"/>
    <n v="27547.85"/>
    <s v="Jun"/>
  </r>
  <r>
    <s v="ORD1185"/>
    <x v="0"/>
    <n v="12"/>
    <x v="0"/>
    <x v="0"/>
    <s v="Completed"/>
    <x v="1"/>
    <x v="1"/>
    <x v="2"/>
    <n v="27942.26"/>
    <n v="115356.54"/>
    <s v="Dec"/>
  </r>
  <r>
    <s v="ORD1186"/>
    <x v="2"/>
    <n v="4"/>
    <x v="0"/>
    <x v="1"/>
    <s v="In Progress"/>
    <x v="1"/>
    <x v="0"/>
    <x v="2"/>
    <n v="30965.63"/>
    <n v="114065.31"/>
    <s v="Apr"/>
  </r>
  <r>
    <s v="ORD1187"/>
    <x v="1"/>
    <n v="6"/>
    <x v="0"/>
    <x v="1"/>
    <s v="Completed"/>
    <x v="0"/>
    <x v="0"/>
    <x v="2"/>
    <n v="65126.69"/>
    <n v="104669.42"/>
    <s v="Jun"/>
  </r>
  <r>
    <s v="ORD1188"/>
    <x v="0"/>
    <n v="1"/>
    <x v="0"/>
    <x v="1"/>
    <s v="In Progress"/>
    <x v="0"/>
    <x v="1"/>
    <x v="2"/>
    <n v="19269.87"/>
    <n v="67700.02"/>
    <s v="Jan"/>
  </r>
  <r>
    <s v="ORD1189"/>
    <x v="1"/>
    <n v="3"/>
    <x v="0"/>
    <x v="1"/>
    <s v="Completed"/>
    <x v="1"/>
    <x v="0"/>
    <x v="1"/>
    <n v="56528.41"/>
    <n v="65035.08"/>
    <s v="Mar"/>
  </r>
  <r>
    <s v="ORD1190"/>
    <x v="1"/>
    <n v="1"/>
    <x v="0"/>
    <x v="1"/>
    <s v="Completed"/>
    <x v="1"/>
    <x v="0"/>
    <x v="1"/>
    <n v="39137.17"/>
    <n v="99208.57"/>
    <s v="Jan"/>
  </r>
  <r>
    <s v="ORD1191"/>
    <x v="2"/>
    <n v="2"/>
    <x v="0"/>
    <x v="1"/>
    <s v="In Progress"/>
    <x v="0"/>
    <x v="0"/>
    <x v="0"/>
    <n v="90535.83"/>
    <n v="11036.04"/>
    <s v="Feb"/>
  </r>
  <r>
    <s v="ORD1192"/>
    <x v="2"/>
    <n v="7"/>
    <x v="0"/>
    <x v="1"/>
    <s v="In Progress"/>
    <x v="1"/>
    <x v="1"/>
    <x v="1"/>
    <n v="11818.92"/>
    <n v="73880.25"/>
    <s v="Jul"/>
  </r>
  <r>
    <s v="ORD1193"/>
    <x v="2"/>
    <n v="2"/>
    <x v="0"/>
    <x v="1"/>
    <s v="In Progress"/>
    <x v="1"/>
    <x v="2"/>
    <x v="1"/>
    <n v="60857.11"/>
    <n v="113950.26"/>
    <s v="Feb"/>
  </r>
  <r>
    <s v="ORD1194"/>
    <x v="0"/>
    <n v="12"/>
    <x v="0"/>
    <x v="1"/>
    <s v="Pending"/>
    <x v="1"/>
    <x v="1"/>
    <x v="1"/>
    <n v="88051.23"/>
    <n v="33958.550000000003"/>
    <s v="Dec"/>
  </r>
  <r>
    <s v="ORD1195"/>
    <x v="0"/>
    <n v="9"/>
    <x v="0"/>
    <x v="0"/>
    <s v="In Progress"/>
    <x v="1"/>
    <x v="0"/>
    <x v="2"/>
    <n v="63412.85"/>
    <n v="86475.35"/>
    <s v="Sep"/>
  </r>
  <r>
    <s v="ORD1196"/>
    <x v="0"/>
    <n v="12"/>
    <x v="0"/>
    <x v="0"/>
    <s v="In Progress"/>
    <x v="1"/>
    <x v="0"/>
    <x v="1"/>
    <n v="33194.11"/>
    <n v="54779.24"/>
    <s v="Dec"/>
  </r>
  <r>
    <s v="ORD1197"/>
    <x v="2"/>
    <n v="1"/>
    <x v="1"/>
    <x v="0"/>
    <s v="In Progress"/>
    <x v="1"/>
    <x v="0"/>
    <x v="2"/>
    <n v="21885.18"/>
    <n v="6773.42"/>
    <s v="Jan"/>
  </r>
  <r>
    <s v="ORD1198"/>
    <x v="2"/>
    <n v="5"/>
    <x v="0"/>
    <x v="0"/>
    <s v="Pending"/>
    <x v="1"/>
    <x v="2"/>
    <x v="2"/>
    <n v="68640.490000000005"/>
    <n v="45179.33"/>
    <s v="May"/>
  </r>
  <r>
    <s v="ORD1199"/>
    <x v="1"/>
    <n v="9"/>
    <x v="0"/>
    <x v="0"/>
    <s v="Pending"/>
    <x v="1"/>
    <x v="0"/>
    <x v="2"/>
    <n v="56825.09"/>
    <n v="87548.74"/>
    <s v="Sep"/>
  </r>
  <r>
    <s v="ORD1200"/>
    <x v="0"/>
    <n v="5"/>
    <x v="0"/>
    <x v="1"/>
    <s v="In Progress"/>
    <x v="0"/>
    <x v="0"/>
    <x v="0"/>
    <n v="53036.89"/>
    <n v="108480.13"/>
    <s v="May"/>
  </r>
  <r>
    <s v="ORD1201"/>
    <x v="1"/>
    <n v="11"/>
    <x v="1"/>
    <x v="0"/>
    <s v="Pending"/>
    <x v="1"/>
    <x v="2"/>
    <x v="0"/>
    <n v="15277"/>
    <n v="106024.9"/>
    <s v="Nov"/>
  </r>
  <r>
    <s v="ORD1202"/>
    <x v="2"/>
    <n v="6"/>
    <x v="0"/>
    <x v="1"/>
    <s v="Pending"/>
    <x v="0"/>
    <x v="0"/>
    <x v="1"/>
    <n v="61322.75"/>
    <n v="14184.85"/>
    <s v="Jun"/>
  </r>
  <r>
    <s v="ORD1203"/>
    <x v="2"/>
    <n v="11"/>
    <x v="0"/>
    <x v="0"/>
    <s v="Completed"/>
    <x v="0"/>
    <x v="1"/>
    <x v="0"/>
    <n v="58646.95"/>
    <n v="36950.410000000003"/>
    <s v="Nov"/>
  </r>
  <r>
    <s v="ORD1204"/>
    <x v="0"/>
    <n v="5"/>
    <x v="0"/>
    <x v="0"/>
    <s v="Completed"/>
    <x v="0"/>
    <x v="2"/>
    <x v="1"/>
    <n v="56543.11"/>
    <n v="57805.93"/>
    <s v="May"/>
  </r>
  <r>
    <s v="ORD1205"/>
    <x v="2"/>
    <n v="2"/>
    <x v="1"/>
    <x v="1"/>
    <s v="Pending"/>
    <x v="1"/>
    <x v="0"/>
    <x v="0"/>
    <n v="75965.97"/>
    <n v="43844.55"/>
    <s v="Feb"/>
  </r>
  <r>
    <s v="ORD1206"/>
    <x v="0"/>
    <n v="7"/>
    <x v="0"/>
    <x v="1"/>
    <s v="In Progress"/>
    <x v="1"/>
    <x v="2"/>
    <x v="0"/>
    <n v="13763.28"/>
    <n v="18552.43"/>
    <s v="Jul"/>
  </r>
  <r>
    <s v="ORD1207"/>
    <x v="0"/>
    <n v="2"/>
    <x v="1"/>
    <x v="0"/>
    <s v="Pending"/>
    <x v="1"/>
    <x v="1"/>
    <x v="0"/>
    <n v="16430.79"/>
    <n v="68953.08"/>
    <s v="Feb"/>
  </r>
  <r>
    <s v="ORD1208"/>
    <x v="0"/>
    <n v="11"/>
    <x v="0"/>
    <x v="1"/>
    <s v="Completed"/>
    <x v="0"/>
    <x v="0"/>
    <x v="1"/>
    <n v="39112.74"/>
    <n v="35281.42"/>
    <s v="Nov"/>
  </r>
  <r>
    <s v="ORD1209"/>
    <x v="2"/>
    <n v="6"/>
    <x v="0"/>
    <x v="0"/>
    <s v="Completed"/>
    <x v="0"/>
    <x v="1"/>
    <x v="0"/>
    <n v="8914.4"/>
    <n v="101091.02"/>
    <s v="Jun"/>
  </r>
  <r>
    <s v="ORD1210"/>
    <x v="0"/>
    <n v="9"/>
    <x v="0"/>
    <x v="0"/>
    <s v="Completed"/>
    <x v="0"/>
    <x v="0"/>
    <x v="2"/>
    <n v="95378.77"/>
    <n v="93346.13"/>
    <s v="Sep"/>
  </r>
  <r>
    <s v="ORD1211"/>
    <x v="0"/>
    <n v="12"/>
    <x v="0"/>
    <x v="1"/>
    <s v="Completed"/>
    <x v="1"/>
    <x v="2"/>
    <x v="2"/>
    <n v="41221.65"/>
    <n v="110015.95"/>
    <s v="Dec"/>
  </r>
  <r>
    <s v="ORD1212"/>
    <x v="2"/>
    <n v="4"/>
    <x v="1"/>
    <x v="1"/>
    <s v="Pending"/>
    <x v="1"/>
    <x v="0"/>
    <x v="2"/>
    <n v="26098.12"/>
    <n v="93245.89"/>
    <s v="Apr"/>
  </r>
  <r>
    <s v="ORD1213"/>
    <x v="1"/>
    <n v="4"/>
    <x v="1"/>
    <x v="0"/>
    <s v="Completed"/>
    <x v="1"/>
    <x v="1"/>
    <x v="2"/>
    <n v="8273.32"/>
    <n v="77709.53"/>
    <s v="Apr"/>
  </r>
  <r>
    <s v="ORD1214"/>
    <x v="0"/>
    <n v="8"/>
    <x v="0"/>
    <x v="0"/>
    <s v="In Progress"/>
    <x v="1"/>
    <x v="0"/>
    <x v="0"/>
    <n v="43450.02"/>
    <n v="15913.35"/>
    <s v="Aug"/>
  </r>
  <r>
    <s v="ORD1215"/>
    <x v="0"/>
    <n v="1"/>
    <x v="1"/>
    <x v="0"/>
    <s v="Completed"/>
    <x v="1"/>
    <x v="1"/>
    <x v="0"/>
    <n v="31583.38"/>
    <n v="105722.01"/>
    <s v="Jan"/>
  </r>
  <r>
    <s v="ORD1216"/>
    <x v="2"/>
    <n v="10"/>
    <x v="1"/>
    <x v="0"/>
    <s v="In Progress"/>
    <x v="0"/>
    <x v="1"/>
    <x v="2"/>
    <n v="29674.15"/>
    <n v="50354.84"/>
    <s v="Oct"/>
  </r>
  <r>
    <s v="ORD1217"/>
    <x v="1"/>
    <n v="6"/>
    <x v="1"/>
    <x v="1"/>
    <s v="In Progress"/>
    <x v="1"/>
    <x v="0"/>
    <x v="2"/>
    <n v="86861.39"/>
    <n v="93106.12"/>
    <s v="Jun"/>
  </r>
  <r>
    <s v="ORD1218"/>
    <x v="2"/>
    <n v="11"/>
    <x v="0"/>
    <x v="0"/>
    <s v="In Progress"/>
    <x v="1"/>
    <x v="2"/>
    <x v="1"/>
    <n v="27280.959999999999"/>
    <n v="67867.149999999994"/>
    <s v="Nov"/>
  </r>
  <r>
    <s v="ORD1219"/>
    <x v="1"/>
    <n v="4"/>
    <x v="0"/>
    <x v="1"/>
    <s v="Pending"/>
    <x v="0"/>
    <x v="2"/>
    <x v="0"/>
    <n v="53198.01"/>
    <n v="94736.69"/>
    <s v="Apr"/>
  </r>
  <r>
    <s v="ORD1220"/>
    <x v="1"/>
    <n v="3"/>
    <x v="1"/>
    <x v="1"/>
    <s v="In Progress"/>
    <x v="0"/>
    <x v="1"/>
    <x v="0"/>
    <n v="18667.400000000001"/>
    <n v="82975.399999999994"/>
    <s v="Mar"/>
  </r>
  <r>
    <s v="ORD1221"/>
    <x v="0"/>
    <n v="4"/>
    <x v="1"/>
    <x v="1"/>
    <s v="Completed"/>
    <x v="0"/>
    <x v="1"/>
    <x v="2"/>
    <n v="76442.92"/>
    <n v="66680.91"/>
    <s v="Apr"/>
  </r>
  <r>
    <s v="ORD1222"/>
    <x v="2"/>
    <n v="8"/>
    <x v="1"/>
    <x v="0"/>
    <s v="In Progress"/>
    <x v="0"/>
    <x v="0"/>
    <x v="1"/>
    <n v="90488.28"/>
    <n v="44004.94"/>
    <s v="Aug"/>
  </r>
  <r>
    <s v="ORD1223"/>
    <x v="0"/>
    <n v="6"/>
    <x v="1"/>
    <x v="0"/>
    <s v="Completed"/>
    <x v="0"/>
    <x v="1"/>
    <x v="0"/>
    <n v="57018.400000000001"/>
    <n v="51181.56"/>
    <s v="Jun"/>
  </r>
  <r>
    <s v="ORD1224"/>
    <x v="0"/>
    <n v="6"/>
    <x v="1"/>
    <x v="0"/>
    <s v="In Progress"/>
    <x v="0"/>
    <x v="1"/>
    <x v="1"/>
    <n v="56583.23"/>
    <n v="31447.54"/>
    <s v="Jun"/>
  </r>
  <r>
    <s v="ORD1225"/>
    <x v="1"/>
    <n v="4"/>
    <x v="0"/>
    <x v="0"/>
    <s v="In Progress"/>
    <x v="1"/>
    <x v="2"/>
    <x v="0"/>
    <n v="56075.12"/>
    <n v="36167.25"/>
    <s v="Apr"/>
  </r>
  <r>
    <s v="ORD1226"/>
    <x v="0"/>
    <n v="4"/>
    <x v="0"/>
    <x v="1"/>
    <s v="Pending"/>
    <x v="1"/>
    <x v="2"/>
    <x v="0"/>
    <n v="88686.13"/>
    <n v="64482.78"/>
    <s v="Apr"/>
  </r>
  <r>
    <s v="ORD1227"/>
    <x v="1"/>
    <n v="11"/>
    <x v="1"/>
    <x v="0"/>
    <s v="Pending"/>
    <x v="1"/>
    <x v="2"/>
    <x v="2"/>
    <n v="83219.67"/>
    <n v="82947.679999999993"/>
    <s v="Nov"/>
  </r>
  <r>
    <s v="ORD1228"/>
    <x v="2"/>
    <n v="4"/>
    <x v="0"/>
    <x v="1"/>
    <s v="In Progress"/>
    <x v="0"/>
    <x v="2"/>
    <x v="2"/>
    <n v="97339.35"/>
    <n v="65206.62"/>
    <s v="Apr"/>
  </r>
  <r>
    <s v="ORD1229"/>
    <x v="1"/>
    <n v="3"/>
    <x v="0"/>
    <x v="0"/>
    <s v="In Progress"/>
    <x v="0"/>
    <x v="0"/>
    <x v="2"/>
    <n v="38437.040000000001"/>
    <n v="25004.639999999999"/>
    <s v="Mar"/>
  </r>
  <r>
    <s v="ORD1230"/>
    <x v="1"/>
    <n v="3"/>
    <x v="0"/>
    <x v="1"/>
    <s v="Completed"/>
    <x v="0"/>
    <x v="1"/>
    <x v="2"/>
    <n v="36197.620000000003"/>
    <n v="32132.89"/>
    <s v="Mar"/>
  </r>
  <r>
    <s v="ORD1231"/>
    <x v="0"/>
    <n v="9"/>
    <x v="0"/>
    <x v="1"/>
    <s v="Completed"/>
    <x v="1"/>
    <x v="1"/>
    <x v="1"/>
    <n v="47788.77"/>
    <n v="77711.91"/>
    <s v="Sep"/>
  </r>
  <r>
    <s v="ORD1232"/>
    <x v="2"/>
    <n v="6"/>
    <x v="0"/>
    <x v="0"/>
    <s v="Pending"/>
    <x v="1"/>
    <x v="0"/>
    <x v="2"/>
    <n v="22782.67"/>
    <n v="38987.4"/>
    <s v="Jun"/>
  </r>
  <r>
    <s v="ORD1233"/>
    <x v="2"/>
    <n v="8"/>
    <x v="0"/>
    <x v="0"/>
    <s v="In Progress"/>
    <x v="0"/>
    <x v="0"/>
    <x v="2"/>
    <n v="38541.61"/>
    <n v="15322.62"/>
    <s v="Aug"/>
  </r>
  <r>
    <s v="ORD1234"/>
    <x v="2"/>
    <n v="4"/>
    <x v="0"/>
    <x v="0"/>
    <s v="Pending"/>
    <x v="1"/>
    <x v="2"/>
    <x v="2"/>
    <n v="96713.7"/>
    <n v="100471.48"/>
    <s v="Apr"/>
  </r>
  <r>
    <s v="ORD1235"/>
    <x v="2"/>
    <n v="3"/>
    <x v="0"/>
    <x v="0"/>
    <s v="Completed"/>
    <x v="1"/>
    <x v="0"/>
    <x v="2"/>
    <n v="84886.18"/>
    <n v="76457.38"/>
    <s v="Mar"/>
  </r>
  <r>
    <s v="ORD1236"/>
    <x v="0"/>
    <n v="8"/>
    <x v="0"/>
    <x v="1"/>
    <s v="Completed"/>
    <x v="0"/>
    <x v="1"/>
    <x v="0"/>
    <n v="31769.48"/>
    <n v="117717.68"/>
    <s v="Aug"/>
  </r>
  <r>
    <s v="ORD1237"/>
    <x v="2"/>
    <n v="5"/>
    <x v="0"/>
    <x v="0"/>
    <s v="Completed"/>
    <x v="0"/>
    <x v="0"/>
    <x v="0"/>
    <n v="34258.589999999997"/>
    <n v="81408.7"/>
    <s v="May"/>
  </r>
  <r>
    <s v="ORD1238"/>
    <x v="1"/>
    <n v="4"/>
    <x v="0"/>
    <x v="1"/>
    <s v="Completed"/>
    <x v="0"/>
    <x v="1"/>
    <x v="0"/>
    <n v="84872.41"/>
    <n v="59028.79"/>
    <s v="Apr"/>
  </r>
  <r>
    <s v="ORD1239"/>
    <x v="1"/>
    <n v="9"/>
    <x v="0"/>
    <x v="0"/>
    <s v="Pending"/>
    <x v="1"/>
    <x v="0"/>
    <x v="1"/>
    <n v="13217.39"/>
    <n v="48314.16"/>
    <s v="Sep"/>
  </r>
  <r>
    <s v="ORD1240"/>
    <x v="0"/>
    <n v="4"/>
    <x v="1"/>
    <x v="1"/>
    <s v="In Progress"/>
    <x v="1"/>
    <x v="1"/>
    <x v="0"/>
    <n v="39125.69"/>
    <n v="101327.51"/>
    <s v="Apr"/>
  </r>
  <r>
    <s v="ORD1241"/>
    <x v="1"/>
    <n v="12"/>
    <x v="1"/>
    <x v="1"/>
    <s v="Pending"/>
    <x v="1"/>
    <x v="1"/>
    <x v="1"/>
    <n v="40550.69"/>
    <n v="110790.46"/>
    <s v="Dec"/>
  </r>
  <r>
    <s v="ORD1242"/>
    <x v="0"/>
    <n v="11"/>
    <x v="0"/>
    <x v="0"/>
    <s v="In Progress"/>
    <x v="1"/>
    <x v="2"/>
    <x v="1"/>
    <n v="86029.58"/>
    <n v="39496.31"/>
    <s v="Nov"/>
  </r>
  <r>
    <s v="ORD1243"/>
    <x v="0"/>
    <n v="5"/>
    <x v="0"/>
    <x v="0"/>
    <s v="Pending"/>
    <x v="0"/>
    <x v="1"/>
    <x v="1"/>
    <n v="93651.55"/>
    <n v="6840.57"/>
    <s v="May"/>
  </r>
  <r>
    <s v="ORD1244"/>
    <x v="1"/>
    <n v="10"/>
    <x v="0"/>
    <x v="1"/>
    <s v="In Progress"/>
    <x v="1"/>
    <x v="2"/>
    <x v="1"/>
    <n v="17894.669999999998"/>
    <n v="77453.05"/>
    <s v="Oct"/>
  </r>
  <r>
    <s v="ORD1245"/>
    <x v="1"/>
    <n v="7"/>
    <x v="0"/>
    <x v="1"/>
    <s v="Pending"/>
    <x v="1"/>
    <x v="2"/>
    <x v="0"/>
    <n v="75319.44"/>
    <n v="72254.27"/>
    <s v="Jul"/>
  </r>
  <r>
    <s v="ORD1246"/>
    <x v="1"/>
    <n v="11"/>
    <x v="0"/>
    <x v="1"/>
    <s v="Pending"/>
    <x v="0"/>
    <x v="1"/>
    <x v="0"/>
    <n v="91882.28"/>
    <n v="40883.65"/>
    <s v="Nov"/>
  </r>
  <r>
    <s v="ORD1247"/>
    <x v="0"/>
    <n v="8"/>
    <x v="1"/>
    <x v="1"/>
    <s v="Completed"/>
    <x v="0"/>
    <x v="0"/>
    <x v="0"/>
    <n v="50616.69"/>
    <n v="36491.06"/>
    <s v="Aug"/>
  </r>
  <r>
    <s v="ORD1248"/>
    <x v="0"/>
    <n v="12"/>
    <x v="0"/>
    <x v="0"/>
    <s v="In Progress"/>
    <x v="0"/>
    <x v="0"/>
    <x v="2"/>
    <n v="31832.89"/>
    <n v="20509.55"/>
    <s v="Dec"/>
  </r>
  <r>
    <s v="ORD1249"/>
    <x v="2"/>
    <n v="5"/>
    <x v="1"/>
    <x v="0"/>
    <s v="Pending"/>
    <x v="0"/>
    <x v="1"/>
    <x v="2"/>
    <n v="96801.5"/>
    <n v="41467.79"/>
    <s v="May"/>
  </r>
  <r>
    <s v="ORD1250"/>
    <x v="1"/>
    <n v="2"/>
    <x v="1"/>
    <x v="1"/>
    <s v="Completed"/>
    <x v="0"/>
    <x v="1"/>
    <x v="0"/>
    <n v="17108.95"/>
    <n v="24633.24"/>
    <s v="Feb"/>
  </r>
  <r>
    <s v="ORD1251"/>
    <x v="2"/>
    <n v="5"/>
    <x v="1"/>
    <x v="1"/>
    <s v="Completed"/>
    <x v="0"/>
    <x v="2"/>
    <x v="1"/>
    <n v="83920.95"/>
    <n v="6452.87"/>
    <s v="May"/>
  </r>
  <r>
    <s v="ORD1252"/>
    <x v="2"/>
    <n v="11"/>
    <x v="0"/>
    <x v="0"/>
    <s v="In Progress"/>
    <x v="1"/>
    <x v="1"/>
    <x v="1"/>
    <n v="74899.990000000005"/>
    <n v="38194.11"/>
    <s v="Nov"/>
  </r>
  <r>
    <s v="ORD1253"/>
    <x v="0"/>
    <n v="1"/>
    <x v="0"/>
    <x v="0"/>
    <s v="Completed"/>
    <x v="1"/>
    <x v="2"/>
    <x v="2"/>
    <n v="53508.86"/>
    <n v="31935.8"/>
    <s v="Jan"/>
  </r>
  <r>
    <s v="ORD1254"/>
    <x v="2"/>
    <n v="4"/>
    <x v="1"/>
    <x v="1"/>
    <s v="Pending"/>
    <x v="0"/>
    <x v="0"/>
    <x v="0"/>
    <n v="16795"/>
    <n v="61670.43"/>
    <s v="Apr"/>
  </r>
  <r>
    <s v="ORD1255"/>
    <x v="2"/>
    <n v="8"/>
    <x v="1"/>
    <x v="1"/>
    <s v="Completed"/>
    <x v="1"/>
    <x v="1"/>
    <x v="1"/>
    <n v="11574.26"/>
    <n v="16250.22"/>
    <s v="Aug"/>
  </r>
  <r>
    <s v="ORD1256"/>
    <x v="2"/>
    <n v="10"/>
    <x v="0"/>
    <x v="0"/>
    <s v="Completed"/>
    <x v="1"/>
    <x v="0"/>
    <x v="2"/>
    <n v="97362.73"/>
    <n v="6362.99"/>
    <s v="Oct"/>
  </r>
  <r>
    <s v="ORD1257"/>
    <x v="0"/>
    <n v="10"/>
    <x v="0"/>
    <x v="1"/>
    <s v="Completed"/>
    <x v="1"/>
    <x v="2"/>
    <x v="1"/>
    <n v="79760.78"/>
    <n v="30708.240000000002"/>
    <s v="Oct"/>
  </r>
  <r>
    <s v="ORD1258"/>
    <x v="1"/>
    <n v="1"/>
    <x v="1"/>
    <x v="0"/>
    <s v="Completed"/>
    <x v="1"/>
    <x v="0"/>
    <x v="2"/>
    <n v="60264.54"/>
    <n v="113429.83"/>
    <s v="Jan"/>
  </r>
  <r>
    <s v="ORD1259"/>
    <x v="0"/>
    <n v="8"/>
    <x v="0"/>
    <x v="0"/>
    <s v="Completed"/>
    <x v="1"/>
    <x v="0"/>
    <x v="2"/>
    <n v="91786.68"/>
    <n v="21186.400000000001"/>
    <s v="Aug"/>
  </r>
  <r>
    <s v="ORD1260"/>
    <x v="0"/>
    <n v="1"/>
    <x v="1"/>
    <x v="1"/>
    <s v="Completed"/>
    <x v="0"/>
    <x v="2"/>
    <x v="2"/>
    <n v="70134.850000000006"/>
    <n v="86234.45"/>
    <s v="Jan"/>
  </r>
  <r>
    <s v="ORD1261"/>
    <x v="2"/>
    <n v="5"/>
    <x v="1"/>
    <x v="1"/>
    <s v="Pending"/>
    <x v="0"/>
    <x v="1"/>
    <x v="0"/>
    <n v="19357.759999999998"/>
    <n v="9152.14"/>
    <s v="May"/>
  </r>
  <r>
    <s v="ORD1262"/>
    <x v="2"/>
    <n v="2"/>
    <x v="1"/>
    <x v="1"/>
    <s v="In Progress"/>
    <x v="0"/>
    <x v="0"/>
    <x v="1"/>
    <n v="25651.439999999999"/>
    <n v="104388.28"/>
    <s v="Feb"/>
  </r>
  <r>
    <s v="ORD1263"/>
    <x v="0"/>
    <n v="6"/>
    <x v="0"/>
    <x v="0"/>
    <s v="Pending"/>
    <x v="1"/>
    <x v="2"/>
    <x v="1"/>
    <n v="50792.59"/>
    <n v="54954.86"/>
    <s v="Jun"/>
  </r>
  <r>
    <s v="ORD1264"/>
    <x v="1"/>
    <n v="6"/>
    <x v="0"/>
    <x v="1"/>
    <s v="Completed"/>
    <x v="1"/>
    <x v="0"/>
    <x v="2"/>
    <n v="25688.59"/>
    <n v="97379.3"/>
    <s v="Jun"/>
  </r>
  <r>
    <s v="ORD1265"/>
    <x v="0"/>
    <n v="10"/>
    <x v="0"/>
    <x v="0"/>
    <s v="In Progress"/>
    <x v="1"/>
    <x v="0"/>
    <x v="1"/>
    <n v="63827.75"/>
    <n v="56475.96"/>
    <s v="Oct"/>
  </r>
  <r>
    <s v="ORD1266"/>
    <x v="0"/>
    <n v="3"/>
    <x v="1"/>
    <x v="0"/>
    <s v="Completed"/>
    <x v="0"/>
    <x v="1"/>
    <x v="2"/>
    <n v="31339.54"/>
    <n v="82913.899999999994"/>
    <s v="Mar"/>
  </r>
  <r>
    <s v="ORD1267"/>
    <x v="2"/>
    <n v="9"/>
    <x v="0"/>
    <x v="0"/>
    <s v="In Progress"/>
    <x v="1"/>
    <x v="2"/>
    <x v="2"/>
    <n v="89363.38"/>
    <n v="50015.82"/>
    <s v="Sep"/>
  </r>
  <r>
    <s v="ORD1268"/>
    <x v="0"/>
    <n v="7"/>
    <x v="0"/>
    <x v="1"/>
    <s v="Pending"/>
    <x v="0"/>
    <x v="0"/>
    <x v="2"/>
    <n v="28797.4"/>
    <n v="44466.86"/>
    <s v="Jul"/>
  </r>
  <r>
    <s v="ORD1269"/>
    <x v="2"/>
    <n v="7"/>
    <x v="1"/>
    <x v="1"/>
    <s v="Pending"/>
    <x v="0"/>
    <x v="0"/>
    <x v="2"/>
    <n v="69607.570000000007"/>
    <n v="43879.5"/>
    <s v="Jul"/>
  </r>
  <r>
    <s v="ORD1270"/>
    <x v="0"/>
    <n v="6"/>
    <x v="0"/>
    <x v="0"/>
    <s v="In Progress"/>
    <x v="1"/>
    <x v="0"/>
    <x v="2"/>
    <n v="77133.59"/>
    <n v="90180.27"/>
    <s v="Jun"/>
  </r>
  <r>
    <s v="ORD1271"/>
    <x v="2"/>
    <n v="12"/>
    <x v="1"/>
    <x v="0"/>
    <s v="Completed"/>
    <x v="0"/>
    <x v="1"/>
    <x v="2"/>
    <n v="57813.58"/>
    <n v="39410.51"/>
    <s v="Dec"/>
  </r>
  <r>
    <s v="ORD1272"/>
    <x v="0"/>
    <n v="9"/>
    <x v="0"/>
    <x v="1"/>
    <s v="In Progress"/>
    <x v="1"/>
    <x v="2"/>
    <x v="2"/>
    <n v="69104.399999999994"/>
    <n v="110165.4"/>
    <s v="Sep"/>
  </r>
  <r>
    <s v="ORD1273"/>
    <x v="0"/>
    <n v="8"/>
    <x v="0"/>
    <x v="0"/>
    <s v="In Progress"/>
    <x v="0"/>
    <x v="0"/>
    <x v="0"/>
    <n v="57934.41"/>
    <n v="50082.080000000002"/>
    <s v="Aug"/>
  </r>
  <r>
    <s v="ORD1274"/>
    <x v="0"/>
    <n v="3"/>
    <x v="1"/>
    <x v="0"/>
    <s v="In Progress"/>
    <x v="1"/>
    <x v="0"/>
    <x v="1"/>
    <n v="30006.45"/>
    <n v="78083.75"/>
    <s v="Mar"/>
  </r>
  <r>
    <s v="ORD1275"/>
    <x v="0"/>
    <n v="8"/>
    <x v="0"/>
    <x v="1"/>
    <s v="Pending"/>
    <x v="1"/>
    <x v="2"/>
    <x v="0"/>
    <n v="73916.039999999994"/>
    <n v="118660.47"/>
    <s v="Aug"/>
  </r>
  <r>
    <s v="ORD1276"/>
    <x v="0"/>
    <n v="1"/>
    <x v="0"/>
    <x v="0"/>
    <s v="Pending"/>
    <x v="1"/>
    <x v="0"/>
    <x v="0"/>
    <n v="13589.48"/>
    <n v="15195.29"/>
    <s v="Jan"/>
  </r>
  <r>
    <s v="ORD1277"/>
    <x v="2"/>
    <n v="5"/>
    <x v="1"/>
    <x v="0"/>
    <s v="Completed"/>
    <x v="0"/>
    <x v="2"/>
    <x v="2"/>
    <n v="28981.75"/>
    <n v="111242.21"/>
    <s v="May"/>
  </r>
  <r>
    <s v="ORD1278"/>
    <x v="2"/>
    <n v="9"/>
    <x v="1"/>
    <x v="1"/>
    <s v="Pending"/>
    <x v="0"/>
    <x v="2"/>
    <x v="2"/>
    <n v="27456.28"/>
    <n v="51972.43"/>
    <s v="Sep"/>
  </r>
  <r>
    <s v="ORD1279"/>
    <x v="0"/>
    <n v="2"/>
    <x v="0"/>
    <x v="0"/>
    <s v="In Progress"/>
    <x v="1"/>
    <x v="0"/>
    <x v="2"/>
    <n v="65755.89"/>
    <n v="79578.41"/>
    <s v="Feb"/>
  </r>
  <r>
    <s v="ORD1280"/>
    <x v="1"/>
    <n v="3"/>
    <x v="0"/>
    <x v="0"/>
    <s v="Pending"/>
    <x v="0"/>
    <x v="2"/>
    <x v="2"/>
    <n v="68530.929999999993"/>
    <n v="45123.48"/>
    <s v="Mar"/>
  </r>
  <r>
    <s v="ORD1281"/>
    <x v="2"/>
    <n v="6"/>
    <x v="0"/>
    <x v="1"/>
    <s v="In Progress"/>
    <x v="1"/>
    <x v="0"/>
    <x v="2"/>
    <n v="72892.59"/>
    <n v="83460.67"/>
    <s v="Jun"/>
  </r>
  <r>
    <s v="ORD1282"/>
    <x v="2"/>
    <n v="7"/>
    <x v="1"/>
    <x v="1"/>
    <s v="Pending"/>
    <x v="0"/>
    <x v="2"/>
    <x v="2"/>
    <n v="33766.94"/>
    <n v="32361.13"/>
    <s v="Jul"/>
  </r>
  <r>
    <s v="ORD1283"/>
    <x v="1"/>
    <n v="3"/>
    <x v="1"/>
    <x v="1"/>
    <s v="In Progress"/>
    <x v="1"/>
    <x v="2"/>
    <x v="2"/>
    <n v="91293.45"/>
    <n v="88892.22"/>
    <s v="Mar"/>
  </r>
  <r>
    <s v="ORD1284"/>
    <x v="1"/>
    <n v="9"/>
    <x v="1"/>
    <x v="1"/>
    <s v="Pending"/>
    <x v="1"/>
    <x v="2"/>
    <x v="2"/>
    <n v="67453.740000000005"/>
    <n v="66055.05"/>
    <s v="Sep"/>
  </r>
  <r>
    <s v="ORD1285"/>
    <x v="0"/>
    <n v="5"/>
    <x v="0"/>
    <x v="0"/>
    <s v="Pending"/>
    <x v="0"/>
    <x v="1"/>
    <x v="1"/>
    <n v="72150.89"/>
    <n v="72748.78"/>
    <s v="May"/>
  </r>
  <r>
    <s v="ORD1286"/>
    <x v="1"/>
    <n v="3"/>
    <x v="1"/>
    <x v="1"/>
    <s v="Completed"/>
    <x v="0"/>
    <x v="2"/>
    <x v="2"/>
    <n v="82803.62"/>
    <n v="78428.570000000007"/>
    <s v="Mar"/>
  </r>
  <r>
    <s v="ORD1287"/>
    <x v="1"/>
    <n v="12"/>
    <x v="0"/>
    <x v="1"/>
    <s v="In Progress"/>
    <x v="0"/>
    <x v="2"/>
    <x v="0"/>
    <n v="53026.82"/>
    <n v="104083.95"/>
    <s v="Dec"/>
  </r>
  <r>
    <s v="ORD1288"/>
    <x v="1"/>
    <n v="1"/>
    <x v="1"/>
    <x v="0"/>
    <s v="Pending"/>
    <x v="0"/>
    <x v="2"/>
    <x v="0"/>
    <n v="79457.649999999994"/>
    <n v="45772.36"/>
    <s v="Jan"/>
  </r>
  <r>
    <s v="ORD1289"/>
    <x v="1"/>
    <n v="1"/>
    <x v="1"/>
    <x v="0"/>
    <s v="Completed"/>
    <x v="1"/>
    <x v="1"/>
    <x v="0"/>
    <n v="24153.23"/>
    <n v="68105.63"/>
    <s v="Jan"/>
  </r>
  <r>
    <s v="ORD1290"/>
    <x v="2"/>
    <n v="10"/>
    <x v="1"/>
    <x v="0"/>
    <s v="Completed"/>
    <x v="1"/>
    <x v="0"/>
    <x v="0"/>
    <n v="86503.38"/>
    <n v="106420.16"/>
    <s v="Oct"/>
  </r>
  <r>
    <s v="ORD1291"/>
    <x v="0"/>
    <n v="10"/>
    <x v="0"/>
    <x v="0"/>
    <s v="Pending"/>
    <x v="0"/>
    <x v="0"/>
    <x v="0"/>
    <n v="95678.35"/>
    <n v="28638.38"/>
    <s v="Oct"/>
  </r>
  <r>
    <s v="ORD1292"/>
    <x v="1"/>
    <n v="9"/>
    <x v="1"/>
    <x v="1"/>
    <s v="In Progress"/>
    <x v="1"/>
    <x v="0"/>
    <x v="1"/>
    <n v="66376.56"/>
    <n v="37191.18"/>
    <s v="Sep"/>
  </r>
  <r>
    <s v="ORD1293"/>
    <x v="1"/>
    <n v="11"/>
    <x v="1"/>
    <x v="0"/>
    <s v="Completed"/>
    <x v="1"/>
    <x v="2"/>
    <x v="2"/>
    <n v="6946.94"/>
    <n v="74472.92"/>
    <s v="Nov"/>
  </r>
  <r>
    <s v="ORD1294"/>
    <x v="0"/>
    <n v="1"/>
    <x v="0"/>
    <x v="1"/>
    <s v="In Progress"/>
    <x v="0"/>
    <x v="1"/>
    <x v="2"/>
    <n v="92932.97"/>
    <n v="20243.16"/>
    <s v="Jan"/>
  </r>
  <r>
    <s v="ORD1295"/>
    <x v="2"/>
    <n v="2"/>
    <x v="0"/>
    <x v="0"/>
    <s v="Completed"/>
    <x v="1"/>
    <x v="0"/>
    <x v="2"/>
    <n v="72957.429999999993"/>
    <n v="94511.84"/>
    <s v="Feb"/>
  </r>
  <r>
    <s v="ORD1296"/>
    <x v="1"/>
    <n v="10"/>
    <x v="1"/>
    <x v="0"/>
    <s v="Pending"/>
    <x v="0"/>
    <x v="1"/>
    <x v="2"/>
    <n v="15109.67"/>
    <n v="9393.32"/>
    <s v="Oct"/>
  </r>
  <r>
    <s v="ORD1297"/>
    <x v="1"/>
    <n v="12"/>
    <x v="0"/>
    <x v="0"/>
    <s v="Completed"/>
    <x v="1"/>
    <x v="2"/>
    <x v="1"/>
    <n v="82112.98"/>
    <n v="7994.18"/>
    <s v="Dec"/>
  </r>
  <r>
    <s v="ORD1298"/>
    <x v="0"/>
    <n v="9"/>
    <x v="1"/>
    <x v="0"/>
    <s v="Pending"/>
    <x v="0"/>
    <x v="2"/>
    <x v="0"/>
    <n v="57054.25"/>
    <n v="71241.710000000006"/>
    <s v="Sep"/>
  </r>
  <r>
    <s v="ORD1299"/>
    <x v="1"/>
    <n v="5"/>
    <x v="0"/>
    <x v="1"/>
    <s v="Pending"/>
    <x v="0"/>
    <x v="2"/>
    <x v="0"/>
    <n v="99489.98"/>
    <n v="45271.07"/>
    <s v="May"/>
  </r>
  <r>
    <s v="ORD1300"/>
    <x v="0"/>
    <n v="6"/>
    <x v="0"/>
    <x v="0"/>
    <s v="Completed"/>
    <x v="0"/>
    <x v="2"/>
    <x v="0"/>
    <n v="18281.07"/>
    <n v="80360.36"/>
    <s v="Jun"/>
  </r>
  <r>
    <s v="ORD1301"/>
    <x v="2"/>
    <n v="7"/>
    <x v="0"/>
    <x v="1"/>
    <s v="In Progress"/>
    <x v="1"/>
    <x v="2"/>
    <x v="0"/>
    <n v="67043.31"/>
    <n v="50172.53"/>
    <s v="Jul"/>
  </r>
  <r>
    <s v="ORD1302"/>
    <x v="1"/>
    <n v="3"/>
    <x v="0"/>
    <x v="0"/>
    <s v="Pending"/>
    <x v="1"/>
    <x v="0"/>
    <x v="0"/>
    <n v="24180.66"/>
    <n v="99808.16"/>
    <s v="Mar"/>
  </r>
  <r>
    <s v="ORD1303"/>
    <x v="2"/>
    <n v="10"/>
    <x v="0"/>
    <x v="0"/>
    <s v="Completed"/>
    <x v="1"/>
    <x v="2"/>
    <x v="2"/>
    <n v="5110.26"/>
    <n v="21349.200000000001"/>
    <s v="Oct"/>
  </r>
  <r>
    <s v="ORD1304"/>
    <x v="0"/>
    <n v="8"/>
    <x v="1"/>
    <x v="1"/>
    <s v="Pending"/>
    <x v="1"/>
    <x v="2"/>
    <x v="2"/>
    <n v="66723.59"/>
    <n v="56912.98"/>
    <s v="Aug"/>
  </r>
  <r>
    <s v="ORD1305"/>
    <x v="0"/>
    <n v="9"/>
    <x v="0"/>
    <x v="1"/>
    <s v="In Progress"/>
    <x v="1"/>
    <x v="1"/>
    <x v="1"/>
    <n v="70060.960000000006"/>
    <n v="107504.96000000001"/>
    <s v="Sep"/>
  </r>
  <r>
    <s v="ORD1306"/>
    <x v="2"/>
    <n v="8"/>
    <x v="0"/>
    <x v="0"/>
    <s v="Completed"/>
    <x v="0"/>
    <x v="2"/>
    <x v="2"/>
    <n v="69190.67"/>
    <n v="66870.33"/>
    <s v="Aug"/>
  </r>
  <r>
    <s v="ORD1307"/>
    <x v="2"/>
    <n v="10"/>
    <x v="1"/>
    <x v="0"/>
    <s v="In Progress"/>
    <x v="0"/>
    <x v="0"/>
    <x v="2"/>
    <n v="59188.44"/>
    <n v="23291.360000000001"/>
    <s v="Oct"/>
  </r>
  <r>
    <s v="ORD1308"/>
    <x v="2"/>
    <n v="11"/>
    <x v="0"/>
    <x v="1"/>
    <s v="In Progress"/>
    <x v="0"/>
    <x v="1"/>
    <x v="1"/>
    <n v="82512.009999999995"/>
    <n v="95715.97"/>
    <s v="Nov"/>
  </r>
  <r>
    <s v="ORD1309"/>
    <x v="0"/>
    <n v="11"/>
    <x v="0"/>
    <x v="0"/>
    <s v="Completed"/>
    <x v="1"/>
    <x v="0"/>
    <x v="0"/>
    <n v="22091.599999999999"/>
    <n v="51529.4"/>
    <s v="Nov"/>
  </r>
  <r>
    <s v="ORD1310"/>
    <x v="1"/>
    <n v="9"/>
    <x v="0"/>
    <x v="0"/>
    <s v="In Progress"/>
    <x v="1"/>
    <x v="1"/>
    <x v="2"/>
    <n v="31195.41"/>
    <n v="118428.33"/>
    <s v="Sep"/>
  </r>
  <r>
    <s v="ORD1311"/>
    <x v="1"/>
    <n v="7"/>
    <x v="0"/>
    <x v="0"/>
    <s v="Completed"/>
    <x v="1"/>
    <x v="1"/>
    <x v="0"/>
    <n v="8405.2000000000007"/>
    <n v="103269.77"/>
    <s v="Jul"/>
  </r>
  <r>
    <s v="ORD1312"/>
    <x v="1"/>
    <n v="1"/>
    <x v="0"/>
    <x v="0"/>
    <s v="In Progress"/>
    <x v="0"/>
    <x v="0"/>
    <x v="0"/>
    <n v="6723.84"/>
    <n v="48043.76"/>
    <s v="Jan"/>
  </r>
  <r>
    <s v="ORD1313"/>
    <x v="2"/>
    <n v="1"/>
    <x v="1"/>
    <x v="1"/>
    <s v="In Progress"/>
    <x v="0"/>
    <x v="0"/>
    <x v="2"/>
    <n v="92728.16"/>
    <n v="81469.679999999993"/>
    <s v="Jan"/>
  </r>
  <r>
    <s v="ORD1314"/>
    <x v="0"/>
    <n v="5"/>
    <x v="1"/>
    <x v="0"/>
    <s v="Completed"/>
    <x v="1"/>
    <x v="0"/>
    <x v="2"/>
    <n v="72082.880000000005"/>
    <n v="28748.12"/>
    <s v="May"/>
  </r>
  <r>
    <s v="ORD1315"/>
    <x v="2"/>
    <n v="11"/>
    <x v="0"/>
    <x v="0"/>
    <s v="In Progress"/>
    <x v="1"/>
    <x v="2"/>
    <x v="1"/>
    <n v="85987.58"/>
    <n v="30910.69"/>
    <s v="Nov"/>
  </r>
  <r>
    <s v="ORD1316"/>
    <x v="2"/>
    <n v="1"/>
    <x v="0"/>
    <x v="1"/>
    <s v="Pending"/>
    <x v="0"/>
    <x v="2"/>
    <x v="0"/>
    <n v="80620.240000000005"/>
    <n v="40518.400000000001"/>
    <s v="Jan"/>
  </r>
  <r>
    <s v="ORD1317"/>
    <x v="1"/>
    <n v="5"/>
    <x v="0"/>
    <x v="0"/>
    <s v="In Progress"/>
    <x v="0"/>
    <x v="2"/>
    <x v="0"/>
    <n v="14681.69"/>
    <n v="119763.69"/>
    <s v="May"/>
  </r>
  <r>
    <s v="ORD1318"/>
    <x v="0"/>
    <n v="9"/>
    <x v="0"/>
    <x v="0"/>
    <s v="Completed"/>
    <x v="0"/>
    <x v="2"/>
    <x v="1"/>
    <n v="6167.48"/>
    <n v="25623.360000000001"/>
    <s v="Sep"/>
  </r>
  <r>
    <s v="ORD1319"/>
    <x v="0"/>
    <n v="11"/>
    <x v="0"/>
    <x v="0"/>
    <s v="In Progress"/>
    <x v="0"/>
    <x v="0"/>
    <x v="1"/>
    <n v="30519.24"/>
    <n v="110487.47"/>
    <s v="Nov"/>
  </r>
  <r>
    <s v="ORD1320"/>
    <x v="1"/>
    <n v="11"/>
    <x v="1"/>
    <x v="1"/>
    <s v="Completed"/>
    <x v="1"/>
    <x v="0"/>
    <x v="1"/>
    <n v="5338.5"/>
    <n v="107827.39"/>
    <s v="Nov"/>
  </r>
  <r>
    <s v="ORD1321"/>
    <x v="0"/>
    <n v="11"/>
    <x v="0"/>
    <x v="0"/>
    <s v="Pending"/>
    <x v="1"/>
    <x v="0"/>
    <x v="2"/>
    <n v="63660.04"/>
    <n v="7539.86"/>
    <s v="Nov"/>
  </r>
  <r>
    <s v="ORD1322"/>
    <x v="1"/>
    <n v="9"/>
    <x v="0"/>
    <x v="0"/>
    <s v="Completed"/>
    <x v="1"/>
    <x v="1"/>
    <x v="1"/>
    <n v="58622.21"/>
    <n v="44096.68"/>
    <s v="Sep"/>
  </r>
  <r>
    <s v="ORD1323"/>
    <x v="1"/>
    <n v="8"/>
    <x v="0"/>
    <x v="1"/>
    <s v="Pending"/>
    <x v="1"/>
    <x v="0"/>
    <x v="2"/>
    <n v="62238.75"/>
    <n v="63326.51"/>
    <s v="Aug"/>
  </r>
  <r>
    <s v="ORD1324"/>
    <x v="2"/>
    <n v="8"/>
    <x v="0"/>
    <x v="1"/>
    <s v="Pending"/>
    <x v="0"/>
    <x v="2"/>
    <x v="0"/>
    <n v="47264.95"/>
    <n v="61516.82"/>
    <s v="Aug"/>
  </r>
  <r>
    <s v="ORD1325"/>
    <x v="1"/>
    <n v="10"/>
    <x v="1"/>
    <x v="0"/>
    <s v="In Progress"/>
    <x v="0"/>
    <x v="2"/>
    <x v="0"/>
    <n v="25222.69"/>
    <n v="91530.14"/>
    <s v="Oct"/>
  </r>
  <r>
    <s v="ORD1326"/>
    <x v="1"/>
    <n v="4"/>
    <x v="1"/>
    <x v="0"/>
    <s v="Completed"/>
    <x v="0"/>
    <x v="0"/>
    <x v="1"/>
    <n v="45955.96"/>
    <n v="100933.79"/>
    <s v="Apr"/>
  </r>
  <r>
    <s v="ORD1327"/>
    <x v="2"/>
    <n v="3"/>
    <x v="1"/>
    <x v="0"/>
    <s v="Pending"/>
    <x v="1"/>
    <x v="1"/>
    <x v="0"/>
    <n v="46899.91"/>
    <n v="84163.25"/>
    <s v="Mar"/>
  </r>
  <r>
    <s v="ORD1328"/>
    <x v="1"/>
    <n v="1"/>
    <x v="1"/>
    <x v="0"/>
    <s v="Completed"/>
    <x v="1"/>
    <x v="1"/>
    <x v="1"/>
    <n v="68085.81"/>
    <n v="101288.52"/>
    <s v="Jan"/>
  </r>
  <r>
    <s v="ORD1329"/>
    <x v="2"/>
    <n v="2"/>
    <x v="0"/>
    <x v="0"/>
    <s v="Completed"/>
    <x v="1"/>
    <x v="2"/>
    <x v="0"/>
    <n v="49052.959999999999"/>
    <n v="36771.120000000003"/>
    <s v="Feb"/>
  </r>
  <r>
    <s v="ORD1330"/>
    <x v="1"/>
    <n v="7"/>
    <x v="0"/>
    <x v="1"/>
    <s v="In Progress"/>
    <x v="1"/>
    <x v="0"/>
    <x v="0"/>
    <n v="27240.18"/>
    <n v="101386.99"/>
    <s v="Jul"/>
  </r>
  <r>
    <s v="ORD1331"/>
    <x v="1"/>
    <n v="9"/>
    <x v="1"/>
    <x v="0"/>
    <s v="Completed"/>
    <x v="0"/>
    <x v="2"/>
    <x v="0"/>
    <n v="62646.79"/>
    <n v="68381.399999999994"/>
    <s v="Sep"/>
  </r>
  <r>
    <s v="ORD1332"/>
    <x v="1"/>
    <n v="10"/>
    <x v="0"/>
    <x v="0"/>
    <s v="Pending"/>
    <x v="0"/>
    <x v="0"/>
    <x v="0"/>
    <n v="78281.86"/>
    <n v="63898.13"/>
    <s v="Oct"/>
  </r>
  <r>
    <s v="ORD1333"/>
    <x v="0"/>
    <n v="5"/>
    <x v="0"/>
    <x v="1"/>
    <s v="Completed"/>
    <x v="0"/>
    <x v="1"/>
    <x v="2"/>
    <n v="30865.040000000001"/>
    <n v="74360.17"/>
    <s v="May"/>
  </r>
  <r>
    <s v="ORD1334"/>
    <x v="0"/>
    <n v="9"/>
    <x v="0"/>
    <x v="0"/>
    <s v="Pending"/>
    <x v="1"/>
    <x v="2"/>
    <x v="2"/>
    <n v="67317.39"/>
    <n v="25712.9"/>
    <s v="Sep"/>
  </r>
  <r>
    <s v="ORD1335"/>
    <x v="1"/>
    <n v="3"/>
    <x v="1"/>
    <x v="0"/>
    <s v="Pending"/>
    <x v="1"/>
    <x v="1"/>
    <x v="2"/>
    <n v="82840.67"/>
    <n v="74698.84"/>
    <s v="Mar"/>
  </r>
  <r>
    <s v="ORD1336"/>
    <x v="0"/>
    <n v="3"/>
    <x v="0"/>
    <x v="0"/>
    <s v="Pending"/>
    <x v="0"/>
    <x v="0"/>
    <x v="2"/>
    <n v="19524.78"/>
    <n v="78808.09"/>
    <s v="Mar"/>
  </r>
  <r>
    <s v="ORD1337"/>
    <x v="1"/>
    <n v="5"/>
    <x v="1"/>
    <x v="0"/>
    <s v="Pending"/>
    <x v="1"/>
    <x v="0"/>
    <x v="1"/>
    <n v="76347.210000000006"/>
    <n v="44484.73"/>
    <s v="May"/>
  </r>
  <r>
    <s v="ORD1338"/>
    <x v="1"/>
    <n v="11"/>
    <x v="0"/>
    <x v="0"/>
    <s v="Pending"/>
    <x v="1"/>
    <x v="0"/>
    <x v="1"/>
    <n v="86804.51"/>
    <n v="71644.100000000006"/>
    <s v="Nov"/>
  </r>
  <r>
    <s v="ORD1339"/>
    <x v="2"/>
    <n v="7"/>
    <x v="0"/>
    <x v="1"/>
    <s v="Pending"/>
    <x v="1"/>
    <x v="1"/>
    <x v="1"/>
    <n v="92517.34"/>
    <n v="88394.74"/>
    <s v="Jul"/>
  </r>
  <r>
    <s v="ORD1340"/>
    <x v="1"/>
    <n v="8"/>
    <x v="0"/>
    <x v="0"/>
    <s v="Pending"/>
    <x v="0"/>
    <x v="0"/>
    <x v="1"/>
    <n v="76666.28"/>
    <n v="27661.35"/>
    <s v="Aug"/>
  </r>
  <r>
    <s v="ORD1341"/>
    <x v="1"/>
    <n v="6"/>
    <x v="0"/>
    <x v="0"/>
    <s v="In Progress"/>
    <x v="0"/>
    <x v="2"/>
    <x v="0"/>
    <n v="12995.7"/>
    <n v="86033.42"/>
    <s v="Jun"/>
  </r>
  <r>
    <s v="ORD1342"/>
    <x v="2"/>
    <n v="6"/>
    <x v="1"/>
    <x v="0"/>
    <s v="In Progress"/>
    <x v="0"/>
    <x v="0"/>
    <x v="2"/>
    <n v="45257.31"/>
    <n v="25802.13"/>
    <s v="Jun"/>
  </r>
  <r>
    <s v="ORD1343"/>
    <x v="2"/>
    <n v="9"/>
    <x v="1"/>
    <x v="1"/>
    <s v="Completed"/>
    <x v="1"/>
    <x v="2"/>
    <x v="2"/>
    <n v="38893.730000000003"/>
    <n v="32727.84"/>
    <s v="Sep"/>
  </r>
  <r>
    <s v="ORD1344"/>
    <x v="0"/>
    <n v="4"/>
    <x v="0"/>
    <x v="1"/>
    <s v="In Progress"/>
    <x v="0"/>
    <x v="2"/>
    <x v="0"/>
    <n v="37754.129999999997"/>
    <n v="67586.759999999995"/>
    <s v="Apr"/>
  </r>
  <r>
    <s v="ORD1345"/>
    <x v="0"/>
    <n v="12"/>
    <x v="0"/>
    <x v="1"/>
    <s v="Completed"/>
    <x v="1"/>
    <x v="0"/>
    <x v="2"/>
    <n v="24797.77"/>
    <n v="39248.28"/>
    <s v="Dec"/>
  </r>
  <r>
    <s v="ORD1346"/>
    <x v="2"/>
    <n v="9"/>
    <x v="0"/>
    <x v="0"/>
    <s v="Pending"/>
    <x v="0"/>
    <x v="1"/>
    <x v="2"/>
    <n v="63465.73"/>
    <n v="74026.33"/>
    <s v="Sep"/>
  </r>
  <r>
    <s v="ORD1347"/>
    <x v="1"/>
    <n v="7"/>
    <x v="0"/>
    <x v="1"/>
    <s v="Completed"/>
    <x v="0"/>
    <x v="0"/>
    <x v="2"/>
    <n v="17051.23"/>
    <n v="75877.86"/>
    <s v="Jul"/>
  </r>
  <r>
    <s v="ORD1348"/>
    <x v="1"/>
    <n v="6"/>
    <x v="1"/>
    <x v="0"/>
    <s v="In Progress"/>
    <x v="0"/>
    <x v="2"/>
    <x v="1"/>
    <n v="19646.080000000002"/>
    <n v="26485.63"/>
    <s v="Jun"/>
  </r>
  <r>
    <s v="ORD1349"/>
    <x v="1"/>
    <n v="8"/>
    <x v="0"/>
    <x v="1"/>
    <s v="In Progress"/>
    <x v="0"/>
    <x v="0"/>
    <x v="0"/>
    <n v="19372.62"/>
    <n v="115211.96"/>
    <s v="Aug"/>
  </r>
  <r>
    <s v="ORD1350"/>
    <x v="0"/>
    <n v="10"/>
    <x v="1"/>
    <x v="1"/>
    <s v="In Progress"/>
    <x v="0"/>
    <x v="2"/>
    <x v="0"/>
    <n v="44478.11"/>
    <n v="8119.83"/>
    <s v="Oct"/>
  </r>
  <r>
    <s v="ORD1351"/>
    <x v="2"/>
    <n v="9"/>
    <x v="1"/>
    <x v="0"/>
    <s v="Pending"/>
    <x v="1"/>
    <x v="1"/>
    <x v="1"/>
    <n v="91442.85"/>
    <n v="57634.29"/>
    <s v="Sep"/>
  </r>
  <r>
    <s v="ORD1352"/>
    <x v="0"/>
    <n v="5"/>
    <x v="1"/>
    <x v="0"/>
    <s v="Pending"/>
    <x v="0"/>
    <x v="2"/>
    <x v="1"/>
    <n v="98969.93"/>
    <n v="67659.45"/>
    <s v="May"/>
  </r>
  <r>
    <s v="ORD1353"/>
    <x v="0"/>
    <n v="4"/>
    <x v="0"/>
    <x v="0"/>
    <s v="In Progress"/>
    <x v="0"/>
    <x v="0"/>
    <x v="0"/>
    <n v="57948.84"/>
    <n v="29655.9"/>
    <s v="Apr"/>
  </r>
  <r>
    <s v="ORD1354"/>
    <x v="2"/>
    <n v="1"/>
    <x v="0"/>
    <x v="0"/>
    <s v="Pending"/>
    <x v="1"/>
    <x v="1"/>
    <x v="2"/>
    <n v="55083.199999999997"/>
    <n v="6400.02"/>
    <s v="Jan"/>
  </r>
  <r>
    <s v="ORD1355"/>
    <x v="2"/>
    <n v="7"/>
    <x v="0"/>
    <x v="1"/>
    <s v="In Progress"/>
    <x v="1"/>
    <x v="2"/>
    <x v="0"/>
    <n v="28302.79"/>
    <n v="52193.52"/>
    <s v="Jul"/>
  </r>
  <r>
    <s v="ORD1356"/>
    <x v="1"/>
    <n v="2"/>
    <x v="0"/>
    <x v="1"/>
    <s v="Pending"/>
    <x v="1"/>
    <x v="2"/>
    <x v="2"/>
    <n v="24349.53"/>
    <n v="13847.49"/>
    <s v="Feb"/>
  </r>
  <r>
    <s v="ORD1357"/>
    <x v="1"/>
    <n v="12"/>
    <x v="0"/>
    <x v="1"/>
    <s v="Pending"/>
    <x v="0"/>
    <x v="0"/>
    <x v="2"/>
    <n v="85069.75"/>
    <n v="19836.45"/>
    <s v="Dec"/>
  </r>
  <r>
    <s v="ORD1358"/>
    <x v="0"/>
    <n v="3"/>
    <x v="0"/>
    <x v="1"/>
    <s v="Pending"/>
    <x v="1"/>
    <x v="1"/>
    <x v="0"/>
    <n v="66874.2"/>
    <n v="115013.15"/>
    <s v="Mar"/>
  </r>
  <r>
    <s v="ORD1359"/>
    <x v="2"/>
    <n v="6"/>
    <x v="0"/>
    <x v="0"/>
    <s v="Pending"/>
    <x v="1"/>
    <x v="2"/>
    <x v="1"/>
    <n v="70082.8"/>
    <n v="18549.37"/>
    <s v="Jun"/>
  </r>
  <r>
    <s v="ORD1360"/>
    <x v="1"/>
    <n v="6"/>
    <x v="0"/>
    <x v="1"/>
    <s v="Pending"/>
    <x v="0"/>
    <x v="1"/>
    <x v="0"/>
    <n v="69051.09"/>
    <n v="27253.200000000001"/>
    <s v="Jun"/>
  </r>
  <r>
    <s v="ORD1361"/>
    <x v="0"/>
    <n v="3"/>
    <x v="1"/>
    <x v="0"/>
    <s v="In Progress"/>
    <x v="1"/>
    <x v="2"/>
    <x v="2"/>
    <n v="45644.6"/>
    <n v="106621.18"/>
    <s v="Mar"/>
  </r>
  <r>
    <s v="ORD1362"/>
    <x v="0"/>
    <n v="4"/>
    <x v="0"/>
    <x v="0"/>
    <s v="Pending"/>
    <x v="1"/>
    <x v="2"/>
    <x v="2"/>
    <n v="88010.81"/>
    <n v="22310.21"/>
    <s v="Apr"/>
  </r>
  <r>
    <s v="ORD1363"/>
    <x v="1"/>
    <n v="3"/>
    <x v="1"/>
    <x v="1"/>
    <s v="In Progress"/>
    <x v="1"/>
    <x v="2"/>
    <x v="1"/>
    <n v="14400.83"/>
    <n v="19180.759999999998"/>
    <s v="Mar"/>
  </r>
  <r>
    <s v="ORD1364"/>
    <x v="2"/>
    <n v="8"/>
    <x v="0"/>
    <x v="0"/>
    <s v="Pending"/>
    <x v="0"/>
    <x v="2"/>
    <x v="2"/>
    <n v="41596.050000000003"/>
    <n v="36627.5"/>
    <s v="Aug"/>
  </r>
  <r>
    <s v="ORD1365"/>
    <x v="1"/>
    <n v="9"/>
    <x v="1"/>
    <x v="1"/>
    <s v="Pending"/>
    <x v="1"/>
    <x v="2"/>
    <x v="1"/>
    <n v="49366.42"/>
    <n v="75867.759999999995"/>
    <s v="Sep"/>
  </r>
  <r>
    <s v="ORD1366"/>
    <x v="2"/>
    <n v="5"/>
    <x v="0"/>
    <x v="0"/>
    <s v="Completed"/>
    <x v="1"/>
    <x v="0"/>
    <x v="0"/>
    <n v="26083.02"/>
    <n v="67884.47"/>
    <s v="May"/>
  </r>
  <r>
    <s v="ORD1367"/>
    <x v="1"/>
    <n v="4"/>
    <x v="1"/>
    <x v="1"/>
    <s v="In Progress"/>
    <x v="1"/>
    <x v="2"/>
    <x v="2"/>
    <n v="32959.64"/>
    <n v="11469.02"/>
    <s v="Apr"/>
  </r>
  <r>
    <s v="ORD1368"/>
    <x v="2"/>
    <n v="4"/>
    <x v="0"/>
    <x v="1"/>
    <s v="Completed"/>
    <x v="1"/>
    <x v="0"/>
    <x v="0"/>
    <n v="78680.160000000003"/>
    <n v="30080.85"/>
    <s v="Apr"/>
  </r>
  <r>
    <s v="ORD1369"/>
    <x v="1"/>
    <n v="6"/>
    <x v="1"/>
    <x v="0"/>
    <s v="Pending"/>
    <x v="0"/>
    <x v="1"/>
    <x v="2"/>
    <n v="14457.38"/>
    <n v="60539.07"/>
    <s v="Jun"/>
  </r>
  <r>
    <s v="ORD1370"/>
    <x v="0"/>
    <n v="1"/>
    <x v="0"/>
    <x v="1"/>
    <s v="Completed"/>
    <x v="1"/>
    <x v="1"/>
    <x v="1"/>
    <n v="12643.09"/>
    <n v="107294.58"/>
    <s v="Jan"/>
  </r>
  <r>
    <s v="ORD1371"/>
    <x v="2"/>
    <n v="8"/>
    <x v="0"/>
    <x v="0"/>
    <s v="Completed"/>
    <x v="0"/>
    <x v="1"/>
    <x v="2"/>
    <n v="30104.15"/>
    <n v="21687.94"/>
    <s v="Aug"/>
  </r>
  <r>
    <s v="ORD1372"/>
    <x v="0"/>
    <n v="3"/>
    <x v="1"/>
    <x v="0"/>
    <s v="In Progress"/>
    <x v="1"/>
    <x v="1"/>
    <x v="2"/>
    <n v="66723.240000000005"/>
    <n v="44138.78"/>
    <s v="Mar"/>
  </r>
  <r>
    <s v="ORD1373"/>
    <x v="2"/>
    <n v="7"/>
    <x v="0"/>
    <x v="1"/>
    <s v="In Progress"/>
    <x v="1"/>
    <x v="0"/>
    <x v="2"/>
    <n v="77476.820000000007"/>
    <n v="43074.39"/>
    <s v="Jul"/>
  </r>
  <r>
    <s v="ORD1374"/>
    <x v="2"/>
    <n v="8"/>
    <x v="1"/>
    <x v="0"/>
    <s v="Pending"/>
    <x v="0"/>
    <x v="2"/>
    <x v="1"/>
    <n v="15021.65"/>
    <n v="46930.99"/>
    <s v="Aug"/>
  </r>
  <r>
    <s v="ORD1375"/>
    <x v="2"/>
    <n v="3"/>
    <x v="0"/>
    <x v="1"/>
    <s v="Pending"/>
    <x v="1"/>
    <x v="2"/>
    <x v="2"/>
    <n v="19275.650000000001"/>
    <n v="61470.75"/>
    <s v="Mar"/>
  </r>
  <r>
    <s v="ORD1376"/>
    <x v="2"/>
    <n v="3"/>
    <x v="1"/>
    <x v="0"/>
    <s v="In Progress"/>
    <x v="1"/>
    <x v="0"/>
    <x v="1"/>
    <n v="41328.35"/>
    <n v="94824.82"/>
    <s v="Mar"/>
  </r>
  <r>
    <s v="ORD1377"/>
    <x v="2"/>
    <n v="10"/>
    <x v="0"/>
    <x v="1"/>
    <s v="Pending"/>
    <x v="1"/>
    <x v="2"/>
    <x v="1"/>
    <n v="90049.84"/>
    <n v="84875.66"/>
    <s v="Oct"/>
  </r>
  <r>
    <s v="ORD1378"/>
    <x v="1"/>
    <n v="1"/>
    <x v="1"/>
    <x v="0"/>
    <s v="In Progress"/>
    <x v="0"/>
    <x v="0"/>
    <x v="2"/>
    <n v="31202.49"/>
    <n v="36422.74"/>
    <s v="Jan"/>
  </r>
  <r>
    <s v="ORD1379"/>
    <x v="0"/>
    <n v="6"/>
    <x v="0"/>
    <x v="0"/>
    <s v="In Progress"/>
    <x v="1"/>
    <x v="0"/>
    <x v="1"/>
    <n v="48780.38"/>
    <n v="62761.14"/>
    <s v="Jun"/>
  </r>
  <r>
    <s v="ORD1380"/>
    <x v="1"/>
    <n v="5"/>
    <x v="0"/>
    <x v="1"/>
    <s v="Completed"/>
    <x v="0"/>
    <x v="0"/>
    <x v="1"/>
    <n v="74080.28"/>
    <n v="93937.55"/>
    <s v="May"/>
  </r>
  <r>
    <s v="ORD1381"/>
    <x v="2"/>
    <n v="3"/>
    <x v="1"/>
    <x v="1"/>
    <s v="Completed"/>
    <x v="0"/>
    <x v="2"/>
    <x v="1"/>
    <n v="75320.78"/>
    <n v="6884.3"/>
    <s v="Mar"/>
  </r>
  <r>
    <s v="ORD1382"/>
    <x v="0"/>
    <n v="3"/>
    <x v="1"/>
    <x v="1"/>
    <s v="In Progress"/>
    <x v="1"/>
    <x v="0"/>
    <x v="0"/>
    <n v="19909.29"/>
    <n v="44427.79"/>
    <s v="Mar"/>
  </r>
  <r>
    <s v="ORD1383"/>
    <x v="1"/>
    <n v="7"/>
    <x v="0"/>
    <x v="0"/>
    <s v="In Progress"/>
    <x v="1"/>
    <x v="2"/>
    <x v="2"/>
    <n v="71835.77"/>
    <n v="110404"/>
    <s v="Jul"/>
  </r>
  <r>
    <s v="ORD1384"/>
    <x v="0"/>
    <n v="10"/>
    <x v="1"/>
    <x v="1"/>
    <s v="Completed"/>
    <x v="1"/>
    <x v="2"/>
    <x v="0"/>
    <n v="14981.49"/>
    <n v="69847.56"/>
    <s v="Oct"/>
  </r>
  <r>
    <s v="ORD1385"/>
    <x v="1"/>
    <n v="9"/>
    <x v="0"/>
    <x v="0"/>
    <s v="Completed"/>
    <x v="1"/>
    <x v="1"/>
    <x v="0"/>
    <n v="54150.65"/>
    <n v="60803.88"/>
    <s v="Sep"/>
  </r>
  <r>
    <s v="ORD1386"/>
    <x v="1"/>
    <n v="3"/>
    <x v="0"/>
    <x v="1"/>
    <s v="Completed"/>
    <x v="1"/>
    <x v="1"/>
    <x v="0"/>
    <n v="98581.56"/>
    <n v="21108.51"/>
    <s v="Mar"/>
  </r>
  <r>
    <s v="ORD1387"/>
    <x v="2"/>
    <n v="12"/>
    <x v="0"/>
    <x v="0"/>
    <s v="Completed"/>
    <x v="0"/>
    <x v="2"/>
    <x v="1"/>
    <n v="12575.32"/>
    <n v="6876.63"/>
    <s v="Dec"/>
  </r>
  <r>
    <s v="ORD1388"/>
    <x v="2"/>
    <n v="8"/>
    <x v="0"/>
    <x v="0"/>
    <s v="Completed"/>
    <x v="0"/>
    <x v="0"/>
    <x v="2"/>
    <n v="17318.900000000001"/>
    <n v="56675.77"/>
    <s v="Aug"/>
  </r>
  <r>
    <s v="ORD1389"/>
    <x v="0"/>
    <n v="12"/>
    <x v="1"/>
    <x v="0"/>
    <s v="Pending"/>
    <x v="0"/>
    <x v="2"/>
    <x v="1"/>
    <n v="36330.400000000001"/>
    <n v="110275.91"/>
    <s v="Dec"/>
  </r>
  <r>
    <s v="ORD1390"/>
    <x v="2"/>
    <n v="10"/>
    <x v="1"/>
    <x v="0"/>
    <s v="Pending"/>
    <x v="0"/>
    <x v="0"/>
    <x v="2"/>
    <n v="32828.9"/>
    <n v="25633.31"/>
    <s v="Oct"/>
  </r>
  <r>
    <s v="ORD1391"/>
    <x v="0"/>
    <n v="10"/>
    <x v="1"/>
    <x v="1"/>
    <s v="Pending"/>
    <x v="1"/>
    <x v="2"/>
    <x v="0"/>
    <n v="22424.18"/>
    <n v="26248.12"/>
    <s v="Oct"/>
  </r>
  <r>
    <s v="ORD1392"/>
    <x v="1"/>
    <n v="2"/>
    <x v="0"/>
    <x v="1"/>
    <s v="Pending"/>
    <x v="0"/>
    <x v="0"/>
    <x v="1"/>
    <n v="72515.350000000006"/>
    <n v="69035.89"/>
    <s v="Feb"/>
  </r>
  <r>
    <s v="ORD1393"/>
    <x v="2"/>
    <n v="2"/>
    <x v="1"/>
    <x v="0"/>
    <s v="Completed"/>
    <x v="1"/>
    <x v="1"/>
    <x v="2"/>
    <n v="83010.2"/>
    <n v="97327.76"/>
    <s v="Feb"/>
  </r>
  <r>
    <s v="ORD1394"/>
    <x v="1"/>
    <n v="1"/>
    <x v="0"/>
    <x v="0"/>
    <s v="Pending"/>
    <x v="0"/>
    <x v="2"/>
    <x v="1"/>
    <n v="13659.25"/>
    <n v="29222.49"/>
    <s v="Jan"/>
  </r>
  <r>
    <s v="ORD1395"/>
    <x v="1"/>
    <n v="3"/>
    <x v="0"/>
    <x v="1"/>
    <s v="In Progress"/>
    <x v="0"/>
    <x v="2"/>
    <x v="2"/>
    <n v="67392.649999999994"/>
    <n v="14344.3"/>
    <s v="Mar"/>
  </r>
  <r>
    <s v="ORD1396"/>
    <x v="1"/>
    <n v="4"/>
    <x v="0"/>
    <x v="0"/>
    <s v="In Progress"/>
    <x v="1"/>
    <x v="0"/>
    <x v="2"/>
    <n v="30933.59"/>
    <n v="90068.46"/>
    <s v="Apr"/>
  </r>
  <r>
    <s v="ORD1397"/>
    <x v="1"/>
    <n v="6"/>
    <x v="1"/>
    <x v="0"/>
    <s v="In Progress"/>
    <x v="1"/>
    <x v="2"/>
    <x v="0"/>
    <n v="7339.38"/>
    <n v="26040.19"/>
    <s v="Jun"/>
  </r>
  <r>
    <s v="ORD1398"/>
    <x v="1"/>
    <n v="2"/>
    <x v="0"/>
    <x v="0"/>
    <s v="Pending"/>
    <x v="1"/>
    <x v="1"/>
    <x v="1"/>
    <n v="56904.11"/>
    <n v="23716.83"/>
    <s v="Feb"/>
  </r>
  <r>
    <s v="ORD1399"/>
    <x v="2"/>
    <n v="4"/>
    <x v="1"/>
    <x v="1"/>
    <s v="Pending"/>
    <x v="1"/>
    <x v="0"/>
    <x v="2"/>
    <n v="30117.86"/>
    <n v="53393.85"/>
    <s v="Apr"/>
  </r>
  <r>
    <s v="ORD1400"/>
    <x v="0"/>
    <n v="8"/>
    <x v="0"/>
    <x v="0"/>
    <s v="Completed"/>
    <x v="0"/>
    <x v="2"/>
    <x v="2"/>
    <n v="96428.27"/>
    <n v="10596.38"/>
    <s v="Aug"/>
  </r>
  <r>
    <s v="ORD1401"/>
    <x v="2"/>
    <n v="6"/>
    <x v="0"/>
    <x v="1"/>
    <s v="Pending"/>
    <x v="1"/>
    <x v="2"/>
    <x v="1"/>
    <n v="63293.23"/>
    <n v="74561.77"/>
    <s v="Jun"/>
  </r>
  <r>
    <s v="ORD1402"/>
    <x v="1"/>
    <n v="2"/>
    <x v="1"/>
    <x v="1"/>
    <s v="Pending"/>
    <x v="0"/>
    <x v="2"/>
    <x v="0"/>
    <n v="63100.25"/>
    <n v="18699.23"/>
    <s v="Feb"/>
  </r>
  <r>
    <s v="ORD1403"/>
    <x v="2"/>
    <n v="9"/>
    <x v="0"/>
    <x v="0"/>
    <s v="Completed"/>
    <x v="1"/>
    <x v="1"/>
    <x v="2"/>
    <n v="35515.61"/>
    <n v="82055.19"/>
    <s v="Sep"/>
  </r>
  <r>
    <s v="ORD1404"/>
    <x v="2"/>
    <n v="10"/>
    <x v="1"/>
    <x v="1"/>
    <s v="Pending"/>
    <x v="0"/>
    <x v="0"/>
    <x v="0"/>
    <n v="12015.33"/>
    <n v="66167.53"/>
    <s v="Oct"/>
  </r>
  <r>
    <s v="ORD1405"/>
    <x v="0"/>
    <n v="3"/>
    <x v="1"/>
    <x v="0"/>
    <s v="In Progress"/>
    <x v="0"/>
    <x v="1"/>
    <x v="1"/>
    <n v="33108.76"/>
    <n v="77236.67"/>
    <s v="Mar"/>
  </r>
  <r>
    <s v="ORD1406"/>
    <x v="1"/>
    <n v="12"/>
    <x v="0"/>
    <x v="1"/>
    <s v="Completed"/>
    <x v="1"/>
    <x v="0"/>
    <x v="1"/>
    <n v="50766.34"/>
    <n v="83886.3"/>
    <s v="Dec"/>
  </r>
  <r>
    <s v="ORD1407"/>
    <x v="2"/>
    <n v="7"/>
    <x v="1"/>
    <x v="1"/>
    <s v="Completed"/>
    <x v="1"/>
    <x v="0"/>
    <x v="2"/>
    <n v="64733.42"/>
    <n v="33680.01"/>
    <s v="Jul"/>
  </r>
  <r>
    <s v="ORD1408"/>
    <x v="2"/>
    <n v="4"/>
    <x v="0"/>
    <x v="1"/>
    <s v="Pending"/>
    <x v="1"/>
    <x v="0"/>
    <x v="0"/>
    <n v="86647.89"/>
    <n v="23481.65"/>
    <s v="Apr"/>
  </r>
  <r>
    <s v="ORD1409"/>
    <x v="2"/>
    <n v="7"/>
    <x v="0"/>
    <x v="1"/>
    <s v="In Progress"/>
    <x v="0"/>
    <x v="0"/>
    <x v="0"/>
    <n v="17569.8"/>
    <n v="9234.49"/>
    <s v="Jul"/>
  </r>
  <r>
    <s v="ORD1410"/>
    <x v="1"/>
    <n v="1"/>
    <x v="0"/>
    <x v="0"/>
    <s v="In Progress"/>
    <x v="1"/>
    <x v="2"/>
    <x v="0"/>
    <n v="86133.5"/>
    <n v="58435.25"/>
    <s v="Jan"/>
  </r>
  <r>
    <s v="ORD1411"/>
    <x v="1"/>
    <n v="6"/>
    <x v="1"/>
    <x v="1"/>
    <s v="Pending"/>
    <x v="0"/>
    <x v="0"/>
    <x v="1"/>
    <n v="71298.83"/>
    <n v="62573.06"/>
    <s v="Jun"/>
  </r>
  <r>
    <s v="ORD1412"/>
    <x v="2"/>
    <n v="3"/>
    <x v="0"/>
    <x v="0"/>
    <s v="In Progress"/>
    <x v="1"/>
    <x v="0"/>
    <x v="0"/>
    <n v="64833.36"/>
    <n v="80557.399999999994"/>
    <s v="Mar"/>
  </r>
  <r>
    <s v="ORD1413"/>
    <x v="1"/>
    <n v="8"/>
    <x v="0"/>
    <x v="1"/>
    <s v="In Progress"/>
    <x v="1"/>
    <x v="0"/>
    <x v="1"/>
    <n v="57781.89"/>
    <n v="64280.58"/>
    <s v="Aug"/>
  </r>
  <r>
    <s v="ORD1414"/>
    <x v="1"/>
    <n v="7"/>
    <x v="0"/>
    <x v="0"/>
    <s v="In Progress"/>
    <x v="1"/>
    <x v="2"/>
    <x v="2"/>
    <n v="58331.28"/>
    <n v="100624.5"/>
    <s v="Jul"/>
  </r>
  <r>
    <s v="ORD1415"/>
    <x v="0"/>
    <n v="8"/>
    <x v="0"/>
    <x v="0"/>
    <s v="Completed"/>
    <x v="0"/>
    <x v="1"/>
    <x v="0"/>
    <n v="91476.36"/>
    <n v="61676.95"/>
    <s v="Aug"/>
  </r>
  <r>
    <s v="ORD1416"/>
    <x v="1"/>
    <n v="3"/>
    <x v="0"/>
    <x v="0"/>
    <s v="Completed"/>
    <x v="0"/>
    <x v="0"/>
    <x v="2"/>
    <n v="8510.4"/>
    <n v="70193.69"/>
    <s v="Mar"/>
  </r>
  <r>
    <s v="ORD1417"/>
    <x v="2"/>
    <n v="4"/>
    <x v="0"/>
    <x v="0"/>
    <s v="Completed"/>
    <x v="1"/>
    <x v="1"/>
    <x v="1"/>
    <n v="92406.26"/>
    <n v="62234.02"/>
    <s v="Apr"/>
  </r>
  <r>
    <s v="ORD1418"/>
    <x v="1"/>
    <n v="4"/>
    <x v="0"/>
    <x v="0"/>
    <s v="Completed"/>
    <x v="0"/>
    <x v="1"/>
    <x v="0"/>
    <n v="43682.44"/>
    <n v="100186.81"/>
    <s v="Apr"/>
  </r>
  <r>
    <s v="ORD1419"/>
    <x v="1"/>
    <n v="9"/>
    <x v="1"/>
    <x v="0"/>
    <s v="Completed"/>
    <x v="0"/>
    <x v="2"/>
    <x v="2"/>
    <n v="15052.45"/>
    <n v="114653.1"/>
    <s v="Sep"/>
  </r>
  <r>
    <s v="ORD1420"/>
    <x v="0"/>
    <n v="11"/>
    <x v="0"/>
    <x v="0"/>
    <s v="Pending"/>
    <x v="1"/>
    <x v="1"/>
    <x v="2"/>
    <n v="28854.880000000001"/>
    <n v="62715.39"/>
    <s v="Nov"/>
  </r>
  <r>
    <s v="ORD1421"/>
    <x v="1"/>
    <n v="4"/>
    <x v="0"/>
    <x v="1"/>
    <s v="Pending"/>
    <x v="1"/>
    <x v="0"/>
    <x v="0"/>
    <n v="21251.83"/>
    <n v="98053.06"/>
    <s v="Apr"/>
  </r>
  <r>
    <s v="ORD1422"/>
    <x v="0"/>
    <n v="3"/>
    <x v="1"/>
    <x v="0"/>
    <s v="Pending"/>
    <x v="0"/>
    <x v="1"/>
    <x v="0"/>
    <n v="54196.05"/>
    <n v="101241.36"/>
    <s v="Mar"/>
  </r>
  <r>
    <s v="ORD1423"/>
    <x v="1"/>
    <n v="11"/>
    <x v="1"/>
    <x v="0"/>
    <s v="Pending"/>
    <x v="1"/>
    <x v="1"/>
    <x v="1"/>
    <n v="80364.19"/>
    <n v="9224.1200000000008"/>
    <s v="Nov"/>
  </r>
  <r>
    <s v="ORD1424"/>
    <x v="1"/>
    <n v="9"/>
    <x v="1"/>
    <x v="0"/>
    <s v="Pending"/>
    <x v="1"/>
    <x v="0"/>
    <x v="1"/>
    <n v="98338.27"/>
    <n v="119344.19"/>
    <s v="Sep"/>
  </r>
  <r>
    <s v="ORD1425"/>
    <x v="1"/>
    <n v="9"/>
    <x v="0"/>
    <x v="0"/>
    <s v="Pending"/>
    <x v="1"/>
    <x v="2"/>
    <x v="2"/>
    <n v="47329.71"/>
    <n v="119176.03"/>
    <s v="Sep"/>
  </r>
  <r>
    <s v="ORD1426"/>
    <x v="0"/>
    <n v="2"/>
    <x v="0"/>
    <x v="0"/>
    <s v="In Progress"/>
    <x v="0"/>
    <x v="2"/>
    <x v="0"/>
    <n v="78959.69"/>
    <n v="20538.73"/>
    <s v="Feb"/>
  </r>
  <r>
    <s v="ORD1427"/>
    <x v="2"/>
    <n v="6"/>
    <x v="0"/>
    <x v="0"/>
    <s v="Pending"/>
    <x v="0"/>
    <x v="0"/>
    <x v="1"/>
    <n v="16573.73"/>
    <n v="74944.81"/>
    <s v="Jun"/>
  </r>
  <r>
    <s v="ORD1428"/>
    <x v="1"/>
    <n v="2"/>
    <x v="0"/>
    <x v="0"/>
    <s v="Completed"/>
    <x v="0"/>
    <x v="1"/>
    <x v="2"/>
    <n v="76150.47"/>
    <n v="44319.44"/>
    <s v="Feb"/>
  </r>
  <r>
    <s v="ORD1429"/>
    <x v="0"/>
    <n v="10"/>
    <x v="0"/>
    <x v="1"/>
    <s v="In Progress"/>
    <x v="0"/>
    <x v="2"/>
    <x v="2"/>
    <n v="57912.6"/>
    <n v="26855.93"/>
    <s v="Oct"/>
  </r>
  <r>
    <s v="ORD1430"/>
    <x v="0"/>
    <n v="5"/>
    <x v="0"/>
    <x v="0"/>
    <s v="In Progress"/>
    <x v="1"/>
    <x v="1"/>
    <x v="2"/>
    <n v="31553.47"/>
    <n v="32632.9"/>
    <s v="May"/>
  </r>
  <r>
    <s v="ORD1431"/>
    <x v="2"/>
    <n v="4"/>
    <x v="0"/>
    <x v="0"/>
    <s v="In Progress"/>
    <x v="1"/>
    <x v="1"/>
    <x v="0"/>
    <n v="77831.63"/>
    <n v="101265.77"/>
    <s v="Apr"/>
  </r>
  <r>
    <s v="ORD1432"/>
    <x v="0"/>
    <n v="3"/>
    <x v="1"/>
    <x v="1"/>
    <s v="In Progress"/>
    <x v="1"/>
    <x v="0"/>
    <x v="1"/>
    <n v="36445.68"/>
    <n v="37608.400000000001"/>
    <s v="Mar"/>
  </r>
  <r>
    <s v="ORD1433"/>
    <x v="1"/>
    <n v="6"/>
    <x v="0"/>
    <x v="1"/>
    <s v="Completed"/>
    <x v="1"/>
    <x v="0"/>
    <x v="1"/>
    <n v="71830.039999999994"/>
    <n v="68394.97"/>
    <s v="Jun"/>
  </r>
  <r>
    <s v="ORD1434"/>
    <x v="2"/>
    <n v="12"/>
    <x v="0"/>
    <x v="1"/>
    <s v="In Progress"/>
    <x v="1"/>
    <x v="2"/>
    <x v="1"/>
    <n v="77840.92"/>
    <n v="65796.75"/>
    <s v="Dec"/>
  </r>
  <r>
    <s v="ORD1435"/>
    <x v="1"/>
    <n v="5"/>
    <x v="0"/>
    <x v="1"/>
    <s v="Pending"/>
    <x v="0"/>
    <x v="0"/>
    <x v="1"/>
    <n v="48354.2"/>
    <n v="48841.54"/>
    <s v="May"/>
  </r>
  <r>
    <s v="ORD1436"/>
    <x v="0"/>
    <n v="2"/>
    <x v="1"/>
    <x v="1"/>
    <s v="Completed"/>
    <x v="0"/>
    <x v="0"/>
    <x v="1"/>
    <n v="85720.35"/>
    <n v="7108.89"/>
    <s v="Feb"/>
  </r>
  <r>
    <s v="ORD1437"/>
    <x v="2"/>
    <n v="8"/>
    <x v="0"/>
    <x v="0"/>
    <s v="In Progress"/>
    <x v="0"/>
    <x v="0"/>
    <x v="1"/>
    <n v="22342.9"/>
    <n v="115490.13"/>
    <s v="Aug"/>
  </r>
  <r>
    <s v="ORD1438"/>
    <x v="0"/>
    <n v="7"/>
    <x v="1"/>
    <x v="0"/>
    <s v="Pending"/>
    <x v="0"/>
    <x v="0"/>
    <x v="0"/>
    <n v="85942.67"/>
    <n v="89953.96"/>
    <s v="Jul"/>
  </r>
  <r>
    <s v="ORD1439"/>
    <x v="1"/>
    <n v="5"/>
    <x v="0"/>
    <x v="1"/>
    <s v="Completed"/>
    <x v="1"/>
    <x v="2"/>
    <x v="2"/>
    <n v="13569.09"/>
    <n v="90031.74"/>
    <s v="May"/>
  </r>
  <r>
    <s v="ORD1440"/>
    <x v="2"/>
    <n v="2"/>
    <x v="0"/>
    <x v="0"/>
    <s v="Pending"/>
    <x v="1"/>
    <x v="2"/>
    <x v="2"/>
    <n v="21461.58"/>
    <n v="30045.82"/>
    <s v="Feb"/>
  </r>
  <r>
    <s v="ORD1441"/>
    <x v="0"/>
    <n v="5"/>
    <x v="1"/>
    <x v="1"/>
    <s v="Pending"/>
    <x v="0"/>
    <x v="2"/>
    <x v="0"/>
    <n v="69605.539999999994"/>
    <n v="64583.53"/>
    <s v="May"/>
  </r>
  <r>
    <s v="ORD1442"/>
    <x v="2"/>
    <n v="3"/>
    <x v="0"/>
    <x v="0"/>
    <s v="Pending"/>
    <x v="1"/>
    <x v="0"/>
    <x v="1"/>
    <n v="29634.79"/>
    <n v="100141.18"/>
    <s v="Mar"/>
  </r>
  <r>
    <s v="ORD1443"/>
    <x v="2"/>
    <n v="1"/>
    <x v="0"/>
    <x v="0"/>
    <s v="Pending"/>
    <x v="0"/>
    <x v="1"/>
    <x v="1"/>
    <n v="64317.07"/>
    <n v="114141.48"/>
    <s v="Jan"/>
  </r>
  <r>
    <s v="ORD1444"/>
    <x v="0"/>
    <n v="11"/>
    <x v="0"/>
    <x v="1"/>
    <s v="Completed"/>
    <x v="0"/>
    <x v="0"/>
    <x v="1"/>
    <n v="93839.87"/>
    <n v="50537.13"/>
    <s v="Nov"/>
  </r>
  <r>
    <s v="ORD1445"/>
    <x v="1"/>
    <n v="9"/>
    <x v="1"/>
    <x v="1"/>
    <s v="Pending"/>
    <x v="1"/>
    <x v="2"/>
    <x v="2"/>
    <n v="96750.3"/>
    <n v="85149.24"/>
    <s v="Sep"/>
  </r>
  <r>
    <s v="ORD1446"/>
    <x v="0"/>
    <n v="5"/>
    <x v="0"/>
    <x v="1"/>
    <s v="Pending"/>
    <x v="0"/>
    <x v="1"/>
    <x v="0"/>
    <n v="97188.44"/>
    <n v="69054.100000000006"/>
    <s v="May"/>
  </r>
  <r>
    <s v="ORD1447"/>
    <x v="1"/>
    <n v="6"/>
    <x v="0"/>
    <x v="0"/>
    <s v="Pending"/>
    <x v="1"/>
    <x v="1"/>
    <x v="1"/>
    <n v="87520.19"/>
    <n v="63815.74"/>
    <s v="Jun"/>
  </r>
  <r>
    <s v="ORD1448"/>
    <x v="0"/>
    <n v="4"/>
    <x v="0"/>
    <x v="1"/>
    <s v="In Progress"/>
    <x v="0"/>
    <x v="2"/>
    <x v="2"/>
    <n v="24258.21"/>
    <n v="42250.45"/>
    <s v="Apr"/>
  </r>
  <r>
    <s v="ORD1449"/>
    <x v="0"/>
    <n v="8"/>
    <x v="0"/>
    <x v="1"/>
    <s v="In Progress"/>
    <x v="1"/>
    <x v="2"/>
    <x v="2"/>
    <n v="64295.26"/>
    <n v="109387.78"/>
    <s v="Aug"/>
  </r>
  <r>
    <s v="ORD1450"/>
    <x v="0"/>
    <n v="12"/>
    <x v="0"/>
    <x v="1"/>
    <s v="In Progress"/>
    <x v="1"/>
    <x v="1"/>
    <x v="2"/>
    <n v="89036.5"/>
    <n v="110571.48"/>
    <s v="Dec"/>
  </r>
  <r>
    <s v="ORD1451"/>
    <x v="2"/>
    <n v="12"/>
    <x v="0"/>
    <x v="1"/>
    <s v="Pending"/>
    <x v="0"/>
    <x v="1"/>
    <x v="2"/>
    <n v="61057.24"/>
    <n v="32669.4"/>
    <s v="Dec"/>
  </r>
  <r>
    <s v="ORD1452"/>
    <x v="0"/>
    <n v="4"/>
    <x v="0"/>
    <x v="0"/>
    <s v="Completed"/>
    <x v="1"/>
    <x v="1"/>
    <x v="2"/>
    <n v="39244.339999999997"/>
    <n v="110426.79"/>
    <s v="Apr"/>
  </r>
  <r>
    <s v="ORD1453"/>
    <x v="2"/>
    <n v="8"/>
    <x v="0"/>
    <x v="0"/>
    <s v="In Progress"/>
    <x v="0"/>
    <x v="1"/>
    <x v="0"/>
    <n v="35823.5"/>
    <n v="91778.94"/>
    <s v="Aug"/>
  </r>
  <r>
    <s v="ORD1454"/>
    <x v="1"/>
    <n v="1"/>
    <x v="0"/>
    <x v="1"/>
    <s v="In Progress"/>
    <x v="0"/>
    <x v="1"/>
    <x v="1"/>
    <n v="60266.67"/>
    <n v="20474.3"/>
    <s v="Jan"/>
  </r>
  <r>
    <s v="ORD1455"/>
    <x v="0"/>
    <n v="11"/>
    <x v="0"/>
    <x v="0"/>
    <s v="Completed"/>
    <x v="0"/>
    <x v="2"/>
    <x v="1"/>
    <n v="71758.7"/>
    <n v="102664.34"/>
    <s v="Nov"/>
  </r>
  <r>
    <s v="ORD1456"/>
    <x v="2"/>
    <n v="3"/>
    <x v="0"/>
    <x v="1"/>
    <s v="Pending"/>
    <x v="0"/>
    <x v="2"/>
    <x v="0"/>
    <n v="21938.38"/>
    <n v="74466.429999999993"/>
    <s v="Mar"/>
  </r>
  <r>
    <s v="ORD1457"/>
    <x v="2"/>
    <n v="3"/>
    <x v="1"/>
    <x v="0"/>
    <s v="In Progress"/>
    <x v="0"/>
    <x v="2"/>
    <x v="0"/>
    <n v="79662.559999999998"/>
    <n v="21905.52"/>
    <s v="Mar"/>
  </r>
  <r>
    <s v="ORD1458"/>
    <x v="1"/>
    <n v="1"/>
    <x v="0"/>
    <x v="1"/>
    <s v="Completed"/>
    <x v="1"/>
    <x v="0"/>
    <x v="0"/>
    <n v="63636.89"/>
    <n v="18959.189999999999"/>
    <s v="Jan"/>
  </r>
  <r>
    <s v="ORD1459"/>
    <x v="2"/>
    <n v="4"/>
    <x v="0"/>
    <x v="1"/>
    <s v="Pending"/>
    <x v="1"/>
    <x v="2"/>
    <x v="0"/>
    <n v="62941.57"/>
    <n v="9194.73"/>
    <s v="Apr"/>
  </r>
  <r>
    <s v="ORD1460"/>
    <x v="0"/>
    <n v="9"/>
    <x v="1"/>
    <x v="0"/>
    <s v="Pending"/>
    <x v="1"/>
    <x v="0"/>
    <x v="0"/>
    <n v="50139.78"/>
    <n v="22106.45"/>
    <s v="Sep"/>
  </r>
  <r>
    <s v="ORD1461"/>
    <x v="1"/>
    <n v="3"/>
    <x v="1"/>
    <x v="1"/>
    <s v="In Progress"/>
    <x v="1"/>
    <x v="1"/>
    <x v="0"/>
    <n v="8722.43"/>
    <n v="68074.83"/>
    <s v="Mar"/>
  </r>
  <r>
    <s v="ORD1462"/>
    <x v="0"/>
    <n v="2"/>
    <x v="1"/>
    <x v="1"/>
    <s v="Completed"/>
    <x v="0"/>
    <x v="2"/>
    <x v="2"/>
    <n v="25677.85"/>
    <n v="78506.09"/>
    <s v="Feb"/>
  </r>
  <r>
    <s v="ORD1463"/>
    <x v="0"/>
    <n v="5"/>
    <x v="1"/>
    <x v="1"/>
    <s v="Completed"/>
    <x v="1"/>
    <x v="0"/>
    <x v="0"/>
    <n v="90702.45"/>
    <n v="9272.1"/>
    <s v="May"/>
  </r>
  <r>
    <s v="ORD1464"/>
    <x v="0"/>
    <n v="12"/>
    <x v="0"/>
    <x v="0"/>
    <s v="In Progress"/>
    <x v="1"/>
    <x v="1"/>
    <x v="2"/>
    <n v="41022.49"/>
    <n v="117900.87"/>
    <s v="Dec"/>
  </r>
  <r>
    <s v="ORD1465"/>
    <x v="2"/>
    <n v="9"/>
    <x v="0"/>
    <x v="0"/>
    <s v="In Progress"/>
    <x v="0"/>
    <x v="2"/>
    <x v="2"/>
    <n v="75993.64"/>
    <n v="110203.42"/>
    <s v="Sep"/>
  </r>
  <r>
    <s v="ORD1466"/>
    <x v="0"/>
    <n v="5"/>
    <x v="1"/>
    <x v="1"/>
    <s v="Pending"/>
    <x v="1"/>
    <x v="1"/>
    <x v="2"/>
    <n v="37657.26"/>
    <n v="85944.71"/>
    <s v="May"/>
  </r>
  <r>
    <s v="ORD1467"/>
    <x v="2"/>
    <n v="2"/>
    <x v="0"/>
    <x v="0"/>
    <s v="In Progress"/>
    <x v="1"/>
    <x v="1"/>
    <x v="1"/>
    <n v="37687.040000000001"/>
    <n v="8992.98"/>
    <s v="Feb"/>
  </r>
  <r>
    <s v="ORD1468"/>
    <x v="2"/>
    <n v="6"/>
    <x v="0"/>
    <x v="1"/>
    <s v="Pending"/>
    <x v="0"/>
    <x v="2"/>
    <x v="0"/>
    <n v="47889.1"/>
    <n v="112052.73"/>
    <s v="Jun"/>
  </r>
  <r>
    <s v="ORD1469"/>
    <x v="0"/>
    <n v="3"/>
    <x v="0"/>
    <x v="0"/>
    <s v="Pending"/>
    <x v="0"/>
    <x v="0"/>
    <x v="0"/>
    <n v="35653.910000000003"/>
    <n v="43451.29"/>
    <s v="Mar"/>
  </r>
  <r>
    <s v="ORD1470"/>
    <x v="1"/>
    <n v="12"/>
    <x v="0"/>
    <x v="1"/>
    <s v="In Progress"/>
    <x v="0"/>
    <x v="2"/>
    <x v="1"/>
    <n v="16707.87"/>
    <n v="10978.44"/>
    <s v="Dec"/>
  </r>
  <r>
    <s v="ORD1471"/>
    <x v="2"/>
    <n v="9"/>
    <x v="0"/>
    <x v="0"/>
    <s v="Completed"/>
    <x v="1"/>
    <x v="0"/>
    <x v="0"/>
    <n v="92579.77"/>
    <n v="23137.52"/>
    <s v="Sep"/>
  </r>
  <r>
    <s v="ORD1472"/>
    <x v="1"/>
    <n v="11"/>
    <x v="1"/>
    <x v="0"/>
    <s v="In Progress"/>
    <x v="1"/>
    <x v="2"/>
    <x v="1"/>
    <n v="72434.399999999994"/>
    <n v="96914.06"/>
    <s v="Nov"/>
  </r>
  <r>
    <s v="ORD1473"/>
    <x v="2"/>
    <n v="7"/>
    <x v="0"/>
    <x v="1"/>
    <s v="Pending"/>
    <x v="1"/>
    <x v="1"/>
    <x v="1"/>
    <n v="88822.49"/>
    <n v="87245.9"/>
    <s v="Jul"/>
  </r>
  <r>
    <s v="ORD1474"/>
    <x v="0"/>
    <n v="10"/>
    <x v="0"/>
    <x v="1"/>
    <s v="In Progress"/>
    <x v="1"/>
    <x v="2"/>
    <x v="1"/>
    <n v="46103.37"/>
    <n v="17833.68"/>
    <s v="Oct"/>
  </r>
  <r>
    <s v="ORD1475"/>
    <x v="2"/>
    <n v="12"/>
    <x v="0"/>
    <x v="1"/>
    <s v="Pending"/>
    <x v="0"/>
    <x v="1"/>
    <x v="0"/>
    <n v="39381.81"/>
    <n v="102596.23"/>
    <s v="Dec"/>
  </r>
  <r>
    <s v="ORD1476"/>
    <x v="1"/>
    <n v="8"/>
    <x v="0"/>
    <x v="0"/>
    <s v="In Progress"/>
    <x v="0"/>
    <x v="2"/>
    <x v="2"/>
    <n v="39250.879999999997"/>
    <n v="39307.449999999997"/>
    <s v="Aug"/>
  </r>
  <r>
    <s v="ORD1477"/>
    <x v="1"/>
    <n v="10"/>
    <x v="1"/>
    <x v="1"/>
    <s v="In Progress"/>
    <x v="0"/>
    <x v="0"/>
    <x v="0"/>
    <n v="65699.289999999994"/>
    <n v="111223.37"/>
    <s v="Oct"/>
  </r>
  <r>
    <s v="ORD1478"/>
    <x v="0"/>
    <n v="11"/>
    <x v="0"/>
    <x v="0"/>
    <s v="Pending"/>
    <x v="0"/>
    <x v="0"/>
    <x v="1"/>
    <n v="55239.49"/>
    <n v="117172.62"/>
    <s v="Nov"/>
  </r>
  <r>
    <s v="ORD1479"/>
    <x v="2"/>
    <n v="3"/>
    <x v="0"/>
    <x v="0"/>
    <s v="Pending"/>
    <x v="1"/>
    <x v="2"/>
    <x v="2"/>
    <n v="18978.32"/>
    <n v="65438.51"/>
    <s v="Mar"/>
  </r>
  <r>
    <s v="ORD1480"/>
    <x v="1"/>
    <n v="5"/>
    <x v="1"/>
    <x v="1"/>
    <s v="Pending"/>
    <x v="1"/>
    <x v="0"/>
    <x v="0"/>
    <n v="37924.51"/>
    <n v="70979.63"/>
    <s v="May"/>
  </r>
  <r>
    <s v="ORD1481"/>
    <x v="0"/>
    <n v="5"/>
    <x v="1"/>
    <x v="1"/>
    <s v="Completed"/>
    <x v="0"/>
    <x v="0"/>
    <x v="0"/>
    <n v="46316.38"/>
    <n v="110834.4"/>
    <s v="May"/>
  </r>
  <r>
    <s v="ORD1482"/>
    <x v="0"/>
    <n v="4"/>
    <x v="0"/>
    <x v="1"/>
    <s v="Pending"/>
    <x v="0"/>
    <x v="1"/>
    <x v="2"/>
    <n v="85157.07"/>
    <n v="79194.649999999994"/>
    <s v="Apr"/>
  </r>
  <r>
    <s v="ORD1483"/>
    <x v="0"/>
    <n v="10"/>
    <x v="1"/>
    <x v="1"/>
    <s v="Completed"/>
    <x v="0"/>
    <x v="1"/>
    <x v="1"/>
    <n v="51888.02"/>
    <n v="36676.49"/>
    <s v="Oct"/>
  </r>
  <r>
    <s v="ORD1484"/>
    <x v="2"/>
    <n v="4"/>
    <x v="0"/>
    <x v="1"/>
    <s v="Pending"/>
    <x v="1"/>
    <x v="2"/>
    <x v="0"/>
    <n v="98839.42"/>
    <n v="18010.37"/>
    <s v="Apr"/>
  </r>
  <r>
    <s v="ORD1485"/>
    <x v="1"/>
    <n v="6"/>
    <x v="0"/>
    <x v="0"/>
    <s v="In Progress"/>
    <x v="1"/>
    <x v="2"/>
    <x v="1"/>
    <n v="48896.7"/>
    <n v="22926.73"/>
    <s v="Jun"/>
  </r>
  <r>
    <s v="ORD1486"/>
    <x v="1"/>
    <n v="7"/>
    <x v="1"/>
    <x v="0"/>
    <s v="Completed"/>
    <x v="0"/>
    <x v="2"/>
    <x v="1"/>
    <n v="44524.49"/>
    <n v="93022.52"/>
    <s v="Jul"/>
  </r>
  <r>
    <s v="ORD1487"/>
    <x v="1"/>
    <n v="5"/>
    <x v="0"/>
    <x v="0"/>
    <s v="Completed"/>
    <x v="1"/>
    <x v="0"/>
    <x v="1"/>
    <n v="59825.08"/>
    <n v="118899.25"/>
    <s v="May"/>
  </r>
  <r>
    <s v="ORD1488"/>
    <x v="0"/>
    <n v="1"/>
    <x v="1"/>
    <x v="0"/>
    <s v="In Progress"/>
    <x v="0"/>
    <x v="2"/>
    <x v="1"/>
    <n v="42153.16"/>
    <n v="8895.41"/>
    <s v="Jan"/>
  </r>
  <r>
    <s v="ORD1489"/>
    <x v="0"/>
    <n v="6"/>
    <x v="1"/>
    <x v="1"/>
    <s v="Completed"/>
    <x v="0"/>
    <x v="0"/>
    <x v="1"/>
    <n v="95681.22"/>
    <n v="28975.71"/>
    <s v="Jun"/>
  </r>
  <r>
    <s v="ORD1490"/>
    <x v="2"/>
    <n v="2"/>
    <x v="0"/>
    <x v="0"/>
    <s v="Pending"/>
    <x v="1"/>
    <x v="0"/>
    <x v="1"/>
    <n v="29873.21"/>
    <n v="44565.89"/>
    <s v="Feb"/>
  </r>
  <r>
    <s v="ORD1491"/>
    <x v="2"/>
    <n v="1"/>
    <x v="0"/>
    <x v="1"/>
    <s v="Completed"/>
    <x v="1"/>
    <x v="1"/>
    <x v="1"/>
    <n v="88014.62"/>
    <n v="45559.43"/>
    <s v="Jan"/>
  </r>
  <r>
    <s v="ORD1492"/>
    <x v="2"/>
    <n v="10"/>
    <x v="1"/>
    <x v="0"/>
    <s v="In Progress"/>
    <x v="1"/>
    <x v="2"/>
    <x v="1"/>
    <n v="82587.97"/>
    <n v="110667.01"/>
    <s v="Oct"/>
  </r>
  <r>
    <s v="ORD1493"/>
    <x v="1"/>
    <n v="8"/>
    <x v="0"/>
    <x v="0"/>
    <s v="Completed"/>
    <x v="0"/>
    <x v="1"/>
    <x v="1"/>
    <n v="86067.42"/>
    <n v="98869.08"/>
    <s v="Aug"/>
  </r>
  <r>
    <s v="ORD1494"/>
    <x v="1"/>
    <n v="2"/>
    <x v="0"/>
    <x v="0"/>
    <s v="Completed"/>
    <x v="1"/>
    <x v="1"/>
    <x v="1"/>
    <n v="66261.41"/>
    <n v="93664.67"/>
    <s v="Feb"/>
  </r>
  <r>
    <s v="ORD1495"/>
    <x v="1"/>
    <n v="8"/>
    <x v="0"/>
    <x v="1"/>
    <s v="Pending"/>
    <x v="1"/>
    <x v="2"/>
    <x v="0"/>
    <n v="78647.149999999994"/>
    <n v="42202.87"/>
    <s v="Aug"/>
  </r>
  <r>
    <s v="ORD1496"/>
    <x v="2"/>
    <n v="6"/>
    <x v="0"/>
    <x v="0"/>
    <s v="Completed"/>
    <x v="0"/>
    <x v="1"/>
    <x v="0"/>
    <n v="7309.04"/>
    <n v="23608.93"/>
    <s v="Jun"/>
  </r>
  <r>
    <s v="ORD1497"/>
    <x v="2"/>
    <n v="3"/>
    <x v="0"/>
    <x v="1"/>
    <s v="Completed"/>
    <x v="0"/>
    <x v="1"/>
    <x v="0"/>
    <n v="47583.63"/>
    <n v="72793.789999999994"/>
    <s v="Mar"/>
  </r>
  <r>
    <s v="ORD1498"/>
    <x v="2"/>
    <n v="11"/>
    <x v="0"/>
    <x v="1"/>
    <s v="Pending"/>
    <x v="0"/>
    <x v="2"/>
    <x v="2"/>
    <n v="47057.62"/>
    <n v="109375.55"/>
    <s v="Nov"/>
  </r>
  <r>
    <s v="ORD1499"/>
    <x v="0"/>
    <n v="7"/>
    <x v="0"/>
    <x v="1"/>
    <s v="In Progress"/>
    <x v="1"/>
    <x v="0"/>
    <x v="2"/>
    <n v="30994"/>
    <n v="61186.2"/>
    <s v="Jul"/>
  </r>
  <r>
    <s v="ORD1500"/>
    <x v="1"/>
    <n v="5"/>
    <x v="0"/>
    <x v="0"/>
    <s v="In Progress"/>
    <x v="0"/>
    <x v="0"/>
    <x v="2"/>
    <n v="60534.3"/>
    <n v="74322.559999999998"/>
    <s v="May"/>
  </r>
  <r>
    <s v="ORD1501"/>
    <x v="0"/>
    <n v="9"/>
    <x v="0"/>
    <x v="0"/>
    <s v="Pending"/>
    <x v="0"/>
    <x v="2"/>
    <x v="0"/>
    <n v="69634.87"/>
    <n v="64195.360000000001"/>
    <s v="Sep"/>
  </r>
  <r>
    <s v="ORD1502"/>
    <x v="1"/>
    <n v="10"/>
    <x v="1"/>
    <x v="1"/>
    <s v="Pending"/>
    <x v="0"/>
    <x v="1"/>
    <x v="1"/>
    <n v="62314.34"/>
    <n v="88229.23"/>
    <s v="Oct"/>
  </r>
  <r>
    <s v="ORD1503"/>
    <x v="2"/>
    <n v="6"/>
    <x v="1"/>
    <x v="1"/>
    <s v="Completed"/>
    <x v="0"/>
    <x v="2"/>
    <x v="2"/>
    <n v="74345.64"/>
    <n v="84872.35"/>
    <s v="Jun"/>
  </r>
  <r>
    <s v="ORD1504"/>
    <x v="1"/>
    <n v="1"/>
    <x v="1"/>
    <x v="0"/>
    <s v="Pending"/>
    <x v="1"/>
    <x v="1"/>
    <x v="0"/>
    <n v="78336.39"/>
    <n v="63206.52"/>
    <s v="Jan"/>
  </r>
  <r>
    <s v="ORD1505"/>
    <x v="0"/>
    <n v="9"/>
    <x v="0"/>
    <x v="1"/>
    <s v="Completed"/>
    <x v="0"/>
    <x v="2"/>
    <x v="0"/>
    <n v="32960.49"/>
    <n v="49581.24"/>
    <s v="Sep"/>
  </r>
  <r>
    <s v="ORD1506"/>
    <x v="2"/>
    <n v="12"/>
    <x v="0"/>
    <x v="0"/>
    <s v="Pending"/>
    <x v="1"/>
    <x v="0"/>
    <x v="2"/>
    <n v="35415.74"/>
    <n v="47196.52"/>
    <s v="Dec"/>
  </r>
  <r>
    <s v="ORD1507"/>
    <x v="0"/>
    <n v="2"/>
    <x v="0"/>
    <x v="0"/>
    <s v="Pending"/>
    <x v="1"/>
    <x v="2"/>
    <x v="0"/>
    <n v="94526.16"/>
    <n v="71705.73"/>
    <s v="Feb"/>
  </r>
  <r>
    <s v="ORD1508"/>
    <x v="0"/>
    <n v="10"/>
    <x v="0"/>
    <x v="1"/>
    <s v="In Progress"/>
    <x v="0"/>
    <x v="0"/>
    <x v="2"/>
    <n v="30048.34"/>
    <n v="24855.51"/>
    <s v="Oct"/>
  </r>
  <r>
    <s v="ORD1509"/>
    <x v="2"/>
    <n v="3"/>
    <x v="1"/>
    <x v="0"/>
    <s v="Pending"/>
    <x v="1"/>
    <x v="1"/>
    <x v="2"/>
    <n v="52485.02"/>
    <n v="29161.42"/>
    <s v="Mar"/>
  </r>
  <r>
    <s v="ORD1510"/>
    <x v="0"/>
    <n v="9"/>
    <x v="0"/>
    <x v="0"/>
    <s v="In Progress"/>
    <x v="1"/>
    <x v="1"/>
    <x v="0"/>
    <n v="26985.24"/>
    <n v="111915.04"/>
    <s v="Sep"/>
  </r>
  <r>
    <s v="ORD1511"/>
    <x v="1"/>
    <n v="3"/>
    <x v="0"/>
    <x v="1"/>
    <s v="Completed"/>
    <x v="1"/>
    <x v="1"/>
    <x v="0"/>
    <n v="20624.259999999998"/>
    <n v="20482.13"/>
    <s v="Mar"/>
  </r>
  <r>
    <s v="ORD1512"/>
    <x v="1"/>
    <n v="4"/>
    <x v="0"/>
    <x v="1"/>
    <s v="In Progress"/>
    <x v="1"/>
    <x v="0"/>
    <x v="1"/>
    <n v="94969.43"/>
    <n v="106025.47"/>
    <s v="Apr"/>
  </r>
  <r>
    <s v="ORD1513"/>
    <x v="1"/>
    <n v="1"/>
    <x v="1"/>
    <x v="0"/>
    <s v="Pending"/>
    <x v="0"/>
    <x v="1"/>
    <x v="1"/>
    <n v="11490.92"/>
    <n v="45274.39"/>
    <s v="Jan"/>
  </r>
  <r>
    <s v="ORD1514"/>
    <x v="2"/>
    <n v="9"/>
    <x v="1"/>
    <x v="1"/>
    <s v="Completed"/>
    <x v="1"/>
    <x v="1"/>
    <x v="2"/>
    <n v="53507.72"/>
    <n v="84646.92"/>
    <s v="Sep"/>
  </r>
  <r>
    <s v="ORD1515"/>
    <x v="0"/>
    <n v="5"/>
    <x v="0"/>
    <x v="1"/>
    <s v="Completed"/>
    <x v="1"/>
    <x v="2"/>
    <x v="1"/>
    <n v="47312.5"/>
    <n v="73528.67"/>
    <s v="May"/>
  </r>
  <r>
    <s v="ORD1516"/>
    <x v="1"/>
    <n v="12"/>
    <x v="0"/>
    <x v="1"/>
    <s v="Pending"/>
    <x v="0"/>
    <x v="2"/>
    <x v="0"/>
    <n v="11053.15"/>
    <n v="55860"/>
    <s v="Dec"/>
  </r>
  <r>
    <s v="ORD1517"/>
    <x v="1"/>
    <n v="10"/>
    <x v="1"/>
    <x v="1"/>
    <s v="In Progress"/>
    <x v="0"/>
    <x v="0"/>
    <x v="0"/>
    <n v="70496.12"/>
    <n v="37295.550000000003"/>
    <s v="Oct"/>
  </r>
  <r>
    <s v="ORD1518"/>
    <x v="1"/>
    <n v="12"/>
    <x v="0"/>
    <x v="0"/>
    <s v="In Progress"/>
    <x v="1"/>
    <x v="0"/>
    <x v="1"/>
    <n v="82135.27"/>
    <n v="28654.83"/>
    <s v="Dec"/>
  </r>
  <r>
    <s v="ORD1519"/>
    <x v="2"/>
    <n v="10"/>
    <x v="0"/>
    <x v="0"/>
    <s v="Pending"/>
    <x v="0"/>
    <x v="0"/>
    <x v="0"/>
    <n v="49237.02"/>
    <n v="105088.03"/>
    <s v="Oct"/>
  </r>
  <r>
    <s v="ORD1520"/>
    <x v="1"/>
    <n v="4"/>
    <x v="1"/>
    <x v="1"/>
    <s v="Completed"/>
    <x v="0"/>
    <x v="0"/>
    <x v="1"/>
    <n v="69584.02"/>
    <n v="91251.61"/>
    <s v="Apr"/>
  </r>
  <r>
    <s v="ORD1521"/>
    <x v="0"/>
    <n v="1"/>
    <x v="0"/>
    <x v="0"/>
    <s v="Completed"/>
    <x v="1"/>
    <x v="1"/>
    <x v="2"/>
    <n v="56491.95"/>
    <n v="77846.94"/>
    <s v="Jan"/>
  </r>
  <r>
    <s v="ORD1522"/>
    <x v="0"/>
    <n v="2"/>
    <x v="0"/>
    <x v="0"/>
    <s v="Completed"/>
    <x v="1"/>
    <x v="0"/>
    <x v="2"/>
    <n v="62932.71"/>
    <n v="15556.02"/>
    <s v="Feb"/>
  </r>
  <r>
    <s v="ORD1523"/>
    <x v="1"/>
    <n v="12"/>
    <x v="0"/>
    <x v="1"/>
    <s v="In Progress"/>
    <x v="1"/>
    <x v="1"/>
    <x v="2"/>
    <n v="16791.32"/>
    <n v="78309.73"/>
    <s v="Dec"/>
  </r>
  <r>
    <s v="ORD1524"/>
    <x v="0"/>
    <n v="4"/>
    <x v="0"/>
    <x v="0"/>
    <s v="Completed"/>
    <x v="0"/>
    <x v="2"/>
    <x v="0"/>
    <n v="41538.85"/>
    <n v="99150.96"/>
    <s v="Apr"/>
  </r>
  <r>
    <s v="ORD1525"/>
    <x v="1"/>
    <n v="12"/>
    <x v="0"/>
    <x v="1"/>
    <s v="Completed"/>
    <x v="1"/>
    <x v="0"/>
    <x v="1"/>
    <n v="34999.03"/>
    <n v="111074.58"/>
    <s v="Dec"/>
  </r>
  <r>
    <s v="ORD1526"/>
    <x v="1"/>
    <n v="2"/>
    <x v="0"/>
    <x v="1"/>
    <s v="Completed"/>
    <x v="0"/>
    <x v="2"/>
    <x v="1"/>
    <n v="75509.429999999993"/>
    <n v="42630.73"/>
    <s v="Feb"/>
  </r>
  <r>
    <s v="ORD1527"/>
    <x v="1"/>
    <n v="12"/>
    <x v="0"/>
    <x v="1"/>
    <s v="Completed"/>
    <x v="0"/>
    <x v="1"/>
    <x v="1"/>
    <n v="48128.17"/>
    <n v="119495.11"/>
    <s v="Dec"/>
  </r>
  <r>
    <s v="ORD1528"/>
    <x v="0"/>
    <n v="11"/>
    <x v="1"/>
    <x v="0"/>
    <s v="Pending"/>
    <x v="1"/>
    <x v="0"/>
    <x v="1"/>
    <n v="61413.16"/>
    <n v="93306.3"/>
    <s v="Nov"/>
  </r>
  <r>
    <s v="ORD1529"/>
    <x v="0"/>
    <n v="3"/>
    <x v="0"/>
    <x v="0"/>
    <s v="In Progress"/>
    <x v="1"/>
    <x v="1"/>
    <x v="0"/>
    <n v="95522.65"/>
    <n v="33589.89"/>
    <s v="Mar"/>
  </r>
  <r>
    <s v="ORD1530"/>
    <x v="1"/>
    <n v="10"/>
    <x v="1"/>
    <x v="1"/>
    <s v="In Progress"/>
    <x v="1"/>
    <x v="0"/>
    <x v="1"/>
    <n v="17373.38"/>
    <n v="76156.97"/>
    <s v="Oct"/>
  </r>
  <r>
    <s v="ORD1531"/>
    <x v="2"/>
    <n v="6"/>
    <x v="1"/>
    <x v="0"/>
    <s v="Pending"/>
    <x v="0"/>
    <x v="0"/>
    <x v="2"/>
    <n v="59679.360000000001"/>
    <n v="48952.88"/>
    <s v="Jun"/>
  </r>
  <r>
    <s v="ORD1532"/>
    <x v="1"/>
    <n v="6"/>
    <x v="0"/>
    <x v="1"/>
    <s v="Completed"/>
    <x v="0"/>
    <x v="1"/>
    <x v="0"/>
    <n v="18598.810000000001"/>
    <n v="19651.93"/>
    <s v="Jun"/>
  </r>
  <r>
    <s v="ORD1533"/>
    <x v="0"/>
    <n v="7"/>
    <x v="0"/>
    <x v="0"/>
    <s v="Pending"/>
    <x v="0"/>
    <x v="2"/>
    <x v="0"/>
    <n v="37423.24"/>
    <n v="12588.91"/>
    <s v="Jul"/>
  </r>
  <r>
    <s v="ORD1534"/>
    <x v="2"/>
    <n v="9"/>
    <x v="1"/>
    <x v="1"/>
    <s v="Completed"/>
    <x v="1"/>
    <x v="2"/>
    <x v="1"/>
    <n v="88512.69"/>
    <n v="63442.15"/>
    <s v="Sep"/>
  </r>
  <r>
    <s v="ORD1535"/>
    <x v="2"/>
    <n v="5"/>
    <x v="1"/>
    <x v="0"/>
    <s v="Pending"/>
    <x v="1"/>
    <x v="1"/>
    <x v="2"/>
    <n v="5682.75"/>
    <n v="53137.37"/>
    <s v="May"/>
  </r>
  <r>
    <s v="ORD1536"/>
    <x v="1"/>
    <n v="2"/>
    <x v="0"/>
    <x v="1"/>
    <s v="In Progress"/>
    <x v="1"/>
    <x v="1"/>
    <x v="1"/>
    <n v="42163.839999999997"/>
    <n v="9994.76"/>
    <s v="Feb"/>
  </r>
  <r>
    <s v="ORD1537"/>
    <x v="1"/>
    <n v="10"/>
    <x v="1"/>
    <x v="0"/>
    <s v="Pending"/>
    <x v="0"/>
    <x v="0"/>
    <x v="2"/>
    <n v="18870.62"/>
    <n v="97140.52"/>
    <s v="Oct"/>
  </r>
  <r>
    <s v="ORD1538"/>
    <x v="1"/>
    <n v="10"/>
    <x v="1"/>
    <x v="0"/>
    <s v="In Progress"/>
    <x v="0"/>
    <x v="2"/>
    <x v="1"/>
    <n v="66247.289999999994"/>
    <n v="11360.02"/>
    <s v="Oct"/>
  </r>
  <r>
    <s v="ORD1539"/>
    <x v="1"/>
    <n v="11"/>
    <x v="1"/>
    <x v="0"/>
    <s v="In Progress"/>
    <x v="0"/>
    <x v="1"/>
    <x v="0"/>
    <n v="99820.49"/>
    <n v="95643.14"/>
    <s v="Nov"/>
  </r>
  <r>
    <s v="ORD1540"/>
    <x v="2"/>
    <n v="1"/>
    <x v="0"/>
    <x v="0"/>
    <s v="Pending"/>
    <x v="1"/>
    <x v="1"/>
    <x v="0"/>
    <n v="78421.509999999995"/>
    <n v="92261.42"/>
    <s v="Jan"/>
  </r>
  <r>
    <s v="ORD1541"/>
    <x v="2"/>
    <n v="1"/>
    <x v="1"/>
    <x v="0"/>
    <s v="Completed"/>
    <x v="0"/>
    <x v="0"/>
    <x v="1"/>
    <n v="71463.8"/>
    <n v="72327.070000000007"/>
    <s v="Jan"/>
  </r>
  <r>
    <s v="ORD1542"/>
    <x v="2"/>
    <n v="9"/>
    <x v="1"/>
    <x v="1"/>
    <s v="In Progress"/>
    <x v="1"/>
    <x v="2"/>
    <x v="0"/>
    <n v="70079.64"/>
    <n v="100605.21"/>
    <s v="Sep"/>
  </r>
  <r>
    <s v="ORD1543"/>
    <x v="0"/>
    <n v="7"/>
    <x v="0"/>
    <x v="1"/>
    <s v="Completed"/>
    <x v="1"/>
    <x v="0"/>
    <x v="2"/>
    <n v="10974.31"/>
    <n v="88680.41"/>
    <s v="Jul"/>
  </r>
  <r>
    <s v="ORD1544"/>
    <x v="1"/>
    <n v="8"/>
    <x v="0"/>
    <x v="0"/>
    <s v="Pending"/>
    <x v="0"/>
    <x v="0"/>
    <x v="0"/>
    <n v="8818.98"/>
    <n v="62791.13"/>
    <s v="Aug"/>
  </r>
  <r>
    <s v="ORD1545"/>
    <x v="0"/>
    <n v="7"/>
    <x v="0"/>
    <x v="0"/>
    <s v="In Progress"/>
    <x v="1"/>
    <x v="2"/>
    <x v="0"/>
    <n v="93545.39"/>
    <n v="100360.01"/>
    <s v="Jul"/>
  </r>
  <r>
    <s v="ORD1546"/>
    <x v="1"/>
    <n v="12"/>
    <x v="1"/>
    <x v="1"/>
    <s v="Completed"/>
    <x v="1"/>
    <x v="2"/>
    <x v="0"/>
    <n v="89217.81"/>
    <n v="90436.18"/>
    <s v="Dec"/>
  </r>
  <r>
    <s v="ORD1547"/>
    <x v="0"/>
    <n v="11"/>
    <x v="0"/>
    <x v="0"/>
    <s v="Completed"/>
    <x v="0"/>
    <x v="1"/>
    <x v="0"/>
    <n v="52128.55"/>
    <n v="82221.52"/>
    <s v="Nov"/>
  </r>
  <r>
    <s v="ORD1548"/>
    <x v="0"/>
    <n v="10"/>
    <x v="1"/>
    <x v="0"/>
    <s v="Completed"/>
    <x v="0"/>
    <x v="0"/>
    <x v="0"/>
    <n v="6114.21"/>
    <n v="89511.49"/>
    <s v="Oct"/>
  </r>
  <r>
    <s v="ORD1549"/>
    <x v="1"/>
    <n v="8"/>
    <x v="1"/>
    <x v="0"/>
    <s v="Completed"/>
    <x v="1"/>
    <x v="0"/>
    <x v="2"/>
    <n v="99574.5"/>
    <n v="41026.370000000003"/>
    <s v="Aug"/>
  </r>
  <r>
    <s v="ORD1550"/>
    <x v="0"/>
    <n v="8"/>
    <x v="1"/>
    <x v="1"/>
    <s v="Pending"/>
    <x v="1"/>
    <x v="0"/>
    <x v="0"/>
    <n v="21783.46"/>
    <n v="16953.32"/>
    <s v="Aug"/>
  </r>
  <r>
    <s v="ORD1551"/>
    <x v="1"/>
    <n v="8"/>
    <x v="1"/>
    <x v="0"/>
    <s v="In Progress"/>
    <x v="1"/>
    <x v="2"/>
    <x v="1"/>
    <n v="86018.59"/>
    <n v="41091.879999999997"/>
    <s v="Aug"/>
  </r>
  <r>
    <s v="ORD1552"/>
    <x v="0"/>
    <n v="7"/>
    <x v="0"/>
    <x v="1"/>
    <s v="In Progress"/>
    <x v="0"/>
    <x v="0"/>
    <x v="0"/>
    <n v="55622.11"/>
    <n v="118916.88"/>
    <s v="Jul"/>
  </r>
  <r>
    <s v="ORD1553"/>
    <x v="0"/>
    <n v="12"/>
    <x v="0"/>
    <x v="1"/>
    <s v="Completed"/>
    <x v="0"/>
    <x v="1"/>
    <x v="1"/>
    <n v="25778.04"/>
    <n v="26484.86"/>
    <s v="Dec"/>
  </r>
  <r>
    <s v="ORD1554"/>
    <x v="2"/>
    <n v="8"/>
    <x v="0"/>
    <x v="0"/>
    <s v="Completed"/>
    <x v="0"/>
    <x v="1"/>
    <x v="2"/>
    <n v="64486.49"/>
    <n v="45898.94"/>
    <s v="Aug"/>
  </r>
  <r>
    <s v="ORD1555"/>
    <x v="2"/>
    <n v="2"/>
    <x v="0"/>
    <x v="1"/>
    <s v="In Progress"/>
    <x v="0"/>
    <x v="0"/>
    <x v="0"/>
    <n v="78480.289999999994"/>
    <n v="23171.27"/>
    <s v="Feb"/>
  </r>
  <r>
    <s v="ORD1556"/>
    <x v="2"/>
    <n v="5"/>
    <x v="0"/>
    <x v="0"/>
    <s v="Pending"/>
    <x v="1"/>
    <x v="2"/>
    <x v="1"/>
    <n v="22967.58"/>
    <n v="55072.28"/>
    <s v="May"/>
  </r>
  <r>
    <s v="ORD1557"/>
    <x v="1"/>
    <n v="7"/>
    <x v="1"/>
    <x v="1"/>
    <s v="Pending"/>
    <x v="0"/>
    <x v="0"/>
    <x v="2"/>
    <n v="54744.639999999999"/>
    <n v="61220.61"/>
    <s v="Jul"/>
  </r>
  <r>
    <s v="ORD1558"/>
    <x v="2"/>
    <n v="6"/>
    <x v="1"/>
    <x v="0"/>
    <s v="In Progress"/>
    <x v="0"/>
    <x v="0"/>
    <x v="2"/>
    <n v="25648.52"/>
    <n v="115086.69"/>
    <s v="Jun"/>
  </r>
  <r>
    <s v="ORD1559"/>
    <x v="2"/>
    <n v="7"/>
    <x v="1"/>
    <x v="0"/>
    <s v="In Progress"/>
    <x v="1"/>
    <x v="0"/>
    <x v="0"/>
    <n v="65391.98"/>
    <n v="12455.1"/>
    <s v="Jul"/>
  </r>
  <r>
    <s v="ORD1560"/>
    <x v="2"/>
    <n v="10"/>
    <x v="0"/>
    <x v="1"/>
    <s v="Pending"/>
    <x v="0"/>
    <x v="0"/>
    <x v="0"/>
    <n v="7649.59"/>
    <n v="34136.74"/>
    <s v="Oct"/>
  </r>
  <r>
    <s v="ORD1561"/>
    <x v="2"/>
    <n v="4"/>
    <x v="0"/>
    <x v="0"/>
    <s v="Pending"/>
    <x v="0"/>
    <x v="1"/>
    <x v="1"/>
    <n v="79463.600000000006"/>
    <n v="113943.84"/>
    <s v="Apr"/>
  </r>
  <r>
    <s v="ORD1562"/>
    <x v="1"/>
    <n v="2"/>
    <x v="0"/>
    <x v="1"/>
    <s v="Pending"/>
    <x v="0"/>
    <x v="0"/>
    <x v="1"/>
    <n v="70832.31"/>
    <n v="46631.8"/>
    <s v="Feb"/>
  </r>
  <r>
    <s v="ORD1563"/>
    <x v="2"/>
    <n v="3"/>
    <x v="0"/>
    <x v="1"/>
    <s v="Completed"/>
    <x v="1"/>
    <x v="0"/>
    <x v="2"/>
    <n v="73680.759999999995"/>
    <n v="72634.350000000006"/>
    <s v="Mar"/>
  </r>
  <r>
    <s v="ORD1564"/>
    <x v="0"/>
    <n v="1"/>
    <x v="0"/>
    <x v="0"/>
    <s v="Completed"/>
    <x v="0"/>
    <x v="1"/>
    <x v="1"/>
    <n v="88987.67"/>
    <n v="72460.84"/>
    <s v="Jan"/>
  </r>
  <r>
    <s v="ORD1565"/>
    <x v="1"/>
    <n v="3"/>
    <x v="1"/>
    <x v="1"/>
    <s v="Pending"/>
    <x v="0"/>
    <x v="0"/>
    <x v="1"/>
    <n v="82167.070000000007"/>
    <n v="21039.37"/>
    <s v="Mar"/>
  </r>
  <r>
    <s v="ORD1566"/>
    <x v="2"/>
    <n v="9"/>
    <x v="1"/>
    <x v="1"/>
    <s v="Completed"/>
    <x v="0"/>
    <x v="2"/>
    <x v="2"/>
    <n v="60473"/>
    <n v="78386.89"/>
    <s v="Sep"/>
  </r>
  <r>
    <s v="ORD1567"/>
    <x v="1"/>
    <n v="8"/>
    <x v="0"/>
    <x v="0"/>
    <s v="In Progress"/>
    <x v="1"/>
    <x v="0"/>
    <x v="2"/>
    <n v="25682.6"/>
    <n v="71194.259999999995"/>
    <s v="Aug"/>
  </r>
  <r>
    <s v="ORD1568"/>
    <x v="0"/>
    <n v="8"/>
    <x v="0"/>
    <x v="0"/>
    <s v="Pending"/>
    <x v="1"/>
    <x v="0"/>
    <x v="1"/>
    <n v="46981.71"/>
    <n v="17790.060000000001"/>
    <s v="Aug"/>
  </r>
  <r>
    <s v="ORD1569"/>
    <x v="1"/>
    <n v="4"/>
    <x v="0"/>
    <x v="0"/>
    <s v="Pending"/>
    <x v="1"/>
    <x v="1"/>
    <x v="1"/>
    <n v="45953.15"/>
    <n v="7342.63"/>
    <s v="Apr"/>
  </r>
  <r>
    <s v="ORD1570"/>
    <x v="1"/>
    <n v="10"/>
    <x v="0"/>
    <x v="0"/>
    <s v="In Progress"/>
    <x v="1"/>
    <x v="2"/>
    <x v="0"/>
    <n v="74268.320000000007"/>
    <n v="68959.789999999994"/>
    <s v="Oct"/>
  </r>
  <r>
    <s v="ORD1571"/>
    <x v="2"/>
    <n v="5"/>
    <x v="0"/>
    <x v="1"/>
    <s v="In Progress"/>
    <x v="1"/>
    <x v="2"/>
    <x v="1"/>
    <n v="14593.05"/>
    <n v="77997.86"/>
    <s v="May"/>
  </r>
  <r>
    <s v="ORD1572"/>
    <x v="2"/>
    <n v="3"/>
    <x v="0"/>
    <x v="1"/>
    <s v="In Progress"/>
    <x v="1"/>
    <x v="2"/>
    <x v="1"/>
    <n v="19378.669999999998"/>
    <n v="49456.61"/>
    <s v="Mar"/>
  </r>
  <r>
    <s v="ORD1573"/>
    <x v="0"/>
    <n v="8"/>
    <x v="1"/>
    <x v="1"/>
    <s v="Completed"/>
    <x v="0"/>
    <x v="1"/>
    <x v="0"/>
    <n v="72328.56"/>
    <n v="57556.68"/>
    <s v="Aug"/>
  </r>
  <r>
    <s v="ORD1574"/>
    <x v="0"/>
    <n v="4"/>
    <x v="1"/>
    <x v="0"/>
    <s v="Pending"/>
    <x v="0"/>
    <x v="2"/>
    <x v="0"/>
    <n v="40950.67"/>
    <n v="8509.56"/>
    <s v="Apr"/>
  </r>
  <r>
    <s v="ORD1575"/>
    <x v="0"/>
    <n v="4"/>
    <x v="0"/>
    <x v="0"/>
    <s v="Completed"/>
    <x v="1"/>
    <x v="2"/>
    <x v="2"/>
    <n v="83207.929999999993"/>
    <n v="16009.74"/>
    <s v="Apr"/>
  </r>
  <r>
    <s v="ORD1576"/>
    <x v="0"/>
    <n v="5"/>
    <x v="0"/>
    <x v="1"/>
    <s v="Completed"/>
    <x v="1"/>
    <x v="2"/>
    <x v="1"/>
    <n v="43991.48"/>
    <n v="54477.87"/>
    <s v="May"/>
  </r>
  <r>
    <s v="ORD1577"/>
    <x v="1"/>
    <n v="1"/>
    <x v="0"/>
    <x v="1"/>
    <s v="In Progress"/>
    <x v="1"/>
    <x v="0"/>
    <x v="2"/>
    <n v="61850.86"/>
    <n v="27262.87"/>
    <s v="Jan"/>
  </r>
  <r>
    <s v="ORD1578"/>
    <x v="2"/>
    <n v="6"/>
    <x v="0"/>
    <x v="0"/>
    <s v="Completed"/>
    <x v="1"/>
    <x v="0"/>
    <x v="1"/>
    <n v="37891"/>
    <n v="38194.800000000003"/>
    <s v="Jun"/>
  </r>
  <r>
    <s v="ORD1579"/>
    <x v="0"/>
    <n v="8"/>
    <x v="0"/>
    <x v="1"/>
    <s v="Completed"/>
    <x v="1"/>
    <x v="1"/>
    <x v="2"/>
    <n v="55231.13"/>
    <n v="23735.66"/>
    <s v="Aug"/>
  </r>
  <r>
    <s v="ORD1580"/>
    <x v="1"/>
    <n v="4"/>
    <x v="1"/>
    <x v="0"/>
    <s v="Completed"/>
    <x v="1"/>
    <x v="1"/>
    <x v="0"/>
    <n v="63938.22"/>
    <n v="37152.17"/>
    <s v="Apr"/>
  </r>
  <r>
    <s v="ORD1581"/>
    <x v="1"/>
    <n v="11"/>
    <x v="0"/>
    <x v="0"/>
    <s v="Pending"/>
    <x v="1"/>
    <x v="0"/>
    <x v="0"/>
    <n v="15312.84"/>
    <n v="108763.11"/>
    <s v="Nov"/>
  </r>
  <r>
    <s v="ORD1582"/>
    <x v="1"/>
    <n v="1"/>
    <x v="1"/>
    <x v="1"/>
    <s v="Completed"/>
    <x v="1"/>
    <x v="1"/>
    <x v="1"/>
    <n v="25702.15"/>
    <n v="23428.51"/>
    <s v="Jan"/>
  </r>
  <r>
    <s v="ORD1583"/>
    <x v="1"/>
    <n v="1"/>
    <x v="0"/>
    <x v="1"/>
    <s v="Completed"/>
    <x v="0"/>
    <x v="0"/>
    <x v="2"/>
    <n v="89384.42"/>
    <n v="80305.539999999994"/>
    <s v="Jan"/>
  </r>
  <r>
    <s v="ORD1584"/>
    <x v="0"/>
    <n v="6"/>
    <x v="0"/>
    <x v="0"/>
    <s v="In Progress"/>
    <x v="0"/>
    <x v="1"/>
    <x v="0"/>
    <n v="68808.31"/>
    <n v="109549.56"/>
    <s v="Jun"/>
  </r>
  <r>
    <s v="ORD1585"/>
    <x v="1"/>
    <n v="1"/>
    <x v="0"/>
    <x v="1"/>
    <s v="In Progress"/>
    <x v="1"/>
    <x v="1"/>
    <x v="2"/>
    <n v="14287.23"/>
    <n v="84268.47"/>
    <s v="Jan"/>
  </r>
  <r>
    <s v="ORD1586"/>
    <x v="1"/>
    <n v="12"/>
    <x v="0"/>
    <x v="0"/>
    <s v="Completed"/>
    <x v="1"/>
    <x v="0"/>
    <x v="1"/>
    <n v="35623.980000000003"/>
    <n v="16988.560000000001"/>
    <s v="Dec"/>
  </r>
  <r>
    <s v="ORD1587"/>
    <x v="1"/>
    <n v="2"/>
    <x v="1"/>
    <x v="0"/>
    <s v="Completed"/>
    <x v="0"/>
    <x v="0"/>
    <x v="1"/>
    <n v="20691.63"/>
    <n v="41783.879999999997"/>
    <s v="Feb"/>
  </r>
  <r>
    <s v="ORD1588"/>
    <x v="2"/>
    <n v="2"/>
    <x v="0"/>
    <x v="0"/>
    <s v="Completed"/>
    <x v="1"/>
    <x v="0"/>
    <x v="2"/>
    <n v="83814.38"/>
    <n v="15476.19"/>
    <s v="Feb"/>
  </r>
  <r>
    <s v="ORD1589"/>
    <x v="1"/>
    <n v="10"/>
    <x v="0"/>
    <x v="1"/>
    <s v="In Progress"/>
    <x v="1"/>
    <x v="2"/>
    <x v="1"/>
    <n v="21193.52"/>
    <n v="48916.21"/>
    <s v="Oct"/>
  </r>
  <r>
    <s v="ORD1590"/>
    <x v="2"/>
    <n v="2"/>
    <x v="0"/>
    <x v="1"/>
    <s v="Pending"/>
    <x v="1"/>
    <x v="0"/>
    <x v="1"/>
    <n v="96512.15"/>
    <n v="72152.42"/>
    <s v="Feb"/>
  </r>
  <r>
    <s v="ORD1591"/>
    <x v="2"/>
    <n v="7"/>
    <x v="0"/>
    <x v="0"/>
    <s v="Pending"/>
    <x v="0"/>
    <x v="2"/>
    <x v="2"/>
    <n v="78424.759999999995"/>
    <n v="67662.990000000005"/>
    <s v="Jul"/>
  </r>
  <r>
    <s v="ORD1592"/>
    <x v="2"/>
    <n v="5"/>
    <x v="0"/>
    <x v="1"/>
    <s v="In Progress"/>
    <x v="1"/>
    <x v="2"/>
    <x v="0"/>
    <n v="76814.34"/>
    <n v="99463.94"/>
    <s v="May"/>
  </r>
  <r>
    <s v="ORD1593"/>
    <x v="0"/>
    <n v="11"/>
    <x v="0"/>
    <x v="1"/>
    <s v="Completed"/>
    <x v="0"/>
    <x v="2"/>
    <x v="1"/>
    <n v="99694.3"/>
    <n v="23940.46"/>
    <s v="Nov"/>
  </r>
  <r>
    <s v="ORD1594"/>
    <x v="2"/>
    <n v="8"/>
    <x v="1"/>
    <x v="1"/>
    <s v="Pending"/>
    <x v="1"/>
    <x v="0"/>
    <x v="1"/>
    <n v="38711.120000000003"/>
    <n v="9721.33"/>
    <s v="Aug"/>
  </r>
  <r>
    <s v="ORD1595"/>
    <x v="1"/>
    <n v="3"/>
    <x v="1"/>
    <x v="1"/>
    <s v="Completed"/>
    <x v="1"/>
    <x v="2"/>
    <x v="0"/>
    <n v="56218.52"/>
    <n v="66202.69"/>
    <s v="Mar"/>
  </r>
  <r>
    <s v="ORD1596"/>
    <x v="1"/>
    <n v="12"/>
    <x v="0"/>
    <x v="0"/>
    <s v="In Progress"/>
    <x v="1"/>
    <x v="2"/>
    <x v="1"/>
    <n v="56503"/>
    <n v="83605.48"/>
    <s v="Dec"/>
  </r>
  <r>
    <s v="ORD1597"/>
    <x v="2"/>
    <n v="2"/>
    <x v="1"/>
    <x v="0"/>
    <s v="Completed"/>
    <x v="1"/>
    <x v="1"/>
    <x v="1"/>
    <n v="60504.639999999999"/>
    <n v="14666.6"/>
    <s v="Feb"/>
  </r>
  <r>
    <s v="ORD1598"/>
    <x v="0"/>
    <n v="4"/>
    <x v="1"/>
    <x v="0"/>
    <s v="In Progress"/>
    <x v="1"/>
    <x v="0"/>
    <x v="0"/>
    <n v="44256.98"/>
    <n v="90269.6"/>
    <s v="Apr"/>
  </r>
  <r>
    <s v="ORD1599"/>
    <x v="2"/>
    <n v="7"/>
    <x v="0"/>
    <x v="0"/>
    <s v="In Progress"/>
    <x v="0"/>
    <x v="0"/>
    <x v="1"/>
    <n v="60239.47"/>
    <n v="13722.7"/>
    <s v="Jul"/>
  </r>
  <r>
    <s v="ORD1600"/>
    <x v="0"/>
    <n v="11"/>
    <x v="1"/>
    <x v="0"/>
    <s v="Completed"/>
    <x v="0"/>
    <x v="0"/>
    <x v="1"/>
    <n v="89502.95"/>
    <n v="96348.89"/>
    <s v="Nov"/>
  </r>
  <r>
    <s v="ORD1601"/>
    <x v="0"/>
    <n v="5"/>
    <x v="0"/>
    <x v="0"/>
    <s v="In Progress"/>
    <x v="0"/>
    <x v="1"/>
    <x v="2"/>
    <n v="17698.41"/>
    <n v="97440.2"/>
    <s v="May"/>
  </r>
  <r>
    <s v="ORD1602"/>
    <x v="2"/>
    <n v="6"/>
    <x v="0"/>
    <x v="1"/>
    <s v="In Progress"/>
    <x v="1"/>
    <x v="0"/>
    <x v="0"/>
    <n v="83934.05"/>
    <n v="88404.36"/>
    <s v="Jun"/>
  </r>
  <r>
    <s v="ORD1603"/>
    <x v="1"/>
    <n v="6"/>
    <x v="0"/>
    <x v="0"/>
    <s v="In Progress"/>
    <x v="0"/>
    <x v="2"/>
    <x v="0"/>
    <n v="66775.03"/>
    <n v="66588.91"/>
    <s v="Jun"/>
  </r>
  <r>
    <s v="ORD1604"/>
    <x v="2"/>
    <n v="7"/>
    <x v="0"/>
    <x v="0"/>
    <s v="Completed"/>
    <x v="0"/>
    <x v="1"/>
    <x v="1"/>
    <n v="59583.58"/>
    <n v="33173.910000000003"/>
    <s v="Jul"/>
  </r>
  <r>
    <s v="ORD1605"/>
    <x v="0"/>
    <n v="10"/>
    <x v="0"/>
    <x v="1"/>
    <s v="In Progress"/>
    <x v="1"/>
    <x v="0"/>
    <x v="2"/>
    <n v="20298.310000000001"/>
    <n v="9780.8700000000008"/>
    <s v="Oct"/>
  </r>
  <r>
    <s v="ORD1606"/>
    <x v="1"/>
    <n v="11"/>
    <x v="0"/>
    <x v="0"/>
    <s v="In Progress"/>
    <x v="0"/>
    <x v="2"/>
    <x v="0"/>
    <n v="70467.28"/>
    <n v="80185.429999999993"/>
    <s v="Nov"/>
  </r>
  <r>
    <s v="ORD1607"/>
    <x v="1"/>
    <n v="4"/>
    <x v="0"/>
    <x v="1"/>
    <s v="In Progress"/>
    <x v="0"/>
    <x v="1"/>
    <x v="1"/>
    <n v="10255.719999999999"/>
    <n v="80878.149999999994"/>
    <s v="Apr"/>
  </r>
  <r>
    <s v="ORD1608"/>
    <x v="0"/>
    <n v="2"/>
    <x v="0"/>
    <x v="1"/>
    <s v="In Progress"/>
    <x v="1"/>
    <x v="1"/>
    <x v="0"/>
    <n v="95201.99"/>
    <n v="114912.65"/>
    <s v="Feb"/>
  </r>
  <r>
    <s v="ORD1609"/>
    <x v="1"/>
    <n v="6"/>
    <x v="0"/>
    <x v="0"/>
    <s v="In Progress"/>
    <x v="0"/>
    <x v="2"/>
    <x v="2"/>
    <n v="43606.05"/>
    <n v="74814.02"/>
    <s v="Jun"/>
  </r>
  <r>
    <s v="ORD1610"/>
    <x v="0"/>
    <n v="1"/>
    <x v="0"/>
    <x v="0"/>
    <s v="Pending"/>
    <x v="0"/>
    <x v="2"/>
    <x v="0"/>
    <n v="75712.28"/>
    <n v="72676.710000000006"/>
    <s v="Jan"/>
  </r>
  <r>
    <s v="ORD1611"/>
    <x v="1"/>
    <n v="10"/>
    <x v="1"/>
    <x v="1"/>
    <s v="Completed"/>
    <x v="1"/>
    <x v="2"/>
    <x v="0"/>
    <n v="55217.58"/>
    <n v="54256.17"/>
    <s v="Oct"/>
  </r>
  <r>
    <s v="ORD1612"/>
    <x v="2"/>
    <n v="9"/>
    <x v="0"/>
    <x v="1"/>
    <s v="Completed"/>
    <x v="0"/>
    <x v="2"/>
    <x v="0"/>
    <n v="21049.88"/>
    <n v="26969.09"/>
    <s v="Sep"/>
  </r>
  <r>
    <s v="ORD1613"/>
    <x v="1"/>
    <n v="6"/>
    <x v="0"/>
    <x v="0"/>
    <s v="Pending"/>
    <x v="1"/>
    <x v="1"/>
    <x v="1"/>
    <n v="89051.26"/>
    <n v="80769.149999999994"/>
    <s v="Jun"/>
  </r>
  <r>
    <s v="ORD1614"/>
    <x v="2"/>
    <n v="12"/>
    <x v="0"/>
    <x v="0"/>
    <s v="Completed"/>
    <x v="0"/>
    <x v="0"/>
    <x v="0"/>
    <n v="89892.64"/>
    <n v="41644.769999999997"/>
    <s v="Dec"/>
  </r>
  <r>
    <s v="ORD1615"/>
    <x v="0"/>
    <n v="6"/>
    <x v="0"/>
    <x v="1"/>
    <s v="Pending"/>
    <x v="0"/>
    <x v="2"/>
    <x v="0"/>
    <n v="42274.55"/>
    <n v="50937.01"/>
    <s v="Jun"/>
  </r>
  <r>
    <s v="ORD1616"/>
    <x v="2"/>
    <n v="11"/>
    <x v="0"/>
    <x v="0"/>
    <s v="In Progress"/>
    <x v="0"/>
    <x v="1"/>
    <x v="0"/>
    <n v="65787.899999999994"/>
    <n v="60777.02"/>
    <s v="Nov"/>
  </r>
  <r>
    <s v="ORD1617"/>
    <x v="2"/>
    <n v="11"/>
    <x v="1"/>
    <x v="0"/>
    <s v="Completed"/>
    <x v="1"/>
    <x v="2"/>
    <x v="1"/>
    <n v="74947.990000000005"/>
    <n v="52652.49"/>
    <s v="Nov"/>
  </r>
  <r>
    <s v="ORD1618"/>
    <x v="2"/>
    <n v="8"/>
    <x v="0"/>
    <x v="0"/>
    <s v="Completed"/>
    <x v="1"/>
    <x v="0"/>
    <x v="0"/>
    <n v="86707.61"/>
    <n v="118268.41"/>
    <s v="Aug"/>
  </r>
  <r>
    <s v="ORD1619"/>
    <x v="0"/>
    <n v="11"/>
    <x v="0"/>
    <x v="1"/>
    <s v="Pending"/>
    <x v="0"/>
    <x v="1"/>
    <x v="1"/>
    <n v="92840.58"/>
    <n v="76221.52"/>
    <s v="Nov"/>
  </r>
  <r>
    <s v="ORD1620"/>
    <x v="1"/>
    <n v="2"/>
    <x v="0"/>
    <x v="1"/>
    <s v="Completed"/>
    <x v="0"/>
    <x v="1"/>
    <x v="0"/>
    <n v="71406.539999999994"/>
    <n v="32836.519999999997"/>
    <s v="Feb"/>
  </r>
  <r>
    <s v="ORD1621"/>
    <x v="0"/>
    <n v="8"/>
    <x v="0"/>
    <x v="0"/>
    <s v="Completed"/>
    <x v="1"/>
    <x v="2"/>
    <x v="0"/>
    <n v="21844.49"/>
    <n v="94785.06"/>
    <s v="Aug"/>
  </r>
  <r>
    <s v="ORD1622"/>
    <x v="2"/>
    <n v="1"/>
    <x v="0"/>
    <x v="0"/>
    <s v="In Progress"/>
    <x v="0"/>
    <x v="2"/>
    <x v="0"/>
    <n v="29465.95"/>
    <n v="57654.61"/>
    <s v="Jan"/>
  </r>
  <r>
    <s v="ORD1623"/>
    <x v="0"/>
    <n v="8"/>
    <x v="1"/>
    <x v="0"/>
    <s v="Pending"/>
    <x v="1"/>
    <x v="2"/>
    <x v="0"/>
    <n v="64378.879999999997"/>
    <n v="112817.88"/>
    <s v="Aug"/>
  </r>
  <r>
    <s v="ORD1624"/>
    <x v="1"/>
    <n v="9"/>
    <x v="1"/>
    <x v="1"/>
    <s v="Completed"/>
    <x v="1"/>
    <x v="2"/>
    <x v="1"/>
    <n v="31452.47"/>
    <n v="64105.09"/>
    <s v="Sep"/>
  </r>
  <r>
    <s v="ORD1625"/>
    <x v="1"/>
    <n v="8"/>
    <x v="1"/>
    <x v="1"/>
    <s v="In Progress"/>
    <x v="1"/>
    <x v="1"/>
    <x v="2"/>
    <n v="36542.81"/>
    <n v="6026.32"/>
    <s v="Aug"/>
  </r>
  <r>
    <s v="ORD1626"/>
    <x v="2"/>
    <n v="12"/>
    <x v="0"/>
    <x v="1"/>
    <s v="In Progress"/>
    <x v="1"/>
    <x v="2"/>
    <x v="0"/>
    <n v="16328.66"/>
    <n v="41073.910000000003"/>
    <s v="Dec"/>
  </r>
  <r>
    <s v="ORD1627"/>
    <x v="0"/>
    <n v="1"/>
    <x v="1"/>
    <x v="1"/>
    <s v="Completed"/>
    <x v="0"/>
    <x v="0"/>
    <x v="2"/>
    <n v="67601.41"/>
    <n v="20312.32"/>
    <s v="Jan"/>
  </r>
  <r>
    <s v="ORD1628"/>
    <x v="1"/>
    <n v="4"/>
    <x v="0"/>
    <x v="1"/>
    <s v="Completed"/>
    <x v="0"/>
    <x v="0"/>
    <x v="2"/>
    <n v="69255.81"/>
    <n v="58740.39"/>
    <s v="Apr"/>
  </r>
  <r>
    <s v="ORD1629"/>
    <x v="1"/>
    <n v="12"/>
    <x v="0"/>
    <x v="1"/>
    <s v="Completed"/>
    <x v="1"/>
    <x v="0"/>
    <x v="1"/>
    <n v="12064.19"/>
    <n v="46038.26"/>
    <s v="Dec"/>
  </r>
  <r>
    <s v="ORD1630"/>
    <x v="1"/>
    <n v="1"/>
    <x v="0"/>
    <x v="0"/>
    <s v="Completed"/>
    <x v="0"/>
    <x v="2"/>
    <x v="2"/>
    <n v="51068.639999999999"/>
    <n v="103153.49"/>
    <s v="Jan"/>
  </r>
  <r>
    <s v="ORD1631"/>
    <x v="2"/>
    <n v="5"/>
    <x v="0"/>
    <x v="1"/>
    <s v="Completed"/>
    <x v="1"/>
    <x v="1"/>
    <x v="1"/>
    <n v="53885.06"/>
    <n v="107323.91"/>
    <s v="May"/>
  </r>
  <r>
    <s v="ORD1632"/>
    <x v="1"/>
    <n v="11"/>
    <x v="0"/>
    <x v="0"/>
    <s v="Completed"/>
    <x v="0"/>
    <x v="0"/>
    <x v="2"/>
    <n v="48948.67"/>
    <n v="44762.97"/>
    <s v="Nov"/>
  </r>
  <r>
    <s v="ORD1633"/>
    <x v="1"/>
    <n v="8"/>
    <x v="0"/>
    <x v="0"/>
    <s v="In Progress"/>
    <x v="0"/>
    <x v="2"/>
    <x v="2"/>
    <n v="99265.279999999999"/>
    <n v="41702.58"/>
    <s v="Aug"/>
  </r>
  <r>
    <s v="ORD1634"/>
    <x v="0"/>
    <n v="12"/>
    <x v="0"/>
    <x v="0"/>
    <s v="Completed"/>
    <x v="0"/>
    <x v="0"/>
    <x v="1"/>
    <n v="50884.71"/>
    <n v="80603.75"/>
    <s v="Dec"/>
  </r>
  <r>
    <s v="ORD1635"/>
    <x v="2"/>
    <n v="2"/>
    <x v="0"/>
    <x v="1"/>
    <s v="In Progress"/>
    <x v="1"/>
    <x v="1"/>
    <x v="1"/>
    <n v="25937.94"/>
    <n v="49397.61"/>
    <s v="Feb"/>
  </r>
  <r>
    <s v="ORD1636"/>
    <x v="0"/>
    <n v="5"/>
    <x v="0"/>
    <x v="1"/>
    <s v="In Progress"/>
    <x v="1"/>
    <x v="2"/>
    <x v="2"/>
    <n v="35679.120000000003"/>
    <n v="109305.12"/>
    <s v="May"/>
  </r>
  <r>
    <s v="ORD1637"/>
    <x v="0"/>
    <n v="1"/>
    <x v="0"/>
    <x v="1"/>
    <s v="Pending"/>
    <x v="1"/>
    <x v="2"/>
    <x v="0"/>
    <n v="29108.82"/>
    <n v="56310.7"/>
    <s v="Jan"/>
  </r>
  <r>
    <s v="ORD1638"/>
    <x v="2"/>
    <n v="8"/>
    <x v="0"/>
    <x v="1"/>
    <s v="Pending"/>
    <x v="1"/>
    <x v="2"/>
    <x v="0"/>
    <n v="46759.59"/>
    <n v="72609.27"/>
    <s v="Aug"/>
  </r>
  <r>
    <s v="ORD1639"/>
    <x v="1"/>
    <n v="12"/>
    <x v="0"/>
    <x v="0"/>
    <s v="Completed"/>
    <x v="0"/>
    <x v="0"/>
    <x v="0"/>
    <n v="16927.18"/>
    <n v="83475.87"/>
    <s v="Dec"/>
  </r>
  <r>
    <s v="ORD1640"/>
    <x v="2"/>
    <n v="2"/>
    <x v="1"/>
    <x v="0"/>
    <s v="In Progress"/>
    <x v="0"/>
    <x v="2"/>
    <x v="2"/>
    <n v="41335.440000000002"/>
    <n v="27246.66"/>
    <s v="Feb"/>
  </r>
  <r>
    <s v="ORD1641"/>
    <x v="0"/>
    <n v="11"/>
    <x v="1"/>
    <x v="0"/>
    <s v="Pending"/>
    <x v="1"/>
    <x v="1"/>
    <x v="2"/>
    <n v="66870.3"/>
    <n v="63172.77"/>
    <s v="Nov"/>
  </r>
  <r>
    <s v="ORD1642"/>
    <x v="1"/>
    <n v="3"/>
    <x v="0"/>
    <x v="0"/>
    <s v="Completed"/>
    <x v="0"/>
    <x v="0"/>
    <x v="2"/>
    <n v="74385.509999999995"/>
    <n v="61549.62"/>
    <s v="Mar"/>
  </r>
  <r>
    <s v="ORD1643"/>
    <x v="1"/>
    <n v="6"/>
    <x v="0"/>
    <x v="0"/>
    <s v="Completed"/>
    <x v="1"/>
    <x v="1"/>
    <x v="0"/>
    <n v="27978.85"/>
    <n v="23169.52"/>
    <s v="Jun"/>
  </r>
  <r>
    <s v="ORD1644"/>
    <x v="0"/>
    <n v="6"/>
    <x v="0"/>
    <x v="0"/>
    <s v="Pending"/>
    <x v="1"/>
    <x v="2"/>
    <x v="0"/>
    <n v="35163.42"/>
    <n v="75719.360000000001"/>
    <s v="Jun"/>
  </r>
  <r>
    <s v="ORD1645"/>
    <x v="2"/>
    <n v="7"/>
    <x v="0"/>
    <x v="1"/>
    <s v="In Progress"/>
    <x v="1"/>
    <x v="2"/>
    <x v="2"/>
    <n v="73009.05"/>
    <n v="33831.78"/>
    <s v="Jul"/>
  </r>
  <r>
    <s v="ORD1646"/>
    <x v="2"/>
    <n v="1"/>
    <x v="1"/>
    <x v="0"/>
    <s v="Completed"/>
    <x v="0"/>
    <x v="1"/>
    <x v="0"/>
    <n v="22875.35"/>
    <n v="87070.45"/>
    <s v="Jan"/>
  </r>
  <r>
    <s v="ORD1647"/>
    <x v="0"/>
    <n v="4"/>
    <x v="0"/>
    <x v="0"/>
    <s v="In Progress"/>
    <x v="0"/>
    <x v="1"/>
    <x v="0"/>
    <n v="82898.42"/>
    <n v="104060.44"/>
    <s v="Apr"/>
  </r>
  <r>
    <s v="ORD1648"/>
    <x v="0"/>
    <n v="8"/>
    <x v="0"/>
    <x v="1"/>
    <s v="In Progress"/>
    <x v="0"/>
    <x v="2"/>
    <x v="1"/>
    <n v="64428.37"/>
    <n v="60910.85"/>
    <s v="Aug"/>
  </r>
  <r>
    <s v="ORD1649"/>
    <x v="2"/>
    <n v="3"/>
    <x v="1"/>
    <x v="1"/>
    <s v="Pending"/>
    <x v="0"/>
    <x v="1"/>
    <x v="1"/>
    <n v="60636.59"/>
    <n v="82099.87"/>
    <s v="Mar"/>
  </r>
  <r>
    <s v="ORD1650"/>
    <x v="1"/>
    <n v="1"/>
    <x v="1"/>
    <x v="0"/>
    <s v="Pending"/>
    <x v="0"/>
    <x v="1"/>
    <x v="0"/>
    <n v="67505.17"/>
    <n v="34236.97"/>
    <s v="Jan"/>
  </r>
  <r>
    <s v="ORD1651"/>
    <x v="1"/>
    <n v="11"/>
    <x v="0"/>
    <x v="0"/>
    <s v="Pending"/>
    <x v="0"/>
    <x v="2"/>
    <x v="2"/>
    <n v="61772.78"/>
    <n v="96292.56"/>
    <s v="Nov"/>
  </r>
  <r>
    <s v="ORD1652"/>
    <x v="0"/>
    <n v="5"/>
    <x v="0"/>
    <x v="0"/>
    <s v="In Progress"/>
    <x v="0"/>
    <x v="2"/>
    <x v="2"/>
    <n v="35740.5"/>
    <n v="31336.01"/>
    <s v="May"/>
  </r>
  <r>
    <s v="ORD1653"/>
    <x v="1"/>
    <n v="10"/>
    <x v="1"/>
    <x v="1"/>
    <s v="Pending"/>
    <x v="1"/>
    <x v="0"/>
    <x v="0"/>
    <n v="70550.240000000005"/>
    <n v="10063.41"/>
    <s v="Oct"/>
  </r>
  <r>
    <s v="ORD1654"/>
    <x v="2"/>
    <n v="8"/>
    <x v="0"/>
    <x v="0"/>
    <s v="Pending"/>
    <x v="1"/>
    <x v="2"/>
    <x v="1"/>
    <n v="45385.42"/>
    <n v="9233.84"/>
    <s v="Aug"/>
  </r>
  <r>
    <s v="ORD1655"/>
    <x v="1"/>
    <n v="12"/>
    <x v="0"/>
    <x v="1"/>
    <s v="Completed"/>
    <x v="0"/>
    <x v="1"/>
    <x v="1"/>
    <n v="25278.54"/>
    <n v="20120.57"/>
    <s v="Dec"/>
  </r>
  <r>
    <s v="ORD1656"/>
    <x v="2"/>
    <n v="7"/>
    <x v="0"/>
    <x v="1"/>
    <s v="Completed"/>
    <x v="1"/>
    <x v="2"/>
    <x v="0"/>
    <n v="62012.29"/>
    <n v="91884.2"/>
    <s v="Jul"/>
  </r>
  <r>
    <s v="ORD1657"/>
    <x v="0"/>
    <n v="2"/>
    <x v="0"/>
    <x v="1"/>
    <s v="Pending"/>
    <x v="0"/>
    <x v="2"/>
    <x v="2"/>
    <n v="35214.82"/>
    <n v="88077.2"/>
    <s v="Feb"/>
  </r>
  <r>
    <s v="ORD1658"/>
    <x v="1"/>
    <n v="11"/>
    <x v="0"/>
    <x v="1"/>
    <s v="Pending"/>
    <x v="1"/>
    <x v="2"/>
    <x v="1"/>
    <n v="50889.51"/>
    <n v="90800.09"/>
    <s v="Nov"/>
  </r>
  <r>
    <s v="ORD1659"/>
    <x v="0"/>
    <n v="3"/>
    <x v="1"/>
    <x v="0"/>
    <s v="In Progress"/>
    <x v="0"/>
    <x v="2"/>
    <x v="1"/>
    <n v="36633.410000000003"/>
    <n v="78962.559999999998"/>
    <s v="Mar"/>
  </r>
  <r>
    <s v="ORD1660"/>
    <x v="0"/>
    <n v="9"/>
    <x v="0"/>
    <x v="0"/>
    <s v="In Progress"/>
    <x v="0"/>
    <x v="0"/>
    <x v="0"/>
    <n v="41827.519999999997"/>
    <n v="47533.17"/>
    <s v="Sep"/>
  </r>
  <r>
    <s v="ORD1661"/>
    <x v="2"/>
    <n v="2"/>
    <x v="1"/>
    <x v="0"/>
    <s v="In Progress"/>
    <x v="0"/>
    <x v="1"/>
    <x v="2"/>
    <n v="62923.67"/>
    <n v="115816.46"/>
    <s v="Feb"/>
  </r>
  <r>
    <s v="ORD1662"/>
    <x v="1"/>
    <n v="9"/>
    <x v="1"/>
    <x v="0"/>
    <s v="Pending"/>
    <x v="0"/>
    <x v="1"/>
    <x v="0"/>
    <n v="10333.73"/>
    <n v="101691.9"/>
    <s v="Sep"/>
  </r>
  <r>
    <s v="ORD1663"/>
    <x v="0"/>
    <n v="3"/>
    <x v="0"/>
    <x v="0"/>
    <s v="In Progress"/>
    <x v="0"/>
    <x v="2"/>
    <x v="1"/>
    <n v="32229.98"/>
    <n v="46259.81"/>
    <s v="Mar"/>
  </r>
  <r>
    <s v="ORD1664"/>
    <x v="0"/>
    <n v="9"/>
    <x v="0"/>
    <x v="1"/>
    <s v="Pending"/>
    <x v="1"/>
    <x v="0"/>
    <x v="0"/>
    <n v="98347.15"/>
    <n v="106374.44"/>
    <s v="Sep"/>
  </r>
  <r>
    <s v="ORD1665"/>
    <x v="0"/>
    <n v="10"/>
    <x v="1"/>
    <x v="1"/>
    <s v="Completed"/>
    <x v="1"/>
    <x v="1"/>
    <x v="0"/>
    <n v="10449.14"/>
    <n v="58516.12"/>
    <s v="Oct"/>
  </r>
  <r>
    <s v="ORD1666"/>
    <x v="0"/>
    <n v="12"/>
    <x v="0"/>
    <x v="0"/>
    <s v="In Progress"/>
    <x v="1"/>
    <x v="1"/>
    <x v="0"/>
    <n v="37346.870000000003"/>
    <n v="52986.63"/>
    <s v="Dec"/>
  </r>
  <r>
    <s v="ORD1667"/>
    <x v="0"/>
    <n v="9"/>
    <x v="0"/>
    <x v="0"/>
    <s v="Pending"/>
    <x v="0"/>
    <x v="1"/>
    <x v="0"/>
    <n v="10895.7"/>
    <n v="57735.21"/>
    <s v="Sep"/>
  </r>
  <r>
    <s v="ORD1668"/>
    <x v="2"/>
    <n v="2"/>
    <x v="0"/>
    <x v="0"/>
    <s v="Completed"/>
    <x v="1"/>
    <x v="0"/>
    <x v="1"/>
    <n v="60922.26"/>
    <n v="59114.43"/>
    <s v="Feb"/>
  </r>
  <r>
    <s v="ORD1669"/>
    <x v="1"/>
    <n v="1"/>
    <x v="0"/>
    <x v="1"/>
    <s v="Pending"/>
    <x v="1"/>
    <x v="2"/>
    <x v="0"/>
    <n v="46066.14"/>
    <n v="73980.73"/>
    <s v="Jan"/>
  </r>
  <r>
    <s v="ORD1670"/>
    <x v="2"/>
    <n v="5"/>
    <x v="0"/>
    <x v="1"/>
    <s v="Pending"/>
    <x v="1"/>
    <x v="0"/>
    <x v="1"/>
    <n v="87951.49"/>
    <n v="85762.47"/>
    <s v="May"/>
  </r>
  <r>
    <s v="ORD1671"/>
    <x v="0"/>
    <n v="7"/>
    <x v="1"/>
    <x v="1"/>
    <s v="Pending"/>
    <x v="1"/>
    <x v="2"/>
    <x v="0"/>
    <n v="10008.74"/>
    <n v="47829.95"/>
    <s v="Jul"/>
  </r>
  <r>
    <s v="ORD1672"/>
    <x v="1"/>
    <n v="2"/>
    <x v="0"/>
    <x v="0"/>
    <s v="Completed"/>
    <x v="1"/>
    <x v="1"/>
    <x v="1"/>
    <n v="7554.09"/>
    <n v="103654.52"/>
    <s v="Feb"/>
  </r>
  <r>
    <s v="ORD1673"/>
    <x v="2"/>
    <n v="1"/>
    <x v="0"/>
    <x v="1"/>
    <s v="In Progress"/>
    <x v="0"/>
    <x v="0"/>
    <x v="2"/>
    <n v="20411.400000000001"/>
    <n v="115583.72"/>
    <s v="Jan"/>
  </r>
  <r>
    <s v="ORD1674"/>
    <x v="0"/>
    <n v="7"/>
    <x v="0"/>
    <x v="1"/>
    <s v="Completed"/>
    <x v="0"/>
    <x v="2"/>
    <x v="0"/>
    <n v="7191.97"/>
    <n v="67533.05"/>
    <s v="Jul"/>
  </r>
  <r>
    <s v="ORD1675"/>
    <x v="2"/>
    <n v="2"/>
    <x v="0"/>
    <x v="0"/>
    <s v="In Progress"/>
    <x v="1"/>
    <x v="1"/>
    <x v="1"/>
    <n v="27946.53"/>
    <n v="50585.03"/>
    <s v="Feb"/>
  </r>
  <r>
    <s v="ORD1676"/>
    <x v="0"/>
    <n v="12"/>
    <x v="0"/>
    <x v="0"/>
    <s v="In Progress"/>
    <x v="1"/>
    <x v="1"/>
    <x v="1"/>
    <n v="62206.239999999998"/>
    <n v="22624.15"/>
    <s v="Dec"/>
  </r>
  <r>
    <s v="ORD1677"/>
    <x v="1"/>
    <n v="8"/>
    <x v="1"/>
    <x v="0"/>
    <s v="In Progress"/>
    <x v="0"/>
    <x v="0"/>
    <x v="0"/>
    <n v="80285.48"/>
    <n v="47321.77"/>
    <s v="Aug"/>
  </r>
  <r>
    <s v="ORD1678"/>
    <x v="2"/>
    <n v="9"/>
    <x v="1"/>
    <x v="0"/>
    <s v="In Progress"/>
    <x v="0"/>
    <x v="1"/>
    <x v="2"/>
    <n v="61295.71"/>
    <n v="114982.92"/>
    <s v="Sep"/>
  </r>
  <r>
    <s v="ORD1679"/>
    <x v="1"/>
    <n v="5"/>
    <x v="0"/>
    <x v="1"/>
    <s v="Pending"/>
    <x v="1"/>
    <x v="2"/>
    <x v="2"/>
    <n v="90139.93"/>
    <n v="18788.2"/>
    <s v="May"/>
  </r>
  <r>
    <s v="ORD1680"/>
    <x v="0"/>
    <n v="5"/>
    <x v="1"/>
    <x v="1"/>
    <s v="In Progress"/>
    <x v="0"/>
    <x v="0"/>
    <x v="1"/>
    <n v="87235.88"/>
    <n v="79517.039999999994"/>
    <s v="May"/>
  </r>
  <r>
    <s v="ORD1681"/>
    <x v="1"/>
    <n v="3"/>
    <x v="0"/>
    <x v="0"/>
    <s v="Pending"/>
    <x v="1"/>
    <x v="2"/>
    <x v="0"/>
    <n v="42520.21"/>
    <n v="49591.56"/>
    <s v="Mar"/>
  </r>
  <r>
    <s v="ORD1682"/>
    <x v="2"/>
    <n v="8"/>
    <x v="0"/>
    <x v="1"/>
    <s v="Completed"/>
    <x v="0"/>
    <x v="0"/>
    <x v="2"/>
    <n v="51290.080000000002"/>
    <n v="91620.62"/>
    <s v="Aug"/>
  </r>
  <r>
    <s v="ORD1683"/>
    <x v="2"/>
    <n v="7"/>
    <x v="1"/>
    <x v="1"/>
    <s v="In Progress"/>
    <x v="0"/>
    <x v="0"/>
    <x v="1"/>
    <n v="78171.73"/>
    <n v="75961.83"/>
    <s v="Jul"/>
  </r>
  <r>
    <s v="ORD1684"/>
    <x v="1"/>
    <n v="2"/>
    <x v="0"/>
    <x v="0"/>
    <s v="Completed"/>
    <x v="1"/>
    <x v="0"/>
    <x v="2"/>
    <n v="78091.02"/>
    <n v="108657.92"/>
    <s v="Feb"/>
  </r>
  <r>
    <s v="ORD1685"/>
    <x v="1"/>
    <n v="2"/>
    <x v="0"/>
    <x v="0"/>
    <s v="Pending"/>
    <x v="1"/>
    <x v="2"/>
    <x v="1"/>
    <n v="72236.639999999999"/>
    <n v="108350.07"/>
    <s v="Feb"/>
  </r>
  <r>
    <s v="ORD1686"/>
    <x v="1"/>
    <n v="1"/>
    <x v="0"/>
    <x v="1"/>
    <s v="In Progress"/>
    <x v="1"/>
    <x v="2"/>
    <x v="1"/>
    <n v="74662.31"/>
    <n v="75011.61"/>
    <s v="Jan"/>
  </r>
  <r>
    <s v="ORD1687"/>
    <x v="0"/>
    <n v="3"/>
    <x v="0"/>
    <x v="0"/>
    <s v="In Progress"/>
    <x v="0"/>
    <x v="1"/>
    <x v="1"/>
    <n v="18226.98"/>
    <n v="90448.84"/>
    <s v="Mar"/>
  </r>
  <r>
    <s v="ORD1688"/>
    <x v="0"/>
    <n v="10"/>
    <x v="0"/>
    <x v="1"/>
    <s v="Completed"/>
    <x v="1"/>
    <x v="2"/>
    <x v="1"/>
    <n v="89215.1"/>
    <n v="16770.39"/>
    <s v="Oct"/>
  </r>
  <r>
    <s v="ORD1689"/>
    <x v="2"/>
    <n v="9"/>
    <x v="1"/>
    <x v="0"/>
    <s v="Pending"/>
    <x v="0"/>
    <x v="0"/>
    <x v="1"/>
    <n v="43275.92"/>
    <n v="41546.339999999997"/>
    <s v="Sep"/>
  </r>
  <r>
    <s v="ORD1690"/>
    <x v="2"/>
    <n v="4"/>
    <x v="0"/>
    <x v="0"/>
    <s v="Completed"/>
    <x v="0"/>
    <x v="1"/>
    <x v="2"/>
    <n v="96140.41"/>
    <n v="97974.66"/>
    <s v="Apr"/>
  </r>
  <r>
    <s v="ORD1691"/>
    <x v="0"/>
    <n v="2"/>
    <x v="1"/>
    <x v="0"/>
    <s v="Completed"/>
    <x v="1"/>
    <x v="2"/>
    <x v="0"/>
    <n v="48683.38"/>
    <n v="72463.87"/>
    <s v="Feb"/>
  </r>
  <r>
    <s v="ORD1692"/>
    <x v="0"/>
    <n v="1"/>
    <x v="1"/>
    <x v="0"/>
    <s v="Pending"/>
    <x v="0"/>
    <x v="1"/>
    <x v="1"/>
    <n v="45099.79"/>
    <n v="67927.87"/>
    <s v="Jan"/>
  </r>
  <r>
    <s v="ORD1693"/>
    <x v="0"/>
    <n v="1"/>
    <x v="0"/>
    <x v="0"/>
    <s v="Pending"/>
    <x v="0"/>
    <x v="0"/>
    <x v="0"/>
    <n v="53465.97"/>
    <n v="29867.1"/>
    <s v="Jan"/>
  </r>
  <r>
    <s v="ORD1694"/>
    <x v="1"/>
    <n v="4"/>
    <x v="0"/>
    <x v="0"/>
    <s v="In Progress"/>
    <x v="1"/>
    <x v="0"/>
    <x v="0"/>
    <n v="31527.16"/>
    <n v="83867.600000000006"/>
    <s v="Apr"/>
  </r>
  <r>
    <s v="ORD1695"/>
    <x v="1"/>
    <n v="12"/>
    <x v="0"/>
    <x v="1"/>
    <s v="Pending"/>
    <x v="0"/>
    <x v="2"/>
    <x v="1"/>
    <n v="84267.05"/>
    <n v="98690.6"/>
    <s v="Dec"/>
  </r>
  <r>
    <s v="ORD1696"/>
    <x v="1"/>
    <n v="8"/>
    <x v="0"/>
    <x v="0"/>
    <s v="Completed"/>
    <x v="1"/>
    <x v="0"/>
    <x v="1"/>
    <n v="98321.89"/>
    <n v="82712.740000000005"/>
    <s v="Aug"/>
  </r>
  <r>
    <s v="ORD1697"/>
    <x v="0"/>
    <n v="4"/>
    <x v="1"/>
    <x v="1"/>
    <s v="Pending"/>
    <x v="1"/>
    <x v="1"/>
    <x v="2"/>
    <n v="17073.259999999998"/>
    <n v="106237.35"/>
    <s v="Apr"/>
  </r>
  <r>
    <s v="ORD1698"/>
    <x v="1"/>
    <n v="8"/>
    <x v="0"/>
    <x v="1"/>
    <s v="In Progress"/>
    <x v="0"/>
    <x v="1"/>
    <x v="0"/>
    <n v="98975.14"/>
    <n v="86350.83"/>
    <s v="Aug"/>
  </r>
  <r>
    <s v="ORD1699"/>
    <x v="0"/>
    <n v="11"/>
    <x v="0"/>
    <x v="0"/>
    <s v="Pending"/>
    <x v="0"/>
    <x v="0"/>
    <x v="0"/>
    <n v="93817.74"/>
    <n v="86890.74"/>
    <s v="Nov"/>
  </r>
  <r>
    <s v="ORD1700"/>
    <x v="1"/>
    <n v="8"/>
    <x v="0"/>
    <x v="1"/>
    <s v="Completed"/>
    <x v="1"/>
    <x v="0"/>
    <x v="1"/>
    <n v="46267.43"/>
    <n v="102893.31"/>
    <s v="Aug"/>
  </r>
  <r>
    <s v="ORD1701"/>
    <x v="2"/>
    <n v="2"/>
    <x v="0"/>
    <x v="1"/>
    <s v="Completed"/>
    <x v="0"/>
    <x v="1"/>
    <x v="0"/>
    <n v="9294.86"/>
    <n v="46727.83"/>
    <s v="Feb"/>
  </r>
  <r>
    <s v="ORD1702"/>
    <x v="0"/>
    <n v="4"/>
    <x v="0"/>
    <x v="0"/>
    <s v="Pending"/>
    <x v="0"/>
    <x v="0"/>
    <x v="0"/>
    <n v="51959.85"/>
    <n v="99903.27"/>
    <s v="Apr"/>
  </r>
  <r>
    <s v="ORD1703"/>
    <x v="1"/>
    <n v="8"/>
    <x v="1"/>
    <x v="0"/>
    <s v="Completed"/>
    <x v="1"/>
    <x v="0"/>
    <x v="2"/>
    <n v="67608.289999999994"/>
    <n v="13109.53"/>
    <s v="Aug"/>
  </r>
  <r>
    <s v="ORD1704"/>
    <x v="1"/>
    <n v="2"/>
    <x v="0"/>
    <x v="1"/>
    <s v="Pending"/>
    <x v="1"/>
    <x v="2"/>
    <x v="0"/>
    <n v="42428.44"/>
    <n v="50634.57"/>
    <s v="Feb"/>
  </r>
  <r>
    <s v="ORD1705"/>
    <x v="1"/>
    <n v="4"/>
    <x v="1"/>
    <x v="1"/>
    <s v="In Progress"/>
    <x v="1"/>
    <x v="1"/>
    <x v="0"/>
    <n v="89094.78"/>
    <n v="89951.03"/>
    <s v="Apr"/>
  </r>
  <r>
    <s v="ORD1706"/>
    <x v="1"/>
    <n v="4"/>
    <x v="0"/>
    <x v="0"/>
    <s v="Completed"/>
    <x v="0"/>
    <x v="2"/>
    <x v="1"/>
    <n v="22313.7"/>
    <n v="94821.3"/>
    <s v="Apr"/>
  </r>
  <r>
    <s v="ORD1707"/>
    <x v="2"/>
    <n v="8"/>
    <x v="0"/>
    <x v="1"/>
    <s v="Completed"/>
    <x v="0"/>
    <x v="1"/>
    <x v="0"/>
    <n v="65098.31"/>
    <n v="56142.7"/>
    <s v="Aug"/>
  </r>
  <r>
    <s v="ORD1708"/>
    <x v="1"/>
    <n v="2"/>
    <x v="0"/>
    <x v="1"/>
    <s v="In Progress"/>
    <x v="0"/>
    <x v="1"/>
    <x v="1"/>
    <n v="15977.73"/>
    <n v="8650.23"/>
    <s v="Feb"/>
  </r>
  <r>
    <s v="ORD1709"/>
    <x v="2"/>
    <n v="7"/>
    <x v="1"/>
    <x v="1"/>
    <s v="Completed"/>
    <x v="0"/>
    <x v="0"/>
    <x v="2"/>
    <n v="84567.26"/>
    <n v="68745.88"/>
    <s v="Jul"/>
  </r>
  <r>
    <s v="ORD1710"/>
    <x v="2"/>
    <n v="2"/>
    <x v="0"/>
    <x v="0"/>
    <s v="In Progress"/>
    <x v="1"/>
    <x v="0"/>
    <x v="1"/>
    <n v="12872.38"/>
    <n v="50321.77"/>
    <s v="Feb"/>
  </r>
  <r>
    <s v="ORD1711"/>
    <x v="0"/>
    <n v="8"/>
    <x v="0"/>
    <x v="0"/>
    <s v="Pending"/>
    <x v="0"/>
    <x v="0"/>
    <x v="2"/>
    <n v="77874.28"/>
    <n v="91068.98"/>
    <s v="Aug"/>
  </r>
  <r>
    <s v="ORD1712"/>
    <x v="1"/>
    <n v="10"/>
    <x v="1"/>
    <x v="1"/>
    <s v="Pending"/>
    <x v="1"/>
    <x v="0"/>
    <x v="0"/>
    <n v="82637.919999999998"/>
    <n v="24680.2"/>
    <s v="Oct"/>
  </r>
  <r>
    <s v="ORD1713"/>
    <x v="0"/>
    <n v="12"/>
    <x v="1"/>
    <x v="0"/>
    <s v="Pending"/>
    <x v="0"/>
    <x v="1"/>
    <x v="2"/>
    <n v="43636.59"/>
    <n v="97903.81"/>
    <s v="Dec"/>
  </r>
  <r>
    <s v="ORD1714"/>
    <x v="0"/>
    <n v="6"/>
    <x v="0"/>
    <x v="1"/>
    <s v="In Progress"/>
    <x v="1"/>
    <x v="2"/>
    <x v="2"/>
    <n v="83232.7"/>
    <n v="117047.87"/>
    <s v="Jun"/>
  </r>
  <r>
    <s v="ORD1715"/>
    <x v="0"/>
    <n v="10"/>
    <x v="0"/>
    <x v="1"/>
    <s v="In Progress"/>
    <x v="1"/>
    <x v="1"/>
    <x v="2"/>
    <n v="62311.47"/>
    <n v="87623.73"/>
    <s v="Oct"/>
  </r>
  <r>
    <s v="ORD1716"/>
    <x v="2"/>
    <n v="9"/>
    <x v="0"/>
    <x v="0"/>
    <s v="In Progress"/>
    <x v="1"/>
    <x v="1"/>
    <x v="0"/>
    <n v="16453.650000000001"/>
    <n v="97296.95"/>
    <s v="Sep"/>
  </r>
  <r>
    <s v="ORD1717"/>
    <x v="2"/>
    <n v="1"/>
    <x v="0"/>
    <x v="0"/>
    <s v="Completed"/>
    <x v="1"/>
    <x v="1"/>
    <x v="1"/>
    <n v="8275.06"/>
    <n v="15906.41"/>
    <s v="Jan"/>
  </r>
  <r>
    <s v="ORD1718"/>
    <x v="2"/>
    <n v="9"/>
    <x v="0"/>
    <x v="1"/>
    <s v="Pending"/>
    <x v="0"/>
    <x v="1"/>
    <x v="1"/>
    <n v="28471.07"/>
    <n v="87357.6"/>
    <s v="Sep"/>
  </r>
  <r>
    <s v="ORD1719"/>
    <x v="2"/>
    <n v="10"/>
    <x v="1"/>
    <x v="0"/>
    <s v="Pending"/>
    <x v="1"/>
    <x v="0"/>
    <x v="1"/>
    <n v="7238.15"/>
    <n v="100787.03"/>
    <s v="Oct"/>
  </r>
  <r>
    <s v="ORD1720"/>
    <x v="0"/>
    <n v="12"/>
    <x v="0"/>
    <x v="0"/>
    <s v="In Progress"/>
    <x v="0"/>
    <x v="0"/>
    <x v="2"/>
    <n v="74668.09"/>
    <n v="75950.899999999994"/>
    <s v="Dec"/>
  </r>
  <r>
    <s v="ORD1721"/>
    <x v="2"/>
    <n v="3"/>
    <x v="1"/>
    <x v="1"/>
    <s v="In Progress"/>
    <x v="0"/>
    <x v="0"/>
    <x v="2"/>
    <n v="31736.42"/>
    <n v="115055.06"/>
    <s v="Mar"/>
  </r>
  <r>
    <s v="ORD1722"/>
    <x v="0"/>
    <n v="11"/>
    <x v="0"/>
    <x v="0"/>
    <s v="Pending"/>
    <x v="0"/>
    <x v="0"/>
    <x v="2"/>
    <n v="9860.61"/>
    <n v="107784.8"/>
    <s v="Nov"/>
  </r>
  <r>
    <s v="ORD1723"/>
    <x v="2"/>
    <n v="11"/>
    <x v="0"/>
    <x v="0"/>
    <s v="Completed"/>
    <x v="0"/>
    <x v="2"/>
    <x v="2"/>
    <n v="16939.7"/>
    <n v="85711.24"/>
    <s v="Nov"/>
  </r>
  <r>
    <s v="ORD1724"/>
    <x v="1"/>
    <n v="12"/>
    <x v="0"/>
    <x v="1"/>
    <s v="Pending"/>
    <x v="1"/>
    <x v="0"/>
    <x v="1"/>
    <n v="37723.760000000002"/>
    <n v="71650.960000000006"/>
    <s v="Dec"/>
  </r>
  <r>
    <s v="ORD1725"/>
    <x v="1"/>
    <n v="1"/>
    <x v="0"/>
    <x v="1"/>
    <s v="In Progress"/>
    <x v="0"/>
    <x v="2"/>
    <x v="2"/>
    <n v="44504.18"/>
    <n v="72201.7"/>
    <s v="Jan"/>
  </r>
  <r>
    <s v="ORD1726"/>
    <x v="2"/>
    <n v="3"/>
    <x v="1"/>
    <x v="1"/>
    <s v="Pending"/>
    <x v="0"/>
    <x v="2"/>
    <x v="0"/>
    <n v="18624.66"/>
    <n v="82666.240000000005"/>
    <s v="Mar"/>
  </r>
  <r>
    <s v="ORD1727"/>
    <x v="0"/>
    <n v="2"/>
    <x v="0"/>
    <x v="0"/>
    <s v="Completed"/>
    <x v="0"/>
    <x v="0"/>
    <x v="1"/>
    <n v="95951.64"/>
    <n v="26867.02"/>
    <s v="Feb"/>
  </r>
  <r>
    <s v="ORD1728"/>
    <x v="2"/>
    <n v="7"/>
    <x v="0"/>
    <x v="1"/>
    <s v="Completed"/>
    <x v="1"/>
    <x v="0"/>
    <x v="0"/>
    <n v="93204.42"/>
    <n v="40005.72"/>
    <s v="Jul"/>
  </r>
  <r>
    <s v="ORD1729"/>
    <x v="0"/>
    <n v="4"/>
    <x v="0"/>
    <x v="1"/>
    <s v="Pending"/>
    <x v="1"/>
    <x v="0"/>
    <x v="2"/>
    <n v="98796.97"/>
    <n v="92595.43"/>
    <s v="Apr"/>
  </r>
  <r>
    <s v="ORD1730"/>
    <x v="0"/>
    <n v="10"/>
    <x v="0"/>
    <x v="1"/>
    <s v="Completed"/>
    <x v="0"/>
    <x v="2"/>
    <x v="2"/>
    <n v="61924.03"/>
    <n v="54725.78"/>
    <s v="Oct"/>
  </r>
  <r>
    <s v="ORD1731"/>
    <x v="1"/>
    <n v="12"/>
    <x v="1"/>
    <x v="0"/>
    <s v="Completed"/>
    <x v="0"/>
    <x v="2"/>
    <x v="2"/>
    <n v="90361.85"/>
    <n v="71133.3"/>
    <s v="Dec"/>
  </r>
  <r>
    <s v="ORD1732"/>
    <x v="1"/>
    <n v="12"/>
    <x v="1"/>
    <x v="1"/>
    <s v="Pending"/>
    <x v="1"/>
    <x v="1"/>
    <x v="2"/>
    <n v="10877.91"/>
    <n v="100622.88"/>
    <s v="Dec"/>
  </r>
  <r>
    <s v="ORD1733"/>
    <x v="2"/>
    <n v="9"/>
    <x v="1"/>
    <x v="0"/>
    <s v="Completed"/>
    <x v="1"/>
    <x v="2"/>
    <x v="1"/>
    <n v="61778.92"/>
    <n v="87348.87"/>
    <s v="Sep"/>
  </r>
  <r>
    <s v="ORD1734"/>
    <x v="1"/>
    <n v="11"/>
    <x v="0"/>
    <x v="0"/>
    <s v="In Progress"/>
    <x v="0"/>
    <x v="1"/>
    <x v="0"/>
    <n v="71793.259999999995"/>
    <n v="10840.22"/>
    <s v="Nov"/>
  </r>
  <r>
    <s v="ORD1735"/>
    <x v="0"/>
    <n v="9"/>
    <x v="1"/>
    <x v="0"/>
    <s v="In Progress"/>
    <x v="0"/>
    <x v="1"/>
    <x v="1"/>
    <n v="94687.89"/>
    <n v="92694.61"/>
    <s v="Sep"/>
  </r>
  <r>
    <s v="ORD1736"/>
    <x v="1"/>
    <n v="4"/>
    <x v="0"/>
    <x v="0"/>
    <s v="In Progress"/>
    <x v="1"/>
    <x v="0"/>
    <x v="1"/>
    <n v="68986.66"/>
    <n v="86871.9"/>
    <s v="Apr"/>
  </r>
  <r>
    <s v="ORD1737"/>
    <x v="0"/>
    <n v="9"/>
    <x v="1"/>
    <x v="1"/>
    <s v="Pending"/>
    <x v="0"/>
    <x v="1"/>
    <x v="2"/>
    <n v="36795.550000000003"/>
    <n v="100942.69"/>
    <s v="Sep"/>
  </r>
  <r>
    <s v="ORD1738"/>
    <x v="2"/>
    <n v="2"/>
    <x v="0"/>
    <x v="1"/>
    <s v="In Progress"/>
    <x v="0"/>
    <x v="2"/>
    <x v="2"/>
    <n v="45039.6"/>
    <n v="104478.07"/>
    <s v="Feb"/>
  </r>
  <r>
    <s v="ORD1739"/>
    <x v="2"/>
    <n v="11"/>
    <x v="0"/>
    <x v="0"/>
    <s v="Pending"/>
    <x v="0"/>
    <x v="1"/>
    <x v="0"/>
    <n v="64968.480000000003"/>
    <n v="96066.78"/>
    <s v="Nov"/>
  </r>
  <r>
    <s v="ORD1740"/>
    <x v="0"/>
    <n v="7"/>
    <x v="0"/>
    <x v="0"/>
    <s v="Pending"/>
    <x v="1"/>
    <x v="2"/>
    <x v="1"/>
    <n v="15636.9"/>
    <n v="81950.84"/>
    <s v="Jul"/>
  </r>
  <r>
    <s v="ORD1741"/>
    <x v="1"/>
    <n v="5"/>
    <x v="1"/>
    <x v="1"/>
    <s v="In Progress"/>
    <x v="0"/>
    <x v="1"/>
    <x v="2"/>
    <n v="10118.74"/>
    <n v="73242"/>
    <s v="May"/>
  </r>
  <r>
    <s v="ORD1742"/>
    <x v="2"/>
    <n v="7"/>
    <x v="0"/>
    <x v="0"/>
    <s v="Pending"/>
    <x v="1"/>
    <x v="0"/>
    <x v="2"/>
    <n v="47676.24"/>
    <n v="111830.19"/>
    <s v="Jul"/>
  </r>
  <r>
    <s v="ORD1743"/>
    <x v="0"/>
    <n v="2"/>
    <x v="0"/>
    <x v="1"/>
    <s v="In Progress"/>
    <x v="0"/>
    <x v="1"/>
    <x v="0"/>
    <n v="88900.12"/>
    <n v="69704.509999999995"/>
    <s v="Feb"/>
  </r>
  <r>
    <s v="ORD1744"/>
    <x v="0"/>
    <n v="11"/>
    <x v="0"/>
    <x v="0"/>
    <s v="Pending"/>
    <x v="1"/>
    <x v="0"/>
    <x v="0"/>
    <n v="33275.040000000001"/>
    <n v="28106.28"/>
    <s v="Nov"/>
  </r>
  <r>
    <s v="ORD1745"/>
    <x v="2"/>
    <n v="7"/>
    <x v="0"/>
    <x v="1"/>
    <s v="Completed"/>
    <x v="1"/>
    <x v="1"/>
    <x v="2"/>
    <n v="84602.41"/>
    <n v="95781.51"/>
    <s v="Jul"/>
  </r>
  <r>
    <s v="ORD1746"/>
    <x v="2"/>
    <n v="8"/>
    <x v="0"/>
    <x v="1"/>
    <s v="In Progress"/>
    <x v="1"/>
    <x v="1"/>
    <x v="0"/>
    <n v="51809.15"/>
    <n v="46119.77"/>
    <s v="Aug"/>
  </r>
  <r>
    <s v="ORD1747"/>
    <x v="2"/>
    <n v="2"/>
    <x v="0"/>
    <x v="1"/>
    <s v="In Progress"/>
    <x v="1"/>
    <x v="2"/>
    <x v="0"/>
    <n v="55738.18"/>
    <n v="77709.27"/>
    <s v="Feb"/>
  </r>
  <r>
    <s v="ORD1748"/>
    <x v="1"/>
    <n v="2"/>
    <x v="1"/>
    <x v="0"/>
    <s v="Pending"/>
    <x v="0"/>
    <x v="2"/>
    <x v="2"/>
    <n v="18430.09"/>
    <n v="12551.33"/>
    <s v="Feb"/>
  </r>
  <r>
    <s v="ORD1749"/>
    <x v="2"/>
    <n v="10"/>
    <x v="0"/>
    <x v="1"/>
    <s v="Completed"/>
    <x v="1"/>
    <x v="0"/>
    <x v="1"/>
    <n v="13772.42"/>
    <n v="107252.04"/>
    <s v="Oct"/>
  </r>
  <r>
    <s v="ORD1750"/>
    <x v="1"/>
    <n v="12"/>
    <x v="1"/>
    <x v="1"/>
    <s v="Completed"/>
    <x v="1"/>
    <x v="2"/>
    <x v="2"/>
    <n v="17326.21"/>
    <n v="16259.96"/>
    <s v="Dec"/>
  </r>
  <r>
    <s v="ORD1751"/>
    <x v="0"/>
    <n v="3"/>
    <x v="0"/>
    <x v="0"/>
    <s v="Pending"/>
    <x v="1"/>
    <x v="0"/>
    <x v="0"/>
    <n v="75423.55"/>
    <n v="78079.98"/>
    <s v="Mar"/>
  </r>
  <r>
    <s v="ORD1752"/>
    <x v="2"/>
    <n v="1"/>
    <x v="1"/>
    <x v="1"/>
    <s v="In Progress"/>
    <x v="1"/>
    <x v="0"/>
    <x v="1"/>
    <n v="71292.52"/>
    <n v="7109.94"/>
    <s v="Jan"/>
  </r>
  <r>
    <s v="ORD1753"/>
    <x v="0"/>
    <n v="7"/>
    <x v="0"/>
    <x v="0"/>
    <s v="In Progress"/>
    <x v="0"/>
    <x v="0"/>
    <x v="2"/>
    <n v="13421.35"/>
    <n v="33295.160000000003"/>
    <s v="Jul"/>
  </r>
  <r>
    <s v="ORD1754"/>
    <x v="0"/>
    <n v="9"/>
    <x v="0"/>
    <x v="0"/>
    <s v="Pending"/>
    <x v="1"/>
    <x v="1"/>
    <x v="0"/>
    <n v="98846.07"/>
    <n v="17481.91"/>
    <s v="Sep"/>
  </r>
  <r>
    <s v="ORD1755"/>
    <x v="0"/>
    <n v="1"/>
    <x v="0"/>
    <x v="0"/>
    <s v="Pending"/>
    <x v="0"/>
    <x v="2"/>
    <x v="1"/>
    <n v="58553.85"/>
    <n v="102691.08"/>
    <s v="Jan"/>
  </r>
  <r>
    <s v="ORD1756"/>
    <x v="0"/>
    <n v="11"/>
    <x v="0"/>
    <x v="0"/>
    <s v="Completed"/>
    <x v="0"/>
    <x v="1"/>
    <x v="2"/>
    <n v="15575.01"/>
    <n v="28329.279999999999"/>
    <s v="Nov"/>
  </r>
  <r>
    <s v="ORD1757"/>
    <x v="0"/>
    <n v="8"/>
    <x v="0"/>
    <x v="1"/>
    <s v="Completed"/>
    <x v="1"/>
    <x v="1"/>
    <x v="0"/>
    <n v="57845.11"/>
    <n v="39130.5"/>
    <s v="Aug"/>
  </r>
  <r>
    <s v="ORD1758"/>
    <x v="2"/>
    <n v="9"/>
    <x v="0"/>
    <x v="0"/>
    <s v="Completed"/>
    <x v="0"/>
    <x v="2"/>
    <x v="2"/>
    <n v="38500.400000000001"/>
    <n v="18536.560000000001"/>
    <s v="Sep"/>
  </r>
  <r>
    <s v="ORD1759"/>
    <x v="1"/>
    <n v="11"/>
    <x v="0"/>
    <x v="0"/>
    <s v="Completed"/>
    <x v="1"/>
    <x v="1"/>
    <x v="2"/>
    <n v="29796.87"/>
    <n v="85753.09"/>
    <s v="Nov"/>
  </r>
  <r>
    <s v="ORD1760"/>
    <x v="0"/>
    <n v="5"/>
    <x v="0"/>
    <x v="0"/>
    <s v="Completed"/>
    <x v="0"/>
    <x v="0"/>
    <x v="2"/>
    <n v="61689.98"/>
    <n v="28459.54"/>
    <s v="May"/>
  </r>
  <r>
    <s v="ORD1761"/>
    <x v="2"/>
    <n v="2"/>
    <x v="1"/>
    <x v="1"/>
    <s v="In Progress"/>
    <x v="1"/>
    <x v="2"/>
    <x v="2"/>
    <n v="40066.339999999997"/>
    <n v="7438.67"/>
    <s v="Feb"/>
  </r>
  <r>
    <s v="ORD1762"/>
    <x v="1"/>
    <n v="1"/>
    <x v="1"/>
    <x v="0"/>
    <s v="Pending"/>
    <x v="1"/>
    <x v="2"/>
    <x v="2"/>
    <n v="43738.06"/>
    <n v="25949.22"/>
    <s v="Jan"/>
  </r>
  <r>
    <s v="ORD1763"/>
    <x v="2"/>
    <n v="8"/>
    <x v="0"/>
    <x v="1"/>
    <s v="Pending"/>
    <x v="1"/>
    <x v="0"/>
    <x v="1"/>
    <n v="21023.15"/>
    <n v="45519.65"/>
    <s v="Aug"/>
  </r>
  <r>
    <s v="ORD1764"/>
    <x v="1"/>
    <n v="10"/>
    <x v="1"/>
    <x v="0"/>
    <s v="In Progress"/>
    <x v="0"/>
    <x v="2"/>
    <x v="1"/>
    <n v="70860.83"/>
    <n v="118647.5"/>
    <s v="Oct"/>
  </r>
  <r>
    <s v="ORD1765"/>
    <x v="0"/>
    <n v="6"/>
    <x v="1"/>
    <x v="0"/>
    <s v="In Progress"/>
    <x v="1"/>
    <x v="2"/>
    <x v="2"/>
    <n v="7511.86"/>
    <n v="6003.67"/>
    <s v="Jun"/>
  </r>
  <r>
    <s v="ORD1766"/>
    <x v="0"/>
    <n v="12"/>
    <x v="0"/>
    <x v="1"/>
    <s v="Completed"/>
    <x v="1"/>
    <x v="0"/>
    <x v="1"/>
    <n v="56426.68"/>
    <n v="31939.360000000001"/>
    <s v="Dec"/>
  </r>
  <r>
    <s v="ORD1767"/>
    <x v="0"/>
    <n v="7"/>
    <x v="0"/>
    <x v="0"/>
    <s v="Completed"/>
    <x v="1"/>
    <x v="1"/>
    <x v="2"/>
    <n v="93208.99"/>
    <n v="94406.38"/>
    <s v="Jul"/>
  </r>
  <r>
    <s v="ORD1768"/>
    <x v="0"/>
    <n v="1"/>
    <x v="1"/>
    <x v="0"/>
    <s v="In Progress"/>
    <x v="1"/>
    <x v="2"/>
    <x v="0"/>
    <n v="71167.73"/>
    <n v="80537.25"/>
    <s v="Jan"/>
  </r>
  <r>
    <s v="ORD1769"/>
    <x v="0"/>
    <n v="10"/>
    <x v="1"/>
    <x v="1"/>
    <s v="In Progress"/>
    <x v="0"/>
    <x v="1"/>
    <x v="1"/>
    <n v="6075.46"/>
    <n v="63310.09"/>
    <s v="Oct"/>
  </r>
  <r>
    <s v="ORD1770"/>
    <x v="1"/>
    <n v="9"/>
    <x v="0"/>
    <x v="0"/>
    <s v="Completed"/>
    <x v="1"/>
    <x v="1"/>
    <x v="1"/>
    <n v="40687.32"/>
    <n v="84971.97"/>
    <s v="Sep"/>
  </r>
  <r>
    <s v="ORD1771"/>
    <x v="1"/>
    <n v="4"/>
    <x v="1"/>
    <x v="1"/>
    <s v="Completed"/>
    <x v="0"/>
    <x v="1"/>
    <x v="0"/>
    <n v="30579.4"/>
    <n v="108426.43"/>
    <s v="Apr"/>
  </r>
  <r>
    <s v="ORD1772"/>
    <x v="1"/>
    <n v="5"/>
    <x v="0"/>
    <x v="0"/>
    <s v="Pending"/>
    <x v="0"/>
    <x v="0"/>
    <x v="0"/>
    <n v="18575.96"/>
    <n v="8794.42"/>
    <s v="May"/>
  </r>
  <r>
    <s v="ORD1773"/>
    <x v="0"/>
    <n v="6"/>
    <x v="0"/>
    <x v="1"/>
    <s v="In Progress"/>
    <x v="1"/>
    <x v="0"/>
    <x v="0"/>
    <n v="37964.31"/>
    <n v="96649.21"/>
    <s v="Jun"/>
  </r>
  <r>
    <s v="ORD1774"/>
    <x v="0"/>
    <n v="6"/>
    <x v="1"/>
    <x v="1"/>
    <s v="In Progress"/>
    <x v="1"/>
    <x v="1"/>
    <x v="2"/>
    <n v="30892.31"/>
    <n v="28394.19"/>
    <s v="Jun"/>
  </r>
  <r>
    <s v="ORD1775"/>
    <x v="1"/>
    <n v="8"/>
    <x v="0"/>
    <x v="1"/>
    <s v="Pending"/>
    <x v="0"/>
    <x v="1"/>
    <x v="2"/>
    <n v="82723.929999999993"/>
    <n v="24991.54"/>
    <s v="Aug"/>
  </r>
  <r>
    <s v="ORD1776"/>
    <x v="0"/>
    <n v="12"/>
    <x v="1"/>
    <x v="1"/>
    <s v="Completed"/>
    <x v="0"/>
    <x v="0"/>
    <x v="1"/>
    <n v="61441.01"/>
    <n v="8366.7199999999993"/>
    <s v="Dec"/>
  </r>
  <r>
    <s v="ORD1777"/>
    <x v="2"/>
    <n v="4"/>
    <x v="0"/>
    <x v="0"/>
    <s v="Pending"/>
    <x v="0"/>
    <x v="0"/>
    <x v="0"/>
    <n v="22520.48"/>
    <n v="73574.94"/>
    <s v="Apr"/>
  </r>
  <r>
    <s v="ORD1778"/>
    <x v="0"/>
    <n v="12"/>
    <x v="1"/>
    <x v="0"/>
    <s v="Pending"/>
    <x v="0"/>
    <x v="0"/>
    <x v="1"/>
    <n v="42774.559999999998"/>
    <n v="55103.13"/>
    <s v="Dec"/>
  </r>
  <r>
    <s v="ORD1779"/>
    <x v="2"/>
    <n v="3"/>
    <x v="0"/>
    <x v="1"/>
    <s v="Completed"/>
    <x v="1"/>
    <x v="0"/>
    <x v="2"/>
    <n v="91219.99"/>
    <n v="20667.07"/>
    <s v="Mar"/>
  </r>
  <r>
    <s v="ORD1780"/>
    <x v="0"/>
    <n v="8"/>
    <x v="1"/>
    <x v="0"/>
    <s v="Completed"/>
    <x v="0"/>
    <x v="0"/>
    <x v="0"/>
    <n v="18500.11"/>
    <n v="51568.83"/>
    <s v="Aug"/>
  </r>
  <r>
    <s v="ORD1781"/>
    <x v="2"/>
    <n v="4"/>
    <x v="0"/>
    <x v="1"/>
    <s v="Completed"/>
    <x v="1"/>
    <x v="0"/>
    <x v="1"/>
    <n v="66228.58"/>
    <n v="37690.89"/>
    <s v="Apr"/>
  </r>
  <r>
    <s v="ORD1782"/>
    <x v="0"/>
    <n v="12"/>
    <x v="0"/>
    <x v="0"/>
    <s v="In Progress"/>
    <x v="1"/>
    <x v="0"/>
    <x v="1"/>
    <n v="9715.32"/>
    <n v="50810.85"/>
    <s v="Dec"/>
  </r>
  <r>
    <s v="ORD1783"/>
    <x v="0"/>
    <n v="4"/>
    <x v="1"/>
    <x v="0"/>
    <s v="Pending"/>
    <x v="0"/>
    <x v="1"/>
    <x v="0"/>
    <n v="67584.41"/>
    <n v="78653.490000000005"/>
    <s v="Apr"/>
  </r>
  <r>
    <s v="ORD1784"/>
    <x v="1"/>
    <n v="2"/>
    <x v="0"/>
    <x v="0"/>
    <s v="Pending"/>
    <x v="1"/>
    <x v="1"/>
    <x v="0"/>
    <n v="47012.52"/>
    <n v="8679.1"/>
    <s v="Feb"/>
  </r>
  <r>
    <s v="ORD1785"/>
    <x v="2"/>
    <n v="4"/>
    <x v="0"/>
    <x v="1"/>
    <s v="Completed"/>
    <x v="0"/>
    <x v="0"/>
    <x v="1"/>
    <n v="12296.98"/>
    <n v="69172.5"/>
    <s v="Apr"/>
  </r>
  <r>
    <s v="ORD1786"/>
    <x v="1"/>
    <n v="9"/>
    <x v="0"/>
    <x v="0"/>
    <s v="In Progress"/>
    <x v="1"/>
    <x v="1"/>
    <x v="2"/>
    <n v="90225.88"/>
    <n v="46691.73"/>
    <s v="Sep"/>
  </r>
  <r>
    <s v="ORD1787"/>
    <x v="0"/>
    <n v="3"/>
    <x v="1"/>
    <x v="1"/>
    <s v="In Progress"/>
    <x v="1"/>
    <x v="1"/>
    <x v="2"/>
    <n v="82228.7"/>
    <n v="77655.75"/>
    <s v="Mar"/>
  </r>
  <r>
    <s v="ORD1788"/>
    <x v="0"/>
    <n v="9"/>
    <x v="0"/>
    <x v="0"/>
    <s v="Completed"/>
    <x v="0"/>
    <x v="0"/>
    <x v="1"/>
    <n v="23415.71"/>
    <n v="77836.429999999993"/>
    <s v="Sep"/>
  </r>
  <r>
    <s v="ORD1789"/>
    <x v="1"/>
    <n v="6"/>
    <x v="0"/>
    <x v="1"/>
    <s v="Completed"/>
    <x v="1"/>
    <x v="1"/>
    <x v="1"/>
    <n v="74076.05"/>
    <n v="21325.5"/>
    <s v="Jun"/>
  </r>
  <r>
    <s v="ORD1790"/>
    <x v="1"/>
    <n v="2"/>
    <x v="1"/>
    <x v="0"/>
    <s v="Pending"/>
    <x v="1"/>
    <x v="0"/>
    <x v="1"/>
    <n v="56156.959999999999"/>
    <n v="23412.43"/>
    <s v="Feb"/>
  </r>
  <r>
    <s v="ORD1791"/>
    <x v="2"/>
    <n v="5"/>
    <x v="0"/>
    <x v="0"/>
    <s v="In Progress"/>
    <x v="1"/>
    <x v="1"/>
    <x v="2"/>
    <n v="25722.87"/>
    <n v="67029.62"/>
    <s v="May"/>
  </r>
  <r>
    <s v="ORD1792"/>
    <x v="0"/>
    <n v="2"/>
    <x v="0"/>
    <x v="0"/>
    <s v="Pending"/>
    <x v="1"/>
    <x v="2"/>
    <x v="0"/>
    <n v="31623.040000000001"/>
    <n v="64369.46"/>
    <s v="Feb"/>
  </r>
  <r>
    <s v="ORD1793"/>
    <x v="1"/>
    <n v="8"/>
    <x v="1"/>
    <x v="1"/>
    <s v="Completed"/>
    <x v="0"/>
    <x v="0"/>
    <x v="1"/>
    <n v="21488.29"/>
    <n v="84742.64"/>
    <s v="Aug"/>
  </r>
  <r>
    <s v="ORD1794"/>
    <x v="0"/>
    <n v="7"/>
    <x v="0"/>
    <x v="0"/>
    <s v="Pending"/>
    <x v="0"/>
    <x v="1"/>
    <x v="0"/>
    <n v="67813.39"/>
    <n v="62695.49"/>
    <s v="Jul"/>
  </r>
  <r>
    <s v="ORD1795"/>
    <x v="0"/>
    <n v="10"/>
    <x v="0"/>
    <x v="0"/>
    <s v="Completed"/>
    <x v="1"/>
    <x v="1"/>
    <x v="1"/>
    <n v="66393.919999999998"/>
    <n v="47610.6"/>
    <s v="Oct"/>
  </r>
  <r>
    <s v="ORD1796"/>
    <x v="0"/>
    <n v="8"/>
    <x v="1"/>
    <x v="1"/>
    <s v="Pending"/>
    <x v="0"/>
    <x v="2"/>
    <x v="2"/>
    <n v="54728.77"/>
    <n v="98891.95"/>
    <s v="Aug"/>
  </r>
  <r>
    <s v="ORD1797"/>
    <x v="0"/>
    <n v="8"/>
    <x v="0"/>
    <x v="1"/>
    <s v="In Progress"/>
    <x v="0"/>
    <x v="0"/>
    <x v="2"/>
    <n v="11518.34"/>
    <n v="113584.16"/>
    <s v="Aug"/>
  </r>
  <r>
    <s v="ORD1798"/>
    <x v="1"/>
    <n v="12"/>
    <x v="1"/>
    <x v="0"/>
    <s v="In Progress"/>
    <x v="0"/>
    <x v="2"/>
    <x v="1"/>
    <n v="49524.78"/>
    <n v="91178.02"/>
    <s v="Dec"/>
  </r>
  <r>
    <s v="ORD1799"/>
    <x v="0"/>
    <n v="3"/>
    <x v="1"/>
    <x v="1"/>
    <s v="Pending"/>
    <x v="0"/>
    <x v="2"/>
    <x v="2"/>
    <n v="65386.720000000001"/>
    <n v="73204.62"/>
    <s v="Mar"/>
  </r>
  <r>
    <s v="ORD1800"/>
    <x v="0"/>
    <n v="6"/>
    <x v="0"/>
    <x v="0"/>
    <s v="In Progress"/>
    <x v="0"/>
    <x v="2"/>
    <x v="1"/>
    <n v="16293.39"/>
    <n v="10056.030000000001"/>
    <s v="Jun"/>
  </r>
  <r>
    <s v="ORD1801"/>
    <x v="0"/>
    <n v="10"/>
    <x v="1"/>
    <x v="0"/>
    <s v="In Progress"/>
    <x v="0"/>
    <x v="0"/>
    <x v="0"/>
    <n v="87573.119999999995"/>
    <n v="63430.32"/>
    <s v="Oct"/>
  </r>
  <r>
    <s v="ORD1802"/>
    <x v="2"/>
    <n v="8"/>
    <x v="0"/>
    <x v="0"/>
    <s v="Pending"/>
    <x v="1"/>
    <x v="2"/>
    <x v="1"/>
    <n v="79373.61"/>
    <n v="93136.9"/>
    <s v="Aug"/>
  </r>
  <r>
    <s v="ORD1803"/>
    <x v="0"/>
    <n v="12"/>
    <x v="0"/>
    <x v="1"/>
    <s v="Pending"/>
    <x v="0"/>
    <x v="0"/>
    <x v="0"/>
    <n v="37759.25"/>
    <n v="51669.18"/>
    <s v="Dec"/>
  </r>
  <r>
    <s v="ORD1804"/>
    <x v="1"/>
    <n v="8"/>
    <x v="0"/>
    <x v="0"/>
    <s v="Completed"/>
    <x v="0"/>
    <x v="1"/>
    <x v="2"/>
    <n v="16267.37"/>
    <n v="70557.16"/>
    <s v="Aug"/>
  </r>
  <r>
    <s v="ORD1805"/>
    <x v="0"/>
    <n v="9"/>
    <x v="1"/>
    <x v="1"/>
    <s v="Pending"/>
    <x v="1"/>
    <x v="0"/>
    <x v="1"/>
    <n v="24437.88"/>
    <n v="18844.439999999999"/>
    <s v="Sep"/>
  </r>
  <r>
    <s v="ORD1806"/>
    <x v="2"/>
    <n v="5"/>
    <x v="0"/>
    <x v="0"/>
    <s v="Pending"/>
    <x v="0"/>
    <x v="0"/>
    <x v="0"/>
    <n v="40522.620000000003"/>
    <n v="33845.94"/>
    <s v="May"/>
  </r>
  <r>
    <s v="ORD1807"/>
    <x v="1"/>
    <n v="8"/>
    <x v="1"/>
    <x v="1"/>
    <s v="Completed"/>
    <x v="0"/>
    <x v="1"/>
    <x v="0"/>
    <n v="27932.720000000001"/>
    <n v="50813.79"/>
    <s v="Aug"/>
  </r>
  <r>
    <s v="ORD1808"/>
    <x v="2"/>
    <n v="7"/>
    <x v="0"/>
    <x v="1"/>
    <s v="Pending"/>
    <x v="0"/>
    <x v="1"/>
    <x v="2"/>
    <n v="23698.11"/>
    <n v="93320.03"/>
    <s v="Jul"/>
  </r>
  <r>
    <s v="ORD1809"/>
    <x v="2"/>
    <n v="6"/>
    <x v="0"/>
    <x v="0"/>
    <s v="In Progress"/>
    <x v="0"/>
    <x v="1"/>
    <x v="2"/>
    <n v="80462.539999999994"/>
    <n v="72441.990000000005"/>
    <s v="Jun"/>
  </r>
  <r>
    <s v="ORD1810"/>
    <x v="0"/>
    <n v="4"/>
    <x v="0"/>
    <x v="1"/>
    <s v="Completed"/>
    <x v="1"/>
    <x v="1"/>
    <x v="2"/>
    <n v="11471"/>
    <n v="53709.07"/>
    <s v="Apr"/>
  </r>
  <r>
    <s v="ORD1811"/>
    <x v="0"/>
    <n v="11"/>
    <x v="0"/>
    <x v="0"/>
    <s v="Pending"/>
    <x v="1"/>
    <x v="2"/>
    <x v="2"/>
    <n v="33858.99"/>
    <n v="27161.11"/>
    <s v="Nov"/>
  </r>
  <r>
    <s v="ORD1812"/>
    <x v="0"/>
    <n v="5"/>
    <x v="0"/>
    <x v="0"/>
    <s v="In Progress"/>
    <x v="0"/>
    <x v="2"/>
    <x v="0"/>
    <n v="46347.34"/>
    <n v="36985.800000000003"/>
    <s v="May"/>
  </r>
  <r>
    <s v="ORD1813"/>
    <x v="0"/>
    <n v="9"/>
    <x v="1"/>
    <x v="1"/>
    <s v="In Progress"/>
    <x v="1"/>
    <x v="2"/>
    <x v="1"/>
    <n v="73967.67"/>
    <n v="117682.43"/>
    <s v="Sep"/>
  </r>
  <r>
    <s v="ORD1814"/>
    <x v="2"/>
    <n v="8"/>
    <x v="0"/>
    <x v="0"/>
    <s v="Pending"/>
    <x v="0"/>
    <x v="0"/>
    <x v="2"/>
    <n v="96906.37"/>
    <n v="59501.57"/>
    <s v="Aug"/>
  </r>
  <r>
    <s v="ORD1815"/>
    <x v="2"/>
    <n v="9"/>
    <x v="0"/>
    <x v="0"/>
    <s v="In Progress"/>
    <x v="0"/>
    <x v="2"/>
    <x v="1"/>
    <n v="71936.509999999995"/>
    <n v="103068.35"/>
    <s v="Sep"/>
  </r>
  <r>
    <s v="ORD1816"/>
    <x v="1"/>
    <n v="4"/>
    <x v="1"/>
    <x v="0"/>
    <s v="Completed"/>
    <x v="0"/>
    <x v="0"/>
    <x v="2"/>
    <n v="36862.5"/>
    <n v="63860.52"/>
    <s v="Apr"/>
  </r>
  <r>
    <s v="ORD1817"/>
    <x v="1"/>
    <n v="12"/>
    <x v="0"/>
    <x v="0"/>
    <s v="In Progress"/>
    <x v="1"/>
    <x v="2"/>
    <x v="1"/>
    <n v="92042.85"/>
    <n v="24396.61"/>
    <s v="Dec"/>
  </r>
  <r>
    <s v="ORD1818"/>
    <x v="0"/>
    <n v="3"/>
    <x v="1"/>
    <x v="0"/>
    <s v="In Progress"/>
    <x v="1"/>
    <x v="0"/>
    <x v="0"/>
    <n v="56603.83"/>
    <n v="100665.86"/>
    <s v="Mar"/>
  </r>
  <r>
    <s v="ORD1819"/>
    <x v="1"/>
    <n v="2"/>
    <x v="1"/>
    <x v="1"/>
    <s v="Completed"/>
    <x v="1"/>
    <x v="0"/>
    <x v="2"/>
    <n v="48100.23"/>
    <n v="86085.92"/>
    <s v="Feb"/>
  </r>
  <r>
    <s v="ORD1820"/>
    <x v="1"/>
    <n v="11"/>
    <x v="0"/>
    <x v="1"/>
    <s v="In Progress"/>
    <x v="0"/>
    <x v="1"/>
    <x v="2"/>
    <n v="9542.8700000000008"/>
    <n v="90792.6"/>
    <s v="Nov"/>
  </r>
  <r>
    <s v="ORD1821"/>
    <x v="1"/>
    <n v="9"/>
    <x v="0"/>
    <x v="1"/>
    <s v="In Progress"/>
    <x v="1"/>
    <x v="2"/>
    <x v="2"/>
    <n v="73346.740000000005"/>
    <n v="68341.8"/>
    <s v="Sep"/>
  </r>
  <r>
    <s v="ORD1822"/>
    <x v="0"/>
    <n v="4"/>
    <x v="0"/>
    <x v="0"/>
    <s v="Pending"/>
    <x v="0"/>
    <x v="1"/>
    <x v="1"/>
    <n v="61266.05"/>
    <n v="18666.89"/>
    <s v="Apr"/>
  </r>
  <r>
    <s v="ORD1823"/>
    <x v="1"/>
    <n v="4"/>
    <x v="0"/>
    <x v="1"/>
    <s v="In Progress"/>
    <x v="0"/>
    <x v="0"/>
    <x v="2"/>
    <n v="29566.86"/>
    <n v="7181.99"/>
    <s v="Apr"/>
  </r>
  <r>
    <s v="ORD1824"/>
    <x v="2"/>
    <n v="8"/>
    <x v="0"/>
    <x v="0"/>
    <s v="In Progress"/>
    <x v="1"/>
    <x v="2"/>
    <x v="2"/>
    <n v="73580.460000000006"/>
    <n v="44312.800000000003"/>
    <s v="Aug"/>
  </r>
  <r>
    <s v="ORD1825"/>
    <x v="1"/>
    <n v="5"/>
    <x v="1"/>
    <x v="1"/>
    <s v="Pending"/>
    <x v="1"/>
    <x v="0"/>
    <x v="2"/>
    <n v="72851.75"/>
    <n v="88415.86"/>
    <s v="May"/>
  </r>
  <r>
    <s v="ORD1826"/>
    <x v="0"/>
    <n v="7"/>
    <x v="0"/>
    <x v="1"/>
    <s v="In Progress"/>
    <x v="1"/>
    <x v="1"/>
    <x v="0"/>
    <n v="62447.13"/>
    <n v="32955.32"/>
    <s v="Jul"/>
  </r>
  <r>
    <s v="ORD1827"/>
    <x v="2"/>
    <n v="9"/>
    <x v="1"/>
    <x v="0"/>
    <s v="Completed"/>
    <x v="1"/>
    <x v="2"/>
    <x v="0"/>
    <n v="40662.629999999997"/>
    <n v="34796.58"/>
    <s v="Sep"/>
  </r>
  <r>
    <s v="ORD1828"/>
    <x v="2"/>
    <n v="2"/>
    <x v="0"/>
    <x v="1"/>
    <s v="Pending"/>
    <x v="0"/>
    <x v="0"/>
    <x v="1"/>
    <n v="81990.66"/>
    <n v="117363.51"/>
    <s v="Feb"/>
  </r>
  <r>
    <s v="ORD1829"/>
    <x v="0"/>
    <n v="10"/>
    <x v="0"/>
    <x v="1"/>
    <s v="In Progress"/>
    <x v="0"/>
    <x v="1"/>
    <x v="0"/>
    <n v="12541.39"/>
    <n v="15167.71"/>
    <s v="Oct"/>
  </r>
  <r>
    <s v="ORD1830"/>
    <x v="2"/>
    <n v="2"/>
    <x v="1"/>
    <x v="1"/>
    <s v="Completed"/>
    <x v="1"/>
    <x v="2"/>
    <x v="1"/>
    <n v="92457.54"/>
    <n v="70218.39"/>
    <s v="Feb"/>
  </r>
  <r>
    <s v="ORD1831"/>
    <x v="0"/>
    <n v="2"/>
    <x v="0"/>
    <x v="0"/>
    <s v="In Progress"/>
    <x v="1"/>
    <x v="1"/>
    <x v="0"/>
    <n v="65713.77"/>
    <n v="98880.89"/>
    <s v="Feb"/>
  </r>
  <r>
    <s v="ORD1832"/>
    <x v="0"/>
    <n v="3"/>
    <x v="0"/>
    <x v="0"/>
    <s v="Completed"/>
    <x v="0"/>
    <x v="2"/>
    <x v="2"/>
    <n v="48254.31"/>
    <n v="32656.07"/>
    <s v="Mar"/>
  </r>
  <r>
    <s v="ORD1833"/>
    <x v="0"/>
    <n v="11"/>
    <x v="1"/>
    <x v="0"/>
    <s v="Completed"/>
    <x v="1"/>
    <x v="1"/>
    <x v="2"/>
    <n v="41901.64"/>
    <n v="47049.51"/>
    <s v="Nov"/>
  </r>
  <r>
    <s v="ORD1834"/>
    <x v="1"/>
    <n v="10"/>
    <x v="0"/>
    <x v="0"/>
    <s v="Pending"/>
    <x v="0"/>
    <x v="0"/>
    <x v="0"/>
    <n v="35907.019999999997"/>
    <n v="68274.91"/>
    <s v="Oct"/>
  </r>
  <r>
    <s v="ORD1835"/>
    <x v="0"/>
    <n v="1"/>
    <x v="0"/>
    <x v="1"/>
    <s v="In Progress"/>
    <x v="1"/>
    <x v="0"/>
    <x v="1"/>
    <n v="60037.09"/>
    <n v="56866.83"/>
    <s v="Jan"/>
  </r>
  <r>
    <s v="ORD1836"/>
    <x v="1"/>
    <n v="5"/>
    <x v="0"/>
    <x v="0"/>
    <s v="Completed"/>
    <x v="0"/>
    <x v="1"/>
    <x v="2"/>
    <n v="81175.460000000006"/>
    <n v="115907.87"/>
    <s v="May"/>
  </r>
  <r>
    <s v="ORD1837"/>
    <x v="1"/>
    <n v="10"/>
    <x v="1"/>
    <x v="0"/>
    <s v="Pending"/>
    <x v="1"/>
    <x v="0"/>
    <x v="2"/>
    <n v="58370.66"/>
    <n v="17712.02"/>
    <s v="Oct"/>
  </r>
  <r>
    <s v="ORD1838"/>
    <x v="1"/>
    <n v="12"/>
    <x v="0"/>
    <x v="1"/>
    <s v="In Progress"/>
    <x v="1"/>
    <x v="1"/>
    <x v="1"/>
    <n v="49337.23"/>
    <n v="34746.93"/>
    <s v="Dec"/>
  </r>
  <r>
    <s v="ORD1839"/>
    <x v="0"/>
    <n v="11"/>
    <x v="1"/>
    <x v="0"/>
    <s v="In Progress"/>
    <x v="1"/>
    <x v="2"/>
    <x v="0"/>
    <n v="50509.96"/>
    <n v="112010.44"/>
    <s v="Nov"/>
  </r>
  <r>
    <s v="ORD1840"/>
    <x v="1"/>
    <n v="4"/>
    <x v="0"/>
    <x v="0"/>
    <s v="In Progress"/>
    <x v="0"/>
    <x v="2"/>
    <x v="0"/>
    <n v="88248.82"/>
    <n v="16366"/>
    <s v="Apr"/>
  </r>
  <r>
    <s v="ORD1841"/>
    <x v="0"/>
    <n v="8"/>
    <x v="0"/>
    <x v="1"/>
    <s v="Pending"/>
    <x v="1"/>
    <x v="0"/>
    <x v="2"/>
    <n v="97561.24"/>
    <n v="44582.68"/>
    <s v="Aug"/>
  </r>
  <r>
    <s v="ORD1842"/>
    <x v="1"/>
    <n v="4"/>
    <x v="1"/>
    <x v="0"/>
    <s v="Pending"/>
    <x v="0"/>
    <x v="0"/>
    <x v="2"/>
    <n v="58264.22"/>
    <n v="107274.34"/>
    <s v="Apr"/>
  </r>
  <r>
    <s v="ORD1843"/>
    <x v="1"/>
    <n v="1"/>
    <x v="1"/>
    <x v="1"/>
    <s v="In Progress"/>
    <x v="1"/>
    <x v="2"/>
    <x v="0"/>
    <n v="50042.37"/>
    <n v="114051.33"/>
    <s v="Jan"/>
  </r>
  <r>
    <s v="ORD1844"/>
    <x v="2"/>
    <n v="2"/>
    <x v="0"/>
    <x v="1"/>
    <s v="Pending"/>
    <x v="1"/>
    <x v="0"/>
    <x v="0"/>
    <n v="32677.96"/>
    <n v="15181.88"/>
    <s v="Feb"/>
  </r>
  <r>
    <s v="ORD1845"/>
    <x v="1"/>
    <n v="8"/>
    <x v="0"/>
    <x v="1"/>
    <s v="Completed"/>
    <x v="1"/>
    <x v="0"/>
    <x v="2"/>
    <n v="40858.11"/>
    <n v="54234.97"/>
    <s v="Aug"/>
  </r>
  <r>
    <s v="ORD1846"/>
    <x v="0"/>
    <n v="5"/>
    <x v="0"/>
    <x v="1"/>
    <s v="Pending"/>
    <x v="0"/>
    <x v="0"/>
    <x v="1"/>
    <n v="21411.66"/>
    <n v="81504.53"/>
    <s v="May"/>
  </r>
  <r>
    <s v="ORD1847"/>
    <x v="2"/>
    <n v="6"/>
    <x v="0"/>
    <x v="0"/>
    <s v="In Progress"/>
    <x v="0"/>
    <x v="2"/>
    <x v="0"/>
    <n v="69778.080000000002"/>
    <n v="71805.88"/>
    <s v="Jun"/>
  </r>
  <r>
    <s v="ORD1848"/>
    <x v="1"/>
    <n v="10"/>
    <x v="1"/>
    <x v="0"/>
    <s v="In Progress"/>
    <x v="0"/>
    <x v="0"/>
    <x v="1"/>
    <n v="55701.83"/>
    <n v="61421.33"/>
    <s v="Oct"/>
  </r>
  <r>
    <s v="ORD1849"/>
    <x v="2"/>
    <n v="3"/>
    <x v="1"/>
    <x v="0"/>
    <s v="Completed"/>
    <x v="0"/>
    <x v="1"/>
    <x v="2"/>
    <n v="28156.98"/>
    <n v="102715.38"/>
    <s v="Mar"/>
  </r>
  <r>
    <s v="ORD1850"/>
    <x v="0"/>
    <n v="8"/>
    <x v="1"/>
    <x v="0"/>
    <s v="In Progress"/>
    <x v="1"/>
    <x v="0"/>
    <x v="1"/>
    <n v="43415.48"/>
    <n v="59495.8"/>
    <s v="Aug"/>
  </r>
  <r>
    <s v="ORD1851"/>
    <x v="0"/>
    <n v="3"/>
    <x v="1"/>
    <x v="1"/>
    <s v="Completed"/>
    <x v="1"/>
    <x v="1"/>
    <x v="2"/>
    <n v="98152.99"/>
    <n v="74215.710000000006"/>
    <s v="Mar"/>
  </r>
  <r>
    <s v="ORD1852"/>
    <x v="2"/>
    <n v="2"/>
    <x v="0"/>
    <x v="0"/>
    <s v="In Progress"/>
    <x v="1"/>
    <x v="0"/>
    <x v="1"/>
    <n v="61294.22"/>
    <n v="55499.59"/>
    <s v="Feb"/>
  </r>
  <r>
    <s v="ORD1853"/>
    <x v="1"/>
    <n v="3"/>
    <x v="0"/>
    <x v="1"/>
    <s v="In Progress"/>
    <x v="0"/>
    <x v="1"/>
    <x v="2"/>
    <n v="63235.33"/>
    <n v="91730.52"/>
    <s v="Mar"/>
  </r>
  <r>
    <s v="ORD1854"/>
    <x v="0"/>
    <n v="2"/>
    <x v="0"/>
    <x v="0"/>
    <s v="Pending"/>
    <x v="1"/>
    <x v="1"/>
    <x v="1"/>
    <n v="89465.279999999999"/>
    <n v="68906.559999999998"/>
    <s v="Feb"/>
  </r>
  <r>
    <s v="ORD1855"/>
    <x v="2"/>
    <n v="3"/>
    <x v="0"/>
    <x v="1"/>
    <s v="In Progress"/>
    <x v="1"/>
    <x v="2"/>
    <x v="1"/>
    <n v="25414.04"/>
    <n v="109103.17"/>
    <s v="Mar"/>
  </r>
  <r>
    <s v="ORD1856"/>
    <x v="0"/>
    <n v="9"/>
    <x v="0"/>
    <x v="0"/>
    <s v="Completed"/>
    <x v="1"/>
    <x v="1"/>
    <x v="0"/>
    <n v="54223.81"/>
    <n v="55394.05"/>
    <s v="Sep"/>
  </r>
  <r>
    <s v="ORD1857"/>
    <x v="2"/>
    <n v="10"/>
    <x v="0"/>
    <x v="1"/>
    <s v="Pending"/>
    <x v="1"/>
    <x v="0"/>
    <x v="1"/>
    <n v="16866.599999999999"/>
    <n v="36048.14"/>
    <s v="Oct"/>
  </r>
  <r>
    <s v="ORD1858"/>
    <x v="1"/>
    <n v="4"/>
    <x v="0"/>
    <x v="0"/>
    <s v="Completed"/>
    <x v="1"/>
    <x v="0"/>
    <x v="1"/>
    <n v="78929.69"/>
    <n v="38163.699999999997"/>
    <s v="Apr"/>
  </r>
  <r>
    <s v="ORD1859"/>
    <x v="1"/>
    <n v="11"/>
    <x v="0"/>
    <x v="0"/>
    <s v="Pending"/>
    <x v="1"/>
    <x v="1"/>
    <x v="2"/>
    <n v="66204.45"/>
    <n v="61797.77"/>
    <s v="Nov"/>
  </r>
  <r>
    <s v="ORD1860"/>
    <x v="2"/>
    <n v="8"/>
    <x v="0"/>
    <x v="1"/>
    <s v="Completed"/>
    <x v="1"/>
    <x v="2"/>
    <x v="0"/>
    <n v="68107.97"/>
    <n v="94661.64"/>
    <s v="Aug"/>
  </r>
  <r>
    <s v="ORD1861"/>
    <x v="2"/>
    <n v="5"/>
    <x v="0"/>
    <x v="0"/>
    <s v="Completed"/>
    <x v="0"/>
    <x v="1"/>
    <x v="1"/>
    <n v="52411.93"/>
    <n v="26495.82"/>
    <s v="May"/>
  </r>
  <r>
    <s v="ORD1862"/>
    <x v="0"/>
    <n v="11"/>
    <x v="1"/>
    <x v="1"/>
    <s v="In Progress"/>
    <x v="1"/>
    <x v="0"/>
    <x v="0"/>
    <n v="49637.39"/>
    <n v="81878.61"/>
    <s v="Nov"/>
  </r>
  <r>
    <s v="ORD1863"/>
    <x v="0"/>
    <n v="5"/>
    <x v="0"/>
    <x v="0"/>
    <s v="Pending"/>
    <x v="1"/>
    <x v="1"/>
    <x v="0"/>
    <n v="90791.63"/>
    <n v="67589.23"/>
    <s v="May"/>
  </r>
  <r>
    <s v="ORD1864"/>
    <x v="2"/>
    <n v="3"/>
    <x v="1"/>
    <x v="0"/>
    <s v="Pending"/>
    <x v="1"/>
    <x v="2"/>
    <x v="0"/>
    <n v="43837.88"/>
    <n v="12790.68"/>
    <s v="Mar"/>
  </r>
  <r>
    <s v="ORD1865"/>
    <x v="1"/>
    <n v="12"/>
    <x v="1"/>
    <x v="0"/>
    <s v="Pending"/>
    <x v="1"/>
    <x v="0"/>
    <x v="0"/>
    <n v="65729.3"/>
    <n v="100125.69"/>
    <s v="Dec"/>
  </r>
  <r>
    <s v="ORD1866"/>
    <x v="1"/>
    <n v="2"/>
    <x v="0"/>
    <x v="1"/>
    <s v="Completed"/>
    <x v="0"/>
    <x v="1"/>
    <x v="1"/>
    <n v="93232.92"/>
    <n v="9293.19"/>
    <s v="Feb"/>
  </r>
  <r>
    <s v="ORD1867"/>
    <x v="1"/>
    <n v="5"/>
    <x v="0"/>
    <x v="0"/>
    <s v="In Progress"/>
    <x v="0"/>
    <x v="1"/>
    <x v="1"/>
    <n v="11295.29"/>
    <n v="98080.83"/>
    <s v="May"/>
  </r>
  <r>
    <s v="ORD1868"/>
    <x v="2"/>
    <n v="12"/>
    <x v="0"/>
    <x v="1"/>
    <s v="Completed"/>
    <x v="0"/>
    <x v="2"/>
    <x v="0"/>
    <n v="13084.03"/>
    <n v="53313"/>
    <s v="Dec"/>
  </r>
  <r>
    <s v="ORD1869"/>
    <x v="1"/>
    <n v="6"/>
    <x v="0"/>
    <x v="1"/>
    <s v="Pending"/>
    <x v="1"/>
    <x v="1"/>
    <x v="1"/>
    <n v="85205.5"/>
    <n v="47900.27"/>
    <s v="Jun"/>
  </r>
  <r>
    <s v="ORD1870"/>
    <x v="1"/>
    <n v="7"/>
    <x v="0"/>
    <x v="0"/>
    <s v="In Progress"/>
    <x v="0"/>
    <x v="2"/>
    <x v="0"/>
    <n v="37923.56"/>
    <n v="81467.89"/>
    <s v="Jul"/>
  </r>
  <r>
    <s v="ORD1871"/>
    <x v="2"/>
    <n v="8"/>
    <x v="1"/>
    <x v="1"/>
    <s v="Completed"/>
    <x v="1"/>
    <x v="1"/>
    <x v="2"/>
    <n v="54926.36"/>
    <n v="14547.03"/>
    <s v="Aug"/>
  </r>
  <r>
    <s v="ORD1872"/>
    <x v="0"/>
    <n v="6"/>
    <x v="1"/>
    <x v="1"/>
    <s v="In Progress"/>
    <x v="1"/>
    <x v="1"/>
    <x v="0"/>
    <n v="86272.57"/>
    <n v="6129.02"/>
    <s v="Jun"/>
  </r>
  <r>
    <s v="ORD1873"/>
    <x v="0"/>
    <n v="5"/>
    <x v="0"/>
    <x v="0"/>
    <s v="In Progress"/>
    <x v="1"/>
    <x v="2"/>
    <x v="1"/>
    <n v="17611.07"/>
    <n v="40579.199999999997"/>
    <s v="May"/>
  </r>
  <r>
    <s v="ORD1874"/>
    <x v="0"/>
    <n v="11"/>
    <x v="0"/>
    <x v="0"/>
    <s v="Completed"/>
    <x v="0"/>
    <x v="1"/>
    <x v="0"/>
    <n v="39733.449999999997"/>
    <n v="48821.91"/>
    <s v="Nov"/>
  </r>
  <r>
    <s v="ORD1875"/>
    <x v="0"/>
    <n v="4"/>
    <x v="0"/>
    <x v="1"/>
    <s v="Pending"/>
    <x v="0"/>
    <x v="1"/>
    <x v="2"/>
    <n v="12872.12"/>
    <n v="98665.23"/>
    <s v="Apr"/>
  </r>
  <r>
    <s v="ORD1876"/>
    <x v="1"/>
    <n v="8"/>
    <x v="0"/>
    <x v="0"/>
    <s v="In Progress"/>
    <x v="0"/>
    <x v="0"/>
    <x v="2"/>
    <n v="62558.51"/>
    <n v="90044.46"/>
    <s v="Aug"/>
  </r>
  <r>
    <s v="ORD1877"/>
    <x v="1"/>
    <n v="9"/>
    <x v="1"/>
    <x v="0"/>
    <s v="In Progress"/>
    <x v="0"/>
    <x v="0"/>
    <x v="2"/>
    <n v="9363.98"/>
    <n v="81684.44"/>
    <s v="Sep"/>
  </r>
  <r>
    <s v="ORD1878"/>
    <x v="2"/>
    <n v="3"/>
    <x v="1"/>
    <x v="0"/>
    <s v="In Progress"/>
    <x v="1"/>
    <x v="2"/>
    <x v="2"/>
    <n v="91877.69"/>
    <n v="50528.97"/>
    <s v="Mar"/>
  </r>
  <r>
    <s v="ORD1879"/>
    <x v="0"/>
    <n v="2"/>
    <x v="0"/>
    <x v="1"/>
    <s v="In Progress"/>
    <x v="0"/>
    <x v="0"/>
    <x v="0"/>
    <n v="41753.269999999997"/>
    <n v="75323.5"/>
    <s v="Feb"/>
  </r>
  <r>
    <s v="ORD1880"/>
    <x v="2"/>
    <n v="12"/>
    <x v="0"/>
    <x v="1"/>
    <s v="Pending"/>
    <x v="0"/>
    <x v="0"/>
    <x v="0"/>
    <n v="88694.66"/>
    <n v="85253.64"/>
    <s v="Dec"/>
  </r>
  <r>
    <s v="ORD1881"/>
    <x v="0"/>
    <n v="5"/>
    <x v="0"/>
    <x v="0"/>
    <s v="Pending"/>
    <x v="0"/>
    <x v="0"/>
    <x v="1"/>
    <n v="91784.55"/>
    <n v="35332.660000000003"/>
    <s v="May"/>
  </r>
  <r>
    <s v="ORD1882"/>
    <x v="2"/>
    <n v="12"/>
    <x v="1"/>
    <x v="0"/>
    <s v="Pending"/>
    <x v="1"/>
    <x v="1"/>
    <x v="2"/>
    <n v="9362.43"/>
    <n v="28461.360000000001"/>
    <s v="Dec"/>
  </r>
  <r>
    <s v="ORD1883"/>
    <x v="0"/>
    <n v="2"/>
    <x v="0"/>
    <x v="0"/>
    <s v="Pending"/>
    <x v="0"/>
    <x v="1"/>
    <x v="1"/>
    <n v="53990.67"/>
    <n v="60814.38"/>
    <s v="Feb"/>
  </r>
  <r>
    <s v="ORD1884"/>
    <x v="1"/>
    <n v="12"/>
    <x v="0"/>
    <x v="1"/>
    <s v="Completed"/>
    <x v="0"/>
    <x v="0"/>
    <x v="0"/>
    <n v="72209.460000000006"/>
    <n v="107483.42"/>
    <s v="Dec"/>
  </r>
  <r>
    <s v="ORD1885"/>
    <x v="1"/>
    <n v="8"/>
    <x v="0"/>
    <x v="0"/>
    <s v="Completed"/>
    <x v="0"/>
    <x v="0"/>
    <x v="0"/>
    <n v="84664.78"/>
    <n v="118838.83"/>
    <s v="Aug"/>
  </r>
  <r>
    <s v="ORD1886"/>
    <x v="0"/>
    <n v="10"/>
    <x v="1"/>
    <x v="1"/>
    <s v="Pending"/>
    <x v="0"/>
    <x v="2"/>
    <x v="0"/>
    <n v="28982.48"/>
    <n v="95649.35"/>
    <s v="Oct"/>
  </r>
  <r>
    <s v="ORD1887"/>
    <x v="1"/>
    <n v="7"/>
    <x v="0"/>
    <x v="1"/>
    <s v="Completed"/>
    <x v="1"/>
    <x v="0"/>
    <x v="1"/>
    <n v="46551.68"/>
    <n v="51632.95"/>
    <s v="Jul"/>
  </r>
  <r>
    <s v="ORD1888"/>
    <x v="0"/>
    <n v="3"/>
    <x v="0"/>
    <x v="0"/>
    <s v="Pending"/>
    <x v="1"/>
    <x v="0"/>
    <x v="1"/>
    <n v="48279.08"/>
    <n v="88304"/>
    <s v="Mar"/>
  </r>
  <r>
    <s v="ORD1889"/>
    <x v="1"/>
    <n v="3"/>
    <x v="1"/>
    <x v="0"/>
    <s v="Completed"/>
    <x v="0"/>
    <x v="2"/>
    <x v="0"/>
    <n v="51701.98"/>
    <n v="59550.37"/>
    <s v="Mar"/>
  </r>
  <r>
    <s v="ORD1890"/>
    <x v="2"/>
    <n v="1"/>
    <x v="1"/>
    <x v="1"/>
    <s v="Completed"/>
    <x v="0"/>
    <x v="1"/>
    <x v="1"/>
    <n v="35951.82"/>
    <n v="16075.84"/>
    <s v="Jan"/>
  </r>
  <r>
    <s v="ORD1891"/>
    <x v="1"/>
    <n v="3"/>
    <x v="0"/>
    <x v="1"/>
    <s v="In Progress"/>
    <x v="1"/>
    <x v="0"/>
    <x v="1"/>
    <n v="14660.88"/>
    <n v="22206.91"/>
    <s v="Mar"/>
  </r>
  <r>
    <s v="ORD1892"/>
    <x v="0"/>
    <n v="7"/>
    <x v="0"/>
    <x v="0"/>
    <s v="Completed"/>
    <x v="1"/>
    <x v="2"/>
    <x v="0"/>
    <n v="12986.78"/>
    <n v="88087.82"/>
    <s v="Jul"/>
  </r>
  <r>
    <s v="ORD1893"/>
    <x v="0"/>
    <n v="5"/>
    <x v="1"/>
    <x v="0"/>
    <s v="Completed"/>
    <x v="0"/>
    <x v="1"/>
    <x v="1"/>
    <n v="63147.7"/>
    <n v="81964.47"/>
    <s v="May"/>
  </r>
  <r>
    <s v="ORD1894"/>
    <x v="0"/>
    <n v="12"/>
    <x v="0"/>
    <x v="1"/>
    <s v="Pending"/>
    <x v="1"/>
    <x v="2"/>
    <x v="2"/>
    <n v="36848.629999999997"/>
    <n v="115128.39"/>
    <s v="Dec"/>
  </r>
  <r>
    <s v="ORD1895"/>
    <x v="0"/>
    <n v="1"/>
    <x v="0"/>
    <x v="1"/>
    <s v="Pending"/>
    <x v="0"/>
    <x v="1"/>
    <x v="0"/>
    <n v="87233.4"/>
    <n v="70564.479999999996"/>
    <s v="Jan"/>
  </r>
  <r>
    <s v="ORD1896"/>
    <x v="2"/>
    <n v="1"/>
    <x v="1"/>
    <x v="0"/>
    <s v="In Progress"/>
    <x v="0"/>
    <x v="2"/>
    <x v="0"/>
    <n v="41366.43"/>
    <n v="60038.61"/>
    <s v="Jan"/>
  </r>
  <r>
    <s v="ORD1897"/>
    <x v="2"/>
    <n v="8"/>
    <x v="1"/>
    <x v="1"/>
    <s v="In Progress"/>
    <x v="0"/>
    <x v="0"/>
    <x v="1"/>
    <n v="70184.429999999993"/>
    <n v="96387.03"/>
    <s v="Aug"/>
  </r>
  <r>
    <s v="ORD1898"/>
    <x v="2"/>
    <n v="12"/>
    <x v="1"/>
    <x v="1"/>
    <s v="In Progress"/>
    <x v="1"/>
    <x v="1"/>
    <x v="1"/>
    <n v="89696.37"/>
    <n v="118157.49"/>
    <s v="Dec"/>
  </r>
  <r>
    <s v="ORD1899"/>
    <x v="2"/>
    <n v="12"/>
    <x v="0"/>
    <x v="1"/>
    <s v="Pending"/>
    <x v="0"/>
    <x v="2"/>
    <x v="2"/>
    <n v="65869.94"/>
    <n v="60067.09"/>
    <s v="Dec"/>
  </r>
  <r>
    <s v="ORD1900"/>
    <x v="1"/>
    <n v="6"/>
    <x v="0"/>
    <x v="0"/>
    <s v="Completed"/>
    <x v="1"/>
    <x v="2"/>
    <x v="1"/>
    <n v="93893.64"/>
    <n v="115057"/>
    <s v="Jun"/>
  </r>
  <r>
    <s v="ORD1901"/>
    <x v="1"/>
    <n v="3"/>
    <x v="0"/>
    <x v="1"/>
    <s v="In Progress"/>
    <x v="1"/>
    <x v="1"/>
    <x v="0"/>
    <n v="23729.11"/>
    <n v="66937.47"/>
    <s v="Mar"/>
  </r>
  <r>
    <s v="ORD1902"/>
    <x v="2"/>
    <n v="11"/>
    <x v="0"/>
    <x v="0"/>
    <s v="In Progress"/>
    <x v="0"/>
    <x v="1"/>
    <x v="0"/>
    <n v="52755.76"/>
    <n v="75055.59"/>
    <s v="Nov"/>
  </r>
  <r>
    <s v="ORD1903"/>
    <x v="1"/>
    <n v="12"/>
    <x v="0"/>
    <x v="0"/>
    <s v="In Progress"/>
    <x v="0"/>
    <x v="1"/>
    <x v="1"/>
    <n v="34688.71"/>
    <n v="12462"/>
    <s v="Dec"/>
  </r>
  <r>
    <s v="ORD1904"/>
    <x v="2"/>
    <n v="11"/>
    <x v="0"/>
    <x v="1"/>
    <s v="Pending"/>
    <x v="1"/>
    <x v="2"/>
    <x v="2"/>
    <n v="91298.29"/>
    <n v="28459.82"/>
    <s v="Nov"/>
  </r>
  <r>
    <s v="ORD1905"/>
    <x v="2"/>
    <n v="11"/>
    <x v="0"/>
    <x v="0"/>
    <s v="Completed"/>
    <x v="1"/>
    <x v="2"/>
    <x v="0"/>
    <n v="27185.15"/>
    <n v="109801.41"/>
    <s v="Nov"/>
  </r>
  <r>
    <s v="ORD1906"/>
    <x v="0"/>
    <n v="7"/>
    <x v="0"/>
    <x v="0"/>
    <s v="Completed"/>
    <x v="0"/>
    <x v="0"/>
    <x v="1"/>
    <n v="86243.73"/>
    <n v="32777.93"/>
    <s v="Jul"/>
  </r>
  <r>
    <s v="ORD1907"/>
    <x v="0"/>
    <n v="10"/>
    <x v="1"/>
    <x v="0"/>
    <s v="In Progress"/>
    <x v="1"/>
    <x v="1"/>
    <x v="1"/>
    <n v="56171.48"/>
    <n v="15335.02"/>
    <s v="Oct"/>
  </r>
  <r>
    <s v="ORD1908"/>
    <x v="1"/>
    <n v="8"/>
    <x v="0"/>
    <x v="0"/>
    <s v="In Progress"/>
    <x v="1"/>
    <x v="0"/>
    <x v="1"/>
    <n v="8659.44"/>
    <n v="58051.61"/>
    <s v="Aug"/>
  </r>
  <r>
    <s v="ORD1909"/>
    <x v="1"/>
    <n v="3"/>
    <x v="0"/>
    <x v="1"/>
    <s v="Completed"/>
    <x v="0"/>
    <x v="1"/>
    <x v="0"/>
    <n v="34751.019999999997"/>
    <n v="85867.42"/>
    <s v="Mar"/>
  </r>
  <r>
    <s v="ORD1910"/>
    <x v="0"/>
    <n v="6"/>
    <x v="0"/>
    <x v="0"/>
    <s v="Pending"/>
    <x v="1"/>
    <x v="0"/>
    <x v="1"/>
    <n v="43189.83"/>
    <n v="70634.63"/>
    <s v="Jun"/>
  </r>
  <r>
    <s v="ORD1911"/>
    <x v="1"/>
    <n v="8"/>
    <x v="1"/>
    <x v="1"/>
    <s v="Completed"/>
    <x v="1"/>
    <x v="1"/>
    <x v="1"/>
    <n v="63044.22"/>
    <n v="19399.419999999998"/>
    <s v="Aug"/>
  </r>
  <r>
    <s v="ORD1912"/>
    <x v="2"/>
    <n v="8"/>
    <x v="0"/>
    <x v="1"/>
    <s v="Pending"/>
    <x v="0"/>
    <x v="2"/>
    <x v="2"/>
    <n v="6608.48"/>
    <n v="12021.43"/>
    <s v="Aug"/>
  </r>
  <r>
    <s v="ORD1913"/>
    <x v="0"/>
    <n v="10"/>
    <x v="0"/>
    <x v="0"/>
    <s v="Completed"/>
    <x v="1"/>
    <x v="2"/>
    <x v="2"/>
    <n v="41946.45"/>
    <n v="95359.82"/>
    <s v="Oct"/>
  </r>
  <r>
    <s v="ORD1914"/>
    <x v="1"/>
    <n v="1"/>
    <x v="1"/>
    <x v="1"/>
    <s v="In Progress"/>
    <x v="1"/>
    <x v="2"/>
    <x v="1"/>
    <n v="88774.02"/>
    <n v="74461.81"/>
    <s v="Jan"/>
  </r>
  <r>
    <s v="ORD1915"/>
    <x v="0"/>
    <n v="12"/>
    <x v="0"/>
    <x v="0"/>
    <s v="Pending"/>
    <x v="1"/>
    <x v="0"/>
    <x v="2"/>
    <n v="87653.11"/>
    <n v="49192.06"/>
    <s v="Dec"/>
  </r>
  <r>
    <s v="ORD1916"/>
    <x v="1"/>
    <n v="9"/>
    <x v="1"/>
    <x v="1"/>
    <s v="Completed"/>
    <x v="0"/>
    <x v="2"/>
    <x v="2"/>
    <n v="82754.73"/>
    <n v="96154.21"/>
    <s v="Sep"/>
  </r>
  <r>
    <s v="ORD1917"/>
    <x v="2"/>
    <n v="1"/>
    <x v="0"/>
    <x v="0"/>
    <s v="In Progress"/>
    <x v="0"/>
    <x v="2"/>
    <x v="0"/>
    <n v="89436.31"/>
    <n v="30953.67"/>
    <s v="Jan"/>
  </r>
  <r>
    <s v="ORD1918"/>
    <x v="1"/>
    <n v="8"/>
    <x v="0"/>
    <x v="1"/>
    <s v="Pending"/>
    <x v="0"/>
    <x v="1"/>
    <x v="2"/>
    <n v="5696.04"/>
    <n v="43084.87"/>
    <s v="Aug"/>
  </r>
  <r>
    <s v="ORD1919"/>
    <x v="0"/>
    <n v="8"/>
    <x v="1"/>
    <x v="1"/>
    <s v="In Progress"/>
    <x v="0"/>
    <x v="1"/>
    <x v="1"/>
    <n v="82597.81"/>
    <n v="109751.92"/>
    <s v="Aug"/>
  </r>
  <r>
    <s v="ORD1920"/>
    <x v="0"/>
    <n v="9"/>
    <x v="1"/>
    <x v="0"/>
    <s v="Completed"/>
    <x v="1"/>
    <x v="0"/>
    <x v="0"/>
    <n v="16278.69"/>
    <n v="7203.64"/>
    <s v="Sep"/>
  </r>
  <r>
    <s v="ORD1921"/>
    <x v="0"/>
    <n v="3"/>
    <x v="1"/>
    <x v="0"/>
    <s v="Pending"/>
    <x v="0"/>
    <x v="1"/>
    <x v="2"/>
    <n v="49205"/>
    <n v="42753.279999999999"/>
    <s v="Mar"/>
  </r>
  <r>
    <s v="ORD1922"/>
    <x v="1"/>
    <n v="3"/>
    <x v="0"/>
    <x v="1"/>
    <s v="Completed"/>
    <x v="0"/>
    <x v="2"/>
    <x v="2"/>
    <n v="56379.62"/>
    <n v="16413.68"/>
    <s v="Mar"/>
  </r>
  <r>
    <s v="ORD1923"/>
    <x v="1"/>
    <n v="5"/>
    <x v="1"/>
    <x v="0"/>
    <s v="In Progress"/>
    <x v="0"/>
    <x v="2"/>
    <x v="1"/>
    <n v="68096.73"/>
    <n v="92234.33"/>
    <s v="May"/>
  </r>
  <r>
    <s v="ORD1924"/>
    <x v="0"/>
    <n v="3"/>
    <x v="0"/>
    <x v="0"/>
    <s v="Pending"/>
    <x v="1"/>
    <x v="0"/>
    <x v="2"/>
    <n v="27500.01"/>
    <n v="17404.490000000002"/>
    <s v="Mar"/>
  </r>
  <r>
    <s v="ORD1925"/>
    <x v="1"/>
    <n v="7"/>
    <x v="0"/>
    <x v="1"/>
    <s v="In Progress"/>
    <x v="1"/>
    <x v="0"/>
    <x v="2"/>
    <n v="84272.52"/>
    <n v="65678.42"/>
    <s v="Jul"/>
  </r>
  <r>
    <s v="ORD1926"/>
    <x v="2"/>
    <n v="8"/>
    <x v="0"/>
    <x v="1"/>
    <s v="In Progress"/>
    <x v="1"/>
    <x v="1"/>
    <x v="1"/>
    <n v="26321.37"/>
    <n v="112438.52"/>
    <s v="Aug"/>
  </r>
  <r>
    <s v="ORD1927"/>
    <x v="2"/>
    <n v="9"/>
    <x v="0"/>
    <x v="0"/>
    <s v="In Progress"/>
    <x v="0"/>
    <x v="2"/>
    <x v="1"/>
    <n v="92957.98"/>
    <n v="100993.58"/>
    <s v="Sep"/>
  </r>
  <r>
    <s v="ORD1928"/>
    <x v="0"/>
    <n v="12"/>
    <x v="0"/>
    <x v="1"/>
    <s v="In Progress"/>
    <x v="1"/>
    <x v="1"/>
    <x v="2"/>
    <n v="39473.1"/>
    <n v="82599.350000000006"/>
    <s v="Dec"/>
  </r>
  <r>
    <s v="ORD1929"/>
    <x v="0"/>
    <n v="7"/>
    <x v="1"/>
    <x v="1"/>
    <s v="Completed"/>
    <x v="0"/>
    <x v="0"/>
    <x v="0"/>
    <n v="19309.04"/>
    <n v="10252.35"/>
    <s v="Jul"/>
  </r>
  <r>
    <s v="ORD1930"/>
    <x v="1"/>
    <n v="1"/>
    <x v="0"/>
    <x v="1"/>
    <s v="Completed"/>
    <x v="1"/>
    <x v="2"/>
    <x v="1"/>
    <n v="21185.72"/>
    <n v="46099.61"/>
    <s v="Jan"/>
  </r>
  <r>
    <s v="ORD1931"/>
    <x v="2"/>
    <n v="12"/>
    <x v="1"/>
    <x v="0"/>
    <s v="Completed"/>
    <x v="0"/>
    <x v="0"/>
    <x v="1"/>
    <n v="41079.35"/>
    <n v="6434.9"/>
    <s v="Dec"/>
  </r>
  <r>
    <s v="ORD1932"/>
    <x v="2"/>
    <n v="12"/>
    <x v="0"/>
    <x v="0"/>
    <s v="Pending"/>
    <x v="1"/>
    <x v="0"/>
    <x v="1"/>
    <n v="92010.1"/>
    <n v="96267.520000000004"/>
    <s v="Dec"/>
  </r>
  <r>
    <s v="ORD1933"/>
    <x v="2"/>
    <n v="1"/>
    <x v="0"/>
    <x v="0"/>
    <s v="In Progress"/>
    <x v="1"/>
    <x v="2"/>
    <x v="2"/>
    <n v="93374.14"/>
    <n v="25815.81"/>
    <s v="Jan"/>
  </r>
  <r>
    <s v="ORD1934"/>
    <x v="2"/>
    <n v="4"/>
    <x v="1"/>
    <x v="0"/>
    <s v="Pending"/>
    <x v="1"/>
    <x v="1"/>
    <x v="0"/>
    <n v="87994.36"/>
    <n v="97585.4"/>
    <s v="Apr"/>
  </r>
  <r>
    <s v="ORD1935"/>
    <x v="1"/>
    <n v="1"/>
    <x v="0"/>
    <x v="0"/>
    <s v="Completed"/>
    <x v="1"/>
    <x v="0"/>
    <x v="1"/>
    <n v="45287.34"/>
    <n v="47422.68"/>
    <s v="Jan"/>
  </r>
  <r>
    <s v="ORD1936"/>
    <x v="1"/>
    <n v="10"/>
    <x v="0"/>
    <x v="0"/>
    <s v="Completed"/>
    <x v="1"/>
    <x v="0"/>
    <x v="0"/>
    <n v="56034.53"/>
    <n v="6694.37"/>
    <s v="Oct"/>
  </r>
  <r>
    <s v="ORD1937"/>
    <x v="1"/>
    <n v="8"/>
    <x v="0"/>
    <x v="1"/>
    <s v="Completed"/>
    <x v="0"/>
    <x v="1"/>
    <x v="1"/>
    <n v="12432.93"/>
    <n v="7706.96"/>
    <s v="Aug"/>
  </r>
  <r>
    <s v="ORD1938"/>
    <x v="2"/>
    <n v="10"/>
    <x v="0"/>
    <x v="1"/>
    <s v="Pending"/>
    <x v="0"/>
    <x v="1"/>
    <x v="1"/>
    <n v="93774.88"/>
    <n v="51983.14"/>
    <s v="Oct"/>
  </r>
  <r>
    <s v="ORD1939"/>
    <x v="2"/>
    <n v="6"/>
    <x v="1"/>
    <x v="0"/>
    <s v="Pending"/>
    <x v="1"/>
    <x v="0"/>
    <x v="1"/>
    <n v="28016.7"/>
    <n v="11492.73"/>
    <s v="Jun"/>
  </r>
  <r>
    <s v="ORD1940"/>
    <x v="0"/>
    <n v="1"/>
    <x v="0"/>
    <x v="0"/>
    <s v="Pending"/>
    <x v="0"/>
    <x v="1"/>
    <x v="1"/>
    <n v="71848.86"/>
    <n v="32773.58"/>
    <s v="Jan"/>
  </r>
  <r>
    <s v="ORD1941"/>
    <x v="2"/>
    <n v="12"/>
    <x v="0"/>
    <x v="0"/>
    <s v="Completed"/>
    <x v="0"/>
    <x v="1"/>
    <x v="1"/>
    <n v="21012.77"/>
    <n v="74377.009999999995"/>
    <s v="Dec"/>
  </r>
  <r>
    <s v="ORD1942"/>
    <x v="1"/>
    <n v="7"/>
    <x v="0"/>
    <x v="0"/>
    <s v="In Progress"/>
    <x v="0"/>
    <x v="0"/>
    <x v="2"/>
    <n v="14226.45"/>
    <n v="15714.5"/>
    <s v="Jul"/>
  </r>
  <r>
    <s v="ORD1943"/>
    <x v="2"/>
    <n v="3"/>
    <x v="1"/>
    <x v="0"/>
    <s v="Completed"/>
    <x v="0"/>
    <x v="2"/>
    <x v="1"/>
    <n v="70112.98"/>
    <n v="41208.379999999997"/>
    <s v="Mar"/>
  </r>
  <r>
    <s v="ORD1944"/>
    <x v="2"/>
    <n v="5"/>
    <x v="1"/>
    <x v="0"/>
    <s v="In Progress"/>
    <x v="0"/>
    <x v="2"/>
    <x v="0"/>
    <n v="30526.080000000002"/>
    <n v="65056.61"/>
    <s v="May"/>
  </r>
  <r>
    <s v="ORD1945"/>
    <x v="2"/>
    <n v="2"/>
    <x v="0"/>
    <x v="0"/>
    <s v="Completed"/>
    <x v="0"/>
    <x v="2"/>
    <x v="1"/>
    <n v="49885.01"/>
    <n v="77150.5"/>
    <s v="Feb"/>
  </r>
  <r>
    <s v="ORD1946"/>
    <x v="1"/>
    <n v="8"/>
    <x v="0"/>
    <x v="1"/>
    <s v="In Progress"/>
    <x v="0"/>
    <x v="2"/>
    <x v="0"/>
    <n v="15414.13"/>
    <n v="70711.42"/>
    <s v="Aug"/>
  </r>
  <r>
    <s v="ORD1947"/>
    <x v="2"/>
    <n v="2"/>
    <x v="0"/>
    <x v="1"/>
    <s v="Completed"/>
    <x v="1"/>
    <x v="0"/>
    <x v="0"/>
    <n v="29815.32"/>
    <n v="89908.58"/>
    <s v="Feb"/>
  </r>
  <r>
    <s v="ORD1948"/>
    <x v="2"/>
    <n v="4"/>
    <x v="0"/>
    <x v="0"/>
    <s v="In Progress"/>
    <x v="0"/>
    <x v="2"/>
    <x v="0"/>
    <n v="23838.11"/>
    <n v="105637.94"/>
    <s v="Apr"/>
  </r>
  <r>
    <s v="ORD1949"/>
    <x v="1"/>
    <n v="9"/>
    <x v="0"/>
    <x v="1"/>
    <s v="Pending"/>
    <x v="1"/>
    <x v="1"/>
    <x v="1"/>
    <n v="9195.35"/>
    <n v="69682.36"/>
    <s v="Sep"/>
  </r>
  <r>
    <s v="ORD1950"/>
    <x v="1"/>
    <n v="1"/>
    <x v="0"/>
    <x v="0"/>
    <s v="In Progress"/>
    <x v="0"/>
    <x v="0"/>
    <x v="2"/>
    <n v="46833.37"/>
    <n v="61670.63"/>
    <s v="Jan"/>
  </r>
  <r>
    <s v="ORD1951"/>
    <x v="1"/>
    <n v="6"/>
    <x v="1"/>
    <x v="0"/>
    <s v="In Progress"/>
    <x v="1"/>
    <x v="1"/>
    <x v="0"/>
    <n v="43044.19"/>
    <n v="92023.93"/>
    <s v="Jun"/>
  </r>
  <r>
    <s v="ORD1952"/>
    <x v="0"/>
    <n v="11"/>
    <x v="0"/>
    <x v="1"/>
    <s v="Pending"/>
    <x v="0"/>
    <x v="1"/>
    <x v="2"/>
    <n v="32093.48"/>
    <n v="84841.18"/>
    <s v="Nov"/>
  </r>
  <r>
    <s v="ORD1953"/>
    <x v="2"/>
    <n v="11"/>
    <x v="0"/>
    <x v="1"/>
    <s v="In Progress"/>
    <x v="1"/>
    <x v="2"/>
    <x v="2"/>
    <n v="26048.04"/>
    <n v="64049.53"/>
    <s v="Nov"/>
  </r>
  <r>
    <s v="ORD1954"/>
    <x v="2"/>
    <n v="12"/>
    <x v="1"/>
    <x v="0"/>
    <s v="Pending"/>
    <x v="1"/>
    <x v="1"/>
    <x v="0"/>
    <n v="13059.53"/>
    <n v="12891.1"/>
    <s v="Dec"/>
  </r>
  <r>
    <s v="ORD1955"/>
    <x v="1"/>
    <n v="10"/>
    <x v="0"/>
    <x v="1"/>
    <s v="In Progress"/>
    <x v="1"/>
    <x v="1"/>
    <x v="0"/>
    <n v="16592.09"/>
    <n v="19119.87"/>
    <s v="Oct"/>
  </r>
  <r>
    <s v="ORD1956"/>
    <x v="2"/>
    <n v="8"/>
    <x v="0"/>
    <x v="0"/>
    <s v="Pending"/>
    <x v="1"/>
    <x v="2"/>
    <x v="2"/>
    <n v="51392.12"/>
    <n v="109142.68"/>
    <s v="Aug"/>
  </r>
  <r>
    <s v="ORD1957"/>
    <x v="0"/>
    <n v="10"/>
    <x v="0"/>
    <x v="0"/>
    <s v="Completed"/>
    <x v="1"/>
    <x v="1"/>
    <x v="1"/>
    <n v="37246.29"/>
    <n v="26627.03"/>
    <s v="Oct"/>
  </r>
  <r>
    <s v="ORD1958"/>
    <x v="0"/>
    <n v="9"/>
    <x v="0"/>
    <x v="0"/>
    <s v="Completed"/>
    <x v="0"/>
    <x v="1"/>
    <x v="2"/>
    <n v="77196.53"/>
    <n v="92080.35"/>
    <s v="Sep"/>
  </r>
  <r>
    <s v="ORD1959"/>
    <x v="1"/>
    <n v="7"/>
    <x v="0"/>
    <x v="0"/>
    <s v="In Progress"/>
    <x v="0"/>
    <x v="0"/>
    <x v="2"/>
    <n v="47485.91"/>
    <n v="72704.53"/>
    <s v="Jul"/>
  </r>
  <r>
    <s v="ORD1960"/>
    <x v="2"/>
    <n v="6"/>
    <x v="0"/>
    <x v="0"/>
    <s v="Pending"/>
    <x v="0"/>
    <x v="0"/>
    <x v="2"/>
    <n v="11118.52"/>
    <n v="100592.22"/>
    <s v="Jun"/>
  </r>
  <r>
    <s v="ORD1961"/>
    <x v="1"/>
    <n v="2"/>
    <x v="1"/>
    <x v="1"/>
    <s v="Pending"/>
    <x v="0"/>
    <x v="2"/>
    <x v="1"/>
    <n v="49108.92"/>
    <n v="20770.28"/>
    <s v="Feb"/>
  </r>
  <r>
    <s v="ORD1962"/>
    <x v="1"/>
    <n v="9"/>
    <x v="0"/>
    <x v="0"/>
    <s v="Pending"/>
    <x v="1"/>
    <x v="0"/>
    <x v="1"/>
    <n v="21762.37"/>
    <n v="118443.88"/>
    <s v="Sep"/>
  </r>
  <r>
    <s v="ORD1963"/>
    <x v="0"/>
    <n v="9"/>
    <x v="1"/>
    <x v="1"/>
    <s v="Completed"/>
    <x v="1"/>
    <x v="2"/>
    <x v="1"/>
    <n v="61892.37"/>
    <n v="74906.52"/>
    <s v="Sep"/>
  </r>
  <r>
    <s v="ORD1964"/>
    <x v="1"/>
    <n v="9"/>
    <x v="1"/>
    <x v="1"/>
    <s v="Completed"/>
    <x v="0"/>
    <x v="0"/>
    <x v="0"/>
    <n v="20250.48"/>
    <n v="39892.89"/>
    <s v="Sep"/>
  </r>
  <r>
    <s v="ORD1965"/>
    <x v="1"/>
    <n v="5"/>
    <x v="0"/>
    <x v="0"/>
    <s v="Pending"/>
    <x v="0"/>
    <x v="0"/>
    <x v="2"/>
    <n v="44510.36"/>
    <n v="61715.49"/>
    <s v="May"/>
  </r>
  <r>
    <s v="ORD1966"/>
    <x v="1"/>
    <n v="5"/>
    <x v="0"/>
    <x v="1"/>
    <s v="Pending"/>
    <x v="0"/>
    <x v="0"/>
    <x v="0"/>
    <n v="98379.41"/>
    <n v="52900.73"/>
    <s v="May"/>
  </r>
  <r>
    <s v="ORD1967"/>
    <x v="0"/>
    <n v="5"/>
    <x v="0"/>
    <x v="0"/>
    <s v="In Progress"/>
    <x v="0"/>
    <x v="1"/>
    <x v="0"/>
    <n v="79551.75"/>
    <n v="107918.84"/>
    <s v="May"/>
  </r>
  <r>
    <s v="ORD1968"/>
    <x v="1"/>
    <n v="2"/>
    <x v="0"/>
    <x v="1"/>
    <s v="Completed"/>
    <x v="1"/>
    <x v="1"/>
    <x v="1"/>
    <n v="31032.05"/>
    <n v="91336.21"/>
    <s v="Feb"/>
  </r>
  <r>
    <s v="ORD1969"/>
    <x v="2"/>
    <n v="10"/>
    <x v="0"/>
    <x v="0"/>
    <s v="In Progress"/>
    <x v="1"/>
    <x v="0"/>
    <x v="1"/>
    <n v="72031.39"/>
    <n v="113682.93"/>
    <s v="Oct"/>
  </r>
  <r>
    <s v="ORD1970"/>
    <x v="1"/>
    <n v="11"/>
    <x v="0"/>
    <x v="1"/>
    <s v="Completed"/>
    <x v="0"/>
    <x v="2"/>
    <x v="0"/>
    <n v="22530.49"/>
    <n v="37052.18"/>
    <s v="Nov"/>
  </r>
  <r>
    <s v="ORD1971"/>
    <x v="0"/>
    <n v="3"/>
    <x v="0"/>
    <x v="0"/>
    <s v="Completed"/>
    <x v="0"/>
    <x v="2"/>
    <x v="0"/>
    <n v="72482.92"/>
    <n v="71674.429999999993"/>
    <s v="Mar"/>
  </r>
  <r>
    <s v="ORD1972"/>
    <x v="0"/>
    <n v="10"/>
    <x v="0"/>
    <x v="0"/>
    <s v="Completed"/>
    <x v="1"/>
    <x v="1"/>
    <x v="1"/>
    <n v="39465.97"/>
    <n v="46328.13"/>
    <s v="Oct"/>
  </r>
  <r>
    <s v="ORD1973"/>
    <x v="0"/>
    <n v="5"/>
    <x v="0"/>
    <x v="1"/>
    <s v="Completed"/>
    <x v="0"/>
    <x v="2"/>
    <x v="1"/>
    <n v="21040.65"/>
    <n v="77984.42"/>
    <s v="May"/>
  </r>
  <r>
    <s v="ORD1974"/>
    <x v="2"/>
    <n v="5"/>
    <x v="0"/>
    <x v="1"/>
    <s v="In Progress"/>
    <x v="1"/>
    <x v="0"/>
    <x v="0"/>
    <n v="11806.6"/>
    <n v="86685.63"/>
    <s v="May"/>
  </r>
  <r>
    <s v="ORD1975"/>
    <x v="0"/>
    <n v="9"/>
    <x v="0"/>
    <x v="1"/>
    <s v="Pending"/>
    <x v="1"/>
    <x v="2"/>
    <x v="2"/>
    <n v="41740.57"/>
    <n v="67996.5"/>
    <s v="Sep"/>
  </r>
  <r>
    <s v="ORD1976"/>
    <x v="1"/>
    <n v="9"/>
    <x v="0"/>
    <x v="0"/>
    <s v="In Progress"/>
    <x v="0"/>
    <x v="1"/>
    <x v="0"/>
    <n v="70595.850000000006"/>
    <n v="29660.92"/>
    <s v="Sep"/>
  </r>
  <r>
    <s v="ORD1977"/>
    <x v="1"/>
    <n v="4"/>
    <x v="0"/>
    <x v="0"/>
    <s v="Pending"/>
    <x v="1"/>
    <x v="1"/>
    <x v="1"/>
    <n v="69814.47"/>
    <n v="73736.03"/>
    <s v="Apr"/>
  </r>
  <r>
    <s v="ORD1978"/>
    <x v="0"/>
    <n v="8"/>
    <x v="1"/>
    <x v="1"/>
    <s v="Completed"/>
    <x v="1"/>
    <x v="1"/>
    <x v="0"/>
    <n v="91404.47"/>
    <n v="29280.05"/>
    <s v="Aug"/>
  </r>
  <r>
    <s v="ORD1979"/>
    <x v="2"/>
    <n v="1"/>
    <x v="0"/>
    <x v="1"/>
    <s v="Pending"/>
    <x v="0"/>
    <x v="2"/>
    <x v="2"/>
    <n v="50511.839999999997"/>
    <n v="110944"/>
    <s v="Jan"/>
  </r>
  <r>
    <s v="ORD1980"/>
    <x v="0"/>
    <n v="11"/>
    <x v="0"/>
    <x v="1"/>
    <s v="In Progress"/>
    <x v="1"/>
    <x v="2"/>
    <x v="0"/>
    <n v="38130.22"/>
    <n v="114192.09"/>
    <s v="Nov"/>
  </r>
  <r>
    <s v="ORD1981"/>
    <x v="2"/>
    <n v="7"/>
    <x v="0"/>
    <x v="1"/>
    <s v="Pending"/>
    <x v="0"/>
    <x v="2"/>
    <x v="1"/>
    <n v="84654.98"/>
    <n v="53639.99"/>
    <s v="Jul"/>
  </r>
  <r>
    <s v="ORD1982"/>
    <x v="0"/>
    <n v="2"/>
    <x v="0"/>
    <x v="1"/>
    <s v="In Progress"/>
    <x v="0"/>
    <x v="0"/>
    <x v="2"/>
    <n v="47732.74"/>
    <n v="62850.85"/>
    <s v="Feb"/>
  </r>
  <r>
    <s v="ORD1983"/>
    <x v="0"/>
    <n v="10"/>
    <x v="1"/>
    <x v="1"/>
    <s v="Pending"/>
    <x v="1"/>
    <x v="2"/>
    <x v="1"/>
    <n v="17052.349999999999"/>
    <n v="43893.15"/>
    <s v="Oct"/>
  </r>
  <r>
    <s v="ORD1984"/>
    <x v="1"/>
    <n v="2"/>
    <x v="1"/>
    <x v="1"/>
    <s v="Pending"/>
    <x v="1"/>
    <x v="1"/>
    <x v="0"/>
    <n v="11098.21"/>
    <n v="116810.41"/>
    <s v="Feb"/>
  </r>
  <r>
    <s v="ORD1985"/>
    <x v="0"/>
    <n v="6"/>
    <x v="1"/>
    <x v="0"/>
    <s v="Pending"/>
    <x v="1"/>
    <x v="1"/>
    <x v="2"/>
    <n v="63173.9"/>
    <n v="43812.42"/>
    <s v="Jun"/>
  </r>
  <r>
    <s v="ORD1986"/>
    <x v="0"/>
    <n v="12"/>
    <x v="1"/>
    <x v="1"/>
    <s v="Pending"/>
    <x v="1"/>
    <x v="0"/>
    <x v="2"/>
    <n v="94711.69"/>
    <n v="101343.73"/>
    <s v="Dec"/>
  </r>
  <r>
    <s v="ORD1987"/>
    <x v="1"/>
    <n v="11"/>
    <x v="0"/>
    <x v="0"/>
    <s v="Completed"/>
    <x v="1"/>
    <x v="1"/>
    <x v="2"/>
    <n v="75505.289999999994"/>
    <n v="103847.9"/>
    <s v="Nov"/>
  </r>
  <r>
    <s v="ORD1988"/>
    <x v="0"/>
    <n v="4"/>
    <x v="1"/>
    <x v="1"/>
    <s v="Pending"/>
    <x v="0"/>
    <x v="1"/>
    <x v="2"/>
    <n v="22494.42"/>
    <n v="65100.28"/>
    <s v="Apr"/>
  </r>
  <r>
    <s v="ORD1989"/>
    <x v="2"/>
    <n v="4"/>
    <x v="0"/>
    <x v="0"/>
    <s v="Completed"/>
    <x v="1"/>
    <x v="2"/>
    <x v="0"/>
    <n v="83407.17"/>
    <n v="112725.89"/>
    <s v="Apr"/>
  </r>
  <r>
    <s v="ORD1990"/>
    <x v="2"/>
    <n v="1"/>
    <x v="0"/>
    <x v="1"/>
    <s v="Pending"/>
    <x v="1"/>
    <x v="2"/>
    <x v="0"/>
    <n v="6250.38"/>
    <n v="24231.69"/>
    <s v="Jan"/>
  </r>
  <r>
    <s v="ORD1991"/>
    <x v="0"/>
    <n v="1"/>
    <x v="1"/>
    <x v="0"/>
    <s v="Completed"/>
    <x v="0"/>
    <x v="1"/>
    <x v="1"/>
    <n v="18154.580000000002"/>
    <n v="55281.23"/>
    <s v="Jan"/>
  </r>
  <r>
    <s v="ORD1992"/>
    <x v="2"/>
    <n v="12"/>
    <x v="1"/>
    <x v="0"/>
    <s v="Completed"/>
    <x v="1"/>
    <x v="1"/>
    <x v="1"/>
    <n v="85197.02"/>
    <n v="69961.429999999993"/>
    <s v="Dec"/>
  </r>
  <r>
    <s v="ORD1993"/>
    <x v="1"/>
    <n v="7"/>
    <x v="0"/>
    <x v="1"/>
    <s v="Completed"/>
    <x v="0"/>
    <x v="2"/>
    <x v="0"/>
    <n v="12802.51"/>
    <n v="85422.93"/>
    <s v="Jul"/>
  </r>
  <r>
    <s v="ORD1994"/>
    <x v="2"/>
    <n v="7"/>
    <x v="0"/>
    <x v="0"/>
    <s v="Pending"/>
    <x v="1"/>
    <x v="2"/>
    <x v="1"/>
    <n v="74892.039999999994"/>
    <n v="39077.15"/>
    <s v="Jul"/>
  </r>
  <r>
    <s v="ORD1995"/>
    <x v="2"/>
    <n v="4"/>
    <x v="0"/>
    <x v="0"/>
    <s v="In Progress"/>
    <x v="0"/>
    <x v="0"/>
    <x v="0"/>
    <n v="32112.2"/>
    <n v="65641.919999999998"/>
    <s v="Apr"/>
  </r>
  <r>
    <s v="ORD1996"/>
    <x v="2"/>
    <n v="9"/>
    <x v="0"/>
    <x v="0"/>
    <s v="Pending"/>
    <x v="1"/>
    <x v="0"/>
    <x v="1"/>
    <n v="94296.26"/>
    <n v="117855.2"/>
    <s v="Sep"/>
  </r>
  <r>
    <s v="ORD1997"/>
    <x v="2"/>
    <n v="8"/>
    <x v="0"/>
    <x v="1"/>
    <s v="Completed"/>
    <x v="0"/>
    <x v="1"/>
    <x v="2"/>
    <n v="25809.71"/>
    <n v="107960.01"/>
    <s v="Aug"/>
  </r>
  <r>
    <s v="ORD1998"/>
    <x v="0"/>
    <n v="11"/>
    <x v="0"/>
    <x v="1"/>
    <s v="In Progress"/>
    <x v="1"/>
    <x v="1"/>
    <x v="2"/>
    <n v="29713.75"/>
    <n v="93092.78"/>
    <s v="Nov"/>
  </r>
  <r>
    <s v="ORD1999"/>
    <x v="0"/>
    <n v="4"/>
    <x v="1"/>
    <x v="0"/>
    <s v="Pending"/>
    <x v="1"/>
    <x v="0"/>
    <x v="2"/>
    <n v="59279.5"/>
    <n v="26870.84"/>
    <s v="Ap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98063E-80B9-4F73-AE31-0914ACD2061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K61:K69" firstHeaderRow="1" firstDataRow="1" firstDataCol="1"/>
  <pivotFields count="4">
    <pivotField showAll="0">
      <items count="5">
        <item x="0"/>
        <item h="1" x="1"/>
        <item h="1" x="2"/>
        <item h="1" x="3"/>
        <item t="default"/>
      </items>
    </pivotField>
    <pivotField axis="axisRow" showAll="0">
      <items count="9">
        <item x="4"/>
        <item x="0"/>
        <item x="6"/>
        <item x="5"/>
        <item x="7"/>
        <item x="3"/>
        <item x="1"/>
        <item x="2"/>
        <item t="default"/>
      </items>
    </pivotField>
    <pivotField showAll="0"/>
    <pivotField showAll="0"/>
  </pivotFields>
  <rowFields count="1">
    <field x="1"/>
  </rowFields>
  <rowItems count="8">
    <i>
      <x/>
    </i>
    <i>
      <x v="1"/>
    </i>
    <i>
      <x v="2"/>
    </i>
    <i>
      <x v="3"/>
    </i>
    <i>
      <x v="4"/>
    </i>
    <i>
      <x v="5"/>
    </i>
    <i>
      <x v="6"/>
    </i>
    <i>
      <x v="7"/>
    </i>
  </rowItems>
  <colItems count="1">
    <i/>
  </colItems>
  <formats count="2">
    <format dxfId="435">
      <pivotArea collapsedLevelsAreSubtotals="1" fieldPosition="0">
        <references count="1">
          <reference field="1" count="0"/>
        </references>
      </pivotArea>
    </format>
    <format dxfId="4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B6B4DF-EFFC-456F-BD3E-1B2C516A7E9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K15:M28" firstHeaderRow="0" firstDataRow="1" firstDataCol="1"/>
  <pivotFields count="9">
    <pivotField showAll="0">
      <items count="5">
        <item h="1" x="3"/>
        <item h="1" x="1"/>
        <item h="1" x="2"/>
        <item x="0"/>
        <item t="default"/>
      </items>
    </pivotField>
    <pivotField axis="axisRow" showAll="0">
      <items count="13">
        <item x="10"/>
        <item x="5"/>
        <item x="8"/>
        <item x="4"/>
        <item x="3"/>
        <item x="1"/>
        <item x="0"/>
        <item x="7"/>
        <item x="6"/>
        <item x="9"/>
        <item x="2"/>
        <item x="11"/>
        <item t="default"/>
      </items>
    </pivotField>
    <pivotField showAll="0">
      <items count="6">
        <item x="3"/>
        <item x="1"/>
        <item x="2"/>
        <item x="4"/>
        <item x="0"/>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20">
    <format dxfId="549">
      <pivotArea type="all" dataOnly="0" outline="0" fieldPosition="0"/>
    </format>
    <format dxfId="548">
      <pivotArea outline="0" collapsedLevelsAreSubtotals="1" fieldPosition="0"/>
    </format>
    <format dxfId="547">
      <pivotArea field="2" type="button" dataOnly="0" labelOnly="1" outline="0"/>
    </format>
    <format dxfId="546">
      <pivotArea dataOnly="0" labelOnly="1" grandRow="1" outline="0" fieldPosition="0"/>
    </format>
    <format dxfId="545">
      <pivotArea type="all" dataOnly="0" outline="0" fieldPosition="0"/>
    </format>
    <format dxfId="544">
      <pivotArea outline="0" collapsedLevelsAreSubtotals="1" fieldPosition="0"/>
    </format>
    <format dxfId="543">
      <pivotArea field="2" type="button" dataOnly="0" labelOnly="1" outline="0"/>
    </format>
    <format dxfId="542">
      <pivotArea dataOnly="0" labelOnly="1" grandRow="1" outline="0" fieldPosition="0"/>
    </format>
    <format dxfId="541">
      <pivotArea type="all" dataOnly="0" outline="0" fieldPosition="0"/>
    </format>
    <format dxfId="540">
      <pivotArea outline="0" collapsedLevelsAreSubtotals="1" fieldPosition="0"/>
    </format>
    <format dxfId="539">
      <pivotArea field="2" type="button" dataOnly="0" labelOnly="1" outline="0"/>
    </format>
    <format dxfId="538">
      <pivotArea dataOnly="0" labelOnly="1" grandRow="1" outline="0" fieldPosition="0"/>
    </format>
    <format dxfId="537">
      <pivotArea type="all" dataOnly="0" outline="0" fieldPosition="0"/>
    </format>
    <format dxfId="536">
      <pivotArea outline="0" collapsedLevelsAreSubtotals="1" fieldPosition="0"/>
    </format>
    <format dxfId="535">
      <pivotArea dataOnly="0" labelOnly="1" outline="0" fieldPosition="0">
        <references count="1">
          <reference field="4294967294" count="1">
            <x v="0"/>
          </reference>
        </references>
      </pivotArea>
    </format>
    <format dxfId="534">
      <pivotArea type="all" dataOnly="0" outline="0" fieldPosition="0"/>
    </format>
    <format dxfId="533">
      <pivotArea outline="0" collapsedLevelsAreSubtotals="1" fieldPosition="0"/>
    </format>
    <format dxfId="532">
      <pivotArea dataOnly="0" labelOnly="1" outline="0" fieldPosition="0">
        <references count="1">
          <reference field="4294967294" count="1">
            <x v="0"/>
          </reference>
        </references>
      </pivotArea>
    </format>
    <format dxfId="531">
      <pivotArea dataOnly="0" outline="0" fieldPosition="0">
        <references count="1">
          <reference field="4294967294" count="1">
            <x v="0"/>
          </reference>
        </references>
      </pivotArea>
    </format>
    <format dxfId="530">
      <pivotArea outline="0" collapsedLevelsAreSubtotals="1" fieldPosition="0"/>
    </format>
  </formats>
  <chartFormats count="2">
    <chartFormat chart="38" format="4" series="1">
      <pivotArea type="data" outline="0" fieldPosition="0">
        <references count="1">
          <reference field="4294967294" count="1" selected="0">
            <x v="1"/>
          </reference>
        </references>
      </pivotArea>
    </chartFormat>
    <chartFormat chart="38" format="5"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AFBBED-E1FB-475A-984C-194D02B2E9E3}" name="PivotTable1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X28:Y30" firstHeaderRow="1" firstDataRow="1" firstDataCol="1"/>
  <pivotFields count="12">
    <pivotField showAll="0"/>
    <pivotField showAll="0">
      <items count="4">
        <item h="1" x="2"/>
        <item x="1"/>
        <item h="1" x="0"/>
        <item t="default"/>
      </items>
    </pivotField>
    <pivotField showAll="0"/>
    <pivotField showAll="0">
      <items count="4">
        <item h="1" x="1"/>
        <item h="1" m="1" x="2"/>
        <item x="0"/>
        <item t="default"/>
      </items>
    </pivotField>
    <pivotField showAll="0">
      <items count="7">
        <item h="1" m="1" x="5"/>
        <item h="1" m="1" x="2"/>
        <item h="1" m="1" x="4"/>
        <item h="1" x="1"/>
        <item x="0"/>
        <item h="1" m="1" x="3"/>
        <item t="default"/>
      </items>
    </pivotField>
    <pivotField showAll="0"/>
    <pivotField axis="axisRow" dataField="1" showAll="0">
      <items count="3">
        <item x="1"/>
        <item x="0"/>
        <item t="default"/>
      </items>
    </pivotField>
    <pivotField showAll="0"/>
    <pivotField showAll="0"/>
    <pivotField showAll="0"/>
    <pivotField showAll="0"/>
    <pivotField showAll="0"/>
  </pivotFields>
  <rowFields count="1">
    <field x="6"/>
  </rowFields>
  <rowItems count="2">
    <i>
      <x/>
    </i>
    <i>
      <x v="1"/>
    </i>
  </rowItems>
  <colItems count="1">
    <i/>
  </colItems>
  <dataFields count="1">
    <dataField name="Count of Registration Status" fld="6" subtotal="count"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08DAFC-20C7-431F-AF9E-C7F05FC2574C}" name="PivotTable1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A33:AB36" firstHeaderRow="1" firstDataRow="1" firstDataCol="1"/>
  <pivotFields count="12">
    <pivotField showAll="0"/>
    <pivotField showAll="0">
      <items count="4">
        <item h="1" x="2"/>
        <item x="1"/>
        <item h="1" x="0"/>
        <item t="default"/>
      </items>
    </pivotField>
    <pivotField showAll="0"/>
    <pivotField showAll="0">
      <items count="4">
        <item h="1" x="1"/>
        <item h="1" m="1" x="2"/>
        <item x="0"/>
        <item t="default"/>
      </items>
    </pivotField>
    <pivotField showAll="0">
      <items count="7">
        <item h="1" m="1" x="5"/>
        <item h="1" m="1" x="2"/>
        <item h="1" m="1" x="4"/>
        <item h="1" x="1"/>
        <item x="0"/>
        <item h="1" m="1" x="3"/>
        <item t="default"/>
      </items>
    </pivotField>
    <pivotField showAll="0"/>
    <pivotField showAll="0"/>
    <pivotField axis="axisRow" dataField="1" showAll="0">
      <items count="4">
        <item x="0"/>
        <item x="2"/>
        <item x="1"/>
        <item t="default"/>
      </items>
    </pivotField>
    <pivotField showAll="0"/>
    <pivotField showAll="0"/>
    <pivotField showAll="0"/>
    <pivotField showAll="0"/>
  </pivotFields>
  <rowFields count="1">
    <field x="7"/>
  </rowFields>
  <rowItems count="3">
    <i>
      <x/>
    </i>
    <i>
      <x v="1"/>
    </i>
    <i>
      <x v="2"/>
    </i>
  </rowItems>
  <colItems count="1">
    <i/>
  </colItems>
  <dataFields count="1">
    <dataField name="Count of Sale Status" fld="7" subtotal="count"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B79750-C2C7-474B-82BA-A581E27CD298}"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T1:U2" firstHeaderRow="1" firstDataRow="1" firstDataCol="1"/>
  <pivotFields count="12">
    <pivotField showAll="0"/>
    <pivotField showAll="0">
      <items count="4">
        <item h="1" x="2"/>
        <item x="1"/>
        <item h="1" x="0"/>
        <item t="default"/>
      </items>
    </pivotField>
    <pivotField showAll="0"/>
    <pivotField axis="axisRow" dataField="1" showAll="0" sortType="descending">
      <items count="4">
        <item h="1" x="1"/>
        <item h="1" m="1" x="2"/>
        <item x="0"/>
        <item t="default"/>
      </items>
      <autoSortScope>
        <pivotArea dataOnly="0" outline="0" fieldPosition="0">
          <references count="1">
            <reference field="4294967294" count="1" selected="0">
              <x v="0"/>
            </reference>
          </references>
        </pivotArea>
      </autoSortScope>
    </pivotField>
    <pivotField showAll="0">
      <items count="7">
        <item h="1" m="1" x="5"/>
        <item h="1" m="1" x="2"/>
        <item h="1" m="1" x="4"/>
        <item h="1" x="1"/>
        <item x="0"/>
        <item h="1" m="1" x="3"/>
        <item t="default"/>
      </items>
    </pivotField>
    <pivotField showAll="0"/>
    <pivotField showAll="0"/>
    <pivotField showAll="0"/>
    <pivotField showAll="0"/>
    <pivotField showAll="0"/>
    <pivotField showAll="0"/>
    <pivotField showAll="0"/>
  </pivotFields>
  <rowFields count="1">
    <field x="3"/>
  </rowFields>
  <rowItems count="1">
    <i>
      <x v="2"/>
    </i>
  </rowItems>
  <colItems count="1">
    <i/>
  </colItems>
  <dataFields count="1">
    <dataField name="Count of POS" fld="3" subtotal="count"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EE27FC-EE0A-4240-A01B-904700BF7FBC}" name="PivotTable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U21:V22" firstHeaderRow="1" firstDataRow="1" firstDataCol="1"/>
  <pivotFields count="12">
    <pivotField showAll="0"/>
    <pivotField showAll="0">
      <items count="4">
        <item h="1" x="2"/>
        <item x="1"/>
        <item h="1" x="0"/>
        <item t="default"/>
      </items>
    </pivotField>
    <pivotField showAll="0"/>
    <pivotField showAll="0">
      <items count="4">
        <item h="1" x="1"/>
        <item h="1" m="1" x="2"/>
        <item x="0"/>
        <item t="default"/>
      </items>
    </pivotField>
    <pivotField axis="axisRow" dataField="1" showAll="0">
      <items count="7">
        <item h="1" m="1" x="5"/>
        <item h="1" m="1" x="2"/>
        <item h="1" m="1" x="4"/>
        <item h="1" m="1" x="3"/>
        <item x="0"/>
        <item h="1" x="1"/>
        <item t="default"/>
      </items>
    </pivotField>
    <pivotField showAll="0"/>
    <pivotField showAll="0"/>
    <pivotField showAll="0"/>
    <pivotField showAll="0"/>
    <pivotField showAll="0"/>
    <pivotField showAll="0"/>
    <pivotField showAll="0"/>
  </pivotFields>
  <rowFields count="1">
    <field x="4"/>
  </rowFields>
  <rowItems count="1">
    <i>
      <x v="4"/>
    </i>
  </rowItems>
  <colItems count="1">
    <i/>
  </colItems>
  <dataFields count="1">
    <dataField name="Count of Payment Method" fld="4" subtotal="count"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9788C-20C6-4DB9-8182-D276BD7BAE96}"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V40:W43" firstHeaderRow="1" firstDataRow="1" firstDataCol="1"/>
  <pivotFields count="12">
    <pivotField showAll="0"/>
    <pivotField showAll="0">
      <items count="4">
        <item h="1" x="2"/>
        <item x="1"/>
        <item h="1" x="0"/>
        <item t="default"/>
      </items>
    </pivotField>
    <pivotField showAll="0"/>
    <pivotField showAll="0">
      <items count="4">
        <item h="1" x="1"/>
        <item h="1" m="1" x="2"/>
        <item x="0"/>
        <item t="default"/>
      </items>
    </pivotField>
    <pivotField showAll="0">
      <items count="7">
        <item h="1" m="1" x="5"/>
        <item h="1" m="1" x="2"/>
        <item h="1" m="1" x="4"/>
        <item h="1" x="1"/>
        <item x="0"/>
        <item h="1" m="1" x="3"/>
        <item t="default"/>
      </items>
    </pivotField>
    <pivotField showAll="0"/>
    <pivotField showAll="0"/>
    <pivotField showAll="0"/>
    <pivotField axis="axisRow" showAll="0">
      <items count="4">
        <item x="0"/>
        <item x="2"/>
        <item x="1"/>
        <item t="default"/>
      </items>
    </pivotField>
    <pivotField dataField="1" showAll="0"/>
    <pivotField showAll="0"/>
    <pivotField showAll="0"/>
  </pivotFields>
  <rowFields count="1">
    <field x="8"/>
  </rowFields>
  <rowItems count="3">
    <i>
      <x/>
    </i>
    <i>
      <x v="1"/>
    </i>
    <i>
      <x v="2"/>
    </i>
  </rowItems>
  <colItems count="1">
    <i/>
  </colItems>
  <dataFields count="1">
    <dataField name="Sum of Amount" fld="9" showDataAs="percentOfTotal" baseField="0" baseItem="0" numFmtId="9"/>
  </dataFields>
  <formats count="1">
    <format dxfId="445">
      <pivotArea outline="0" collapsedLevelsAreSubtotals="1" fieldPosition="0"/>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52813F-95B2-408E-A3DD-78D253AD4BE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O2:P15" firstHeaderRow="1" firstDataRow="1" firstDataCol="1"/>
  <pivotFields count="9">
    <pivotField showAll="0">
      <items count="5">
        <item h="1" x="3"/>
        <item h="1" x="1"/>
        <item h="1" x="2"/>
        <item x="0"/>
        <item t="default"/>
      </items>
    </pivotField>
    <pivotField axis="axisRow" showAll="0">
      <items count="13">
        <item x="10"/>
        <item x="5"/>
        <item x="8"/>
        <item x="4"/>
        <item x="3"/>
        <item x="1"/>
        <item x="0"/>
        <item x="7"/>
        <item x="6"/>
        <item x="9"/>
        <item x="2"/>
        <item x="11"/>
        <item t="default"/>
      </items>
    </pivotField>
    <pivotField showAll="0">
      <items count="6">
        <item x="3"/>
        <item x="1"/>
        <item x="2"/>
        <item x="4"/>
        <item x="0"/>
        <item t="default"/>
      </items>
    </pivotField>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7">
    <format dxfId="462">
      <pivotArea type="all" dataOnly="0" outline="0" fieldPosition="0"/>
    </format>
    <format dxfId="461">
      <pivotArea outline="0" collapsedLevelsAreSubtotals="1" fieldPosition="0"/>
    </format>
    <format dxfId="460">
      <pivotArea field="2" type="button" dataOnly="0" labelOnly="1" outline="0"/>
    </format>
    <format dxfId="459">
      <pivotArea dataOnly="0" labelOnly="1" grandRow="1" outline="0" fieldPosition="0"/>
    </format>
    <format dxfId="458">
      <pivotArea type="all" dataOnly="0" outline="0" fieldPosition="0"/>
    </format>
    <format dxfId="457">
      <pivotArea outline="0" collapsedLevelsAreSubtotals="1" fieldPosition="0"/>
    </format>
    <format dxfId="456">
      <pivotArea field="2" type="button" dataOnly="0" labelOnly="1" outline="0"/>
    </format>
    <format dxfId="455">
      <pivotArea dataOnly="0" labelOnly="1" grandRow="1" outline="0" fieldPosition="0"/>
    </format>
    <format dxfId="454">
      <pivotArea type="all" dataOnly="0" outline="0" fieldPosition="0"/>
    </format>
    <format dxfId="453">
      <pivotArea outline="0" collapsedLevelsAreSubtotals="1" fieldPosition="0"/>
    </format>
    <format dxfId="452">
      <pivotArea field="2" type="button" dataOnly="0" labelOnly="1" outline="0"/>
    </format>
    <format dxfId="451">
      <pivotArea dataOnly="0" labelOnly="1" grandRow="1" outline="0" fieldPosition="0"/>
    </format>
    <format dxfId="450">
      <pivotArea type="all" dataOnly="0" outline="0" fieldPosition="0"/>
    </format>
    <format dxfId="449">
      <pivotArea outline="0" collapsedLevelsAreSubtotals="1" fieldPosition="0"/>
    </format>
    <format dxfId="448">
      <pivotArea type="all" dataOnly="0" outline="0" fieldPosition="0"/>
    </format>
    <format dxfId="447">
      <pivotArea outline="0" collapsedLevelsAreSubtotals="1" fieldPosition="0"/>
    </format>
    <format dxfId="446">
      <pivotArea outline="0" collapsedLevelsAreSubtotals="1" fieldPosition="0"/>
    </format>
  </formats>
  <chartFormats count="1">
    <chartFormat chart="56"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FCED30-8752-47DE-A7C9-C9D147CE8CB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C15" firstHeaderRow="0" firstDataRow="1" firstDataCol="0"/>
  <pivotFields count="9">
    <pivotField showAll="0">
      <items count="5">
        <item h="1" x="3"/>
        <item h="1" x="1"/>
        <item h="1" x="2"/>
        <item x="0"/>
        <item t="default"/>
      </items>
    </pivotField>
    <pivotField showAll="0"/>
    <pivotField showAll="0">
      <items count="6">
        <item x="3"/>
        <item x="1"/>
        <item x="2"/>
        <item x="4"/>
        <item x="0"/>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20">
    <format dxfId="482">
      <pivotArea type="all" dataOnly="0" outline="0" fieldPosition="0"/>
    </format>
    <format dxfId="481">
      <pivotArea outline="0" collapsedLevelsAreSubtotals="1" fieldPosition="0"/>
    </format>
    <format dxfId="480">
      <pivotArea field="2" type="button" dataOnly="0" labelOnly="1" outline="0"/>
    </format>
    <format dxfId="479">
      <pivotArea dataOnly="0" labelOnly="1" grandRow="1" outline="0" fieldPosition="0"/>
    </format>
    <format dxfId="478">
      <pivotArea type="all" dataOnly="0" outline="0" fieldPosition="0"/>
    </format>
    <format dxfId="477">
      <pivotArea outline="0" collapsedLevelsAreSubtotals="1" fieldPosition="0"/>
    </format>
    <format dxfId="476">
      <pivotArea field="2" type="button" dataOnly="0" labelOnly="1" outline="0"/>
    </format>
    <format dxfId="475">
      <pivotArea dataOnly="0" labelOnly="1" grandRow="1" outline="0" fieldPosition="0"/>
    </format>
    <format dxfId="474">
      <pivotArea type="all" dataOnly="0" outline="0" fieldPosition="0"/>
    </format>
    <format dxfId="473">
      <pivotArea outline="0" collapsedLevelsAreSubtotals="1" fieldPosition="0"/>
    </format>
    <format dxfId="472">
      <pivotArea field="2" type="button" dataOnly="0" labelOnly="1" outline="0"/>
    </format>
    <format dxfId="471">
      <pivotArea dataOnly="0" labelOnly="1" grandRow="1" outline="0" fieldPosition="0"/>
    </format>
    <format dxfId="470">
      <pivotArea type="all" dataOnly="0" outline="0" fieldPosition="0"/>
    </format>
    <format dxfId="469">
      <pivotArea outline="0" collapsedLevelsAreSubtotals="1" fieldPosition="0"/>
    </format>
    <format dxfId="468">
      <pivotArea dataOnly="0" labelOnly="1" outline="0" fieldPosition="0">
        <references count="1">
          <reference field="4294967294" count="2">
            <x v="0"/>
            <x v="1"/>
          </reference>
        </references>
      </pivotArea>
    </format>
    <format dxfId="467">
      <pivotArea type="all" dataOnly="0" outline="0" fieldPosition="0"/>
    </format>
    <format dxfId="466">
      <pivotArea outline="0" collapsedLevelsAreSubtotals="1" fieldPosition="0"/>
    </format>
    <format dxfId="465">
      <pivotArea dataOnly="0" labelOnly="1" outline="0" fieldPosition="0">
        <references count="1">
          <reference field="4294967294" count="2">
            <x v="0"/>
            <x v="1"/>
          </reference>
        </references>
      </pivotArea>
    </format>
    <format dxfId="464">
      <pivotArea dataOnly="0" outline="0" fieldPosition="0">
        <references count="1">
          <reference field="4294967294" count="2">
            <x v="0"/>
            <x v="1"/>
          </reference>
        </references>
      </pivotArea>
    </format>
    <format dxfId="463">
      <pivotArea outline="0" collapsedLevelsAreSubtotals="1"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62FAFF-D174-4657-B1C8-A17C5AF7F77E}"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1">
  <location ref="R10:T16" firstHeaderRow="0" firstDataRow="1" firstDataCol="1"/>
  <pivotFields count="9">
    <pivotField showAll="0">
      <items count="5">
        <item h="1" x="3"/>
        <item h="1" x="1"/>
        <item h="1" x="2"/>
        <item x="0"/>
        <item t="default"/>
      </items>
    </pivotField>
    <pivotField showAll="0"/>
    <pivotField showAll="0">
      <items count="6">
        <item x="3"/>
        <item x="1"/>
        <item x="2"/>
        <item x="4"/>
        <item x="0"/>
        <item t="default"/>
      </items>
    </pivotField>
    <pivotField showAll="0"/>
    <pivotField showAll="0"/>
    <pivotField dataField="1" showAll="0"/>
    <pivotField showAll="0"/>
    <pivotField showAll="0"/>
    <pivotField axis="axisRow" showAll="0">
      <items count="7">
        <item x="3"/>
        <item x="5"/>
        <item x="1"/>
        <item x="4"/>
        <item x="0"/>
        <item x="2"/>
        <item t="default"/>
      </items>
    </pivotField>
  </pivotFields>
  <rowFields count="1">
    <field x="8"/>
  </rowFields>
  <rowItems count="6">
    <i>
      <x/>
    </i>
    <i>
      <x v="1"/>
    </i>
    <i>
      <x v="2"/>
    </i>
    <i>
      <x v="3"/>
    </i>
    <i>
      <x v="4"/>
    </i>
    <i>
      <x v="5"/>
    </i>
  </rowItems>
  <colFields count="1">
    <field x="-2"/>
  </colFields>
  <colItems count="2">
    <i>
      <x/>
    </i>
    <i i="1">
      <x v="1"/>
    </i>
  </colItems>
  <dataFields count="2">
    <dataField name="Sum of Income" fld="5" baseField="0" baseItem="0"/>
    <dataField name="Sum of Income2" fld="5" showDataAs="percentOfCol" baseField="0" baseItem="0" numFmtId="10"/>
  </dataFields>
  <formats count="18">
    <format dxfId="500">
      <pivotArea type="all" dataOnly="0" outline="0" fieldPosition="0"/>
    </format>
    <format dxfId="499">
      <pivotArea outline="0" collapsedLevelsAreSubtotals="1" fieldPosition="0"/>
    </format>
    <format dxfId="498">
      <pivotArea field="2" type="button" dataOnly="0" labelOnly="1" outline="0"/>
    </format>
    <format dxfId="497">
      <pivotArea dataOnly="0" labelOnly="1" grandRow="1" outline="0" fieldPosition="0"/>
    </format>
    <format dxfId="496">
      <pivotArea type="all" dataOnly="0" outline="0" fieldPosition="0"/>
    </format>
    <format dxfId="495">
      <pivotArea outline="0" collapsedLevelsAreSubtotals="1" fieldPosition="0"/>
    </format>
    <format dxfId="494">
      <pivotArea field="2" type="button" dataOnly="0" labelOnly="1" outline="0"/>
    </format>
    <format dxfId="493">
      <pivotArea dataOnly="0" labelOnly="1" grandRow="1" outline="0" fieldPosition="0"/>
    </format>
    <format dxfId="492">
      <pivotArea type="all" dataOnly="0" outline="0" fieldPosition="0"/>
    </format>
    <format dxfId="491">
      <pivotArea outline="0" collapsedLevelsAreSubtotals="1" fieldPosition="0"/>
    </format>
    <format dxfId="490">
      <pivotArea field="2" type="button" dataOnly="0" labelOnly="1" outline="0"/>
    </format>
    <format dxfId="489">
      <pivotArea dataOnly="0" labelOnly="1" grandRow="1" outline="0" fieldPosition="0"/>
    </format>
    <format dxfId="488">
      <pivotArea type="all" dataOnly="0" outline="0" fieldPosition="0"/>
    </format>
    <format dxfId="487">
      <pivotArea outline="0" collapsedLevelsAreSubtotals="1" fieldPosition="0"/>
    </format>
    <format dxfId="486">
      <pivotArea type="all" dataOnly="0" outline="0" fieldPosition="0"/>
    </format>
    <format dxfId="485">
      <pivotArea outline="0" collapsedLevelsAreSubtotals="1" fieldPosition="0"/>
    </format>
    <format dxfId="484">
      <pivotArea outline="0" collapsedLevelsAreSubtotals="1" fieldPosition="0"/>
    </format>
    <format dxfId="483">
      <pivotArea outline="0" fieldPosition="0">
        <references count="1">
          <reference field="4294967294" count="1">
            <x v="1"/>
          </reference>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76FAD-2E09-4531-AC58-BF217B499DD9}"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E50:G58" firstHeaderRow="0" firstDataRow="1" firstDataCol="1"/>
  <pivotFields count="4">
    <pivotField showAll="0">
      <items count="5">
        <item x="0"/>
        <item h="1" x="1"/>
        <item h="1" x="2"/>
        <item h="1" x="3"/>
        <item t="default"/>
      </items>
    </pivotField>
    <pivotField axis="axisRow" showAll="0">
      <items count="9">
        <item x="4"/>
        <item x="0"/>
        <item x="6"/>
        <item x="5"/>
        <item x="7"/>
        <item x="3"/>
        <item x="1"/>
        <item x="2"/>
        <item t="default"/>
      </items>
    </pivotField>
    <pivotField showAll="0"/>
    <pivotField dataField="1" showAll="0"/>
  </pivotFields>
  <rowFields count="1">
    <field x="1"/>
  </rowFields>
  <rowItems count="8">
    <i>
      <x/>
    </i>
    <i>
      <x v="1"/>
    </i>
    <i>
      <x v="2"/>
    </i>
    <i>
      <x v="3"/>
    </i>
    <i>
      <x v="4"/>
    </i>
    <i>
      <x v="5"/>
    </i>
    <i>
      <x v="6"/>
    </i>
    <i>
      <x v="7"/>
    </i>
  </rowItems>
  <colFields count="1">
    <field x="-2"/>
  </colFields>
  <colItems count="2">
    <i>
      <x/>
    </i>
    <i i="1">
      <x v="1"/>
    </i>
  </colItems>
  <dataFields count="2">
    <dataField name="Sum of Target" fld="3" showDataAs="percentOfTotal" baseField="0" baseItem="0" numFmtId="9"/>
    <dataField name="Sum of Target2" fld="3" baseField="0" baseItem="0" numFmtId="165"/>
  </dataFields>
  <formats count="5">
    <format dxfId="505">
      <pivotArea collapsedLevelsAreSubtotals="1" fieldPosition="0">
        <references count="1">
          <reference field="1" count="0"/>
        </references>
      </pivotArea>
    </format>
    <format dxfId="504">
      <pivotArea outline="0" collapsedLevelsAreSubtotals="1" fieldPosition="0"/>
    </format>
    <format dxfId="503">
      <pivotArea outline="0" fieldPosition="0">
        <references count="1">
          <reference field="4294967294" count="1">
            <x v="0"/>
          </reference>
        </references>
      </pivotArea>
    </format>
    <format dxfId="502">
      <pivotArea outline="0" collapsedLevelsAreSubtotals="1" fieldPosition="0">
        <references count="1">
          <reference field="4294967294" count="1" selected="0">
            <x v="0"/>
          </reference>
        </references>
      </pivotArea>
    </format>
    <format dxfId="50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FB148A-5069-4548-8FB9-AE476C338705}"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K49:M57" firstHeaderRow="0" firstDataRow="1" firstDataCol="1"/>
  <pivotFields count="4">
    <pivotField showAll="0">
      <items count="5">
        <item x="0"/>
        <item h="1" x="1"/>
        <item h="1" x="2"/>
        <item h="1" x="3"/>
        <item t="default"/>
      </items>
    </pivotField>
    <pivotField axis="axisRow" showAll="0">
      <items count="9">
        <item x="4"/>
        <item x="0"/>
        <item x="6"/>
        <item x="5"/>
        <item x="7"/>
        <item x="3"/>
        <item x="1"/>
        <item x="2"/>
        <item t="default"/>
      </items>
    </pivotField>
    <pivotField dataField="1" showAll="0"/>
    <pivotField showAll="0"/>
  </pivotFields>
  <rowFields count="1">
    <field x="1"/>
  </rowFields>
  <rowItems count="8">
    <i>
      <x/>
    </i>
    <i>
      <x v="1"/>
    </i>
    <i>
      <x v="2"/>
    </i>
    <i>
      <x v="3"/>
    </i>
    <i>
      <x v="4"/>
    </i>
    <i>
      <x v="5"/>
    </i>
    <i>
      <x v="6"/>
    </i>
    <i>
      <x v="7"/>
    </i>
  </rowItems>
  <colFields count="1">
    <field x="-2"/>
  </colFields>
  <colItems count="2">
    <i>
      <x/>
    </i>
    <i i="1">
      <x v="1"/>
    </i>
  </colItems>
  <dataFields count="2">
    <dataField name="Sum of Amount" fld="2" showDataAs="percentOfTotal" baseField="0" baseItem="0" numFmtId="9"/>
    <dataField name="Sum of Amount2" fld="2" baseField="0" baseItem="0" numFmtId="165"/>
  </dataFields>
  <formats count="4">
    <format dxfId="509">
      <pivotArea collapsedLevelsAreSubtotals="1" fieldPosition="0">
        <references count="1">
          <reference field="1" count="0"/>
        </references>
      </pivotArea>
    </format>
    <format dxfId="508">
      <pivotArea outline="0" fieldPosition="0">
        <references count="1">
          <reference field="4294967294" count="1">
            <x v="0"/>
          </reference>
        </references>
      </pivotArea>
    </format>
    <format dxfId="507">
      <pivotArea outline="0" collapsedLevelsAreSubtotals="1" fieldPosition="0"/>
    </format>
    <format dxfId="50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F2DF75-175C-42A6-AD96-99FE6A97784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9" firstHeaderRow="0" firstDataRow="1" firstDataCol="1"/>
  <pivotFields count="9">
    <pivotField showAll="0">
      <items count="5">
        <item h="1" x="3"/>
        <item h="1" x="1"/>
        <item h="1" x="2"/>
        <item x="0"/>
        <item t="default"/>
      </items>
    </pivotField>
    <pivotField showAll="0"/>
    <pivotField axis="axisRow" showAll="0">
      <items count="6">
        <item x="3"/>
        <item x="1"/>
        <item x="2"/>
        <item x="4"/>
        <item x="0"/>
        <item t="default"/>
      </items>
    </pivotField>
    <pivotField showAll="0"/>
    <pivotField dataField="1" showAll="0"/>
    <pivotField dataField="1" showAll="0"/>
    <pivotField showAll="0"/>
    <pivotField showAll="0"/>
    <pivotField showAll="0"/>
  </pivotFields>
  <rowFields count="1">
    <field x="2"/>
  </rowFields>
  <rowItems count="6">
    <i>
      <x/>
    </i>
    <i>
      <x v="1"/>
    </i>
    <i>
      <x v="2"/>
    </i>
    <i>
      <x v="3"/>
    </i>
    <i>
      <x v="4"/>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20">
    <format dxfId="529">
      <pivotArea type="all" dataOnly="0" outline="0" fieldPosition="0"/>
    </format>
    <format dxfId="528">
      <pivotArea outline="0" collapsedLevelsAreSubtotals="1" fieldPosition="0"/>
    </format>
    <format dxfId="527">
      <pivotArea field="2" type="button" dataOnly="0" labelOnly="1" outline="0" axis="axisRow" fieldPosition="0"/>
    </format>
    <format dxfId="526">
      <pivotArea dataOnly="0" labelOnly="1" fieldPosition="0">
        <references count="1">
          <reference field="2" count="0"/>
        </references>
      </pivotArea>
    </format>
    <format dxfId="525">
      <pivotArea dataOnly="0" labelOnly="1" grandRow="1" outline="0" fieldPosition="0"/>
    </format>
    <format dxfId="524">
      <pivotArea dataOnly="0" labelOnly="1" outline="0" fieldPosition="0">
        <references count="1">
          <reference field="4294967294" count="1">
            <x v="0"/>
          </reference>
        </references>
      </pivotArea>
    </format>
    <format dxfId="523">
      <pivotArea type="all" dataOnly="0" outline="0" fieldPosition="0"/>
    </format>
    <format dxfId="522">
      <pivotArea outline="0" collapsedLevelsAreSubtotals="1" fieldPosition="0"/>
    </format>
    <format dxfId="521">
      <pivotArea field="2" type="button" dataOnly="0" labelOnly="1" outline="0" axis="axisRow" fieldPosition="0"/>
    </format>
    <format dxfId="520">
      <pivotArea dataOnly="0" labelOnly="1" fieldPosition="0">
        <references count="1">
          <reference field="2" count="0"/>
        </references>
      </pivotArea>
    </format>
    <format dxfId="519">
      <pivotArea dataOnly="0" labelOnly="1" grandRow="1" outline="0" fieldPosition="0"/>
    </format>
    <format dxfId="518">
      <pivotArea dataOnly="0" labelOnly="1" outline="0" fieldPosition="0">
        <references count="1">
          <reference field="4294967294" count="1">
            <x v="0"/>
          </reference>
        </references>
      </pivotArea>
    </format>
    <format dxfId="517">
      <pivotArea type="all" dataOnly="0" outline="0" fieldPosition="0"/>
    </format>
    <format dxfId="516">
      <pivotArea outline="0" collapsedLevelsAreSubtotals="1" fieldPosition="0"/>
    </format>
    <format dxfId="515">
      <pivotArea dataOnly="0" labelOnly="1" outline="0" fieldPosition="0">
        <references count="1">
          <reference field="4294967294" count="1">
            <x v="0"/>
          </reference>
        </references>
      </pivotArea>
    </format>
    <format dxfId="514">
      <pivotArea field="2" type="button" dataOnly="0" labelOnly="1" outline="0" axis="axisRow" fieldPosition="0"/>
    </format>
    <format dxfId="513">
      <pivotArea dataOnly="0" labelOnly="1" fieldPosition="0">
        <references count="1">
          <reference field="2" count="0"/>
        </references>
      </pivotArea>
    </format>
    <format dxfId="512">
      <pivotArea dataOnly="0" labelOnly="1" grandRow="1" outline="0" fieldPosition="0"/>
    </format>
    <format dxfId="511">
      <pivotArea collapsedLevelsAreSubtotals="1" fieldPosition="0">
        <references count="2">
          <reference field="4294967294" count="1" selected="0">
            <x v="0"/>
          </reference>
          <reference field="2" count="0"/>
        </references>
      </pivotArea>
    </format>
    <format dxfId="51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F99749-8597-4E41-83CF-278EDDA728FB}" sourceName="Year">
  <pivotTables>
    <pivotTable tabId="2" name="PivotTable5"/>
    <pivotTable tabId="2" name="PivotTable6"/>
    <pivotTable tabId="2" name="PivotTable2"/>
    <pivotTable tabId="2" name="PivotTable3"/>
    <pivotTable tabId="2" name="PivotTable4"/>
  </pivotTables>
  <data>
    <tabular pivotCacheId="1781578387">
      <items count="4">
        <i x="3"/>
        <i x="1"/>
        <i x="2"/>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90B8ECC4-D55E-4AD5-AEB7-71B96D8CBFCB}" sourceName="POS">
  <pivotTables>
    <pivotTable tabId="2" name="PivotTable7"/>
    <pivotTable tabId="2" name="PivotTable11"/>
    <pivotTable tabId="2" name="PivotTable14"/>
    <pivotTable tabId="2" name="PivotTable8"/>
    <pivotTable tabId="2" name="PivotTable9"/>
  </pivotTables>
  <data>
    <tabular pivotCacheId="1346604063" showMissing="0">
      <items count="3">
        <i x="1"/>
        <i x="0" s="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8FCF07E-4BAE-4094-A979-A8B5F7DB05AD}" sourceName="Year">
  <pivotTables>
    <pivotTable tabId="2" name="PivotTable7"/>
    <pivotTable tabId="2" name="PivotTable11"/>
    <pivotTable tabId="2" name="PivotTable9"/>
    <pivotTable tabId="2" name="PivotTable8"/>
    <pivotTable tabId="2" name="PivotTable14"/>
  </pivotTables>
  <data>
    <tabular pivotCacheId="1346604063">
      <items count="3">
        <i x="2"/>
        <i x="1" s="1"/>
        <i x="0"/>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E55E4BA-92E0-41E5-BAE6-81D538056A28}" sourceName="Payment Method">
  <pivotTables>
    <pivotTable tabId="2" name="PivotTable9"/>
    <pivotTable tabId="2" name="PivotTable11"/>
    <pivotTable tabId="2" name="PivotTable14"/>
    <pivotTable tabId="2" name="PivotTable7"/>
    <pivotTable tabId="2" name="PivotTable8"/>
  </pivotTables>
  <data>
    <tabular pivotCacheId="1346604063" showMissing="0" crossFilter="showItemsWithNoData">
      <items count="6">
        <i x="1"/>
        <i x="0" s="1"/>
        <i x="5" nd="1"/>
        <i x="2" nd="1"/>
        <i x="4"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6934CF3-B15A-4C13-A518-D513546D8B6E}" sourceName="Year">
  <pivotTables>
    <pivotTable tabId="2" name="PivotTable16"/>
    <pivotTable tabId="2" name="PivotTable10"/>
    <pivotTable tabId="2" name="PivotTable1"/>
  </pivotTables>
  <data>
    <tabular pivotCacheId="1012087198" showMissing="0">
      <items count="4">
        <i x="0" s="1"/>
        <i x="1"/>
        <i x="2"/>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F5E7581-F30A-4A72-8A23-B5D29F0BDA2A}" sourceName="Country">
  <pivotTables>
    <pivotTable tabId="2" name="PivotTable1"/>
    <pivotTable tabId="2" name="PivotTable10"/>
    <pivotTable tabId="2" name="PivotTable16"/>
  </pivotTables>
  <data>
    <tabular pivotCacheId="1012087198">
      <items count="8">
        <i x="4" s="1"/>
        <i x="0" s="1"/>
        <i x="6" s="1"/>
        <i x="5" s="1"/>
        <i x="7" s="1"/>
        <i x="3" s="1"/>
        <i x="1"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BC8B7F8-430E-4EDA-A9FA-CB4AE0868EB1}" cache="Slicer_Year" caption="Year" columnCount="4" showCaption="0" style="SlicerStyleLight2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2DE6ECF-AA20-4CED-9905-2936C7B15B05}" cache="Slicer_Year2" caption="Year" columnCount="4" showCaption="0" style="SlicerStyleLight2 2" rowHeight="241300"/>
  <slicer name="Country" xr10:uid="{9130F603-FBEC-4844-B750-A65F09BD2A64}" cache="Slicer_Country" caption="Country" columnCount="8" showCaption="0" style="SlicerStyleLight2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 xr10:uid="{6929B9D3-2557-42F8-871E-21F3AA2B3E99}" cache="Slicer_POS" caption="POS" columnCount="2" showCaption="0" style="SlicerStyleLight2 2" rowHeight="241300"/>
  <slicer name="Year" xr10:uid="{7CA4AF9F-F263-4607-A317-F383A3C56792}" cache="Slicer_Year1" caption="Year" columnCount="3" showCaption="0" style="SlicerStyleLight2 2" rowHeight="241300"/>
  <slicer name="Payment Method" xr10:uid="{340F100B-44ED-456E-B7B4-69A493795419}" cache="Slicer_Payment_Method" caption="Payment Method" columnCount="2" showCaption="0" style="SlicerStyleLight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5A46D5-3E6C-4F9B-81BA-8F4717F8E7A0}" name="Table1" displayName="Table1" ref="A1:L1001" totalsRowShown="0" headerRowDxfId="563" headerRowBorderDxfId="562" tableBorderDxfId="561">
  <autoFilter ref="A1:L1001" xr:uid="{CA5A46D5-3E6C-4F9B-81BA-8F4717F8E7A0}"/>
  <tableColumns count="12">
    <tableColumn id="1" xr3:uid="{79BA80B5-9E53-4128-A0F5-421C7B8EB984}" name="Order Number"/>
    <tableColumn id="2" xr3:uid="{748FFE6D-9983-407C-B875-9EE5F6D60DF2}" name="Year" dataDxfId="560"/>
    <tableColumn id="3" xr3:uid="{EA77E98A-D54B-4288-876C-7FFD85349694}" name="Month" dataDxfId="559"/>
    <tableColumn id="4" xr3:uid="{31AFA2D7-1807-4987-AD62-28477DD3EEB0}" name="POS"/>
    <tableColumn id="5" xr3:uid="{20CC25AA-7E5A-4B6A-B86F-D1050D98AE10}" name="Payment Method"/>
    <tableColumn id="6" xr3:uid="{E73DD47B-F8EE-4DC4-8CCC-056650C0EA0A}" name="Assembly Stage"/>
    <tableColumn id="7" xr3:uid="{60AA2CBF-E389-4DDC-B61D-859196522F73}" name="Registration Status"/>
    <tableColumn id="8" xr3:uid="{C34C5F5D-07AF-452B-B535-6D9195C06399}" name="Sale Status"/>
    <tableColumn id="9" xr3:uid="{ACE70F96-2698-435F-A2E5-A22CA7F1A67E}" name="Delivery Type"/>
    <tableColumn id="10" xr3:uid="{81ED6F87-1E67-424F-81C6-2DCB85F30C3A}" name="Amount" dataDxfId="558"/>
    <tableColumn id="11" xr3:uid="{308AAA8E-1E3A-4CE2-A14F-B1AC265F0CC8}" name="Target" dataDxfId="557"/>
    <tableColumn id="12" xr3:uid="{FBBDF714-25C2-4F7F-9C5A-DEE7BFBA2DFE}" name="Month2" dataDxfId="556">
      <calculatedColumnFormula>TEXT(DATE(2000, Table1[[#This Row],[Month]], 1), "mmm")</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119AD0-F3BE-4574-9402-661E4150D6DF}" name="Table5" displayName="Table5" ref="R1:Z501" totalsRowShown="0" headerRowDxfId="555" headerRowBorderDxfId="554" tableBorderDxfId="553">
  <autoFilter ref="R1:Z501" xr:uid="{00000000-0001-0000-0000-000000000000}"/>
  <tableColumns count="9">
    <tableColumn id="1" xr3:uid="{CADA309C-C93B-4416-A797-9BDDA672DE7E}" name="Year"/>
    <tableColumn id="2" xr3:uid="{FAB33D3D-68CD-467F-BC02-19AB1B6DFEB4}" name="Month"/>
    <tableColumn id="3" xr3:uid="{8094BB2F-734A-4187-A95C-0C20529FC2CE}" name="Income Source"/>
    <tableColumn id="4" xr3:uid="{B8F19109-508B-4114-A9EA-D7B2EC550DF5}" name="Income Breakdown"/>
    <tableColumn id="5" xr3:uid="{86D3D232-223B-4717-B4C3-6F0AC5C4EB4C}" name="Counts"/>
    <tableColumn id="6" xr3:uid="{C43F883A-857B-44D4-B09C-130F8D7E43E1}" name="Income"/>
    <tableColumn id="7" xr3:uid="{FE888372-0E0B-4AF6-B37F-CFBBDE901FF1}" name="Target Income"/>
    <tableColumn id="8" xr3:uid="{DD4850BC-CED9-492E-B25C-82EB1F02EA27}" name="Operating Profit"/>
    <tableColumn id="9" xr3:uid="{157FD351-20A3-4395-BE92-C68CFA4E6470}" name="Marketing Strateg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0410DE4-62DB-43E6-A755-4BD89696B6DF}" name="Table9" displayName="Table9" ref="AD1:AG501" totalsRowShown="0" headerRowDxfId="552" headerRowBorderDxfId="551" tableBorderDxfId="550">
  <autoFilter ref="AD1:AG501" xr:uid="{40410DE4-62DB-43E6-A755-4BD89696B6DF}"/>
  <tableColumns count="4">
    <tableColumn id="1" xr3:uid="{C02C9109-39F4-4119-A9C2-877F9EBC9EE9}" name="Year"/>
    <tableColumn id="2" xr3:uid="{78B8155A-F01C-460A-B3F0-F10B1DB4E471}" name="Country"/>
    <tableColumn id="3" xr3:uid="{1143E4BB-2F3C-433E-812C-93E8E3711AF3}" name="Amount"/>
    <tableColumn id="4" xr3:uid="{3438ABA6-B7FF-48E8-ADED-93CE31CD61C9}" name="Targe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CAD50BF-F2B6-4CEE-AE65-B2E4443DF79F}" name="Table11" displayName="Table11" ref="F2:M7" totalsRowShown="0">
  <autoFilter ref="F2:M7" xr:uid="{CCAD50BF-F2B6-4CEE-AE65-B2E4443DF79F}"/>
  <tableColumns count="8">
    <tableColumn id="1" xr3:uid="{A551043E-A6D9-47D2-BB96-828294314223}" name="Income Source" dataDxfId="444"/>
    <tableColumn id="2" xr3:uid="{44AA269D-2624-47D1-9464-0383EAA81450}" name="X" dataDxfId="443"/>
    <tableColumn id="3" xr3:uid="{CAF2D7FB-3B0C-408D-8E84-A0F852CC7395}" name="Y" dataDxfId="442"/>
    <tableColumn id="4" xr3:uid="{7A73FD3D-C897-452C-B3CE-BC3A77635929}" name="Amount" dataDxfId="441" dataCellStyle="Comma">
      <calculatedColumnFormula>VLOOKUP(Table11[[#This Row],[Income Source]],$B$3:$D$9,2,0)</calculatedColumnFormula>
    </tableColumn>
    <tableColumn id="5" xr3:uid="{D8A587BC-7732-473B-A1B2-141D6ECC79FC}" name="Max" dataDxfId="440" dataCellStyle="Comma">
      <calculatedColumnFormula>IF(Table11[[#This Row],[Amount]]=MAX(Table11[Amount]),Table11[[#This Row],[Amount]],"")</calculatedColumnFormula>
    </tableColumn>
    <tableColumn id="6" xr3:uid="{43F81FE6-1A4C-4AB5-B1C0-2A3D3730C891}" name="without Max" dataDxfId="439" dataCellStyle="Comma">
      <calculatedColumnFormula>IF(Table11[[#This Row],[Amount]]=MAX(Table11[Amount]),"",Table11[[#This Row],[Amount]])</calculatedColumnFormula>
    </tableColumn>
    <tableColumn id="7" xr3:uid="{0207DE9C-B45E-4C4B-B1F1-C2C0E360E4BD}" name="count" dataDxfId="438" dataCellStyle="Comma">
      <calculatedColumnFormula>VLOOKUP(Table11[[#This Row],[Income Source]],$B$4:$E$8,3,0)</calculatedColumnFormula>
    </tableColumn>
    <tableColumn id="8" xr3:uid="{7CE7BBCC-B289-4A5F-8DD2-16D949CDC48D}" name="count %" dataDxfId="437" dataCellStyle="Percent">
      <calculatedColumnFormula>VLOOKUP(Table11[[#This Row],[Income Source]],$B$4:$E$8,4,0)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933FF"/>
  </sheetPr>
  <dimension ref="A1:AG1001"/>
  <sheetViews>
    <sheetView showGridLines="0" topLeftCell="R1" zoomScale="85" zoomScaleNormal="85" workbookViewId="0">
      <selection activeCell="AE2" sqref="AE2"/>
    </sheetView>
  </sheetViews>
  <sheetFormatPr defaultRowHeight="15" x14ac:dyDescent="0.25"/>
  <cols>
    <col min="1" max="1" width="18.5703125" bestFit="1" customWidth="1"/>
    <col min="2" max="2" width="10.28515625" style="52" bestFit="1" customWidth="1"/>
    <col min="3" max="3" width="11.85546875" style="52" bestFit="1" customWidth="1"/>
    <col min="4" max="4" width="9.85546875" bestFit="1" customWidth="1"/>
    <col min="5" max="5" width="21.140625" bestFit="1" customWidth="1"/>
    <col min="6" max="6" width="20" bestFit="1" customWidth="1"/>
    <col min="7" max="7" width="22.42578125" bestFit="1" customWidth="1"/>
    <col min="8" max="8" width="15.7109375" bestFit="1" customWidth="1"/>
    <col min="9" max="9" width="18.140625" bestFit="1" customWidth="1"/>
    <col min="10" max="10" width="18.42578125" style="52" customWidth="1"/>
    <col min="11" max="11" width="18.140625" style="3" customWidth="1"/>
    <col min="12" max="12" width="12.85546875" style="3" bestFit="1" customWidth="1"/>
    <col min="17" max="17" width="9.140625" customWidth="1"/>
    <col min="18" max="19" width="13.7109375" bestFit="1" customWidth="1"/>
    <col min="20" max="20" width="18.85546875" bestFit="1" customWidth="1"/>
    <col min="21" max="21" width="28" bestFit="1" customWidth="1"/>
    <col min="22" max="22" width="13.7109375" bestFit="1" customWidth="1"/>
    <col min="23" max="23" width="13.7109375" style="3" bestFit="1" customWidth="1"/>
    <col min="24" max="24" width="15.7109375" customWidth="1"/>
    <col min="25" max="25" width="17.42578125" customWidth="1"/>
    <col min="26" max="26" width="20" customWidth="1"/>
    <col min="27" max="27" width="11.140625" customWidth="1"/>
    <col min="31" max="34" width="10.42578125" customWidth="1"/>
  </cols>
  <sheetData>
    <row r="1" spans="1:33" x14ac:dyDescent="0.25">
      <c r="A1" s="1" t="s">
        <v>0</v>
      </c>
      <c r="B1" s="51" t="s">
        <v>1</v>
      </c>
      <c r="C1" s="51" t="s">
        <v>2</v>
      </c>
      <c r="D1" s="1" t="s">
        <v>3</v>
      </c>
      <c r="E1" s="1" t="s">
        <v>4</v>
      </c>
      <c r="F1" s="1" t="s">
        <v>5</v>
      </c>
      <c r="G1" s="1" t="s">
        <v>6</v>
      </c>
      <c r="H1" s="1" t="s">
        <v>7</v>
      </c>
      <c r="I1" s="1" t="s">
        <v>8</v>
      </c>
      <c r="J1" s="51" t="s">
        <v>9</v>
      </c>
      <c r="K1" s="49" t="s">
        <v>10</v>
      </c>
      <c r="L1" s="50" t="s">
        <v>1021</v>
      </c>
      <c r="R1" s="2" t="s">
        <v>1</v>
      </c>
      <c r="S1" s="2" t="s">
        <v>2</v>
      </c>
      <c r="T1" s="2" t="s">
        <v>1026</v>
      </c>
      <c r="U1" s="2" t="s">
        <v>1027</v>
      </c>
      <c r="V1" s="2" t="s">
        <v>1028</v>
      </c>
      <c r="W1" s="2" t="s">
        <v>1029</v>
      </c>
      <c r="X1" s="2" t="s">
        <v>1030</v>
      </c>
      <c r="Y1" s="2" t="s">
        <v>1031</v>
      </c>
      <c r="Z1" s="2" t="s">
        <v>1032</v>
      </c>
      <c r="AA1" s="4"/>
      <c r="AD1" s="2" t="s">
        <v>1</v>
      </c>
      <c r="AE1" s="2" t="s">
        <v>1022</v>
      </c>
      <c r="AF1" s="2" t="s">
        <v>9</v>
      </c>
      <c r="AG1" s="2" t="s">
        <v>10</v>
      </c>
    </row>
    <row r="2" spans="1:33" x14ac:dyDescent="0.25">
      <c r="A2" t="s">
        <v>11</v>
      </c>
      <c r="B2" s="52">
        <v>2024</v>
      </c>
      <c r="C2" s="52">
        <v>8</v>
      </c>
      <c r="D2" t="s">
        <v>1104</v>
      </c>
      <c r="E2" t="s">
        <v>1107</v>
      </c>
      <c r="F2" t="s">
        <v>1011</v>
      </c>
      <c r="G2" t="s">
        <v>1014</v>
      </c>
      <c r="H2" t="s">
        <v>1016</v>
      </c>
      <c r="I2" t="s">
        <v>1018</v>
      </c>
      <c r="J2" s="52">
        <v>76444.259999999995</v>
      </c>
      <c r="K2" s="3">
        <v>81093.62</v>
      </c>
      <c r="L2" s="3" t="str">
        <f>TEXT(DATE(2000, Table1[[#This Row],[Month]], 1), "mmm")</f>
        <v>Aug</v>
      </c>
      <c r="R2">
        <v>2025</v>
      </c>
      <c r="S2" t="s">
        <v>1033</v>
      </c>
      <c r="T2" t="s">
        <v>1034</v>
      </c>
      <c r="U2" t="s">
        <v>1035</v>
      </c>
      <c r="V2">
        <v>535</v>
      </c>
      <c r="W2">
        <v>29590.53</v>
      </c>
      <c r="X2">
        <v>32157.72</v>
      </c>
      <c r="Y2">
        <v>15621.75</v>
      </c>
      <c r="Z2" t="s">
        <v>1036</v>
      </c>
      <c r="AD2">
        <v>2022</v>
      </c>
      <c r="AE2" t="s">
        <v>1025</v>
      </c>
      <c r="AF2">
        <v>72254.570000000007</v>
      </c>
      <c r="AG2">
        <v>86033.66</v>
      </c>
    </row>
    <row r="3" spans="1:33" x14ac:dyDescent="0.25">
      <c r="A3" t="s">
        <v>12</v>
      </c>
      <c r="B3" s="52">
        <v>2023</v>
      </c>
      <c r="C3" s="52">
        <v>4</v>
      </c>
      <c r="D3" t="s">
        <v>1104</v>
      </c>
      <c r="E3" t="s">
        <v>1107</v>
      </c>
      <c r="F3" t="s">
        <v>1012</v>
      </c>
      <c r="G3" t="s">
        <v>1014</v>
      </c>
      <c r="H3" t="s">
        <v>1017</v>
      </c>
      <c r="I3" t="s">
        <v>1018</v>
      </c>
      <c r="J3" s="52">
        <v>63569.15</v>
      </c>
      <c r="K3" s="3">
        <v>70682.36</v>
      </c>
      <c r="L3" s="3" t="str">
        <f>TEXT(DATE(2000, Table1[[#This Row],[Month]], 1), "mmm")</f>
        <v>Apr</v>
      </c>
      <c r="R3">
        <v>2025</v>
      </c>
      <c r="S3" t="s">
        <v>1037</v>
      </c>
      <c r="T3" t="s">
        <v>1038</v>
      </c>
      <c r="U3" t="s">
        <v>1039</v>
      </c>
      <c r="V3">
        <v>521</v>
      </c>
      <c r="W3">
        <v>3862.12</v>
      </c>
      <c r="X3">
        <v>7340.67</v>
      </c>
      <c r="Y3">
        <v>2290.2800000000002</v>
      </c>
      <c r="Z3" t="s">
        <v>1040</v>
      </c>
      <c r="AD3">
        <v>2023</v>
      </c>
      <c r="AE3" t="s">
        <v>1081</v>
      </c>
      <c r="AF3">
        <v>71034.48</v>
      </c>
      <c r="AG3">
        <v>80166.64</v>
      </c>
    </row>
    <row r="4" spans="1:33" x14ac:dyDescent="0.25">
      <c r="A4" t="s">
        <v>13</v>
      </c>
      <c r="B4" s="52">
        <v>2022</v>
      </c>
      <c r="C4" s="52">
        <v>4</v>
      </c>
      <c r="D4" t="s">
        <v>1103</v>
      </c>
      <c r="E4" t="s">
        <v>1107</v>
      </c>
      <c r="F4" t="s">
        <v>1012</v>
      </c>
      <c r="G4" t="s">
        <v>1014</v>
      </c>
      <c r="H4" t="s">
        <v>1017</v>
      </c>
      <c r="I4" t="s">
        <v>1019</v>
      </c>
      <c r="J4" s="52">
        <v>24800.62</v>
      </c>
      <c r="K4" s="3">
        <v>42640.72</v>
      </c>
      <c r="L4" s="3" t="str">
        <f>TEXT(DATE(2000, Table1[[#This Row],[Month]], 1), "mmm")</f>
        <v>Apr</v>
      </c>
      <c r="R4">
        <v>2023</v>
      </c>
      <c r="S4" t="s">
        <v>1041</v>
      </c>
      <c r="T4" t="s">
        <v>1042</v>
      </c>
      <c r="U4" t="s">
        <v>1043</v>
      </c>
      <c r="V4">
        <v>921</v>
      </c>
      <c r="W4">
        <v>36071.43</v>
      </c>
      <c r="X4">
        <v>40436.15</v>
      </c>
      <c r="Y4">
        <v>12927.81</v>
      </c>
      <c r="Z4" t="s">
        <v>1044</v>
      </c>
      <c r="AD4">
        <v>2024</v>
      </c>
      <c r="AE4" t="s">
        <v>1023</v>
      </c>
      <c r="AF4">
        <v>44384.46</v>
      </c>
      <c r="AG4">
        <v>52316.92</v>
      </c>
    </row>
    <row r="5" spans="1:33" x14ac:dyDescent="0.25">
      <c r="A5" t="s">
        <v>14</v>
      </c>
      <c r="B5" s="52">
        <v>2024</v>
      </c>
      <c r="C5" s="52">
        <v>11</v>
      </c>
      <c r="D5" t="s">
        <v>1104</v>
      </c>
      <c r="E5" t="s">
        <v>1107</v>
      </c>
      <c r="F5" t="s">
        <v>1012</v>
      </c>
      <c r="G5" t="s">
        <v>1014</v>
      </c>
      <c r="H5" t="s">
        <v>1013</v>
      </c>
      <c r="I5" t="s">
        <v>1018</v>
      </c>
      <c r="J5" s="52">
        <v>19535.169999999998</v>
      </c>
      <c r="K5" s="3">
        <v>14383.13</v>
      </c>
      <c r="L5" s="3" t="str">
        <f>TEXT(DATE(2000, Table1[[#This Row],[Month]], 1), "mmm")</f>
        <v>Nov</v>
      </c>
      <c r="R5">
        <v>2023</v>
      </c>
      <c r="S5" t="s">
        <v>1041</v>
      </c>
      <c r="T5" t="s">
        <v>1045</v>
      </c>
      <c r="U5" t="s">
        <v>1046</v>
      </c>
      <c r="V5">
        <v>34</v>
      </c>
      <c r="W5">
        <v>17963.32</v>
      </c>
      <c r="X5">
        <v>18739.71</v>
      </c>
      <c r="Y5">
        <v>12089.23</v>
      </c>
      <c r="Z5" t="s">
        <v>1047</v>
      </c>
      <c r="AD5">
        <v>2022</v>
      </c>
      <c r="AE5" t="s">
        <v>1082</v>
      </c>
      <c r="AF5">
        <v>16118.04</v>
      </c>
      <c r="AG5">
        <v>22724.14</v>
      </c>
    </row>
    <row r="6" spans="1:33" x14ac:dyDescent="0.25">
      <c r="A6" t="s">
        <v>15</v>
      </c>
      <c r="B6" s="52">
        <v>2024</v>
      </c>
      <c r="C6" s="52">
        <v>6</v>
      </c>
      <c r="D6" t="s">
        <v>1103</v>
      </c>
      <c r="E6" t="s">
        <v>1107</v>
      </c>
      <c r="F6" t="s">
        <v>1012</v>
      </c>
      <c r="G6" t="s">
        <v>1015</v>
      </c>
      <c r="H6" t="s">
        <v>1016</v>
      </c>
      <c r="I6" t="s">
        <v>1019</v>
      </c>
      <c r="J6" s="52">
        <v>78042.92</v>
      </c>
      <c r="K6" s="3">
        <v>96032.01</v>
      </c>
      <c r="L6" s="3" t="str">
        <f>TEXT(DATE(2000, Table1[[#This Row],[Month]], 1), "mmm")</f>
        <v>Jun</v>
      </c>
      <c r="R6">
        <v>2023</v>
      </c>
      <c r="S6" t="s">
        <v>1041</v>
      </c>
      <c r="T6" t="s">
        <v>1042</v>
      </c>
      <c r="U6" t="s">
        <v>1048</v>
      </c>
      <c r="V6">
        <v>291</v>
      </c>
      <c r="W6">
        <v>17176.46</v>
      </c>
      <c r="X6">
        <v>25387.82</v>
      </c>
      <c r="Y6">
        <v>6443.96</v>
      </c>
      <c r="Z6" t="s">
        <v>1049</v>
      </c>
      <c r="AD6">
        <v>2022</v>
      </c>
      <c r="AE6" t="s">
        <v>1025</v>
      </c>
      <c r="AF6">
        <v>48057.41</v>
      </c>
      <c r="AG6">
        <v>61310.59</v>
      </c>
    </row>
    <row r="7" spans="1:33" x14ac:dyDescent="0.25">
      <c r="A7" t="s">
        <v>16</v>
      </c>
      <c r="B7" s="52">
        <v>2024</v>
      </c>
      <c r="C7" s="52">
        <v>2</v>
      </c>
      <c r="D7" t="s">
        <v>1104</v>
      </c>
      <c r="E7" t="s">
        <v>1108</v>
      </c>
      <c r="F7" t="s">
        <v>1012</v>
      </c>
      <c r="G7" t="s">
        <v>1014</v>
      </c>
      <c r="H7" t="s">
        <v>1013</v>
      </c>
      <c r="I7" t="s">
        <v>1019</v>
      </c>
      <c r="J7" s="52">
        <v>23831.18</v>
      </c>
      <c r="K7" s="3">
        <v>95701.39</v>
      </c>
      <c r="L7" s="3" t="str">
        <f>TEXT(DATE(2000, Table1[[#This Row],[Month]], 1), "mmm")</f>
        <v>Feb</v>
      </c>
      <c r="R7">
        <v>2024</v>
      </c>
      <c r="S7" t="s">
        <v>1050</v>
      </c>
      <c r="T7" t="s">
        <v>1038</v>
      </c>
      <c r="U7" t="s">
        <v>1039</v>
      </c>
      <c r="V7">
        <v>154</v>
      </c>
      <c r="W7">
        <v>9120.2000000000007</v>
      </c>
      <c r="X7">
        <v>15820.37</v>
      </c>
      <c r="Y7">
        <v>2995.84</v>
      </c>
      <c r="Z7" t="s">
        <v>1051</v>
      </c>
      <c r="AD7">
        <v>2025</v>
      </c>
      <c r="AE7" t="s">
        <v>1083</v>
      </c>
      <c r="AF7">
        <v>92163.04</v>
      </c>
      <c r="AG7">
        <v>99388.939999999988</v>
      </c>
    </row>
    <row r="8" spans="1:33" x14ac:dyDescent="0.25">
      <c r="A8" t="s">
        <v>17</v>
      </c>
      <c r="B8" s="52">
        <v>2024</v>
      </c>
      <c r="C8" s="52">
        <v>7</v>
      </c>
      <c r="D8" t="s">
        <v>1104</v>
      </c>
      <c r="E8" t="s">
        <v>1107</v>
      </c>
      <c r="F8" t="s">
        <v>1011</v>
      </c>
      <c r="G8" t="s">
        <v>1014</v>
      </c>
      <c r="H8" t="s">
        <v>1013</v>
      </c>
      <c r="I8" t="s">
        <v>1020</v>
      </c>
      <c r="J8" s="52">
        <v>16360.89</v>
      </c>
      <c r="K8" s="3">
        <v>18585.03</v>
      </c>
      <c r="L8" s="3" t="str">
        <f>TEXT(DATE(2000, Table1[[#This Row],[Month]], 1), "mmm")</f>
        <v>Jul</v>
      </c>
      <c r="R8">
        <v>2023</v>
      </c>
      <c r="S8" t="s">
        <v>1052</v>
      </c>
      <c r="T8" t="s">
        <v>1042</v>
      </c>
      <c r="U8" t="s">
        <v>1053</v>
      </c>
      <c r="V8">
        <v>686</v>
      </c>
      <c r="W8">
        <v>48845.4</v>
      </c>
      <c r="X8">
        <v>58364.23</v>
      </c>
      <c r="Y8">
        <v>29616.639999999999</v>
      </c>
      <c r="Z8" t="s">
        <v>1049</v>
      </c>
      <c r="AD8">
        <v>2023</v>
      </c>
      <c r="AE8" t="s">
        <v>1083</v>
      </c>
      <c r="AF8">
        <v>76860.89</v>
      </c>
      <c r="AG8">
        <v>89384.51</v>
      </c>
    </row>
    <row r="9" spans="1:33" x14ac:dyDescent="0.25">
      <c r="A9" t="s">
        <v>18</v>
      </c>
      <c r="B9" s="52">
        <v>2022</v>
      </c>
      <c r="C9" s="52">
        <v>11</v>
      </c>
      <c r="D9" t="s">
        <v>1104</v>
      </c>
      <c r="E9" t="s">
        <v>1107</v>
      </c>
      <c r="F9" t="s">
        <v>1013</v>
      </c>
      <c r="G9" t="s">
        <v>1014</v>
      </c>
      <c r="H9" t="s">
        <v>1017</v>
      </c>
      <c r="I9" t="s">
        <v>1020</v>
      </c>
      <c r="J9" s="52">
        <v>55496.36</v>
      </c>
      <c r="K9" s="3">
        <v>36129.46</v>
      </c>
      <c r="L9" s="3" t="str">
        <f>TEXT(DATE(2000, Table1[[#This Row],[Month]], 1), "mmm")</f>
        <v>Nov</v>
      </c>
      <c r="R9">
        <v>2022</v>
      </c>
      <c r="S9" t="s">
        <v>1054</v>
      </c>
      <c r="T9" t="s">
        <v>1034</v>
      </c>
      <c r="U9" t="s">
        <v>1055</v>
      </c>
      <c r="V9">
        <v>567</v>
      </c>
      <c r="W9">
        <v>44240.39</v>
      </c>
      <c r="X9">
        <v>54136.3</v>
      </c>
      <c r="Y9">
        <v>19171.14</v>
      </c>
      <c r="Z9" t="s">
        <v>1049</v>
      </c>
      <c r="AD9">
        <v>2022</v>
      </c>
      <c r="AE9" t="s">
        <v>1081</v>
      </c>
      <c r="AF9">
        <v>85061.37</v>
      </c>
      <c r="AG9">
        <v>97383.19</v>
      </c>
    </row>
    <row r="10" spans="1:33" x14ac:dyDescent="0.25">
      <c r="A10" t="s">
        <v>19</v>
      </c>
      <c r="B10" s="52">
        <v>2022</v>
      </c>
      <c r="C10" s="52">
        <v>9</v>
      </c>
      <c r="D10" t="s">
        <v>1103</v>
      </c>
      <c r="E10" t="s">
        <v>1107</v>
      </c>
      <c r="F10" t="s">
        <v>1012</v>
      </c>
      <c r="G10" t="s">
        <v>1014</v>
      </c>
      <c r="H10" t="s">
        <v>1017</v>
      </c>
      <c r="I10" t="s">
        <v>1020</v>
      </c>
      <c r="J10" s="52">
        <v>28392.61</v>
      </c>
      <c r="K10" s="3">
        <v>24319.79</v>
      </c>
      <c r="L10" s="3" t="str">
        <f>TEXT(DATE(2000, Table1[[#This Row],[Month]], 1), "mmm")</f>
        <v>Sep</v>
      </c>
      <c r="R10">
        <v>2023</v>
      </c>
      <c r="S10" t="s">
        <v>1052</v>
      </c>
      <c r="T10" t="s">
        <v>1042</v>
      </c>
      <c r="U10" t="s">
        <v>1053</v>
      </c>
      <c r="V10">
        <v>486</v>
      </c>
      <c r="W10">
        <v>26547.99</v>
      </c>
      <c r="X10">
        <v>34682.54</v>
      </c>
      <c r="Y10">
        <v>12158.22</v>
      </c>
      <c r="Z10" t="s">
        <v>1049</v>
      </c>
      <c r="AD10">
        <v>2022</v>
      </c>
      <c r="AE10" t="s">
        <v>1083</v>
      </c>
      <c r="AF10">
        <v>97248.8</v>
      </c>
      <c r="AG10">
        <v>99670.06</v>
      </c>
    </row>
    <row r="11" spans="1:33" x14ac:dyDescent="0.25">
      <c r="A11" t="s">
        <v>20</v>
      </c>
      <c r="B11" s="52">
        <v>2022</v>
      </c>
      <c r="C11" s="52">
        <v>11</v>
      </c>
      <c r="D11" t="s">
        <v>1103</v>
      </c>
      <c r="E11" t="s">
        <v>1108</v>
      </c>
      <c r="F11" t="s">
        <v>1013</v>
      </c>
      <c r="G11" t="s">
        <v>1015</v>
      </c>
      <c r="H11" t="s">
        <v>1013</v>
      </c>
      <c r="I11" t="s">
        <v>1020</v>
      </c>
      <c r="J11" s="52">
        <v>84562.79</v>
      </c>
      <c r="K11" s="3">
        <v>63698.02</v>
      </c>
      <c r="L11" s="3" t="str">
        <f>TEXT(DATE(2000, Table1[[#This Row],[Month]], 1), "mmm")</f>
        <v>Nov</v>
      </c>
      <c r="R11">
        <v>2023</v>
      </c>
      <c r="S11" t="s">
        <v>1033</v>
      </c>
      <c r="T11" t="s">
        <v>1056</v>
      </c>
      <c r="U11" t="s">
        <v>1057</v>
      </c>
      <c r="V11">
        <v>679</v>
      </c>
      <c r="W11">
        <v>3153.95</v>
      </c>
      <c r="X11">
        <v>7846.33</v>
      </c>
      <c r="Y11">
        <v>1508.5</v>
      </c>
      <c r="Z11" t="s">
        <v>1047</v>
      </c>
      <c r="AD11">
        <v>2024</v>
      </c>
      <c r="AE11" t="s">
        <v>1082</v>
      </c>
      <c r="AF11">
        <v>70000.25</v>
      </c>
      <c r="AG11">
        <v>85136.47</v>
      </c>
    </row>
    <row r="12" spans="1:33" x14ac:dyDescent="0.25">
      <c r="A12" t="s">
        <v>21</v>
      </c>
      <c r="B12" s="52">
        <v>2024</v>
      </c>
      <c r="C12" s="52">
        <v>10</v>
      </c>
      <c r="D12" t="s">
        <v>1104</v>
      </c>
      <c r="E12" t="s">
        <v>1107</v>
      </c>
      <c r="F12" t="s">
        <v>1013</v>
      </c>
      <c r="G12" t="s">
        <v>1015</v>
      </c>
      <c r="H12" t="s">
        <v>1016</v>
      </c>
      <c r="I12" t="s">
        <v>1020</v>
      </c>
      <c r="J12" s="52">
        <v>45659.62</v>
      </c>
      <c r="K12" s="3">
        <v>90890.96</v>
      </c>
      <c r="L12" s="3" t="str">
        <f>TEXT(DATE(2000, Table1[[#This Row],[Month]], 1), "mmm")</f>
        <v>Oct</v>
      </c>
      <c r="R12">
        <v>2025</v>
      </c>
      <c r="S12" t="s">
        <v>1058</v>
      </c>
      <c r="T12" t="s">
        <v>1042</v>
      </c>
      <c r="U12" t="s">
        <v>1059</v>
      </c>
      <c r="V12">
        <v>109</v>
      </c>
      <c r="W12">
        <v>8116.32</v>
      </c>
      <c r="X12">
        <v>13939.65</v>
      </c>
      <c r="Y12">
        <v>4713.3100000000004</v>
      </c>
      <c r="Z12" t="s">
        <v>1049</v>
      </c>
      <c r="AD12">
        <v>2024</v>
      </c>
      <c r="AE12" t="s">
        <v>1025</v>
      </c>
      <c r="AF12">
        <v>23274.98</v>
      </c>
      <c r="AG12">
        <v>37639.730000000003</v>
      </c>
    </row>
    <row r="13" spans="1:33" x14ac:dyDescent="0.25">
      <c r="A13" t="s">
        <v>22</v>
      </c>
      <c r="B13" s="52">
        <v>2022</v>
      </c>
      <c r="C13" s="52">
        <v>1</v>
      </c>
      <c r="D13" t="s">
        <v>1104</v>
      </c>
      <c r="E13" t="s">
        <v>1108</v>
      </c>
      <c r="F13" t="s">
        <v>1011</v>
      </c>
      <c r="G13" t="s">
        <v>1015</v>
      </c>
      <c r="H13" t="s">
        <v>1013</v>
      </c>
      <c r="I13" t="s">
        <v>1020</v>
      </c>
      <c r="J13" s="52">
        <v>81448.45</v>
      </c>
      <c r="K13" s="3">
        <v>32258.53</v>
      </c>
      <c r="L13" s="3" t="str">
        <f>TEXT(DATE(2000, Table1[[#This Row],[Month]], 1), "mmm")</f>
        <v>Jan</v>
      </c>
      <c r="R13">
        <v>2024</v>
      </c>
      <c r="S13" t="s">
        <v>1052</v>
      </c>
      <c r="T13" t="s">
        <v>1038</v>
      </c>
      <c r="U13" t="s">
        <v>1039</v>
      </c>
      <c r="V13">
        <v>633</v>
      </c>
      <c r="W13">
        <v>32732.17</v>
      </c>
      <c r="X13">
        <v>39407.33</v>
      </c>
      <c r="Y13">
        <v>21497.56</v>
      </c>
      <c r="Z13" t="s">
        <v>1051</v>
      </c>
      <c r="AD13">
        <v>2025</v>
      </c>
      <c r="AE13" t="s">
        <v>1025</v>
      </c>
      <c r="AF13">
        <v>77709.039999999994</v>
      </c>
      <c r="AG13">
        <v>82921.359999999986</v>
      </c>
    </row>
    <row r="14" spans="1:33" x14ac:dyDescent="0.25">
      <c r="A14" t="s">
        <v>23</v>
      </c>
      <c r="B14" s="52">
        <v>2023</v>
      </c>
      <c r="C14" s="52">
        <v>9</v>
      </c>
      <c r="D14" t="s">
        <v>1104</v>
      </c>
      <c r="E14" t="s">
        <v>1107</v>
      </c>
      <c r="F14" t="s">
        <v>1012</v>
      </c>
      <c r="G14" t="s">
        <v>1015</v>
      </c>
      <c r="H14" t="s">
        <v>1017</v>
      </c>
      <c r="I14" t="s">
        <v>1020</v>
      </c>
      <c r="J14" s="52">
        <v>30709.22</v>
      </c>
      <c r="K14" s="3">
        <v>55348.11</v>
      </c>
      <c r="L14" s="3" t="str">
        <f>TEXT(DATE(2000, Table1[[#This Row],[Month]], 1), "mmm")</f>
        <v>Sep</v>
      </c>
      <c r="R14">
        <v>2024</v>
      </c>
      <c r="S14" t="s">
        <v>1037</v>
      </c>
      <c r="T14" t="s">
        <v>1045</v>
      </c>
      <c r="U14" t="s">
        <v>1046</v>
      </c>
      <c r="V14">
        <v>21</v>
      </c>
      <c r="W14">
        <v>27491.38</v>
      </c>
      <c r="X14">
        <v>30137.55</v>
      </c>
      <c r="Y14">
        <v>18741.89</v>
      </c>
      <c r="Z14" t="s">
        <v>1044</v>
      </c>
      <c r="AD14">
        <v>2023</v>
      </c>
      <c r="AE14" t="s">
        <v>1023</v>
      </c>
      <c r="AF14">
        <v>94635.82</v>
      </c>
      <c r="AG14">
        <v>110167.93</v>
      </c>
    </row>
    <row r="15" spans="1:33" x14ac:dyDescent="0.25">
      <c r="A15" t="s">
        <v>24</v>
      </c>
      <c r="B15" s="52">
        <v>2022</v>
      </c>
      <c r="C15" s="52">
        <v>1</v>
      </c>
      <c r="D15" t="s">
        <v>1104</v>
      </c>
      <c r="E15" t="s">
        <v>1107</v>
      </c>
      <c r="F15" t="s">
        <v>1011</v>
      </c>
      <c r="G15" t="s">
        <v>1014</v>
      </c>
      <c r="H15" t="s">
        <v>1017</v>
      </c>
      <c r="I15" t="s">
        <v>1020</v>
      </c>
      <c r="J15" s="52">
        <v>20274.849999999999</v>
      </c>
      <c r="K15" s="3">
        <v>81580.429999999993</v>
      </c>
      <c r="L15" s="3" t="str">
        <f>TEXT(DATE(2000, Table1[[#This Row],[Month]], 1), "mmm")</f>
        <v>Jan</v>
      </c>
      <c r="R15">
        <v>2023</v>
      </c>
      <c r="S15" t="s">
        <v>1050</v>
      </c>
      <c r="T15" t="s">
        <v>1056</v>
      </c>
      <c r="U15" t="s">
        <v>1060</v>
      </c>
      <c r="V15">
        <v>777</v>
      </c>
      <c r="W15">
        <v>44744.01</v>
      </c>
      <c r="X15">
        <v>48545.48</v>
      </c>
      <c r="Y15">
        <v>15109.9</v>
      </c>
      <c r="Z15" t="s">
        <v>1047</v>
      </c>
      <c r="AD15">
        <v>2024</v>
      </c>
      <c r="AE15" t="s">
        <v>1084</v>
      </c>
      <c r="AF15">
        <v>8973.08</v>
      </c>
      <c r="AG15">
        <v>26291.119999999999</v>
      </c>
    </row>
    <row r="16" spans="1:33" x14ac:dyDescent="0.25">
      <c r="A16" t="s">
        <v>25</v>
      </c>
      <c r="B16" s="52">
        <v>2023</v>
      </c>
      <c r="C16" s="52">
        <v>8</v>
      </c>
      <c r="D16" t="s">
        <v>1103</v>
      </c>
      <c r="E16" t="s">
        <v>1108</v>
      </c>
      <c r="F16" t="s">
        <v>1011</v>
      </c>
      <c r="G16" t="s">
        <v>1015</v>
      </c>
      <c r="H16" t="s">
        <v>1017</v>
      </c>
      <c r="I16" t="s">
        <v>1018</v>
      </c>
      <c r="J16" s="52">
        <v>81681.97</v>
      </c>
      <c r="K16" s="3">
        <v>65732.67</v>
      </c>
      <c r="L16" s="3" t="str">
        <f>TEXT(DATE(2000, Table1[[#This Row],[Month]], 1), "mmm")</f>
        <v>Aug</v>
      </c>
      <c r="R16">
        <v>2022</v>
      </c>
      <c r="S16" t="s">
        <v>1061</v>
      </c>
      <c r="T16" t="s">
        <v>1056</v>
      </c>
      <c r="U16" t="s">
        <v>1062</v>
      </c>
      <c r="V16">
        <v>279</v>
      </c>
      <c r="W16">
        <v>42803.35</v>
      </c>
      <c r="X16">
        <v>51580.06</v>
      </c>
      <c r="Y16">
        <v>33308.949999999997</v>
      </c>
      <c r="Z16" t="s">
        <v>1036</v>
      </c>
      <c r="AD16">
        <v>2024</v>
      </c>
      <c r="AE16" t="s">
        <v>1024</v>
      </c>
      <c r="AF16">
        <v>14661.82</v>
      </c>
      <c r="AG16">
        <v>17639.03</v>
      </c>
    </row>
    <row r="17" spans="1:33" x14ac:dyDescent="0.25">
      <c r="A17" t="s">
        <v>26</v>
      </c>
      <c r="B17" s="52">
        <v>2024</v>
      </c>
      <c r="C17" s="52">
        <v>8</v>
      </c>
      <c r="D17" t="s">
        <v>1103</v>
      </c>
      <c r="E17" t="s">
        <v>1108</v>
      </c>
      <c r="F17" t="s">
        <v>1013</v>
      </c>
      <c r="G17" t="s">
        <v>1014</v>
      </c>
      <c r="H17" t="s">
        <v>1013</v>
      </c>
      <c r="I17" t="s">
        <v>1018</v>
      </c>
      <c r="J17" s="52">
        <v>81530.509999999995</v>
      </c>
      <c r="K17" s="3">
        <v>65448.27</v>
      </c>
      <c r="L17" s="3" t="str">
        <f>TEXT(DATE(2000, Table1[[#This Row],[Month]], 1), "mmm")</f>
        <v>Aug</v>
      </c>
      <c r="R17">
        <v>2025</v>
      </c>
      <c r="S17" t="s">
        <v>1037</v>
      </c>
      <c r="T17" t="s">
        <v>1038</v>
      </c>
      <c r="U17" t="s">
        <v>1063</v>
      </c>
      <c r="V17">
        <v>629</v>
      </c>
      <c r="W17">
        <v>48027.76</v>
      </c>
      <c r="X17">
        <v>55728.42</v>
      </c>
      <c r="Y17">
        <v>17773.23</v>
      </c>
      <c r="Z17" t="s">
        <v>1051</v>
      </c>
      <c r="AD17">
        <v>2022</v>
      </c>
      <c r="AE17" t="s">
        <v>1083</v>
      </c>
      <c r="AF17">
        <v>61551.16</v>
      </c>
      <c r="AG17">
        <v>75986.790000000008</v>
      </c>
    </row>
    <row r="18" spans="1:33" x14ac:dyDescent="0.25">
      <c r="A18" t="s">
        <v>27</v>
      </c>
      <c r="B18" s="52">
        <v>2022</v>
      </c>
      <c r="C18" s="52">
        <v>3</v>
      </c>
      <c r="D18" t="s">
        <v>1104</v>
      </c>
      <c r="E18" t="s">
        <v>1107</v>
      </c>
      <c r="F18" t="s">
        <v>1011</v>
      </c>
      <c r="G18" t="s">
        <v>1015</v>
      </c>
      <c r="H18" t="s">
        <v>1016</v>
      </c>
      <c r="I18" t="s">
        <v>1020</v>
      </c>
      <c r="J18" s="52">
        <v>96123.7</v>
      </c>
      <c r="K18" s="3">
        <v>92542.28</v>
      </c>
      <c r="L18" s="3" t="str">
        <f>TEXT(DATE(2000, Table1[[#This Row],[Month]], 1), "mmm")</f>
        <v>Mar</v>
      </c>
      <c r="R18">
        <v>2022</v>
      </c>
      <c r="S18" t="s">
        <v>1061</v>
      </c>
      <c r="T18" t="s">
        <v>1042</v>
      </c>
      <c r="U18" t="s">
        <v>1053</v>
      </c>
      <c r="V18">
        <v>510</v>
      </c>
      <c r="W18">
        <v>7290.86</v>
      </c>
      <c r="X18">
        <v>9157.6999999999989</v>
      </c>
      <c r="Y18">
        <v>2342.4299999999998</v>
      </c>
      <c r="Z18" t="s">
        <v>1036</v>
      </c>
      <c r="AD18">
        <v>2024</v>
      </c>
      <c r="AE18" t="s">
        <v>1083</v>
      </c>
      <c r="AF18">
        <v>75531.399999999994</v>
      </c>
      <c r="AG18">
        <v>85694.989999999991</v>
      </c>
    </row>
    <row r="19" spans="1:33" x14ac:dyDescent="0.25">
      <c r="A19" t="s">
        <v>28</v>
      </c>
      <c r="B19" s="52">
        <v>2022</v>
      </c>
      <c r="C19" s="52">
        <v>10</v>
      </c>
      <c r="D19" t="s">
        <v>1104</v>
      </c>
      <c r="E19" t="s">
        <v>1107</v>
      </c>
      <c r="F19" t="s">
        <v>1012</v>
      </c>
      <c r="G19" t="s">
        <v>1015</v>
      </c>
      <c r="H19" t="s">
        <v>1017</v>
      </c>
      <c r="I19" t="s">
        <v>1020</v>
      </c>
      <c r="J19" s="52">
        <v>54646.03</v>
      </c>
      <c r="K19" s="3">
        <v>19850.96</v>
      </c>
      <c r="L19" s="3" t="str">
        <f>TEXT(DATE(2000, Table1[[#This Row],[Month]], 1), "mmm")</f>
        <v>Oct</v>
      </c>
      <c r="R19">
        <v>2022</v>
      </c>
      <c r="S19" t="s">
        <v>1037</v>
      </c>
      <c r="T19" t="s">
        <v>1056</v>
      </c>
      <c r="U19" t="s">
        <v>1057</v>
      </c>
      <c r="V19">
        <v>698</v>
      </c>
      <c r="W19">
        <v>25003.91</v>
      </c>
      <c r="X19">
        <v>29143.82</v>
      </c>
      <c r="Y19">
        <v>14659.73</v>
      </c>
      <c r="Z19" t="s">
        <v>1036</v>
      </c>
      <c r="AD19">
        <v>2022</v>
      </c>
      <c r="AE19" t="s">
        <v>1023</v>
      </c>
      <c r="AF19">
        <v>35575.64</v>
      </c>
      <c r="AG19">
        <v>55496.92</v>
      </c>
    </row>
    <row r="20" spans="1:33" x14ac:dyDescent="0.25">
      <c r="A20" t="s">
        <v>29</v>
      </c>
      <c r="B20" s="52">
        <v>2024</v>
      </c>
      <c r="C20" s="52">
        <v>12</v>
      </c>
      <c r="D20" t="s">
        <v>1103</v>
      </c>
      <c r="E20" t="s">
        <v>1107</v>
      </c>
      <c r="F20" t="s">
        <v>1012</v>
      </c>
      <c r="G20" t="s">
        <v>1015</v>
      </c>
      <c r="H20" t="s">
        <v>1017</v>
      </c>
      <c r="I20" t="s">
        <v>1020</v>
      </c>
      <c r="J20" s="52">
        <v>91780.96</v>
      </c>
      <c r="K20" s="3">
        <v>82755.33</v>
      </c>
      <c r="L20" s="3" t="str">
        <f>TEXT(DATE(2000, Table1[[#This Row],[Month]], 1), "mmm")</f>
        <v>Dec</v>
      </c>
      <c r="R20">
        <v>2025</v>
      </c>
      <c r="S20" t="s">
        <v>1064</v>
      </c>
      <c r="T20" t="s">
        <v>1056</v>
      </c>
      <c r="U20" t="s">
        <v>1065</v>
      </c>
      <c r="V20">
        <v>900</v>
      </c>
      <c r="W20">
        <v>48736.05</v>
      </c>
      <c r="X20">
        <v>57428.670000000013</v>
      </c>
      <c r="Y20">
        <v>24044.41</v>
      </c>
      <c r="Z20" t="s">
        <v>1044</v>
      </c>
      <c r="AD20">
        <v>2024</v>
      </c>
      <c r="AE20" t="s">
        <v>1023</v>
      </c>
      <c r="AF20">
        <v>18769.63</v>
      </c>
      <c r="AG20">
        <v>30017.63</v>
      </c>
    </row>
    <row r="21" spans="1:33" x14ac:dyDescent="0.25">
      <c r="A21" t="s">
        <v>30</v>
      </c>
      <c r="B21" s="52">
        <v>2022</v>
      </c>
      <c r="C21" s="52">
        <v>1</v>
      </c>
      <c r="D21" t="s">
        <v>1103</v>
      </c>
      <c r="E21" t="s">
        <v>1107</v>
      </c>
      <c r="F21" t="s">
        <v>1011</v>
      </c>
      <c r="G21" t="s">
        <v>1015</v>
      </c>
      <c r="H21" t="s">
        <v>1016</v>
      </c>
      <c r="I21" t="s">
        <v>1020</v>
      </c>
      <c r="J21" s="52">
        <v>20908.93</v>
      </c>
      <c r="K21" s="3">
        <v>21123.48</v>
      </c>
      <c r="L21" s="3" t="str">
        <f>TEXT(DATE(2000, Table1[[#This Row],[Month]], 1), "mmm")</f>
        <v>Jan</v>
      </c>
      <c r="R21">
        <v>2024</v>
      </c>
      <c r="S21" t="s">
        <v>1066</v>
      </c>
      <c r="T21" t="s">
        <v>1042</v>
      </c>
      <c r="U21" t="s">
        <v>1053</v>
      </c>
      <c r="V21">
        <v>188</v>
      </c>
      <c r="W21">
        <v>38571.93</v>
      </c>
      <c r="X21">
        <v>40233.01</v>
      </c>
      <c r="Y21">
        <v>22518.080000000002</v>
      </c>
      <c r="Z21" t="s">
        <v>1040</v>
      </c>
      <c r="AD21">
        <v>2025</v>
      </c>
      <c r="AE21" t="s">
        <v>1023</v>
      </c>
      <c r="AF21">
        <v>51519.98</v>
      </c>
      <c r="AG21">
        <v>53729.29</v>
      </c>
    </row>
    <row r="22" spans="1:33" x14ac:dyDescent="0.25">
      <c r="A22" t="s">
        <v>31</v>
      </c>
      <c r="B22" s="52">
        <v>2024</v>
      </c>
      <c r="C22" s="52">
        <v>3</v>
      </c>
      <c r="D22" t="s">
        <v>1104</v>
      </c>
      <c r="E22" t="s">
        <v>1108</v>
      </c>
      <c r="F22" t="s">
        <v>1011</v>
      </c>
      <c r="G22" t="s">
        <v>1014</v>
      </c>
      <c r="H22" t="s">
        <v>1013</v>
      </c>
      <c r="I22" t="s">
        <v>1020</v>
      </c>
      <c r="J22" s="52">
        <v>73193.919999999998</v>
      </c>
      <c r="K22" s="3">
        <v>74879.839999999997</v>
      </c>
      <c r="L22" s="3" t="str">
        <f>TEXT(DATE(2000, Table1[[#This Row],[Month]], 1), "mmm")</f>
        <v>Mar</v>
      </c>
      <c r="R22">
        <v>2023</v>
      </c>
      <c r="S22" t="s">
        <v>1064</v>
      </c>
      <c r="T22" t="s">
        <v>1034</v>
      </c>
      <c r="U22" t="s">
        <v>1055</v>
      </c>
      <c r="V22">
        <v>704</v>
      </c>
      <c r="W22">
        <v>45230.1</v>
      </c>
      <c r="X22">
        <v>49805.89</v>
      </c>
      <c r="Y22">
        <v>29604.25</v>
      </c>
      <c r="Z22" t="s">
        <v>1051</v>
      </c>
      <c r="AD22">
        <v>2022</v>
      </c>
      <c r="AE22" t="s">
        <v>1023</v>
      </c>
      <c r="AF22">
        <v>27896.6</v>
      </c>
      <c r="AG22">
        <v>32821.47</v>
      </c>
    </row>
    <row r="23" spans="1:33" x14ac:dyDescent="0.25">
      <c r="A23" t="s">
        <v>32</v>
      </c>
      <c r="B23" s="52">
        <v>2023</v>
      </c>
      <c r="C23" s="52">
        <v>5</v>
      </c>
      <c r="D23" t="s">
        <v>1104</v>
      </c>
      <c r="E23" t="s">
        <v>1107</v>
      </c>
      <c r="F23" t="s">
        <v>1012</v>
      </c>
      <c r="G23" t="s">
        <v>1015</v>
      </c>
      <c r="H23" t="s">
        <v>1013</v>
      </c>
      <c r="I23" t="s">
        <v>1018</v>
      </c>
      <c r="J23" s="52">
        <v>70424.320000000007</v>
      </c>
      <c r="K23" s="3">
        <v>55210.95</v>
      </c>
      <c r="L23" s="3" t="str">
        <f>TEXT(DATE(2000, Table1[[#This Row],[Month]], 1), "mmm")</f>
        <v>May</v>
      </c>
      <c r="R23">
        <v>2024</v>
      </c>
      <c r="S23" t="s">
        <v>1037</v>
      </c>
      <c r="T23" t="s">
        <v>1045</v>
      </c>
      <c r="U23" t="s">
        <v>1067</v>
      </c>
      <c r="V23">
        <v>705</v>
      </c>
      <c r="W23">
        <v>15992.02</v>
      </c>
      <c r="X23">
        <v>19167.14</v>
      </c>
      <c r="Y23">
        <v>10267.73</v>
      </c>
      <c r="Z23" t="s">
        <v>1051</v>
      </c>
      <c r="AD23">
        <v>2025</v>
      </c>
      <c r="AE23" t="s">
        <v>1081</v>
      </c>
      <c r="AF23">
        <v>5354.22</v>
      </c>
      <c r="AG23">
        <v>14102.72</v>
      </c>
    </row>
    <row r="24" spans="1:33" x14ac:dyDescent="0.25">
      <c r="A24" t="s">
        <v>33</v>
      </c>
      <c r="B24" s="52">
        <v>2024</v>
      </c>
      <c r="C24" s="52">
        <v>3</v>
      </c>
      <c r="D24" t="s">
        <v>1104</v>
      </c>
      <c r="E24" t="s">
        <v>1108</v>
      </c>
      <c r="F24" t="s">
        <v>1011</v>
      </c>
      <c r="G24" t="s">
        <v>1015</v>
      </c>
      <c r="H24" t="s">
        <v>1017</v>
      </c>
      <c r="I24" t="s">
        <v>1018</v>
      </c>
      <c r="J24" s="52">
        <v>84706.73</v>
      </c>
      <c r="K24" s="3">
        <v>72179.289999999994</v>
      </c>
      <c r="L24" s="3" t="str">
        <f>TEXT(DATE(2000, Table1[[#This Row],[Month]], 1), "mmm")</f>
        <v>Mar</v>
      </c>
      <c r="R24">
        <v>2023</v>
      </c>
      <c r="S24" t="s">
        <v>1064</v>
      </c>
      <c r="T24" t="s">
        <v>1042</v>
      </c>
      <c r="U24" t="s">
        <v>1043</v>
      </c>
      <c r="V24">
        <v>604</v>
      </c>
      <c r="W24">
        <v>26915.42</v>
      </c>
      <c r="X24">
        <v>36369.39</v>
      </c>
      <c r="Y24">
        <v>17978.330000000002</v>
      </c>
      <c r="Z24" t="s">
        <v>1047</v>
      </c>
      <c r="AD24">
        <v>2024</v>
      </c>
      <c r="AE24" t="s">
        <v>1082</v>
      </c>
      <c r="AF24">
        <v>75529.78</v>
      </c>
      <c r="AG24">
        <v>94998.39</v>
      </c>
    </row>
    <row r="25" spans="1:33" x14ac:dyDescent="0.25">
      <c r="A25" t="s">
        <v>34</v>
      </c>
      <c r="B25" s="52">
        <v>2023</v>
      </c>
      <c r="C25" s="52">
        <v>4</v>
      </c>
      <c r="D25" t="s">
        <v>1104</v>
      </c>
      <c r="E25" t="s">
        <v>1107</v>
      </c>
      <c r="F25" t="s">
        <v>1011</v>
      </c>
      <c r="G25" t="s">
        <v>1015</v>
      </c>
      <c r="H25" t="s">
        <v>1013</v>
      </c>
      <c r="I25" t="s">
        <v>1019</v>
      </c>
      <c r="J25" s="52">
        <v>53639.13</v>
      </c>
      <c r="K25" s="3">
        <v>118780.36</v>
      </c>
      <c r="L25" s="3" t="str">
        <f>TEXT(DATE(2000, Table1[[#This Row],[Month]], 1), "mmm")</f>
        <v>Apr</v>
      </c>
      <c r="R25">
        <v>2024</v>
      </c>
      <c r="S25" t="s">
        <v>1052</v>
      </c>
      <c r="T25" t="s">
        <v>1038</v>
      </c>
      <c r="U25" t="s">
        <v>1068</v>
      </c>
      <c r="V25">
        <v>710</v>
      </c>
      <c r="W25">
        <v>40202.230000000003</v>
      </c>
      <c r="X25">
        <v>49598.7</v>
      </c>
      <c r="Y25">
        <v>15497.82</v>
      </c>
      <c r="Z25" t="s">
        <v>1047</v>
      </c>
      <c r="AD25">
        <v>2022</v>
      </c>
      <c r="AE25" t="s">
        <v>1082</v>
      </c>
      <c r="AF25">
        <v>36072</v>
      </c>
      <c r="AG25">
        <v>48700.44</v>
      </c>
    </row>
    <row r="26" spans="1:33" x14ac:dyDescent="0.25">
      <c r="A26" t="s">
        <v>35</v>
      </c>
      <c r="B26" s="52">
        <v>2024</v>
      </c>
      <c r="C26" s="52">
        <v>8</v>
      </c>
      <c r="D26" t="s">
        <v>1104</v>
      </c>
      <c r="E26" t="s">
        <v>1107</v>
      </c>
      <c r="F26" t="s">
        <v>1013</v>
      </c>
      <c r="G26" t="s">
        <v>1014</v>
      </c>
      <c r="H26" t="s">
        <v>1013</v>
      </c>
      <c r="I26" t="s">
        <v>1020</v>
      </c>
      <c r="J26" s="52">
        <v>38314.39</v>
      </c>
      <c r="K26" s="3">
        <v>45536.31</v>
      </c>
      <c r="L26" s="3" t="str">
        <f>TEXT(DATE(2000, Table1[[#This Row],[Month]], 1), "mmm")</f>
        <v>Aug</v>
      </c>
      <c r="R26">
        <v>2024</v>
      </c>
      <c r="S26" t="s">
        <v>1033</v>
      </c>
      <c r="T26" t="s">
        <v>1034</v>
      </c>
      <c r="U26" t="s">
        <v>1069</v>
      </c>
      <c r="V26">
        <v>391</v>
      </c>
      <c r="W26">
        <v>15170.16</v>
      </c>
      <c r="X26">
        <v>23826.58</v>
      </c>
      <c r="Y26">
        <v>11429.78</v>
      </c>
      <c r="Z26" t="s">
        <v>1051</v>
      </c>
      <c r="AD26">
        <v>2024</v>
      </c>
      <c r="AE26" t="s">
        <v>1024</v>
      </c>
      <c r="AF26">
        <v>37753.14</v>
      </c>
      <c r="AG26">
        <v>47089.36</v>
      </c>
    </row>
    <row r="27" spans="1:33" x14ac:dyDescent="0.25">
      <c r="A27" t="s">
        <v>36</v>
      </c>
      <c r="B27" s="52">
        <v>2024</v>
      </c>
      <c r="C27" s="52">
        <v>7</v>
      </c>
      <c r="D27" t="s">
        <v>1104</v>
      </c>
      <c r="E27" t="s">
        <v>1107</v>
      </c>
      <c r="F27" t="s">
        <v>1011</v>
      </c>
      <c r="G27" t="s">
        <v>1015</v>
      </c>
      <c r="H27" t="s">
        <v>1013</v>
      </c>
      <c r="I27" t="s">
        <v>1019</v>
      </c>
      <c r="J27" s="52">
        <v>67747.67</v>
      </c>
      <c r="K27" s="3">
        <v>78738.22</v>
      </c>
      <c r="L27" s="3" t="str">
        <f>TEXT(DATE(2000, Table1[[#This Row],[Month]], 1), "mmm")</f>
        <v>Jul</v>
      </c>
      <c r="R27">
        <v>2022</v>
      </c>
      <c r="S27" t="s">
        <v>1066</v>
      </c>
      <c r="T27" t="s">
        <v>1045</v>
      </c>
      <c r="U27" t="s">
        <v>1046</v>
      </c>
      <c r="V27">
        <v>312</v>
      </c>
      <c r="W27">
        <v>42542.85</v>
      </c>
      <c r="X27">
        <v>44458.62</v>
      </c>
      <c r="Y27">
        <v>16187.4</v>
      </c>
      <c r="Z27" t="s">
        <v>1036</v>
      </c>
      <c r="AD27">
        <v>2025</v>
      </c>
      <c r="AE27" t="s">
        <v>1081</v>
      </c>
      <c r="AF27">
        <v>23203.11</v>
      </c>
      <c r="AG27">
        <v>38940.36</v>
      </c>
    </row>
    <row r="28" spans="1:33" x14ac:dyDescent="0.25">
      <c r="A28" t="s">
        <v>37</v>
      </c>
      <c r="B28" s="52">
        <v>2022</v>
      </c>
      <c r="C28" s="52">
        <v>10</v>
      </c>
      <c r="D28" t="s">
        <v>1103</v>
      </c>
      <c r="E28" t="s">
        <v>1107</v>
      </c>
      <c r="F28" t="s">
        <v>1013</v>
      </c>
      <c r="G28" t="s">
        <v>1015</v>
      </c>
      <c r="H28" t="s">
        <v>1016</v>
      </c>
      <c r="I28" t="s">
        <v>1020</v>
      </c>
      <c r="J28" s="52">
        <v>40993.89</v>
      </c>
      <c r="K28" s="3">
        <v>110264.26</v>
      </c>
      <c r="L28" s="3" t="str">
        <f>TEXT(DATE(2000, Table1[[#This Row],[Month]], 1), "mmm")</f>
        <v>Oct</v>
      </c>
      <c r="R28">
        <v>2023</v>
      </c>
      <c r="S28" t="s">
        <v>1037</v>
      </c>
      <c r="T28" t="s">
        <v>1045</v>
      </c>
      <c r="U28" t="s">
        <v>1046</v>
      </c>
      <c r="V28">
        <v>693</v>
      </c>
      <c r="W28">
        <v>34502.6</v>
      </c>
      <c r="X28">
        <v>38365.79</v>
      </c>
      <c r="Y28">
        <v>17455.349999999999</v>
      </c>
      <c r="Z28" t="s">
        <v>1049</v>
      </c>
      <c r="AD28">
        <v>2022</v>
      </c>
      <c r="AE28" t="s">
        <v>1025</v>
      </c>
      <c r="AF28">
        <v>96602.73</v>
      </c>
      <c r="AG28">
        <v>112870.13</v>
      </c>
    </row>
    <row r="29" spans="1:33" x14ac:dyDescent="0.25">
      <c r="A29" t="s">
        <v>38</v>
      </c>
      <c r="B29" s="52">
        <v>2024</v>
      </c>
      <c r="C29" s="52">
        <v>6</v>
      </c>
      <c r="D29" t="s">
        <v>1104</v>
      </c>
      <c r="E29" t="s">
        <v>1107</v>
      </c>
      <c r="F29" t="s">
        <v>1012</v>
      </c>
      <c r="G29" t="s">
        <v>1014</v>
      </c>
      <c r="H29" t="s">
        <v>1017</v>
      </c>
      <c r="I29" t="s">
        <v>1018</v>
      </c>
      <c r="J29" s="52">
        <v>95000.11</v>
      </c>
      <c r="K29" s="3">
        <v>14658.63</v>
      </c>
      <c r="L29" s="3" t="str">
        <f>TEXT(DATE(2000, Table1[[#This Row],[Month]], 1), "mmm")</f>
        <v>Jun</v>
      </c>
      <c r="R29">
        <v>2023</v>
      </c>
      <c r="S29" t="s">
        <v>1054</v>
      </c>
      <c r="T29" t="s">
        <v>1056</v>
      </c>
      <c r="U29" t="s">
        <v>1065</v>
      </c>
      <c r="V29">
        <v>144</v>
      </c>
      <c r="W29">
        <v>26344.12</v>
      </c>
      <c r="X29">
        <v>31842.85</v>
      </c>
      <c r="Y29">
        <v>10015.4</v>
      </c>
      <c r="Z29" t="s">
        <v>1036</v>
      </c>
      <c r="AD29">
        <v>2023</v>
      </c>
      <c r="AE29" t="s">
        <v>1085</v>
      </c>
      <c r="AF29">
        <v>24430.2</v>
      </c>
      <c r="AG29">
        <v>30176.959999999999</v>
      </c>
    </row>
    <row r="30" spans="1:33" x14ac:dyDescent="0.25">
      <c r="A30" t="s">
        <v>39</v>
      </c>
      <c r="B30" s="52">
        <v>2022</v>
      </c>
      <c r="C30" s="52">
        <v>9</v>
      </c>
      <c r="D30" t="s">
        <v>1104</v>
      </c>
      <c r="E30" t="s">
        <v>1108</v>
      </c>
      <c r="F30" t="s">
        <v>1011</v>
      </c>
      <c r="G30" t="s">
        <v>1015</v>
      </c>
      <c r="H30" t="s">
        <v>1017</v>
      </c>
      <c r="I30" t="s">
        <v>1020</v>
      </c>
      <c r="J30" s="52">
        <v>66262.17</v>
      </c>
      <c r="K30" s="3">
        <v>74195.78</v>
      </c>
      <c r="L30" s="3" t="str">
        <f>TEXT(DATE(2000, Table1[[#This Row],[Month]], 1), "mmm")</f>
        <v>Sep</v>
      </c>
      <c r="R30">
        <v>2022</v>
      </c>
      <c r="S30" t="s">
        <v>1070</v>
      </c>
      <c r="T30" t="s">
        <v>1034</v>
      </c>
      <c r="U30" t="s">
        <v>1055</v>
      </c>
      <c r="V30">
        <v>567</v>
      </c>
      <c r="W30">
        <v>2151.08</v>
      </c>
      <c r="X30">
        <v>8367.48</v>
      </c>
      <c r="Y30">
        <v>1092.7</v>
      </c>
      <c r="Z30" t="s">
        <v>1040</v>
      </c>
      <c r="AD30">
        <v>2022</v>
      </c>
      <c r="AE30" t="s">
        <v>1084</v>
      </c>
      <c r="AF30">
        <v>28595.01</v>
      </c>
      <c r="AG30">
        <v>36737.259999999987</v>
      </c>
    </row>
    <row r="31" spans="1:33" x14ac:dyDescent="0.25">
      <c r="A31" t="s">
        <v>40</v>
      </c>
      <c r="B31" s="52">
        <v>2024</v>
      </c>
      <c r="C31" s="52">
        <v>4</v>
      </c>
      <c r="D31" t="s">
        <v>1104</v>
      </c>
      <c r="E31" t="s">
        <v>1107</v>
      </c>
      <c r="F31" t="s">
        <v>1012</v>
      </c>
      <c r="G31" t="s">
        <v>1014</v>
      </c>
      <c r="H31" t="s">
        <v>1017</v>
      </c>
      <c r="I31" t="s">
        <v>1020</v>
      </c>
      <c r="J31" s="52">
        <v>40474.18</v>
      </c>
      <c r="K31" s="3">
        <v>39394.32</v>
      </c>
      <c r="L31" s="3" t="str">
        <f>TEXT(DATE(2000, Table1[[#This Row],[Month]], 1), "mmm")</f>
        <v>Apr</v>
      </c>
      <c r="R31">
        <v>2025</v>
      </c>
      <c r="S31" t="s">
        <v>1066</v>
      </c>
      <c r="T31" t="s">
        <v>1056</v>
      </c>
      <c r="U31" t="s">
        <v>1057</v>
      </c>
      <c r="V31">
        <v>35</v>
      </c>
      <c r="W31">
        <v>22377.55</v>
      </c>
      <c r="X31">
        <v>28756.41</v>
      </c>
      <c r="Y31">
        <v>9633.44</v>
      </c>
      <c r="Z31" t="s">
        <v>1047</v>
      </c>
      <c r="AD31">
        <v>2023</v>
      </c>
      <c r="AE31" t="s">
        <v>1024</v>
      </c>
      <c r="AF31">
        <v>61123.28</v>
      </c>
      <c r="AG31">
        <v>74287.78</v>
      </c>
    </row>
    <row r="32" spans="1:33" x14ac:dyDescent="0.25">
      <c r="A32" t="s">
        <v>41</v>
      </c>
      <c r="B32" s="52">
        <v>2023</v>
      </c>
      <c r="C32" s="52">
        <v>10</v>
      </c>
      <c r="D32" t="s">
        <v>1104</v>
      </c>
      <c r="E32" t="s">
        <v>1107</v>
      </c>
      <c r="F32" t="s">
        <v>1011</v>
      </c>
      <c r="G32" t="s">
        <v>1014</v>
      </c>
      <c r="H32" t="s">
        <v>1017</v>
      </c>
      <c r="I32" t="s">
        <v>1018</v>
      </c>
      <c r="J32" s="52">
        <v>79264.23</v>
      </c>
      <c r="K32" s="3">
        <v>64845.99</v>
      </c>
      <c r="L32" s="3" t="str">
        <f>TEXT(DATE(2000, Table1[[#This Row],[Month]], 1), "mmm")</f>
        <v>Oct</v>
      </c>
      <c r="R32">
        <v>2023</v>
      </c>
      <c r="S32" t="s">
        <v>1061</v>
      </c>
      <c r="T32" t="s">
        <v>1034</v>
      </c>
      <c r="U32" t="s">
        <v>1035</v>
      </c>
      <c r="V32">
        <v>553</v>
      </c>
      <c r="W32">
        <v>19325.5</v>
      </c>
      <c r="X32">
        <v>28616.89</v>
      </c>
      <c r="Y32">
        <v>6088.62</v>
      </c>
      <c r="Z32" t="s">
        <v>1044</v>
      </c>
      <c r="AD32">
        <v>2022</v>
      </c>
      <c r="AE32" t="s">
        <v>1085</v>
      </c>
      <c r="AF32">
        <v>46088.14</v>
      </c>
      <c r="AG32">
        <v>61634.03</v>
      </c>
    </row>
    <row r="33" spans="1:33" x14ac:dyDescent="0.25">
      <c r="A33" t="s">
        <v>42</v>
      </c>
      <c r="B33" s="52">
        <v>2023</v>
      </c>
      <c r="C33" s="52">
        <v>12</v>
      </c>
      <c r="D33" t="s">
        <v>1104</v>
      </c>
      <c r="E33" t="s">
        <v>1108</v>
      </c>
      <c r="F33" t="s">
        <v>1011</v>
      </c>
      <c r="G33" t="s">
        <v>1014</v>
      </c>
      <c r="H33" t="s">
        <v>1013</v>
      </c>
      <c r="I33" t="s">
        <v>1020</v>
      </c>
      <c r="J33" s="52">
        <v>63174.81</v>
      </c>
      <c r="K33" s="3">
        <v>95715.98</v>
      </c>
      <c r="L33" s="3" t="str">
        <f>TEXT(DATE(2000, Table1[[#This Row],[Month]], 1), "mmm")</f>
        <v>Dec</v>
      </c>
      <c r="R33">
        <v>2024</v>
      </c>
      <c r="S33" t="s">
        <v>1071</v>
      </c>
      <c r="T33" t="s">
        <v>1056</v>
      </c>
      <c r="U33" t="s">
        <v>1072</v>
      </c>
      <c r="V33">
        <v>490</v>
      </c>
      <c r="W33">
        <v>8251.36</v>
      </c>
      <c r="X33">
        <v>15358.08</v>
      </c>
      <c r="Y33">
        <v>5196.09</v>
      </c>
      <c r="Z33" t="s">
        <v>1036</v>
      </c>
      <c r="AD33">
        <v>2025</v>
      </c>
      <c r="AE33" t="s">
        <v>1081</v>
      </c>
      <c r="AF33">
        <v>66175.199999999997</v>
      </c>
      <c r="AG33">
        <v>77477.709999999992</v>
      </c>
    </row>
    <row r="34" spans="1:33" x14ac:dyDescent="0.25">
      <c r="A34" t="s">
        <v>43</v>
      </c>
      <c r="B34" s="52">
        <v>2022</v>
      </c>
      <c r="C34" s="52">
        <v>5</v>
      </c>
      <c r="D34" t="s">
        <v>1103</v>
      </c>
      <c r="E34" t="s">
        <v>1107</v>
      </c>
      <c r="F34" t="s">
        <v>1013</v>
      </c>
      <c r="G34" t="s">
        <v>1014</v>
      </c>
      <c r="H34" t="s">
        <v>1013</v>
      </c>
      <c r="I34" t="s">
        <v>1018</v>
      </c>
      <c r="J34" s="52">
        <v>37560.94</v>
      </c>
      <c r="K34" s="3">
        <v>35206.01</v>
      </c>
      <c r="L34" s="3" t="str">
        <f>TEXT(DATE(2000, Table1[[#This Row],[Month]], 1), "mmm")</f>
        <v>May</v>
      </c>
      <c r="R34">
        <v>2025</v>
      </c>
      <c r="S34" t="s">
        <v>1064</v>
      </c>
      <c r="T34" t="s">
        <v>1045</v>
      </c>
      <c r="U34" t="s">
        <v>1046</v>
      </c>
      <c r="V34">
        <v>817</v>
      </c>
      <c r="W34">
        <v>21117.45</v>
      </c>
      <c r="X34">
        <v>25478.78</v>
      </c>
      <c r="Y34">
        <v>8601.23</v>
      </c>
      <c r="Z34" t="s">
        <v>1047</v>
      </c>
      <c r="AD34">
        <v>2023</v>
      </c>
      <c r="AE34" t="s">
        <v>1024</v>
      </c>
      <c r="AF34">
        <v>53435.58</v>
      </c>
      <c r="AG34">
        <v>63036.21</v>
      </c>
    </row>
    <row r="35" spans="1:33" x14ac:dyDescent="0.25">
      <c r="A35" t="s">
        <v>44</v>
      </c>
      <c r="B35" s="52">
        <v>2024</v>
      </c>
      <c r="C35" s="52">
        <v>6</v>
      </c>
      <c r="D35" t="s">
        <v>1104</v>
      </c>
      <c r="E35" t="s">
        <v>1108</v>
      </c>
      <c r="F35" t="s">
        <v>1011</v>
      </c>
      <c r="G35" t="s">
        <v>1015</v>
      </c>
      <c r="H35" t="s">
        <v>1017</v>
      </c>
      <c r="I35" t="s">
        <v>1020</v>
      </c>
      <c r="J35" s="52">
        <v>74447.47</v>
      </c>
      <c r="K35" s="3">
        <v>81620.509999999995</v>
      </c>
      <c r="L35" s="3" t="str">
        <f>TEXT(DATE(2000, Table1[[#This Row],[Month]], 1), "mmm")</f>
        <v>Jun</v>
      </c>
      <c r="R35">
        <v>2024</v>
      </c>
      <c r="S35" t="s">
        <v>1070</v>
      </c>
      <c r="T35" t="s">
        <v>1056</v>
      </c>
      <c r="U35" t="s">
        <v>1057</v>
      </c>
      <c r="V35">
        <v>894</v>
      </c>
      <c r="W35">
        <v>5052.49</v>
      </c>
      <c r="X35">
        <v>6775.07</v>
      </c>
      <c r="Y35">
        <v>3848.94</v>
      </c>
      <c r="Z35" t="s">
        <v>1049</v>
      </c>
      <c r="AD35">
        <v>2022</v>
      </c>
      <c r="AE35" t="s">
        <v>1024</v>
      </c>
      <c r="AF35">
        <v>78368.09</v>
      </c>
      <c r="AG35">
        <v>86528.5</v>
      </c>
    </row>
    <row r="36" spans="1:33" x14ac:dyDescent="0.25">
      <c r="A36" t="s">
        <v>45</v>
      </c>
      <c r="B36" s="52">
        <v>2024</v>
      </c>
      <c r="C36" s="52">
        <v>9</v>
      </c>
      <c r="D36" t="s">
        <v>1104</v>
      </c>
      <c r="E36" t="s">
        <v>1107</v>
      </c>
      <c r="F36" t="s">
        <v>1013</v>
      </c>
      <c r="G36" t="s">
        <v>1014</v>
      </c>
      <c r="H36" t="s">
        <v>1016</v>
      </c>
      <c r="I36" t="s">
        <v>1018</v>
      </c>
      <c r="J36" s="52">
        <v>63013.24</v>
      </c>
      <c r="K36" s="3">
        <v>87050.880000000005</v>
      </c>
      <c r="L36" s="3" t="str">
        <f>TEXT(DATE(2000, Table1[[#This Row],[Month]], 1), "mmm")</f>
        <v>Sep</v>
      </c>
      <c r="R36">
        <v>2023</v>
      </c>
      <c r="S36" t="s">
        <v>1070</v>
      </c>
      <c r="T36" t="s">
        <v>1042</v>
      </c>
      <c r="U36" t="s">
        <v>1048</v>
      </c>
      <c r="V36">
        <v>540</v>
      </c>
      <c r="W36">
        <v>39157.050000000003</v>
      </c>
      <c r="X36">
        <v>41545.089999999997</v>
      </c>
      <c r="Y36">
        <v>21387.03</v>
      </c>
      <c r="Z36" t="s">
        <v>1036</v>
      </c>
      <c r="AD36">
        <v>2025</v>
      </c>
      <c r="AE36" t="s">
        <v>1081</v>
      </c>
      <c r="AF36">
        <v>33725.07</v>
      </c>
      <c r="AG36">
        <v>42809.99</v>
      </c>
    </row>
    <row r="37" spans="1:33" x14ac:dyDescent="0.25">
      <c r="A37" t="s">
        <v>46</v>
      </c>
      <c r="B37" s="52">
        <v>2022</v>
      </c>
      <c r="C37" s="52">
        <v>11</v>
      </c>
      <c r="D37" t="s">
        <v>1104</v>
      </c>
      <c r="E37" t="s">
        <v>1107</v>
      </c>
      <c r="F37" t="s">
        <v>1013</v>
      </c>
      <c r="G37" t="s">
        <v>1014</v>
      </c>
      <c r="H37" t="s">
        <v>1017</v>
      </c>
      <c r="I37" t="s">
        <v>1020</v>
      </c>
      <c r="J37" s="52">
        <v>88856.8</v>
      </c>
      <c r="K37" s="3">
        <v>58362.29</v>
      </c>
      <c r="L37" s="3" t="str">
        <f>TEXT(DATE(2000, Table1[[#This Row],[Month]], 1), "mmm")</f>
        <v>Nov</v>
      </c>
      <c r="R37">
        <v>2023</v>
      </c>
      <c r="S37" t="s">
        <v>1070</v>
      </c>
      <c r="T37" t="s">
        <v>1045</v>
      </c>
      <c r="U37" t="s">
        <v>1046</v>
      </c>
      <c r="V37">
        <v>222</v>
      </c>
      <c r="W37">
        <v>14952.73</v>
      </c>
      <c r="X37">
        <v>17985.77</v>
      </c>
      <c r="Y37">
        <v>4731.08</v>
      </c>
      <c r="Z37" t="s">
        <v>1044</v>
      </c>
      <c r="AD37">
        <v>2022</v>
      </c>
      <c r="AE37" t="s">
        <v>1024</v>
      </c>
      <c r="AF37">
        <v>54514.89</v>
      </c>
      <c r="AG37">
        <v>73122.98</v>
      </c>
    </row>
    <row r="38" spans="1:33" x14ac:dyDescent="0.25">
      <c r="A38" t="s">
        <v>47</v>
      </c>
      <c r="B38" s="52">
        <v>2024</v>
      </c>
      <c r="C38" s="52">
        <v>12</v>
      </c>
      <c r="D38" t="s">
        <v>1104</v>
      </c>
      <c r="E38" t="s">
        <v>1107</v>
      </c>
      <c r="F38" t="s">
        <v>1012</v>
      </c>
      <c r="G38" t="s">
        <v>1015</v>
      </c>
      <c r="H38" t="s">
        <v>1013</v>
      </c>
      <c r="I38" t="s">
        <v>1020</v>
      </c>
      <c r="J38" s="52">
        <v>82258.679999999993</v>
      </c>
      <c r="K38" s="3">
        <v>92782.84</v>
      </c>
      <c r="L38" s="3" t="str">
        <f>TEXT(DATE(2000, Table1[[#This Row],[Month]], 1), "mmm")</f>
        <v>Dec</v>
      </c>
      <c r="R38">
        <v>2023</v>
      </c>
      <c r="S38" t="s">
        <v>1033</v>
      </c>
      <c r="T38" t="s">
        <v>1042</v>
      </c>
      <c r="U38" t="s">
        <v>1053</v>
      </c>
      <c r="V38">
        <v>692</v>
      </c>
      <c r="W38">
        <v>21282.97</v>
      </c>
      <c r="X38">
        <v>29177.87</v>
      </c>
      <c r="Y38">
        <v>8794.5</v>
      </c>
      <c r="Z38" t="s">
        <v>1047</v>
      </c>
      <c r="AD38">
        <v>2024</v>
      </c>
      <c r="AE38" t="s">
        <v>1083</v>
      </c>
      <c r="AF38">
        <v>24449.93</v>
      </c>
      <c r="AG38">
        <v>37406</v>
      </c>
    </row>
    <row r="39" spans="1:33" x14ac:dyDescent="0.25">
      <c r="A39" t="s">
        <v>48</v>
      </c>
      <c r="B39" s="52">
        <v>2024</v>
      </c>
      <c r="C39" s="52">
        <v>4</v>
      </c>
      <c r="D39" t="s">
        <v>1103</v>
      </c>
      <c r="E39" t="s">
        <v>1108</v>
      </c>
      <c r="F39" t="s">
        <v>1013</v>
      </c>
      <c r="G39" t="s">
        <v>1015</v>
      </c>
      <c r="H39" t="s">
        <v>1016</v>
      </c>
      <c r="I39" t="s">
        <v>1019</v>
      </c>
      <c r="J39" s="52">
        <v>52623.44</v>
      </c>
      <c r="K39" s="3">
        <v>62350.68</v>
      </c>
      <c r="L39" s="3" t="str">
        <f>TEXT(DATE(2000, Table1[[#This Row],[Month]], 1), "mmm")</f>
        <v>Apr</v>
      </c>
      <c r="R39">
        <v>2023</v>
      </c>
      <c r="S39" t="s">
        <v>1033</v>
      </c>
      <c r="T39" t="s">
        <v>1034</v>
      </c>
      <c r="U39" t="s">
        <v>1035</v>
      </c>
      <c r="V39">
        <v>282</v>
      </c>
      <c r="W39">
        <v>7246.2</v>
      </c>
      <c r="X39">
        <v>12441.47</v>
      </c>
      <c r="Y39">
        <v>3283.41</v>
      </c>
      <c r="Z39" t="s">
        <v>1049</v>
      </c>
      <c r="AD39">
        <v>2024</v>
      </c>
      <c r="AE39" t="s">
        <v>1081</v>
      </c>
      <c r="AF39">
        <v>74611.38</v>
      </c>
      <c r="AG39">
        <v>89418.1</v>
      </c>
    </row>
    <row r="40" spans="1:33" x14ac:dyDescent="0.25">
      <c r="A40" t="s">
        <v>49</v>
      </c>
      <c r="B40" s="52">
        <v>2022</v>
      </c>
      <c r="C40" s="52">
        <v>8</v>
      </c>
      <c r="D40" t="s">
        <v>1103</v>
      </c>
      <c r="E40" t="s">
        <v>1108</v>
      </c>
      <c r="F40" t="s">
        <v>1013</v>
      </c>
      <c r="G40" t="s">
        <v>1014</v>
      </c>
      <c r="H40" t="s">
        <v>1016</v>
      </c>
      <c r="I40" t="s">
        <v>1018</v>
      </c>
      <c r="J40" s="52">
        <v>63653.19</v>
      </c>
      <c r="K40" s="3">
        <v>31424.240000000002</v>
      </c>
      <c r="L40" s="3" t="str">
        <f>TEXT(DATE(2000, Table1[[#This Row],[Month]], 1), "mmm")</f>
        <v>Aug</v>
      </c>
      <c r="R40">
        <v>2022</v>
      </c>
      <c r="S40" t="s">
        <v>1071</v>
      </c>
      <c r="T40" t="s">
        <v>1056</v>
      </c>
      <c r="U40" t="s">
        <v>1072</v>
      </c>
      <c r="V40">
        <v>357</v>
      </c>
      <c r="W40">
        <v>25641.99</v>
      </c>
      <c r="X40">
        <v>28258.7</v>
      </c>
      <c r="Y40">
        <v>20155.45</v>
      </c>
      <c r="Z40" t="s">
        <v>1040</v>
      </c>
      <c r="AD40">
        <v>2025</v>
      </c>
      <c r="AE40" t="s">
        <v>1023</v>
      </c>
      <c r="AF40">
        <v>40622.959999999999</v>
      </c>
      <c r="AG40">
        <v>49254.080000000002</v>
      </c>
    </row>
    <row r="41" spans="1:33" x14ac:dyDescent="0.25">
      <c r="A41" t="s">
        <v>50</v>
      </c>
      <c r="B41" s="52">
        <v>2022</v>
      </c>
      <c r="C41" s="52">
        <v>2</v>
      </c>
      <c r="D41" t="s">
        <v>1103</v>
      </c>
      <c r="E41" t="s">
        <v>1108</v>
      </c>
      <c r="F41" t="s">
        <v>1011</v>
      </c>
      <c r="G41" t="s">
        <v>1015</v>
      </c>
      <c r="H41" t="s">
        <v>1016</v>
      </c>
      <c r="I41" t="s">
        <v>1019</v>
      </c>
      <c r="J41" s="52">
        <v>40649.629999999997</v>
      </c>
      <c r="K41" s="3">
        <v>33685.85</v>
      </c>
      <c r="L41" s="3" t="str">
        <f>TEXT(DATE(2000, Table1[[#This Row],[Month]], 1), "mmm")</f>
        <v>Feb</v>
      </c>
      <c r="R41">
        <v>2023</v>
      </c>
      <c r="S41" t="s">
        <v>1041</v>
      </c>
      <c r="T41" t="s">
        <v>1045</v>
      </c>
      <c r="U41" t="s">
        <v>1046</v>
      </c>
      <c r="V41">
        <v>362</v>
      </c>
      <c r="W41">
        <v>15141.51</v>
      </c>
      <c r="X41">
        <v>22474.32</v>
      </c>
      <c r="Y41">
        <v>5084</v>
      </c>
      <c r="Z41" t="s">
        <v>1049</v>
      </c>
      <c r="AD41">
        <v>2022</v>
      </c>
      <c r="AE41" t="s">
        <v>1082</v>
      </c>
      <c r="AF41">
        <v>58111.519999999997</v>
      </c>
      <c r="AG41">
        <v>62084.99</v>
      </c>
    </row>
    <row r="42" spans="1:33" x14ac:dyDescent="0.25">
      <c r="A42" t="s">
        <v>51</v>
      </c>
      <c r="B42" s="52">
        <v>2023</v>
      </c>
      <c r="C42" s="52">
        <v>4</v>
      </c>
      <c r="D42" t="s">
        <v>1104</v>
      </c>
      <c r="E42" t="s">
        <v>1108</v>
      </c>
      <c r="F42" t="s">
        <v>1012</v>
      </c>
      <c r="G42" t="s">
        <v>1014</v>
      </c>
      <c r="H42" t="s">
        <v>1016</v>
      </c>
      <c r="I42" t="s">
        <v>1018</v>
      </c>
      <c r="J42" s="52">
        <v>6730.29</v>
      </c>
      <c r="K42" s="3">
        <v>43394.44</v>
      </c>
      <c r="L42" s="3" t="str">
        <f>TEXT(DATE(2000, Table1[[#This Row],[Month]], 1), "mmm")</f>
        <v>Apr</v>
      </c>
      <c r="R42">
        <v>2023</v>
      </c>
      <c r="S42" t="s">
        <v>1066</v>
      </c>
      <c r="T42" t="s">
        <v>1056</v>
      </c>
      <c r="U42" t="s">
        <v>1060</v>
      </c>
      <c r="V42">
        <v>777</v>
      </c>
      <c r="W42">
        <v>6664.9</v>
      </c>
      <c r="X42">
        <v>16498.599999999999</v>
      </c>
      <c r="Y42">
        <v>3554.16</v>
      </c>
      <c r="Z42" t="s">
        <v>1036</v>
      </c>
      <c r="AD42">
        <v>2024</v>
      </c>
      <c r="AE42" t="s">
        <v>1083</v>
      </c>
      <c r="AF42">
        <v>32239.82</v>
      </c>
      <c r="AG42">
        <v>46222.43</v>
      </c>
    </row>
    <row r="43" spans="1:33" x14ac:dyDescent="0.25">
      <c r="A43" t="s">
        <v>52</v>
      </c>
      <c r="B43" s="52">
        <v>2024</v>
      </c>
      <c r="C43" s="52">
        <v>2</v>
      </c>
      <c r="D43" t="s">
        <v>1104</v>
      </c>
      <c r="E43" t="s">
        <v>1107</v>
      </c>
      <c r="F43" t="s">
        <v>1013</v>
      </c>
      <c r="G43" t="s">
        <v>1014</v>
      </c>
      <c r="H43" t="s">
        <v>1013</v>
      </c>
      <c r="I43" t="s">
        <v>1019</v>
      </c>
      <c r="J43" s="52">
        <v>49811.94</v>
      </c>
      <c r="K43" s="3">
        <v>49014.83</v>
      </c>
      <c r="L43" s="3" t="str">
        <f>TEXT(DATE(2000, Table1[[#This Row],[Month]], 1), "mmm")</f>
        <v>Feb</v>
      </c>
      <c r="R43">
        <v>2023</v>
      </c>
      <c r="S43" t="s">
        <v>1064</v>
      </c>
      <c r="T43" t="s">
        <v>1056</v>
      </c>
      <c r="U43" t="s">
        <v>1057</v>
      </c>
      <c r="V43">
        <v>42</v>
      </c>
      <c r="W43">
        <v>19055.349999999999</v>
      </c>
      <c r="X43">
        <v>24916.2</v>
      </c>
      <c r="Y43">
        <v>7880.45</v>
      </c>
      <c r="Z43" t="s">
        <v>1036</v>
      </c>
      <c r="AD43">
        <v>2025</v>
      </c>
      <c r="AE43" t="s">
        <v>1024</v>
      </c>
      <c r="AF43">
        <v>99569.71</v>
      </c>
      <c r="AG43">
        <v>114567.65</v>
      </c>
    </row>
    <row r="44" spans="1:33" x14ac:dyDescent="0.25">
      <c r="A44" t="s">
        <v>53</v>
      </c>
      <c r="B44" s="52">
        <v>2022</v>
      </c>
      <c r="C44" s="52">
        <v>5</v>
      </c>
      <c r="D44" t="s">
        <v>1103</v>
      </c>
      <c r="E44" t="s">
        <v>1107</v>
      </c>
      <c r="F44" t="s">
        <v>1013</v>
      </c>
      <c r="G44" t="s">
        <v>1015</v>
      </c>
      <c r="H44" t="s">
        <v>1013</v>
      </c>
      <c r="I44" t="s">
        <v>1020</v>
      </c>
      <c r="J44" s="52">
        <v>96028</v>
      </c>
      <c r="K44" s="3">
        <v>116125.08</v>
      </c>
      <c r="L44" s="3" t="str">
        <f>TEXT(DATE(2000, Table1[[#This Row],[Month]], 1), "mmm")</f>
        <v>May</v>
      </c>
      <c r="R44">
        <v>2022</v>
      </c>
      <c r="S44" t="s">
        <v>1033</v>
      </c>
      <c r="T44" t="s">
        <v>1056</v>
      </c>
      <c r="U44" t="s">
        <v>1072</v>
      </c>
      <c r="V44">
        <v>448</v>
      </c>
      <c r="W44">
        <v>33828.410000000003</v>
      </c>
      <c r="X44">
        <v>42288.63</v>
      </c>
      <c r="Y44">
        <v>14013.3</v>
      </c>
      <c r="Z44" t="s">
        <v>1040</v>
      </c>
      <c r="AD44">
        <v>2023</v>
      </c>
      <c r="AE44" t="s">
        <v>1083</v>
      </c>
      <c r="AF44">
        <v>39270.080000000002</v>
      </c>
      <c r="AG44">
        <v>44452.29</v>
      </c>
    </row>
    <row r="45" spans="1:33" x14ac:dyDescent="0.25">
      <c r="A45" t="s">
        <v>54</v>
      </c>
      <c r="B45" s="52">
        <v>2024</v>
      </c>
      <c r="C45" s="52">
        <v>11</v>
      </c>
      <c r="D45" t="s">
        <v>1104</v>
      </c>
      <c r="E45" t="s">
        <v>1108</v>
      </c>
      <c r="F45" t="s">
        <v>1013</v>
      </c>
      <c r="G45" t="s">
        <v>1014</v>
      </c>
      <c r="H45" t="s">
        <v>1017</v>
      </c>
      <c r="I45" t="s">
        <v>1019</v>
      </c>
      <c r="J45" s="52">
        <v>71887.820000000007</v>
      </c>
      <c r="K45" s="3">
        <v>26986.16</v>
      </c>
      <c r="L45" s="3" t="str">
        <f>TEXT(DATE(2000, Table1[[#This Row],[Month]], 1), "mmm")</f>
        <v>Nov</v>
      </c>
      <c r="R45">
        <v>2023</v>
      </c>
      <c r="S45" t="s">
        <v>1033</v>
      </c>
      <c r="T45" t="s">
        <v>1034</v>
      </c>
      <c r="U45" t="s">
        <v>1073</v>
      </c>
      <c r="V45">
        <v>443</v>
      </c>
      <c r="W45">
        <v>47532.47</v>
      </c>
      <c r="X45">
        <v>54497.120000000003</v>
      </c>
      <c r="Y45">
        <v>37515.75</v>
      </c>
      <c r="Z45" t="s">
        <v>1051</v>
      </c>
      <c r="AD45">
        <v>2022</v>
      </c>
      <c r="AE45" t="s">
        <v>1025</v>
      </c>
      <c r="AF45">
        <v>50588.03</v>
      </c>
      <c r="AG45">
        <v>57443.199999999997</v>
      </c>
    </row>
    <row r="46" spans="1:33" x14ac:dyDescent="0.25">
      <c r="A46" t="s">
        <v>55</v>
      </c>
      <c r="B46" s="52">
        <v>2022</v>
      </c>
      <c r="C46" s="52">
        <v>3</v>
      </c>
      <c r="D46" t="s">
        <v>1104</v>
      </c>
      <c r="E46" t="s">
        <v>1107</v>
      </c>
      <c r="F46" t="s">
        <v>1011</v>
      </c>
      <c r="G46" t="s">
        <v>1014</v>
      </c>
      <c r="H46" t="s">
        <v>1013</v>
      </c>
      <c r="I46" t="s">
        <v>1019</v>
      </c>
      <c r="J46" s="52">
        <v>67798.63</v>
      </c>
      <c r="K46" s="3">
        <v>34263.94</v>
      </c>
      <c r="L46" s="3" t="str">
        <f>TEXT(DATE(2000, Table1[[#This Row],[Month]], 1), "mmm")</f>
        <v>Mar</v>
      </c>
      <c r="R46">
        <v>2025</v>
      </c>
      <c r="S46" t="s">
        <v>1041</v>
      </c>
      <c r="T46" t="s">
        <v>1056</v>
      </c>
      <c r="U46" t="s">
        <v>1065</v>
      </c>
      <c r="V46">
        <v>148</v>
      </c>
      <c r="W46">
        <v>15762.51</v>
      </c>
      <c r="X46">
        <v>20457.88</v>
      </c>
      <c r="Y46">
        <v>11096.39</v>
      </c>
      <c r="Z46" t="s">
        <v>1044</v>
      </c>
      <c r="AD46">
        <v>2024</v>
      </c>
      <c r="AE46" t="s">
        <v>1025</v>
      </c>
      <c r="AF46">
        <v>29843.439999999999</v>
      </c>
      <c r="AG46">
        <v>48089.71</v>
      </c>
    </row>
    <row r="47" spans="1:33" x14ac:dyDescent="0.25">
      <c r="A47" t="s">
        <v>56</v>
      </c>
      <c r="B47" s="52">
        <v>2024</v>
      </c>
      <c r="C47" s="52">
        <v>1</v>
      </c>
      <c r="D47" t="s">
        <v>1103</v>
      </c>
      <c r="E47" t="s">
        <v>1107</v>
      </c>
      <c r="F47" t="s">
        <v>1012</v>
      </c>
      <c r="G47" t="s">
        <v>1014</v>
      </c>
      <c r="H47" t="s">
        <v>1016</v>
      </c>
      <c r="I47" t="s">
        <v>1018</v>
      </c>
      <c r="J47" s="52">
        <v>66843.92</v>
      </c>
      <c r="K47" s="3">
        <v>9687.5499999999993</v>
      </c>
      <c r="L47" s="3" t="str">
        <f>TEXT(DATE(2000, Table1[[#This Row],[Month]], 1), "mmm")</f>
        <v>Jan</v>
      </c>
      <c r="R47">
        <v>2022</v>
      </c>
      <c r="S47" t="s">
        <v>1058</v>
      </c>
      <c r="T47" t="s">
        <v>1038</v>
      </c>
      <c r="U47" t="s">
        <v>1068</v>
      </c>
      <c r="V47">
        <v>180</v>
      </c>
      <c r="W47">
        <v>27208.76</v>
      </c>
      <c r="X47">
        <v>35906.93</v>
      </c>
      <c r="Y47">
        <v>13191.48</v>
      </c>
      <c r="Z47" t="s">
        <v>1044</v>
      </c>
      <c r="AD47">
        <v>2023</v>
      </c>
      <c r="AE47" t="s">
        <v>1083</v>
      </c>
      <c r="AF47">
        <v>18515.400000000001</v>
      </c>
      <c r="AG47">
        <v>30115.38</v>
      </c>
    </row>
    <row r="48" spans="1:33" x14ac:dyDescent="0.25">
      <c r="A48" t="s">
        <v>57</v>
      </c>
      <c r="B48" s="52">
        <v>2024</v>
      </c>
      <c r="C48" s="52">
        <v>9</v>
      </c>
      <c r="D48" t="s">
        <v>1103</v>
      </c>
      <c r="E48" t="s">
        <v>1108</v>
      </c>
      <c r="F48" t="s">
        <v>1012</v>
      </c>
      <c r="G48" t="s">
        <v>1015</v>
      </c>
      <c r="H48" t="s">
        <v>1013</v>
      </c>
      <c r="I48" t="s">
        <v>1018</v>
      </c>
      <c r="J48" s="52">
        <v>90649.7</v>
      </c>
      <c r="K48" s="3">
        <v>112146.99</v>
      </c>
      <c r="L48" s="3" t="str">
        <f>TEXT(DATE(2000, Table1[[#This Row],[Month]], 1), "mmm")</f>
        <v>Sep</v>
      </c>
      <c r="R48">
        <v>2024</v>
      </c>
      <c r="S48" t="s">
        <v>1071</v>
      </c>
      <c r="T48" t="s">
        <v>1034</v>
      </c>
      <c r="U48" t="s">
        <v>1035</v>
      </c>
      <c r="V48">
        <v>791</v>
      </c>
      <c r="W48">
        <v>22368.11</v>
      </c>
      <c r="X48">
        <v>23931.16</v>
      </c>
      <c r="Y48">
        <v>9981.94</v>
      </c>
      <c r="Z48" t="s">
        <v>1040</v>
      </c>
      <c r="AD48">
        <v>2023</v>
      </c>
      <c r="AE48" t="s">
        <v>1025</v>
      </c>
      <c r="AF48">
        <v>38946.19</v>
      </c>
      <c r="AG48">
        <v>54236.98</v>
      </c>
    </row>
    <row r="49" spans="1:33" x14ac:dyDescent="0.25">
      <c r="A49" t="s">
        <v>58</v>
      </c>
      <c r="B49" s="52">
        <v>2023</v>
      </c>
      <c r="C49" s="52">
        <v>10</v>
      </c>
      <c r="D49" t="s">
        <v>1104</v>
      </c>
      <c r="E49" t="s">
        <v>1107</v>
      </c>
      <c r="F49" t="s">
        <v>1012</v>
      </c>
      <c r="G49" t="s">
        <v>1015</v>
      </c>
      <c r="H49" t="s">
        <v>1016</v>
      </c>
      <c r="I49" t="s">
        <v>1019</v>
      </c>
      <c r="J49" s="52">
        <v>22707.03</v>
      </c>
      <c r="K49" s="3">
        <v>45869.04</v>
      </c>
      <c r="L49" s="3" t="str">
        <f>TEXT(DATE(2000, Table1[[#This Row],[Month]], 1), "mmm")</f>
        <v>Oct</v>
      </c>
      <c r="R49">
        <v>2022</v>
      </c>
      <c r="S49" t="s">
        <v>1054</v>
      </c>
      <c r="T49" t="s">
        <v>1056</v>
      </c>
      <c r="U49" t="s">
        <v>1057</v>
      </c>
      <c r="V49">
        <v>354</v>
      </c>
      <c r="W49">
        <v>17961.16</v>
      </c>
      <c r="X49">
        <v>22328.61</v>
      </c>
      <c r="Y49">
        <v>13303.02</v>
      </c>
      <c r="Z49" t="s">
        <v>1049</v>
      </c>
      <c r="AD49">
        <v>2022</v>
      </c>
      <c r="AE49" t="s">
        <v>1082</v>
      </c>
      <c r="AF49">
        <v>20116.439999999999</v>
      </c>
      <c r="AG49">
        <v>30033.02</v>
      </c>
    </row>
    <row r="50" spans="1:33" x14ac:dyDescent="0.25">
      <c r="A50" t="s">
        <v>59</v>
      </c>
      <c r="B50" s="52">
        <v>2022</v>
      </c>
      <c r="C50" s="52">
        <v>1</v>
      </c>
      <c r="D50" t="s">
        <v>1104</v>
      </c>
      <c r="E50" t="s">
        <v>1108</v>
      </c>
      <c r="F50" t="s">
        <v>1011</v>
      </c>
      <c r="G50" t="s">
        <v>1014</v>
      </c>
      <c r="H50" t="s">
        <v>1016</v>
      </c>
      <c r="I50" t="s">
        <v>1018</v>
      </c>
      <c r="J50" s="52">
        <v>47420.83</v>
      </c>
      <c r="K50" s="3">
        <v>55651.63</v>
      </c>
      <c r="L50" s="3" t="str">
        <f>TEXT(DATE(2000, Table1[[#This Row],[Month]], 1), "mmm")</f>
        <v>Jan</v>
      </c>
      <c r="R50">
        <v>2023</v>
      </c>
      <c r="S50" t="s">
        <v>1061</v>
      </c>
      <c r="T50" t="s">
        <v>1056</v>
      </c>
      <c r="U50" t="s">
        <v>1057</v>
      </c>
      <c r="V50">
        <v>351</v>
      </c>
      <c r="W50">
        <v>18584.849999999999</v>
      </c>
      <c r="X50">
        <v>19437.46</v>
      </c>
      <c r="Y50">
        <v>10339.34</v>
      </c>
      <c r="Z50" t="s">
        <v>1036</v>
      </c>
      <c r="AD50">
        <v>2024</v>
      </c>
      <c r="AE50" t="s">
        <v>1082</v>
      </c>
      <c r="AF50">
        <v>65233.04</v>
      </c>
      <c r="AG50">
        <v>79806.61</v>
      </c>
    </row>
    <row r="51" spans="1:33" x14ac:dyDescent="0.25">
      <c r="A51" t="s">
        <v>60</v>
      </c>
      <c r="B51" s="52">
        <v>2024</v>
      </c>
      <c r="C51" s="52">
        <v>8</v>
      </c>
      <c r="D51" t="s">
        <v>1104</v>
      </c>
      <c r="E51" t="s">
        <v>1107</v>
      </c>
      <c r="F51" t="s">
        <v>1013</v>
      </c>
      <c r="G51" t="s">
        <v>1014</v>
      </c>
      <c r="H51" t="s">
        <v>1017</v>
      </c>
      <c r="I51" t="s">
        <v>1018</v>
      </c>
      <c r="J51" s="52">
        <v>40952.050000000003</v>
      </c>
      <c r="K51" s="3">
        <v>95568.8</v>
      </c>
      <c r="L51" s="3" t="str">
        <f>TEXT(DATE(2000, Table1[[#This Row],[Month]], 1), "mmm")</f>
        <v>Aug</v>
      </c>
      <c r="R51">
        <v>2025</v>
      </c>
      <c r="S51" t="s">
        <v>1058</v>
      </c>
      <c r="T51" t="s">
        <v>1042</v>
      </c>
      <c r="U51" t="s">
        <v>1074</v>
      </c>
      <c r="V51">
        <v>369</v>
      </c>
      <c r="W51">
        <v>39892.629999999997</v>
      </c>
      <c r="X51">
        <v>45085.05</v>
      </c>
      <c r="Y51">
        <v>25121.65</v>
      </c>
      <c r="Z51" t="s">
        <v>1040</v>
      </c>
      <c r="AD51">
        <v>2024</v>
      </c>
      <c r="AE51" t="s">
        <v>1083</v>
      </c>
      <c r="AF51">
        <v>17249.72</v>
      </c>
      <c r="AG51">
        <v>26244.09</v>
      </c>
    </row>
    <row r="52" spans="1:33" x14ac:dyDescent="0.25">
      <c r="A52" t="s">
        <v>61</v>
      </c>
      <c r="B52" s="52">
        <v>2023</v>
      </c>
      <c r="C52" s="52">
        <v>4</v>
      </c>
      <c r="D52" t="s">
        <v>1104</v>
      </c>
      <c r="E52" t="s">
        <v>1107</v>
      </c>
      <c r="F52" t="s">
        <v>1011</v>
      </c>
      <c r="G52" t="s">
        <v>1014</v>
      </c>
      <c r="H52" t="s">
        <v>1017</v>
      </c>
      <c r="I52" t="s">
        <v>1020</v>
      </c>
      <c r="J52" s="52">
        <v>86171.45</v>
      </c>
      <c r="K52" s="3">
        <v>118460.39</v>
      </c>
      <c r="L52" s="3" t="str">
        <f>TEXT(DATE(2000, Table1[[#This Row],[Month]], 1), "mmm")</f>
        <v>Apr</v>
      </c>
      <c r="R52">
        <v>2024</v>
      </c>
      <c r="S52" t="s">
        <v>1058</v>
      </c>
      <c r="T52" t="s">
        <v>1045</v>
      </c>
      <c r="U52" t="s">
        <v>1075</v>
      </c>
      <c r="V52">
        <v>955</v>
      </c>
      <c r="W52">
        <v>43120.94</v>
      </c>
      <c r="X52">
        <v>48550.13</v>
      </c>
      <c r="Y52">
        <v>26605</v>
      </c>
      <c r="Z52" t="s">
        <v>1051</v>
      </c>
      <c r="AD52">
        <v>2024</v>
      </c>
      <c r="AE52" t="s">
        <v>1083</v>
      </c>
      <c r="AF52">
        <v>94087.96</v>
      </c>
      <c r="AG52">
        <v>105082.28</v>
      </c>
    </row>
    <row r="53" spans="1:33" x14ac:dyDescent="0.25">
      <c r="A53" t="s">
        <v>62</v>
      </c>
      <c r="B53" s="52">
        <v>2022</v>
      </c>
      <c r="C53" s="52">
        <v>9</v>
      </c>
      <c r="D53" t="s">
        <v>1104</v>
      </c>
      <c r="E53" t="s">
        <v>1108</v>
      </c>
      <c r="F53" t="s">
        <v>1013</v>
      </c>
      <c r="G53" t="s">
        <v>1014</v>
      </c>
      <c r="H53" t="s">
        <v>1013</v>
      </c>
      <c r="I53" t="s">
        <v>1018</v>
      </c>
      <c r="J53" s="52">
        <v>56591.33</v>
      </c>
      <c r="K53" s="3">
        <v>47075.38</v>
      </c>
      <c r="L53" s="3" t="str">
        <f>TEXT(DATE(2000, Table1[[#This Row],[Month]], 1), "mmm")</f>
        <v>Sep</v>
      </c>
      <c r="R53">
        <v>2022</v>
      </c>
      <c r="S53" t="s">
        <v>1058</v>
      </c>
      <c r="T53" t="s">
        <v>1045</v>
      </c>
      <c r="U53" t="s">
        <v>1067</v>
      </c>
      <c r="V53">
        <v>779</v>
      </c>
      <c r="W53">
        <v>34600.74</v>
      </c>
      <c r="X53">
        <v>37527.08</v>
      </c>
      <c r="Y53">
        <v>21316.61</v>
      </c>
      <c r="Z53" t="s">
        <v>1049</v>
      </c>
      <c r="AD53">
        <v>2022</v>
      </c>
      <c r="AE53" t="s">
        <v>1025</v>
      </c>
      <c r="AF53">
        <v>57214.93</v>
      </c>
      <c r="AG53">
        <v>63521.23</v>
      </c>
    </row>
    <row r="54" spans="1:33" x14ac:dyDescent="0.25">
      <c r="A54" t="s">
        <v>63</v>
      </c>
      <c r="B54" s="52">
        <v>2023</v>
      </c>
      <c r="C54" s="52">
        <v>10</v>
      </c>
      <c r="D54" t="s">
        <v>1104</v>
      </c>
      <c r="E54" t="s">
        <v>1108</v>
      </c>
      <c r="F54" t="s">
        <v>1011</v>
      </c>
      <c r="G54" t="s">
        <v>1014</v>
      </c>
      <c r="H54" t="s">
        <v>1013</v>
      </c>
      <c r="I54" t="s">
        <v>1019</v>
      </c>
      <c r="J54" s="52">
        <v>28806.42</v>
      </c>
      <c r="K54" s="3">
        <v>27460.15</v>
      </c>
      <c r="L54" s="3" t="str">
        <f>TEXT(DATE(2000, Table1[[#This Row],[Month]], 1), "mmm")</f>
        <v>Oct</v>
      </c>
      <c r="R54">
        <v>2024</v>
      </c>
      <c r="S54" t="s">
        <v>1033</v>
      </c>
      <c r="T54" t="s">
        <v>1045</v>
      </c>
      <c r="U54" t="s">
        <v>1076</v>
      </c>
      <c r="V54">
        <v>643</v>
      </c>
      <c r="W54">
        <v>4082.5</v>
      </c>
      <c r="X54">
        <v>10474.290000000001</v>
      </c>
      <c r="Y54">
        <v>1852.21</v>
      </c>
      <c r="Z54" t="s">
        <v>1044</v>
      </c>
      <c r="AD54">
        <v>2025</v>
      </c>
      <c r="AE54" t="s">
        <v>1025</v>
      </c>
      <c r="AF54">
        <v>80035.86</v>
      </c>
      <c r="AG54">
        <v>90313.77</v>
      </c>
    </row>
    <row r="55" spans="1:33" x14ac:dyDescent="0.25">
      <c r="A55" t="s">
        <v>64</v>
      </c>
      <c r="B55" s="52">
        <v>2023</v>
      </c>
      <c r="C55" s="52">
        <v>9</v>
      </c>
      <c r="D55" t="s">
        <v>1104</v>
      </c>
      <c r="E55" t="s">
        <v>1108</v>
      </c>
      <c r="F55" t="s">
        <v>1013</v>
      </c>
      <c r="G55" t="s">
        <v>1015</v>
      </c>
      <c r="H55" t="s">
        <v>1016</v>
      </c>
      <c r="I55" t="s">
        <v>1018</v>
      </c>
      <c r="J55" s="52">
        <v>60189.45</v>
      </c>
      <c r="K55" s="3">
        <v>7538.65</v>
      </c>
      <c r="L55" s="3" t="str">
        <f>TEXT(DATE(2000, Table1[[#This Row],[Month]], 1), "mmm")</f>
        <v>Sep</v>
      </c>
      <c r="R55">
        <v>2024</v>
      </c>
      <c r="S55" t="s">
        <v>1061</v>
      </c>
      <c r="T55" t="s">
        <v>1056</v>
      </c>
      <c r="U55" t="s">
        <v>1065</v>
      </c>
      <c r="V55">
        <v>751</v>
      </c>
      <c r="W55">
        <v>11392.05</v>
      </c>
      <c r="X55">
        <v>12194.79</v>
      </c>
      <c r="Y55">
        <v>7844.44</v>
      </c>
      <c r="Z55" t="s">
        <v>1049</v>
      </c>
      <c r="AD55">
        <v>2022</v>
      </c>
      <c r="AE55" t="s">
        <v>1024</v>
      </c>
      <c r="AF55">
        <v>64199.64</v>
      </c>
      <c r="AG55">
        <v>75654.03</v>
      </c>
    </row>
    <row r="56" spans="1:33" x14ac:dyDescent="0.25">
      <c r="A56" t="s">
        <v>65</v>
      </c>
      <c r="B56" s="52">
        <v>2023</v>
      </c>
      <c r="C56" s="52">
        <v>2</v>
      </c>
      <c r="D56" t="s">
        <v>1104</v>
      </c>
      <c r="E56" t="s">
        <v>1108</v>
      </c>
      <c r="F56" t="s">
        <v>1012</v>
      </c>
      <c r="G56" t="s">
        <v>1014</v>
      </c>
      <c r="H56" t="s">
        <v>1013</v>
      </c>
      <c r="I56" t="s">
        <v>1018</v>
      </c>
      <c r="J56" s="52">
        <v>27694.38</v>
      </c>
      <c r="K56" s="3">
        <v>21244.080000000002</v>
      </c>
      <c r="L56" s="3" t="str">
        <f>TEXT(DATE(2000, Table1[[#This Row],[Month]], 1), "mmm")</f>
        <v>Feb</v>
      </c>
      <c r="R56">
        <v>2023</v>
      </c>
      <c r="S56" t="s">
        <v>1050</v>
      </c>
      <c r="T56" t="s">
        <v>1056</v>
      </c>
      <c r="U56" t="s">
        <v>1065</v>
      </c>
      <c r="V56">
        <v>845</v>
      </c>
      <c r="W56">
        <v>49205.86</v>
      </c>
      <c r="X56">
        <v>56694.54</v>
      </c>
      <c r="Y56">
        <v>36068.800000000003</v>
      </c>
      <c r="Z56" t="s">
        <v>1040</v>
      </c>
      <c r="AD56">
        <v>2024</v>
      </c>
      <c r="AE56" t="s">
        <v>1081</v>
      </c>
      <c r="AF56">
        <v>10075.94</v>
      </c>
      <c r="AG56">
        <v>28541.56</v>
      </c>
    </row>
    <row r="57" spans="1:33" x14ac:dyDescent="0.25">
      <c r="A57" t="s">
        <v>66</v>
      </c>
      <c r="B57" s="52">
        <v>2023</v>
      </c>
      <c r="C57" s="52">
        <v>9</v>
      </c>
      <c r="D57" t="s">
        <v>1103</v>
      </c>
      <c r="E57" t="s">
        <v>1107</v>
      </c>
      <c r="F57" t="s">
        <v>1011</v>
      </c>
      <c r="G57" t="s">
        <v>1015</v>
      </c>
      <c r="H57" t="s">
        <v>1013</v>
      </c>
      <c r="I57" t="s">
        <v>1018</v>
      </c>
      <c r="J57" s="52">
        <v>42227.25</v>
      </c>
      <c r="K57" s="3">
        <v>69281.429999999993</v>
      </c>
      <c r="L57" s="3" t="str">
        <f>TEXT(DATE(2000, Table1[[#This Row],[Month]], 1), "mmm")</f>
        <v>Sep</v>
      </c>
      <c r="R57">
        <v>2024</v>
      </c>
      <c r="S57" t="s">
        <v>1050</v>
      </c>
      <c r="T57" t="s">
        <v>1045</v>
      </c>
      <c r="U57" t="s">
        <v>1046</v>
      </c>
      <c r="V57">
        <v>777</v>
      </c>
      <c r="W57">
        <v>37026.18</v>
      </c>
      <c r="X57">
        <v>40134.449999999997</v>
      </c>
      <c r="Y57">
        <v>20615.93</v>
      </c>
      <c r="Z57" t="s">
        <v>1047</v>
      </c>
      <c r="AD57">
        <v>2025</v>
      </c>
      <c r="AE57" t="s">
        <v>1082</v>
      </c>
      <c r="AF57">
        <v>60700.34</v>
      </c>
      <c r="AG57">
        <v>65539.98</v>
      </c>
    </row>
    <row r="58" spans="1:33" x14ac:dyDescent="0.25">
      <c r="A58" t="s">
        <v>67</v>
      </c>
      <c r="B58" s="52">
        <v>2024</v>
      </c>
      <c r="C58" s="52">
        <v>5</v>
      </c>
      <c r="D58" t="s">
        <v>1104</v>
      </c>
      <c r="E58" t="s">
        <v>1107</v>
      </c>
      <c r="F58" t="s">
        <v>1012</v>
      </c>
      <c r="G58" t="s">
        <v>1015</v>
      </c>
      <c r="H58" t="s">
        <v>1013</v>
      </c>
      <c r="I58" t="s">
        <v>1018</v>
      </c>
      <c r="J58" s="52">
        <v>98815.1</v>
      </c>
      <c r="K58" s="3">
        <v>28881.47</v>
      </c>
      <c r="L58" s="3" t="str">
        <f>TEXT(DATE(2000, Table1[[#This Row],[Month]], 1), "mmm")</f>
        <v>May</v>
      </c>
      <c r="R58">
        <v>2025</v>
      </c>
      <c r="S58" t="s">
        <v>1041</v>
      </c>
      <c r="T58" t="s">
        <v>1042</v>
      </c>
      <c r="U58" t="s">
        <v>1053</v>
      </c>
      <c r="V58">
        <v>244</v>
      </c>
      <c r="W58">
        <v>40208</v>
      </c>
      <c r="X58">
        <v>42288.85</v>
      </c>
      <c r="Y58">
        <v>15912.88</v>
      </c>
      <c r="Z58" t="s">
        <v>1047</v>
      </c>
      <c r="AD58">
        <v>2024</v>
      </c>
      <c r="AE58" t="s">
        <v>1023</v>
      </c>
      <c r="AF58">
        <v>10037.57</v>
      </c>
      <c r="AG58">
        <v>20237.88</v>
      </c>
    </row>
    <row r="59" spans="1:33" x14ac:dyDescent="0.25">
      <c r="A59" t="s">
        <v>68</v>
      </c>
      <c r="B59" s="52">
        <v>2023</v>
      </c>
      <c r="C59" s="52">
        <v>1</v>
      </c>
      <c r="D59" t="s">
        <v>1104</v>
      </c>
      <c r="E59" t="s">
        <v>1108</v>
      </c>
      <c r="F59" t="s">
        <v>1011</v>
      </c>
      <c r="G59" t="s">
        <v>1014</v>
      </c>
      <c r="H59" t="s">
        <v>1013</v>
      </c>
      <c r="I59" t="s">
        <v>1019</v>
      </c>
      <c r="J59" s="52">
        <v>77367.16</v>
      </c>
      <c r="K59" s="3">
        <v>117953.44</v>
      </c>
      <c r="L59" s="3" t="str">
        <f>TEXT(DATE(2000, Table1[[#This Row],[Month]], 1), "mmm")</f>
        <v>Jan</v>
      </c>
      <c r="R59">
        <v>2024</v>
      </c>
      <c r="S59" t="s">
        <v>1052</v>
      </c>
      <c r="T59" t="s">
        <v>1045</v>
      </c>
      <c r="U59" t="s">
        <v>1077</v>
      </c>
      <c r="V59">
        <v>975</v>
      </c>
      <c r="W59">
        <v>41414.94</v>
      </c>
      <c r="X59">
        <v>45425.760000000002</v>
      </c>
      <c r="Y59">
        <v>13992.63</v>
      </c>
      <c r="Z59" t="s">
        <v>1040</v>
      </c>
      <c r="AD59">
        <v>2022</v>
      </c>
      <c r="AE59" t="s">
        <v>1083</v>
      </c>
      <c r="AF59">
        <v>47865.81</v>
      </c>
      <c r="AG59">
        <v>63520.67</v>
      </c>
    </row>
    <row r="60" spans="1:33" x14ac:dyDescent="0.25">
      <c r="A60" t="s">
        <v>69</v>
      </c>
      <c r="B60" s="52">
        <v>2024</v>
      </c>
      <c r="C60" s="52">
        <v>1</v>
      </c>
      <c r="D60" t="s">
        <v>1104</v>
      </c>
      <c r="E60" t="s">
        <v>1108</v>
      </c>
      <c r="F60" t="s">
        <v>1013</v>
      </c>
      <c r="G60" t="s">
        <v>1015</v>
      </c>
      <c r="H60" t="s">
        <v>1016</v>
      </c>
      <c r="I60" t="s">
        <v>1020</v>
      </c>
      <c r="J60" s="52">
        <v>20724.12</v>
      </c>
      <c r="K60" s="3">
        <v>98610.42</v>
      </c>
      <c r="L60" s="3" t="str">
        <f>TEXT(DATE(2000, Table1[[#This Row],[Month]], 1), "mmm")</f>
        <v>Jan</v>
      </c>
      <c r="R60">
        <v>2025</v>
      </c>
      <c r="S60" t="s">
        <v>1070</v>
      </c>
      <c r="T60" t="s">
        <v>1038</v>
      </c>
      <c r="U60" t="s">
        <v>1078</v>
      </c>
      <c r="V60">
        <v>967</v>
      </c>
      <c r="W60">
        <v>16803.099999999999</v>
      </c>
      <c r="X60">
        <v>21209.68</v>
      </c>
      <c r="Y60">
        <v>12433.75</v>
      </c>
      <c r="Z60" t="s">
        <v>1051</v>
      </c>
      <c r="AD60">
        <v>2023</v>
      </c>
      <c r="AE60" t="s">
        <v>1085</v>
      </c>
      <c r="AF60">
        <v>21074.15</v>
      </c>
      <c r="AG60">
        <v>29245.77</v>
      </c>
    </row>
    <row r="61" spans="1:33" x14ac:dyDescent="0.25">
      <c r="A61" t="s">
        <v>70</v>
      </c>
      <c r="B61" s="52">
        <v>2023</v>
      </c>
      <c r="C61" s="52">
        <v>7</v>
      </c>
      <c r="D61" t="s">
        <v>1104</v>
      </c>
      <c r="E61" t="s">
        <v>1107</v>
      </c>
      <c r="F61" t="s">
        <v>1012</v>
      </c>
      <c r="G61" t="s">
        <v>1014</v>
      </c>
      <c r="H61" t="s">
        <v>1016</v>
      </c>
      <c r="I61" t="s">
        <v>1019</v>
      </c>
      <c r="J61" s="52">
        <v>83753.63</v>
      </c>
      <c r="K61" s="3">
        <v>70049.3</v>
      </c>
      <c r="L61" s="3" t="str">
        <f>TEXT(DATE(2000, Table1[[#This Row],[Month]], 1), "mmm")</f>
        <v>Jul</v>
      </c>
      <c r="R61">
        <v>2022</v>
      </c>
      <c r="S61" t="s">
        <v>1033</v>
      </c>
      <c r="T61" t="s">
        <v>1034</v>
      </c>
      <c r="U61" t="s">
        <v>1079</v>
      </c>
      <c r="V61">
        <v>14</v>
      </c>
      <c r="W61">
        <v>12484.26</v>
      </c>
      <c r="X61">
        <v>19717.7</v>
      </c>
      <c r="Y61">
        <v>5832.65</v>
      </c>
      <c r="Z61" t="s">
        <v>1036</v>
      </c>
      <c r="AD61">
        <v>2025</v>
      </c>
      <c r="AE61" t="s">
        <v>1082</v>
      </c>
      <c r="AF61">
        <v>25114.92</v>
      </c>
      <c r="AG61">
        <v>28303.62</v>
      </c>
    </row>
    <row r="62" spans="1:33" x14ac:dyDescent="0.25">
      <c r="A62" t="s">
        <v>71</v>
      </c>
      <c r="B62" s="52">
        <v>2022</v>
      </c>
      <c r="C62" s="52">
        <v>9</v>
      </c>
      <c r="D62" t="s">
        <v>1104</v>
      </c>
      <c r="E62" t="s">
        <v>1108</v>
      </c>
      <c r="F62" t="s">
        <v>1013</v>
      </c>
      <c r="G62" t="s">
        <v>1014</v>
      </c>
      <c r="H62" t="s">
        <v>1016</v>
      </c>
      <c r="I62" t="s">
        <v>1019</v>
      </c>
      <c r="J62" s="52">
        <v>45115.35</v>
      </c>
      <c r="K62" s="3">
        <v>20001.169999999998</v>
      </c>
      <c r="L62" s="3" t="str">
        <f>TEXT(DATE(2000, Table1[[#This Row],[Month]], 1), "mmm")</f>
        <v>Sep</v>
      </c>
      <c r="R62">
        <v>2024</v>
      </c>
      <c r="S62" t="s">
        <v>1041</v>
      </c>
      <c r="T62" t="s">
        <v>1056</v>
      </c>
      <c r="U62" t="s">
        <v>1072</v>
      </c>
      <c r="V62">
        <v>501</v>
      </c>
      <c r="W62">
        <v>44881.11</v>
      </c>
      <c r="X62">
        <v>47829.65</v>
      </c>
      <c r="Y62">
        <v>26438.76</v>
      </c>
      <c r="Z62" t="s">
        <v>1049</v>
      </c>
      <c r="AD62">
        <v>2025</v>
      </c>
      <c r="AE62" t="s">
        <v>1025</v>
      </c>
      <c r="AF62">
        <v>46114.81</v>
      </c>
      <c r="AG62">
        <v>51926.48</v>
      </c>
    </row>
    <row r="63" spans="1:33" x14ac:dyDescent="0.25">
      <c r="A63" t="s">
        <v>72</v>
      </c>
      <c r="B63" s="52">
        <v>2022</v>
      </c>
      <c r="C63" s="52">
        <v>12</v>
      </c>
      <c r="D63" t="s">
        <v>1104</v>
      </c>
      <c r="E63" t="s">
        <v>1108</v>
      </c>
      <c r="F63" t="s">
        <v>1011</v>
      </c>
      <c r="G63" t="s">
        <v>1015</v>
      </c>
      <c r="H63" t="s">
        <v>1016</v>
      </c>
      <c r="I63" t="s">
        <v>1018</v>
      </c>
      <c r="J63" s="52">
        <v>97866.99</v>
      </c>
      <c r="K63" s="3">
        <v>113048.68</v>
      </c>
      <c r="L63" s="3" t="str">
        <f>TEXT(DATE(2000, Table1[[#This Row],[Month]], 1), "mmm")</f>
        <v>Dec</v>
      </c>
      <c r="R63">
        <v>2024</v>
      </c>
      <c r="S63" t="s">
        <v>1033</v>
      </c>
      <c r="T63" t="s">
        <v>1056</v>
      </c>
      <c r="U63" t="s">
        <v>1062</v>
      </c>
      <c r="V63">
        <v>719</v>
      </c>
      <c r="W63">
        <v>40849.33</v>
      </c>
      <c r="X63">
        <v>46335.73</v>
      </c>
      <c r="Y63">
        <v>13512.2</v>
      </c>
      <c r="Z63" t="s">
        <v>1051</v>
      </c>
      <c r="AD63">
        <v>2025</v>
      </c>
      <c r="AE63" t="s">
        <v>1024</v>
      </c>
      <c r="AF63">
        <v>55916.03</v>
      </c>
      <c r="AG63">
        <v>62758.29</v>
      </c>
    </row>
    <row r="64" spans="1:33" x14ac:dyDescent="0.25">
      <c r="A64" t="s">
        <v>73</v>
      </c>
      <c r="B64" s="52">
        <v>2022</v>
      </c>
      <c r="C64" s="52">
        <v>1</v>
      </c>
      <c r="D64" t="s">
        <v>1103</v>
      </c>
      <c r="E64" t="s">
        <v>1107</v>
      </c>
      <c r="F64" t="s">
        <v>1011</v>
      </c>
      <c r="G64" t="s">
        <v>1014</v>
      </c>
      <c r="H64" t="s">
        <v>1016</v>
      </c>
      <c r="I64" t="s">
        <v>1018</v>
      </c>
      <c r="J64" s="52">
        <v>97335.78</v>
      </c>
      <c r="K64" s="3">
        <v>28827.16</v>
      </c>
      <c r="L64" s="3" t="str">
        <f>TEXT(DATE(2000, Table1[[#This Row],[Month]], 1), "mmm")</f>
        <v>Jan</v>
      </c>
      <c r="R64">
        <v>2022</v>
      </c>
      <c r="S64" t="s">
        <v>1050</v>
      </c>
      <c r="T64" t="s">
        <v>1056</v>
      </c>
      <c r="U64" t="s">
        <v>1072</v>
      </c>
      <c r="V64">
        <v>514</v>
      </c>
      <c r="W64">
        <v>14673.79</v>
      </c>
      <c r="X64">
        <v>15421.05</v>
      </c>
      <c r="Y64">
        <v>10437.01</v>
      </c>
      <c r="Z64" t="s">
        <v>1040</v>
      </c>
      <c r="AD64">
        <v>2025</v>
      </c>
      <c r="AE64" t="s">
        <v>1082</v>
      </c>
      <c r="AF64">
        <v>76201.240000000005</v>
      </c>
      <c r="AG64">
        <v>95752.77</v>
      </c>
    </row>
    <row r="65" spans="1:33" x14ac:dyDescent="0.25">
      <c r="A65" t="s">
        <v>74</v>
      </c>
      <c r="B65" s="52">
        <v>2022</v>
      </c>
      <c r="C65" s="52">
        <v>7</v>
      </c>
      <c r="D65" t="s">
        <v>1104</v>
      </c>
      <c r="E65" t="s">
        <v>1107</v>
      </c>
      <c r="F65" t="s">
        <v>1013</v>
      </c>
      <c r="G65" t="s">
        <v>1015</v>
      </c>
      <c r="H65" t="s">
        <v>1017</v>
      </c>
      <c r="I65" t="s">
        <v>1019</v>
      </c>
      <c r="J65" s="52">
        <v>97503.84</v>
      </c>
      <c r="K65" s="3">
        <v>17773.71</v>
      </c>
      <c r="L65" s="3" t="str">
        <f>TEXT(DATE(2000, Table1[[#This Row],[Month]], 1), "mmm")</f>
        <v>Jul</v>
      </c>
      <c r="R65">
        <v>2024</v>
      </c>
      <c r="S65" t="s">
        <v>1066</v>
      </c>
      <c r="T65" t="s">
        <v>1056</v>
      </c>
      <c r="U65" t="s">
        <v>1057</v>
      </c>
      <c r="V65">
        <v>889</v>
      </c>
      <c r="W65">
        <v>18365.09</v>
      </c>
      <c r="X65">
        <v>21351.7</v>
      </c>
      <c r="Y65">
        <v>9357.61</v>
      </c>
      <c r="Z65" t="s">
        <v>1047</v>
      </c>
      <c r="AD65">
        <v>2024</v>
      </c>
      <c r="AE65" t="s">
        <v>1024</v>
      </c>
      <c r="AF65">
        <v>16303.82</v>
      </c>
      <c r="AG65">
        <v>22253.27</v>
      </c>
    </row>
    <row r="66" spans="1:33" x14ac:dyDescent="0.25">
      <c r="A66" t="s">
        <v>75</v>
      </c>
      <c r="B66" s="52">
        <v>2022</v>
      </c>
      <c r="C66" s="52">
        <v>5</v>
      </c>
      <c r="D66" t="s">
        <v>1104</v>
      </c>
      <c r="E66" t="s">
        <v>1107</v>
      </c>
      <c r="F66" t="s">
        <v>1011</v>
      </c>
      <c r="G66" t="s">
        <v>1014</v>
      </c>
      <c r="H66" t="s">
        <v>1016</v>
      </c>
      <c r="I66" t="s">
        <v>1020</v>
      </c>
      <c r="J66" s="52">
        <v>67879.59</v>
      </c>
      <c r="K66" s="3">
        <v>51584.57</v>
      </c>
      <c r="L66" s="3" t="str">
        <f>TEXT(DATE(2000, Table1[[#This Row],[Month]], 1), "mmm")</f>
        <v>May</v>
      </c>
      <c r="R66">
        <v>2023</v>
      </c>
      <c r="S66" t="s">
        <v>1061</v>
      </c>
      <c r="T66" t="s">
        <v>1038</v>
      </c>
      <c r="U66" t="s">
        <v>1039</v>
      </c>
      <c r="V66">
        <v>410</v>
      </c>
      <c r="W66">
        <v>2767.7</v>
      </c>
      <c r="X66">
        <v>12163.38</v>
      </c>
      <c r="Y66">
        <v>1784.79</v>
      </c>
      <c r="Z66" t="s">
        <v>1051</v>
      </c>
      <c r="AD66">
        <v>2023</v>
      </c>
      <c r="AE66" t="s">
        <v>1024</v>
      </c>
      <c r="AF66">
        <v>6843</v>
      </c>
      <c r="AG66">
        <v>24650.14</v>
      </c>
    </row>
    <row r="67" spans="1:33" x14ac:dyDescent="0.25">
      <c r="A67" t="s">
        <v>76</v>
      </c>
      <c r="B67" s="52">
        <v>2024</v>
      </c>
      <c r="C67" s="52">
        <v>12</v>
      </c>
      <c r="D67" t="s">
        <v>1104</v>
      </c>
      <c r="E67" t="s">
        <v>1107</v>
      </c>
      <c r="F67" t="s">
        <v>1011</v>
      </c>
      <c r="G67" t="s">
        <v>1014</v>
      </c>
      <c r="H67" t="s">
        <v>1013</v>
      </c>
      <c r="I67" t="s">
        <v>1019</v>
      </c>
      <c r="J67" s="52">
        <v>53340.02</v>
      </c>
      <c r="K67" s="3">
        <v>63921.7</v>
      </c>
      <c r="L67" s="3" t="str">
        <f>TEXT(DATE(2000, Table1[[#This Row],[Month]], 1), "mmm")</f>
        <v>Dec</v>
      </c>
      <c r="R67">
        <v>2023</v>
      </c>
      <c r="S67" t="s">
        <v>1033</v>
      </c>
      <c r="T67" t="s">
        <v>1045</v>
      </c>
      <c r="U67" t="s">
        <v>1075</v>
      </c>
      <c r="V67">
        <v>176</v>
      </c>
      <c r="W67">
        <v>24853.84</v>
      </c>
      <c r="X67">
        <v>26442.07</v>
      </c>
      <c r="Y67">
        <v>9248.2000000000007</v>
      </c>
      <c r="Z67" t="s">
        <v>1051</v>
      </c>
      <c r="AD67">
        <v>2025</v>
      </c>
      <c r="AE67" t="s">
        <v>1025</v>
      </c>
      <c r="AF67">
        <v>5710.12</v>
      </c>
      <c r="AG67">
        <v>16549.36</v>
      </c>
    </row>
    <row r="68" spans="1:33" x14ac:dyDescent="0.25">
      <c r="A68" t="s">
        <v>77</v>
      </c>
      <c r="B68" s="52">
        <v>2024</v>
      </c>
      <c r="C68" s="52">
        <v>9</v>
      </c>
      <c r="D68" t="s">
        <v>1104</v>
      </c>
      <c r="E68" t="s">
        <v>1108</v>
      </c>
      <c r="F68" t="s">
        <v>1012</v>
      </c>
      <c r="G68" t="s">
        <v>1015</v>
      </c>
      <c r="H68" t="s">
        <v>1017</v>
      </c>
      <c r="I68" t="s">
        <v>1018</v>
      </c>
      <c r="J68" s="52">
        <v>67465.929999999993</v>
      </c>
      <c r="K68" s="3">
        <v>113039.53</v>
      </c>
      <c r="L68" s="3" t="str">
        <f>TEXT(DATE(2000, Table1[[#This Row],[Month]], 1), "mmm")</f>
        <v>Sep</v>
      </c>
      <c r="R68">
        <v>2024</v>
      </c>
      <c r="S68" t="s">
        <v>1070</v>
      </c>
      <c r="T68" t="s">
        <v>1038</v>
      </c>
      <c r="U68" t="s">
        <v>1078</v>
      </c>
      <c r="V68">
        <v>863</v>
      </c>
      <c r="W68">
        <v>1074.48</v>
      </c>
      <c r="X68">
        <v>4240.7800000000007</v>
      </c>
      <c r="Y68">
        <v>793.34</v>
      </c>
      <c r="Z68" t="s">
        <v>1040</v>
      </c>
      <c r="AD68">
        <v>2024</v>
      </c>
      <c r="AE68" t="s">
        <v>1085</v>
      </c>
      <c r="AF68">
        <v>62142.28</v>
      </c>
      <c r="AG68">
        <v>75608.209999999992</v>
      </c>
    </row>
    <row r="69" spans="1:33" x14ac:dyDescent="0.25">
      <c r="A69" t="s">
        <v>78</v>
      </c>
      <c r="B69" s="52">
        <v>2024</v>
      </c>
      <c r="C69" s="52">
        <v>4</v>
      </c>
      <c r="D69" t="s">
        <v>1104</v>
      </c>
      <c r="E69" t="s">
        <v>1108</v>
      </c>
      <c r="F69" t="s">
        <v>1013</v>
      </c>
      <c r="G69" t="s">
        <v>1015</v>
      </c>
      <c r="H69" t="s">
        <v>1013</v>
      </c>
      <c r="I69" t="s">
        <v>1020</v>
      </c>
      <c r="J69" s="52">
        <v>11189.38</v>
      </c>
      <c r="K69" s="3">
        <v>17332.990000000002</v>
      </c>
      <c r="L69" s="3" t="str">
        <f>TEXT(DATE(2000, Table1[[#This Row],[Month]], 1), "mmm")</f>
        <v>Apr</v>
      </c>
      <c r="R69">
        <v>2024</v>
      </c>
      <c r="S69" t="s">
        <v>1064</v>
      </c>
      <c r="T69" t="s">
        <v>1056</v>
      </c>
      <c r="U69" t="s">
        <v>1060</v>
      </c>
      <c r="V69">
        <v>906</v>
      </c>
      <c r="W69">
        <v>2996.9</v>
      </c>
      <c r="X69">
        <v>7817.4400000000014</v>
      </c>
      <c r="Y69">
        <v>2148.73</v>
      </c>
      <c r="Z69" t="s">
        <v>1036</v>
      </c>
      <c r="AD69">
        <v>2022</v>
      </c>
      <c r="AE69" t="s">
        <v>1024</v>
      </c>
      <c r="AF69">
        <v>8432.15</v>
      </c>
      <c r="AG69">
        <v>13817.87</v>
      </c>
    </row>
    <row r="70" spans="1:33" x14ac:dyDescent="0.25">
      <c r="A70" t="s">
        <v>79</v>
      </c>
      <c r="B70" s="52">
        <v>2024</v>
      </c>
      <c r="C70" s="52">
        <v>1</v>
      </c>
      <c r="D70" t="s">
        <v>1103</v>
      </c>
      <c r="E70" t="s">
        <v>1108</v>
      </c>
      <c r="F70" t="s">
        <v>1012</v>
      </c>
      <c r="G70" t="s">
        <v>1015</v>
      </c>
      <c r="H70" t="s">
        <v>1013</v>
      </c>
      <c r="I70" t="s">
        <v>1020</v>
      </c>
      <c r="J70" s="52">
        <v>77686.03</v>
      </c>
      <c r="K70" s="3">
        <v>114959.46</v>
      </c>
      <c r="L70" s="3" t="str">
        <f>TEXT(DATE(2000, Table1[[#This Row],[Month]], 1), "mmm")</f>
        <v>Jan</v>
      </c>
      <c r="R70">
        <v>2025</v>
      </c>
      <c r="S70" t="s">
        <v>1037</v>
      </c>
      <c r="T70" t="s">
        <v>1056</v>
      </c>
      <c r="U70" t="s">
        <v>1065</v>
      </c>
      <c r="V70">
        <v>655</v>
      </c>
      <c r="W70">
        <v>24691.63</v>
      </c>
      <c r="X70">
        <v>28484.95</v>
      </c>
      <c r="Y70">
        <v>19255.439999999999</v>
      </c>
      <c r="Z70" t="s">
        <v>1040</v>
      </c>
      <c r="AD70">
        <v>2023</v>
      </c>
      <c r="AE70" t="s">
        <v>1081</v>
      </c>
      <c r="AF70">
        <v>33320.480000000003</v>
      </c>
      <c r="AG70">
        <v>46317.4</v>
      </c>
    </row>
    <row r="71" spans="1:33" x14ac:dyDescent="0.25">
      <c r="A71" t="s">
        <v>80</v>
      </c>
      <c r="B71" s="52">
        <v>2022</v>
      </c>
      <c r="C71" s="52">
        <v>10</v>
      </c>
      <c r="D71" t="s">
        <v>1104</v>
      </c>
      <c r="E71" t="s">
        <v>1108</v>
      </c>
      <c r="F71" t="s">
        <v>1013</v>
      </c>
      <c r="G71" t="s">
        <v>1015</v>
      </c>
      <c r="H71" t="s">
        <v>1017</v>
      </c>
      <c r="I71" t="s">
        <v>1018</v>
      </c>
      <c r="J71" s="52">
        <v>10966.37</v>
      </c>
      <c r="K71" s="3">
        <v>54591.26</v>
      </c>
      <c r="L71" s="3" t="str">
        <f>TEXT(DATE(2000, Table1[[#This Row],[Month]], 1), "mmm")</f>
        <v>Oct</v>
      </c>
      <c r="R71">
        <v>2024</v>
      </c>
      <c r="S71" t="s">
        <v>1037</v>
      </c>
      <c r="T71" t="s">
        <v>1045</v>
      </c>
      <c r="U71" t="s">
        <v>1075</v>
      </c>
      <c r="V71">
        <v>937</v>
      </c>
      <c r="W71">
        <v>18414.48</v>
      </c>
      <c r="X71">
        <v>26923.82</v>
      </c>
      <c r="Y71">
        <v>11197.78</v>
      </c>
      <c r="Z71" t="s">
        <v>1044</v>
      </c>
      <c r="AD71">
        <v>2023</v>
      </c>
      <c r="AE71" t="s">
        <v>1081</v>
      </c>
      <c r="AF71">
        <v>63278.17</v>
      </c>
      <c r="AG71">
        <v>81431.709999999992</v>
      </c>
    </row>
    <row r="72" spans="1:33" x14ac:dyDescent="0.25">
      <c r="A72" t="s">
        <v>81</v>
      </c>
      <c r="B72" s="52">
        <v>2022</v>
      </c>
      <c r="C72" s="52">
        <v>5</v>
      </c>
      <c r="D72" t="s">
        <v>1103</v>
      </c>
      <c r="E72" t="s">
        <v>1108</v>
      </c>
      <c r="F72" t="s">
        <v>1013</v>
      </c>
      <c r="G72" t="s">
        <v>1015</v>
      </c>
      <c r="H72" t="s">
        <v>1017</v>
      </c>
      <c r="I72" t="s">
        <v>1019</v>
      </c>
      <c r="J72" s="52">
        <v>37164.639999999999</v>
      </c>
      <c r="K72" s="3">
        <v>90294.19</v>
      </c>
      <c r="L72" s="3" t="str">
        <f>TEXT(DATE(2000, Table1[[#This Row],[Month]], 1), "mmm")</f>
        <v>May</v>
      </c>
      <c r="R72">
        <v>2024</v>
      </c>
      <c r="S72" t="s">
        <v>1041</v>
      </c>
      <c r="T72" t="s">
        <v>1042</v>
      </c>
      <c r="U72" t="s">
        <v>1043</v>
      </c>
      <c r="V72">
        <v>248</v>
      </c>
      <c r="W72">
        <v>16494.91</v>
      </c>
      <c r="X72">
        <v>18799.900000000001</v>
      </c>
      <c r="Y72">
        <v>12479.1</v>
      </c>
      <c r="Z72" t="s">
        <v>1047</v>
      </c>
      <c r="AD72">
        <v>2025</v>
      </c>
      <c r="AE72" t="s">
        <v>1025</v>
      </c>
      <c r="AF72">
        <v>79964.759999999995</v>
      </c>
      <c r="AG72">
        <v>95543.37999999999</v>
      </c>
    </row>
    <row r="73" spans="1:33" x14ac:dyDescent="0.25">
      <c r="A73" t="s">
        <v>82</v>
      </c>
      <c r="B73" s="52">
        <v>2022</v>
      </c>
      <c r="C73" s="52">
        <v>11</v>
      </c>
      <c r="D73" t="s">
        <v>1104</v>
      </c>
      <c r="E73" t="s">
        <v>1108</v>
      </c>
      <c r="F73" t="s">
        <v>1013</v>
      </c>
      <c r="G73" t="s">
        <v>1015</v>
      </c>
      <c r="H73" t="s">
        <v>1016</v>
      </c>
      <c r="I73" t="s">
        <v>1019</v>
      </c>
      <c r="J73" s="52">
        <v>19018.8</v>
      </c>
      <c r="K73" s="3">
        <v>60176.32</v>
      </c>
      <c r="L73" s="3" t="str">
        <f>TEXT(DATE(2000, Table1[[#This Row],[Month]], 1), "mmm")</f>
        <v>Nov</v>
      </c>
      <c r="R73">
        <v>2025</v>
      </c>
      <c r="S73" t="s">
        <v>1041</v>
      </c>
      <c r="T73" t="s">
        <v>1038</v>
      </c>
      <c r="U73" t="s">
        <v>1039</v>
      </c>
      <c r="V73">
        <v>796</v>
      </c>
      <c r="W73">
        <v>36036.89</v>
      </c>
      <c r="X73">
        <v>44774.75</v>
      </c>
      <c r="Y73">
        <v>15017.55</v>
      </c>
      <c r="Z73" t="s">
        <v>1049</v>
      </c>
      <c r="AD73">
        <v>2023</v>
      </c>
      <c r="AE73" t="s">
        <v>1023</v>
      </c>
      <c r="AF73">
        <v>65137.279999999999</v>
      </c>
      <c r="AG73">
        <v>76956.87</v>
      </c>
    </row>
    <row r="74" spans="1:33" x14ac:dyDescent="0.25">
      <c r="A74" t="s">
        <v>83</v>
      </c>
      <c r="B74" s="52">
        <v>2023</v>
      </c>
      <c r="C74" s="52">
        <v>2</v>
      </c>
      <c r="D74" t="s">
        <v>1103</v>
      </c>
      <c r="E74" t="s">
        <v>1108</v>
      </c>
      <c r="F74" t="s">
        <v>1012</v>
      </c>
      <c r="G74" t="s">
        <v>1014</v>
      </c>
      <c r="H74" t="s">
        <v>1017</v>
      </c>
      <c r="I74" t="s">
        <v>1020</v>
      </c>
      <c r="J74" s="52">
        <v>15860.85</v>
      </c>
      <c r="K74" s="3">
        <v>25915.54</v>
      </c>
      <c r="L74" s="3" t="str">
        <f>TEXT(DATE(2000, Table1[[#This Row],[Month]], 1), "mmm")</f>
        <v>Feb</v>
      </c>
      <c r="R74">
        <v>2023</v>
      </c>
      <c r="S74" t="s">
        <v>1061</v>
      </c>
      <c r="T74" t="s">
        <v>1034</v>
      </c>
      <c r="U74" t="s">
        <v>1079</v>
      </c>
      <c r="V74">
        <v>770</v>
      </c>
      <c r="W74">
        <v>20346.96</v>
      </c>
      <c r="X74">
        <v>22031.85</v>
      </c>
      <c r="Y74">
        <v>14106.2</v>
      </c>
      <c r="Z74" t="s">
        <v>1051</v>
      </c>
      <c r="AD74">
        <v>2023</v>
      </c>
      <c r="AE74" t="s">
        <v>1025</v>
      </c>
      <c r="AF74">
        <v>41992.98</v>
      </c>
      <c r="AG74">
        <v>47112.51</v>
      </c>
    </row>
    <row r="75" spans="1:33" x14ac:dyDescent="0.25">
      <c r="A75" t="s">
        <v>84</v>
      </c>
      <c r="B75" s="52">
        <v>2023</v>
      </c>
      <c r="C75" s="52">
        <v>5</v>
      </c>
      <c r="D75" t="s">
        <v>1103</v>
      </c>
      <c r="E75" t="s">
        <v>1108</v>
      </c>
      <c r="F75" t="s">
        <v>1013</v>
      </c>
      <c r="G75" t="s">
        <v>1014</v>
      </c>
      <c r="H75" t="s">
        <v>1017</v>
      </c>
      <c r="I75" t="s">
        <v>1019</v>
      </c>
      <c r="J75" s="52">
        <v>44197.26</v>
      </c>
      <c r="K75" s="3">
        <v>44853.26</v>
      </c>
      <c r="L75" s="3" t="str">
        <f>TEXT(DATE(2000, Table1[[#This Row],[Month]], 1), "mmm")</f>
        <v>May</v>
      </c>
      <c r="R75">
        <v>2025</v>
      </c>
      <c r="S75" t="s">
        <v>1061</v>
      </c>
      <c r="T75" t="s">
        <v>1042</v>
      </c>
      <c r="U75" t="s">
        <v>1048</v>
      </c>
      <c r="V75">
        <v>410</v>
      </c>
      <c r="W75">
        <v>25163.18</v>
      </c>
      <c r="X75">
        <v>27850.14</v>
      </c>
      <c r="Y75">
        <v>18035.75</v>
      </c>
      <c r="Z75" t="s">
        <v>1049</v>
      </c>
      <c r="AD75">
        <v>2022</v>
      </c>
      <c r="AE75" t="s">
        <v>1025</v>
      </c>
      <c r="AF75">
        <v>71845.69</v>
      </c>
      <c r="AG75">
        <v>83929.67</v>
      </c>
    </row>
    <row r="76" spans="1:33" x14ac:dyDescent="0.25">
      <c r="A76" t="s">
        <v>85</v>
      </c>
      <c r="B76" s="52">
        <v>2022</v>
      </c>
      <c r="C76" s="52">
        <v>3</v>
      </c>
      <c r="D76" t="s">
        <v>1103</v>
      </c>
      <c r="E76" t="s">
        <v>1107</v>
      </c>
      <c r="F76" t="s">
        <v>1012</v>
      </c>
      <c r="G76" t="s">
        <v>1015</v>
      </c>
      <c r="H76" t="s">
        <v>1013</v>
      </c>
      <c r="I76" t="s">
        <v>1020</v>
      </c>
      <c r="J76" s="52">
        <v>19416.04</v>
      </c>
      <c r="K76" s="3">
        <v>13940.29</v>
      </c>
      <c r="L76" s="3" t="str">
        <f>TEXT(DATE(2000, Table1[[#This Row],[Month]], 1), "mmm")</f>
        <v>Mar</v>
      </c>
      <c r="R76">
        <v>2022</v>
      </c>
      <c r="S76" t="s">
        <v>1033</v>
      </c>
      <c r="T76" t="s">
        <v>1056</v>
      </c>
      <c r="U76" t="s">
        <v>1072</v>
      </c>
      <c r="V76">
        <v>877</v>
      </c>
      <c r="W76">
        <v>18935.14</v>
      </c>
      <c r="X76">
        <v>24364.07</v>
      </c>
      <c r="Y76">
        <v>5715.94</v>
      </c>
      <c r="Z76" t="s">
        <v>1036</v>
      </c>
      <c r="AD76">
        <v>2022</v>
      </c>
      <c r="AE76" t="s">
        <v>1081</v>
      </c>
      <c r="AF76">
        <v>25117.82</v>
      </c>
      <c r="AG76">
        <v>34881.26</v>
      </c>
    </row>
    <row r="77" spans="1:33" x14ac:dyDescent="0.25">
      <c r="A77" t="s">
        <v>86</v>
      </c>
      <c r="B77" s="52">
        <v>2023</v>
      </c>
      <c r="C77" s="52">
        <v>2</v>
      </c>
      <c r="D77" t="s">
        <v>1104</v>
      </c>
      <c r="E77" t="s">
        <v>1107</v>
      </c>
      <c r="F77" t="s">
        <v>1013</v>
      </c>
      <c r="G77" t="s">
        <v>1015</v>
      </c>
      <c r="H77" t="s">
        <v>1017</v>
      </c>
      <c r="I77" t="s">
        <v>1018</v>
      </c>
      <c r="J77" s="52">
        <v>49160.33</v>
      </c>
      <c r="K77" s="3">
        <v>55318.51</v>
      </c>
      <c r="L77" s="3" t="str">
        <f>TEXT(DATE(2000, Table1[[#This Row],[Month]], 1), "mmm")</f>
        <v>Feb</v>
      </c>
      <c r="R77">
        <v>2025</v>
      </c>
      <c r="S77" t="s">
        <v>1041</v>
      </c>
      <c r="T77" t="s">
        <v>1045</v>
      </c>
      <c r="U77" t="s">
        <v>1067</v>
      </c>
      <c r="V77">
        <v>963</v>
      </c>
      <c r="W77">
        <v>4599.99</v>
      </c>
      <c r="X77">
        <v>8945.81</v>
      </c>
      <c r="Y77">
        <v>3514.53</v>
      </c>
      <c r="Z77" t="s">
        <v>1051</v>
      </c>
      <c r="AD77">
        <v>2024</v>
      </c>
      <c r="AE77" t="s">
        <v>1085</v>
      </c>
      <c r="AF77">
        <v>85773.26</v>
      </c>
      <c r="AG77">
        <v>102082.37</v>
      </c>
    </row>
    <row r="78" spans="1:33" x14ac:dyDescent="0.25">
      <c r="A78" t="s">
        <v>87</v>
      </c>
      <c r="B78" s="52">
        <v>2023</v>
      </c>
      <c r="C78" s="52">
        <v>11</v>
      </c>
      <c r="D78" t="s">
        <v>1104</v>
      </c>
      <c r="E78" t="s">
        <v>1107</v>
      </c>
      <c r="F78" t="s">
        <v>1011</v>
      </c>
      <c r="G78" t="s">
        <v>1014</v>
      </c>
      <c r="H78" t="s">
        <v>1016</v>
      </c>
      <c r="I78" t="s">
        <v>1019</v>
      </c>
      <c r="J78" s="52">
        <v>74707.55</v>
      </c>
      <c r="K78" s="3">
        <v>82286.23</v>
      </c>
      <c r="L78" s="3" t="str">
        <f>TEXT(DATE(2000, Table1[[#This Row],[Month]], 1), "mmm")</f>
        <v>Nov</v>
      </c>
      <c r="R78">
        <v>2025</v>
      </c>
      <c r="S78" t="s">
        <v>1037</v>
      </c>
      <c r="T78" t="s">
        <v>1042</v>
      </c>
      <c r="U78" t="s">
        <v>1043</v>
      </c>
      <c r="V78">
        <v>950</v>
      </c>
      <c r="W78">
        <v>15525.04</v>
      </c>
      <c r="X78">
        <v>17197.560000000001</v>
      </c>
      <c r="Y78">
        <v>5280.76</v>
      </c>
      <c r="Z78" t="s">
        <v>1049</v>
      </c>
      <c r="AD78">
        <v>2023</v>
      </c>
      <c r="AE78" t="s">
        <v>1085</v>
      </c>
      <c r="AF78">
        <v>29378.47</v>
      </c>
      <c r="AG78">
        <v>46779.73</v>
      </c>
    </row>
    <row r="79" spans="1:33" x14ac:dyDescent="0.25">
      <c r="A79" t="s">
        <v>88</v>
      </c>
      <c r="B79" s="52">
        <v>2024</v>
      </c>
      <c r="C79" s="52">
        <v>2</v>
      </c>
      <c r="D79" t="s">
        <v>1103</v>
      </c>
      <c r="E79" t="s">
        <v>1108</v>
      </c>
      <c r="F79" t="s">
        <v>1013</v>
      </c>
      <c r="G79" t="s">
        <v>1015</v>
      </c>
      <c r="H79" t="s">
        <v>1016</v>
      </c>
      <c r="I79" t="s">
        <v>1019</v>
      </c>
      <c r="J79" s="52">
        <v>12176.19</v>
      </c>
      <c r="K79" s="3">
        <v>118921.15</v>
      </c>
      <c r="L79" s="3" t="str">
        <f>TEXT(DATE(2000, Table1[[#This Row],[Month]], 1), "mmm")</f>
        <v>Feb</v>
      </c>
      <c r="R79">
        <v>2025</v>
      </c>
      <c r="S79" t="s">
        <v>1066</v>
      </c>
      <c r="T79" t="s">
        <v>1045</v>
      </c>
      <c r="U79" t="s">
        <v>1046</v>
      </c>
      <c r="V79">
        <v>872</v>
      </c>
      <c r="W79">
        <v>4816.2700000000004</v>
      </c>
      <c r="X79">
        <v>10027.98</v>
      </c>
      <c r="Y79">
        <v>2980.37</v>
      </c>
      <c r="Z79" t="s">
        <v>1047</v>
      </c>
      <c r="AD79">
        <v>2025</v>
      </c>
      <c r="AE79" t="s">
        <v>1081</v>
      </c>
      <c r="AF79">
        <v>57934.43</v>
      </c>
      <c r="AG79">
        <v>66011.149999999994</v>
      </c>
    </row>
    <row r="80" spans="1:33" x14ac:dyDescent="0.25">
      <c r="A80" t="s">
        <v>89</v>
      </c>
      <c r="B80" s="52">
        <v>2022</v>
      </c>
      <c r="C80" s="52">
        <v>7</v>
      </c>
      <c r="D80" t="s">
        <v>1104</v>
      </c>
      <c r="E80" t="s">
        <v>1108</v>
      </c>
      <c r="F80" t="s">
        <v>1011</v>
      </c>
      <c r="G80" t="s">
        <v>1014</v>
      </c>
      <c r="H80" t="s">
        <v>1017</v>
      </c>
      <c r="I80" t="s">
        <v>1019</v>
      </c>
      <c r="J80" s="52">
        <v>20887.689999999999</v>
      </c>
      <c r="K80" s="3">
        <v>97216.33</v>
      </c>
      <c r="L80" s="3" t="str">
        <f>TEXT(DATE(2000, Table1[[#This Row],[Month]], 1), "mmm")</f>
        <v>Jul</v>
      </c>
      <c r="R80">
        <v>2025</v>
      </c>
      <c r="S80" t="s">
        <v>1071</v>
      </c>
      <c r="T80" t="s">
        <v>1034</v>
      </c>
      <c r="U80" t="s">
        <v>1069</v>
      </c>
      <c r="V80">
        <v>346</v>
      </c>
      <c r="W80">
        <v>8692.5499999999993</v>
      </c>
      <c r="X80">
        <v>13975.79</v>
      </c>
      <c r="Y80">
        <v>3704.91</v>
      </c>
      <c r="Z80" t="s">
        <v>1047</v>
      </c>
      <c r="AD80">
        <v>2023</v>
      </c>
      <c r="AE80" t="s">
        <v>1081</v>
      </c>
      <c r="AF80">
        <v>78321.91</v>
      </c>
      <c r="AG80">
        <v>97030.31</v>
      </c>
    </row>
    <row r="81" spans="1:33" x14ac:dyDescent="0.25">
      <c r="A81" t="s">
        <v>90</v>
      </c>
      <c r="B81" s="52">
        <v>2022</v>
      </c>
      <c r="C81" s="52">
        <v>12</v>
      </c>
      <c r="D81" t="s">
        <v>1104</v>
      </c>
      <c r="E81" t="s">
        <v>1107</v>
      </c>
      <c r="F81" t="s">
        <v>1012</v>
      </c>
      <c r="G81" t="s">
        <v>1014</v>
      </c>
      <c r="H81" t="s">
        <v>1016</v>
      </c>
      <c r="I81" t="s">
        <v>1019</v>
      </c>
      <c r="J81" s="52">
        <v>38288.300000000003</v>
      </c>
      <c r="K81" s="3">
        <v>39651.82</v>
      </c>
      <c r="L81" s="3" t="str">
        <f>TEXT(DATE(2000, Table1[[#This Row],[Month]], 1), "mmm")</f>
        <v>Dec</v>
      </c>
      <c r="R81">
        <v>2025</v>
      </c>
      <c r="S81" t="s">
        <v>1058</v>
      </c>
      <c r="T81" t="s">
        <v>1056</v>
      </c>
      <c r="U81" t="s">
        <v>1065</v>
      </c>
      <c r="V81">
        <v>878</v>
      </c>
      <c r="W81">
        <v>37496.589999999997</v>
      </c>
      <c r="X81">
        <v>42468.31</v>
      </c>
      <c r="Y81">
        <v>16458.169999999998</v>
      </c>
      <c r="Z81" t="s">
        <v>1049</v>
      </c>
      <c r="AD81">
        <v>2024</v>
      </c>
      <c r="AE81" t="s">
        <v>1024</v>
      </c>
      <c r="AF81">
        <v>25197.3</v>
      </c>
      <c r="AG81">
        <v>42605.16</v>
      </c>
    </row>
    <row r="82" spans="1:33" x14ac:dyDescent="0.25">
      <c r="A82" t="s">
        <v>91</v>
      </c>
      <c r="B82" s="52">
        <v>2022</v>
      </c>
      <c r="C82" s="52">
        <v>1</v>
      </c>
      <c r="D82" t="s">
        <v>1104</v>
      </c>
      <c r="E82" t="s">
        <v>1107</v>
      </c>
      <c r="F82" t="s">
        <v>1013</v>
      </c>
      <c r="G82" t="s">
        <v>1015</v>
      </c>
      <c r="H82" t="s">
        <v>1017</v>
      </c>
      <c r="I82" t="s">
        <v>1019</v>
      </c>
      <c r="J82" s="52">
        <v>66913.600000000006</v>
      </c>
      <c r="K82" s="3">
        <v>56199.69</v>
      </c>
      <c r="L82" s="3" t="str">
        <f>TEXT(DATE(2000, Table1[[#This Row],[Month]], 1), "mmm")</f>
        <v>Jan</v>
      </c>
      <c r="R82">
        <v>2022</v>
      </c>
      <c r="S82" t="s">
        <v>1066</v>
      </c>
      <c r="T82" t="s">
        <v>1056</v>
      </c>
      <c r="U82" t="s">
        <v>1062</v>
      </c>
      <c r="V82">
        <v>919</v>
      </c>
      <c r="W82">
        <v>5425.86</v>
      </c>
      <c r="X82">
        <v>13598.74</v>
      </c>
      <c r="Y82">
        <v>1914.21</v>
      </c>
      <c r="Z82" t="s">
        <v>1044</v>
      </c>
      <c r="AD82">
        <v>2025</v>
      </c>
      <c r="AE82" t="s">
        <v>1025</v>
      </c>
      <c r="AF82">
        <v>70790.03</v>
      </c>
      <c r="AG82">
        <v>73475.92</v>
      </c>
    </row>
    <row r="83" spans="1:33" x14ac:dyDescent="0.25">
      <c r="A83" t="s">
        <v>92</v>
      </c>
      <c r="B83" s="52">
        <v>2023</v>
      </c>
      <c r="C83" s="52">
        <v>8</v>
      </c>
      <c r="D83" t="s">
        <v>1103</v>
      </c>
      <c r="E83" t="s">
        <v>1107</v>
      </c>
      <c r="F83" t="s">
        <v>1013</v>
      </c>
      <c r="G83" t="s">
        <v>1014</v>
      </c>
      <c r="H83" t="s">
        <v>1017</v>
      </c>
      <c r="I83" t="s">
        <v>1018</v>
      </c>
      <c r="J83" s="52">
        <v>86355.81</v>
      </c>
      <c r="K83" s="3">
        <v>6658.18</v>
      </c>
      <c r="L83" s="3" t="str">
        <f>TEXT(DATE(2000, Table1[[#This Row],[Month]], 1), "mmm")</f>
        <v>Aug</v>
      </c>
      <c r="R83">
        <v>2023</v>
      </c>
      <c r="S83" t="s">
        <v>1061</v>
      </c>
      <c r="T83" t="s">
        <v>1034</v>
      </c>
      <c r="U83" t="s">
        <v>1035</v>
      </c>
      <c r="V83">
        <v>161</v>
      </c>
      <c r="W83">
        <v>31714.39</v>
      </c>
      <c r="X83">
        <v>40480.239999999998</v>
      </c>
      <c r="Y83">
        <v>18630.82</v>
      </c>
      <c r="Z83" t="s">
        <v>1049</v>
      </c>
      <c r="AD83">
        <v>2023</v>
      </c>
      <c r="AE83" t="s">
        <v>1024</v>
      </c>
      <c r="AF83">
        <v>36168.129999999997</v>
      </c>
      <c r="AG83">
        <v>39358.980000000003</v>
      </c>
    </row>
    <row r="84" spans="1:33" x14ac:dyDescent="0.25">
      <c r="A84" t="s">
        <v>93</v>
      </c>
      <c r="B84" s="52">
        <v>2023</v>
      </c>
      <c r="C84" s="52">
        <v>12</v>
      </c>
      <c r="D84" t="s">
        <v>1104</v>
      </c>
      <c r="E84" t="s">
        <v>1108</v>
      </c>
      <c r="F84" t="s">
        <v>1012</v>
      </c>
      <c r="G84" t="s">
        <v>1015</v>
      </c>
      <c r="H84" t="s">
        <v>1017</v>
      </c>
      <c r="I84" t="s">
        <v>1019</v>
      </c>
      <c r="J84" s="52">
        <v>76115.33</v>
      </c>
      <c r="K84" s="3">
        <v>48188.98</v>
      </c>
      <c r="L84" s="3" t="str">
        <f>TEXT(DATE(2000, Table1[[#This Row],[Month]], 1), "mmm")</f>
        <v>Dec</v>
      </c>
      <c r="R84">
        <v>2025</v>
      </c>
      <c r="S84" t="s">
        <v>1052</v>
      </c>
      <c r="T84" t="s">
        <v>1038</v>
      </c>
      <c r="U84" t="s">
        <v>1068</v>
      </c>
      <c r="V84">
        <v>935</v>
      </c>
      <c r="W84">
        <v>27639.96</v>
      </c>
      <c r="X84">
        <v>28818.720000000001</v>
      </c>
      <c r="Y84">
        <v>19814.599999999999</v>
      </c>
      <c r="Z84" t="s">
        <v>1049</v>
      </c>
      <c r="AD84">
        <v>2023</v>
      </c>
      <c r="AE84" t="s">
        <v>1081</v>
      </c>
      <c r="AF84">
        <v>74616.73</v>
      </c>
      <c r="AG84">
        <v>80655.569999999992</v>
      </c>
    </row>
    <row r="85" spans="1:33" x14ac:dyDescent="0.25">
      <c r="A85" t="s">
        <v>94</v>
      </c>
      <c r="B85" s="52">
        <v>2024</v>
      </c>
      <c r="C85" s="52">
        <v>9</v>
      </c>
      <c r="D85" t="s">
        <v>1103</v>
      </c>
      <c r="E85" t="s">
        <v>1108</v>
      </c>
      <c r="F85" t="s">
        <v>1012</v>
      </c>
      <c r="G85" t="s">
        <v>1015</v>
      </c>
      <c r="H85" t="s">
        <v>1016</v>
      </c>
      <c r="I85" t="s">
        <v>1019</v>
      </c>
      <c r="J85" s="52">
        <v>49585.5</v>
      </c>
      <c r="K85" s="3">
        <v>18984.41</v>
      </c>
      <c r="L85" s="3" t="str">
        <f>TEXT(DATE(2000, Table1[[#This Row],[Month]], 1), "mmm")</f>
        <v>Sep</v>
      </c>
      <c r="R85">
        <v>2024</v>
      </c>
      <c r="S85" t="s">
        <v>1071</v>
      </c>
      <c r="T85" t="s">
        <v>1038</v>
      </c>
      <c r="U85" t="s">
        <v>1068</v>
      </c>
      <c r="V85">
        <v>447</v>
      </c>
      <c r="W85">
        <v>41900.86</v>
      </c>
      <c r="X85">
        <v>48968.3</v>
      </c>
      <c r="Y85">
        <v>16163.06</v>
      </c>
      <c r="Z85" t="s">
        <v>1049</v>
      </c>
      <c r="AD85">
        <v>2023</v>
      </c>
      <c r="AE85" t="s">
        <v>1023</v>
      </c>
      <c r="AF85">
        <v>64287.64</v>
      </c>
      <c r="AG85">
        <v>69422.52</v>
      </c>
    </row>
    <row r="86" spans="1:33" x14ac:dyDescent="0.25">
      <c r="A86" t="s">
        <v>95</v>
      </c>
      <c r="B86" s="52">
        <v>2022</v>
      </c>
      <c r="C86" s="52">
        <v>6</v>
      </c>
      <c r="D86" t="s">
        <v>1104</v>
      </c>
      <c r="E86" t="s">
        <v>1108</v>
      </c>
      <c r="F86" t="s">
        <v>1012</v>
      </c>
      <c r="G86" t="s">
        <v>1015</v>
      </c>
      <c r="H86" t="s">
        <v>1016</v>
      </c>
      <c r="I86" t="s">
        <v>1018</v>
      </c>
      <c r="J86" s="52">
        <v>92188.9</v>
      </c>
      <c r="K86" s="3">
        <v>111240.63</v>
      </c>
      <c r="L86" s="3" t="str">
        <f>TEXT(DATE(2000, Table1[[#This Row],[Month]], 1), "mmm")</f>
        <v>Jun</v>
      </c>
      <c r="R86">
        <v>2022</v>
      </c>
      <c r="S86" t="s">
        <v>1070</v>
      </c>
      <c r="T86" t="s">
        <v>1042</v>
      </c>
      <c r="U86" t="s">
        <v>1053</v>
      </c>
      <c r="V86">
        <v>495</v>
      </c>
      <c r="W86">
        <v>38610.97</v>
      </c>
      <c r="X86">
        <v>41703.42</v>
      </c>
      <c r="Y86">
        <v>29474.37</v>
      </c>
      <c r="Z86" t="s">
        <v>1049</v>
      </c>
      <c r="AD86">
        <v>2025</v>
      </c>
      <c r="AE86" t="s">
        <v>1082</v>
      </c>
      <c r="AF86">
        <v>70017.83</v>
      </c>
      <c r="AG86">
        <v>84600.8</v>
      </c>
    </row>
    <row r="87" spans="1:33" x14ac:dyDescent="0.25">
      <c r="A87" t="s">
        <v>96</v>
      </c>
      <c r="B87" s="52">
        <v>2023</v>
      </c>
      <c r="C87" s="52">
        <v>8</v>
      </c>
      <c r="D87" t="s">
        <v>1104</v>
      </c>
      <c r="E87" t="s">
        <v>1107</v>
      </c>
      <c r="F87" t="s">
        <v>1011</v>
      </c>
      <c r="G87" t="s">
        <v>1015</v>
      </c>
      <c r="H87" t="s">
        <v>1016</v>
      </c>
      <c r="I87" t="s">
        <v>1018</v>
      </c>
      <c r="J87" s="52">
        <v>30967.34</v>
      </c>
      <c r="K87" s="3">
        <v>75164.77</v>
      </c>
      <c r="L87" s="3" t="str">
        <f>TEXT(DATE(2000, Table1[[#This Row],[Month]], 1), "mmm")</f>
        <v>Aug</v>
      </c>
      <c r="R87">
        <v>2024</v>
      </c>
      <c r="S87" t="s">
        <v>1070</v>
      </c>
      <c r="T87" t="s">
        <v>1038</v>
      </c>
      <c r="U87" t="s">
        <v>1068</v>
      </c>
      <c r="V87">
        <v>708</v>
      </c>
      <c r="W87">
        <v>48459.09</v>
      </c>
      <c r="X87">
        <v>56704.35</v>
      </c>
      <c r="Y87">
        <v>33249.769999999997</v>
      </c>
      <c r="Z87" t="s">
        <v>1049</v>
      </c>
      <c r="AD87">
        <v>2022</v>
      </c>
      <c r="AE87" t="s">
        <v>1083</v>
      </c>
      <c r="AF87">
        <v>44015.33</v>
      </c>
      <c r="AG87">
        <v>49475.78</v>
      </c>
    </row>
    <row r="88" spans="1:33" x14ac:dyDescent="0.25">
      <c r="A88" t="s">
        <v>97</v>
      </c>
      <c r="B88" s="52">
        <v>2024</v>
      </c>
      <c r="C88" s="52">
        <v>6</v>
      </c>
      <c r="D88" t="s">
        <v>1104</v>
      </c>
      <c r="E88" t="s">
        <v>1107</v>
      </c>
      <c r="F88" t="s">
        <v>1012</v>
      </c>
      <c r="G88" t="s">
        <v>1014</v>
      </c>
      <c r="H88" t="s">
        <v>1013</v>
      </c>
      <c r="I88" t="s">
        <v>1019</v>
      </c>
      <c r="J88" s="52">
        <v>94118.47</v>
      </c>
      <c r="K88" s="3">
        <v>71158.86</v>
      </c>
      <c r="L88" s="3" t="str">
        <f>TEXT(DATE(2000, Table1[[#This Row],[Month]], 1), "mmm")</f>
        <v>Jun</v>
      </c>
      <c r="R88">
        <v>2022</v>
      </c>
      <c r="S88" t="s">
        <v>1041</v>
      </c>
      <c r="T88" t="s">
        <v>1056</v>
      </c>
      <c r="U88" t="s">
        <v>1072</v>
      </c>
      <c r="V88">
        <v>489</v>
      </c>
      <c r="W88">
        <v>23503.919999999998</v>
      </c>
      <c r="X88">
        <v>24704.76</v>
      </c>
      <c r="Y88">
        <v>9395.43</v>
      </c>
      <c r="Z88" t="s">
        <v>1049</v>
      </c>
      <c r="AD88">
        <v>2022</v>
      </c>
      <c r="AE88" t="s">
        <v>1085</v>
      </c>
      <c r="AF88">
        <v>74538.7</v>
      </c>
      <c r="AG88">
        <v>76820.509999999995</v>
      </c>
    </row>
    <row r="89" spans="1:33" x14ac:dyDescent="0.25">
      <c r="A89" t="s">
        <v>98</v>
      </c>
      <c r="B89" s="52">
        <v>2022</v>
      </c>
      <c r="C89" s="52">
        <v>2</v>
      </c>
      <c r="D89" t="s">
        <v>1104</v>
      </c>
      <c r="E89" t="s">
        <v>1108</v>
      </c>
      <c r="F89" t="s">
        <v>1013</v>
      </c>
      <c r="G89" t="s">
        <v>1014</v>
      </c>
      <c r="H89" t="s">
        <v>1013</v>
      </c>
      <c r="I89" t="s">
        <v>1019</v>
      </c>
      <c r="J89" s="52">
        <v>88423.96</v>
      </c>
      <c r="K89" s="3">
        <v>16417.02</v>
      </c>
      <c r="L89" s="3" t="str">
        <f>TEXT(DATE(2000, Table1[[#This Row],[Month]], 1), "mmm")</f>
        <v>Feb</v>
      </c>
      <c r="R89">
        <v>2024</v>
      </c>
      <c r="S89" t="s">
        <v>1066</v>
      </c>
      <c r="T89" t="s">
        <v>1038</v>
      </c>
      <c r="U89" t="s">
        <v>1039</v>
      </c>
      <c r="V89">
        <v>490</v>
      </c>
      <c r="W89">
        <v>21543.64</v>
      </c>
      <c r="X89">
        <v>25630.86</v>
      </c>
      <c r="Y89">
        <v>16810.64</v>
      </c>
      <c r="Z89" t="s">
        <v>1051</v>
      </c>
      <c r="AD89">
        <v>2025</v>
      </c>
      <c r="AE89" t="s">
        <v>1084</v>
      </c>
      <c r="AF89">
        <v>78621.899999999994</v>
      </c>
      <c r="AG89">
        <v>92520.28</v>
      </c>
    </row>
    <row r="90" spans="1:33" x14ac:dyDescent="0.25">
      <c r="A90" t="s">
        <v>99</v>
      </c>
      <c r="B90" s="52">
        <v>2024</v>
      </c>
      <c r="C90" s="52">
        <v>6</v>
      </c>
      <c r="D90" t="s">
        <v>1103</v>
      </c>
      <c r="E90" t="s">
        <v>1107</v>
      </c>
      <c r="F90" t="s">
        <v>1012</v>
      </c>
      <c r="G90" t="s">
        <v>1015</v>
      </c>
      <c r="H90" t="s">
        <v>1013</v>
      </c>
      <c r="I90" t="s">
        <v>1019</v>
      </c>
      <c r="J90" s="52">
        <v>5781.47</v>
      </c>
      <c r="K90" s="3">
        <v>77820.179999999993</v>
      </c>
      <c r="L90" s="3" t="str">
        <f>TEXT(DATE(2000, Table1[[#This Row],[Month]], 1), "mmm")</f>
        <v>Jun</v>
      </c>
      <c r="R90">
        <v>2024</v>
      </c>
      <c r="S90" t="s">
        <v>1066</v>
      </c>
      <c r="T90" t="s">
        <v>1045</v>
      </c>
      <c r="U90" t="s">
        <v>1067</v>
      </c>
      <c r="V90">
        <v>668</v>
      </c>
      <c r="W90">
        <v>44292.41</v>
      </c>
      <c r="X90">
        <v>52707.26</v>
      </c>
      <c r="Y90">
        <v>29981.69</v>
      </c>
      <c r="Z90" t="s">
        <v>1036</v>
      </c>
      <c r="AD90">
        <v>2024</v>
      </c>
      <c r="AE90" t="s">
        <v>1083</v>
      </c>
      <c r="AF90">
        <v>38151.65</v>
      </c>
      <c r="AG90">
        <v>49700.600000000013</v>
      </c>
    </row>
    <row r="91" spans="1:33" x14ac:dyDescent="0.25">
      <c r="A91" t="s">
        <v>100</v>
      </c>
      <c r="B91" s="52">
        <v>2024</v>
      </c>
      <c r="C91" s="52">
        <v>3</v>
      </c>
      <c r="D91" t="s">
        <v>1104</v>
      </c>
      <c r="E91" t="s">
        <v>1107</v>
      </c>
      <c r="F91" t="s">
        <v>1012</v>
      </c>
      <c r="G91" t="s">
        <v>1014</v>
      </c>
      <c r="H91" t="s">
        <v>1017</v>
      </c>
      <c r="I91" t="s">
        <v>1018</v>
      </c>
      <c r="J91" s="52">
        <v>68763.350000000006</v>
      </c>
      <c r="K91" s="3">
        <v>103657.79</v>
      </c>
      <c r="L91" s="3" t="str">
        <f>TEXT(DATE(2000, Table1[[#This Row],[Month]], 1), "mmm")</f>
        <v>Mar</v>
      </c>
      <c r="R91">
        <v>2023</v>
      </c>
      <c r="S91" t="s">
        <v>1052</v>
      </c>
      <c r="T91" t="s">
        <v>1056</v>
      </c>
      <c r="U91" t="s">
        <v>1060</v>
      </c>
      <c r="V91">
        <v>70</v>
      </c>
      <c r="W91">
        <v>46443.33</v>
      </c>
      <c r="X91">
        <v>52626.03</v>
      </c>
      <c r="Y91">
        <v>17132.240000000002</v>
      </c>
      <c r="Z91" t="s">
        <v>1040</v>
      </c>
      <c r="AD91">
        <v>2024</v>
      </c>
      <c r="AE91" t="s">
        <v>1025</v>
      </c>
      <c r="AF91">
        <v>84063.78</v>
      </c>
      <c r="AG91">
        <v>89893.52</v>
      </c>
    </row>
    <row r="92" spans="1:33" x14ac:dyDescent="0.25">
      <c r="A92" t="s">
        <v>101</v>
      </c>
      <c r="B92" s="52">
        <v>2022</v>
      </c>
      <c r="C92" s="52">
        <v>7</v>
      </c>
      <c r="D92" t="s">
        <v>1104</v>
      </c>
      <c r="E92" t="s">
        <v>1108</v>
      </c>
      <c r="F92" t="s">
        <v>1013</v>
      </c>
      <c r="G92" t="s">
        <v>1015</v>
      </c>
      <c r="H92" t="s">
        <v>1013</v>
      </c>
      <c r="I92" t="s">
        <v>1018</v>
      </c>
      <c r="J92" s="52">
        <v>19209.21</v>
      </c>
      <c r="K92" s="3">
        <v>108722.14</v>
      </c>
      <c r="L92" s="3" t="str">
        <f>TEXT(DATE(2000, Table1[[#This Row],[Month]], 1), "mmm")</f>
        <v>Jul</v>
      </c>
      <c r="R92">
        <v>2022</v>
      </c>
      <c r="S92" t="s">
        <v>1061</v>
      </c>
      <c r="T92" t="s">
        <v>1038</v>
      </c>
      <c r="U92" t="s">
        <v>1080</v>
      </c>
      <c r="V92">
        <v>173</v>
      </c>
      <c r="W92">
        <v>2675.05</v>
      </c>
      <c r="X92">
        <v>6144.91</v>
      </c>
      <c r="Y92">
        <v>1835.22</v>
      </c>
      <c r="Z92" t="s">
        <v>1036</v>
      </c>
      <c r="AD92">
        <v>2022</v>
      </c>
      <c r="AE92" t="s">
        <v>1082</v>
      </c>
      <c r="AF92">
        <v>81041.87</v>
      </c>
      <c r="AG92">
        <v>99524.12</v>
      </c>
    </row>
    <row r="93" spans="1:33" x14ac:dyDescent="0.25">
      <c r="A93" t="s">
        <v>102</v>
      </c>
      <c r="B93" s="52">
        <v>2024</v>
      </c>
      <c r="C93" s="52">
        <v>10</v>
      </c>
      <c r="D93" t="s">
        <v>1104</v>
      </c>
      <c r="E93" t="s">
        <v>1108</v>
      </c>
      <c r="F93" t="s">
        <v>1012</v>
      </c>
      <c r="G93" t="s">
        <v>1015</v>
      </c>
      <c r="H93" t="s">
        <v>1013</v>
      </c>
      <c r="I93" t="s">
        <v>1019</v>
      </c>
      <c r="J93" s="52">
        <v>87979.67</v>
      </c>
      <c r="K93" s="3">
        <v>57117.23</v>
      </c>
      <c r="L93" s="3" t="str">
        <f>TEXT(DATE(2000, Table1[[#This Row],[Month]], 1), "mmm")</f>
        <v>Oct</v>
      </c>
      <c r="R93">
        <v>2023</v>
      </c>
      <c r="S93" t="s">
        <v>1070</v>
      </c>
      <c r="T93" t="s">
        <v>1045</v>
      </c>
      <c r="U93" t="s">
        <v>1067</v>
      </c>
      <c r="V93">
        <v>476</v>
      </c>
      <c r="W93">
        <v>6037.89</v>
      </c>
      <c r="X93">
        <v>10372.709999999999</v>
      </c>
      <c r="Y93">
        <v>3908.24</v>
      </c>
      <c r="Z93" t="s">
        <v>1047</v>
      </c>
      <c r="AD93">
        <v>2024</v>
      </c>
      <c r="AE93" t="s">
        <v>1083</v>
      </c>
      <c r="AF93">
        <v>53306.48</v>
      </c>
      <c r="AG93">
        <v>71078.63</v>
      </c>
    </row>
    <row r="94" spans="1:33" x14ac:dyDescent="0.25">
      <c r="A94" t="s">
        <v>103</v>
      </c>
      <c r="B94" s="52">
        <v>2024</v>
      </c>
      <c r="C94" s="52">
        <v>4</v>
      </c>
      <c r="D94" t="s">
        <v>1104</v>
      </c>
      <c r="E94" t="s">
        <v>1108</v>
      </c>
      <c r="F94" t="s">
        <v>1013</v>
      </c>
      <c r="G94" t="s">
        <v>1015</v>
      </c>
      <c r="H94" t="s">
        <v>1017</v>
      </c>
      <c r="I94" t="s">
        <v>1018</v>
      </c>
      <c r="J94" s="52">
        <v>43636.73</v>
      </c>
      <c r="K94" s="3">
        <v>35115.480000000003</v>
      </c>
      <c r="L94" s="3" t="str">
        <f>TEXT(DATE(2000, Table1[[#This Row],[Month]], 1), "mmm")</f>
        <v>Apr</v>
      </c>
      <c r="R94">
        <v>2024</v>
      </c>
      <c r="S94" t="s">
        <v>1058</v>
      </c>
      <c r="T94" t="s">
        <v>1045</v>
      </c>
      <c r="U94" t="s">
        <v>1076</v>
      </c>
      <c r="V94">
        <v>874</v>
      </c>
      <c r="W94">
        <v>34548.300000000003</v>
      </c>
      <c r="X94">
        <v>42877.13</v>
      </c>
      <c r="Y94">
        <v>21349.95</v>
      </c>
      <c r="Z94" t="s">
        <v>1051</v>
      </c>
      <c r="AD94">
        <v>2023</v>
      </c>
      <c r="AE94" t="s">
        <v>1085</v>
      </c>
      <c r="AF94">
        <v>30948.28</v>
      </c>
      <c r="AG94">
        <v>34095.57</v>
      </c>
    </row>
    <row r="95" spans="1:33" x14ac:dyDescent="0.25">
      <c r="A95" t="s">
        <v>104</v>
      </c>
      <c r="B95" s="52">
        <v>2022</v>
      </c>
      <c r="C95" s="52">
        <v>4</v>
      </c>
      <c r="D95" t="s">
        <v>1103</v>
      </c>
      <c r="E95" t="s">
        <v>1107</v>
      </c>
      <c r="F95" t="s">
        <v>1013</v>
      </c>
      <c r="G95" t="s">
        <v>1014</v>
      </c>
      <c r="H95" t="s">
        <v>1016</v>
      </c>
      <c r="I95" t="s">
        <v>1020</v>
      </c>
      <c r="J95" s="52">
        <v>65221.67</v>
      </c>
      <c r="K95" s="3">
        <v>94049.02</v>
      </c>
      <c r="L95" s="3" t="str">
        <f>TEXT(DATE(2000, Table1[[#This Row],[Month]], 1), "mmm")</f>
        <v>Apr</v>
      </c>
      <c r="R95">
        <v>2024</v>
      </c>
      <c r="S95" t="s">
        <v>1061</v>
      </c>
      <c r="T95" t="s">
        <v>1056</v>
      </c>
      <c r="U95" t="s">
        <v>1062</v>
      </c>
      <c r="V95">
        <v>470</v>
      </c>
      <c r="W95">
        <v>16342.02</v>
      </c>
      <c r="X95">
        <v>19892.330000000002</v>
      </c>
      <c r="Y95">
        <v>12785.12</v>
      </c>
      <c r="Z95" t="s">
        <v>1044</v>
      </c>
      <c r="AD95">
        <v>2023</v>
      </c>
      <c r="AE95" t="s">
        <v>1084</v>
      </c>
      <c r="AF95">
        <v>53234.19</v>
      </c>
      <c r="AG95">
        <v>56166.68</v>
      </c>
    </row>
    <row r="96" spans="1:33" x14ac:dyDescent="0.25">
      <c r="A96" t="s">
        <v>105</v>
      </c>
      <c r="B96" s="52">
        <v>2023</v>
      </c>
      <c r="C96" s="52">
        <v>1</v>
      </c>
      <c r="D96" t="s">
        <v>1103</v>
      </c>
      <c r="E96" t="s">
        <v>1108</v>
      </c>
      <c r="F96" t="s">
        <v>1012</v>
      </c>
      <c r="G96" t="s">
        <v>1015</v>
      </c>
      <c r="H96" t="s">
        <v>1017</v>
      </c>
      <c r="I96" t="s">
        <v>1020</v>
      </c>
      <c r="J96" s="52">
        <v>28974.720000000001</v>
      </c>
      <c r="K96" s="3">
        <v>72870.75</v>
      </c>
      <c r="L96" s="3" t="str">
        <f>TEXT(DATE(2000, Table1[[#This Row],[Month]], 1), "mmm")</f>
        <v>Jan</v>
      </c>
      <c r="R96">
        <v>2024</v>
      </c>
      <c r="S96" t="s">
        <v>1041</v>
      </c>
      <c r="T96" t="s">
        <v>1056</v>
      </c>
      <c r="U96" t="s">
        <v>1057</v>
      </c>
      <c r="V96">
        <v>817</v>
      </c>
      <c r="W96">
        <v>38465.46</v>
      </c>
      <c r="X96">
        <v>43892.98</v>
      </c>
      <c r="Y96">
        <v>26361.31</v>
      </c>
      <c r="Z96" t="s">
        <v>1051</v>
      </c>
      <c r="AD96">
        <v>2025</v>
      </c>
      <c r="AE96" t="s">
        <v>1024</v>
      </c>
      <c r="AF96">
        <v>27123.58</v>
      </c>
      <c r="AG96">
        <v>28895.24</v>
      </c>
    </row>
    <row r="97" spans="1:33" x14ac:dyDescent="0.25">
      <c r="A97" t="s">
        <v>106</v>
      </c>
      <c r="B97" s="52">
        <v>2024</v>
      </c>
      <c r="C97" s="52">
        <v>5</v>
      </c>
      <c r="D97" t="s">
        <v>1104</v>
      </c>
      <c r="E97" t="s">
        <v>1107</v>
      </c>
      <c r="F97" t="s">
        <v>1012</v>
      </c>
      <c r="G97" t="s">
        <v>1014</v>
      </c>
      <c r="H97" t="s">
        <v>1013</v>
      </c>
      <c r="I97" t="s">
        <v>1018</v>
      </c>
      <c r="J97" s="52">
        <v>7340.59</v>
      </c>
      <c r="K97" s="3">
        <v>86151.039999999994</v>
      </c>
      <c r="L97" s="3" t="str">
        <f>TEXT(DATE(2000, Table1[[#This Row],[Month]], 1), "mmm")</f>
        <v>May</v>
      </c>
      <c r="R97">
        <v>2022</v>
      </c>
      <c r="S97" t="s">
        <v>1033</v>
      </c>
      <c r="T97" t="s">
        <v>1038</v>
      </c>
      <c r="U97" t="s">
        <v>1080</v>
      </c>
      <c r="V97">
        <v>176</v>
      </c>
      <c r="W97">
        <v>18006.18</v>
      </c>
      <c r="X97">
        <v>21820.37</v>
      </c>
      <c r="Y97">
        <v>11380.56</v>
      </c>
      <c r="Z97" t="s">
        <v>1044</v>
      </c>
      <c r="AD97">
        <v>2024</v>
      </c>
      <c r="AE97" t="s">
        <v>1084</v>
      </c>
      <c r="AF97">
        <v>72087.56</v>
      </c>
      <c r="AG97">
        <v>76395.28</v>
      </c>
    </row>
    <row r="98" spans="1:33" x14ac:dyDescent="0.25">
      <c r="A98" t="s">
        <v>107</v>
      </c>
      <c r="B98" s="52">
        <v>2023</v>
      </c>
      <c r="C98" s="52">
        <v>4</v>
      </c>
      <c r="D98" t="s">
        <v>1103</v>
      </c>
      <c r="E98" t="s">
        <v>1108</v>
      </c>
      <c r="F98" t="s">
        <v>1011</v>
      </c>
      <c r="G98" t="s">
        <v>1015</v>
      </c>
      <c r="H98" t="s">
        <v>1016</v>
      </c>
      <c r="I98" t="s">
        <v>1019</v>
      </c>
      <c r="J98" s="52">
        <v>71811.759999999995</v>
      </c>
      <c r="K98" s="3">
        <v>66020.47</v>
      </c>
      <c r="L98" s="3" t="str">
        <f>TEXT(DATE(2000, Table1[[#This Row],[Month]], 1), "mmm")</f>
        <v>Apr</v>
      </c>
      <c r="R98">
        <v>2022</v>
      </c>
      <c r="S98" t="s">
        <v>1054</v>
      </c>
      <c r="T98" t="s">
        <v>1034</v>
      </c>
      <c r="U98" t="s">
        <v>1073</v>
      </c>
      <c r="V98">
        <v>718</v>
      </c>
      <c r="W98">
        <v>40330.1</v>
      </c>
      <c r="X98">
        <v>41635.86</v>
      </c>
      <c r="Y98">
        <v>12109.04</v>
      </c>
      <c r="Z98" t="s">
        <v>1036</v>
      </c>
      <c r="AD98">
        <v>2024</v>
      </c>
      <c r="AE98" t="s">
        <v>1084</v>
      </c>
      <c r="AF98">
        <v>5807.19</v>
      </c>
      <c r="AG98">
        <v>16104.34</v>
      </c>
    </row>
    <row r="99" spans="1:33" x14ac:dyDescent="0.25">
      <c r="A99" t="s">
        <v>108</v>
      </c>
      <c r="B99" s="52">
        <v>2024</v>
      </c>
      <c r="C99" s="52">
        <v>9</v>
      </c>
      <c r="D99" t="s">
        <v>1103</v>
      </c>
      <c r="E99" t="s">
        <v>1108</v>
      </c>
      <c r="F99" t="s">
        <v>1012</v>
      </c>
      <c r="G99" t="s">
        <v>1015</v>
      </c>
      <c r="H99" t="s">
        <v>1013</v>
      </c>
      <c r="I99" t="s">
        <v>1019</v>
      </c>
      <c r="J99" s="52">
        <v>61987.15</v>
      </c>
      <c r="K99" s="3">
        <v>65499.3</v>
      </c>
      <c r="L99" s="3" t="str">
        <f>TEXT(DATE(2000, Table1[[#This Row],[Month]], 1), "mmm")</f>
        <v>Sep</v>
      </c>
      <c r="R99">
        <v>2025</v>
      </c>
      <c r="S99" t="s">
        <v>1070</v>
      </c>
      <c r="T99" t="s">
        <v>1045</v>
      </c>
      <c r="U99" t="s">
        <v>1075</v>
      </c>
      <c r="V99">
        <v>705</v>
      </c>
      <c r="W99">
        <v>38963.14</v>
      </c>
      <c r="X99">
        <v>47933.58</v>
      </c>
      <c r="Y99">
        <v>21732.400000000001</v>
      </c>
      <c r="Z99" t="s">
        <v>1036</v>
      </c>
      <c r="AD99">
        <v>2023</v>
      </c>
      <c r="AE99" t="s">
        <v>1025</v>
      </c>
      <c r="AF99">
        <v>72424.160000000003</v>
      </c>
      <c r="AG99">
        <v>87368.87</v>
      </c>
    </row>
    <row r="100" spans="1:33" x14ac:dyDescent="0.25">
      <c r="A100" t="s">
        <v>109</v>
      </c>
      <c r="B100" s="52">
        <v>2022</v>
      </c>
      <c r="C100" s="52">
        <v>6</v>
      </c>
      <c r="D100" t="s">
        <v>1104</v>
      </c>
      <c r="E100" t="s">
        <v>1108</v>
      </c>
      <c r="F100" t="s">
        <v>1011</v>
      </c>
      <c r="G100" t="s">
        <v>1014</v>
      </c>
      <c r="H100" t="s">
        <v>1013</v>
      </c>
      <c r="I100" t="s">
        <v>1018</v>
      </c>
      <c r="J100" s="52">
        <v>56770.94</v>
      </c>
      <c r="K100" s="3">
        <v>119331.6</v>
      </c>
      <c r="L100" s="3" t="str">
        <f>TEXT(DATE(2000, Table1[[#This Row],[Month]], 1), "mmm")</f>
        <v>Jun</v>
      </c>
      <c r="R100">
        <v>2022</v>
      </c>
      <c r="S100" t="s">
        <v>1037</v>
      </c>
      <c r="T100" t="s">
        <v>1034</v>
      </c>
      <c r="U100" t="s">
        <v>1073</v>
      </c>
      <c r="V100">
        <v>767</v>
      </c>
      <c r="W100">
        <v>31375.25</v>
      </c>
      <c r="X100">
        <v>34366.519999999997</v>
      </c>
      <c r="Y100">
        <v>20728.89</v>
      </c>
      <c r="Z100" t="s">
        <v>1051</v>
      </c>
      <c r="AD100">
        <v>2022</v>
      </c>
      <c r="AE100" t="s">
        <v>1081</v>
      </c>
      <c r="AF100">
        <v>19326.580000000002</v>
      </c>
      <c r="AG100">
        <v>22906.34</v>
      </c>
    </row>
    <row r="101" spans="1:33" x14ac:dyDescent="0.25">
      <c r="A101" t="s">
        <v>110</v>
      </c>
      <c r="B101" s="52">
        <v>2023</v>
      </c>
      <c r="C101" s="52">
        <v>2</v>
      </c>
      <c r="D101" t="s">
        <v>1104</v>
      </c>
      <c r="E101" t="s">
        <v>1108</v>
      </c>
      <c r="F101" t="s">
        <v>1013</v>
      </c>
      <c r="G101" t="s">
        <v>1014</v>
      </c>
      <c r="H101" t="s">
        <v>1013</v>
      </c>
      <c r="I101" t="s">
        <v>1019</v>
      </c>
      <c r="J101" s="52">
        <v>69368.84</v>
      </c>
      <c r="K101" s="3">
        <v>108232.47</v>
      </c>
      <c r="L101" s="3" t="str">
        <f>TEXT(DATE(2000, Table1[[#This Row],[Month]], 1), "mmm")</f>
        <v>Feb</v>
      </c>
      <c r="R101">
        <v>2025</v>
      </c>
      <c r="S101" t="s">
        <v>1037</v>
      </c>
      <c r="T101" t="s">
        <v>1056</v>
      </c>
      <c r="U101" t="s">
        <v>1065</v>
      </c>
      <c r="V101">
        <v>383</v>
      </c>
      <c r="W101">
        <v>10703.9</v>
      </c>
      <c r="X101">
        <v>15452.06</v>
      </c>
      <c r="Y101">
        <v>3710.84</v>
      </c>
      <c r="Z101" t="s">
        <v>1049</v>
      </c>
      <c r="AD101">
        <v>2024</v>
      </c>
      <c r="AE101" t="s">
        <v>1081</v>
      </c>
      <c r="AF101">
        <v>85430.54</v>
      </c>
      <c r="AG101">
        <v>90412.01</v>
      </c>
    </row>
    <row r="102" spans="1:33" x14ac:dyDescent="0.25">
      <c r="A102" t="s">
        <v>111</v>
      </c>
      <c r="B102" s="52">
        <v>2024</v>
      </c>
      <c r="C102" s="52">
        <v>8</v>
      </c>
      <c r="D102" t="s">
        <v>1104</v>
      </c>
      <c r="E102" t="s">
        <v>1108</v>
      </c>
      <c r="F102" t="s">
        <v>1013</v>
      </c>
      <c r="G102" t="s">
        <v>1014</v>
      </c>
      <c r="H102" t="s">
        <v>1017</v>
      </c>
      <c r="I102" t="s">
        <v>1018</v>
      </c>
      <c r="J102" s="52">
        <v>41400.769999999997</v>
      </c>
      <c r="K102" s="3">
        <v>42965.65</v>
      </c>
      <c r="L102" s="3" t="str">
        <f>TEXT(DATE(2000, Table1[[#This Row],[Month]], 1), "mmm")</f>
        <v>Aug</v>
      </c>
      <c r="R102">
        <v>2022</v>
      </c>
      <c r="S102" t="s">
        <v>1037</v>
      </c>
      <c r="T102" t="s">
        <v>1045</v>
      </c>
      <c r="U102" t="s">
        <v>1076</v>
      </c>
      <c r="V102">
        <v>149</v>
      </c>
      <c r="W102">
        <v>30130.76</v>
      </c>
      <c r="X102">
        <v>36260.519999999997</v>
      </c>
      <c r="Y102">
        <v>22436.86</v>
      </c>
      <c r="Z102" t="s">
        <v>1040</v>
      </c>
      <c r="AD102">
        <v>2022</v>
      </c>
      <c r="AE102" t="s">
        <v>1023</v>
      </c>
      <c r="AF102">
        <v>39653.519999999997</v>
      </c>
      <c r="AG102">
        <v>44949.23</v>
      </c>
    </row>
    <row r="103" spans="1:33" x14ac:dyDescent="0.25">
      <c r="A103" t="s">
        <v>112</v>
      </c>
      <c r="B103" s="52">
        <v>2023</v>
      </c>
      <c r="C103" s="52">
        <v>3</v>
      </c>
      <c r="D103" t="s">
        <v>1104</v>
      </c>
      <c r="E103" t="s">
        <v>1107</v>
      </c>
      <c r="F103" t="s">
        <v>1013</v>
      </c>
      <c r="G103" t="s">
        <v>1015</v>
      </c>
      <c r="H103" t="s">
        <v>1013</v>
      </c>
      <c r="I103" t="s">
        <v>1019</v>
      </c>
      <c r="J103" s="52">
        <v>50682.22</v>
      </c>
      <c r="K103" s="3">
        <v>27074.52</v>
      </c>
      <c r="L103" s="3" t="str">
        <f>TEXT(DATE(2000, Table1[[#This Row],[Month]], 1), "mmm")</f>
        <v>Mar</v>
      </c>
      <c r="R103">
        <v>2022</v>
      </c>
      <c r="S103" t="s">
        <v>1050</v>
      </c>
      <c r="T103" t="s">
        <v>1034</v>
      </c>
      <c r="U103" t="s">
        <v>1079</v>
      </c>
      <c r="V103">
        <v>688</v>
      </c>
      <c r="W103">
        <v>44972.93</v>
      </c>
      <c r="X103">
        <v>51136.58</v>
      </c>
      <c r="Y103">
        <v>34485.839999999997</v>
      </c>
      <c r="Z103" t="s">
        <v>1047</v>
      </c>
      <c r="AD103">
        <v>2024</v>
      </c>
      <c r="AE103" t="s">
        <v>1083</v>
      </c>
      <c r="AF103">
        <v>27891.37</v>
      </c>
      <c r="AG103">
        <v>46152.83</v>
      </c>
    </row>
    <row r="104" spans="1:33" x14ac:dyDescent="0.25">
      <c r="A104" t="s">
        <v>113</v>
      </c>
      <c r="B104" s="52">
        <v>2024</v>
      </c>
      <c r="C104" s="52">
        <v>1</v>
      </c>
      <c r="D104" t="s">
        <v>1104</v>
      </c>
      <c r="E104" t="s">
        <v>1107</v>
      </c>
      <c r="F104" t="s">
        <v>1012</v>
      </c>
      <c r="G104" t="s">
        <v>1015</v>
      </c>
      <c r="H104" t="s">
        <v>1017</v>
      </c>
      <c r="I104" t="s">
        <v>1018</v>
      </c>
      <c r="J104" s="52">
        <v>98207.1</v>
      </c>
      <c r="K104" s="3">
        <v>23438.33</v>
      </c>
      <c r="L104" s="3" t="str">
        <f>TEXT(DATE(2000, Table1[[#This Row],[Month]], 1), "mmm")</f>
        <v>Jan</v>
      </c>
      <c r="R104">
        <v>2022</v>
      </c>
      <c r="S104" t="s">
        <v>1033</v>
      </c>
      <c r="T104" t="s">
        <v>1038</v>
      </c>
      <c r="U104" t="s">
        <v>1080</v>
      </c>
      <c r="V104">
        <v>359</v>
      </c>
      <c r="W104">
        <v>2835.03</v>
      </c>
      <c r="X104">
        <v>5849.85</v>
      </c>
      <c r="Y104">
        <v>1553.19</v>
      </c>
      <c r="Z104" t="s">
        <v>1051</v>
      </c>
      <c r="AD104">
        <v>2023</v>
      </c>
      <c r="AE104" t="s">
        <v>1081</v>
      </c>
      <c r="AF104">
        <v>28758.13</v>
      </c>
      <c r="AG104">
        <v>32572.09</v>
      </c>
    </row>
    <row r="105" spans="1:33" x14ac:dyDescent="0.25">
      <c r="A105" t="s">
        <v>114</v>
      </c>
      <c r="B105" s="52">
        <v>2022</v>
      </c>
      <c r="C105" s="52">
        <v>12</v>
      </c>
      <c r="D105" t="s">
        <v>1104</v>
      </c>
      <c r="E105" t="s">
        <v>1108</v>
      </c>
      <c r="F105" t="s">
        <v>1011</v>
      </c>
      <c r="G105" t="s">
        <v>1015</v>
      </c>
      <c r="H105" t="s">
        <v>1017</v>
      </c>
      <c r="I105" t="s">
        <v>1018</v>
      </c>
      <c r="J105" s="52">
        <v>74954.399999999994</v>
      </c>
      <c r="K105" s="3">
        <v>11284.78</v>
      </c>
      <c r="L105" s="3" t="str">
        <f>TEXT(DATE(2000, Table1[[#This Row],[Month]], 1), "mmm")</f>
        <v>Dec</v>
      </c>
      <c r="R105">
        <v>2022</v>
      </c>
      <c r="S105" t="s">
        <v>1066</v>
      </c>
      <c r="T105" t="s">
        <v>1034</v>
      </c>
      <c r="U105" t="s">
        <v>1079</v>
      </c>
      <c r="V105">
        <v>161</v>
      </c>
      <c r="W105">
        <v>1612.1</v>
      </c>
      <c r="X105">
        <v>6714.23</v>
      </c>
      <c r="Y105">
        <v>1112.01</v>
      </c>
      <c r="Z105" t="s">
        <v>1049</v>
      </c>
      <c r="AD105">
        <v>2024</v>
      </c>
      <c r="AE105" t="s">
        <v>1082</v>
      </c>
      <c r="AF105">
        <v>29125.11</v>
      </c>
      <c r="AG105">
        <v>48559.46</v>
      </c>
    </row>
    <row r="106" spans="1:33" x14ac:dyDescent="0.25">
      <c r="A106" t="s">
        <v>115</v>
      </c>
      <c r="B106" s="52">
        <v>2024</v>
      </c>
      <c r="C106" s="52">
        <v>9</v>
      </c>
      <c r="D106" t="s">
        <v>1104</v>
      </c>
      <c r="E106" t="s">
        <v>1108</v>
      </c>
      <c r="F106" t="s">
        <v>1011</v>
      </c>
      <c r="G106" t="s">
        <v>1014</v>
      </c>
      <c r="H106" t="s">
        <v>1013</v>
      </c>
      <c r="I106" t="s">
        <v>1018</v>
      </c>
      <c r="J106" s="52">
        <v>97856.37</v>
      </c>
      <c r="K106" s="3">
        <v>115714.6</v>
      </c>
      <c r="L106" s="3" t="str">
        <f>TEXT(DATE(2000, Table1[[#This Row],[Month]], 1), "mmm")</f>
        <v>Sep</v>
      </c>
      <c r="R106">
        <v>2022</v>
      </c>
      <c r="S106" t="s">
        <v>1052</v>
      </c>
      <c r="T106" t="s">
        <v>1038</v>
      </c>
      <c r="U106" t="s">
        <v>1078</v>
      </c>
      <c r="V106">
        <v>620</v>
      </c>
      <c r="W106">
        <v>33853.42</v>
      </c>
      <c r="X106">
        <v>35966.959999999999</v>
      </c>
      <c r="Y106">
        <v>21553.919999999998</v>
      </c>
      <c r="Z106" t="s">
        <v>1044</v>
      </c>
      <c r="AD106">
        <v>2025</v>
      </c>
      <c r="AE106" t="s">
        <v>1024</v>
      </c>
      <c r="AF106">
        <v>71599.45</v>
      </c>
      <c r="AG106">
        <v>74317.5</v>
      </c>
    </row>
    <row r="107" spans="1:33" x14ac:dyDescent="0.25">
      <c r="A107" t="s">
        <v>116</v>
      </c>
      <c r="B107" s="52">
        <v>2024</v>
      </c>
      <c r="C107" s="52">
        <v>4</v>
      </c>
      <c r="D107" t="s">
        <v>1104</v>
      </c>
      <c r="E107" t="s">
        <v>1107</v>
      </c>
      <c r="F107" t="s">
        <v>1012</v>
      </c>
      <c r="G107" t="s">
        <v>1014</v>
      </c>
      <c r="H107" t="s">
        <v>1016</v>
      </c>
      <c r="I107" t="s">
        <v>1019</v>
      </c>
      <c r="J107" s="52">
        <v>51923.22</v>
      </c>
      <c r="K107" s="3">
        <v>43798.15</v>
      </c>
      <c r="L107" s="3" t="str">
        <f>TEXT(DATE(2000, Table1[[#This Row],[Month]], 1), "mmm")</f>
        <v>Apr</v>
      </c>
      <c r="R107">
        <v>2022</v>
      </c>
      <c r="S107" t="s">
        <v>1064</v>
      </c>
      <c r="T107" t="s">
        <v>1034</v>
      </c>
      <c r="U107" t="s">
        <v>1069</v>
      </c>
      <c r="V107">
        <v>512</v>
      </c>
      <c r="W107">
        <v>25284.84</v>
      </c>
      <c r="X107">
        <v>33980.15</v>
      </c>
      <c r="Y107">
        <v>13334.88</v>
      </c>
      <c r="Z107" t="s">
        <v>1040</v>
      </c>
      <c r="AD107">
        <v>2023</v>
      </c>
      <c r="AE107" t="s">
        <v>1024</v>
      </c>
      <c r="AF107">
        <v>28653.74</v>
      </c>
      <c r="AG107">
        <v>42929.42</v>
      </c>
    </row>
    <row r="108" spans="1:33" x14ac:dyDescent="0.25">
      <c r="A108" t="s">
        <v>117</v>
      </c>
      <c r="B108" s="52">
        <v>2023</v>
      </c>
      <c r="C108" s="52">
        <v>6</v>
      </c>
      <c r="D108" t="s">
        <v>1103</v>
      </c>
      <c r="E108" t="s">
        <v>1107</v>
      </c>
      <c r="F108" t="s">
        <v>1012</v>
      </c>
      <c r="G108" t="s">
        <v>1015</v>
      </c>
      <c r="H108" t="s">
        <v>1013</v>
      </c>
      <c r="I108" t="s">
        <v>1020</v>
      </c>
      <c r="J108" s="52">
        <v>43939.53</v>
      </c>
      <c r="K108" s="3">
        <v>7426.82</v>
      </c>
      <c r="L108" s="3" t="str">
        <f>TEXT(DATE(2000, Table1[[#This Row],[Month]], 1), "mmm")</f>
        <v>Jun</v>
      </c>
      <c r="R108">
        <v>2022</v>
      </c>
      <c r="S108" t="s">
        <v>1061</v>
      </c>
      <c r="T108" t="s">
        <v>1038</v>
      </c>
      <c r="U108" t="s">
        <v>1039</v>
      </c>
      <c r="V108">
        <v>246</v>
      </c>
      <c r="W108">
        <v>6956.04</v>
      </c>
      <c r="X108">
        <v>7537.29</v>
      </c>
      <c r="Y108">
        <v>3146.08</v>
      </c>
      <c r="Z108" t="s">
        <v>1044</v>
      </c>
      <c r="AD108">
        <v>2025</v>
      </c>
      <c r="AE108" t="s">
        <v>1023</v>
      </c>
      <c r="AF108">
        <v>55424.7</v>
      </c>
      <c r="AG108">
        <v>57177.55</v>
      </c>
    </row>
    <row r="109" spans="1:33" x14ac:dyDescent="0.25">
      <c r="A109" t="s">
        <v>118</v>
      </c>
      <c r="B109" s="52">
        <v>2024</v>
      </c>
      <c r="C109" s="52">
        <v>1</v>
      </c>
      <c r="D109" t="s">
        <v>1103</v>
      </c>
      <c r="E109" t="s">
        <v>1108</v>
      </c>
      <c r="F109" t="s">
        <v>1011</v>
      </c>
      <c r="G109" t="s">
        <v>1014</v>
      </c>
      <c r="H109" t="s">
        <v>1013</v>
      </c>
      <c r="I109" t="s">
        <v>1019</v>
      </c>
      <c r="J109" s="52">
        <v>97178.78</v>
      </c>
      <c r="K109" s="3">
        <v>63605.73</v>
      </c>
      <c r="L109" s="3" t="str">
        <f>TEXT(DATE(2000, Table1[[#This Row],[Month]], 1), "mmm")</f>
        <v>Jan</v>
      </c>
      <c r="R109">
        <v>2024</v>
      </c>
      <c r="S109" t="s">
        <v>1041</v>
      </c>
      <c r="T109" t="s">
        <v>1042</v>
      </c>
      <c r="U109" t="s">
        <v>1074</v>
      </c>
      <c r="V109">
        <v>529</v>
      </c>
      <c r="W109">
        <v>38666.5</v>
      </c>
      <c r="X109">
        <v>48532.13</v>
      </c>
      <c r="Y109">
        <v>11793.59</v>
      </c>
      <c r="Z109" t="s">
        <v>1049</v>
      </c>
      <c r="AD109">
        <v>2024</v>
      </c>
      <c r="AE109" t="s">
        <v>1082</v>
      </c>
      <c r="AF109">
        <v>30420.86</v>
      </c>
      <c r="AG109">
        <v>45512.73</v>
      </c>
    </row>
    <row r="110" spans="1:33" x14ac:dyDescent="0.25">
      <c r="A110" t="s">
        <v>119</v>
      </c>
      <c r="B110" s="52">
        <v>2022</v>
      </c>
      <c r="C110" s="52">
        <v>3</v>
      </c>
      <c r="D110" t="s">
        <v>1103</v>
      </c>
      <c r="E110" t="s">
        <v>1107</v>
      </c>
      <c r="F110" t="s">
        <v>1013</v>
      </c>
      <c r="G110" t="s">
        <v>1014</v>
      </c>
      <c r="H110" t="s">
        <v>1016</v>
      </c>
      <c r="I110" t="s">
        <v>1019</v>
      </c>
      <c r="J110" s="52">
        <v>94974.66</v>
      </c>
      <c r="K110" s="3">
        <v>28648.97</v>
      </c>
      <c r="L110" s="3" t="str">
        <f>TEXT(DATE(2000, Table1[[#This Row],[Month]], 1), "mmm")</f>
        <v>Mar</v>
      </c>
      <c r="R110">
        <v>2023</v>
      </c>
      <c r="S110" t="s">
        <v>1070</v>
      </c>
      <c r="T110" t="s">
        <v>1042</v>
      </c>
      <c r="U110" t="s">
        <v>1074</v>
      </c>
      <c r="V110">
        <v>285</v>
      </c>
      <c r="W110">
        <v>23201.48</v>
      </c>
      <c r="X110">
        <v>30264.11</v>
      </c>
      <c r="Y110">
        <v>8835.67</v>
      </c>
      <c r="Z110" t="s">
        <v>1047</v>
      </c>
      <c r="AD110">
        <v>2024</v>
      </c>
      <c r="AE110" t="s">
        <v>1025</v>
      </c>
      <c r="AF110">
        <v>46063.39</v>
      </c>
      <c r="AG110">
        <v>53270.48</v>
      </c>
    </row>
    <row r="111" spans="1:33" x14ac:dyDescent="0.25">
      <c r="A111" t="s">
        <v>120</v>
      </c>
      <c r="B111" s="52">
        <v>2022</v>
      </c>
      <c r="C111" s="52">
        <v>10</v>
      </c>
      <c r="D111" t="s">
        <v>1104</v>
      </c>
      <c r="E111" t="s">
        <v>1108</v>
      </c>
      <c r="F111" t="s">
        <v>1012</v>
      </c>
      <c r="G111" t="s">
        <v>1015</v>
      </c>
      <c r="H111" t="s">
        <v>1017</v>
      </c>
      <c r="I111" t="s">
        <v>1020</v>
      </c>
      <c r="J111" s="52">
        <v>86023.98</v>
      </c>
      <c r="K111" s="3">
        <v>97878.39</v>
      </c>
      <c r="L111" s="3" t="str">
        <f>TEXT(DATE(2000, Table1[[#This Row],[Month]], 1), "mmm")</f>
        <v>Oct</v>
      </c>
      <c r="R111">
        <v>2025</v>
      </c>
      <c r="S111" t="s">
        <v>1033</v>
      </c>
      <c r="T111" t="s">
        <v>1056</v>
      </c>
      <c r="U111" t="s">
        <v>1057</v>
      </c>
      <c r="V111">
        <v>829</v>
      </c>
      <c r="W111">
        <v>17309.75</v>
      </c>
      <c r="X111">
        <v>18391.04</v>
      </c>
      <c r="Y111">
        <v>5240.24</v>
      </c>
      <c r="Z111" t="s">
        <v>1051</v>
      </c>
      <c r="AD111">
        <v>2025</v>
      </c>
      <c r="AE111" t="s">
        <v>1083</v>
      </c>
      <c r="AF111">
        <v>88329.83</v>
      </c>
      <c r="AG111">
        <v>104356.07</v>
      </c>
    </row>
    <row r="112" spans="1:33" x14ac:dyDescent="0.25">
      <c r="A112" t="s">
        <v>121</v>
      </c>
      <c r="B112" s="52">
        <v>2024</v>
      </c>
      <c r="C112" s="52">
        <v>1</v>
      </c>
      <c r="D112" t="s">
        <v>1103</v>
      </c>
      <c r="E112" t="s">
        <v>1108</v>
      </c>
      <c r="F112" t="s">
        <v>1011</v>
      </c>
      <c r="G112" t="s">
        <v>1015</v>
      </c>
      <c r="H112" t="s">
        <v>1013</v>
      </c>
      <c r="I112" t="s">
        <v>1020</v>
      </c>
      <c r="J112" s="52">
        <v>30952.54</v>
      </c>
      <c r="K112" s="3">
        <v>89649.8</v>
      </c>
      <c r="L112" s="3" t="str">
        <f>TEXT(DATE(2000, Table1[[#This Row],[Month]], 1), "mmm")</f>
        <v>Jan</v>
      </c>
      <c r="R112">
        <v>2022</v>
      </c>
      <c r="S112" t="s">
        <v>1070</v>
      </c>
      <c r="T112" t="s">
        <v>1056</v>
      </c>
      <c r="U112" t="s">
        <v>1072</v>
      </c>
      <c r="V112">
        <v>538</v>
      </c>
      <c r="W112">
        <v>4246.6000000000004</v>
      </c>
      <c r="X112">
        <v>11507.36</v>
      </c>
      <c r="Y112">
        <v>1896.41</v>
      </c>
      <c r="Z112" t="s">
        <v>1040</v>
      </c>
      <c r="AD112">
        <v>2023</v>
      </c>
      <c r="AE112" t="s">
        <v>1082</v>
      </c>
      <c r="AF112">
        <v>30564.02</v>
      </c>
      <c r="AG112">
        <v>43094.94</v>
      </c>
    </row>
    <row r="113" spans="1:33" x14ac:dyDescent="0.25">
      <c r="A113" t="s">
        <v>122</v>
      </c>
      <c r="B113" s="52">
        <v>2022</v>
      </c>
      <c r="C113" s="52">
        <v>3</v>
      </c>
      <c r="D113" t="s">
        <v>1104</v>
      </c>
      <c r="E113" t="s">
        <v>1108</v>
      </c>
      <c r="F113" t="s">
        <v>1012</v>
      </c>
      <c r="G113" t="s">
        <v>1015</v>
      </c>
      <c r="H113" t="s">
        <v>1013</v>
      </c>
      <c r="I113" t="s">
        <v>1020</v>
      </c>
      <c r="J113" s="52">
        <v>82070.16</v>
      </c>
      <c r="K113" s="3">
        <v>47467.08</v>
      </c>
      <c r="L113" s="3" t="str">
        <f>TEXT(DATE(2000, Table1[[#This Row],[Month]], 1), "mmm")</f>
        <v>Mar</v>
      </c>
      <c r="R113">
        <v>2022</v>
      </c>
      <c r="S113" t="s">
        <v>1054</v>
      </c>
      <c r="T113" t="s">
        <v>1045</v>
      </c>
      <c r="U113" t="s">
        <v>1046</v>
      </c>
      <c r="V113">
        <v>84</v>
      </c>
      <c r="W113">
        <v>12994.27</v>
      </c>
      <c r="X113">
        <v>17992.55</v>
      </c>
      <c r="Y113">
        <v>6313.04</v>
      </c>
      <c r="Z113" t="s">
        <v>1044</v>
      </c>
      <c r="AD113">
        <v>2025</v>
      </c>
      <c r="AE113" t="s">
        <v>1023</v>
      </c>
      <c r="AF113">
        <v>78288.88</v>
      </c>
      <c r="AG113">
        <v>85458.400000000009</v>
      </c>
    </row>
    <row r="114" spans="1:33" x14ac:dyDescent="0.25">
      <c r="A114" t="s">
        <v>123</v>
      </c>
      <c r="B114" s="52">
        <v>2022</v>
      </c>
      <c r="C114" s="52">
        <v>2</v>
      </c>
      <c r="D114" t="s">
        <v>1103</v>
      </c>
      <c r="E114" t="s">
        <v>1108</v>
      </c>
      <c r="F114" t="s">
        <v>1012</v>
      </c>
      <c r="G114" t="s">
        <v>1014</v>
      </c>
      <c r="H114" t="s">
        <v>1013</v>
      </c>
      <c r="I114" t="s">
        <v>1019</v>
      </c>
      <c r="J114" s="52">
        <v>23084.7</v>
      </c>
      <c r="K114" s="3">
        <v>18480.45</v>
      </c>
      <c r="L114" s="3" t="str">
        <f>TEXT(DATE(2000, Table1[[#This Row],[Month]], 1), "mmm")</f>
        <v>Feb</v>
      </c>
      <c r="R114">
        <v>2024</v>
      </c>
      <c r="S114" t="s">
        <v>1061</v>
      </c>
      <c r="T114" t="s">
        <v>1034</v>
      </c>
      <c r="U114" t="s">
        <v>1035</v>
      </c>
      <c r="V114">
        <v>286</v>
      </c>
      <c r="W114">
        <v>11909.25</v>
      </c>
      <c r="X114">
        <v>18833.59</v>
      </c>
      <c r="Y114">
        <v>3574.84</v>
      </c>
      <c r="Z114" t="s">
        <v>1047</v>
      </c>
      <c r="AD114">
        <v>2025</v>
      </c>
      <c r="AE114" t="s">
        <v>1023</v>
      </c>
      <c r="AF114">
        <v>18697.95</v>
      </c>
      <c r="AG114">
        <v>23876.67</v>
      </c>
    </row>
    <row r="115" spans="1:33" x14ac:dyDescent="0.25">
      <c r="A115" t="s">
        <v>124</v>
      </c>
      <c r="B115" s="52">
        <v>2022</v>
      </c>
      <c r="C115" s="52">
        <v>7</v>
      </c>
      <c r="D115" t="s">
        <v>1103</v>
      </c>
      <c r="E115" t="s">
        <v>1108</v>
      </c>
      <c r="F115" t="s">
        <v>1013</v>
      </c>
      <c r="G115" t="s">
        <v>1014</v>
      </c>
      <c r="H115" t="s">
        <v>1016</v>
      </c>
      <c r="I115" t="s">
        <v>1018</v>
      </c>
      <c r="J115" s="52">
        <v>94606.61</v>
      </c>
      <c r="K115" s="3">
        <v>57341.08</v>
      </c>
      <c r="L115" s="3" t="str">
        <f>TEXT(DATE(2000, Table1[[#This Row],[Month]], 1), "mmm")</f>
        <v>Jul</v>
      </c>
      <c r="R115">
        <v>2024</v>
      </c>
      <c r="S115" t="s">
        <v>1064</v>
      </c>
      <c r="T115" t="s">
        <v>1045</v>
      </c>
      <c r="U115" t="s">
        <v>1076</v>
      </c>
      <c r="V115">
        <v>615</v>
      </c>
      <c r="W115">
        <v>7233.25</v>
      </c>
      <c r="X115">
        <v>9773.23</v>
      </c>
      <c r="Y115">
        <v>3349.5</v>
      </c>
      <c r="Z115" t="s">
        <v>1051</v>
      </c>
      <c r="AD115">
        <v>2025</v>
      </c>
      <c r="AE115" t="s">
        <v>1083</v>
      </c>
      <c r="AF115">
        <v>86695.95</v>
      </c>
      <c r="AG115">
        <v>89668.61</v>
      </c>
    </row>
    <row r="116" spans="1:33" x14ac:dyDescent="0.25">
      <c r="A116" t="s">
        <v>125</v>
      </c>
      <c r="B116" s="52">
        <v>2022</v>
      </c>
      <c r="C116" s="52">
        <v>8</v>
      </c>
      <c r="D116" t="s">
        <v>1103</v>
      </c>
      <c r="E116" t="s">
        <v>1107</v>
      </c>
      <c r="F116" t="s">
        <v>1011</v>
      </c>
      <c r="G116" t="s">
        <v>1015</v>
      </c>
      <c r="H116" t="s">
        <v>1016</v>
      </c>
      <c r="I116" t="s">
        <v>1019</v>
      </c>
      <c r="J116" s="52">
        <v>32587.919999999998</v>
      </c>
      <c r="K116" s="3">
        <v>28105.88</v>
      </c>
      <c r="L116" s="3" t="str">
        <f>TEXT(DATE(2000, Table1[[#This Row],[Month]], 1), "mmm")</f>
        <v>Aug</v>
      </c>
      <c r="R116">
        <v>2025</v>
      </c>
      <c r="S116" t="s">
        <v>1066</v>
      </c>
      <c r="T116" t="s">
        <v>1042</v>
      </c>
      <c r="U116" t="s">
        <v>1043</v>
      </c>
      <c r="V116">
        <v>596</v>
      </c>
      <c r="W116">
        <v>23454.33</v>
      </c>
      <c r="X116">
        <v>32050.48</v>
      </c>
      <c r="Y116">
        <v>18706.919999999998</v>
      </c>
      <c r="Z116" t="s">
        <v>1051</v>
      </c>
      <c r="AD116">
        <v>2025</v>
      </c>
      <c r="AE116" t="s">
        <v>1081</v>
      </c>
      <c r="AF116">
        <v>15988.66</v>
      </c>
      <c r="AG116">
        <v>17744.7</v>
      </c>
    </row>
    <row r="117" spans="1:33" x14ac:dyDescent="0.25">
      <c r="A117" t="s">
        <v>126</v>
      </c>
      <c r="B117" s="52">
        <v>2022</v>
      </c>
      <c r="C117" s="52">
        <v>11</v>
      </c>
      <c r="D117" t="s">
        <v>1104</v>
      </c>
      <c r="E117" t="s">
        <v>1108</v>
      </c>
      <c r="F117" t="s">
        <v>1013</v>
      </c>
      <c r="G117" t="s">
        <v>1015</v>
      </c>
      <c r="H117" t="s">
        <v>1016</v>
      </c>
      <c r="I117" t="s">
        <v>1019</v>
      </c>
      <c r="J117" s="52">
        <v>91856.47</v>
      </c>
      <c r="K117" s="3">
        <v>25526.57</v>
      </c>
      <c r="L117" s="3" t="str">
        <f>TEXT(DATE(2000, Table1[[#This Row],[Month]], 1), "mmm")</f>
        <v>Nov</v>
      </c>
      <c r="R117">
        <v>2023</v>
      </c>
      <c r="S117" t="s">
        <v>1070</v>
      </c>
      <c r="T117" t="s">
        <v>1034</v>
      </c>
      <c r="U117" t="s">
        <v>1073</v>
      </c>
      <c r="V117">
        <v>400</v>
      </c>
      <c r="W117">
        <v>24964.47</v>
      </c>
      <c r="X117">
        <v>27898.02</v>
      </c>
      <c r="Y117">
        <v>12380.23</v>
      </c>
      <c r="Z117" t="s">
        <v>1049</v>
      </c>
      <c r="AD117">
        <v>2024</v>
      </c>
      <c r="AE117" t="s">
        <v>1083</v>
      </c>
      <c r="AF117">
        <v>68185.58</v>
      </c>
      <c r="AG117">
        <v>72251</v>
      </c>
    </row>
    <row r="118" spans="1:33" x14ac:dyDescent="0.25">
      <c r="A118" t="s">
        <v>127</v>
      </c>
      <c r="B118" s="52">
        <v>2022</v>
      </c>
      <c r="C118" s="52">
        <v>12</v>
      </c>
      <c r="D118" t="s">
        <v>1103</v>
      </c>
      <c r="E118" t="s">
        <v>1107</v>
      </c>
      <c r="F118" t="s">
        <v>1011</v>
      </c>
      <c r="G118" t="s">
        <v>1014</v>
      </c>
      <c r="H118" t="s">
        <v>1017</v>
      </c>
      <c r="I118" t="s">
        <v>1018</v>
      </c>
      <c r="J118" s="52">
        <v>82894</v>
      </c>
      <c r="K118" s="3">
        <v>99572</v>
      </c>
      <c r="L118" s="3" t="str">
        <f>TEXT(DATE(2000, Table1[[#This Row],[Month]], 1), "mmm")</f>
        <v>Dec</v>
      </c>
      <c r="R118">
        <v>2024</v>
      </c>
      <c r="S118" t="s">
        <v>1052</v>
      </c>
      <c r="T118" t="s">
        <v>1056</v>
      </c>
      <c r="U118" t="s">
        <v>1060</v>
      </c>
      <c r="V118">
        <v>138</v>
      </c>
      <c r="W118">
        <v>2624.28</v>
      </c>
      <c r="X118">
        <v>8611.9</v>
      </c>
      <c r="Y118">
        <v>1244.71</v>
      </c>
      <c r="Z118" t="s">
        <v>1044</v>
      </c>
      <c r="AD118">
        <v>2023</v>
      </c>
      <c r="AE118" t="s">
        <v>1023</v>
      </c>
      <c r="AF118">
        <v>86582.1</v>
      </c>
      <c r="AG118">
        <v>104567.25</v>
      </c>
    </row>
    <row r="119" spans="1:33" x14ac:dyDescent="0.25">
      <c r="A119" t="s">
        <v>128</v>
      </c>
      <c r="B119" s="52">
        <v>2022</v>
      </c>
      <c r="C119" s="52">
        <v>8</v>
      </c>
      <c r="D119" t="s">
        <v>1104</v>
      </c>
      <c r="E119" t="s">
        <v>1108</v>
      </c>
      <c r="F119" t="s">
        <v>1011</v>
      </c>
      <c r="G119" t="s">
        <v>1014</v>
      </c>
      <c r="H119" t="s">
        <v>1016</v>
      </c>
      <c r="I119" t="s">
        <v>1020</v>
      </c>
      <c r="J119" s="52">
        <v>60796.83</v>
      </c>
      <c r="K119" s="3">
        <v>116299.34</v>
      </c>
      <c r="L119" s="3" t="str">
        <f>TEXT(DATE(2000, Table1[[#This Row],[Month]], 1), "mmm")</f>
        <v>Aug</v>
      </c>
      <c r="R119">
        <v>2025</v>
      </c>
      <c r="S119" t="s">
        <v>1064</v>
      </c>
      <c r="T119" t="s">
        <v>1045</v>
      </c>
      <c r="U119" t="s">
        <v>1076</v>
      </c>
      <c r="V119">
        <v>829</v>
      </c>
      <c r="W119">
        <v>29169.919999999998</v>
      </c>
      <c r="X119">
        <v>38697.629999999997</v>
      </c>
      <c r="Y119">
        <v>11890.16</v>
      </c>
      <c r="Z119" t="s">
        <v>1036</v>
      </c>
      <c r="AD119">
        <v>2023</v>
      </c>
      <c r="AE119" t="s">
        <v>1025</v>
      </c>
      <c r="AF119">
        <v>22875.73</v>
      </c>
      <c r="AG119">
        <v>35585.15</v>
      </c>
    </row>
    <row r="120" spans="1:33" x14ac:dyDescent="0.25">
      <c r="A120" t="s">
        <v>129</v>
      </c>
      <c r="B120" s="52">
        <v>2022</v>
      </c>
      <c r="C120" s="52">
        <v>5</v>
      </c>
      <c r="D120" t="s">
        <v>1103</v>
      </c>
      <c r="E120" t="s">
        <v>1107</v>
      </c>
      <c r="F120" t="s">
        <v>1013</v>
      </c>
      <c r="G120" t="s">
        <v>1014</v>
      </c>
      <c r="H120" t="s">
        <v>1017</v>
      </c>
      <c r="I120" t="s">
        <v>1018</v>
      </c>
      <c r="J120" s="52">
        <v>29951.65</v>
      </c>
      <c r="K120" s="3">
        <v>104051.82</v>
      </c>
      <c r="L120" s="3" t="str">
        <f>TEXT(DATE(2000, Table1[[#This Row],[Month]], 1), "mmm")</f>
        <v>May</v>
      </c>
      <c r="R120">
        <v>2022</v>
      </c>
      <c r="S120" t="s">
        <v>1054</v>
      </c>
      <c r="T120" t="s">
        <v>1056</v>
      </c>
      <c r="U120" t="s">
        <v>1060</v>
      </c>
      <c r="V120">
        <v>125</v>
      </c>
      <c r="W120">
        <v>36923.160000000003</v>
      </c>
      <c r="X120">
        <v>41575.370000000003</v>
      </c>
      <c r="Y120">
        <v>28431.24</v>
      </c>
      <c r="Z120" t="s">
        <v>1044</v>
      </c>
      <c r="AD120">
        <v>2024</v>
      </c>
      <c r="AE120" t="s">
        <v>1085</v>
      </c>
      <c r="AF120">
        <v>76754.25</v>
      </c>
      <c r="AG120">
        <v>78303.09</v>
      </c>
    </row>
    <row r="121" spans="1:33" x14ac:dyDescent="0.25">
      <c r="A121" t="s">
        <v>130</v>
      </c>
      <c r="B121" s="52">
        <v>2024</v>
      </c>
      <c r="C121" s="52">
        <v>11</v>
      </c>
      <c r="D121" t="s">
        <v>1104</v>
      </c>
      <c r="E121" t="s">
        <v>1107</v>
      </c>
      <c r="F121" t="s">
        <v>1013</v>
      </c>
      <c r="G121" t="s">
        <v>1014</v>
      </c>
      <c r="H121" t="s">
        <v>1013</v>
      </c>
      <c r="I121" t="s">
        <v>1018</v>
      </c>
      <c r="J121" s="52">
        <v>39714.019999999997</v>
      </c>
      <c r="K121" s="3">
        <v>116800.43</v>
      </c>
      <c r="L121" s="3" t="str">
        <f>TEXT(DATE(2000, Table1[[#This Row],[Month]], 1), "mmm")</f>
        <v>Nov</v>
      </c>
      <c r="R121">
        <v>2022</v>
      </c>
      <c r="S121" t="s">
        <v>1064</v>
      </c>
      <c r="T121" t="s">
        <v>1034</v>
      </c>
      <c r="U121" t="s">
        <v>1069</v>
      </c>
      <c r="V121">
        <v>564</v>
      </c>
      <c r="W121">
        <v>48674.49</v>
      </c>
      <c r="X121">
        <v>52712.44</v>
      </c>
      <c r="Y121">
        <v>24879.38</v>
      </c>
      <c r="Z121" t="s">
        <v>1036</v>
      </c>
      <c r="AD121">
        <v>2024</v>
      </c>
      <c r="AE121" t="s">
        <v>1084</v>
      </c>
      <c r="AF121">
        <v>56890.3</v>
      </c>
      <c r="AG121">
        <v>67845.45</v>
      </c>
    </row>
    <row r="122" spans="1:33" x14ac:dyDescent="0.25">
      <c r="A122" t="s">
        <v>131</v>
      </c>
      <c r="B122" s="52">
        <v>2023</v>
      </c>
      <c r="C122" s="52">
        <v>12</v>
      </c>
      <c r="D122" t="s">
        <v>1103</v>
      </c>
      <c r="E122" t="s">
        <v>1108</v>
      </c>
      <c r="F122" t="s">
        <v>1012</v>
      </c>
      <c r="G122" t="s">
        <v>1014</v>
      </c>
      <c r="H122" t="s">
        <v>1016</v>
      </c>
      <c r="I122" t="s">
        <v>1020</v>
      </c>
      <c r="J122" s="52">
        <v>72387.100000000006</v>
      </c>
      <c r="K122" s="3">
        <v>58702.04</v>
      </c>
      <c r="L122" s="3" t="str">
        <f>TEXT(DATE(2000, Table1[[#This Row],[Month]], 1), "mmm")</f>
        <v>Dec</v>
      </c>
      <c r="R122">
        <v>2023</v>
      </c>
      <c r="S122" t="s">
        <v>1070</v>
      </c>
      <c r="T122" t="s">
        <v>1038</v>
      </c>
      <c r="U122" t="s">
        <v>1068</v>
      </c>
      <c r="V122">
        <v>391</v>
      </c>
      <c r="W122">
        <v>1324.88</v>
      </c>
      <c r="X122">
        <v>7136.35</v>
      </c>
      <c r="Y122">
        <v>541.79999999999995</v>
      </c>
      <c r="Z122" t="s">
        <v>1044</v>
      </c>
      <c r="AD122">
        <v>2023</v>
      </c>
      <c r="AE122" t="s">
        <v>1024</v>
      </c>
      <c r="AF122">
        <v>82626.009999999995</v>
      </c>
      <c r="AG122">
        <v>89076.28</v>
      </c>
    </row>
    <row r="123" spans="1:33" x14ac:dyDescent="0.25">
      <c r="A123" t="s">
        <v>132</v>
      </c>
      <c r="B123" s="52">
        <v>2022</v>
      </c>
      <c r="C123" s="52">
        <v>1</v>
      </c>
      <c r="D123" t="s">
        <v>1104</v>
      </c>
      <c r="E123" t="s">
        <v>1107</v>
      </c>
      <c r="F123" t="s">
        <v>1011</v>
      </c>
      <c r="G123" t="s">
        <v>1014</v>
      </c>
      <c r="H123" t="s">
        <v>1016</v>
      </c>
      <c r="I123" t="s">
        <v>1019</v>
      </c>
      <c r="J123" s="52">
        <v>91594.42</v>
      </c>
      <c r="K123" s="3">
        <v>69564.160000000003</v>
      </c>
      <c r="L123" s="3" t="str">
        <f>TEXT(DATE(2000, Table1[[#This Row],[Month]], 1), "mmm")</f>
        <v>Jan</v>
      </c>
      <c r="R123">
        <v>2023</v>
      </c>
      <c r="S123" t="s">
        <v>1037</v>
      </c>
      <c r="T123" t="s">
        <v>1042</v>
      </c>
      <c r="U123" t="s">
        <v>1074</v>
      </c>
      <c r="V123">
        <v>671</v>
      </c>
      <c r="W123">
        <v>19108.11</v>
      </c>
      <c r="X123">
        <v>28139.25</v>
      </c>
      <c r="Y123">
        <v>14298.63</v>
      </c>
      <c r="Z123" t="s">
        <v>1049</v>
      </c>
      <c r="AD123">
        <v>2024</v>
      </c>
      <c r="AE123" t="s">
        <v>1081</v>
      </c>
      <c r="AF123">
        <v>84881.08</v>
      </c>
      <c r="AG123">
        <v>101866.44</v>
      </c>
    </row>
    <row r="124" spans="1:33" x14ac:dyDescent="0.25">
      <c r="A124" t="s">
        <v>133</v>
      </c>
      <c r="B124" s="52">
        <v>2023</v>
      </c>
      <c r="C124" s="52">
        <v>4</v>
      </c>
      <c r="D124" t="s">
        <v>1103</v>
      </c>
      <c r="E124" t="s">
        <v>1108</v>
      </c>
      <c r="F124" t="s">
        <v>1012</v>
      </c>
      <c r="G124" t="s">
        <v>1015</v>
      </c>
      <c r="H124" t="s">
        <v>1016</v>
      </c>
      <c r="I124" t="s">
        <v>1019</v>
      </c>
      <c r="J124" s="52">
        <v>76619.78</v>
      </c>
      <c r="K124" s="3">
        <v>60023.88</v>
      </c>
      <c r="L124" s="3" t="str">
        <f>TEXT(DATE(2000, Table1[[#This Row],[Month]], 1), "mmm")</f>
        <v>Apr</v>
      </c>
      <c r="R124">
        <v>2024</v>
      </c>
      <c r="S124" t="s">
        <v>1061</v>
      </c>
      <c r="T124" t="s">
        <v>1038</v>
      </c>
      <c r="U124" t="s">
        <v>1080</v>
      </c>
      <c r="V124">
        <v>71</v>
      </c>
      <c r="W124">
        <v>20342.86</v>
      </c>
      <c r="X124">
        <v>21115.45</v>
      </c>
      <c r="Y124">
        <v>10254.67</v>
      </c>
      <c r="Z124" t="s">
        <v>1051</v>
      </c>
      <c r="AD124">
        <v>2022</v>
      </c>
      <c r="AE124" t="s">
        <v>1023</v>
      </c>
      <c r="AF124">
        <v>53618.55</v>
      </c>
      <c r="AG124">
        <v>69061.73000000001</v>
      </c>
    </row>
    <row r="125" spans="1:33" x14ac:dyDescent="0.25">
      <c r="A125" t="s">
        <v>134</v>
      </c>
      <c r="B125" s="52">
        <v>2024</v>
      </c>
      <c r="C125" s="52">
        <v>10</v>
      </c>
      <c r="D125" t="s">
        <v>1104</v>
      </c>
      <c r="E125" t="s">
        <v>1108</v>
      </c>
      <c r="F125" t="s">
        <v>1013</v>
      </c>
      <c r="G125" t="s">
        <v>1015</v>
      </c>
      <c r="H125" t="s">
        <v>1017</v>
      </c>
      <c r="I125" t="s">
        <v>1018</v>
      </c>
      <c r="J125" s="52">
        <v>86023.84</v>
      </c>
      <c r="K125" s="3">
        <v>25996.87</v>
      </c>
      <c r="L125" s="3" t="str">
        <f>TEXT(DATE(2000, Table1[[#This Row],[Month]], 1), "mmm")</f>
        <v>Oct</v>
      </c>
      <c r="R125">
        <v>2022</v>
      </c>
      <c r="S125" t="s">
        <v>1058</v>
      </c>
      <c r="T125" t="s">
        <v>1042</v>
      </c>
      <c r="U125" t="s">
        <v>1074</v>
      </c>
      <c r="V125">
        <v>304</v>
      </c>
      <c r="W125">
        <v>32093.52</v>
      </c>
      <c r="X125">
        <v>32782.839999999997</v>
      </c>
      <c r="Y125">
        <v>19746.72</v>
      </c>
      <c r="Z125" t="s">
        <v>1049</v>
      </c>
      <c r="AD125">
        <v>2023</v>
      </c>
      <c r="AE125" t="s">
        <v>1085</v>
      </c>
      <c r="AF125">
        <v>30956.13</v>
      </c>
      <c r="AG125">
        <v>38954.239999999998</v>
      </c>
    </row>
    <row r="126" spans="1:33" x14ac:dyDescent="0.25">
      <c r="A126" t="s">
        <v>135</v>
      </c>
      <c r="B126" s="52">
        <v>2023</v>
      </c>
      <c r="C126" s="52">
        <v>2</v>
      </c>
      <c r="D126" t="s">
        <v>1104</v>
      </c>
      <c r="E126" t="s">
        <v>1107</v>
      </c>
      <c r="F126" t="s">
        <v>1011</v>
      </c>
      <c r="G126" t="s">
        <v>1015</v>
      </c>
      <c r="H126" t="s">
        <v>1017</v>
      </c>
      <c r="I126" t="s">
        <v>1018</v>
      </c>
      <c r="J126" s="52">
        <v>45048.58</v>
      </c>
      <c r="K126" s="3">
        <v>104064.12</v>
      </c>
      <c r="L126" s="3" t="str">
        <f>TEXT(DATE(2000, Table1[[#This Row],[Month]], 1), "mmm")</f>
        <v>Feb</v>
      </c>
      <c r="R126">
        <v>2024</v>
      </c>
      <c r="S126" t="s">
        <v>1037</v>
      </c>
      <c r="T126" t="s">
        <v>1042</v>
      </c>
      <c r="U126" t="s">
        <v>1043</v>
      </c>
      <c r="V126">
        <v>40</v>
      </c>
      <c r="W126">
        <v>45555.519999999997</v>
      </c>
      <c r="X126">
        <v>48496.75</v>
      </c>
      <c r="Y126">
        <v>26901.88</v>
      </c>
      <c r="Z126" t="s">
        <v>1051</v>
      </c>
      <c r="AD126">
        <v>2023</v>
      </c>
      <c r="AE126" t="s">
        <v>1025</v>
      </c>
      <c r="AF126">
        <v>34397.089999999997</v>
      </c>
      <c r="AG126">
        <v>39003.99</v>
      </c>
    </row>
    <row r="127" spans="1:33" x14ac:dyDescent="0.25">
      <c r="A127" t="s">
        <v>136</v>
      </c>
      <c r="B127" s="52">
        <v>2024</v>
      </c>
      <c r="C127" s="52">
        <v>9</v>
      </c>
      <c r="D127" t="s">
        <v>1104</v>
      </c>
      <c r="E127" t="s">
        <v>1107</v>
      </c>
      <c r="F127" t="s">
        <v>1011</v>
      </c>
      <c r="G127" t="s">
        <v>1014</v>
      </c>
      <c r="H127" t="s">
        <v>1013</v>
      </c>
      <c r="I127" t="s">
        <v>1018</v>
      </c>
      <c r="J127" s="52">
        <v>8188.43</v>
      </c>
      <c r="K127" s="3">
        <v>50354.92</v>
      </c>
      <c r="L127" s="3" t="str">
        <f>TEXT(DATE(2000, Table1[[#This Row],[Month]], 1), "mmm")</f>
        <v>Sep</v>
      </c>
      <c r="R127">
        <v>2024</v>
      </c>
      <c r="S127" t="s">
        <v>1037</v>
      </c>
      <c r="T127" t="s">
        <v>1042</v>
      </c>
      <c r="U127" t="s">
        <v>1053</v>
      </c>
      <c r="V127">
        <v>841</v>
      </c>
      <c r="W127">
        <v>48769.06</v>
      </c>
      <c r="X127">
        <v>52882.37</v>
      </c>
      <c r="Y127">
        <v>31869.09</v>
      </c>
      <c r="Z127" t="s">
        <v>1044</v>
      </c>
      <c r="AD127">
        <v>2025</v>
      </c>
      <c r="AE127" t="s">
        <v>1081</v>
      </c>
      <c r="AF127">
        <v>39081.599999999999</v>
      </c>
      <c r="AG127">
        <v>51214.82</v>
      </c>
    </row>
    <row r="128" spans="1:33" x14ac:dyDescent="0.25">
      <c r="A128" t="s">
        <v>137</v>
      </c>
      <c r="B128" s="52">
        <v>2022</v>
      </c>
      <c r="C128" s="52">
        <v>11</v>
      </c>
      <c r="D128" t="s">
        <v>1104</v>
      </c>
      <c r="E128" t="s">
        <v>1108</v>
      </c>
      <c r="F128" t="s">
        <v>1011</v>
      </c>
      <c r="G128" t="s">
        <v>1015</v>
      </c>
      <c r="H128" t="s">
        <v>1017</v>
      </c>
      <c r="I128" t="s">
        <v>1018</v>
      </c>
      <c r="J128" s="52">
        <v>29037.06</v>
      </c>
      <c r="K128" s="3">
        <v>92270.720000000001</v>
      </c>
      <c r="L128" s="3" t="str">
        <f>TEXT(DATE(2000, Table1[[#This Row],[Month]], 1), "mmm")</f>
        <v>Nov</v>
      </c>
      <c r="R128">
        <v>2022</v>
      </c>
      <c r="S128" t="s">
        <v>1052</v>
      </c>
      <c r="T128" t="s">
        <v>1034</v>
      </c>
      <c r="U128" t="s">
        <v>1079</v>
      </c>
      <c r="V128">
        <v>133</v>
      </c>
      <c r="W128">
        <v>25312.91</v>
      </c>
      <c r="X128">
        <v>31322.89</v>
      </c>
      <c r="Y128">
        <v>18739.060000000001</v>
      </c>
      <c r="Z128" t="s">
        <v>1047</v>
      </c>
      <c r="AD128">
        <v>2025</v>
      </c>
      <c r="AE128" t="s">
        <v>1083</v>
      </c>
      <c r="AF128">
        <v>40395.120000000003</v>
      </c>
      <c r="AG128">
        <v>49000.94</v>
      </c>
    </row>
    <row r="129" spans="1:33" x14ac:dyDescent="0.25">
      <c r="A129" t="s">
        <v>138</v>
      </c>
      <c r="B129" s="52">
        <v>2024</v>
      </c>
      <c r="C129" s="52">
        <v>5</v>
      </c>
      <c r="D129" t="s">
        <v>1104</v>
      </c>
      <c r="E129" t="s">
        <v>1108</v>
      </c>
      <c r="F129" t="s">
        <v>1011</v>
      </c>
      <c r="G129" t="s">
        <v>1014</v>
      </c>
      <c r="H129" t="s">
        <v>1016</v>
      </c>
      <c r="I129" t="s">
        <v>1019</v>
      </c>
      <c r="J129" s="52">
        <v>87519.55</v>
      </c>
      <c r="K129" s="3">
        <v>71110.97</v>
      </c>
      <c r="L129" s="3" t="str">
        <f>TEXT(DATE(2000, Table1[[#This Row],[Month]], 1), "mmm")</f>
        <v>May</v>
      </c>
      <c r="R129">
        <v>2022</v>
      </c>
      <c r="S129" t="s">
        <v>1054</v>
      </c>
      <c r="T129" t="s">
        <v>1038</v>
      </c>
      <c r="U129" t="s">
        <v>1063</v>
      </c>
      <c r="V129">
        <v>773</v>
      </c>
      <c r="W129">
        <v>39126.050000000003</v>
      </c>
      <c r="X129">
        <v>46410.3</v>
      </c>
      <c r="Y129">
        <v>13688.38</v>
      </c>
      <c r="Z129" t="s">
        <v>1044</v>
      </c>
      <c r="AD129">
        <v>2025</v>
      </c>
      <c r="AE129" t="s">
        <v>1023</v>
      </c>
      <c r="AF129">
        <v>69079.839999999997</v>
      </c>
      <c r="AG129">
        <v>76091.08</v>
      </c>
    </row>
    <row r="130" spans="1:33" x14ac:dyDescent="0.25">
      <c r="A130" t="s">
        <v>139</v>
      </c>
      <c r="B130" s="52">
        <v>2023</v>
      </c>
      <c r="C130" s="52">
        <v>9</v>
      </c>
      <c r="D130" t="s">
        <v>1104</v>
      </c>
      <c r="E130" t="s">
        <v>1108</v>
      </c>
      <c r="F130" t="s">
        <v>1011</v>
      </c>
      <c r="G130" t="s">
        <v>1015</v>
      </c>
      <c r="H130" t="s">
        <v>1013</v>
      </c>
      <c r="I130" t="s">
        <v>1018</v>
      </c>
      <c r="J130" s="52">
        <v>32383.32</v>
      </c>
      <c r="K130" s="3">
        <v>56978.97</v>
      </c>
      <c r="L130" s="3" t="str">
        <f>TEXT(DATE(2000, Table1[[#This Row],[Month]], 1), "mmm")</f>
        <v>Sep</v>
      </c>
      <c r="R130">
        <v>2022</v>
      </c>
      <c r="S130" t="s">
        <v>1071</v>
      </c>
      <c r="T130" t="s">
        <v>1034</v>
      </c>
      <c r="U130" t="s">
        <v>1073</v>
      </c>
      <c r="V130">
        <v>575</v>
      </c>
      <c r="W130">
        <v>20393.669999999998</v>
      </c>
      <c r="X130">
        <v>21123.61</v>
      </c>
      <c r="Y130">
        <v>11328.07</v>
      </c>
      <c r="Z130" t="s">
        <v>1049</v>
      </c>
      <c r="AD130">
        <v>2023</v>
      </c>
      <c r="AE130" t="s">
        <v>1024</v>
      </c>
      <c r="AF130">
        <v>98009.21</v>
      </c>
      <c r="AG130">
        <v>100704.9</v>
      </c>
    </row>
    <row r="131" spans="1:33" x14ac:dyDescent="0.25">
      <c r="A131" t="s">
        <v>140</v>
      </c>
      <c r="B131" s="52">
        <v>2024</v>
      </c>
      <c r="C131" s="52">
        <v>7</v>
      </c>
      <c r="D131" t="s">
        <v>1104</v>
      </c>
      <c r="E131" t="s">
        <v>1108</v>
      </c>
      <c r="F131" t="s">
        <v>1012</v>
      </c>
      <c r="G131" t="s">
        <v>1015</v>
      </c>
      <c r="H131" t="s">
        <v>1016</v>
      </c>
      <c r="I131" t="s">
        <v>1018</v>
      </c>
      <c r="J131" s="52">
        <v>51951.33</v>
      </c>
      <c r="K131" s="3">
        <v>32233.62</v>
      </c>
      <c r="L131" s="3" t="str">
        <f>TEXT(DATE(2000, Table1[[#This Row],[Month]], 1), "mmm")</f>
        <v>Jul</v>
      </c>
      <c r="R131">
        <v>2022</v>
      </c>
      <c r="S131" t="s">
        <v>1054</v>
      </c>
      <c r="T131" t="s">
        <v>1034</v>
      </c>
      <c r="U131" t="s">
        <v>1055</v>
      </c>
      <c r="V131">
        <v>714</v>
      </c>
      <c r="W131">
        <v>47148.89</v>
      </c>
      <c r="X131">
        <v>56404.73</v>
      </c>
      <c r="Y131">
        <v>19343.98</v>
      </c>
      <c r="Z131" t="s">
        <v>1049</v>
      </c>
      <c r="AD131">
        <v>2022</v>
      </c>
      <c r="AE131" t="s">
        <v>1023</v>
      </c>
      <c r="AF131">
        <v>99527.74</v>
      </c>
      <c r="AG131">
        <v>108312.54</v>
      </c>
    </row>
    <row r="132" spans="1:33" x14ac:dyDescent="0.25">
      <c r="A132" t="s">
        <v>141</v>
      </c>
      <c r="B132" s="52">
        <v>2023</v>
      </c>
      <c r="C132" s="52">
        <v>12</v>
      </c>
      <c r="D132" t="s">
        <v>1103</v>
      </c>
      <c r="E132" t="s">
        <v>1107</v>
      </c>
      <c r="F132" t="s">
        <v>1012</v>
      </c>
      <c r="G132" t="s">
        <v>1014</v>
      </c>
      <c r="H132" t="s">
        <v>1017</v>
      </c>
      <c r="I132" t="s">
        <v>1018</v>
      </c>
      <c r="J132" s="52">
        <v>62718.42</v>
      </c>
      <c r="K132" s="3">
        <v>117680.59</v>
      </c>
      <c r="L132" s="3" t="str">
        <f>TEXT(DATE(2000, Table1[[#This Row],[Month]], 1), "mmm")</f>
        <v>Dec</v>
      </c>
      <c r="R132">
        <v>2024</v>
      </c>
      <c r="S132" t="s">
        <v>1037</v>
      </c>
      <c r="T132" t="s">
        <v>1045</v>
      </c>
      <c r="U132" t="s">
        <v>1075</v>
      </c>
      <c r="V132">
        <v>845</v>
      </c>
      <c r="W132">
        <v>20978.84</v>
      </c>
      <c r="X132">
        <v>24401.73</v>
      </c>
      <c r="Y132">
        <v>9997.35</v>
      </c>
      <c r="Z132" t="s">
        <v>1044</v>
      </c>
      <c r="AD132">
        <v>2022</v>
      </c>
      <c r="AE132" t="s">
        <v>1084</v>
      </c>
      <c r="AF132">
        <v>30592.07</v>
      </c>
      <c r="AG132">
        <v>46119.49</v>
      </c>
    </row>
    <row r="133" spans="1:33" x14ac:dyDescent="0.25">
      <c r="A133" t="s">
        <v>142</v>
      </c>
      <c r="B133" s="52">
        <v>2023</v>
      </c>
      <c r="C133" s="52">
        <v>12</v>
      </c>
      <c r="D133" t="s">
        <v>1103</v>
      </c>
      <c r="E133" t="s">
        <v>1107</v>
      </c>
      <c r="F133" t="s">
        <v>1012</v>
      </c>
      <c r="G133" t="s">
        <v>1015</v>
      </c>
      <c r="H133" t="s">
        <v>1013</v>
      </c>
      <c r="I133" t="s">
        <v>1019</v>
      </c>
      <c r="J133" s="52">
        <v>84345.96</v>
      </c>
      <c r="K133" s="3">
        <v>24893.200000000001</v>
      </c>
      <c r="L133" s="3" t="str">
        <f>TEXT(DATE(2000, Table1[[#This Row],[Month]], 1), "mmm")</f>
        <v>Dec</v>
      </c>
      <c r="R133">
        <v>2023</v>
      </c>
      <c r="S133" t="s">
        <v>1058</v>
      </c>
      <c r="T133" t="s">
        <v>1056</v>
      </c>
      <c r="U133" t="s">
        <v>1060</v>
      </c>
      <c r="V133">
        <v>943</v>
      </c>
      <c r="W133">
        <v>7402.8</v>
      </c>
      <c r="X133">
        <v>10013.450000000001</v>
      </c>
      <c r="Y133">
        <v>2378.36</v>
      </c>
      <c r="Z133" t="s">
        <v>1036</v>
      </c>
      <c r="AD133">
        <v>2022</v>
      </c>
      <c r="AE133" t="s">
        <v>1081</v>
      </c>
      <c r="AF133">
        <v>56188.11</v>
      </c>
      <c r="AG133">
        <v>66559.600000000006</v>
      </c>
    </row>
    <row r="134" spans="1:33" x14ac:dyDescent="0.25">
      <c r="A134" t="s">
        <v>143</v>
      </c>
      <c r="B134" s="52">
        <v>2022</v>
      </c>
      <c r="C134" s="52">
        <v>12</v>
      </c>
      <c r="D134" t="s">
        <v>1103</v>
      </c>
      <c r="E134" t="s">
        <v>1107</v>
      </c>
      <c r="F134" t="s">
        <v>1013</v>
      </c>
      <c r="G134" t="s">
        <v>1014</v>
      </c>
      <c r="H134" t="s">
        <v>1013</v>
      </c>
      <c r="I134" t="s">
        <v>1019</v>
      </c>
      <c r="J134" s="52">
        <v>39107.54</v>
      </c>
      <c r="K134" s="3">
        <v>62439.93</v>
      </c>
      <c r="L134" s="3" t="str">
        <f>TEXT(DATE(2000, Table1[[#This Row],[Month]], 1), "mmm")</f>
        <v>Dec</v>
      </c>
      <c r="R134">
        <v>2023</v>
      </c>
      <c r="S134" t="s">
        <v>1058</v>
      </c>
      <c r="T134" t="s">
        <v>1056</v>
      </c>
      <c r="U134" t="s">
        <v>1062</v>
      </c>
      <c r="V134">
        <v>563</v>
      </c>
      <c r="W134">
        <v>12945.08</v>
      </c>
      <c r="X134">
        <v>14056.88</v>
      </c>
      <c r="Y134">
        <v>9182.5400000000009</v>
      </c>
      <c r="Z134" t="s">
        <v>1036</v>
      </c>
      <c r="AD134">
        <v>2023</v>
      </c>
      <c r="AE134" t="s">
        <v>1085</v>
      </c>
      <c r="AF134">
        <v>23258.57</v>
      </c>
      <c r="AG134">
        <v>42150.33</v>
      </c>
    </row>
    <row r="135" spans="1:33" x14ac:dyDescent="0.25">
      <c r="A135" t="s">
        <v>144</v>
      </c>
      <c r="B135" s="52">
        <v>2022</v>
      </c>
      <c r="C135" s="52">
        <v>7</v>
      </c>
      <c r="D135" t="s">
        <v>1104</v>
      </c>
      <c r="E135" t="s">
        <v>1107</v>
      </c>
      <c r="F135" t="s">
        <v>1011</v>
      </c>
      <c r="G135" t="s">
        <v>1014</v>
      </c>
      <c r="H135" t="s">
        <v>1013</v>
      </c>
      <c r="I135" t="s">
        <v>1019</v>
      </c>
      <c r="J135" s="52">
        <v>61474.76</v>
      </c>
      <c r="K135" s="3">
        <v>17624.04</v>
      </c>
      <c r="L135" s="3" t="str">
        <f>TEXT(DATE(2000, Table1[[#This Row],[Month]], 1), "mmm")</f>
        <v>Jul</v>
      </c>
      <c r="R135">
        <v>2022</v>
      </c>
      <c r="S135" t="s">
        <v>1070</v>
      </c>
      <c r="T135" t="s">
        <v>1038</v>
      </c>
      <c r="U135" t="s">
        <v>1039</v>
      </c>
      <c r="V135">
        <v>804</v>
      </c>
      <c r="W135">
        <v>3403.99</v>
      </c>
      <c r="X135">
        <v>8584.9399999999987</v>
      </c>
      <c r="Y135">
        <v>2247.5300000000002</v>
      </c>
      <c r="Z135" t="s">
        <v>1044</v>
      </c>
      <c r="AD135">
        <v>2025</v>
      </c>
      <c r="AE135" t="s">
        <v>1023</v>
      </c>
      <c r="AF135">
        <v>77056.72</v>
      </c>
      <c r="AG135">
        <v>90195.42</v>
      </c>
    </row>
    <row r="136" spans="1:33" x14ac:dyDescent="0.25">
      <c r="A136" t="s">
        <v>145</v>
      </c>
      <c r="B136" s="52">
        <v>2022</v>
      </c>
      <c r="C136" s="52">
        <v>11</v>
      </c>
      <c r="D136" t="s">
        <v>1104</v>
      </c>
      <c r="E136" t="s">
        <v>1107</v>
      </c>
      <c r="F136" t="s">
        <v>1013</v>
      </c>
      <c r="G136" t="s">
        <v>1014</v>
      </c>
      <c r="H136" t="s">
        <v>1017</v>
      </c>
      <c r="I136" t="s">
        <v>1018</v>
      </c>
      <c r="J136" s="52">
        <v>29645.73</v>
      </c>
      <c r="K136" s="3">
        <v>95446.19</v>
      </c>
      <c r="L136" s="3" t="str">
        <f>TEXT(DATE(2000, Table1[[#This Row],[Month]], 1), "mmm")</f>
        <v>Nov</v>
      </c>
      <c r="R136">
        <v>2023</v>
      </c>
      <c r="S136" t="s">
        <v>1064</v>
      </c>
      <c r="T136" t="s">
        <v>1038</v>
      </c>
      <c r="U136" t="s">
        <v>1078</v>
      </c>
      <c r="V136">
        <v>716</v>
      </c>
      <c r="W136">
        <v>41749.230000000003</v>
      </c>
      <c r="X136">
        <v>44570.18</v>
      </c>
      <c r="Y136">
        <v>28143.23</v>
      </c>
      <c r="Z136" t="s">
        <v>1049</v>
      </c>
      <c r="AD136">
        <v>2023</v>
      </c>
      <c r="AE136" t="s">
        <v>1024</v>
      </c>
      <c r="AF136">
        <v>31801.59</v>
      </c>
      <c r="AG136">
        <v>43999.39</v>
      </c>
    </row>
    <row r="137" spans="1:33" x14ac:dyDescent="0.25">
      <c r="A137" t="s">
        <v>146</v>
      </c>
      <c r="B137" s="52">
        <v>2023</v>
      </c>
      <c r="C137" s="52">
        <v>8</v>
      </c>
      <c r="D137" t="s">
        <v>1103</v>
      </c>
      <c r="E137" t="s">
        <v>1107</v>
      </c>
      <c r="F137" t="s">
        <v>1013</v>
      </c>
      <c r="G137" t="s">
        <v>1015</v>
      </c>
      <c r="H137" t="s">
        <v>1013</v>
      </c>
      <c r="I137" t="s">
        <v>1018</v>
      </c>
      <c r="J137" s="52">
        <v>55333.2</v>
      </c>
      <c r="K137" s="3">
        <v>19756.419999999998</v>
      </c>
      <c r="L137" s="3" t="str">
        <f>TEXT(DATE(2000, Table1[[#This Row],[Month]], 1), "mmm")</f>
        <v>Aug</v>
      </c>
      <c r="R137">
        <v>2023</v>
      </c>
      <c r="S137" t="s">
        <v>1066</v>
      </c>
      <c r="T137" t="s">
        <v>1045</v>
      </c>
      <c r="U137" t="s">
        <v>1075</v>
      </c>
      <c r="V137">
        <v>546</v>
      </c>
      <c r="W137">
        <v>4249.45</v>
      </c>
      <c r="X137">
        <v>4806.93</v>
      </c>
      <c r="Y137">
        <v>2620.8000000000002</v>
      </c>
      <c r="Z137" t="s">
        <v>1051</v>
      </c>
      <c r="AD137">
        <v>2023</v>
      </c>
      <c r="AE137" t="s">
        <v>1082</v>
      </c>
      <c r="AF137">
        <v>64741.37</v>
      </c>
      <c r="AG137">
        <v>66161.5</v>
      </c>
    </row>
    <row r="138" spans="1:33" x14ac:dyDescent="0.25">
      <c r="A138" t="s">
        <v>147</v>
      </c>
      <c r="B138" s="52">
        <v>2023</v>
      </c>
      <c r="C138" s="52">
        <v>4</v>
      </c>
      <c r="D138" t="s">
        <v>1104</v>
      </c>
      <c r="E138" t="s">
        <v>1107</v>
      </c>
      <c r="F138" t="s">
        <v>1011</v>
      </c>
      <c r="G138" t="s">
        <v>1015</v>
      </c>
      <c r="H138" t="s">
        <v>1013</v>
      </c>
      <c r="I138" t="s">
        <v>1018</v>
      </c>
      <c r="J138" s="52">
        <v>44610.1</v>
      </c>
      <c r="K138" s="3">
        <v>10607.89</v>
      </c>
      <c r="L138" s="3" t="str">
        <f>TEXT(DATE(2000, Table1[[#This Row],[Month]], 1), "mmm")</f>
        <v>Apr</v>
      </c>
      <c r="R138">
        <v>2023</v>
      </c>
      <c r="S138" t="s">
        <v>1050</v>
      </c>
      <c r="T138" t="s">
        <v>1038</v>
      </c>
      <c r="U138" t="s">
        <v>1063</v>
      </c>
      <c r="V138">
        <v>96</v>
      </c>
      <c r="W138">
        <v>27025.52</v>
      </c>
      <c r="X138">
        <v>33824.019999999997</v>
      </c>
      <c r="Y138">
        <v>13979.53</v>
      </c>
      <c r="Z138" t="s">
        <v>1051</v>
      </c>
      <c r="AD138">
        <v>2025</v>
      </c>
      <c r="AE138" t="s">
        <v>1083</v>
      </c>
      <c r="AF138">
        <v>22649.95</v>
      </c>
      <c r="AG138">
        <v>29962.07</v>
      </c>
    </row>
    <row r="139" spans="1:33" x14ac:dyDescent="0.25">
      <c r="A139" t="s">
        <v>148</v>
      </c>
      <c r="B139" s="52">
        <v>2023</v>
      </c>
      <c r="C139" s="52">
        <v>8</v>
      </c>
      <c r="D139" t="s">
        <v>1104</v>
      </c>
      <c r="E139" t="s">
        <v>1108</v>
      </c>
      <c r="F139" t="s">
        <v>1012</v>
      </c>
      <c r="G139" t="s">
        <v>1015</v>
      </c>
      <c r="H139" t="s">
        <v>1017</v>
      </c>
      <c r="I139" t="s">
        <v>1018</v>
      </c>
      <c r="J139" s="52">
        <v>11838.39</v>
      </c>
      <c r="K139" s="3">
        <v>25349.54</v>
      </c>
      <c r="L139" s="3" t="str">
        <f>TEXT(DATE(2000, Table1[[#This Row],[Month]], 1), "mmm")</f>
        <v>Aug</v>
      </c>
      <c r="R139">
        <v>2022</v>
      </c>
      <c r="S139" t="s">
        <v>1033</v>
      </c>
      <c r="T139" t="s">
        <v>1038</v>
      </c>
      <c r="U139" t="s">
        <v>1068</v>
      </c>
      <c r="V139">
        <v>805</v>
      </c>
      <c r="W139">
        <v>31480.91</v>
      </c>
      <c r="X139">
        <v>41030.160000000003</v>
      </c>
      <c r="Y139">
        <v>12041.55</v>
      </c>
      <c r="Z139" t="s">
        <v>1047</v>
      </c>
      <c r="AD139">
        <v>2025</v>
      </c>
      <c r="AE139" t="s">
        <v>1025</v>
      </c>
      <c r="AF139">
        <v>93357.18</v>
      </c>
      <c r="AG139">
        <v>107792.22</v>
      </c>
    </row>
    <row r="140" spans="1:33" x14ac:dyDescent="0.25">
      <c r="A140" t="s">
        <v>149</v>
      </c>
      <c r="B140" s="52">
        <v>2024</v>
      </c>
      <c r="C140" s="52">
        <v>12</v>
      </c>
      <c r="D140" t="s">
        <v>1104</v>
      </c>
      <c r="E140" t="s">
        <v>1107</v>
      </c>
      <c r="F140" t="s">
        <v>1011</v>
      </c>
      <c r="G140" t="s">
        <v>1015</v>
      </c>
      <c r="H140" t="s">
        <v>1017</v>
      </c>
      <c r="I140" t="s">
        <v>1020</v>
      </c>
      <c r="J140" s="52">
        <v>56929.96</v>
      </c>
      <c r="K140" s="3">
        <v>104011.18</v>
      </c>
      <c r="L140" s="3" t="str">
        <f>TEXT(DATE(2000, Table1[[#This Row],[Month]], 1), "mmm")</f>
        <v>Dec</v>
      </c>
      <c r="R140">
        <v>2024</v>
      </c>
      <c r="S140" t="s">
        <v>1041</v>
      </c>
      <c r="T140" t="s">
        <v>1056</v>
      </c>
      <c r="U140" t="s">
        <v>1065</v>
      </c>
      <c r="V140">
        <v>30</v>
      </c>
      <c r="W140">
        <v>9133.73</v>
      </c>
      <c r="X140">
        <v>17051.77</v>
      </c>
      <c r="Y140">
        <v>3864.77</v>
      </c>
      <c r="Z140" t="s">
        <v>1036</v>
      </c>
      <c r="AD140">
        <v>2022</v>
      </c>
      <c r="AE140" t="s">
        <v>1024</v>
      </c>
      <c r="AF140">
        <v>21813.1</v>
      </c>
      <c r="AG140">
        <v>33533.64</v>
      </c>
    </row>
    <row r="141" spans="1:33" x14ac:dyDescent="0.25">
      <c r="A141" t="s">
        <v>150</v>
      </c>
      <c r="B141" s="52">
        <v>2023</v>
      </c>
      <c r="C141" s="52">
        <v>2</v>
      </c>
      <c r="D141" t="s">
        <v>1104</v>
      </c>
      <c r="E141" t="s">
        <v>1108</v>
      </c>
      <c r="F141" t="s">
        <v>1012</v>
      </c>
      <c r="G141" t="s">
        <v>1015</v>
      </c>
      <c r="H141" t="s">
        <v>1016</v>
      </c>
      <c r="I141" t="s">
        <v>1020</v>
      </c>
      <c r="J141" s="52">
        <v>36497.79</v>
      </c>
      <c r="K141" s="3">
        <v>107185.97</v>
      </c>
      <c r="L141" s="3" t="str">
        <f>TEXT(DATE(2000, Table1[[#This Row],[Month]], 1), "mmm")</f>
        <v>Feb</v>
      </c>
      <c r="R141">
        <v>2025</v>
      </c>
      <c r="S141" t="s">
        <v>1058</v>
      </c>
      <c r="T141" t="s">
        <v>1038</v>
      </c>
      <c r="U141" t="s">
        <v>1063</v>
      </c>
      <c r="V141">
        <v>569</v>
      </c>
      <c r="W141">
        <v>20279.439999999999</v>
      </c>
      <c r="X141">
        <v>24557</v>
      </c>
      <c r="Y141">
        <v>8961.2000000000007</v>
      </c>
      <c r="Z141" t="s">
        <v>1047</v>
      </c>
      <c r="AD141">
        <v>2025</v>
      </c>
      <c r="AE141" t="s">
        <v>1081</v>
      </c>
      <c r="AF141">
        <v>5750.89</v>
      </c>
      <c r="AG141">
        <v>19856.53</v>
      </c>
    </row>
    <row r="142" spans="1:33" x14ac:dyDescent="0.25">
      <c r="A142" t="s">
        <v>151</v>
      </c>
      <c r="B142" s="52">
        <v>2022</v>
      </c>
      <c r="C142" s="52">
        <v>12</v>
      </c>
      <c r="D142" t="s">
        <v>1103</v>
      </c>
      <c r="E142" t="s">
        <v>1107</v>
      </c>
      <c r="F142" t="s">
        <v>1012</v>
      </c>
      <c r="G142" t="s">
        <v>1014</v>
      </c>
      <c r="H142" t="s">
        <v>1013</v>
      </c>
      <c r="I142" t="s">
        <v>1018</v>
      </c>
      <c r="J142" s="52">
        <v>52171.46</v>
      </c>
      <c r="K142" s="3">
        <v>98205.81</v>
      </c>
      <c r="L142" s="3" t="str">
        <f>TEXT(DATE(2000, Table1[[#This Row],[Month]], 1), "mmm")</f>
        <v>Dec</v>
      </c>
      <c r="R142">
        <v>2022</v>
      </c>
      <c r="S142" t="s">
        <v>1033</v>
      </c>
      <c r="T142" t="s">
        <v>1038</v>
      </c>
      <c r="U142" t="s">
        <v>1080</v>
      </c>
      <c r="V142">
        <v>966</v>
      </c>
      <c r="W142">
        <v>47683.68</v>
      </c>
      <c r="X142">
        <v>54955.91</v>
      </c>
      <c r="Y142">
        <v>36437.47</v>
      </c>
      <c r="Z142" t="s">
        <v>1047</v>
      </c>
      <c r="AD142">
        <v>2025</v>
      </c>
      <c r="AE142" t="s">
        <v>1084</v>
      </c>
      <c r="AF142">
        <v>19812.73</v>
      </c>
      <c r="AG142">
        <v>37418.42</v>
      </c>
    </row>
    <row r="143" spans="1:33" x14ac:dyDescent="0.25">
      <c r="A143" t="s">
        <v>152</v>
      </c>
      <c r="B143" s="52">
        <v>2023</v>
      </c>
      <c r="C143" s="52">
        <v>6</v>
      </c>
      <c r="D143" t="s">
        <v>1104</v>
      </c>
      <c r="E143" t="s">
        <v>1108</v>
      </c>
      <c r="F143" t="s">
        <v>1013</v>
      </c>
      <c r="G143" t="s">
        <v>1015</v>
      </c>
      <c r="H143" t="s">
        <v>1017</v>
      </c>
      <c r="I143" t="s">
        <v>1019</v>
      </c>
      <c r="J143" s="52">
        <v>51128.73</v>
      </c>
      <c r="K143" s="3">
        <v>90288.92</v>
      </c>
      <c r="L143" s="3" t="str">
        <f>TEXT(DATE(2000, Table1[[#This Row],[Month]], 1), "mmm")</f>
        <v>Jun</v>
      </c>
      <c r="R143">
        <v>2023</v>
      </c>
      <c r="S143" t="s">
        <v>1037</v>
      </c>
      <c r="T143" t="s">
        <v>1042</v>
      </c>
      <c r="U143" t="s">
        <v>1059</v>
      </c>
      <c r="V143">
        <v>296</v>
      </c>
      <c r="W143">
        <v>28769.67</v>
      </c>
      <c r="X143">
        <v>36037.58</v>
      </c>
      <c r="Y143">
        <v>18937.400000000001</v>
      </c>
      <c r="Z143" t="s">
        <v>1040</v>
      </c>
      <c r="AD143">
        <v>2025</v>
      </c>
      <c r="AE143" t="s">
        <v>1024</v>
      </c>
      <c r="AF143">
        <v>31435.84</v>
      </c>
      <c r="AG143">
        <v>34866.42</v>
      </c>
    </row>
    <row r="144" spans="1:33" x14ac:dyDescent="0.25">
      <c r="A144" t="s">
        <v>153</v>
      </c>
      <c r="B144" s="52">
        <v>2022</v>
      </c>
      <c r="C144" s="52">
        <v>1</v>
      </c>
      <c r="D144" t="s">
        <v>1103</v>
      </c>
      <c r="E144" t="s">
        <v>1107</v>
      </c>
      <c r="F144" t="s">
        <v>1013</v>
      </c>
      <c r="G144" t="s">
        <v>1014</v>
      </c>
      <c r="H144" t="s">
        <v>1016</v>
      </c>
      <c r="I144" t="s">
        <v>1019</v>
      </c>
      <c r="J144" s="52">
        <v>79215.34</v>
      </c>
      <c r="K144" s="3">
        <v>22913.77</v>
      </c>
      <c r="L144" s="3" t="str">
        <f>TEXT(DATE(2000, Table1[[#This Row],[Month]], 1), "mmm")</f>
        <v>Jan</v>
      </c>
      <c r="R144">
        <v>2023</v>
      </c>
      <c r="S144" t="s">
        <v>1058</v>
      </c>
      <c r="T144" t="s">
        <v>1038</v>
      </c>
      <c r="U144" t="s">
        <v>1068</v>
      </c>
      <c r="V144">
        <v>520</v>
      </c>
      <c r="W144">
        <v>13798.76</v>
      </c>
      <c r="X144">
        <v>23221.99</v>
      </c>
      <c r="Y144">
        <v>4686.22</v>
      </c>
      <c r="Z144" t="s">
        <v>1049</v>
      </c>
      <c r="AD144">
        <v>2022</v>
      </c>
      <c r="AE144" t="s">
        <v>1024</v>
      </c>
      <c r="AF144">
        <v>42509.57</v>
      </c>
      <c r="AG144">
        <v>50479.13</v>
      </c>
    </row>
    <row r="145" spans="1:33" x14ac:dyDescent="0.25">
      <c r="A145" t="s">
        <v>154</v>
      </c>
      <c r="B145" s="52">
        <v>2022</v>
      </c>
      <c r="C145" s="52">
        <v>3</v>
      </c>
      <c r="D145" t="s">
        <v>1103</v>
      </c>
      <c r="E145" t="s">
        <v>1107</v>
      </c>
      <c r="F145" t="s">
        <v>1011</v>
      </c>
      <c r="G145" t="s">
        <v>1014</v>
      </c>
      <c r="H145" t="s">
        <v>1016</v>
      </c>
      <c r="I145" t="s">
        <v>1018</v>
      </c>
      <c r="J145" s="52">
        <v>42989</v>
      </c>
      <c r="K145" s="3">
        <v>78139.45</v>
      </c>
      <c r="L145" s="3" t="str">
        <f>TEXT(DATE(2000, Table1[[#This Row],[Month]], 1), "mmm")</f>
        <v>Mar</v>
      </c>
      <c r="R145">
        <v>2025</v>
      </c>
      <c r="S145" t="s">
        <v>1071</v>
      </c>
      <c r="T145" t="s">
        <v>1045</v>
      </c>
      <c r="U145" t="s">
        <v>1076</v>
      </c>
      <c r="V145">
        <v>762</v>
      </c>
      <c r="W145">
        <v>7704.81</v>
      </c>
      <c r="X145">
        <v>13525.85</v>
      </c>
      <c r="Y145">
        <v>5460.83</v>
      </c>
      <c r="Z145" t="s">
        <v>1044</v>
      </c>
      <c r="AD145">
        <v>2024</v>
      </c>
      <c r="AE145" t="s">
        <v>1084</v>
      </c>
      <c r="AF145">
        <v>78188.95</v>
      </c>
      <c r="AG145">
        <v>85149.64</v>
      </c>
    </row>
    <row r="146" spans="1:33" x14ac:dyDescent="0.25">
      <c r="A146" t="s">
        <v>155</v>
      </c>
      <c r="B146" s="52">
        <v>2024</v>
      </c>
      <c r="C146" s="52">
        <v>4</v>
      </c>
      <c r="D146" t="s">
        <v>1103</v>
      </c>
      <c r="E146" t="s">
        <v>1107</v>
      </c>
      <c r="F146" t="s">
        <v>1011</v>
      </c>
      <c r="G146" t="s">
        <v>1015</v>
      </c>
      <c r="H146" t="s">
        <v>1013</v>
      </c>
      <c r="I146" t="s">
        <v>1019</v>
      </c>
      <c r="J146" s="52">
        <v>17387.439999999999</v>
      </c>
      <c r="K146" s="3">
        <v>84292.77</v>
      </c>
      <c r="L146" s="3" t="str">
        <f>TEXT(DATE(2000, Table1[[#This Row],[Month]], 1), "mmm")</f>
        <v>Apr</v>
      </c>
      <c r="R146">
        <v>2023</v>
      </c>
      <c r="S146" t="s">
        <v>1033</v>
      </c>
      <c r="T146" t="s">
        <v>1038</v>
      </c>
      <c r="U146" t="s">
        <v>1078</v>
      </c>
      <c r="V146">
        <v>855</v>
      </c>
      <c r="W146">
        <v>2423.85</v>
      </c>
      <c r="X146">
        <v>4175.24</v>
      </c>
      <c r="Y146">
        <v>1187.02</v>
      </c>
      <c r="Z146" t="s">
        <v>1044</v>
      </c>
      <c r="AD146">
        <v>2024</v>
      </c>
      <c r="AE146" t="s">
        <v>1085</v>
      </c>
      <c r="AF146">
        <v>95364.15</v>
      </c>
      <c r="AG146">
        <v>106617.21</v>
      </c>
    </row>
    <row r="147" spans="1:33" x14ac:dyDescent="0.25">
      <c r="A147" t="s">
        <v>156</v>
      </c>
      <c r="B147" s="52">
        <v>2024</v>
      </c>
      <c r="C147" s="52">
        <v>5</v>
      </c>
      <c r="D147" t="s">
        <v>1104</v>
      </c>
      <c r="E147" t="s">
        <v>1108</v>
      </c>
      <c r="F147" t="s">
        <v>1012</v>
      </c>
      <c r="G147" t="s">
        <v>1014</v>
      </c>
      <c r="H147" t="s">
        <v>1017</v>
      </c>
      <c r="I147" t="s">
        <v>1018</v>
      </c>
      <c r="J147" s="52">
        <v>25024.92</v>
      </c>
      <c r="K147" s="3">
        <v>83092.19</v>
      </c>
      <c r="L147" s="3" t="str">
        <f>TEXT(DATE(2000, Table1[[#This Row],[Month]], 1), "mmm")</f>
        <v>May</v>
      </c>
      <c r="R147">
        <v>2023</v>
      </c>
      <c r="S147" t="s">
        <v>1071</v>
      </c>
      <c r="T147" t="s">
        <v>1045</v>
      </c>
      <c r="U147" t="s">
        <v>1075</v>
      </c>
      <c r="V147">
        <v>784</v>
      </c>
      <c r="W147">
        <v>4319.57</v>
      </c>
      <c r="X147">
        <v>8446.0299999999988</v>
      </c>
      <c r="Y147">
        <v>3016.05</v>
      </c>
      <c r="Z147" t="s">
        <v>1040</v>
      </c>
      <c r="AD147">
        <v>2024</v>
      </c>
      <c r="AE147" t="s">
        <v>1081</v>
      </c>
      <c r="AF147">
        <v>75041.490000000005</v>
      </c>
      <c r="AG147">
        <v>88803.64</v>
      </c>
    </row>
    <row r="148" spans="1:33" x14ac:dyDescent="0.25">
      <c r="A148" t="s">
        <v>157</v>
      </c>
      <c r="B148" s="52">
        <v>2022</v>
      </c>
      <c r="C148" s="52">
        <v>12</v>
      </c>
      <c r="D148" t="s">
        <v>1103</v>
      </c>
      <c r="E148" t="s">
        <v>1107</v>
      </c>
      <c r="F148" t="s">
        <v>1011</v>
      </c>
      <c r="G148" t="s">
        <v>1014</v>
      </c>
      <c r="H148" t="s">
        <v>1016</v>
      </c>
      <c r="I148" t="s">
        <v>1020</v>
      </c>
      <c r="J148" s="52">
        <v>61425.64</v>
      </c>
      <c r="K148" s="3">
        <v>92484.29</v>
      </c>
      <c r="L148" s="3" t="str">
        <f>TEXT(DATE(2000, Table1[[#This Row],[Month]], 1), "mmm")</f>
        <v>Dec</v>
      </c>
      <c r="R148">
        <v>2022</v>
      </c>
      <c r="S148" t="s">
        <v>1041</v>
      </c>
      <c r="T148" t="s">
        <v>1042</v>
      </c>
      <c r="U148" t="s">
        <v>1074</v>
      </c>
      <c r="V148">
        <v>881</v>
      </c>
      <c r="W148">
        <v>40188.81</v>
      </c>
      <c r="X148">
        <v>48695.3</v>
      </c>
      <c r="Y148">
        <v>24849.51</v>
      </c>
      <c r="Z148" t="s">
        <v>1036</v>
      </c>
      <c r="AD148">
        <v>2024</v>
      </c>
      <c r="AE148" t="s">
        <v>1024</v>
      </c>
      <c r="AF148">
        <v>77612.88</v>
      </c>
      <c r="AG148">
        <v>95163.41</v>
      </c>
    </row>
    <row r="149" spans="1:33" x14ac:dyDescent="0.25">
      <c r="A149" t="s">
        <v>158</v>
      </c>
      <c r="B149" s="52">
        <v>2022</v>
      </c>
      <c r="C149" s="52">
        <v>6</v>
      </c>
      <c r="D149" t="s">
        <v>1104</v>
      </c>
      <c r="E149" t="s">
        <v>1108</v>
      </c>
      <c r="F149" t="s">
        <v>1011</v>
      </c>
      <c r="G149" t="s">
        <v>1014</v>
      </c>
      <c r="H149" t="s">
        <v>1017</v>
      </c>
      <c r="I149" t="s">
        <v>1018</v>
      </c>
      <c r="J149" s="52">
        <v>96318.73</v>
      </c>
      <c r="K149" s="3">
        <v>17353.55</v>
      </c>
      <c r="L149" s="3" t="str">
        <f>TEXT(DATE(2000, Table1[[#This Row],[Month]], 1), "mmm")</f>
        <v>Jun</v>
      </c>
      <c r="R149">
        <v>2023</v>
      </c>
      <c r="S149" t="s">
        <v>1058</v>
      </c>
      <c r="T149" t="s">
        <v>1045</v>
      </c>
      <c r="U149" t="s">
        <v>1067</v>
      </c>
      <c r="V149">
        <v>708</v>
      </c>
      <c r="W149">
        <v>28701.52</v>
      </c>
      <c r="X149">
        <v>30219.95</v>
      </c>
      <c r="Y149">
        <v>10284.450000000001</v>
      </c>
      <c r="Z149" t="s">
        <v>1036</v>
      </c>
      <c r="AD149">
        <v>2022</v>
      </c>
      <c r="AE149" t="s">
        <v>1082</v>
      </c>
      <c r="AF149">
        <v>32564.14</v>
      </c>
      <c r="AG149">
        <v>52507.3</v>
      </c>
    </row>
    <row r="150" spans="1:33" x14ac:dyDescent="0.25">
      <c r="A150" t="s">
        <v>159</v>
      </c>
      <c r="B150" s="52">
        <v>2024</v>
      </c>
      <c r="C150" s="52">
        <v>7</v>
      </c>
      <c r="D150" t="s">
        <v>1103</v>
      </c>
      <c r="E150" t="s">
        <v>1107</v>
      </c>
      <c r="F150" t="s">
        <v>1013</v>
      </c>
      <c r="G150" t="s">
        <v>1014</v>
      </c>
      <c r="H150" t="s">
        <v>1013</v>
      </c>
      <c r="I150" t="s">
        <v>1019</v>
      </c>
      <c r="J150" s="52">
        <v>96792.3</v>
      </c>
      <c r="K150" s="3">
        <v>59251.57</v>
      </c>
      <c r="L150" s="3" t="str">
        <f>TEXT(DATE(2000, Table1[[#This Row],[Month]], 1), "mmm")</f>
        <v>Jul</v>
      </c>
      <c r="R150">
        <v>2022</v>
      </c>
      <c r="S150" t="s">
        <v>1064</v>
      </c>
      <c r="T150" t="s">
        <v>1038</v>
      </c>
      <c r="U150" t="s">
        <v>1063</v>
      </c>
      <c r="V150">
        <v>252</v>
      </c>
      <c r="W150">
        <v>9143.74</v>
      </c>
      <c r="X150">
        <v>12874.98</v>
      </c>
      <c r="Y150">
        <v>4410.74</v>
      </c>
      <c r="Z150" t="s">
        <v>1044</v>
      </c>
      <c r="AD150">
        <v>2023</v>
      </c>
      <c r="AE150" t="s">
        <v>1025</v>
      </c>
      <c r="AF150">
        <v>70394.22</v>
      </c>
      <c r="AG150">
        <v>72696.27</v>
      </c>
    </row>
    <row r="151" spans="1:33" x14ac:dyDescent="0.25">
      <c r="A151" t="s">
        <v>160</v>
      </c>
      <c r="B151" s="52">
        <v>2023</v>
      </c>
      <c r="C151" s="52">
        <v>12</v>
      </c>
      <c r="D151" t="s">
        <v>1103</v>
      </c>
      <c r="E151" t="s">
        <v>1108</v>
      </c>
      <c r="F151" t="s">
        <v>1012</v>
      </c>
      <c r="G151" t="s">
        <v>1014</v>
      </c>
      <c r="H151" t="s">
        <v>1017</v>
      </c>
      <c r="I151" t="s">
        <v>1019</v>
      </c>
      <c r="J151" s="52">
        <v>97443.04</v>
      </c>
      <c r="K151" s="3">
        <v>38577.360000000001</v>
      </c>
      <c r="L151" s="3" t="str">
        <f>TEXT(DATE(2000, Table1[[#This Row],[Month]], 1), "mmm")</f>
        <v>Dec</v>
      </c>
      <c r="R151">
        <v>2022</v>
      </c>
      <c r="S151" t="s">
        <v>1054</v>
      </c>
      <c r="T151" t="s">
        <v>1038</v>
      </c>
      <c r="U151" t="s">
        <v>1063</v>
      </c>
      <c r="V151">
        <v>825</v>
      </c>
      <c r="W151">
        <v>23202.97</v>
      </c>
      <c r="X151">
        <v>33092.730000000003</v>
      </c>
      <c r="Y151">
        <v>15635.53</v>
      </c>
      <c r="Z151" t="s">
        <v>1051</v>
      </c>
      <c r="AD151">
        <v>2022</v>
      </c>
      <c r="AE151" t="s">
        <v>1025</v>
      </c>
      <c r="AF151">
        <v>7086.7</v>
      </c>
      <c r="AG151">
        <v>11352.81</v>
      </c>
    </row>
    <row r="152" spans="1:33" x14ac:dyDescent="0.25">
      <c r="A152" t="s">
        <v>161</v>
      </c>
      <c r="B152" s="52">
        <v>2024</v>
      </c>
      <c r="C152" s="52">
        <v>7</v>
      </c>
      <c r="D152" t="s">
        <v>1104</v>
      </c>
      <c r="E152" t="s">
        <v>1108</v>
      </c>
      <c r="F152" t="s">
        <v>1011</v>
      </c>
      <c r="G152" t="s">
        <v>1014</v>
      </c>
      <c r="H152" t="s">
        <v>1013</v>
      </c>
      <c r="I152" t="s">
        <v>1019</v>
      </c>
      <c r="J152" s="52">
        <v>41011.17</v>
      </c>
      <c r="K152" s="3">
        <v>99078.02</v>
      </c>
      <c r="L152" s="3" t="str">
        <f>TEXT(DATE(2000, Table1[[#This Row],[Month]], 1), "mmm")</f>
        <v>Jul</v>
      </c>
      <c r="R152">
        <v>2024</v>
      </c>
      <c r="S152" t="s">
        <v>1054</v>
      </c>
      <c r="T152" t="s">
        <v>1034</v>
      </c>
      <c r="U152" t="s">
        <v>1073</v>
      </c>
      <c r="V152">
        <v>440</v>
      </c>
      <c r="W152">
        <v>49536.52</v>
      </c>
      <c r="X152">
        <v>56319.21</v>
      </c>
      <c r="Y152">
        <v>23263.599999999999</v>
      </c>
      <c r="Z152" t="s">
        <v>1047</v>
      </c>
      <c r="AD152">
        <v>2024</v>
      </c>
      <c r="AE152" t="s">
        <v>1025</v>
      </c>
      <c r="AF152">
        <v>15040.54</v>
      </c>
      <c r="AG152">
        <v>17093.71</v>
      </c>
    </row>
    <row r="153" spans="1:33" x14ac:dyDescent="0.25">
      <c r="A153" t="s">
        <v>162</v>
      </c>
      <c r="B153" s="52">
        <v>2024</v>
      </c>
      <c r="C153" s="52">
        <v>10</v>
      </c>
      <c r="D153" t="s">
        <v>1104</v>
      </c>
      <c r="E153" t="s">
        <v>1108</v>
      </c>
      <c r="F153" t="s">
        <v>1011</v>
      </c>
      <c r="G153" t="s">
        <v>1014</v>
      </c>
      <c r="H153" t="s">
        <v>1017</v>
      </c>
      <c r="I153" t="s">
        <v>1018</v>
      </c>
      <c r="J153" s="52">
        <v>5175.1400000000003</v>
      </c>
      <c r="K153" s="3">
        <v>52815.35</v>
      </c>
      <c r="L153" s="3" t="str">
        <f>TEXT(DATE(2000, Table1[[#This Row],[Month]], 1), "mmm")</f>
        <v>Oct</v>
      </c>
      <c r="R153">
        <v>2025</v>
      </c>
      <c r="S153" t="s">
        <v>1058</v>
      </c>
      <c r="T153" t="s">
        <v>1056</v>
      </c>
      <c r="U153" t="s">
        <v>1062</v>
      </c>
      <c r="V153">
        <v>271</v>
      </c>
      <c r="W153">
        <v>10549.35</v>
      </c>
      <c r="X153">
        <v>18339.25</v>
      </c>
      <c r="Y153">
        <v>6166.34</v>
      </c>
      <c r="Z153" t="s">
        <v>1040</v>
      </c>
      <c r="AD153">
        <v>2023</v>
      </c>
      <c r="AE153" t="s">
        <v>1025</v>
      </c>
      <c r="AF153">
        <v>90634.21</v>
      </c>
      <c r="AG153">
        <v>96888.71</v>
      </c>
    </row>
    <row r="154" spans="1:33" x14ac:dyDescent="0.25">
      <c r="A154" t="s">
        <v>163</v>
      </c>
      <c r="B154" s="52">
        <v>2022</v>
      </c>
      <c r="C154" s="52">
        <v>8</v>
      </c>
      <c r="D154" t="s">
        <v>1104</v>
      </c>
      <c r="E154" t="s">
        <v>1107</v>
      </c>
      <c r="F154" t="s">
        <v>1011</v>
      </c>
      <c r="G154" t="s">
        <v>1015</v>
      </c>
      <c r="H154" t="s">
        <v>1016</v>
      </c>
      <c r="I154" t="s">
        <v>1020</v>
      </c>
      <c r="J154" s="52">
        <v>28199.84</v>
      </c>
      <c r="K154" s="3">
        <v>18779.57</v>
      </c>
      <c r="L154" s="3" t="str">
        <f>TEXT(DATE(2000, Table1[[#This Row],[Month]], 1), "mmm")</f>
        <v>Aug</v>
      </c>
      <c r="R154">
        <v>2024</v>
      </c>
      <c r="S154" t="s">
        <v>1066</v>
      </c>
      <c r="T154" t="s">
        <v>1038</v>
      </c>
      <c r="U154" t="s">
        <v>1080</v>
      </c>
      <c r="V154">
        <v>688</v>
      </c>
      <c r="W154">
        <v>44310.91</v>
      </c>
      <c r="X154">
        <v>49364.800000000003</v>
      </c>
      <c r="Y154">
        <v>14097.92</v>
      </c>
      <c r="Z154" t="s">
        <v>1036</v>
      </c>
      <c r="AD154">
        <v>2022</v>
      </c>
      <c r="AE154" t="s">
        <v>1083</v>
      </c>
      <c r="AF154">
        <v>31542.44</v>
      </c>
      <c r="AG154">
        <v>43336.959999999999</v>
      </c>
    </row>
    <row r="155" spans="1:33" x14ac:dyDescent="0.25">
      <c r="A155" t="s">
        <v>164</v>
      </c>
      <c r="B155" s="52">
        <v>2022</v>
      </c>
      <c r="C155" s="52">
        <v>7</v>
      </c>
      <c r="D155" t="s">
        <v>1104</v>
      </c>
      <c r="E155" t="s">
        <v>1107</v>
      </c>
      <c r="F155" t="s">
        <v>1012</v>
      </c>
      <c r="G155" t="s">
        <v>1014</v>
      </c>
      <c r="H155" t="s">
        <v>1013</v>
      </c>
      <c r="I155" t="s">
        <v>1019</v>
      </c>
      <c r="J155" s="52">
        <v>82089.22</v>
      </c>
      <c r="K155" s="3">
        <v>96792.1</v>
      </c>
      <c r="L155" s="3" t="str">
        <f>TEXT(DATE(2000, Table1[[#This Row],[Month]], 1), "mmm")</f>
        <v>Jul</v>
      </c>
      <c r="R155">
        <v>2023</v>
      </c>
      <c r="S155" t="s">
        <v>1066</v>
      </c>
      <c r="T155" t="s">
        <v>1042</v>
      </c>
      <c r="U155" t="s">
        <v>1048</v>
      </c>
      <c r="V155">
        <v>517</v>
      </c>
      <c r="W155">
        <v>21829.27</v>
      </c>
      <c r="X155">
        <v>26686.31</v>
      </c>
      <c r="Y155">
        <v>10400.959999999999</v>
      </c>
      <c r="Z155" t="s">
        <v>1051</v>
      </c>
      <c r="AD155">
        <v>2023</v>
      </c>
      <c r="AE155" t="s">
        <v>1024</v>
      </c>
      <c r="AF155">
        <v>60419.11</v>
      </c>
      <c r="AG155">
        <v>78228.62</v>
      </c>
    </row>
    <row r="156" spans="1:33" x14ac:dyDescent="0.25">
      <c r="A156" t="s">
        <v>165</v>
      </c>
      <c r="B156" s="52">
        <v>2023</v>
      </c>
      <c r="C156" s="52">
        <v>12</v>
      </c>
      <c r="D156" t="s">
        <v>1104</v>
      </c>
      <c r="E156" t="s">
        <v>1108</v>
      </c>
      <c r="F156" t="s">
        <v>1012</v>
      </c>
      <c r="G156" t="s">
        <v>1014</v>
      </c>
      <c r="H156" t="s">
        <v>1016</v>
      </c>
      <c r="I156" t="s">
        <v>1020</v>
      </c>
      <c r="J156" s="52">
        <v>77403.990000000005</v>
      </c>
      <c r="K156" s="3">
        <v>78896.850000000006</v>
      </c>
      <c r="L156" s="3" t="str">
        <f>TEXT(DATE(2000, Table1[[#This Row],[Month]], 1), "mmm")</f>
        <v>Dec</v>
      </c>
      <c r="R156">
        <v>2023</v>
      </c>
      <c r="S156" t="s">
        <v>1061</v>
      </c>
      <c r="T156" t="s">
        <v>1034</v>
      </c>
      <c r="U156" t="s">
        <v>1073</v>
      </c>
      <c r="V156">
        <v>835</v>
      </c>
      <c r="W156">
        <v>46000.09</v>
      </c>
      <c r="X156">
        <v>54330.259999999987</v>
      </c>
      <c r="Y156">
        <v>34188.42</v>
      </c>
      <c r="Z156" t="s">
        <v>1040</v>
      </c>
      <c r="AD156">
        <v>2025</v>
      </c>
      <c r="AE156" t="s">
        <v>1023</v>
      </c>
      <c r="AF156">
        <v>22280.67</v>
      </c>
      <c r="AG156">
        <v>38553.160000000003</v>
      </c>
    </row>
    <row r="157" spans="1:33" x14ac:dyDescent="0.25">
      <c r="A157" t="s">
        <v>166</v>
      </c>
      <c r="B157" s="52">
        <v>2022</v>
      </c>
      <c r="C157" s="52">
        <v>10</v>
      </c>
      <c r="D157" t="s">
        <v>1104</v>
      </c>
      <c r="E157" t="s">
        <v>1108</v>
      </c>
      <c r="F157" t="s">
        <v>1012</v>
      </c>
      <c r="G157" t="s">
        <v>1014</v>
      </c>
      <c r="H157" t="s">
        <v>1017</v>
      </c>
      <c r="I157" t="s">
        <v>1018</v>
      </c>
      <c r="J157" s="52">
        <v>60000.07</v>
      </c>
      <c r="K157" s="3">
        <v>71466.880000000005</v>
      </c>
      <c r="L157" s="3" t="str">
        <f>TEXT(DATE(2000, Table1[[#This Row],[Month]], 1), "mmm")</f>
        <v>Oct</v>
      </c>
      <c r="R157">
        <v>2022</v>
      </c>
      <c r="S157" t="s">
        <v>1052</v>
      </c>
      <c r="T157" t="s">
        <v>1034</v>
      </c>
      <c r="U157" t="s">
        <v>1069</v>
      </c>
      <c r="V157">
        <v>840</v>
      </c>
      <c r="W157">
        <v>3561.51</v>
      </c>
      <c r="X157">
        <v>10172.959999999999</v>
      </c>
      <c r="Y157">
        <v>1608.86</v>
      </c>
      <c r="Z157" t="s">
        <v>1047</v>
      </c>
      <c r="AD157">
        <v>2025</v>
      </c>
      <c r="AE157" t="s">
        <v>1023</v>
      </c>
      <c r="AF157">
        <v>94222.86</v>
      </c>
      <c r="AG157">
        <v>100217.81</v>
      </c>
    </row>
    <row r="158" spans="1:33" x14ac:dyDescent="0.25">
      <c r="A158" t="s">
        <v>167</v>
      </c>
      <c r="B158" s="52">
        <v>2022</v>
      </c>
      <c r="C158" s="52">
        <v>3</v>
      </c>
      <c r="D158" t="s">
        <v>1104</v>
      </c>
      <c r="E158" t="s">
        <v>1107</v>
      </c>
      <c r="F158" t="s">
        <v>1013</v>
      </c>
      <c r="G158" t="s">
        <v>1015</v>
      </c>
      <c r="H158" t="s">
        <v>1017</v>
      </c>
      <c r="I158" t="s">
        <v>1019</v>
      </c>
      <c r="J158" s="52">
        <v>24251.17</v>
      </c>
      <c r="K158" s="3">
        <v>37578.89</v>
      </c>
      <c r="L158" s="3" t="str">
        <f>TEXT(DATE(2000, Table1[[#This Row],[Month]], 1), "mmm")</f>
        <v>Mar</v>
      </c>
      <c r="R158">
        <v>2023</v>
      </c>
      <c r="S158" t="s">
        <v>1037</v>
      </c>
      <c r="T158" t="s">
        <v>1034</v>
      </c>
      <c r="U158" t="s">
        <v>1055</v>
      </c>
      <c r="V158">
        <v>71</v>
      </c>
      <c r="W158">
        <v>32635.25</v>
      </c>
      <c r="X158">
        <v>37639.56</v>
      </c>
      <c r="Y158">
        <v>24609.41</v>
      </c>
      <c r="Z158" t="s">
        <v>1044</v>
      </c>
      <c r="AD158">
        <v>2023</v>
      </c>
      <c r="AE158" t="s">
        <v>1084</v>
      </c>
      <c r="AF158">
        <v>44598.84</v>
      </c>
      <c r="AG158">
        <v>54308.11</v>
      </c>
    </row>
    <row r="159" spans="1:33" x14ac:dyDescent="0.25">
      <c r="A159" t="s">
        <v>168</v>
      </c>
      <c r="B159" s="52">
        <v>2022</v>
      </c>
      <c r="C159" s="52">
        <v>11</v>
      </c>
      <c r="D159" t="s">
        <v>1104</v>
      </c>
      <c r="E159" t="s">
        <v>1108</v>
      </c>
      <c r="F159" t="s">
        <v>1013</v>
      </c>
      <c r="G159" t="s">
        <v>1015</v>
      </c>
      <c r="H159" t="s">
        <v>1013</v>
      </c>
      <c r="I159" t="s">
        <v>1019</v>
      </c>
      <c r="J159" s="52">
        <v>20622.689999999999</v>
      </c>
      <c r="K159" s="3">
        <v>95352.55</v>
      </c>
      <c r="L159" s="3" t="str">
        <f>TEXT(DATE(2000, Table1[[#This Row],[Month]], 1), "mmm")</f>
        <v>Nov</v>
      </c>
      <c r="R159">
        <v>2024</v>
      </c>
      <c r="S159" t="s">
        <v>1054</v>
      </c>
      <c r="T159" t="s">
        <v>1056</v>
      </c>
      <c r="U159" t="s">
        <v>1072</v>
      </c>
      <c r="V159">
        <v>174</v>
      </c>
      <c r="W159">
        <v>36843.99</v>
      </c>
      <c r="X159">
        <v>39721.42</v>
      </c>
      <c r="Y159">
        <v>12206.96</v>
      </c>
      <c r="Z159" t="s">
        <v>1051</v>
      </c>
      <c r="AD159">
        <v>2025</v>
      </c>
      <c r="AE159" t="s">
        <v>1083</v>
      </c>
      <c r="AF159">
        <v>79837.78</v>
      </c>
      <c r="AG159">
        <v>83559.27</v>
      </c>
    </row>
    <row r="160" spans="1:33" x14ac:dyDescent="0.25">
      <c r="A160" t="s">
        <v>169</v>
      </c>
      <c r="B160" s="52">
        <v>2023</v>
      </c>
      <c r="C160" s="52">
        <v>8</v>
      </c>
      <c r="D160" t="s">
        <v>1104</v>
      </c>
      <c r="E160" t="s">
        <v>1108</v>
      </c>
      <c r="F160" t="s">
        <v>1012</v>
      </c>
      <c r="G160" t="s">
        <v>1014</v>
      </c>
      <c r="H160" t="s">
        <v>1017</v>
      </c>
      <c r="I160" t="s">
        <v>1020</v>
      </c>
      <c r="J160" s="52">
        <v>19683.39</v>
      </c>
      <c r="K160" s="3">
        <v>37148.480000000003</v>
      </c>
      <c r="L160" s="3" t="str">
        <f>TEXT(DATE(2000, Table1[[#This Row],[Month]], 1), "mmm")</f>
        <v>Aug</v>
      </c>
      <c r="R160">
        <v>2025</v>
      </c>
      <c r="S160" t="s">
        <v>1054</v>
      </c>
      <c r="T160" t="s">
        <v>1038</v>
      </c>
      <c r="U160" t="s">
        <v>1078</v>
      </c>
      <c r="V160">
        <v>612</v>
      </c>
      <c r="W160">
        <v>34008.71</v>
      </c>
      <c r="X160">
        <v>40751.919999999998</v>
      </c>
      <c r="Y160">
        <v>19019.8</v>
      </c>
      <c r="Z160" t="s">
        <v>1049</v>
      </c>
      <c r="AD160">
        <v>2023</v>
      </c>
      <c r="AE160" t="s">
        <v>1085</v>
      </c>
      <c r="AF160">
        <v>46552.74</v>
      </c>
      <c r="AG160">
        <v>61079.74</v>
      </c>
    </row>
    <row r="161" spans="1:33" x14ac:dyDescent="0.25">
      <c r="A161" t="s">
        <v>170</v>
      </c>
      <c r="B161" s="52">
        <v>2024</v>
      </c>
      <c r="C161" s="52">
        <v>4</v>
      </c>
      <c r="D161" t="s">
        <v>1104</v>
      </c>
      <c r="E161" t="s">
        <v>1108</v>
      </c>
      <c r="F161" t="s">
        <v>1012</v>
      </c>
      <c r="G161" t="s">
        <v>1015</v>
      </c>
      <c r="H161" t="s">
        <v>1013</v>
      </c>
      <c r="I161" t="s">
        <v>1019</v>
      </c>
      <c r="J161" s="52">
        <v>81038.47</v>
      </c>
      <c r="K161" s="3">
        <v>102825.07</v>
      </c>
      <c r="L161" s="3" t="str">
        <f>TEXT(DATE(2000, Table1[[#This Row],[Month]], 1), "mmm")</f>
        <v>Apr</v>
      </c>
      <c r="R161">
        <v>2024</v>
      </c>
      <c r="S161" t="s">
        <v>1061</v>
      </c>
      <c r="T161" t="s">
        <v>1056</v>
      </c>
      <c r="U161" t="s">
        <v>1065</v>
      </c>
      <c r="V161">
        <v>605</v>
      </c>
      <c r="W161">
        <v>32341.35</v>
      </c>
      <c r="X161">
        <v>35721.949999999997</v>
      </c>
      <c r="Y161">
        <v>17796.84</v>
      </c>
      <c r="Z161" t="s">
        <v>1036</v>
      </c>
      <c r="AD161">
        <v>2024</v>
      </c>
      <c r="AE161" t="s">
        <v>1081</v>
      </c>
      <c r="AF161">
        <v>23096.29</v>
      </c>
      <c r="AG161">
        <v>25081.42</v>
      </c>
    </row>
    <row r="162" spans="1:33" x14ac:dyDescent="0.25">
      <c r="A162" t="s">
        <v>171</v>
      </c>
      <c r="B162" s="52">
        <v>2023</v>
      </c>
      <c r="C162" s="52">
        <v>3</v>
      </c>
      <c r="D162" t="s">
        <v>1103</v>
      </c>
      <c r="E162" t="s">
        <v>1108</v>
      </c>
      <c r="F162" t="s">
        <v>1012</v>
      </c>
      <c r="G162" t="s">
        <v>1014</v>
      </c>
      <c r="H162" t="s">
        <v>1013</v>
      </c>
      <c r="I162" t="s">
        <v>1018</v>
      </c>
      <c r="J162" s="52">
        <v>99908.84</v>
      </c>
      <c r="K162" s="3">
        <v>48173.599999999999</v>
      </c>
      <c r="L162" s="3" t="str">
        <f>TEXT(DATE(2000, Table1[[#This Row],[Month]], 1), "mmm")</f>
        <v>Mar</v>
      </c>
      <c r="R162">
        <v>2023</v>
      </c>
      <c r="S162" t="s">
        <v>1050</v>
      </c>
      <c r="T162" t="s">
        <v>1034</v>
      </c>
      <c r="U162" t="s">
        <v>1073</v>
      </c>
      <c r="V162">
        <v>177</v>
      </c>
      <c r="W162">
        <v>47421.65</v>
      </c>
      <c r="X162">
        <v>52505.919999999998</v>
      </c>
      <c r="Y162">
        <v>14247.19</v>
      </c>
      <c r="Z162" t="s">
        <v>1047</v>
      </c>
      <c r="AD162">
        <v>2024</v>
      </c>
      <c r="AE162" t="s">
        <v>1084</v>
      </c>
      <c r="AF162">
        <v>26197.93</v>
      </c>
      <c r="AG162">
        <v>28123.1</v>
      </c>
    </row>
    <row r="163" spans="1:33" x14ac:dyDescent="0.25">
      <c r="A163" t="s">
        <v>172</v>
      </c>
      <c r="B163" s="52">
        <v>2023</v>
      </c>
      <c r="C163" s="52">
        <v>3</v>
      </c>
      <c r="D163" t="s">
        <v>1104</v>
      </c>
      <c r="E163" t="s">
        <v>1107</v>
      </c>
      <c r="F163" t="s">
        <v>1011</v>
      </c>
      <c r="G163" t="s">
        <v>1014</v>
      </c>
      <c r="H163" t="s">
        <v>1016</v>
      </c>
      <c r="I163" t="s">
        <v>1019</v>
      </c>
      <c r="J163" s="52">
        <v>47788.3</v>
      </c>
      <c r="K163" s="3">
        <v>88716.54</v>
      </c>
      <c r="L163" s="3" t="str">
        <f>TEXT(DATE(2000, Table1[[#This Row],[Month]], 1), "mmm")</f>
        <v>Mar</v>
      </c>
      <c r="R163">
        <v>2025</v>
      </c>
      <c r="S163" t="s">
        <v>1064</v>
      </c>
      <c r="T163" t="s">
        <v>1034</v>
      </c>
      <c r="U163" t="s">
        <v>1079</v>
      </c>
      <c r="V163">
        <v>711</v>
      </c>
      <c r="W163">
        <v>32061.95</v>
      </c>
      <c r="X163">
        <v>33640.79</v>
      </c>
      <c r="Y163">
        <v>23816.35</v>
      </c>
      <c r="Z163" t="s">
        <v>1044</v>
      </c>
      <c r="AD163">
        <v>2022</v>
      </c>
      <c r="AE163" t="s">
        <v>1083</v>
      </c>
      <c r="AF163">
        <v>37234.04</v>
      </c>
      <c r="AG163">
        <v>54821.34</v>
      </c>
    </row>
    <row r="164" spans="1:33" x14ac:dyDescent="0.25">
      <c r="A164" t="s">
        <v>173</v>
      </c>
      <c r="B164" s="52">
        <v>2022</v>
      </c>
      <c r="C164" s="52">
        <v>7</v>
      </c>
      <c r="D164" t="s">
        <v>1104</v>
      </c>
      <c r="E164" t="s">
        <v>1107</v>
      </c>
      <c r="F164" t="s">
        <v>1013</v>
      </c>
      <c r="G164" t="s">
        <v>1014</v>
      </c>
      <c r="H164" t="s">
        <v>1016</v>
      </c>
      <c r="I164" t="s">
        <v>1018</v>
      </c>
      <c r="J164" s="52">
        <v>37757.01</v>
      </c>
      <c r="K164" s="3">
        <v>50451.74</v>
      </c>
      <c r="L164" s="3" t="str">
        <f>TEXT(DATE(2000, Table1[[#This Row],[Month]], 1), "mmm")</f>
        <v>Jul</v>
      </c>
      <c r="R164">
        <v>2024</v>
      </c>
      <c r="S164" t="s">
        <v>1070</v>
      </c>
      <c r="T164" t="s">
        <v>1056</v>
      </c>
      <c r="U164" t="s">
        <v>1060</v>
      </c>
      <c r="V164">
        <v>526</v>
      </c>
      <c r="W164">
        <v>35461.980000000003</v>
      </c>
      <c r="X164">
        <v>42940.02</v>
      </c>
      <c r="Y164">
        <v>14142.93</v>
      </c>
      <c r="Z164" t="s">
        <v>1036</v>
      </c>
      <c r="AD164">
        <v>2025</v>
      </c>
      <c r="AE164" t="s">
        <v>1084</v>
      </c>
      <c r="AF164">
        <v>69757.39</v>
      </c>
      <c r="AG164">
        <v>81885.81</v>
      </c>
    </row>
    <row r="165" spans="1:33" x14ac:dyDescent="0.25">
      <c r="A165" t="s">
        <v>174</v>
      </c>
      <c r="B165" s="52">
        <v>2023</v>
      </c>
      <c r="C165" s="52">
        <v>7</v>
      </c>
      <c r="D165" t="s">
        <v>1104</v>
      </c>
      <c r="E165" t="s">
        <v>1107</v>
      </c>
      <c r="F165" t="s">
        <v>1012</v>
      </c>
      <c r="G165" t="s">
        <v>1014</v>
      </c>
      <c r="H165" t="s">
        <v>1016</v>
      </c>
      <c r="I165" t="s">
        <v>1020</v>
      </c>
      <c r="J165" s="52">
        <v>47160.11</v>
      </c>
      <c r="K165" s="3">
        <v>50244.91</v>
      </c>
      <c r="L165" s="3" t="str">
        <f>TEXT(DATE(2000, Table1[[#This Row],[Month]], 1), "mmm")</f>
        <v>Jul</v>
      </c>
      <c r="R165">
        <v>2025</v>
      </c>
      <c r="S165" t="s">
        <v>1066</v>
      </c>
      <c r="T165" t="s">
        <v>1034</v>
      </c>
      <c r="U165" t="s">
        <v>1055</v>
      </c>
      <c r="V165">
        <v>74</v>
      </c>
      <c r="W165">
        <v>39712.85</v>
      </c>
      <c r="X165">
        <v>46897.87</v>
      </c>
      <c r="Y165">
        <v>23236.6</v>
      </c>
      <c r="Z165" t="s">
        <v>1047</v>
      </c>
      <c r="AD165">
        <v>2022</v>
      </c>
      <c r="AE165" t="s">
        <v>1081</v>
      </c>
      <c r="AF165">
        <v>42011.69</v>
      </c>
      <c r="AG165">
        <v>49340.22</v>
      </c>
    </row>
    <row r="166" spans="1:33" x14ac:dyDescent="0.25">
      <c r="A166" t="s">
        <v>175</v>
      </c>
      <c r="B166" s="52">
        <v>2024</v>
      </c>
      <c r="C166" s="52">
        <v>10</v>
      </c>
      <c r="D166" t="s">
        <v>1104</v>
      </c>
      <c r="E166" t="s">
        <v>1108</v>
      </c>
      <c r="F166" t="s">
        <v>1012</v>
      </c>
      <c r="G166" t="s">
        <v>1014</v>
      </c>
      <c r="H166" t="s">
        <v>1016</v>
      </c>
      <c r="I166" t="s">
        <v>1020</v>
      </c>
      <c r="J166" s="52">
        <v>47545.98</v>
      </c>
      <c r="K166" s="3">
        <v>114474.27</v>
      </c>
      <c r="L166" s="3" t="str">
        <f>TEXT(DATE(2000, Table1[[#This Row],[Month]], 1), "mmm")</f>
        <v>Oct</v>
      </c>
      <c r="R166">
        <v>2025</v>
      </c>
      <c r="S166" t="s">
        <v>1058</v>
      </c>
      <c r="T166" t="s">
        <v>1056</v>
      </c>
      <c r="U166" t="s">
        <v>1072</v>
      </c>
      <c r="V166">
        <v>1000</v>
      </c>
      <c r="W166">
        <v>2678.52</v>
      </c>
      <c r="X166">
        <v>8088.84</v>
      </c>
      <c r="Y166">
        <v>855.2</v>
      </c>
      <c r="Z166" t="s">
        <v>1036</v>
      </c>
      <c r="AD166">
        <v>2023</v>
      </c>
      <c r="AE166" t="s">
        <v>1081</v>
      </c>
      <c r="AF166">
        <v>29060.04</v>
      </c>
      <c r="AG166">
        <v>36337.019999999997</v>
      </c>
    </row>
    <row r="167" spans="1:33" x14ac:dyDescent="0.25">
      <c r="A167" t="s">
        <v>176</v>
      </c>
      <c r="B167" s="52">
        <v>2023</v>
      </c>
      <c r="C167" s="52">
        <v>8</v>
      </c>
      <c r="D167" t="s">
        <v>1103</v>
      </c>
      <c r="E167" t="s">
        <v>1108</v>
      </c>
      <c r="F167" t="s">
        <v>1013</v>
      </c>
      <c r="G167" t="s">
        <v>1015</v>
      </c>
      <c r="H167" t="s">
        <v>1017</v>
      </c>
      <c r="I167" t="s">
        <v>1019</v>
      </c>
      <c r="J167" s="52">
        <v>66124.3</v>
      </c>
      <c r="K167" s="3">
        <v>21247.41</v>
      </c>
      <c r="L167" s="3" t="str">
        <f>TEXT(DATE(2000, Table1[[#This Row],[Month]], 1), "mmm")</f>
        <v>Aug</v>
      </c>
      <c r="R167">
        <v>2024</v>
      </c>
      <c r="S167" t="s">
        <v>1033</v>
      </c>
      <c r="T167" t="s">
        <v>1042</v>
      </c>
      <c r="U167" t="s">
        <v>1074</v>
      </c>
      <c r="V167">
        <v>932</v>
      </c>
      <c r="W167">
        <v>7404.51</v>
      </c>
      <c r="X167">
        <v>14637.21</v>
      </c>
      <c r="Y167">
        <v>2264.11</v>
      </c>
      <c r="Z167" t="s">
        <v>1036</v>
      </c>
      <c r="AD167">
        <v>2023</v>
      </c>
      <c r="AE167" t="s">
        <v>1023</v>
      </c>
      <c r="AF167">
        <v>13610.29</v>
      </c>
      <c r="AG167">
        <v>16286.53</v>
      </c>
    </row>
    <row r="168" spans="1:33" x14ac:dyDescent="0.25">
      <c r="A168" t="s">
        <v>177</v>
      </c>
      <c r="B168" s="52">
        <v>2024</v>
      </c>
      <c r="C168" s="52">
        <v>7</v>
      </c>
      <c r="D168" t="s">
        <v>1103</v>
      </c>
      <c r="E168" t="s">
        <v>1108</v>
      </c>
      <c r="F168" t="s">
        <v>1013</v>
      </c>
      <c r="G168" t="s">
        <v>1015</v>
      </c>
      <c r="H168" t="s">
        <v>1017</v>
      </c>
      <c r="I168" t="s">
        <v>1020</v>
      </c>
      <c r="J168" s="52">
        <v>90049.279999999999</v>
      </c>
      <c r="K168" s="3">
        <v>102257.52</v>
      </c>
      <c r="L168" s="3" t="str">
        <f>TEXT(DATE(2000, Table1[[#This Row],[Month]], 1), "mmm")</f>
        <v>Jul</v>
      </c>
      <c r="R168">
        <v>2025</v>
      </c>
      <c r="S168" t="s">
        <v>1041</v>
      </c>
      <c r="T168" t="s">
        <v>1042</v>
      </c>
      <c r="U168" t="s">
        <v>1074</v>
      </c>
      <c r="V168">
        <v>108</v>
      </c>
      <c r="W168">
        <v>12444.25</v>
      </c>
      <c r="X168">
        <v>14520.08</v>
      </c>
      <c r="Y168">
        <v>8173.76</v>
      </c>
      <c r="Z168" t="s">
        <v>1051</v>
      </c>
      <c r="AD168">
        <v>2022</v>
      </c>
      <c r="AE168" t="s">
        <v>1084</v>
      </c>
      <c r="AF168">
        <v>32899.089999999997</v>
      </c>
      <c r="AG168">
        <v>49821.919999999998</v>
      </c>
    </row>
    <row r="169" spans="1:33" x14ac:dyDescent="0.25">
      <c r="A169" t="s">
        <v>178</v>
      </c>
      <c r="B169" s="52">
        <v>2024</v>
      </c>
      <c r="C169" s="52">
        <v>8</v>
      </c>
      <c r="D169" t="s">
        <v>1104</v>
      </c>
      <c r="E169" t="s">
        <v>1108</v>
      </c>
      <c r="F169" t="s">
        <v>1011</v>
      </c>
      <c r="G169" t="s">
        <v>1014</v>
      </c>
      <c r="H169" t="s">
        <v>1017</v>
      </c>
      <c r="I169" t="s">
        <v>1019</v>
      </c>
      <c r="J169" s="52">
        <v>30005.75</v>
      </c>
      <c r="K169" s="3">
        <v>54481.42</v>
      </c>
      <c r="L169" s="3" t="str">
        <f>TEXT(DATE(2000, Table1[[#This Row],[Month]], 1), "mmm")</f>
        <v>Aug</v>
      </c>
      <c r="R169">
        <v>2023</v>
      </c>
      <c r="S169" t="s">
        <v>1066</v>
      </c>
      <c r="T169" t="s">
        <v>1038</v>
      </c>
      <c r="U169" t="s">
        <v>1080</v>
      </c>
      <c r="V169">
        <v>741</v>
      </c>
      <c r="W169">
        <v>49942.2</v>
      </c>
      <c r="X169">
        <v>59530.38</v>
      </c>
      <c r="Y169">
        <v>30965.78</v>
      </c>
      <c r="Z169" t="s">
        <v>1040</v>
      </c>
      <c r="AD169">
        <v>2024</v>
      </c>
      <c r="AE169" t="s">
        <v>1025</v>
      </c>
      <c r="AF169">
        <v>87448.82</v>
      </c>
      <c r="AG169">
        <v>97243.1</v>
      </c>
    </row>
    <row r="170" spans="1:33" x14ac:dyDescent="0.25">
      <c r="A170" t="s">
        <v>179</v>
      </c>
      <c r="B170" s="52">
        <v>2022</v>
      </c>
      <c r="C170" s="52">
        <v>5</v>
      </c>
      <c r="D170" t="s">
        <v>1104</v>
      </c>
      <c r="E170" t="s">
        <v>1107</v>
      </c>
      <c r="F170" t="s">
        <v>1011</v>
      </c>
      <c r="G170" t="s">
        <v>1015</v>
      </c>
      <c r="H170" t="s">
        <v>1016</v>
      </c>
      <c r="I170" t="s">
        <v>1018</v>
      </c>
      <c r="J170" s="52">
        <v>77376.429999999993</v>
      </c>
      <c r="K170" s="3">
        <v>12266.52</v>
      </c>
      <c r="L170" s="3" t="str">
        <f>TEXT(DATE(2000, Table1[[#This Row],[Month]], 1), "mmm")</f>
        <v>May</v>
      </c>
      <c r="R170">
        <v>2023</v>
      </c>
      <c r="S170" t="s">
        <v>1064</v>
      </c>
      <c r="T170" t="s">
        <v>1038</v>
      </c>
      <c r="U170" t="s">
        <v>1068</v>
      </c>
      <c r="V170">
        <v>17</v>
      </c>
      <c r="W170">
        <v>49913.99</v>
      </c>
      <c r="X170">
        <v>58086.25</v>
      </c>
      <c r="Y170">
        <v>33344.28</v>
      </c>
      <c r="Z170" t="s">
        <v>1036</v>
      </c>
      <c r="AD170">
        <v>2023</v>
      </c>
      <c r="AE170" t="s">
        <v>1083</v>
      </c>
      <c r="AF170">
        <v>99418.74</v>
      </c>
      <c r="AG170">
        <v>114625.17</v>
      </c>
    </row>
    <row r="171" spans="1:33" x14ac:dyDescent="0.25">
      <c r="A171" t="s">
        <v>180</v>
      </c>
      <c r="B171" s="52">
        <v>2022</v>
      </c>
      <c r="C171" s="52">
        <v>12</v>
      </c>
      <c r="D171" t="s">
        <v>1104</v>
      </c>
      <c r="E171" t="s">
        <v>1108</v>
      </c>
      <c r="F171" t="s">
        <v>1011</v>
      </c>
      <c r="G171" t="s">
        <v>1014</v>
      </c>
      <c r="H171" t="s">
        <v>1013</v>
      </c>
      <c r="I171" t="s">
        <v>1019</v>
      </c>
      <c r="J171" s="52">
        <v>93134.25</v>
      </c>
      <c r="K171" s="3">
        <v>58982.68</v>
      </c>
      <c r="L171" s="3" t="str">
        <f>TEXT(DATE(2000, Table1[[#This Row],[Month]], 1), "mmm")</f>
        <v>Dec</v>
      </c>
      <c r="R171">
        <v>2022</v>
      </c>
      <c r="S171" t="s">
        <v>1050</v>
      </c>
      <c r="T171" t="s">
        <v>1045</v>
      </c>
      <c r="U171" t="s">
        <v>1075</v>
      </c>
      <c r="V171">
        <v>701</v>
      </c>
      <c r="W171">
        <v>43857.5</v>
      </c>
      <c r="X171">
        <v>45454.73</v>
      </c>
      <c r="Y171">
        <v>15248.6</v>
      </c>
      <c r="Z171" t="s">
        <v>1047</v>
      </c>
      <c r="AD171">
        <v>2022</v>
      </c>
      <c r="AE171" t="s">
        <v>1024</v>
      </c>
      <c r="AF171">
        <v>6386.29</v>
      </c>
      <c r="AG171">
        <v>10194.790000000001</v>
      </c>
    </row>
    <row r="172" spans="1:33" x14ac:dyDescent="0.25">
      <c r="A172" t="s">
        <v>181</v>
      </c>
      <c r="B172" s="52">
        <v>2022</v>
      </c>
      <c r="C172" s="52">
        <v>2</v>
      </c>
      <c r="D172" t="s">
        <v>1103</v>
      </c>
      <c r="E172" t="s">
        <v>1107</v>
      </c>
      <c r="F172" t="s">
        <v>1012</v>
      </c>
      <c r="G172" t="s">
        <v>1015</v>
      </c>
      <c r="H172" t="s">
        <v>1016</v>
      </c>
      <c r="I172" t="s">
        <v>1019</v>
      </c>
      <c r="J172" s="52">
        <v>8749.41</v>
      </c>
      <c r="K172" s="3">
        <v>32176.57</v>
      </c>
      <c r="L172" s="3" t="str">
        <f>TEXT(DATE(2000, Table1[[#This Row],[Month]], 1), "mmm")</f>
        <v>Feb</v>
      </c>
      <c r="R172">
        <v>2025</v>
      </c>
      <c r="S172" t="s">
        <v>1052</v>
      </c>
      <c r="T172" t="s">
        <v>1045</v>
      </c>
      <c r="U172" t="s">
        <v>1077</v>
      </c>
      <c r="V172">
        <v>642</v>
      </c>
      <c r="W172">
        <v>42063.66</v>
      </c>
      <c r="X172">
        <v>44204.75</v>
      </c>
      <c r="Y172">
        <v>14225.81</v>
      </c>
      <c r="Z172" t="s">
        <v>1036</v>
      </c>
      <c r="AD172">
        <v>2025</v>
      </c>
      <c r="AE172" t="s">
        <v>1085</v>
      </c>
      <c r="AF172">
        <v>43047.13</v>
      </c>
      <c r="AG172">
        <v>61886.75</v>
      </c>
    </row>
    <row r="173" spans="1:33" x14ac:dyDescent="0.25">
      <c r="A173" t="s">
        <v>182</v>
      </c>
      <c r="B173" s="52">
        <v>2024</v>
      </c>
      <c r="C173" s="52">
        <v>9</v>
      </c>
      <c r="D173" t="s">
        <v>1104</v>
      </c>
      <c r="E173" t="s">
        <v>1107</v>
      </c>
      <c r="F173" t="s">
        <v>1013</v>
      </c>
      <c r="G173" t="s">
        <v>1014</v>
      </c>
      <c r="H173" t="s">
        <v>1017</v>
      </c>
      <c r="I173" t="s">
        <v>1020</v>
      </c>
      <c r="J173" s="52">
        <v>30287.39</v>
      </c>
      <c r="K173" s="3">
        <v>12337.95</v>
      </c>
      <c r="L173" s="3" t="str">
        <f>TEXT(DATE(2000, Table1[[#This Row],[Month]], 1), "mmm")</f>
        <v>Sep</v>
      </c>
      <c r="R173">
        <v>2023</v>
      </c>
      <c r="S173" t="s">
        <v>1061</v>
      </c>
      <c r="T173" t="s">
        <v>1056</v>
      </c>
      <c r="U173" t="s">
        <v>1057</v>
      </c>
      <c r="V173">
        <v>98</v>
      </c>
      <c r="W173">
        <v>26400.48</v>
      </c>
      <c r="X173">
        <v>27152.13</v>
      </c>
      <c r="Y173">
        <v>11502.44</v>
      </c>
      <c r="Z173" t="s">
        <v>1047</v>
      </c>
      <c r="AD173">
        <v>2025</v>
      </c>
      <c r="AE173" t="s">
        <v>1023</v>
      </c>
      <c r="AF173">
        <v>37547.51</v>
      </c>
      <c r="AG173">
        <v>40990.31</v>
      </c>
    </row>
    <row r="174" spans="1:33" x14ac:dyDescent="0.25">
      <c r="A174" t="s">
        <v>183</v>
      </c>
      <c r="B174" s="52">
        <v>2022</v>
      </c>
      <c r="C174" s="52">
        <v>6</v>
      </c>
      <c r="D174" t="s">
        <v>1104</v>
      </c>
      <c r="E174" t="s">
        <v>1108</v>
      </c>
      <c r="F174" t="s">
        <v>1011</v>
      </c>
      <c r="G174" t="s">
        <v>1014</v>
      </c>
      <c r="H174" t="s">
        <v>1016</v>
      </c>
      <c r="I174" t="s">
        <v>1018</v>
      </c>
      <c r="J174" s="52">
        <v>44456.87</v>
      </c>
      <c r="K174" s="3">
        <v>94327.79</v>
      </c>
      <c r="L174" s="3" t="str">
        <f>TEXT(DATE(2000, Table1[[#This Row],[Month]], 1), "mmm")</f>
        <v>Jun</v>
      </c>
      <c r="R174">
        <v>2022</v>
      </c>
      <c r="S174" t="s">
        <v>1058</v>
      </c>
      <c r="T174" t="s">
        <v>1045</v>
      </c>
      <c r="U174" t="s">
        <v>1046</v>
      </c>
      <c r="V174">
        <v>957</v>
      </c>
      <c r="W174">
        <v>27652.19</v>
      </c>
      <c r="X174">
        <v>28854.38</v>
      </c>
      <c r="Y174">
        <v>18224.259999999998</v>
      </c>
      <c r="Z174" t="s">
        <v>1049</v>
      </c>
      <c r="AD174">
        <v>2025</v>
      </c>
      <c r="AE174" t="s">
        <v>1025</v>
      </c>
      <c r="AF174">
        <v>57137.21</v>
      </c>
      <c r="AG174">
        <v>75330.179999999993</v>
      </c>
    </row>
    <row r="175" spans="1:33" x14ac:dyDescent="0.25">
      <c r="A175" t="s">
        <v>184</v>
      </c>
      <c r="B175" s="52">
        <v>2023</v>
      </c>
      <c r="C175" s="52">
        <v>8</v>
      </c>
      <c r="D175" t="s">
        <v>1104</v>
      </c>
      <c r="E175" t="s">
        <v>1108</v>
      </c>
      <c r="F175" t="s">
        <v>1013</v>
      </c>
      <c r="G175" t="s">
        <v>1014</v>
      </c>
      <c r="H175" t="s">
        <v>1013</v>
      </c>
      <c r="I175" t="s">
        <v>1019</v>
      </c>
      <c r="J175" s="52">
        <v>31291.62</v>
      </c>
      <c r="K175" s="3">
        <v>33570.04</v>
      </c>
      <c r="L175" s="3" t="str">
        <f>TEXT(DATE(2000, Table1[[#This Row],[Month]], 1), "mmm")</f>
        <v>Aug</v>
      </c>
      <c r="R175">
        <v>2022</v>
      </c>
      <c r="S175" t="s">
        <v>1052</v>
      </c>
      <c r="T175" t="s">
        <v>1038</v>
      </c>
      <c r="U175" t="s">
        <v>1078</v>
      </c>
      <c r="V175">
        <v>622</v>
      </c>
      <c r="W175">
        <v>20774.62</v>
      </c>
      <c r="X175">
        <v>23091.78</v>
      </c>
      <c r="Y175">
        <v>14213.76</v>
      </c>
      <c r="Z175" t="s">
        <v>1036</v>
      </c>
      <c r="AD175">
        <v>2023</v>
      </c>
      <c r="AE175" t="s">
        <v>1084</v>
      </c>
      <c r="AF175">
        <v>67719.16</v>
      </c>
      <c r="AG175">
        <v>87324.800000000003</v>
      </c>
    </row>
    <row r="176" spans="1:33" x14ac:dyDescent="0.25">
      <c r="A176" t="s">
        <v>185</v>
      </c>
      <c r="B176" s="52">
        <v>2022</v>
      </c>
      <c r="C176" s="52">
        <v>1</v>
      </c>
      <c r="D176" t="s">
        <v>1104</v>
      </c>
      <c r="E176" t="s">
        <v>1108</v>
      </c>
      <c r="F176" t="s">
        <v>1011</v>
      </c>
      <c r="G176" t="s">
        <v>1014</v>
      </c>
      <c r="H176" t="s">
        <v>1013</v>
      </c>
      <c r="I176" t="s">
        <v>1020</v>
      </c>
      <c r="J176" s="52">
        <v>85789.33</v>
      </c>
      <c r="K176" s="3">
        <v>97400.72</v>
      </c>
      <c r="L176" s="3" t="str">
        <f>TEXT(DATE(2000, Table1[[#This Row],[Month]], 1), "mmm")</f>
        <v>Jan</v>
      </c>
      <c r="R176">
        <v>2023</v>
      </c>
      <c r="S176" t="s">
        <v>1064</v>
      </c>
      <c r="T176" t="s">
        <v>1034</v>
      </c>
      <c r="U176" t="s">
        <v>1035</v>
      </c>
      <c r="V176">
        <v>31</v>
      </c>
      <c r="W176">
        <v>9603.81</v>
      </c>
      <c r="X176">
        <v>12354.23</v>
      </c>
      <c r="Y176">
        <v>4153.79</v>
      </c>
      <c r="Z176" t="s">
        <v>1051</v>
      </c>
      <c r="AD176">
        <v>2025</v>
      </c>
      <c r="AE176" t="s">
        <v>1085</v>
      </c>
      <c r="AF176">
        <v>67427.63</v>
      </c>
      <c r="AG176">
        <v>68903.17</v>
      </c>
    </row>
    <row r="177" spans="1:33" x14ac:dyDescent="0.25">
      <c r="A177" t="s">
        <v>186</v>
      </c>
      <c r="B177" s="52">
        <v>2022</v>
      </c>
      <c r="C177" s="52">
        <v>12</v>
      </c>
      <c r="D177" t="s">
        <v>1104</v>
      </c>
      <c r="E177" t="s">
        <v>1108</v>
      </c>
      <c r="F177" t="s">
        <v>1011</v>
      </c>
      <c r="G177" t="s">
        <v>1014</v>
      </c>
      <c r="H177" t="s">
        <v>1017</v>
      </c>
      <c r="I177" t="s">
        <v>1018</v>
      </c>
      <c r="J177" s="52">
        <v>51746.66</v>
      </c>
      <c r="K177" s="3">
        <v>57959.74</v>
      </c>
      <c r="L177" s="3" t="str">
        <f>TEXT(DATE(2000, Table1[[#This Row],[Month]], 1), "mmm")</f>
        <v>Dec</v>
      </c>
      <c r="R177">
        <v>2023</v>
      </c>
      <c r="S177" t="s">
        <v>1037</v>
      </c>
      <c r="T177" t="s">
        <v>1034</v>
      </c>
      <c r="U177" t="s">
        <v>1055</v>
      </c>
      <c r="V177">
        <v>347</v>
      </c>
      <c r="W177">
        <v>26576.31</v>
      </c>
      <c r="X177">
        <v>28455.26</v>
      </c>
      <c r="Y177">
        <v>20629.5</v>
      </c>
      <c r="Z177" t="s">
        <v>1049</v>
      </c>
      <c r="AD177">
        <v>2024</v>
      </c>
      <c r="AE177" t="s">
        <v>1023</v>
      </c>
      <c r="AF177">
        <v>8957.7800000000007</v>
      </c>
      <c r="AG177">
        <v>10098.719999999999</v>
      </c>
    </row>
    <row r="178" spans="1:33" x14ac:dyDescent="0.25">
      <c r="A178" t="s">
        <v>187</v>
      </c>
      <c r="B178" s="52">
        <v>2023</v>
      </c>
      <c r="C178" s="52">
        <v>1</v>
      </c>
      <c r="D178" t="s">
        <v>1103</v>
      </c>
      <c r="E178" t="s">
        <v>1108</v>
      </c>
      <c r="F178" t="s">
        <v>1013</v>
      </c>
      <c r="G178" t="s">
        <v>1015</v>
      </c>
      <c r="H178" t="s">
        <v>1017</v>
      </c>
      <c r="I178" t="s">
        <v>1019</v>
      </c>
      <c r="J178" s="52">
        <v>87269.42</v>
      </c>
      <c r="K178" s="3">
        <v>60360.45</v>
      </c>
      <c r="L178" s="3" t="str">
        <f>TEXT(DATE(2000, Table1[[#This Row],[Month]], 1), "mmm")</f>
        <v>Jan</v>
      </c>
      <c r="R178">
        <v>2022</v>
      </c>
      <c r="S178" t="s">
        <v>1037</v>
      </c>
      <c r="T178" t="s">
        <v>1042</v>
      </c>
      <c r="U178" t="s">
        <v>1074</v>
      </c>
      <c r="V178">
        <v>407</v>
      </c>
      <c r="W178">
        <v>24020.76</v>
      </c>
      <c r="X178">
        <v>32305.19</v>
      </c>
      <c r="Y178">
        <v>18291.830000000002</v>
      </c>
      <c r="Z178" t="s">
        <v>1049</v>
      </c>
      <c r="AD178">
        <v>2023</v>
      </c>
      <c r="AE178" t="s">
        <v>1024</v>
      </c>
      <c r="AF178">
        <v>41675.11</v>
      </c>
      <c r="AG178">
        <v>57205.16</v>
      </c>
    </row>
    <row r="179" spans="1:33" x14ac:dyDescent="0.25">
      <c r="A179" t="s">
        <v>188</v>
      </c>
      <c r="B179" s="52">
        <v>2022</v>
      </c>
      <c r="C179" s="52">
        <v>12</v>
      </c>
      <c r="D179" t="s">
        <v>1104</v>
      </c>
      <c r="E179" t="s">
        <v>1108</v>
      </c>
      <c r="F179" t="s">
        <v>1012</v>
      </c>
      <c r="G179" t="s">
        <v>1014</v>
      </c>
      <c r="H179" t="s">
        <v>1013</v>
      </c>
      <c r="I179" t="s">
        <v>1020</v>
      </c>
      <c r="J179" s="52">
        <v>66725.83</v>
      </c>
      <c r="K179" s="3">
        <v>102230.55</v>
      </c>
      <c r="L179" s="3" t="str">
        <f>TEXT(DATE(2000, Table1[[#This Row],[Month]], 1), "mmm")</f>
        <v>Dec</v>
      </c>
      <c r="R179">
        <v>2022</v>
      </c>
      <c r="S179" t="s">
        <v>1070</v>
      </c>
      <c r="T179" t="s">
        <v>1056</v>
      </c>
      <c r="U179" t="s">
        <v>1057</v>
      </c>
      <c r="V179">
        <v>961</v>
      </c>
      <c r="W179">
        <v>12842.34</v>
      </c>
      <c r="X179">
        <v>13998.82</v>
      </c>
      <c r="Y179">
        <v>5409.96</v>
      </c>
      <c r="Z179" t="s">
        <v>1049</v>
      </c>
      <c r="AD179">
        <v>2025</v>
      </c>
      <c r="AE179" t="s">
        <v>1025</v>
      </c>
      <c r="AF179">
        <v>10165.35</v>
      </c>
      <c r="AG179">
        <v>29730.9</v>
      </c>
    </row>
    <row r="180" spans="1:33" x14ac:dyDescent="0.25">
      <c r="A180" t="s">
        <v>189</v>
      </c>
      <c r="B180" s="52">
        <v>2022</v>
      </c>
      <c r="C180" s="52">
        <v>5</v>
      </c>
      <c r="D180" t="s">
        <v>1104</v>
      </c>
      <c r="E180" t="s">
        <v>1107</v>
      </c>
      <c r="F180" t="s">
        <v>1012</v>
      </c>
      <c r="G180" t="s">
        <v>1014</v>
      </c>
      <c r="H180" t="s">
        <v>1017</v>
      </c>
      <c r="I180" t="s">
        <v>1019</v>
      </c>
      <c r="J180" s="52">
        <v>50727.31</v>
      </c>
      <c r="K180" s="3">
        <v>83814.67</v>
      </c>
      <c r="L180" s="3" t="str">
        <f>TEXT(DATE(2000, Table1[[#This Row],[Month]], 1), "mmm")</f>
        <v>May</v>
      </c>
      <c r="R180">
        <v>2025</v>
      </c>
      <c r="S180" t="s">
        <v>1054</v>
      </c>
      <c r="T180" t="s">
        <v>1042</v>
      </c>
      <c r="U180" t="s">
        <v>1053</v>
      </c>
      <c r="V180">
        <v>932</v>
      </c>
      <c r="W180">
        <v>17107.650000000001</v>
      </c>
      <c r="X180">
        <v>23913.23</v>
      </c>
      <c r="Y180">
        <v>12596.07</v>
      </c>
      <c r="Z180" t="s">
        <v>1036</v>
      </c>
      <c r="AD180">
        <v>2024</v>
      </c>
      <c r="AE180" t="s">
        <v>1025</v>
      </c>
      <c r="AF180">
        <v>19380.849999999999</v>
      </c>
      <c r="AG180">
        <v>21263.23</v>
      </c>
    </row>
    <row r="181" spans="1:33" x14ac:dyDescent="0.25">
      <c r="A181" t="s">
        <v>190</v>
      </c>
      <c r="B181" s="52">
        <v>2022</v>
      </c>
      <c r="C181" s="52">
        <v>3</v>
      </c>
      <c r="D181" t="s">
        <v>1103</v>
      </c>
      <c r="E181" t="s">
        <v>1108</v>
      </c>
      <c r="F181" t="s">
        <v>1013</v>
      </c>
      <c r="G181" t="s">
        <v>1015</v>
      </c>
      <c r="H181" t="s">
        <v>1017</v>
      </c>
      <c r="I181" t="s">
        <v>1018</v>
      </c>
      <c r="J181" s="52">
        <v>77278.600000000006</v>
      </c>
      <c r="K181" s="3">
        <v>60205.78</v>
      </c>
      <c r="L181" s="3" t="str">
        <f>TEXT(DATE(2000, Table1[[#This Row],[Month]], 1), "mmm")</f>
        <v>Mar</v>
      </c>
      <c r="R181">
        <v>2022</v>
      </c>
      <c r="S181" t="s">
        <v>1033</v>
      </c>
      <c r="T181" t="s">
        <v>1038</v>
      </c>
      <c r="U181" t="s">
        <v>1078</v>
      </c>
      <c r="V181">
        <v>902</v>
      </c>
      <c r="W181">
        <v>20702.810000000001</v>
      </c>
      <c r="X181">
        <v>25140.19</v>
      </c>
      <c r="Y181">
        <v>10772.19</v>
      </c>
      <c r="Z181" t="s">
        <v>1047</v>
      </c>
      <c r="AD181">
        <v>2024</v>
      </c>
      <c r="AE181" t="s">
        <v>1082</v>
      </c>
      <c r="AF181">
        <v>30770.38</v>
      </c>
      <c r="AG181">
        <v>31847.13</v>
      </c>
    </row>
    <row r="182" spans="1:33" x14ac:dyDescent="0.25">
      <c r="A182" t="s">
        <v>191</v>
      </c>
      <c r="B182" s="52">
        <v>2022</v>
      </c>
      <c r="C182" s="52">
        <v>12</v>
      </c>
      <c r="D182" t="s">
        <v>1104</v>
      </c>
      <c r="E182" t="s">
        <v>1108</v>
      </c>
      <c r="F182" t="s">
        <v>1013</v>
      </c>
      <c r="G182" t="s">
        <v>1015</v>
      </c>
      <c r="H182" t="s">
        <v>1013</v>
      </c>
      <c r="I182" t="s">
        <v>1020</v>
      </c>
      <c r="J182" s="52">
        <v>94547.9</v>
      </c>
      <c r="K182" s="3">
        <v>11214.62</v>
      </c>
      <c r="L182" s="3" t="str">
        <f>TEXT(DATE(2000, Table1[[#This Row],[Month]], 1), "mmm")</f>
        <v>Dec</v>
      </c>
      <c r="R182">
        <v>2023</v>
      </c>
      <c r="S182" t="s">
        <v>1050</v>
      </c>
      <c r="T182" t="s">
        <v>1042</v>
      </c>
      <c r="U182" t="s">
        <v>1059</v>
      </c>
      <c r="V182">
        <v>65</v>
      </c>
      <c r="W182">
        <v>28660.65</v>
      </c>
      <c r="X182">
        <v>30429.7</v>
      </c>
      <c r="Y182">
        <v>16938.96</v>
      </c>
      <c r="Z182" t="s">
        <v>1051</v>
      </c>
      <c r="AD182">
        <v>2025</v>
      </c>
      <c r="AE182" t="s">
        <v>1082</v>
      </c>
      <c r="AF182">
        <v>39114.199999999997</v>
      </c>
      <c r="AG182">
        <v>42357.039999999994</v>
      </c>
    </row>
    <row r="183" spans="1:33" x14ac:dyDescent="0.25">
      <c r="A183" t="s">
        <v>192</v>
      </c>
      <c r="B183" s="52">
        <v>2022</v>
      </c>
      <c r="C183" s="52">
        <v>10</v>
      </c>
      <c r="D183" t="s">
        <v>1104</v>
      </c>
      <c r="E183" t="s">
        <v>1108</v>
      </c>
      <c r="F183" t="s">
        <v>1013</v>
      </c>
      <c r="G183" t="s">
        <v>1015</v>
      </c>
      <c r="H183" t="s">
        <v>1016</v>
      </c>
      <c r="I183" t="s">
        <v>1018</v>
      </c>
      <c r="J183" s="52">
        <v>83475</v>
      </c>
      <c r="K183" s="3">
        <v>23766.19</v>
      </c>
      <c r="L183" s="3" t="str">
        <f>TEXT(DATE(2000, Table1[[#This Row],[Month]], 1), "mmm")</f>
        <v>Oct</v>
      </c>
      <c r="R183">
        <v>2024</v>
      </c>
      <c r="S183" t="s">
        <v>1054</v>
      </c>
      <c r="T183" t="s">
        <v>1034</v>
      </c>
      <c r="U183" t="s">
        <v>1035</v>
      </c>
      <c r="V183">
        <v>267</v>
      </c>
      <c r="W183">
        <v>13104.29</v>
      </c>
      <c r="X183">
        <v>19865.91</v>
      </c>
      <c r="Y183">
        <v>4948.1499999999996</v>
      </c>
      <c r="Z183" t="s">
        <v>1036</v>
      </c>
      <c r="AD183">
        <v>2023</v>
      </c>
      <c r="AE183" t="s">
        <v>1081</v>
      </c>
      <c r="AF183">
        <v>15051.65</v>
      </c>
      <c r="AG183">
        <v>20067.5</v>
      </c>
    </row>
    <row r="184" spans="1:33" x14ac:dyDescent="0.25">
      <c r="A184" t="s">
        <v>193</v>
      </c>
      <c r="B184" s="52">
        <v>2024</v>
      </c>
      <c r="C184" s="52">
        <v>1</v>
      </c>
      <c r="D184" t="s">
        <v>1104</v>
      </c>
      <c r="E184" t="s">
        <v>1107</v>
      </c>
      <c r="F184" t="s">
        <v>1011</v>
      </c>
      <c r="G184" t="s">
        <v>1014</v>
      </c>
      <c r="H184" t="s">
        <v>1016</v>
      </c>
      <c r="I184" t="s">
        <v>1020</v>
      </c>
      <c r="J184" s="52">
        <v>26101.42</v>
      </c>
      <c r="K184" s="3">
        <v>57766.95</v>
      </c>
      <c r="L184" s="3" t="str">
        <f>TEXT(DATE(2000, Table1[[#This Row],[Month]], 1), "mmm")</f>
        <v>Jan</v>
      </c>
      <c r="R184">
        <v>2024</v>
      </c>
      <c r="S184" t="s">
        <v>1066</v>
      </c>
      <c r="T184" t="s">
        <v>1034</v>
      </c>
      <c r="U184" t="s">
        <v>1079</v>
      </c>
      <c r="V184">
        <v>619</v>
      </c>
      <c r="W184">
        <v>20740.32</v>
      </c>
      <c r="X184">
        <v>30518.67</v>
      </c>
      <c r="Y184">
        <v>12110.21</v>
      </c>
      <c r="Z184" t="s">
        <v>1036</v>
      </c>
      <c r="AD184">
        <v>2024</v>
      </c>
      <c r="AE184" t="s">
        <v>1023</v>
      </c>
      <c r="AF184">
        <v>22354.89</v>
      </c>
      <c r="AG184">
        <v>37730.21</v>
      </c>
    </row>
    <row r="185" spans="1:33" x14ac:dyDescent="0.25">
      <c r="A185" t="s">
        <v>194</v>
      </c>
      <c r="B185" s="52">
        <v>2022</v>
      </c>
      <c r="C185" s="52">
        <v>7</v>
      </c>
      <c r="D185" t="s">
        <v>1103</v>
      </c>
      <c r="E185" t="s">
        <v>1108</v>
      </c>
      <c r="F185" t="s">
        <v>1013</v>
      </c>
      <c r="G185" t="s">
        <v>1015</v>
      </c>
      <c r="H185" t="s">
        <v>1017</v>
      </c>
      <c r="I185" t="s">
        <v>1020</v>
      </c>
      <c r="J185" s="52">
        <v>91534.87</v>
      </c>
      <c r="K185" s="3">
        <v>13268.66</v>
      </c>
      <c r="L185" s="3" t="str">
        <f>TEXT(DATE(2000, Table1[[#This Row],[Month]], 1), "mmm")</f>
        <v>Jul</v>
      </c>
      <c r="R185">
        <v>2023</v>
      </c>
      <c r="S185" t="s">
        <v>1033</v>
      </c>
      <c r="T185" t="s">
        <v>1038</v>
      </c>
      <c r="U185" t="s">
        <v>1068</v>
      </c>
      <c r="V185">
        <v>46</v>
      </c>
      <c r="W185">
        <v>2293.94</v>
      </c>
      <c r="X185">
        <v>7137.91</v>
      </c>
      <c r="Y185">
        <v>1257.25</v>
      </c>
      <c r="Z185" t="s">
        <v>1044</v>
      </c>
      <c r="AD185">
        <v>2022</v>
      </c>
      <c r="AE185" t="s">
        <v>1084</v>
      </c>
      <c r="AF185">
        <v>19842.849999999999</v>
      </c>
      <c r="AG185">
        <v>31274.26</v>
      </c>
    </row>
    <row r="186" spans="1:33" x14ac:dyDescent="0.25">
      <c r="A186" t="s">
        <v>195</v>
      </c>
      <c r="B186" s="52">
        <v>2022</v>
      </c>
      <c r="C186" s="52">
        <v>6</v>
      </c>
      <c r="D186" t="s">
        <v>1104</v>
      </c>
      <c r="E186" t="s">
        <v>1107</v>
      </c>
      <c r="F186" t="s">
        <v>1012</v>
      </c>
      <c r="G186" t="s">
        <v>1015</v>
      </c>
      <c r="H186" t="s">
        <v>1017</v>
      </c>
      <c r="I186" t="s">
        <v>1018</v>
      </c>
      <c r="J186" s="52">
        <v>91752.72</v>
      </c>
      <c r="K186" s="3">
        <v>27547.85</v>
      </c>
      <c r="L186" s="3" t="str">
        <f>TEXT(DATE(2000, Table1[[#This Row],[Month]], 1), "mmm")</f>
        <v>Jun</v>
      </c>
      <c r="R186">
        <v>2022</v>
      </c>
      <c r="S186" t="s">
        <v>1066</v>
      </c>
      <c r="T186" t="s">
        <v>1042</v>
      </c>
      <c r="U186" t="s">
        <v>1048</v>
      </c>
      <c r="V186">
        <v>200</v>
      </c>
      <c r="W186">
        <v>44862.73</v>
      </c>
      <c r="X186">
        <v>45764</v>
      </c>
      <c r="Y186">
        <v>26092.07</v>
      </c>
      <c r="Z186" t="s">
        <v>1044</v>
      </c>
      <c r="AD186">
        <v>2023</v>
      </c>
      <c r="AE186" t="s">
        <v>1081</v>
      </c>
      <c r="AF186">
        <v>15573.55</v>
      </c>
      <c r="AG186">
        <v>18036.490000000002</v>
      </c>
    </row>
    <row r="187" spans="1:33" x14ac:dyDescent="0.25">
      <c r="A187" t="s">
        <v>196</v>
      </c>
      <c r="B187" s="52">
        <v>2024</v>
      </c>
      <c r="C187" s="52">
        <v>12</v>
      </c>
      <c r="D187" t="s">
        <v>1104</v>
      </c>
      <c r="E187" t="s">
        <v>1107</v>
      </c>
      <c r="F187" t="s">
        <v>1013</v>
      </c>
      <c r="G187" t="s">
        <v>1015</v>
      </c>
      <c r="H187" t="s">
        <v>1017</v>
      </c>
      <c r="I187" t="s">
        <v>1020</v>
      </c>
      <c r="J187" s="52">
        <v>27942.26</v>
      </c>
      <c r="K187" s="3">
        <v>115356.54</v>
      </c>
      <c r="L187" s="3" t="str">
        <f>TEXT(DATE(2000, Table1[[#This Row],[Month]], 1), "mmm")</f>
        <v>Dec</v>
      </c>
      <c r="R187">
        <v>2023</v>
      </c>
      <c r="S187" t="s">
        <v>1041</v>
      </c>
      <c r="T187" t="s">
        <v>1045</v>
      </c>
      <c r="U187" t="s">
        <v>1067</v>
      </c>
      <c r="V187">
        <v>501</v>
      </c>
      <c r="W187">
        <v>2891.94</v>
      </c>
      <c r="X187">
        <v>9873.18</v>
      </c>
      <c r="Y187">
        <v>1496.86</v>
      </c>
      <c r="Z187" t="s">
        <v>1051</v>
      </c>
      <c r="AD187">
        <v>2025</v>
      </c>
      <c r="AE187" t="s">
        <v>1023</v>
      </c>
      <c r="AF187">
        <v>42369.2</v>
      </c>
      <c r="AG187">
        <v>56772.81</v>
      </c>
    </row>
    <row r="188" spans="1:33" x14ac:dyDescent="0.25">
      <c r="A188" t="s">
        <v>197</v>
      </c>
      <c r="B188" s="52">
        <v>2022</v>
      </c>
      <c r="C188" s="52">
        <v>4</v>
      </c>
      <c r="D188" t="s">
        <v>1104</v>
      </c>
      <c r="E188" t="s">
        <v>1108</v>
      </c>
      <c r="F188" t="s">
        <v>1011</v>
      </c>
      <c r="G188" t="s">
        <v>1015</v>
      </c>
      <c r="H188" t="s">
        <v>1016</v>
      </c>
      <c r="I188" t="s">
        <v>1020</v>
      </c>
      <c r="J188" s="52">
        <v>30965.63</v>
      </c>
      <c r="K188" s="3">
        <v>114065.31</v>
      </c>
      <c r="L188" s="3" t="str">
        <f>TEXT(DATE(2000, Table1[[#This Row],[Month]], 1), "mmm")</f>
        <v>Apr</v>
      </c>
      <c r="R188">
        <v>2023</v>
      </c>
      <c r="S188" t="s">
        <v>1041</v>
      </c>
      <c r="T188" t="s">
        <v>1045</v>
      </c>
      <c r="U188" t="s">
        <v>1077</v>
      </c>
      <c r="V188">
        <v>725</v>
      </c>
      <c r="W188">
        <v>19604.09</v>
      </c>
      <c r="X188">
        <v>26702.79</v>
      </c>
      <c r="Y188">
        <v>5966.62</v>
      </c>
      <c r="Z188" t="s">
        <v>1051</v>
      </c>
      <c r="AD188">
        <v>2023</v>
      </c>
      <c r="AE188" t="s">
        <v>1023</v>
      </c>
      <c r="AF188">
        <v>81842.44</v>
      </c>
      <c r="AG188">
        <v>100606.05</v>
      </c>
    </row>
    <row r="189" spans="1:33" x14ac:dyDescent="0.25">
      <c r="A189" t="s">
        <v>198</v>
      </c>
      <c r="B189" s="52">
        <v>2023</v>
      </c>
      <c r="C189" s="52">
        <v>6</v>
      </c>
      <c r="D189" t="s">
        <v>1104</v>
      </c>
      <c r="E189" t="s">
        <v>1108</v>
      </c>
      <c r="F189" t="s">
        <v>1013</v>
      </c>
      <c r="G189" t="s">
        <v>1014</v>
      </c>
      <c r="H189" t="s">
        <v>1016</v>
      </c>
      <c r="I189" t="s">
        <v>1020</v>
      </c>
      <c r="J189" s="52">
        <v>65126.69</v>
      </c>
      <c r="K189" s="3">
        <v>104669.42</v>
      </c>
      <c r="L189" s="3" t="str">
        <f>TEXT(DATE(2000, Table1[[#This Row],[Month]], 1), "mmm")</f>
        <v>Jun</v>
      </c>
      <c r="R189">
        <v>2022</v>
      </c>
      <c r="S189" t="s">
        <v>1052</v>
      </c>
      <c r="T189" t="s">
        <v>1042</v>
      </c>
      <c r="U189" t="s">
        <v>1053</v>
      </c>
      <c r="V189">
        <v>711</v>
      </c>
      <c r="W189">
        <v>39370.26</v>
      </c>
      <c r="X189">
        <v>45196.07</v>
      </c>
      <c r="Y189">
        <v>14592.36</v>
      </c>
      <c r="Z189" t="s">
        <v>1044</v>
      </c>
      <c r="AD189">
        <v>2023</v>
      </c>
      <c r="AE189" t="s">
        <v>1023</v>
      </c>
      <c r="AF189">
        <v>73227.98</v>
      </c>
      <c r="AG189">
        <v>85873.279999999999</v>
      </c>
    </row>
    <row r="190" spans="1:33" x14ac:dyDescent="0.25">
      <c r="A190" t="s">
        <v>199</v>
      </c>
      <c r="B190" s="52">
        <v>2024</v>
      </c>
      <c r="C190" s="52">
        <v>1</v>
      </c>
      <c r="D190" t="s">
        <v>1104</v>
      </c>
      <c r="E190" t="s">
        <v>1108</v>
      </c>
      <c r="F190" t="s">
        <v>1011</v>
      </c>
      <c r="G190" t="s">
        <v>1014</v>
      </c>
      <c r="H190" t="s">
        <v>1017</v>
      </c>
      <c r="I190" t="s">
        <v>1020</v>
      </c>
      <c r="J190" s="52">
        <v>19269.87</v>
      </c>
      <c r="K190" s="3">
        <v>67700.02</v>
      </c>
      <c r="L190" s="3" t="str">
        <f>TEXT(DATE(2000, Table1[[#This Row],[Month]], 1), "mmm")</f>
        <v>Jan</v>
      </c>
      <c r="R190">
        <v>2023</v>
      </c>
      <c r="S190" t="s">
        <v>1033</v>
      </c>
      <c r="T190" t="s">
        <v>1038</v>
      </c>
      <c r="U190" t="s">
        <v>1068</v>
      </c>
      <c r="V190">
        <v>386</v>
      </c>
      <c r="W190">
        <v>32521.83</v>
      </c>
      <c r="X190">
        <v>41980.18</v>
      </c>
      <c r="Y190">
        <v>20596.12</v>
      </c>
      <c r="Z190" t="s">
        <v>1040</v>
      </c>
      <c r="AD190">
        <v>2023</v>
      </c>
      <c r="AE190" t="s">
        <v>1083</v>
      </c>
      <c r="AF190">
        <v>18680.66</v>
      </c>
      <c r="AG190">
        <v>25086.53</v>
      </c>
    </row>
    <row r="191" spans="1:33" x14ac:dyDescent="0.25">
      <c r="A191" t="s">
        <v>200</v>
      </c>
      <c r="B191" s="52">
        <v>2023</v>
      </c>
      <c r="C191" s="52">
        <v>3</v>
      </c>
      <c r="D191" t="s">
        <v>1104</v>
      </c>
      <c r="E191" t="s">
        <v>1108</v>
      </c>
      <c r="F191" t="s">
        <v>1013</v>
      </c>
      <c r="G191" t="s">
        <v>1015</v>
      </c>
      <c r="H191" t="s">
        <v>1016</v>
      </c>
      <c r="I191" t="s">
        <v>1019</v>
      </c>
      <c r="J191" s="52">
        <v>56528.41</v>
      </c>
      <c r="K191" s="3">
        <v>65035.08</v>
      </c>
      <c r="L191" s="3" t="str">
        <f>TEXT(DATE(2000, Table1[[#This Row],[Month]], 1), "mmm")</f>
        <v>Mar</v>
      </c>
      <c r="R191">
        <v>2023</v>
      </c>
      <c r="S191" t="s">
        <v>1033</v>
      </c>
      <c r="T191" t="s">
        <v>1045</v>
      </c>
      <c r="U191" t="s">
        <v>1046</v>
      </c>
      <c r="V191">
        <v>918</v>
      </c>
      <c r="W191">
        <v>41279.49</v>
      </c>
      <c r="X191">
        <v>45502.03</v>
      </c>
      <c r="Y191">
        <v>15038.41</v>
      </c>
      <c r="Z191" t="s">
        <v>1044</v>
      </c>
      <c r="AD191">
        <v>2025</v>
      </c>
      <c r="AE191" t="s">
        <v>1024</v>
      </c>
      <c r="AF191">
        <v>26756.5</v>
      </c>
      <c r="AG191">
        <v>33957.25</v>
      </c>
    </row>
    <row r="192" spans="1:33" x14ac:dyDescent="0.25">
      <c r="A192" t="s">
        <v>201</v>
      </c>
      <c r="B192" s="52">
        <v>2023</v>
      </c>
      <c r="C192" s="52">
        <v>1</v>
      </c>
      <c r="D192" t="s">
        <v>1104</v>
      </c>
      <c r="E192" t="s">
        <v>1108</v>
      </c>
      <c r="F192" t="s">
        <v>1013</v>
      </c>
      <c r="G192" t="s">
        <v>1015</v>
      </c>
      <c r="H192" t="s">
        <v>1016</v>
      </c>
      <c r="I192" t="s">
        <v>1019</v>
      </c>
      <c r="J192" s="52">
        <v>39137.17</v>
      </c>
      <c r="K192" s="3">
        <v>99208.57</v>
      </c>
      <c r="L192" s="3" t="str">
        <f>TEXT(DATE(2000, Table1[[#This Row],[Month]], 1), "mmm")</f>
        <v>Jan</v>
      </c>
      <c r="R192">
        <v>2025</v>
      </c>
      <c r="S192" t="s">
        <v>1066</v>
      </c>
      <c r="T192" t="s">
        <v>1034</v>
      </c>
      <c r="U192" t="s">
        <v>1079</v>
      </c>
      <c r="V192">
        <v>920</v>
      </c>
      <c r="W192">
        <v>3246.25</v>
      </c>
      <c r="X192">
        <v>5637.3600000000006</v>
      </c>
      <c r="Y192">
        <v>1750.45</v>
      </c>
      <c r="Z192" t="s">
        <v>1051</v>
      </c>
      <c r="AD192">
        <v>2023</v>
      </c>
      <c r="AE192" t="s">
        <v>1024</v>
      </c>
      <c r="AF192">
        <v>79999.42</v>
      </c>
      <c r="AG192">
        <v>88981.459999999992</v>
      </c>
    </row>
    <row r="193" spans="1:33" x14ac:dyDescent="0.25">
      <c r="A193" t="s">
        <v>202</v>
      </c>
      <c r="B193" s="52">
        <v>2022</v>
      </c>
      <c r="C193" s="52">
        <v>2</v>
      </c>
      <c r="D193" t="s">
        <v>1104</v>
      </c>
      <c r="E193" t="s">
        <v>1108</v>
      </c>
      <c r="F193" t="s">
        <v>1011</v>
      </c>
      <c r="G193" t="s">
        <v>1014</v>
      </c>
      <c r="H193" t="s">
        <v>1016</v>
      </c>
      <c r="I193" t="s">
        <v>1018</v>
      </c>
      <c r="J193" s="52">
        <v>90535.83</v>
      </c>
      <c r="K193" s="3">
        <v>11036.04</v>
      </c>
      <c r="L193" s="3" t="str">
        <f>TEXT(DATE(2000, Table1[[#This Row],[Month]], 1), "mmm")</f>
        <v>Feb</v>
      </c>
      <c r="R193">
        <v>2024</v>
      </c>
      <c r="S193" t="s">
        <v>1052</v>
      </c>
      <c r="T193" t="s">
        <v>1034</v>
      </c>
      <c r="U193" t="s">
        <v>1055</v>
      </c>
      <c r="V193">
        <v>668</v>
      </c>
      <c r="W193">
        <v>11714.75</v>
      </c>
      <c r="X193">
        <v>18105.240000000002</v>
      </c>
      <c r="Y193">
        <v>6011.81</v>
      </c>
      <c r="Z193" t="s">
        <v>1049</v>
      </c>
      <c r="AD193">
        <v>2023</v>
      </c>
      <c r="AE193" t="s">
        <v>1023</v>
      </c>
      <c r="AF193">
        <v>21148.63</v>
      </c>
      <c r="AG193">
        <v>31137.24</v>
      </c>
    </row>
    <row r="194" spans="1:33" x14ac:dyDescent="0.25">
      <c r="A194" t="s">
        <v>203</v>
      </c>
      <c r="B194" s="52">
        <v>2022</v>
      </c>
      <c r="C194" s="52">
        <v>7</v>
      </c>
      <c r="D194" t="s">
        <v>1104</v>
      </c>
      <c r="E194" t="s">
        <v>1108</v>
      </c>
      <c r="F194" t="s">
        <v>1011</v>
      </c>
      <c r="G194" t="s">
        <v>1015</v>
      </c>
      <c r="H194" t="s">
        <v>1017</v>
      </c>
      <c r="I194" t="s">
        <v>1019</v>
      </c>
      <c r="J194" s="52">
        <v>11818.92</v>
      </c>
      <c r="K194" s="3">
        <v>73880.25</v>
      </c>
      <c r="L194" s="3" t="str">
        <f>TEXT(DATE(2000, Table1[[#This Row],[Month]], 1), "mmm")</f>
        <v>Jul</v>
      </c>
      <c r="R194">
        <v>2024</v>
      </c>
      <c r="S194" t="s">
        <v>1050</v>
      </c>
      <c r="T194" t="s">
        <v>1056</v>
      </c>
      <c r="U194" t="s">
        <v>1072</v>
      </c>
      <c r="V194">
        <v>377</v>
      </c>
      <c r="W194">
        <v>25271.1</v>
      </c>
      <c r="X194">
        <v>32387</v>
      </c>
      <c r="Y194">
        <v>11585.34</v>
      </c>
      <c r="Z194" t="s">
        <v>1049</v>
      </c>
      <c r="AD194">
        <v>2023</v>
      </c>
      <c r="AE194" t="s">
        <v>1081</v>
      </c>
      <c r="AF194">
        <v>78010.899999999994</v>
      </c>
      <c r="AG194">
        <v>93699.849999999991</v>
      </c>
    </row>
    <row r="195" spans="1:33" x14ac:dyDescent="0.25">
      <c r="A195" t="s">
        <v>204</v>
      </c>
      <c r="B195" s="52">
        <v>2022</v>
      </c>
      <c r="C195" s="52">
        <v>2</v>
      </c>
      <c r="D195" t="s">
        <v>1104</v>
      </c>
      <c r="E195" t="s">
        <v>1108</v>
      </c>
      <c r="F195" t="s">
        <v>1011</v>
      </c>
      <c r="G195" t="s">
        <v>1015</v>
      </c>
      <c r="H195" t="s">
        <v>1013</v>
      </c>
      <c r="I195" t="s">
        <v>1019</v>
      </c>
      <c r="J195" s="52">
        <v>60857.11</v>
      </c>
      <c r="K195" s="3">
        <v>113950.26</v>
      </c>
      <c r="L195" s="3" t="str">
        <f>TEXT(DATE(2000, Table1[[#This Row],[Month]], 1), "mmm")</f>
        <v>Feb</v>
      </c>
      <c r="R195">
        <v>2024</v>
      </c>
      <c r="S195" t="s">
        <v>1050</v>
      </c>
      <c r="T195" t="s">
        <v>1034</v>
      </c>
      <c r="U195" t="s">
        <v>1079</v>
      </c>
      <c r="V195">
        <v>833</v>
      </c>
      <c r="W195">
        <v>36577.39</v>
      </c>
      <c r="X195">
        <v>43342.62</v>
      </c>
      <c r="Y195">
        <v>28609.71</v>
      </c>
      <c r="Z195" t="s">
        <v>1051</v>
      </c>
      <c r="AD195">
        <v>2023</v>
      </c>
      <c r="AE195" t="s">
        <v>1084</v>
      </c>
      <c r="AF195">
        <v>24183.040000000001</v>
      </c>
      <c r="AG195">
        <v>31814.12</v>
      </c>
    </row>
    <row r="196" spans="1:33" x14ac:dyDescent="0.25">
      <c r="A196" t="s">
        <v>205</v>
      </c>
      <c r="B196" s="52">
        <v>2024</v>
      </c>
      <c r="C196" s="52">
        <v>12</v>
      </c>
      <c r="D196" t="s">
        <v>1104</v>
      </c>
      <c r="E196" t="s">
        <v>1108</v>
      </c>
      <c r="F196" t="s">
        <v>1012</v>
      </c>
      <c r="G196" t="s">
        <v>1015</v>
      </c>
      <c r="H196" t="s">
        <v>1017</v>
      </c>
      <c r="I196" t="s">
        <v>1019</v>
      </c>
      <c r="J196" s="52">
        <v>88051.23</v>
      </c>
      <c r="K196" s="3">
        <v>33958.550000000003</v>
      </c>
      <c r="L196" s="3" t="str">
        <f>TEXT(DATE(2000, Table1[[#This Row],[Month]], 1), "mmm")</f>
        <v>Dec</v>
      </c>
      <c r="R196">
        <v>2025</v>
      </c>
      <c r="S196" t="s">
        <v>1070</v>
      </c>
      <c r="T196" t="s">
        <v>1038</v>
      </c>
      <c r="U196" t="s">
        <v>1080</v>
      </c>
      <c r="V196">
        <v>304</v>
      </c>
      <c r="W196">
        <v>48676.65</v>
      </c>
      <c r="X196">
        <v>55712.800000000003</v>
      </c>
      <c r="Y196">
        <v>34743.410000000003</v>
      </c>
      <c r="Z196" t="s">
        <v>1051</v>
      </c>
      <c r="AD196">
        <v>2025</v>
      </c>
      <c r="AE196" t="s">
        <v>1081</v>
      </c>
      <c r="AF196">
        <v>33376</v>
      </c>
      <c r="AG196">
        <v>42744.19</v>
      </c>
    </row>
    <row r="197" spans="1:33" x14ac:dyDescent="0.25">
      <c r="A197" t="s">
        <v>206</v>
      </c>
      <c r="B197" s="52">
        <v>2024</v>
      </c>
      <c r="C197" s="52">
        <v>9</v>
      </c>
      <c r="D197" t="s">
        <v>1104</v>
      </c>
      <c r="E197" t="s">
        <v>1107</v>
      </c>
      <c r="F197" t="s">
        <v>1011</v>
      </c>
      <c r="G197" t="s">
        <v>1015</v>
      </c>
      <c r="H197" t="s">
        <v>1016</v>
      </c>
      <c r="I197" t="s">
        <v>1020</v>
      </c>
      <c r="J197" s="52">
        <v>63412.85</v>
      </c>
      <c r="K197" s="3">
        <v>86475.35</v>
      </c>
      <c r="L197" s="3" t="str">
        <f>TEXT(DATE(2000, Table1[[#This Row],[Month]], 1), "mmm")</f>
        <v>Sep</v>
      </c>
      <c r="R197">
        <v>2025</v>
      </c>
      <c r="S197" t="s">
        <v>1071</v>
      </c>
      <c r="T197" t="s">
        <v>1038</v>
      </c>
      <c r="U197" t="s">
        <v>1078</v>
      </c>
      <c r="V197">
        <v>845</v>
      </c>
      <c r="W197">
        <v>5330.84</v>
      </c>
      <c r="X197">
        <v>6842.46</v>
      </c>
      <c r="Y197">
        <v>3887.18</v>
      </c>
      <c r="Z197" t="s">
        <v>1044</v>
      </c>
      <c r="AD197">
        <v>2022</v>
      </c>
      <c r="AE197" t="s">
        <v>1024</v>
      </c>
      <c r="AF197">
        <v>55662.37</v>
      </c>
      <c r="AG197">
        <v>67383.34</v>
      </c>
    </row>
    <row r="198" spans="1:33" x14ac:dyDescent="0.25">
      <c r="A198" t="s">
        <v>207</v>
      </c>
      <c r="B198" s="52">
        <v>2024</v>
      </c>
      <c r="C198" s="52">
        <v>12</v>
      </c>
      <c r="D198" t="s">
        <v>1104</v>
      </c>
      <c r="E198" t="s">
        <v>1107</v>
      </c>
      <c r="F198" t="s">
        <v>1011</v>
      </c>
      <c r="G198" t="s">
        <v>1015</v>
      </c>
      <c r="H198" t="s">
        <v>1016</v>
      </c>
      <c r="I198" t="s">
        <v>1019</v>
      </c>
      <c r="J198" s="52">
        <v>33194.11</v>
      </c>
      <c r="K198" s="3">
        <v>54779.24</v>
      </c>
      <c r="L198" s="3" t="str">
        <f>TEXT(DATE(2000, Table1[[#This Row],[Month]], 1), "mmm")</f>
        <v>Dec</v>
      </c>
      <c r="R198">
        <v>2025</v>
      </c>
      <c r="S198" t="s">
        <v>1064</v>
      </c>
      <c r="T198" t="s">
        <v>1045</v>
      </c>
      <c r="U198" t="s">
        <v>1046</v>
      </c>
      <c r="V198">
        <v>982</v>
      </c>
      <c r="W198">
        <v>33656.01</v>
      </c>
      <c r="X198">
        <v>38917.050000000003</v>
      </c>
      <c r="Y198">
        <v>20455.91</v>
      </c>
      <c r="Z198" t="s">
        <v>1040</v>
      </c>
      <c r="AD198">
        <v>2024</v>
      </c>
      <c r="AE198" t="s">
        <v>1082</v>
      </c>
      <c r="AF198">
        <v>24584.240000000002</v>
      </c>
      <c r="AG198">
        <v>40438.22</v>
      </c>
    </row>
    <row r="199" spans="1:33" x14ac:dyDescent="0.25">
      <c r="A199" t="s">
        <v>208</v>
      </c>
      <c r="B199" s="52">
        <v>2022</v>
      </c>
      <c r="C199" s="52">
        <v>1</v>
      </c>
      <c r="D199" t="s">
        <v>1103</v>
      </c>
      <c r="E199" t="s">
        <v>1107</v>
      </c>
      <c r="F199" t="s">
        <v>1011</v>
      </c>
      <c r="G199" t="s">
        <v>1015</v>
      </c>
      <c r="H199" t="s">
        <v>1016</v>
      </c>
      <c r="I199" t="s">
        <v>1020</v>
      </c>
      <c r="J199" s="52">
        <v>21885.18</v>
      </c>
      <c r="K199" s="3">
        <v>6773.42</v>
      </c>
      <c r="L199" s="3" t="str">
        <f>TEXT(DATE(2000, Table1[[#This Row],[Month]], 1), "mmm")</f>
        <v>Jan</v>
      </c>
      <c r="R199">
        <v>2022</v>
      </c>
      <c r="S199" t="s">
        <v>1037</v>
      </c>
      <c r="T199" t="s">
        <v>1034</v>
      </c>
      <c r="U199" t="s">
        <v>1079</v>
      </c>
      <c r="V199">
        <v>49</v>
      </c>
      <c r="W199">
        <v>22298.53</v>
      </c>
      <c r="X199">
        <v>29722.2</v>
      </c>
      <c r="Y199">
        <v>12036.25</v>
      </c>
      <c r="Z199" t="s">
        <v>1051</v>
      </c>
      <c r="AD199">
        <v>2022</v>
      </c>
      <c r="AE199" t="s">
        <v>1082</v>
      </c>
      <c r="AF199">
        <v>33880.32</v>
      </c>
      <c r="AG199">
        <v>42177.04</v>
      </c>
    </row>
    <row r="200" spans="1:33" x14ac:dyDescent="0.25">
      <c r="A200" t="s">
        <v>209</v>
      </c>
      <c r="B200" s="52">
        <v>2022</v>
      </c>
      <c r="C200" s="52">
        <v>5</v>
      </c>
      <c r="D200" t="s">
        <v>1104</v>
      </c>
      <c r="E200" t="s">
        <v>1107</v>
      </c>
      <c r="F200" t="s">
        <v>1012</v>
      </c>
      <c r="G200" t="s">
        <v>1015</v>
      </c>
      <c r="H200" t="s">
        <v>1013</v>
      </c>
      <c r="I200" t="s">
        <v>1020</v>
      </c>
      <c r="J200" s="52">
        <v>68640.490000000005</v>
      </c>
      <c r="K200" s="3">
        <v>45179.33</v>
      </c>
      <c r="L200" s="3" t="str">
        <f>TEXT(DATE(2000, Table1[[#This Row],[Month]], 1), "mmm")</f>
        <v>May</v>
      </c>
      <c r="R200">
        <v>2024</v>
      </c>
      <c r="S200" t="s">
        <v>1033</v>
      </c>
      <c r="T200" t="s">
        <v>1056</v>
      </c>
      <c r="U200" t="s">
        <v>1065</v>
      </c>
      <c r="V200">
        <v>430</v>
      </c>
      <c r="W200">
        <v>18777.43</v>
      </c>
      <c r="X200">
        <v>25597.040000000001</v>
      </c>
      <c r="Y200">
        <v>11683.44</v>
      </c>
      <c r="Z200" t="s">
        <v>1044</v>
      </c>
      <c r="AD200">
        <v>2024</v>
      </c>
      <c r="AE200" t="s">
        <v>1081</v>
      </c>
      <c r="AF200">
        <v>10835.03</v>
      </c>
      <c r="AG200">
        <v>29381.27</v>
      </c>
    </row>
    <row r="201" spans="1:33" x14ac:dyDescent="0.25">
      <c r="A201" t="s">
        <v>210</v>
      </c>
      <c r="B201" s="52">
        <v>2023</v>
      </c>
      <c r="C201" s="52">
        <v>9</v>
      </c>
      <c r="D201" t="s">
        <v>1104</v>
      </c>
      <c r="E201" t="s">
        <v>1107</v>
      </c>
      <c r="F201" t="s">
        <v>1012</v>
      </c>
      <c r="G201" t="s">
        <v>1015</v>
      </c>
      <c r="H201" t="s">
        <v>1016</v>
      </c>
      <c r="I201" t="s">
        <v>1020</v>
      </c>
      <c r="J201" s="52">
        <v>56825.09</v>
      </c>
      <c r="K201" s="3">
        <v>87548.74</v>
      </c>
      <c r="L201" s="3" t="str">
        <f>TEXT(DATE(2000, Table1[[#This Row],[Month]], 1), "mmm")</f>
        <v>Sep</v>
      </c>
      <c r="R201">
        <v>2023</v>
      </c>
      <c r="S201" t="s">
        <v>1041</v>
      </c>
      <c r="T201" t="s">
        <v>1042</v>
      </c>
      <c r="U201" t="s">
        <v>1059</v>
      </c>
      <c r="V201">
        <v>883</v>
      </c>
      <c r="W201">
        <v>47997.04</v>
      </c>
      <c r="X201">
        <v>49260.58</v>
      </c>
      <c r="Y201">
        <v>18900.310000000001</v>
      </c>
      <c r="Z201" t="s">
        <v>1047</v>
      </c>
      <c r="AD201">
        <v>2022</v>
      </c>
      <c r="AE201" t="s">
        <v>1085</v>
      </c>
      <c r="AF201">
        <v>90918.77</v>
      </c>
      <c r="AG201">
        <v>99045.78</v>
      </c>
    </row>
    <row r="202" spans="1:33" x14ac:dyDescent="0.25">
      <c r="A202" t="s">
        <v>211</v>
      </c>
      <c r="B202" s="52">
        <v>2024</v>
      </c>
      <c r="C202" s="52">
        <v>5</v>
      </c>
      <c r="D202" t="s">
        <v>1104</v>
      </c>
      <c r="E202" t="s">
        <v>1108</v>
      </c>
      <c r="F202" t="s">
        <v>1011</v>
      </c>
      <c r="G202" t="s">
        <v>1014</v>
      </c>
      <c r="H202" t="s">
        <v>1016</v>
      </c>
      <c r="I202" t="s">
        <v>1018</v>
      </c>
      <c r="J202" s="52">
        <v>53036.89</v>
      </c>
      <c r="K202" s="3">
        <v>108480.13</v>
      </c>
      <c r="L202" s="3" t="str">
        <f>TEXT(DATE(2000, Table1[[#This Row],[Month]], 1), "mmm")</f>
        <v>May</v>
      </c>
      <c r="R202">
        <v>2022</v>
      </c>
      <c r="S202" t="s">
        <v>1070</v>
      </c>
      <c r="T202" t="s">
        <v>1056</v>
      </c>
      <c r="U202" t="s">
        <v>1062</v>
      </c>
      <c r="V202">
        <v>960</v>
      </c>
      <c r="W202">
        <v>8280.7000000000007</v>
      </c>
      <c r="X202">
        <v>15810.59</v>
      </c>
      <c r="Y202">
        <v>4502.9399999999996</v>
      </c>
      <c r="Z202" t="s">
        <v>1049</v>
      </c>
      <c r="AD202">
        <v>2023</v>
      </c>
      <c r="AE202" t="s">
        <v>1085</v>
      </c>
      <c r="AF202">
        <v>42496.44</v>
      </c>
      <c r="AG202">
        <v>59073.02</v>
      </c>
    </row>
    <row r="203" spans="1:33" x14ac:dyDescent="0.25">
      <c r="A203" t="s">
        <v>212</v>
      </c>
      <c r="B203" s="52">
        <v>2023</v>
      </c>
      <c r="C203" s="52">
        <v>11</v>
      </c>
      <c r="D203" t="s">
        <v>1103</v>
      </c>
      <c r="E203" t="s">
        <v>1107</v>
      </c>
      <c r="F203" t="s">
        <v>1012</v>
      </c>
      <c r="G203" t="s">
        <v>1015</v>
      </c>
      <c r="H203" t="s">
        <v>1013</v>
      </c>
      <c r="I203" t="s">
        <v>1018</v>
      </c>
      <c r="J203" s="52">
        <v>15277</v>
      </c>
      <c r="K203" s="3">
        <v>106024.9</v>
      </c>
      <c r="L203" s="3" t="str">
        <f>TEXT(DATE(2000, Table1[[#This Row],[Month]], 1), "mmm")</f>
        <v>Nov</v>
      </c>
      <c r="R203">
        <v>2022</v>
      </c>
      <c r="S203" t="s">
        <v>1071</v>
      </c>
      <c r="T203" t="s">
        <v>1045</v>
      </c>
      <c r="U203" t="s">
        <v>1077</v>
      </c>
      <c r="V203">
        <v>744</v>
      </c>
      <c r="W203">
        <v>41776.120000000003</v>
      </c>
      <c r="X203">
        <v>46887.56</v>
      </c>
      <c r="Y203">
        <v>25908.33</v>
      </c>
      <c r="Z203" t="s">
        <v>1036</v>
      </c>
      <c r="AD203">
        <v>2025</v>
      </c>
      <c r="AE203" t="s">
        <v>1082</v>
      </c>
      <c r="AF203">
        <v>12434.57</v>
      </c>
      <c r="AG203">
        <v>28958.51</v>
      </c>
    </row>
    <row r="204" spans="1:33" x14ac:dyDescent="0.25">
      <c r="A204" t="s">
        <v>213</v>
      </c>
      <c r="B204" s="52">
        <v>2022</v>
      </c>
      <c r="C204" s="52">
        <v>6</v>
      </c>
      <c r="D204" t="s">
        <v>1104</v>
      </c>
      <c r="E204" t="s">
        <v>1108</v>
      </c>
      <c r="F204" t="s">
        <v>1012</v>
      </c>
      <c r="G204" t="s">
        <v>1014</v>
      </c>
      <c r="H204" t="s">
        <v>1016</v>
      </c>
      <c r="I204" t="s">
        <v>1019</v>
      </c>
      <c r="J204" s="52">
        <v>61322.75</v>
      </c>
      <c r="K204" s="3">
        <v>14184.85</v>
      </c>
      <c r="L204" s="3" t="str">
        <f>TEXT(DATE(2000, Table1[[#This Row],[Month]], 1), "mmm")</f>
        <v>Jun</v>
      </c>
      <c r="R204">
        <v>2022</v>
      </c>
      <c r="S204" t="s">
        <v>1071</v>
      </c>
      <c r="T204" t="s">
        <v>1045</v>
      </c>
      <c r="U204" t="s">
        <v>1046</v>
      </c>
      <c r="V204">
        <v>308</v>
      </c>
      <c r="W204">
        <v>19750.240000000002</v>
      </c>
      <c r="X204">
        <v>27837.38</v>
      </c>
      <c r="Y204">
        <v>7445.31</v>
      </c>
      <c r="Z204" t="s">
        <v>1040</v>
      </c>
      <c r="AD204">
        <v>2022</v>
      </c>
      <c r="AE204" t="s">
        <v>1081</v>
      </c>
      <c r="AF204">
        <v>96305.03</v>
      </c>
      <c r="AG204">
        <v>107229.6</v>
      </c>
    </row>
    <row r="205" spans="1:33" x14ac:dyDescent="0.25">
      <c r="A205" t="s">
        <v>214</v>
      </c>
      <c r="B205" s="52">
        <v>2022</v>
      </c>
      <c r="C205" s="52">
        <v>11</v>
      </c>
      <c r="D205" t="s">
        <v>1104</v>
      </c>
      <c r="E205" t="s">
        <v>1107</v>
      </c>
      <c r="F205" t="s">
        <v>1013</v>
      </c>
      <c r="G205" t="s">
        <v>1014</v>
      </c>
      <c r="H205" t="s">
        <v>1017</v>
      </c>
      <c r="I205" t="s">
        <v>1018</v>
      </c>
      <c r="J205" s="52">
        <v>58646.95</v>
      </c>
      <c r="K205" s="3">
        <v>36950.410000000003</v>
      </c>
      <c r="L205" s="3" t="str">
        <f>TEXT(DATE(2000, Table1[[#This Row],[Month]], 1), "mmm")</f>
        <v>Nov</v>
      </c>
      <c r="R205">
        <v>2022</v>
      </c>
      <c r="S205" t="s">
        <v>1064</v>
      </c>
      <c r="T205" t="s">
        <v>1034</v>
      </c>
      <c r="U205" t="s">
        <v>1069</v>
      </c>
      <c r="V205">
        <v>898</v>
      </c>
      <c r="W205">
        <v>18032.86</v>
      </c>
      <c r="X205">
        <v>27153.8</v>
      </c>
      <c r="Y205">
        <v>5708.26</v>
      </c>
      <c r="Z205" t="s">
        <v>1044</v>
      </c>
      <c r="AD205">
        <v>2023</v>
      </c>
      <c r="AE205" t="s">
        <v>1083</v>
      </c>
      <c r="AF205">
        <v>85637.64</v>
      </c>
      <c r="AG205">
        <v>98897.09</v>
      </c>
    </row>
    <row r="206" spans="1:33" x14ac:dyDescent="0.25">
      <c r="A206" t="s">
        <v>215</v>
      </c>
      <c r="B206" s="52">
        <v>2024</v>
      </c>
      <c r="C206" s="52">
        <v>5</v>
      </c>
      <c r="D206" t="s">
        <v>1104</v>
      </c>
      <c r="E206" t="s">
        <v>1107</v>
      </c>
      <c r="F206" t="s">
        <v>1013</v>
      </c>
      <c r="G206" t="s">
        <v>1014</v>
      </c>
      <c r="H206" t="s">
        <v>1013</v>
      </c>
      <c r="I206" t="s">
        <v>1019</v>
      </c>
      <c r="J206" s="52">
        <v>56543.11</v>
      </c>
      <c r="K206" s="3">
        <v>57805.93</v>
      </c>
      <c r="L206" s="3" t="str">
        <f>TEXT(DATE(2000, Table1[[#This Row],[Month]], 1), "mmm")</f>
        <v>May</v>
      </c>
      <c r="R206">
        <v>2023</v>
      </c>
      <c r="S206" t="s">
        <v>1041</v>
      </c>
      <c r="T206" t="s">
        <v>1038</v>
      </c>
      <c r="U206" t="s">
        <v>1039</v>
      </c>
      <c r="V206">
        <v>760</v>
      </c>
      <c r="W206">
        <v>26916.62</v>
      </c>
      <c r="X206">
        <v>29235.84</v>
      </c>
      <c r="Y206">
        <v>14648.33</v>
      </c>
      <c r="Z206" t="s">
        <v>1049</v>
      </c>
      <c r="AD206">
        <v>2025</v>
      </c>
      <c r="AE206" t="s">
        <v>1085</v>
      </c>
      <c r="AF206">
        <v>62077.56</v>
      </c>
      <c r="AG206">
        <v>74180.61</v>
      </c>
    </row>
    <row r="207" spans="1:33" x14ac:dyDescent="0.25">
      <c r="A207" t="s">
        <v>216</v>
      </c>
      <c r="B207" s="52">
        <v>2022</v>
      </c>
      <c r="C207" s="52">
        <v>2</v>
      </c>
      <c r="D207" t="s">
        <v>1103</v>
      </c>
      <c r="E207" t="s">
        <v>1108</v>
      </c>
      <c r="F207" t="s">
        <v>1012</v>
      </c>
      <c r="G207" t="s">
        <v>1015</v>
      </c>
      <c r="H207" t="s">
        <v>1016</v>
      </c>
      <c r="I207" t="s">
        <v>1018</v>
      </c>
      <c r="J207" s="52">
        <v>75965.97</v>
      </c>
      <c r="K207" s="3">
        <v>43844.55</v>
      </c>
      <c r="L207" s="3" t="str">
        <f>TEXT(DATE(2000, Table1[[#This Row],[Month]], 1), "mmm")</f>
        <v>Feb</v>
      </c>
      <c r="R207">
        <v>2023</v>
      </c>
      <c r="S207" t="s">
        <v>1054</v>
      </c>
      <c r="T207" t="s">
        <v>1038</v>
      </c>
      <c r="U207" t="s">
        <v>1078</v>
      </c>
      <c r="V207">
        <v>125</v>
      </c>
      <c r="W207">
        <v>26972</v>
      </c>
      <c r="X207">
        <v>35792.089999999997</v>
      </c>
      <c r="Y207">
        <v>18496.990000000002</v>
      </c>
      <c r="Z207" t="s">
        <v>1036</v>
      </c>
      <c r="AD207">
        <v>2023</v>
      </c>
      <c r="AE207" t="s">
        <v>1024</v>
      </c>
      <c r="AF207">
        <v>75158.98</v>
      </c>
      <c r="AG207">
        <v>85359.87999999999</v>
      </c>
    </row>
    <row r="208" spans="1:33" x14ac:dyDescent="0.25">
      <c r="A208" t="s">
        <v>217</v>
      </c>
      <c r="B208" s="52">
        <v>2024</v>
      </c>
      <c r="C208" s="52">
        <v>7</v>
      </c>
      <c r="D208" t="s">
        <v>1104</v>
      </c>
      <c r="E208" t="s">
        <v>1108</v>
      </c>
      <c r="F208" t="s">
        <v>1011</v>
      </c>
      <c r="G208" t="s">
        <v>1015</v>
      </c>
      <c r="H208" t="s">
        <v>1013</v>
      </c>
      <c r="I208" t="s">
        <v>1018</v>
      </c>
      <c r="J208" s="52">
        <v>13763.28</v>
      </c>
      <c r="K208" s="3">
        <v>18552.43</v>
      </c>
      <c r="L208" s="3" t="str">
        <f>TEXT(DATE(2000, Table1[[#This Row],[Month]], 1), "mmm")</f>
        <v>Jul</v>
      </c>
      <c r="R208">
        <v>2024</v>
      </c>
      <c r="S208" t="s">
        <v>1050</v>
      </c>
      <c r="T208" t="s">
        <v>1042</v>
      </c>
      <c r="U208" t="s">
        <v>1053</v>
      </c>
      <c r="V208">
        <v>274</v>
      </c>
      <c r="W208">
        <v>12470.01</v>
      </c>
      <c r="X208">
        <v>20411.66</v>
      </c>
      <c r="Y208">
        <v>6567.43</v>
      </c>
      <c r="Z208" t="s">
        <v>1044</v>
      </c>
      <c r="AD208">
        <v>2023</v>
      </c>
      <c r="AE208" t="s">
        <v>1025</v>
      </c>
      <c r="AF208">
        <v>24318.54</v>
      </c>
      <c r="AG208">
        <v>42737.97</v>
      </c>
    </row>
    <row r="209" spans="1:33" x14ac:dyDescent="0.25">
      <c r="A209" t="s">
        <v>218</v>
      </c>
      <c r="B209" s="52">
        <v>2024</v>
      </c>
      <c r="C209" s="52">
        <v>2</v>
      </c>
      <c r="D209" t="s">
        <v>1103</v>
      </c>
      <c r="E209" t="s">
        <v>1107</v>
      </c>
      <c r="F209" t="s">
        <v>1012</v>
      </c>
      <c r="G209" t="s">
        <v>1015</v>
      </c>
      <c r="H209" t="s">
        <v>1017</v>
      </c>
      <c r="I209" t="s">
        <v>1018</v>
      </c>
      <c r="J209" s="52">
        <v>16430.79</v>
      </c>
      <c r="K209" s="3">
        <v>68953.08</v>
      </c>
      <c r="L209" s="3" t="str">
        <f>TEXT(DATE(2000, Table1[[#This Row],[Month]], 1), "mmm")</f>
        <v>Feb</v>
      </c>
      <c r="R209">
        <v>2025</v>
      </c>
      <c r="S209" t="s">
        <v>1061</v>
      </c>
      <c r="T209" t="s">
        <v>1042</v>
      </c>
      <c r="U209" t="s">
        <v>1048</v>
      </c>
      <c r="V209">
        <v>551</v>
      </c>
      <c r="W209">
        <v>41308.19</v>
      </c>
      <c r="X209">
        <v>50746.13</v>
      </c>
      <c r="Y209">
        <v>23670.77</v>
      </c>
      <c r="Z209" t="s">
        <v>1036</v>
      </c>
      <c r="AD209">
        <v>2022</v>
      </c>
      <c r="AE209" t="s">
        <v>1085</v>
      </c>
      <c r="AF209">
        <v>73658.44</v>
      </c>
      <c r="AG209">
        <v>86160.94</v>
      </c>
    </row>
    <row r="210" spans="1:33" x14ac:dyDescent="0.25">
      <c r="A210" t="s">
        <v>219</v>
      </c>
      <c r="B210" s="52">
        <v>2024</v>
      </c>
      <c r="C210" s="52">
        <v>11</v>
      </c>
      <c r="D210" t="s">
        <v>1104</v>
      </c>
      <c r="E210" t="s">
        <v>1108</v>
      </c>
      <c r="F210" t="s">
        <v>1013</v>
      </c>
      <c r="G210" t="s">
        <v>1014</v>
      </c>
      <c r="H210" t="s">
        <v>1016</v>
      </c>
      <c r="I210" t="s">
        <v>1019</v>
      </c>
      <c r="J210" s="52">
        <v>39112.74</v>
      </c>
      <c r="K210" s="3">
        <v>35281.42</v>
      </c>
      <c r="L210" s="3" t="str">
        <f>TEXT(DATE(2000, Table1[[#This Row],[Month]], 1), "mmm")</f>
        <v>Nov</v>
      </c>
      <c r="R210">
        <v>2025</v>
      </c>
      <c r="S210" t="s">
        <v>1070</v>
      </c>
      <c r="T210" t="s">
        <v>1034</v>
      </c>
      <c r="U210" t="s">
        <v>1079</v>
      </c>
      <c r="V210">
        <v>660</v>
      </c>
      <c r="W210">
        <v>33209.440000000002</v>
      </c>
      <c r="X210">
        <v>43166.09</v>
      </c>
      <c r="Y210">
        <v>10367.86</v>
      </c>
      <c r="Z210" t="s">
        <v>1049</v>
      </c>
      <c r="AD210">
        <v>2025</v>
      </c>
      <c r="AE210" t="s">
        <v>1085</v>
      </c>
      <c r="AF210">
        <v>97743.39</v>
      </c>
      <c r="AG210">
        <v>102504.27</v>
      </c>
    </row>
    <row r="211" spans="1:33" x14ac:dyDescent="0.25">
      <c r="A211" t="s">
        <v>220</v>
      </c>
      <c r="B211" s="52">
        <v>2022</v>
      </c>
      <c r="C211" s="52">
        <v>6</v>
      </c>
      <c r="D211" t="s">
        <v>1104</v>
      </c>
      <c r="E211" t="s">
        <v>1107</v>
      </c>
      <c r="F211" t="s">
        <v>1013</v>
      </c>
      <c r="G211" t="s">
        <v>1014</v>
      </c>
      <c r="H211" t="s">
        <v>1017</v>
      </c>
      <c r="I211" t="s">
        <v>1018</v>
      </c>
      <c r="J211" s="52">
        <v>8914.4</v>
      </c>
      <c r="K211" s="3">
        <v>101091.02</v>
      </c>
      <c r="L211" s="3" t="str">
        <f>TEXT(DATE(2000, Table1[[#This Row],[Month]], 1), "mmm")</f>
        <v>Jun</v>
      </c>
      <c r="R211">
        <v>2025</v>
      </c>
      <c r="S211" t="s">
        <v>1070</v>
      </c>
      <c r="T211" t="s">
        <v>1045</v>
      </c>
      <c r="U211" t="s">
        <v>1046</v>
      </c>
      <c r="V211">
        <v>65</v>
      </c>
      <c r="W211">
        <v>38672.31</v>
      </c>
      <c r="X211">
        <v>39751.24</v>
      </c>
      <c r="Y211">
        <v>17328.439999999999</v>
      </c>
      <c r="Z211" t="s">
        <v>1047</v>
      </c>
      <c r="AD211">
        <v>2023</v>
      </c>
      <c r="AE211" t="s">
        <v>1024</v>
      </c>
      <c r="AF211">
        <v>21884.31</v>
      </c>
      <c r="AG211">
        <v>35965.96</v>
      </c>
    </row>
    <row r="212" spans="1:33" x14ac:dyDescent="0.25">
      <c r="A212" t="s">
        <v>221</v>
      </c>
      <c r="B212" s="52">
        <v>2024</v>
      </c>
      <c r="C212" s="52">
        <v>9</v>
      </c>
      <c r="D212" t="s">
        <v>1104</v>
      </c>
      <c r="E212" t="s">
        <v>1107</v>
      </c>
      <c r="F212" t="s">
        <v>1013</v>
      </c>
      <c r="G212" t="s">
        <v>1014</v>
      </c>
      <c r="H212" t="s">
        <v>1016</v>
      </c>
      <c r="I212" t="s">
        <v>1020</v>
      </c>
      <c r="J212" s="52">
        <v>95378.77</v>
      </c>
      <c r="K212" s="3">
        <v>93346.13</v>
      </c>
      <c r="L212" s="3" t="str">
        <f>TEXT(DATE(2000, Table1[[#This Row],[Month]], 1), "mmm")</f>
        <v>Sep</v>
      </c>
      <c r="R212">
        <v>2023</v>
      </c>
      <c r="S212" t="s">
        <v>1064</v>
      </c>
      <c r="T212" t="s">
        <v>1034</v>
      </c>
      <c r="U212" t="s">
        <v>1073</v>
      </c>
      <c r="V212">
        <v>628</v>
      </c>
      <c r="W212">
        <v>37774.910000000003</v>
      </c>
      <c r="X212">
        <v>46949.680000000008</v>
      </c>
      <c r="Y212">
        <v>24694.47</v>
      </c>
      <c r="Z212" t="s">
        <v>1040</v>
      </c>
      <c r="AD212">
        <v>2022</v>
      </c>
      <c r="AE212" t="s">
        <v>1023</v>
      </c>
      <c r="AF212">
        <v>16565.939999999999</v>
      </c>
      <c r="AG212">
        <v>29831.759999999998</v>
      </c>
    </row>
    <row r="213" spans="1:33" x14ac:dyDescent="0.25">
      <c r="A213" t="s">
        <v>222</v>
      </c>
      <c r="B213" s="52">
        <v>2024</v>
      </c>
      <c r="C213" s="52">
        <v>12</v>
      </c>
      <c r="D213" t="s">
        <v>1104</v>
      </c>
      <c r="E213" t="s">
        <v>1108</v>
      </c>
      <c r="F213" t="s">
        <v>1013</v>
      </c>
      <c r="G213" t="s">
        <v>1015</v>
      </c>
      <c r="H213" t="s">
        <v>1013</v>
      </c>
      <c r="I213" t="s">
        <v>1020</v>
      </c>
      <c r="J213" s="52">
        <v>41221.65</v>
      </c>
      <c r="K213" s="3">
        <v>110015.95</v>
      </c>
      <c r="L213" s="3" t="str">
        <f>TEXT(DATE(2000, Table1[[#This Row],[Month]], 1), "mmm")</f>
        <v>Dec</v>
      </c>
      <c r="R213">
        <v>2023</v>
      </c>
      <c r="S213" t="s">
        <v>1050</v>
      </c>
      <c r="T213" t="s">
        <v>1042</v>
      </c>
      <c r="U213" t="s">
        <v>1074</v>
      </c>
      <c r="V213">
        <v>207</v>
      </c>
      <c r="W213">
        <v>14896.65</v>
      </c>
      <c r="X213">
        <v>24361.45</v>
      </c>
      <c r="Y213">
        <v>7298.35</v>
      </c>
      <c r="Z213" t="s">
        <v>1040</v>
      </c>
      <c r="AD213">
        <v>2023</v>
      </c>
      <c r="AE213" t="s">
        <v>1081</v>
      </c>
      <c r="AF213">
        <v>93036.4</v>
      </c>
      <c r="AG213">
        <v>111292.46</v>
      </c>
    </row>
    <row r="214" spans="1:33" x14ac:dyDescent="0.25">
      <c r="A214" t="s">
        <v>223</v>
      </c>
      <c r="B214" s="52">
        <v>2022</v>
      </c>
      <c r="C214" s="52">
        <v>4</v>
      </c>
      <c r="D214" t="s">
        <v>1103</v>
      </c>
      <c r="E214" t="s">
        <v>1108</v>
      </c>
      <c r="F214" t="s">
        <v>1012</v>
      </c>
      <c r="G214" t="s">
        <v>1015</v>
      </c>
      <c r="H214" t="s">
        <v>1016</v>
      </c>
      <c r="I214" t="s">
        <v>1020</v>
      </c>
      <c r="J214" s="52">
        <v>26098.12</v>
      </c>
      <c r="K214" s="3">
        <v>93245.89</v>
      </c>
      <c r="L214" s="3" t="str">
        <f>TEXT(DATE(2000, Table1[[#This Row],[Month]], 1), "mmm")</f>
        <v>Apr</v>
      </c>
      <c r="R214">
        <v>2025</v>
      </c>
      <c r="S214" t="s">
        <v>1070</v>
      </c>
      <c r="T214" t="s">
        <v>1034</v>
      </c>
      <c r="U214" t="s">
        <v>1073</v>
      </c>
      <c r="V214">
        <v>26</v>
      </c>
      <c r="W214">
        <v>10996.98</v>
      </c>
      <c r="X214">
        <v>14827.3</v>
      </c>
      <c r="Y214">
        <v>4723.25</v>
      </c>
      <c r="Z214" t="s">
        <v>1049</v>
      </c>
      <c r="AD214">
        <v>2024</v>
      </c>
      <c r="AE214" t="s">
        <v>1084</v>
      </c>
      <c r="AF214">
        <v>76751.320000000007</v>
      </c>
      <c r="AG214">
        <v>88228.85</v>
      </c>
    </row>
    <row r="215" spans="1:33" x14ac:dyDescent="0.25">
      <c r="A215" t="s">
        <v>224</v>
      </c>
      <c r="B215" s="52">
        <v>2023</v>
      </c>
      <c r="C215" s="52">
        <v>4</v>
      </c>
      <c r="D215" t="s">
        <v>1103</v>
      </c>
      <c r="E215" t="s">
        <v>1107</v>
      </c>
      <c r="F215" t="s">
        <v>1013</v>
      </c>
      <c r="G215" t="s">
        <v>1015</v>
      </c>
      <c r="H215" t="s">
        <v>1017</v>
      </c>
      <c r="I215" t="s">
        <v>1020</v>
      </c>
      <c r="J215" s="52">
        <v>8273.32</v>
      </c>
      <c r="K215" s="3">
        <v>77709.53</v>
      </c>
      <c r="L215" s="3" t="str">
        <f>TEXT(DATE(2000, Table1[[#This Row],[Month]], 1), "mmm")</f>
        <v>Apr</v>
      </c>
      <c r="R215">
        <v>2023</v>
      </c>
      <c r="S215" t="s">
        <v>1064</v>
      </c>
      <c r="T215" t="s">
        <v>1042</v>
      </c>
      <c r="U215" t="s">
        <v>1053</v>
      </c>
      <c r="V215">
        <v>575</v>
      </c>
      <c r="W215">
        <v>14690.67</v>
      </c>
      <c r="X215">
        <v>24263.63</v>
      </c>
      <c r="Y215">
        <v>6846.08</v>
      </c>
      <c r="Z215" t="s">
        <v>1040</v>
      </c>
      <c r="AD215">
        <v>2025</v>
      </c>
      <c r="AE215" t="s">
        <v>1023</v>
      </c>
      <c r="AF215">
        <v>67409.75</v>
      </c>
      <c r="AG215">
        <v>79396.899999999994</v>
      </c>
    </row>
    <row r="216" spans="1:33" x14ac:dyDescent="0.25">
      <c r="A216" t="s">
        <v>225</v>
      </c>
      <c r="B216" s="52">
        <v>2024</v>
      </c>
      <c r="C216" s="52">
        <v>8</v>
      </c>
      <c r="D216" t="s">
        <v>1104</v>
      </c>
      <c r="E216" t="s">
        <v>1107</v>
      </c>
      <c r="F216" t="s">
        <v>1011</v>
      </c>
      <c r="G216" t="s">
        <v>1015</v>
      </c>
      <c r="H216" t="s">
        <v>1016</v>
      </c>
      <c r="I216" t="s">
        <v>1018</v>
      </c>
      <c r="J216" s="52">
        <v>43450.02</v>
      </c>
      <c r="K216" s="3">
        <v>15913.35</v>
      </c>
      <c r="L216" s="3" t="str">
        <f>TEXT(DATE(2000, Table1[[#This Row],[Month]], 1), "mmm")</f>
        <v>Aug</v>
      </c>
      <c r="R216">
        <v>2024</v>
      </c>
      <c r="S216" t="s">
        <v>1071</v>
      </c>
      <c r="T216" t="s">
        <v>1038</v>
      </c>
      <c r="U216" t="s">
        <v>1063</v>
      </c>
      <c r="V216">
        <v>308</v>
      </c>
      <c r="W216">
        <v>6878.92</v>
      </c>
      <c r="X216">
        <v>10933.95</v>
      </c>
      <c r="Y216">
        <v>2216.58</v>
      </c>
      <c r="Z216" t="s">
        <v>1040</v>
      </c>
      <c r="AD216">
        <v>2025</v>
      </c>
      <c r="AE216" t="s">
        <v>1085</v>
      </c>
      <c r="AF216">
        <v>93112.34</v>
      </c>
      <c r="AG216">
        <v>105249.78</v>
      </c>
    </row>
    <row r="217" spans="1:33" x14ac:dyDescent="0.25">
      <c r="A217" t="s">
        <v>226</v>
      </c>
      <c r="B217" s="52">
        <v>2024</v>
      </c>
      <c r="C217" s="52">
        <v>1</v>
      </c>
      <c r="D217" t="s">
        <v>1103</v>
      </c>
      <c r="E217" t="s">
        <v>1107</v>
      </c>
      <c r="F217" t="s">
        <v>1013</v>
      </c>
      <c r="G217" t="s">
        <v>1015</v>
      </c>
      <c r="H217" t="s">
        <v>1017</v>
      </c>
      <c r="I217" t="s">
        <v>1018</v>
      </c>
      <c r="J217" s="52">
        <v>31583.38</v>
      </c>
      <c r="K217" s="3">
        <v>105722.01</v>
      </c>
      <c r="L217" s="3" t="str">
        <f>TEXT(DATE(2000, Table1[[#This Row],[Month]], 1), "mmm")</f>
        <v>Jan</v>
      </c>
      <c r="R217">
        <v>2025</v>
      </c>
      <c r="S217" t="s">
        <v>1033</v>
      </c>
      <c r="T217" t="s">
        <v>1056</v>
      </c>
      <c r="U217" t="s">
        <v>1072</v>
      </c>
      <c r="V217">
        <v>756</v>
      </c>
      <c r="W217">
        <v>2825.5</v>
      </c>
      <c r="X217">
        <v>9496.0400000000009</v>
      </c>
      <c r="Y217">
        <v>959.72</v>
      </c>
      <c r="Z217" t="s">
        <v>1051</v>
      </c>
      <c r="AD217">
        <v>2023</v>
      </c>
      <c r="AE217" t="s">
        <v>1081</v>
      </c>
      <c r="AF217">
        <v>59802.86</v>
      </c>
      <c r="AG217">
        <v>69465.83</v>
      </c>
    </row>
    <row r="218" spans="1:33" x14ac:dyDescent="0.25">
      <c r="A218" t="s">
        <v>227</v>
      </c>
      <c r="B218" s="52">
        <v>2022</v>
      </c>
      <c r="C218" s="52">
        <v>10</v>
      </c>
      <c r="D218" t="s">
        <v>1103</v>
      </c>
      <c r="E218" t="s">
        <v>1107</v>
      </c>
      <c r="F218" t="s">
        <v>1011</v>
      </c>
      <c r="G218" t="s">
        <v>1014</v>
      </c>
      <c r="H218" t="s">
        <v>1017</v>
      </c>
      <c r="I218" t="s">
        <v>1020</v>
      </c>
      <c r="J218" s="52">
        <v>29674.15</v>
      </c>
      <c r="K218" s="3">
        <v>50354.84</v>
      </c>
      <c r="L218" s="3" t="str">
        <f>TEXT(DATE(2000, Table1[[#This Row],[Month]], 1), "mmm")</f>
        <v>Oct</v>
      </c>
      <c r="R218">
        <v>2025</v>
      </c>
      <c r="S218" t="s">
        <v>1054</v>
      </c>
      <c r="T218" t="s">
        <v>1042</v>
      </c>
      <c r="U218" t="s">
        <v>1043</v>
      </c>
      <c r="V218">
        <v>644</v>
      </c>
      <c r="W218">
        <v>39757.82</v>
      </c>
      <c r="X218">
        <v>47531.79</v>
      </c>
      <c r="Y218">
        <v>28419.279999999999</v>
      </c>
      <c r="Z218" t="s">
        <v>1049</v>
      </c>
      <c r="AD218">
        <v>2023</v>
      </c>
      <c r="AE218" t="s">
        <v>1083</v>
      </c>
      <c r="AF218">
        <v>51339.040000000001</v>
      </c>
      <c r="AG218">
        <v>71253.56</v>
      </c>
    </row>
    <row r="219" spans="1:33" x14ac:dyDescent="0.25">
      <c r="A219" t="s">
        <v>228</v>
      </c>
      <c r="B219" s="52">
        <v>2023</v>
      </c>
      <c r="C219" s="52">
        <v>6</v>
      </c>
      <c r="D219" t="s">
        <v>1103</v>
      </c>
      <c r="E219" t="s">
        <v>1108</v>
      </c>
      <c r="F219" t="s">
        <v>1011</v>
      </c>
      <c r="G219" t="s">
        <v>1015</v>
      </c>
      <c r="H219" t="s">
        <v>1016</v>
      </c>
      <c r="I219" t="s">
        <v>1020</v>
      </c>
      <c r="J219" s="52">
        <v>86861.39</v>
      </c>
      <c r="K219" s="3">
        <v>93106.12</v>
      </c>
      <c r="L219" s="3" t="str">
        <f>TEXT(DATE(2000, Table1[[#This Row],[Month]], 1), "mmm")</f>
        <v>Jun</v>
      </c>
      <c r="R219">
        <v>2025</v>
      </c>
      <c r="S219" t="s">
        <v>1064</v>
      </c>
      <c r="T219" t="s">
        <v>1045</v>
      </c>
      <c r="U219" t="s">
        <v>1077</v>
      </c>
      <c r="V219">
        <v>348</v>
      </c>
      <c r="W219">
        <v>40302.769999999997</v>
      </c>
      <c r="X219">
        <v>46088.639999999999</v>
      </c>
      <c r="Y219">
        <v>19026.16</v>
      </c>
      <c r="Z219" t="s">
        <v>1051</v>
      </c>
      <c r="AD219">
        <v>2025</v>
      </c>
      <c r="AE219" t="s">
        <v>1083</v>
      </c>
      <c r="AF219">
        <v>92044.4</v>
      </c>
      <c r="AG219">
        <v>109755.45</v>
      </c>
    </row>
    <row r="220" spans="1:33" x14ac:dyDescent="0.25">
      <c r="A220" t="s">
        <v>229</v>
      </c>
      <c r="B220" s="52">
        <v>2022</v>
      </c>
      <c r="C220" s="52">
        <v>11</v>
      </c>
      <c r="D220" t="s">
        <v>1104</v>
      </c>
      <c r="E220" t="s">
        <v>1107</v>
      </c>
      <c r="F220" t="s">
        <v>1011</v>
      </c>
      <c r="G220" t="s">
        <v>1015</v>
      </c>
      <c r="H220" t="s">
        <v>1013</v>
      </c>
      <c r="I220" t="s">
        <v>1019</v>
      </c>
      <c r="J220" s="52">
        <v>27280.959999999999</v>
      </c>
      <c r="K220" s="3">
        <v>67867.149999999994</v>
      </c>
      <c r="L220" s="3" t="str">
        <f>TEXT(DATE(2000, Table1[[#This Row],[Month]], 1), "mmm")</f>
        <v>Nov</v>
      </c>
      <c r="R220">
        <v>2022</v>
      </c>
      <c r="S220" t="s">
        <v>1061</v>
      </c>
      <c r="T220" t="s">
        <v>1042</v>
      </c>
      <c r="U220" t="s">
        <v>1048</v>
      </c>
      <c r="V220">
        <v>986</v>
      </c>
      <c r="W220">
        <v>30141.39</v>
      </c>
      <c r="X220">
        <v>36596.83</v>
      </c>
      <c r="Y220">
        <v>11829.89</v>
      </c>
      <c r="Z220" t="s">
        <v>1040</v>
      </c>
      <c r="AD220">
        <v>2025</v>
      </c>
      <c r="AE220" t="s">
        <v>1085</v>
      </c>
      <c r="AF220">
        <v>32078.83</v>
      </c>
      <c r="AG220">
        <v>43265.93</v>
      </c>
    </row>
    <row r="221" spans="1:33" x14ac:dyDescent="0.25">
      <c r="A221" t="s">
        <v>230</v>
      </c>
      <c r="B221" s="52">
        <v>2023</v>
      </c>
      <c r="C221" s="52">
        <v>4</v>
      </c>
      <c r="D221" t="s">
        <v>1104</v>
      </c>
      <c r="E221" t="s">
        <v>1108</v>
      </c>
      <c r="F221" t="s">
        <v>1012</v>
      </c>
      <c r="G221" t="s">
        <v>1014</v>
      </c>
      <c r="H221" t="s">
        <v>1013</v>
      </c>
      <c r="I221" t="s">
        <v>1018</v>
      </c>
      <c r="J221" s="52">
        <v>53198.01</v>
      </c>
      <c r="K221" s="3">
        <v>94736.69</v>
      </c>
      <c r="L221" s="3" t="str">
        <f>TEXT(DATE(2000, Table1[[#This Row],[Month]], 1), "mmm")</f>
        <v>Apr</v>
      </c>
      <c r="R221">
        <v>2022</v>
      </c>
      <c r="S221" t="s">
        <v>1058</v>
      </c>
      <c r="T221" t="s">
        <v>1034</v>
      </c>
      <c r="U221" t="s">
        <v>1069</v>
      </c>
      <c r="V221">
        <v>913</v>
      </c>
      <c r="W221">
        <v>26687.52</v>
      </c>
      <c r="X221">
        <v>27547.23</v>
      </c>
      <c r="Y221">
        <v>8260.6</v>
      </c>
      <c r="Z221" t="s">
        <v>1051</v>
      </c>
      <c r="AD221">
        <v>2023</v>
      </c>
      <c r="AE221" t="s">
        <v>1024</v>
      </c>
      <c r="AF221">
        <v>90649.69</v>
      </c>
      <c r="AG221">
        <v>96955.23</v>
      </c>
    </row>
    <row r="222" spans="1:33" x14ac:dyDescent="0.25">
      <c r="A222" t="s">
        <v>231</v>
      </c>
      <c r="B222" s="52">
        <v>2023</v>
      </c>
      <c r="C222" s="52">
        <v>3</v>
      </c>
      <c r="D222" t="s">
        <v>1103</v>
      </c>
      <c r="E222" t="s">
        <v>1108</v>
      </c>
      <c r="F222" t="s">
        <v>1011</v>
      </c>
      <c r="G222" t="s">
        <v>1014</v>
      </c>
      <c r="H222" t="s">
        <v>1017</v>
      </c>
      <c r="I222" t="s">
        <v>1018</v>
      </c>
      <c r="J222" s="52">
        <v>18667.400000000001</v>
      </c>
      <c r="K222" s="3">
        <v>82975.399999999994</v>
      </c>
      <c r="L222" s="3" t="str">
        <f>TEXT(DATE(2000, Table1[[#This Row],[Month]], 1), "mmm")</f>
        <v>Mar</v>
      </c>
      <c r="R222">
        <v>2024</v>
      </c>
      <c r="S222" t="s">
        <v>1071</v>
      </c>
      <c r="T222" t="s">
        <v>1045</v>
      </c>
      <c r="U222" t="s">
        <v>1076</v>
      </c>
      <c r="V222">
        <v>748</v>
      </c>
      <c r="W222">
        <v>9007.44</v>
      </c>
      <c r="X222">
        <v>13188.17</v>
      </c>
      <c r="Y222">
        <v>6448.29</v>
      </c>
      <c r="Z222" t="s">
        <v>1047</v>
      </c>
      <c r="AD222">
        <v>2024</v>
      </c>
      <c r="AE222" t="s">
        <v>1023</v>
      </c>
      <c r="AF222">
        <v>12663.43</v>
      </c>
      <c r="AG222">
        <v>16281.45</v>
      </c>
    </row>
    <row r="223" spans="1:33" x14ac:dyDescent="0.25">
      <c r="A223" t="s">
        <v>232</v>
      </c>
      <c r="B223" s="52">
        <v>2024</v>
      </c>
      <c r="C223" s="52">
        <v>4</v>
      </c>
      <c r="D223" t="s">
        <v>1103</v>
      </c>
      <c r="E223" t="s">
        <v>1108</v>
      </c>
      <c r="F223" t="s">
        <v>1013</v>
      </c>
      <c r="G223" t="s">
        <v>1014</v>
      </c>
      <c r="H223" t="s">
        <v>1017</v>
      </c>
      <c r="I223" t="s">
        <v>1020</v>
      </c>
      <c r="J223" s="52">
        <v>76442.92</v>
      </c>
      <c r="K223" s="3">
        <v>66680.91</v>
      </c>
      <c r="L223" s="3" t="str">
        <f>TEXT(DATE(2000, Table1[[#This Row],[Month]], 1), "mmm")</f>
        <v>Apr</v>
      </c>
      <c r="R223">
        <v>2022</v>
      </c>
      <c r="S223" t="s">
        <v>1052</v>
      </c>
      <c r="T223" t="s">
        <v>1056</v>
      </c>
      <c r="U223" t="s">
        <v>1072</v>
      </c>
      <c r="V223">
        <v>14</v>
      </c>
      <c r="W223">
        <v>23175.82</v>
      </c>
      <c r="X223">
        <v>31384.69</v>
      </c>
      <c r="Y223">
        <v>11038.53</v>
      </c>
      <c r="Z223" t="s">
        <v>1047</v>
      </c>
      <c r="AD223">
        <v>2023</v>
      </c>
      <c r="AE223" t="s">
        <v>1081</v>
      </c>
      <c r="AF223">
        <v>48940.47</v>
      </c>
      <c r="AG223">
        <v>66671.070000000007</v>
      </c>
    </row>
    <row r="224" spans="1:33" x14ac:dyDescent="0.25">
      <c r="A224" t="s">
        <v>233</v>
      </c>
      <c r="B224" s="52">
        <v>2022</v>
      </c>
      <c r="C224" s="52">
        <v>8</v>
      </c>
      <c r="D224" t="s">
        <v>1103</v>
      </c>
      <c r="E224" t="s">
        <v>1107</v>
      </c>
      <c r="F224" t="s">
        <v>1011</v>
      </c>
      <c r="G224" t="s">
        <v>1014</v>
      </c>
      <c r="H224" t="s">
        <v>1016</v>
      </c>
      <c r="I224" t="s">
        <v>1019</v>
      </c>
      <c r="J224" s="52">
        <v>90488.28</v>
      </c>
      <c r="K224" s="3">
        <v>44004.94</v>
      </c>
      <c r="L224" s="3" t="str">
        <f>TEXT(DATE(2000, Table1[[#This Row],[Month]], 1), "mmm")</f>
        <v>Aug</v>
      </c>
      <c r="R224">
        <v>2024</v>
      </c>
      <c r="S224" t="s">
        <v>1033</v>
      </c>
      <c r="T224" t="s">
        <v>1042</v>
      </c>
      <c r="U224" t="s">
        <v>1059</v>
      </c>
      <c r="V224">
        <v>493</v>
      </c>
      <c r="W224">
        <v>2573</v>
      </c>
      <c r="X224">
        <v>5728.6100000000006</v>
      </c>
      <c r="Y224">
        <v>835.62</v>
      </c>
      <c r="Z224" t="s">
        <v>1049</v>
      </c>
      <c r="AD224">
        <v>2025</v>
      </c>
      <c r="AE224" t="s">
        <v>1024</v>
      </c>
      <c r="AF224">
        <v>47929.55</v>
      </c>
      <c r="AG224">
        <v>66515.41</v>
      </c>
    </row>
    <row r="225" spans="1:33" x14ac:dyDescent="0.25">
      <c r="A225" t="s">
        <v>234</v>
      </c>
      <c r="B225" s="52">
        <v>2024</v>
      </c>
      <c r="C225" s="52">
        <v>6</v>
      </c>
      <c r="D225" t="s">
        <v>1103</v>
      </c>
      <c r="E225" t="s">
        <v>1107</v>
      </c>
      <c r="F225" t="s">
        <v>1013</v>
      </c>
      <c r="G225" t="s">
        <v>1014</v>
      </c>
      <c r="H225" t="s">
        <v>1017</v>
      </c>
      <c r="I225" t="s">
        <v>1018</v>
      </c>
      <c r="J225" s="52">
        <v>57018.400000000001</v>
      </c>
      <c r="K225" s="3">
        <v>51181.56</v>
      </c>
      <c r="L225" s="3" t="str">
        <f>TEXT(DATE(2000, Table1[[#This Row],[Month]], 1), "mmm")</f>
        <v>Jun</v>
      </c>
      <c r="R225">
        <v>2022</v>
      </c>
      <c r="S225" t="s">
        <v>1070</v>
      </c>
      <c r="T225" t="s">
        <v>1042</v>
      </c>
      <c r="U225" t="s">
        <v>1043</v>
      </c>
      <c r="V225">
        <v>91</v>
      </c>
      <c r="W225">
        <v>14673.32</v>
      </c>
      <c r="X225">
        <v>15890.47</v>
      </c>
      <c r="Y225">
        <v>8232.36</v>
      </c>
      <c r="Z225" t="s">
        <v>1040</v>
      </c>
      <c r="AD225">
        <v>2023</v>
      </c>
      <c r="AE225" t="s">
        <v>1023</v>
      </c>
      <c r="AF225">
        <v>79395.3</v>
      </c>
      <c r="AG225">
        <v>91611.62</v>
      </c>
    </row>
    <row r="226" spans="1:33" x14ac:dyDescent="0.25">
      <c r="A226" t="s">
        <v>235</v>
      </c>
      <c r="B226" s="52">
        <v>2024</v>
      </c>
      <c r="C226" s="52">
        <v>6</v>
      </c>
      <c r="D226" t="s">
        <v>1103</v>
      </c>
      <c r="E226" t="s">
        <v>1107</v>
      </c>
      <c r="F226" t="s">
        <v>1011</v>
      </c>
      <c r="G226" t="s">
        <v>1014</v>
      </c>
      <c r="H226" t="s">
        <v>1017</v>
      </c>
      <c r="I226" t="s">
        <v>1019</v>
      </c>
      <c r="J226" s="52">
        <v>56583.23</v>
      </c>
      <c r="K226" s="3">
        <v>31447.54</v>
      </c>
      <c r="L226" s="3" t="str">
        <f>TEXT(DATE(2000, Table1[[#This Row],[Month]], 1), "mmm")</f>
        <v>Jun</v>
      </c>
      <c r="R226">
        <v>2024</v>
      </c>
      <c r="S226" t="s">
        <v>1037</v>
      </c>
      <c r="T226" t="s">
        <v>1042</v>
      </c>
      <c r="U226" t="s">
        <v>1043</v>
      </c>
      <c r="V226">
        <v>937</v>
      </c>
      <c r="W226">
        <v>38429.26</v>
      </c>
      <c r="X226">
        <v>46215.69</v>
      </c>
      <c r="Y226">
        <v>13941.13</v>
      </c>
      <c r="Z226" t="s">
        <v>1049</v>
      </c>
      <c r="AD226">
        <v>2024</v>
      </c>
      <c r="AE226" t="s">
        <v>1084</v>
      </c>
      <c r="AF226">
        <v>81512.69</v>
      </c>
      <c r="AG226">
        <v>89744.67</v>
      </c>
    </row>
    <row r="227" spans="1:33" x14ac:dyDescent="0.25">
      <c r="A227" t="s">
        <v>236</v>
      </c>
      <c r="B227" s="52">
        <v>2023</v>
      </c>
      <c r="C227" s="52">
        <v>4</v>
      </c>
      <c r="D227" t="s">
        <v>1104</v>
      </c>
      <c r="E227" t="s">
        <v>1107</v>
      </c>
      <c r="F227" t="s">
        <v>1011</v>
      </c>
      <c r="G227" t="s">
        <v>1015</v>
      </c>
      <c r="H227" t="s">
        <v>1013</v>
      </c>
      <c r="I227" t="s">
        <v>1018</v>
      </c>
      <c r="J227" s="52">
        <v>56075.12</v>
      </c>
      <c r="K227" s="3">
        <v>36167.25</v>
      </c>
      <c r="L227" s="3" t="str">
        <f>TEXT(DATE(2000, Table1[[#This Row],[Month]], 1), "mmm")</f>
        <v>Apr</v>
      </c>
      <c r="R227">
        <v>2023</v>
      </c>
      <c r="S227" t="s">
        <v>1064</v>
      </c>
      <c r="T227" t="s">
        <v>1042</v>
      </c>
      <c r="U227" t="s">
        <v>1043</v>
      </c>
      <c r="V227">
        <v>753</v>
      </c>
      <c r="W227">
        <v>39607.51</v>
      </c>
      <c r="X227">
        <v>48580.2</v>
      </c>
      <c r="Y227">
        <v>29873.16</v>
      </c>
      <c r="Z227" t="s">
        <v>1047</v>
      </c>
      <c r="AD227">
        <v>2023</v>
      </c>
      <c r="AE227" t="s">
        <v>1085</v>
      </c>
      <c r="AF227">
        <v>33033.35</v>
      </c>
      <c r="AG227">
        <v>40228.050000000003</v>
      </c>
    </row>
    <row r="228" spans="1:33" x14ac:dyDescent="0.25">
      <c r="A228" t="s">
        <v>237</v>
      </c>
      <c r="B228" s="52">
        <v>2024</v>
      </c>
      <c r="C228" s="52">
        <v>4</v>
      </c>
      <c r="D228" t="s">
        <v>1104</v>
      </c>
      <c r="E228" t="s">
        <v>1108</v>
      </c>
      <c r="F228" t="s">
        <v>1012</v>
      </c>
      <c r="G228" t="s">
        <v>1015</v>
      </c>
      <c r="H228" t="s">
        <v>1013</v>
      </c>
      <c r="I228" t="s">
        <v>1018</v>
      </c>
      <c r="J228" s="52">
        <v>88686.13</v>
      </c>
      <c r="K228" s="3">
        <v>64482.78</v>
      </c>
      <c r="L228" s="3" t="str">
        <f>TEXT(DATE(2000, Table1[[#This Row],[Month]], 1), "mmm")</f>
        <v>Apr</v>
      </c>
      <c r="R228">
        <v>2024</v>
      </c>
      <c r="S228" t="s">
        <v>1037</v>
      </c>
      <c r="T228" t="s">
        <v>1038</v>
      </c>
      <c r="U228" t="s">
        <v>1068</v>
      </c>
      <c r="V228">
        <v>901</v>
      </c>
      <c r="W228">
        <v>25930.1</v>
      </c>
      <c r="X228">
        <v>29870.01</v>
      </c>
      <c r="Y228">
        <v>20609.68</v>
      </c>
      <c r="Z228" t="s">
        <v>1049</v>
      </c>
      <c r="AD228">
        <v>2025</v>
      </c>
      <c r="AE228" t="s">
        <v>1025</v>
      </c>
      <c r="AF228">
        <v>35446.699999999997</v>
      </c>
      <c r="AG228">
        <v>53716.69</v>
      </c>
    </row>
    <row r="229" spans="1:33" x14ac:dyDescent="0.25">
      <c r="A229" t="s">
        <v>238</v>
      </c>
      <c r="B229" s="52">
        <v>2023</v>
      </c>
      <c r="C229" s="52">
        <v>11</v>
      </c>
      <c r="D229" t="s">
        <v>1103</v>
      </c>
      <c r="E229" t="s">
        <v>1107</v>
      </c>
      <c r="F229" t="s">
        <v>1012</v>
      </c>
      <c r="G229" t="s">
        <v>1015</v>
      </c>
      <c r="H229" t="s">
        <v>1013</v>
      </c>
      <c r="I229" t="s">
        <v>1020</v>
      </c>
      <c r="J229" s="52">
        <v>83219.67</v>
      </c>
      <c r="K229" s="3">
        <v>82947.679999999993</v>
      </c>
      <c r="L229" s="3" t="str">
        <f>TEXT(DATE(2000, Table1[[#This Row],[Month]], 1), "mmm")</f>
        <v>Nov</v>
      </c>
      <c r="R229">
        <v>2023</v>
      </c>
      <c r="S229" t="s">
        <v>1070</v>
      </c>
      <c r="T229" t="s">
        <v>1042</v>
      </c>
      <c r="U229" t="s">
        <v>1043</v>
      </c>
      <c r="V229">
        <v>708</v>
      </c>
      <c r="W229">
        <v>48719.49</v>
      </c>
      <c r="X229">
        <v>56436.94</v>
      </c>
      <c r="Y229">
        <v>28763.360000000001</v>
      </c>
      <c r="Z229" t="s">
        <v>1051</v>
      </c>
      <c r="AD229">
        <v>2024</v>
      </c>
      <c r="AE229" t="s">
        <v>1084</v>
      </c>
      <c r="AF229">
        <v>91602.63</v>
      </c>
      <c r="AG229">
        <v>95389.86</v>
      </c>
    </row>
    <row r="230" spans="1:33" x14ac:dyDescent="0.25">
      <c r="A230" t="s">
        <v>239</v>
      </c>
      <c r="B230" s="52">
        <v>2022</v>
      </c>
      <c r="C230" s="52">
        <v>4</v>
      </c>
      <c r="D230" t="s">
        <v>1104</v>
      </c>
      <c r="E230" t="s">
        <v>1108</v>
      </c>
      <c r="F230" t="s">
        <v>1011</v>
      </c>
      <c r="G230" t="s">
        <v>1014</v>
      </c>
      <c r="H230" t="s">
        <v>1013</v>
      </c>
      <c r="I230" t="s">
        <v>1020</v>
      </c>
      <c r="J230" s="52">
        <v>97339.35</v>
      </c>
      <c r="K230" s="3">
        <v>65206.62</v>
      </c>
      <c r="L230" s="3" t="str">
        <f>TEXT(DATE(2000, Table1[[#This Row],[Month]], 1), "mmm")</f>
        <v>Apr</v>
      </c>
      <c r="R230">
        <v>2022</v>
      </c>
      <c r="S230" t="s">
        <v>1037</v>
      </c>
      <c r="T230" t="s">
        <v>1034</v>
      </c>
      <c r="U230" t="s">
        <v>1069</v>
      </c>
      <c r="V230">
        <v>969</v>
      </c>
      <c r="W230">
        <v>43171.14</v>
      </c>
      <c r="X230">
        <v>49849.2</v>
      </c>
      <c r="Y230">
        <v>14866.39</v>
      </c>
      <c r="Z230" t="s">
        <v>1036</v>
      </c>
      <c r="AD230">
        <v>2025</v>
      </c>
      <c r="AE230" t="s">
        <v>1082</v>
      </c>
      <c r="AF230">
        <v>94780.18</v>
      </c>
      <c r="AG230">
        <v>106536.06</v>
      </c>
    </row>
    <row r="231" spans="1:33" x14ac:dyDescent="0.25">
      <c r="A231" t="s">
        <v>240</v>
      </c>
      <c r="B231" s="52">
        <v>2023</v>
      </c>
      <c r="C231" s="52">
        <v>3</v>
      </c>
      <c r="D231" t="s">
        <v>1104</v>
      </c>
      <c r="E231" t="s">
        <v>1107</v>
      </c>
      <c r="F231" t="s">
        <v>1011</v>
      </c>
      <c r="G231" t="s">
        <v>1014</v>
      </c>
      <c r="H231" t="s">
        <v>1016</v>
      </c>
      <c r="I231" t="s">
        <v>1020</v>
      </c>
      <c r="J231" s="52">
        <v>38437.040000000001</v>
      </c>
      <c r="K231" s="3">
        <v>25004.639999999999</v>
      </c>
      <c r="L231" s="3" t="str">
        <f>TEXT(DATE(2000, Table1[[#This Row],[Month]], 1), "mmm")</f>
        <v>Mar</v>
      </c>
      <c r="R231">
        <v>2024</v>
      </c>
      <c r="S231" t="s">
        <v>1041</v>
      </c>
      <c r="T231" t="s">
        <v>1038</v>
      </c>
      <c r="U231" t="s">
        <v>1039</v>
      </c>
      <c r="V231">
        <v>117</v>
      </c>
      <c r="W231">
        <v>9756.92</v>
      </c>
      <c r="X231">
        <v>19117.009999999998</v>
      </c>
      <c r="Y231">
        <v>7772.21</v>
      </c>
      <c r="Z231" t="s">
        <v>1049</v>
      </c>
      <c r="AD231">
        <v>2025</v>
      </c>
      <c r="AE231" t="s">
        <v>1082</v>
      </c>
      <c r="AF231">
        <v>21783.01</v>
      </c>
      <c r="AG231">
        <v>33602.79</v>
      </c>
    </row>
    <row r="232" spans="1:33" x14ac:dyDescent="0.25">
      <c r="A232" t="s">
        <v>241</v>
      </c>
      <c r="B232" s="52">
        <v>2023</v>
      </c>
      <c r="C232" s="52">
        <v>3</v>
      </c>
      <c r="D232" t="s">
        <v>1104</v>
      </c>
      <c r="E232" t="s">
        <v>1108</v>
      </c>
      <c r="F232" t="s">
        <v>1013</v>
      </c>
      <c r="G232" t="s">
        <v>1014</v>
      </c>
      <c r="H232" t="s">
        <v>1017</v>
      </c>
      <c r="I232" t="s">
        <v>1020</v>
      </c>
      <c r="J232" s="52">
        <v>36197.620000000003</v>
      </c>
      <c r="K232" s="3">
        <v>32132.89</v>
      </c>
      <c r="L232" s="3" t="str">
        <f>TEXT(DATE(2000, Table1[[#This Row],[Month]], 1), "mmm")</f>
        <v>Mar</v>
      </c>
      <c r="R232">
        <v>2023</v>
      </c>
      <c r="S232" t="s">
        <v>1061</v>
      </c>
      <c r="T232" t="s">
        <v>1038</v>
      </c>
      <c r="U232" t="s">
        <v>1063</v>
      </c>
      <c r="V232">
        <v>879</v>
      </c>
      <c r="W232">
        <v>32817.43</v>
      </c>
      <c r="X232">
        <v>37001.81</v>
      </c>
      <c r="Y232">
        <v>13971.12</v>
      </c>
      <c r="Z232" t="s">
        <v>1049</v>
      </c>
      <c r="AD232">
        <v>2023</v>
      </c>
      <c r="AE232" t="s">
        <v>1025</v>
      </c>
      <c r="AF232">
        <v>19194.060000000001</v>
      </c>
      <c r="AG232">
        <v>24440.66</v>
      </c>
    </row>
    <row r="233" spans="1:33" x14ac:dyDescent="0.25">
      <c r="A233" t="s">
        <v>242</v>
      </c>
      <c r="B233" s="52">
        <v>2024</v>
      </c>
      <c r="C233" s="52">
        <v>9</v>
      </c>
      <c r="D233" t="s">
        <v>1104</v>
      </c>
      <c r="E233" t="s">
        <v>1108</v>
      </c>
      <c r="F233" t="s">
        <v>1013</v>
      </c>
      <c r="G233" t="s">
        <v>1015</v>
      </c>
      <c r="H233" t="s">
        <v>1017</v>
      </c>
      <c r="I233" t="s">
        <v>1019</v>
      </c>
      <c r="J233" s="52">
        <v>47788.77</v>
      </c>
      <c r="K233" s="3">
        <v>77711.91</v>
      </c>
      <c r="L233" s="3" t="str">
        <f>TEXT(DATE(2000, Table1[[#This Row],[Month]], 1), "mmm")</f>
        <v>Sep</v>
      </c>
      <c r="R233">
        <v>2025</v>
      </c>
      <c r="S233" t="s">
        <v>1070</v>
      </c>
      <c r="T233" t="s">
        <v>1045</v>
      </c>
      <c r="U233" t="s">
        <v>1077</v>
      </c>
      <c r="V233">
        <v>216</v>
      </c>
      <c r="W233">
        <v>8172.46</v>
      </c>
      <c r="X233">
        <v>16224.39</v>
      </c>
      <c r="Y233">
        <v>3756.48</v>
      </c>
      <c r="Z233" t="s">
        <v>1044</v>
      </c>
      <c r="AD233">
        <v>2024</v>
      </c>
      <c r="AE233" t="s">
        <v>1082</v>
      </c>
      <c r="AF233">
        <v>15736.8</v>
      </c>
      <c r="AG233">
        <v>19817.82</v>
      </c>
    </row>
    <row r="234" spans="1:33" x14ac:dyDescent="0.25">
      <c r="A234" t="s">
        <v>243</v>
      </c>
      <c r="B234" s="52">
        <v>2022</v>
      </c>
      <c r="C234" s="52">
        <v>6</v>
      </c>
      <c r="D234" t="s">
        <v>1104</v>
      </c>
      <c r="E234" t="s">
        <v>1107</v>
      </c>
      <c r="F234" t="s">
        <v>1012</v>
      </c>
      <c r="G234" t="s">
        <v>1015</v>
      </c>
      <c r="H234" t="s">
        <v>1016</v>
      </c>
      <c r="I234" t="s">
        <v>1020</v>
      </c>
      <c r="J234" s="52">
        <v>22782.67</v>
      </c>
      <c r="K234" s="3">
        <v>38987.4</v>
      </c>
      <c r="L234" s="3" t="str">
        <f>TEXT(DATE(2000, Table1[[#This Row],[Month]], 1), "mmm")</f>
        <v>Jun</v>
      </c>
      <c r="R234">
        <v>2023</v>
      </c>
      <c r="S234" t="s">
        <v>1064</v>
      </c>
      <c r="T234" t="s">
        <v>1056</v>
      </c>
      <c r="U234" t="s">
        <v>1072</v>
      </c>
      <c r="V234">
        <v>932</v>
      </c>
      <c r="W234">
        <v>20778.669999999998</v>
      </c>
      <c r="X234">
        <v>25931.69</v>
      </c>
      <c r="Y234">
        <v>15597.52</v>
      </c>
      <c r="Z234" t="s">
        <v>1044</v>
      </c>
      <c r="AD234">
        <v>2024</v>
      </c>
      <c r="AE234" t="s">
        <v>1025</v>
      </c>
      <c r="AF234">
        <v>21152.9</v>
      </c>
      <c r="AG234">
        <v>36574.230000000003</v>
      </c>
    </row>
    <row r="235" spans="1:33" x14ac:dyDescent="0.25">
      <c r="A235" t="s">
        <v>244</v>
      </c>
      <c r="B235" s="52">
        <v>2022</v>
      </c>
      <c r="C235" s="52">
        <v>8</v>
      </c>
      <c r="D235" t="s">
        <v>1104</v>
      </c>
      <c r="E235" t="s">
        <v>1107</v>
      </c>
      <c r="F235" t="s">
        <v>1011</v>
      </c>
      <c r="G235" t="s">
        <v>1014</v>
      </c>
      <c r="H235" t="s">
        <v>1016</v>
      </c>
      <c r="I235" t="s">
        <v>1020</v>
      </c>
      <c r="J235" s="52">
        <v>38541.61</v>
      </c>
      <c r="K235" s="3">
        <v>15322.62</v>
      </c>
      <c r="L235" s="3" t="str">
        <f>TEXT(DATE(2000, Table1[[#This Row],[Month]], 1), "mmm")</f>
        <v>Aug</v>
      </c>
      <c r="R235">
        <v>2023</v>
      </c>
      <c r="S235" t="s">
        <v>1064</v>
      </c>
      <c r="T235" t="s">
        <v>1038</v>
      </c>
      <c r="U235" t="s">
        <v>1063</v>
      </c>
      <c r="V235">
        <v>289</v>
      </c>
      <c r="W235">
        <v>24487.72</v>
      </c>
      <c r="X235">
        <v>27282.06</v>
      </c>
      <c r="Y235">
        <v>8624.65</v>
      </c>
      <c r="Z235" t="s">
        <v>1044</v>
      </c>
      <c r="AD235">
        <v>2023</v>
      </c>
      <c r="AE235" t="s">
        <v>1085</v>
      </c>
      <c r="AF235">
        <v>71888.37</v>
      </c>
      <c r="AG235">
        <v>89045.549999999988</v>
      </c>
    </row>
    <row r="236" spans="1:33" x14ac:dyDescent="0.25">
      <c r="A236" t="s">
        <v>245</v>
      </c>
      <c r="B236" s="52">
        <v>2022</v>
      </c>
      <c r="C236" s="52">
        <v>4</v>
      </c>
      <c r="D236" t="s">
        <v>1104</v>
      </c>
      <c r="E236" t="s">
        <v>1107</v>
      </c>
      <c r="F236" t="s">
        <v>1012</v>
      </c>
      <c r="G236" t="s">
        <v>1015</v>
      </c>
      <c r="H236" t="s">
        <v>1013</v>
      </c>
      <c r="I236" t="s">
        <v>1020</v>
      </c>
      <c r="J236" s="52">
        <v>96713.7</v>
      </c>
      <c r="K236" s="3">
        <v>100471.48</v>
      </c>
      <c r="L236" s="3" t="str">
        <f>TEXT(DATE(2000, Table1[[#This Row],[Month]], 1), "mmm")</f>
        <v>Apr</v>
      </c>
      <c r="R236">
        <v>2022</v>
      </c>
      <c r="S236" t="s">
        <v>1061</v>
      </c>
      <c r="T236" t="s">
        <v>1034</v>
      </c>
      <c r="U236" t="s">
        <v>1035</v>
      </c>
      <c r="V236">
        <v>469</v>
      </c>
      <c r="W236">
        <v>39415.06</v>
      </c>
      <c r="X236">
        <v>40328.949999999997</v>
      </c>
      <c r="Y236">
        <v>13632.59</v>
      </c>
      <c r="Z236" t="s">
        <v>1049</v>
      </c>
      <c r="AD236">
        <v>2024</v>
      </c>
      <c r="AE236" t="s">
        <v>1025</v>
      </c>
      <c r="AF236">
        <v>96760.49</v>
      </c>
      <c r="AG236">
        <v>102811.63</v>
      </c>
    </row>
    <row r="237" spans="1:33" x14ac:dyDescent="0.25">
      <c r="A237" t="s">
        <v>246</v>
      </c>
      <c r="B237" s="52">
        <v>2022</v>
      </c>
      <c r="C237" s="52">
        <v>3</v>
      </c>
      <c r="D237" t="s">
        <v>1104</v>
      </c>
      <c r="E237" t="s">
        <v>1107</v>
      </c>
      <c r="F237" t="s">
        <v>1013</v>
      </c>
      <c r="G237" t="s">
        <v>1015</v>
      </c>
      <c r="H237" t="s">
        <v>1016</v>
      </c>
      <c r="I237" t="s">
        <v>1020</v>
      </c>
      <c r="J237" s="52">
        <v>84886.18</v>
      </c>
      <c r="K237" s="3">
        <v>76457.38</v>
      </c>
      <c r="L237" s="3" t="str">
        <f>TEXT(DATE(2000, Table1[[#This Row],[Month]], 1), "mmm")</f>
        <v>Mar</v>
      </c>
      <c r="R237">
        <v>2023</v>
      </c>
      <c r="S237" t="s">
        <v>1054</v>
      </c>
      <c r="T237" t="s">
        <v>1045</v>
      </c>
      <c r="U237" t="s">
        <v>1046</v>
      </c>
      <c r="V237">
        <v>291</v>
      </c>
      <c r="W237">
        <v>38694.15</v>
      </c>
      <c r="X237">
        <v>47506.26</v>
      </c>
      <c r="Y237">
        <v>28912.83</v>
      </c>
      <c r="Z237" t="s">
        <v>1036</v>
      </c>
      <c r="AD237">
        <v>2023</v>
      </c>
      <c r="AE237" t="s">
        <v>1025</v>
      </c>
      <c r="AF237">
        <v>18900.91</v>
      </c>
      <c r="AG237">
        <v>33108.480000000003</v>
      </c>
    </row>
    <row r="238" spans="1:33" x14ac:dyDescent="0.25">
      <c r="A238" t="s">
        <v>247</v>
      </c>
      <c r="B238" s="52">
        <v>2024</v>
      </c>
      <c r="C238" s="52">
        <v>8</v>
      </c>
      <c r="D238" t="s">
        <v>1104</v>
      </c>
      <c r="E238" t="s">
        <v>1108</v>
      </c>
      <c r="F238" t="s">
        <v>1013</v>
      </c>
      <c r="G238" t="s">
        <v>1014</v>
      </c>
      <c r="H238" t="s">
        <v>1017</v>
      </c>
      <c r="I238" t="s">
        <v>1018</v>
      </c>
      <c r="J238" s="52">
        <v>31769.48</v>
      </c>
      <c r="K238" s="3">
        <v>117717.68</v>
      </c>
      <c r="L238" s="3" t="str">
        <f>TEXT(DATE(2000, Table1[[#This Row],[Month]], 1), "mmm")</f>
        <v>Aug</v>
      </c>
      <c r="R238">
        <v>2023</v>
      </c>
      <c r="S238" t="s">
        <v>1050</v>
      </c>
      <c r="T238" t="s">
        <v>1038</v>
      </c>
      <c r="U238" t="s">
        <v>1039</v>
      </c>
      <c r="V238">
        <v>750</v>
      </c>
      <c r="W238">
        <v>37102.53</v>
      </c>
      <c r="X238">
        <v>38065.730000000003</v>
      </c>
      <c r="Y238">
        <v>14596.63</v>
      </c>
      <c r="Z238" t="s">
        <v>1049</v>
      </c>
      <c r="AD238">
        <v>2025</v>
      </c>
      <c r="AE238" t="s">
        <v>1023</v>
      </c>
      <c r="AF238">
        <v>6034.45</v>
      </c>
      <c r="AG238">
        <v>19224.37</v>
      </c>
    </row>
    <row r="239" spans="1:33" x14ac:dyDescent="0.25">
      <c r="A239" t="s">
        <v>248</v>
      </c>
      <c r="B239" s="52">
        <v>2022</v>
      </c>
      <c r="C239" s="52">
        <v>5</v>
      </c>
      <c r="D239" t="s">
        <v>1104</v>
      </c>
      <c r="E239" t="s">
        <v>1107</v>
      </c>
      <c r="F239" t="s">
        <v>1013</v>
      </c>
      <c r="G239" t="s">
        <v>1014</v>
      </c>
      <c r="H239" t="s">
        <v>1016</v>
      </c>
      <c r="I239" t="s">
        <v>1018</v>
      </c>
      <c r="J239" s="52">
        <v>34258.589999999997</v>
      </c>
      <c r="K239" s="3">
        <v>81408.7</v>
      </c>
      <c r="L239" s="3" t="str">
        <f>TEXT(DATE(2000, Table1[[#This Row],[Month]], 1), "mmm")</f>
        <v>May</v>
      </c>
      <c r="R239">
        <v>2025</v>
      </c>
      <c r="S239" t="s">
        <v>1037</v>
      </c>
      <c r="T239" t="s">
        <v>1056</v>
      </c>
      <c r="U239" t="s">
        <v>1065</v>
      </c>
      <c r="V239">
        <v>687</v>
      </c>
      <c r="W239">
        <v>29171.15</v>
      </c>
      <c r="X239">
        <v>35151.019999999997</v>
      </c>
      <c r="Y239">
        <v>17158.63</v>
      </c>
      <c r="Z239" t="s">
        <v>1047</v>
      </c>
      <c r="AD239">
        <v>2024</v>
      </c>
      <c r="AE239" t="s">
        <v>1023</v>
      </c>
      <c r="AF239">
        <v>37625.19</v>
      </c>
      <c r="AG239">
        <v>50709.59</v>
      </c>
    </row>
    <row r="240" spans="1:33" x14ac:dyDescent="0.25">
      <c r="A240" t="s">
        <v>249</v>
      </c>
      <c r="B240" s="52">
        <v>2023</v>
      </c>
      <c r="C240" s="52">
        <v>4</v>
      </c>
      <c r="D240" t="s">
        <v>1104</v>
      </c>
      <c r="E240" t="s">
        <v>1108</v>
      </c>
      <c r="F240" t="s">
        <v>1013</v>
      </c>
      <c r="G240" t="s">
        <v>1014</v>
      </c>
      <c r="H240" t="s">
        <v>1017</v>
      </c>
      <c r="I240" t="s">
        <v>1018</v>
      </c>
      <c r="J240" s="52">
        <v>84872.41</v>
      </c>
      <c r="K240" s="3">
        <v>59028.79</v>
      </c>
      <c r="L240" s="3" t="str">
        <f>TEXT(DATE(2000, Table1[[#This Row],[Month]], 1), "mmm")</f>
        <v>Apr</v>
      </c>
      <c r="R240">
        <v>2023</v>
      </c>
      <c r="S240" t="s">
        <v>1052</v>
      </c>
      <c r="T240" t="s">
        <v>1038</v>
      </c>
      <c r="U240" t="s">
        <v>1068</v>
      </c>
      <c r="V240">
        <v>594</v>
      </c>
      <c r="W240">
        <v>48299.31</v>
      </c>
      <c r="X240">
        <v>55377.82</v>
      </c>
      <c r="Y240">
        <v>34516.99</v>
      </c>
      <c r="Z240" t="s">
        <v>1044</v>
      </c>
      <c r="AD240">
        <v>2025</v>
      </c>
      <c r="AE240" t="s">
        <v>1081</v>
      </c>
      <c r="AF240">
        <v>33426.5</v>
      </c>
      <c r="AG240">
        <v>53422.33</v>
      </c>
    </row>
    <row r="241" spans="1:33" x14ac:dyDescent="0.25">
      <c r="A241" t="s">
        <v>250</v>
      </c>
      <c r="B241" s="52">
        <v>2023</v>
      </c>
      <c r="C241" s="52">
        <v>9</v>
      </c>
      <c r="D241" t="s">
        <v>1104</v>
      </c>
      <c r="E241" t="s">
        <v>1107</v>
      </c>
      <c r="F241" t="s">
        <v>1012</v>
      </c>
      <c r="G241" t="s">
        <v>1015</v>
      </c>
      <c r="H241" t="s">
        <v>1016</v>
      </c>
      <c r="I241" t="s">
        <v>1019</v>
      </c>
      <c r="J241" s="52">
        <v>13217.39</v>
      </c>
      <c r="K241" s="3">
        <v>48314.16</v>
      </c>
      <c r="L241" s="3" t="str">
        <f>TEXT(DATE(2000, Table1[[#This Row],[Month]], 1), "mmm")</f>
        <v>Sep</v>
      </c>
      <c r="R241">
        <v>2025</v>
      </c>
      <c r="S241" t="s">
        <v>1050</v>
      </c>
      <c r="T241" t="s">
        <v>1034</v>
      </c>
      <c r="U241" t="s">
        <v>1079</v>
      </c>
      <c r="V241">
        <v>175</v>
      </c>
      <c r="W241">
        <v>1683.28</v>
      </c>
      <c r="X241">
        <v>7924.46</v>
      </c>
      <c r="Y241">
        <v>632.5</v>
      </c>
      <c r="Z241" t="s">
        <v>1040</v>
      </c>
      <c r="AD241">
        <v>2022</v>
      </c>
      <c r="AE241" t="s">
        <v>1085</v>
      </c>
      <c r="AF241">
        <v>28173.33</v>
      </c>
      <c r="AG241">
        <v>40117.850000000013</v>
      </c>
    </row>
    <row r="242" spans="1:33" x14ac:dyDescent="0.25">
      <c r="A242" t="s">
        <v>251</v>
      </c>
      <c r="B242" s="52">
        <v>2024</v>
      </c>
      <c r="C242" s="52">
        <v>4</v>
      </c>
      <c r="D242" t="s">
        <v>1103</v>
      </c>
      <c r="E242" t="s">
        <v>1108</v>
      </c>
      <c r="F242" t="s">
        <v>1011</v>
      </c>
      <c r="G242" t="s">
        <v>1015</v>
      </c>
      <c r="H242" t="s">
        <v>1017</v>
      </c>
      <c r="I242" t="s">
        <v>1018</v>
      </c>
      <c r="J242" s="52">
        <v>39125.69</v>
      </c>
      <c r="K242" s="3">
        <v>101327.51</v>
      </c>
      <c r="L242" s="3" t="str">
        <f>TEXT(DATE(2000, Table1[[#This Row],[Month]], 1), "mmm")</f>
        <v>Apr</v>
      </c>
      <c r="R242">
        <v>2022</v>
      </c>
      <c r="S242" t="s">
        <v>1064</v>
      </c>
      <c r="T242" t="s">
        <v>1056</v>
      </c>
      <c r="U242" t="s">
        <v>1062</v>
      </c>
      <c r="V242">
        <v>652</v>
      </c>
      <c r="W242">
        <v>18588.13</v>
      </c>
      <c r="X242">
        <v>23798.36</v>
      </c>
      <c r="Y242">
        <v>13203.77</v>
      </c>
      <c r="Z242" t="s">
        <v>1047</v>
      </c>
      <c r="AD242">
        <v>2024</v>
      </c>
      <c r="AE242" t="s">
        <v>1024</v>
      </c>
      <c r="AF242">
        <v>32137.5</v>
      </c>
      <c r="AG242">
        <v>43769.34</v>
      </c>
    </row>
    <row r="243" spans="1:33" x14ac:dyDescent="0.25">
      <c r="A243" t="s">
        <v>252</v>
      </c>
      <c r="B243" s="52">
        <v>2023</v>
      </c>
      <c r="C243" s="52">
        <v>12</v>
      </c>
      <c r="D243" t="s">
        <v>1103</v>
      </c>
      <c r="E243" t="s">
        <v>1108</v>
      </c>
      <c r="F243" t="s">
        <v>1012</v>
      </c>
      <c r="G243" t="s">
        <v>1015</v>
      </c>
      <c r="H243" t="s">
        <v>1017</v>
      </c>
      <c r="I243" t="s">
        <v>1019</v>
      </c>
      <c r="J243" s="52">
        <v>40550.69</v>
      </c>
      <c r="K243" s="3">
        <v>110790.46</v>
      </c>
      <c r="L243" s="3" t="str">
        <f>TEXT(DATE(2000, Table1[[#This Row],[Month]], 1), "mmm")</f>
        <v>Dec</v>
      </c>
      <c r="R243">
        <v>2024</v>
      </c>
      <c r="S243" t="s">
        <v>1033</v>
      </c>
      <c r="T243" t="s">
        <v>1038</v>
      </c>
      <c r="U243" t="s">
        <v>1078</v>
      </c>
      <c r="V243">
        <v>541</v>
      </c>
      <c r="W243">
        <v>23840.01</v>
      </c>
      <c r="X243">
        <v>30547.33</v>
      </c>
      <c r="Y243">
        <v>15625.06</v>
      </c>
      <c r="Z243" t="s">
        <v>1051</v>
      </c>
      <c r="AD243">
        <v>2022</v>
      </c>
      <c r="AE243" t="s">
        <v>1085</v>
      </c>
      <c r="AF243">
        <v>69262.97</v>
      </c>
      <c r="AG243">
        <v>73236.990000000005</v>
      </c>
    </row>
    <row r="244" spans="1:33" x14ac:dyDescent="0.25">
      <c r="A244" t="s">
        <v>253</v>
      </c>
      <c r="B244" s="52">
        <v>2024</v>
      </c>
      <c r="C244" s="52">
        <v>11</v>
      </c>
      <c r="D244" t="s">
        <v>1104</v>
      </c>
      <c r="E244" t="s">
        <v>1107</v>
      </c>
      <c r="F244" t="s">
        <v>1011</v>
      </c>
      <c r="G244" t="s">
        <v>1015</v>
      </c>
      <c r="H244" t="s">
        <v>1013</v>
      </c>
      <c r="I244" t="s">
        <v>1019</v>
      </c>
      <c r="J244" s="52">
        <v>86029.58</v>
      </c>
      <c r="K244" s="3">
        <v>39496.31</v>
      </c>
      <c r="L244" s="3" t="str">
        <f>TEXT(DATE(2000, Table1[[#This Row],[Month]], 1), "mmm")</f>
        <v>Nov</v>
      </c>
      <c r="R244">
        <v>2022</v>
      </c>
      <c r="S244" t="s">
        <v>1070</v>
      </c>
      <c r="T244" t="s">
        <v>1034</v>
      </c>
      <c r="U244" t="s">
        <v>1079</v>
      </c>
      <c r="V244">
        <v>888</v>
      </c>
      <c r="W244">
        <v>32620.92</v>
      </c>
      <c r="X244">
        <v>41698.85</v>
      </c>
      <c r="Y244">
        <v>10021.64</v>
      </c>
      <c r="Z244" t="s">
        <v>1049</v>
      </c>
      <c r="AD244">
        <v>2025</v>
      </c>
      <c r="AE244" t="s">
        <v>1084</v>
      </c>
      <c r="AF244">
        <v>51939.4</v>
      </c>
      <c r="AG244">
        <v>67548.44</v>
      </c>
    </row>
    <row r="245" spans="1:33" x14ac:dyDescent="0.25">
      <c r="A245" t="s">
        <v>254</v>
      </c>
      <c r="B245" s="52">
        <v>2024</v>
      </c>
      <c r="C245" s="52">
        <v>5</v>
      </c>
      <c r="D245" t="s">
        <v>1104</v>
      </c>
      <c r="E245" t="s">
        <v>1107</v>
      </c>
      <c r="F245" t="s">
        <v>1012</v>
      </c>
      <c r="G245" t="s">
        <v>1014</v>
      </c>
      <c r="H245" t="s">
        <v>1017</v>
      </c>
      <c r="I245" t="s">
        <v>1019</v>
      </c>
      <c r="J245" s="52">
        <v>93651.55</v>
      </c>
      <c r="K245" s="3">
        <v>6840.57</v>
      </c>
      <c r="L245" s="3" t="str">
        <f>TEXT(DATE(2000, Table1[[#This Row],[Month]], 1), "mmm")</f>
        <v>May</v>
      </c>
      <c r="R245">
        <v>2023</v>
      </c>
      <c r="S245" t="s">
        <v>1058</v>
      </c>
      <c r="T245" t="s">
        <v>1042</v>
      </c>
      <c r="U245" t="s">
        <v>1048</v>
      </c>
      <c r="V245">
        <v>393</v>
      </c>
      <c r="W245">
        <v>37928.07</v>
      </c>
      <c r="X245">
        <v>40267.56</v>
      </c>
      <c r="Y245">
        <v>17684.57</v>
      </c>
      <c r="Z245" t="s">
        <v>1051</v>
      </c>
      <c r="AD245">
        <v>2024</v>
      </c>
      <c r="AE245" t="s">
        <v>1082</v>
      </c>
      <c r="AF245">
        <v>73132.45</v>
      </c>
      <c r="AG245">
        <v>82033.239999999991</v>
      </c>
    </row>
    <row r="246" spans="1:33" x14ac:dyDescent="0.25">
      <c r="A246" t="s">
        <v>255</v>
      </c>
      <c r="B246" s="52">
        <v>2023</v>
      </c>
      <c r="C246" s="52">
        <v>10</v>
      </c>
      <c r="D246" t="s">
        <v>1104</v>
      </c>
      <c r="E246" t="s">
        <v>1108</v>
      </c>
      <c r="F246" t="s">
        <v>1011</v>
      </c>
      <c r="G246" t="s">
        <v>1015</v>
      </c>
      <c r="H246" t="s">
        <v>1013</v>
      </c>
      <c r="I246" t="s">
        <v>1019</v>
      </c>
      <c r="J246" s="52">
        <v>17894.669999999998</v>
      </c>
      <c r="K246" s="3">
        <v>77453.05</v>
      </c>
      <c r="L246" s="3" t="str">
        <f>TEXT(DATE(2000, Table1[[#This Row],[Month]], 1), "mmm")</f>
        <v>Oct</v>
      </c>
      <c r="R246">
        <v>2024</v>
      </c>
      <c r="S246" t="s">
        <v>1052</v>
      </c>
      <c r="T246" t="s">
        <v>1042</v>
      </c>
      <c r="U246" t="s">
        <v>1074</v>
      </c>
      <c r="V246">
        <v>778</v>
      </c>
      <c r="W246">
        <v>29680.13</v>
      </c>
      <c r="X246">
        <v>31184.76</v>
      </c>
      <c r="Y246">
        <v>12501.6</v>
      </c>
      <c r="Z246" t="s">
        <v>1044</v>
      </c>
      <c r="AD246">
        <v>2023</v>
      </c>
      <c r="AE246" t="s">
        <v>1084</v>
      </c>
      <c r="AF246">
        <v>7782.56</v>
      </c>
      <c r="AG246">
        <v>22540.67</v>
      </c>
    </row>
    <row r="247" spans="1:33" x14ac:dyDescent="0.25">
      <c r="A247" t="s">
        <v>256</v>
      </c>
      <c r="B247" s="52">
        <v>2023</v>
      </c>
      <c r="C247" s="52">
        <v>7</v>
      </c>
      <c r="D247" t="s">
        <v>1104</v>
      </c>
      <c r="E247" t="s">
        <v>1108</v>
      </c>
      <c r="F247" t="s">
        <v>1012</v>
      </c>
      <c r="G247" t="s">
        <v>1015</v>
      </c>
      <c r="H247" t="s">
        <v>1013</v>
      </c>
      <c r="I247" t="s">
        <v>1018</v>
      </c>
      <c r="J247" s="52">
        <v>75319.44</v>
      </c>
      <c r="K247" s="3">
        <v>72254.27</v>
      </c>
      <c r="L247" s="3" t="str">
        <f>TEXT(DATE(2000, Table1[[#This Row],[Month]], 1), "mmm")</f>
        <v>Jul</v>
      </c>
      <c r="R247">
        <v>2023</v>
      </c>
      <c r="S247" t="s">
        <v>1061</v>
      </c>
      <c r="T247" t="s">
        <v>1045</v>
      </c>
      <c r="U247" t="s">
        <v>1067</v>
      </c>
      <c r="V247">
        <v>837</v>
      </c>
      <c r="W247">
        <v>11528.08</v>
      </c>
      <c r="X247">
        <v>15708.08</v>
      </c>
      <c r="Y247">
        <v>5821.65</v>
      </c>
      <c r="Z247" t="s">
        <v>1040</v>
      </c>
      <c r="AD247">
        <v>2023</v>
      </c>
      <c r="AE247" t="s">
        <v>1081</v>
      </c>
      <c r="AF247">
        <v>42086.04</v>
      </c>
      <c r="AG247">
        <v>59670.21</v>
      </c>
    </row>
    <row r="248" spans="1:33" x14ac:dyDescent="0.25">
      <c r="A248" t="s">
        <v>257</v>
      </c>
      <c r="B248" s="52">
        <v>2023</v>
      </c>
      <c r="C248" s="52">
        <v>11</v>
      </c>
      <c r="D248" t="s">
        <v>1104</v>
      </c>
      <c r="E248" t="s">
        <v>1108</v>
      </c>
      <c r="F248" t="s">
        <v>1012</v>
      </c>
      <c r="G248" t="s">
        <v>1014</v>
      </c>
      <c r="H248" t="s">
        <v>1017</v>
      </c>
      <c r="I248" t="s">
        <v>1018</v>
      </c>
      <c r="J248" s="52">
        <v>91882.28</v>
      </c>
      <c r="K248" s="3">
        <v>40883.65</v>
      </c>
      <c r="L248" s="3" t="str">
        <f>TEXT(DATE(2000, Table1[[#This Row],[Month]], 1), "mmm")</f>
        <v>Nov</v>
      </c>
      <c r="R248">
        <v>2025</v>
      </c>
      <c r="S248" t="s">
        <v>1050</v>
      </c>
      <c r="T248" t="s">
        <v>1045</v>
      </c>
      <c r="U248" t="s">
        <v>1076</v>
      </c>
      <c r="V248">
        <v>86</v>
      </c>
      <c r="W248">
        <v>20686.150000000001</v>
      </c>
      <c r="X248">
        <v>25959.32</v>
      </c>
      <c r="Y248">
        <v>15978.68</v>
      </c>
      <c r="Z248" t="s">
        <v>1044</v>
      </c>
      <c r="AD248">
        <v>2025</v>
      </c>
      <c r="AE248" t="s">
        <v>1024</v>
      </c>
      <c r="AF248">
        <v>96842.559999999998</v>
      </c>
      <c r="AG248">
        <v>109489.49</v>
      </c>
    </row>
    <row r="249" spans="1:33" x14ac:dyDescent="0.25">
      <c r="A249" t="s">
        <v>258</v>
      </c>
      <c r="B249" s="52">
        <v>2024</v>
      </c>
      <c r="C249" s="52">
        <v>8</v>
      </c>
      <c r="D249" t="s">
        <v>1103</v>
      </c>
      <c r="E249" t="s">
        <v>1108</v>
      </c>
      <c r="F249" t="s">
        <v>1013</v>
      </c>
      <c r="G249" t="s">
        <v>1014</v>
      </c>
      <c r="H249" t="s">
        <v>1016</v>
      </c>
      <c r="I249" t="s">
        <v>1018</v>
      </c>
      <c r="J249" s="52">
        <v>50616.69</v>
      </c>
      <c r="K249" s="3">
        <v>36491.06</v>
      </c>
      <c r="L249" s="3" t="str">
        <f>TEXT(DATE(2000, Table1[[#This Row],[Month]], 1), "mmm")</f>
        <v>Aug</v>
      </c>
      <c r="R249">
        <v>2024</v>
      </c>
      <c r="S249" t="s">
        <v>1061</v>
      </c>
      <c r="T249" t="s">
        <v>1034</v>
      </c>
      <c r="U249" t="s">
        <v>1035</v>
      </c>
      <c r="V249">
        <v>456</v>
      </c>
      <c r="W249">
        <v>4261.51</v>
      </c>
      <c r="X249">
        <v>10587.13</v>
      </c>
      <c r="Y249">
        <v>2919.7</v>
      </c>
      <c r="Z249" t="s">
        <v>1047</v>
      </c>
      <c r="AD249">
        <v>2024</v>
      </c>
      <c r="AE249" t="s">
        <v>1025</v>
      </c>
      <c r="AF249">
        <v>15791.18</v>
      </c>
      <c r="AG249">
        <v>21885.74</v>
      </c>
    </row>
    <row r="250" spans="1:33" x14ac:dyDescent="0.25">
      <c r="A250" t="s">
        <v>259</v>
      </c>
      <c r="B250" s="52">
        <v>2024</v>
      </c>
      <c r="C250" s="52">
        <v>12</v>
      </c>
      <c r="D250" t="s">
        <v>1104</v>
      </c>
      <c r="E250" t="s">
        <v>1107</v>
      </c>
      <c r="F250" t="s">
        <v>1011</v>
      </c>
      <c r="G250" t="s">
        <v>1014</v>
      </c>
      <c r="H250" t="s">
        <v>1016</v>
      </c>
      <c r="I250" t="s">
        <v>1020</v>
      </c>
      <c r="J250" s="52">
        <v>31832.89</v>
      </c>
      <c r="K250" s="3">
        <v>20509.55</v>
      </c>
      <c r="L250" s="3" t="str">
        <f>TEXT(DATE(2000, Table1[[#This Row],[Month]], 1), "mmm")</f>
        <v>Dec</v>
      </c>
      <c r="R250">
        <v>2022</v>
      </c>
      <c r="S250" t="s">
        <v>1033</v>
      </c>
      <c r="T250" t="s">
        <v>1045</v>
      </c>
      <c r="U250" t="s">
        <v>1046</v>
      </c>
      <c r="V250">
        <v>988</v>
      </c>
      <c r="W250">
        <v>10844.44</v>
      </c>
      <c r="X250">
        <v>17566.400000000001</v>
      </c>
      <c r="Y250">
        <v>3900.67</v>
      </c>
      <c r="Z250" t="s">
        <v>1049</v>
      </c>
      <c r="AD250">
        <v>2023</v>
      </c>
      <c r="AE250" t="s">
        <v>1084</v>
      </c>
      <c r="AF250">
        <v>92254.91</v>
      </c>
      <c r="AG250">
        <v>93695.24</v>
      </c>
    </row>
    <row r="251" spans="1:33" x14ac:dyDescent="0.25">
      <c r="A251" t="s">
        <v>260</v>
      </c>
      <c r="B251" s="52">
        <v>2022</v>
      </c>
      <c r="C251" s="52">
        <v>5</v>
      </c>
      <c r="D251" t="s">
        <v>1103</v>
      </c>
      <c r="E251" t="s">
        <v>1107</v>
      </c>
      <c r="F251" t="s">
        <v>1012</v>
      </c>
      <c r="G251" t="s">
        <v>1014</v>
      </c>
      <c r="H251" t="s">
        <v>1017</v>
      </c>
      <c r="I251" t="s">
        <v>1020</v>
      </c>
      <c r="J251" s="52">
        <v>96801.5</v>
      </c>
      <c r="K251" s="3">
        <v>41467.79</v>
      </c>
      <c r="L251" s="3" t="str">
        <f>TEXT(DATE(2000, Table1[[#This Row],[Month]], 1), "mmm")</f>
        <v>May</v>
      </c>
      <c r="R251">
        <v>2025</v>
      </c>
      <c r="S251" t="s">
        <v>1052</v>
      </c>
      <c r="T251" t="s">
        <v>1038</v>
      </c>
      <c r="U251" t="s">
        <v>1039</v>
      </c>
      <c r="V251">
        <v>630</v>
      </c>
      <c r="W251">
        <v>47091.16</v>
      </c>
      <c r="X251">
        <v>56701.710000000006</v>
      </c>
      <c r="Y251">
        <v>22426.63</v>
      </c>
      <c r="Z251" t="s">
        <v>1036</v>
      </c>
      <c r="AD251">
        <v>2022</v>
      </c>
      <c r="AE251" t="s">
        <v>1084</v>
      </c>
      <c r="AF251">
        <v>39301.660000000003</v>
      </c>
      <c r="AG251">
        <v>56426.61</v>
      </c>
    </row>
    <row r="252" spans="1:33" x14ac:dyDescent="0.25">
      <c r="A252" t="s">
        <v>261</v>
      </c>
      <c r="B252" s="52">
        <v>2023</v>
      </c>
      <c r="C252" s="52">
        <v>2</v>
      </c>
      <c r="D252" t="s">
        <v>1103</v>
      </c>
      <c r="E252" t="s">
        <v>1108</v>
      </c>
      <c r="F252" t="s">
        <v>1013</v>
      </c>
      <c r="G252" t="s">
        <v>1014</v>
      </c>
      <c r="H252" t="s">
        <v>1017</v>
      </c>
      <c r="I252" t="s">
        <v>1018</v>
      </c>
      <c r="J252" s="52">
        <v>17108.95</v>
      </c>
      <c r="K252" s="3">
        <v>24633.24</v>
      </c>
      <c r="L252" s="3" t="str">
        <f>TEXT(DATE(2000, Table1[[#This Row],[Month]], 1), "mmm")</f>
        <v>Feb</v>
      </c>
      <c r="R252">
        <v>2024</v>
      </c>
      <c r="S252" t="s">
        <v>1071</v>
      </c>
      <c r="T252" t="s">
        <v>1056</v>
      </c>
      <c r="U252" t="s">
        <v>1060</v>
      </c>
      <c r="V252">
        <v>63</v>
      </c>
      <c r="W252">
        <v>40131.1</v>
      </c>
      <c r="X252">
        <v>41727.370000000003</v>
      </c>
      <c r="Y252">
        <v>17441.21</v>
      </c>
      <c r="Z252" t="s">
        <v>1036</v>
      </c>
      <c r="AD252">
        <v>2022</v>
      </c>
      <c r="AE252" t="s">
        <v>1081</v>
      </c>
      <c r="AF252">
        <v>24446.55</v>
      </c>
      <c r="AG252">
        <v>39199.61</v>
      </c>
    </row>
    <row r="253" spans="1:33" x14ac:dyDescent="0.25">
      <c r="A253" t="s">
        <v>262</v>
      </c>
      <c r="B253" s="52">
        <v>2022</v>
      </c>
      <c r="C253" s="52">
        <v>5</v>
      </c>
      <c r="D253" t="s">
        <v>1103</v>
      </c>
      <c r="E253" t="s">
        <v>1108</v>
      </c>
      <c r="F253" t="s">
        <v>1013</v>
      </c>
      <c r="G253" t="s">
        <v>1014</v>
      </c>
      <c r="H253" t="s">
        <v>1013</v>
      </c>
      <c r="I253" t="s">
        <v>1019</v>
      </c>
      <c r="J253" s="52">
        <v>83920.95</v>
      </c>
      <c r="K253" s="3">
        <v>6452.87</v>
      </c>
      <c r="L253" s="3" t="str">
        <f>TEXT(DATE(2000, Table1[[#This Row],[Month]], 1), "mmm")</f>
        <v>May</v>
      </c>
      <c r="R253">
        <v>2024</v>
      </c>
      <c r="S253" t="s">
        <v>1071</v>
      </c>
      <c r="T253" t="s">
        <v>1038</v>
      </c>
      <c r="U253" t="s">
        <v>1063</v>
      </c>
      <c r="V253">
        <v>420</v>
      </c>
      <c r="W253">
        <v>38926.550000000003</v>
      </c>
      <c r="X253">
        <v>45909.59</v>
      </c>
      <c r="Y253">
        <v>21567.59</v>
      </c>
      <c r="Z253" t="s">
        <v>1044</v>
      </c>
      <c r="AD253">
        <v>2023</v>
      </c>
      <c r="AE253" t="s">
        <v>1023</v>
      </c>
      <c r="AF253">
        <v>70560.91</v>
      </c>
      <c r="AG253">
        <v>76162.350000000006</v>
      </c>
    </row>
    <row r="254" spans="1:33" x14ac:dyDescent="0.25">
      <c r="A254" t="s">
        <v>263</v>
      </c>
      <c r="B254" s="52">
        <v>2022</v>
      </c>
      <c r="C254" s="52">
        <v>11</v>
      </c>
      <c r="D254" t="s">
        <v>1104</v>
      </c>
      <c r="E254" t="s">
        <v>1107</v>
      </c>
      <c r="F254" t="s">
        <v>1011</v>
      </c>
      <c r="G254" t="s">
        <v>1015</v>
      </c>
      <c r="H254" t="s">
        <v>1017</v>
      </c>
      <c r="I254" t="s">
        <v>1019</v>
      </c>
      <c r="J254" s="52">
        <v>74899.990000000005</v>
      </c>
      <c r="K254" s="3">
        <v>38194.11</v>
      </c>
      <c r="L254" s="3" t="str">
        <f>TEXT(DATE(2000, Table1[[#This Row],[Month]], 1), "mmm")</f>
        <v>Nov</v>
      </c>
      <c r="R254">
        <v>2025</v>
      </c>
      <c r="S254" t="s">
        <v>1050</v>
      </c>
      <c r="T254" t="s">
        <v>1038</v>
      </c>
      <c r="U254" t="s">
        <v>1063</v>
      </c>
      <c r="V254">
        <v>746</v>
      </c>
      <c r="W254">
        <v>12553.2</v>
      </c>
      <c r="X254">
        <v>13182.54</v>
      </c>
      <c r="Y254">
        <v>6960.06</v>
      </c>
      <c r="Z254" t="s">
        <v>1044</v>
      </c>
      <c r="AD254">
        <v>2025</v>
      </c>
      <c r="AE254" t="s">
        <v>1024</v>
      </c>
      <c r="AF254">
        <v>23338.82</v>
      </c>
      <c r="AG254">
        <v>41073.360000000001</v>
      </c>
    </row>
    <row r="255" spans="1:33" x14ac:dyDescent="0.25">
      <c r="A255" t="s">
        <v>264</v>
      </c>
      <c r="B255" s="52">
        <v>2024</v>
      </c>
      <c r="C255" s="52">
        <v>1</v>
      </c>
      <c r="D255" t="s">
        <v>1104</v>
      </c>
      <c r="E255" t="s">
        <v>1107</v>
      </c>
      <c r="F255" t="s">
        <v>1013</v>
      </c>
      <c r="G255" t="s">
        <v>1015</v>
      </c>
      <c r="H255" t="s">
        <v>1013</v>
      </c>
      <c r="I255" t="s">
        <v>1020</v>
      </c>
      <c r="J255" s="52">
        <v>53508.86</v>
      </c>
      <c r="K255" s="3">
        <v>31935.8</v>
      </c>
      <c r="L255" s="3" t="str">
        <f>TEXT(DATE(2000, Table1[[#This Row],[Month]], 1), "mmm")</f>
        <v>Jan</v>
      </c>
      <c r="R255">
        <v>2023</v>
      </c>
      <c r="S255" t="s">
        <v>1054</v>
      </c>
      <c r="T255" t="s">
        <v>1038</v>
      </c>
      <c r="U255" t="s">
        <v>1063</v>
      </c>
      <c r="V255">
        <v>800</v>
      </c>
      <c r="W255">
        <v>47908.67</v>
      </c>
      <c r="X255">
        <v>56567.25</v>
      </c>
      <c r="Y255">
        <v>27934.89</v>
      </c>
      <c r="Z255" t="s">
        <v>1047</v>
      </c>
      <c r="AD255">
        <v>2025</v>
      </c>
      <c r="AE255" t="s">
        <v>1081</v>
      </c>
      <c r="AF255">
        <v>52676.78</v>
      </c>
      <c r="AG255">
        <v>57923.83</v>
      </c>
    </row>
    <row r="256" spans="1:33" x14ac:dyDescent="0.25">
      <c r="A256" t="s">
        <v>265</v>
      </c>
      <c r="B256" s="52">
        <v>2022</v>
      </c>
      <c r="C256" s="52">
        <v>4</v>
      </c>
      <c r="D256" t="s">
        <v>1103</v>
      </c>
      <c r="E256" t="s">
        <v>1108</v>
      </c>
      <c r="F256" t="s">
        <v>1012</v>
      </c>
      <c r="G256" t="s">
        <v>1014</v>
      </c>
      <c r="H256" t="s">
        <v>1016</v>
      </c>
      <c r="I256" t="s">
        <v>1018</v>
      </c>
      <c r="J256" s="52">
        <v>16795</v>
      </c>
      <c r="K256" s="3">
        <v>61670.43</v>
      </c>
      <c r="L256" s="3" t="str">
        <f>TEXT(DATE(2000, Table1[[#This Row],[Month]], 1), "mmm")</f>
        <v>Apr</v>
      </c>
      <c r="R256">
        <v>2024</v>
      </c>
      <c r="S256" t="s">
        <v>1058</v>
      </c>
      <c r="T256" t="s">
        <v>1034</v>
      </c>
      <c r="U256" t="s">
        <v>1073</v>
      </c>
      <c r="V256">
        <v>47</v>
      </c>
      <c r="W256">
        <v>36367.660000000003</v>
      </c>
      <c r="X256">
        <v>44356</v>
      </c>
      <c r="Y256">
        <v>18957.77</v>
      </c>
      <c r="Z256" t="s">
        <v>1049</v>
      </c>
      <c r="AD256">
        <v>2023</v>
      </c>
      <c r="AE256" t="s">
        <v>1082</v>
      </c>
      <c r="AF256">
        <v>26827.17</v>
      </c>
      <c r="AG256">
        <v>42662.009999999987</v>
      </c>
    </row>
    <row r="257" spans="1:33" x14ac:dyDescent="0.25">
      <c r="A257" t="s">
        <v>266</v>
      </c>
      <c r="B257" s="52">
        <v>2022</v>
      </c>
      <c r="C257" s="52">
        <v>8</v>
      </c>
      <c r="D257" t="s">
        <v>1103</v>
      </c>
      <c r="E257" t="s">
        <v>1108</v>
      </c>
      <c r="F257" t="s">
        <v>1013</v>
      </c>
      <c r="G257" t="s">
        <v>1015</v>
      </c>
      <c r="H257" t="s">
        <v>1017</v>
      </c>
      <c r="I257" t="s">
        <v>1019</v>
      </c>
      <c r="J257" s="52">
        <v>11574.26</v>
      </c>
      <c r="K257" s="3">
        <v>16250.22</v>
      </c>
      <c r="L257" s="3" t="str">
        <f>TEXT(DATE(2000, Table1[[#This Row],[Month]], 1), "mmm")</f>
        <v>Aug</v>
      </c>
      <c r="R257">
        <v>2025</v>
      </c>
      <c r="S257" t="s">
        <v>1037</v>
      </c>
      <c r="T257" t="s">
        <v>1056</v>
      </c>
      <c r="U257" t="s">
        <v>1057</v>
      </c>
      <c r="V257">
        <v>706</v>
      </c>
      <c r="W257">
        <v>8689.65</v>
      </c>
      <c r="X257">
        <v>13057.85</v>
      </c>
      <c r="Y257">
        <v>3791.72</v>
      </c>
      <c r="Z257" t="s">
        <v>1044</v>
      </c>
      <c r="AD257">
        <v>2025</v>
      </c>
      <c r="AE257" t="s">
        <v>1083</v>
      </c>
      <c r="AF257">
        <v>21751.03</v>
      </c>
      <c r="AG257">
        <v>24605.46</v>
      </c>
    </row>
    <row r="258" spans="1:33" x14ac:dyDescent="0.25">
      <c r="A258" t="s">
        <v>267</v>
      </c>
      <c r="B258" s="52">
        <v>2022</v>
      </c>
      <c r="C258" s="52">
        <v>10</v>
      </c>
      <c r="D258" t="s">
        <v>1104</v>
      </c>
      <c r="E258" t="s">
        <v>1107</v>
      </c>
      <c r="F258" t="s">
        <v>1013</v>
      </c>
      <c r="G258" t="s">
        <v>1015</v>
      </c>
      <c r="H258" t="s">
        <v>1016</v>
      </c>
      <c r="I258" t="s">
        <v>1020</v>
      </c>
      <c r="J258" s="52">
        <v>97362.73</v>
      </c>
      <c r="K258" s="3">
        <v>6362.99</v>
      </c>
      <c r="L258" s="3" t="str">
        <f>TEXT(DATE(2000, Table1[[#This Row],[Month]], 1), "mmm")</f>
        <v>Oct</v>
      </c>
      <c r="R258">
        <v>2023</v>
      </c>
      <c r="S258" t="s">
        <v>1033</v>
      </c>
      <c r="T258" t="s">
        <v>1042</v>
      </c>
      <c r="U258" t="s">
        <v>1059</v>
      </c>
      <c r="V258">
        <v>877</v>
      </c>
      <c r="W258">
        <v>16637.38</v>
      </c>
      <c r="X258">
        <v>25421.45</v>
      </c>
      <c r="Y258">
        <v>6440.43</v>
      </c>
      <c r="Z258" t="s">
        <v>1051</v>
      </c>
      <c r="AD258">
        <v>2023</v>
      </c>
      <c r="AE258" t="s">
        <v>1085</v>
      </c>
      <c r="AF258">
        <v>30588.04</v>
      </c>
      <c r="AG258">
        <v>45124.62</v>
      </c>
    </row>
    <row r="259" spans="1:33" x14ac:dyDescent="0.25">
      <c r="A259" t="s">
        <v>268</v>
      </c>
      <c r="B259" s="52">
        <v>2024</v>
      </c>
      <c r="C259" s="52">
        <v>10</v>
      </c>
      <c r="D259" t="s">
        <v>1104</v>
      </c>
      <c r="E259" t="s">
        <v>1108</v>
      </c>
      <c r="F259" t="s">
        <v>1013</v>
      </c>
      <c r="G259" t="s">
        <v>1015</v>
      </c>
      <c r="H259" t="s">
        <v>1013</v>
      </c>
      <c r="I259" t="s">
        <v>1019</v>
      </c>
      <c r="J259" s="52">
        <v>79760.78</v>
      </c>
      <c r="K259" s="3">
        <v>30708.240000000002</v>
      </c>
      <c r="L259" s="3" t="str">
        <f>TEXT(DATE(2000, Table1[[#This Row],[Month]], 1), "mmm")</f>
        <v>Oct</v>
      </c>
      <c r="R259">
        <v>2022</v>
      </c>
      <c r="S259" t="s">
        <v>1058</v>
      </c>
      <c r="T259" t="s">
        <v>1056</v>
      </c>
      <c r="U259" t="s">
        <v>1072</v>
      </c>
      <c r="V259">
        <v>37</v>
      </c>
      <c r="W259">
        <v>12999.63</v>
      </c>
      <c r="X259">
        <v>16952.93</v>
      </c>
      <c r="Y259">
        <v>10338.48</v>
      </c>
      <c r="Z259" t="s">
        <v>1049</v>
      </c>
      <c r="AD259">
        <v>2024</v>
      </c>
      <c r="AE259" t="s">
        <v>1024</v>
      </c>
      <c r="AF259">
        <v>27315.95</v>
      </c>
      <c r="AG259">
        <v>43581.51</v>
      </c>
    </row>
    <row r="260" spans="1:33" x14ac:dyDescent="0.25">
      <c r="A260" t="s">
        <v>269</v>
      </c>
      <c r="B260" s="52">
        <v>2023</v>
      </c>
      <c r="C260" s="52">
        <v>1</v>
      </c>
      <c r="D260" t="s">
        <v>1103</v>
      </c>
      <c r="E260" t="s">
        <v>1107</v>
      </c>
      <c r="F260" t="s">
        <v>1013</v>
      </c>
      <c r="G260" t="s">
        <v>1015</v>
      </c>
      <c r="H260" t="s">
        <v>1016</v>
      </c>
      <c r="I260" t="s">
        <v>1020</v>
      </c>
      <c r="J260" s="52">
        <v>60264.54</v>
      </c>
      <c r="K260" s="3">
        <v>113429.83</v>
      </c>
      <c r="L260" s="3" t="str">
        <f>TEXT(DATE(2000, Table1[[#This Row],[Month]], 1), "mmm")</f>
        <v>Jan</v>
      </c>
      <c r="R260">
        <v>2025</v>
      </c>
      <c r="S260" t="s">
        <v>1033</v>
      </c>
      <c r="T260" t="s">
        <v>1056</v>
      </c>
      <c r="U260" t="s">
        <v>1072</v>
      </c>
      <c r="V260">
        <v>691</v>
      </c>
      <c r="W260">
        <v>47684.480000000003</v>
      </c>
      <c r="X260">
        <v>51045.04</v>
      </c>
      <c r="Y260">
        <v>31164.83</v>
      </c>
      <c r="Z260" t="s">
        <v>1044</v>
      </c>
      <c r="AD260">
        <v>2022</v>
      </c>
      <c r="AE260" t="s">
        <v>1082</v>
      </c>
      <c r="AF260">
        <v>74709.600000000006</v>
      </c>
      <c r="AG260">
        <v>80120.150000000009</v>
      </c>
    </row>
    <row r="261" spans="1:33" x14ac:dyDescent="0.25">
      <c r="A261" t="s">
        <v>270</v>
      </c>
      <c r="B261" s="52">
        <v>2024</v>
      </c>
      <c r="C261" s="52">
        <v>8</v>
      </c>
      <c r="D261" t="s">
        <v>1104</v>
      </c>
      <c r="E261" t="s">
        <v>1107</v>
      </c>
      <c r="F261" t="s">
        <v>1013</v>
      </c>
      <c r="G261" t="s">
        <v>1015</v>
      </c>
      <c r="H261" t="s">
        <v>1016</v>
      </c>
      <c r="I261" t="s">
        <v>1020</v>
      </c>
      <c r="J261" s="52">
        <v>91786.68</v>
      </c>
      <c r="K261" s="3">
        <v>21186.400000000001</v>
      </c>
      <c r="L261" s="3" t="str">
        <f>TEXT(DATE(2000, Table1[[#This Row],[Month]], 1), "mmm")</f>
        <v>Aug</v>
      </c>
      <c r="R261">
        <v>2024</v>
      </c>
      <c r="S261" t="s">
        <v>1061</v>
      </c>
      <c r="T261" t="s">
        <v>1042</v>
      </c>
      <c r="U261" t="s">
        <v>1053</v>
      </c>
      <c r="V261">
        <v>245</v>
      </c>
      <c r="W261">
        <v>42817.84</v>
      </c>
      <c r="X261">
        <v>43336.2</v>
      </c>
      <c r="Y261">
        <v>25004.71</v>
      </c>
      <c r="Z261" t="s">
        <v>1036</v>
      </c>
      <c r="AD261">
        <v>2022</v>
      </c>
      <c r="AE261" t="s">
        <v>1023</v>
      </c>
      <c r="AF261">
        <v>20251.099999999999</v>
      </c>
      <c r="AG261">
        <v>36446.160000000003</v>
      </c>
    </row>
    <row r="262" spans="1:33" x14ac:dyDescent="0.25">
      <c r="A262" t="s">
        <v>271</v>
      </c>
      <c r="B262" s="52">
        <v>2024</v>
      </c>
      <c r="C262" s="52">
        <v>1</v>
      </c>
      <c r="D262" t="s">
        <v>1103</v>
      </c>
      <c r="E262" t="s">
        <v>1108</v>
      </c>
      <c r="F262" t="s">
        <v>1013</v>
      </c>
      <c r="G262" t="s">
        <v>1014</v>
      </c>
      <c r="H262" t="s">
        <v>1013</v>
      </c>
      <c r="I262" t="s">
        <v>1020</v>
      </c>
      <c r="J262" s="52">
        <v>70134.850000000006</v>
      </c>
      <c r="K262" s="3">
        <v>86234.45</v>
      </c>
      <c r="L262" s="3" t="str">
        <f>TEXT(DATE(2000, Table1[[#This Row],[Month]], 1), "mmm")</f>
        <v>Jan</v>
      </c>
      <c r="R262">
        <v>2022</v>
      </c>
      <c r="S262" t="s">
        <v>1058</v>
      </c>
      <c r="T262" t="s">
        <v>1034</v>
      </c>
      <c r="U262" t="s">
        <v>1069</v>
      </c>
      <c r="V262">
        <v>927</v>
      </c>
      <c r="W262">
        <v>24889.05</v>
      </c>
      <c r="X262">
        <v>27899.66</v>
      </c>
      <c r="Y262">
        <v>17364.72</v>
      </c>
      <c r="Z262" t="s">
        <v>1051</v>
      </c>
      <c r="AD262">
        <v>2023</v>
      </c>
      <c r="AE262" t="s">
        <v>1083</v>
      </c>
      <c r="AF262">
        <v>36150.22</v>
      </c>
      <c r="AG262">
        <v>44467.62</v>
      </c>
    </row>
    <row r="263" spans="1:33" x14ac:dyDescent="0.25">
      <c r="A263" t="s">
        <v>272</v>
      </c>
      <c r="B263" s="52">
        <v>2022</v>
      </c>
      <c r="C263" s="52">
        <v>5</v>
      </c>
      <c r="D263" t="s">
        <v>1103</v>
      </c>
      <c r="E263" t="s">
        <v>1108</v>
      </c>
      <c r="F263" t="s">
        <v>1012</v>
      </c>
      <c r="G263" t="s">
        <v>1014</v>
      </c>
      <c r="H263" t="s">
        <v>1017</v>
      </c>
      <c r="I263" t="s">
        <v>1018</v>
      </c>
      <c r="J263" s="52">
        <v>19357.759999999998</v>
      </c>
      <c r="K263" s="3">
        <v>9152.14</v>
      </c>
      <c r="L263" s="3" t="str">
        <f>TEXT(DATE(2000, Table1[[#This Row],[Month]], 1), "mmm")</f>
        <v>May</v>
      </c>
      <c r="R263">
        <v>2022</v>
      </c>
      <c r="S263" t="s">
        <v>1071</v>
      </c>
      <c r="T263" t="s">
        <v>1034</v>
      </c>
      <c r="U263" t="s">
        <v>1079</v>
      </c>
      <c r="V263">
        <v>630</v>
      </c>
      <c r="W263">
        <v>16507.21</v>
      </c>
      <c r="X263">
        <v>21564.560000000001</v>
      </c>
      <c r="Y263">
        <v>11379.64</v>
      </c>
      <c r="Z263" t="s">
        <v>1047</v>
      </c>
      <c r="AD263">
        <v>2022</v>
      </c>
      <c r="AE263" t="s">
        <v>1082</v>
      </c>
      <c r="AF263">
        <v>18839.8</v>
      </c>
      <c r="AG263">
        <v>29565.18</v>
      </c>
    </row>
    <row r="264" spans="1:33" x14ac:dyDescent="0.25">
      <c r="A264" t="s">
        <v>273</v>
      </c>
      <c r="B264" s="52">
        <v>2022</v>
      </c>
      <c r="C264" s="52">
        <v>2</v>
      </c>
      <c r="D264" t="s">
        <v>1103</v>
      </c>
      <c r="E264" t="s">
        <v>1108</v>
      </c>
      <c r="F264" t="s">
        <v>1011</v>
      </c>
      <c r="G264" t="s">
        <v>1014</v>
      </c>
      <c r="H264" t="s">
        <v>1016</v>
      </c>
      <c r="I264" t="s">
        <v>1019</v>
      </c>
      <c r="J264" s="52">
        <v>25651.439999999999</v>
      </c>
      <c r="K264" s="3">
        <v>104388.28</v>
      </c>
      <c r="L264" s="3" t="str">
        <f>TEXT(DATE(2000, Table1[[#This Row],[Month]], 1), "mmm")</f>
        <v>Feb</v>
      </c>
      <c r="R264">
        <v>2023</v>
      </c>
      <c r="S264" t="s">
        <v>1070</v>
      </c>
      <c r="T264" t="s">
        <v>1034</v>
      </c>
      <c r="U264" t="s">
        <v>1079</v>
      </c>
      <c r="V264">
        <v>77</v>
      </c>
      <c r="W264">
        <v>32925.43</v>
      </c>
      <c r="X264">
        <v>36706.239999999998</v>
      </c>
      <c r="Y264">
        <v>16641.07</v>
      </c>
      <c r="Z264" t="s">
        <v>1036</v>
      </c>
      <c r="AD264">
        <v>2025</v>
      </c>
      <c r="AE264" t="s">
        <v>1024</v>
      </c>
      <c r="AF264">
        <v>86623.79</v>
      </c>
      <c r="AG264">
        <v>104536.16</v>
      </c>
    </row>
    <row r="265" spans="1:33" x14ac:dyDescent="0.25">
      <c r="A265" t="s">
        <v>274</v>
      </c>
      <c r="B265" s="52">
        <v>2024</v>
      </c>
      <c r="C265" s="52">
        <v>6</v>
      </c>
      <c r="D265" t="s">
        <v>1104</v>
      </c>
      <c r="E265" t="s">
        <v>1107</v>
      </c>
      <c r="F265" t="s">
        <v>1012</v>
      </c>
      <c r="G265" t="s">
        <v>1015</v>
      </c>
      <c r="H265" t="s">
        <v>1013</v>
      </c>
      <c r="I265" t="s">
        <v>1019</v>
      </c>
      <c r="J265" s="52">
        <v>50792.59</v>
      </c>
      <c r="K265" s="3">
        <v>54954.86</v>
      </c>
      <c r="L265" s="3" t="str">
        <f>TEXT(DATE(2000, Table1[[#This Row],[Month]], 1), "mmm")</f>
        <v>Jun</v>
      </c>
      <c r="R265">
        <v>2022</v>
      </c>
      <c r="S265" t="s">
        <v>1041</v>
      </c>
      <c r="T265" t="s">
        <v>1042</v>
      </c>
      <c r="U265" t="s">
        <v>1074</v>
      </c>
      <c r="V265">
        <v>811</v>
      </c>
      <c r="W265">
        <v>23620.799999999999</v>
      </c>
      <c r="X265">
        <v>24850</v>
      </c>
      <c r="Y265">
        <v>14863.75</v>
      </c>
      <c r="Z265" t="s">
        <v>1044</v>
      </c>
      <c r="AD265">
        <v>2023</v>
      </c>
      <c r="AE265" t="s">
        <v>1025</v>
      </c>
      <c r="AF265">
        <v>34249.08</v>
      </c>
      <c r="AG265">
        <v>39496.240000000013</v>
      </c>
    </row>
    <row r="266" spans="1:33" x14ac:dyDescent="0.25">
      <c r="A266" t="s">
        <v>275</v>
      </c>
      <c r="B266" s="52">
        <v>2023</v>
      </c>
      <c r="C266" s="52">
        <v>6</v>
      </c>
      <c r="D266" t="s">
        <v>1104</v>
      </c>
      <c r="E266" t="s">
        <v>1108</v>
      </c>
      <c r="F266" t="s">
        <v>1013</v>
      </c>
      <c r="G266" t="s">
        <v>1015</v>
      </c>
      <c r="H266" t="s">
        <v>1016</v>
      </c>
      <c r="I266" t="s">
        <v>1020</v>
      </c>
      <c r="J266" s="52">
        <v>25688.59</v>
      </c>
      <c r="K266" s="3">
        <v>97379.3</v>
      </c>
      <c r="L266" s="3" t="str">
        <f>TEXT(DATE(2000, Table1[[#This Row],[Month]], 1), "mmm")</f>
        <v>Jun</v>
      </c>
      <c r="R266">
        <v>2025</v>
      </c>
      <c r="S266" t="s">
        <v>1070</v>
      </c>
      <c r="T266" t="s">
        <v>1038</v>
      </c>
      <c r="U266" t="s">
        <v>1080</v>
      </c>
      <c r="V266">
        <v>266</v>
      </c>
      <c r="W266">
        <v>11300.92</v>
      </c>
      <c r="X266">
        <v>19258.38</v>
      </c>
      <c r="Y266">
        <v>5431.05</v>
      </c>
      <c r="Z266" t="s">
        <v>1040</v>
      </c>
      <c r="AD266">
        <v>2024</v>
      </c>
      <c r="AE266" t="s">
        <v>1081</v>
      </c>
      <c r="AF266">
        <v>68509.67</v>
      </c>
      <c r="AG266">
        <v>72696.239999999991</v>
      </c>
    </row>
    <row r="267" spans="1:33" x14ac:dyDescent="0.25">
      <c r="A267" t="s">
        <v>276</v>
      </c>
      <c r="B267" s="52">
        <v>2024</v>
      </c>
      <c r="C267" s="52">
        <v>10</v>
      </c>
      <c r="D267" t="s">
        <v>1104</v>
      </c>
      <c r="E267" t="s">
        <v>1107</v>
      </c>
      <c r="F267" t="s">
        <v>1011</v>
      </c>
      <c r="G267" t="s">
        <v>1015</v>
      </c>
      <c r="H267" t="s">
        <v>1016</v>
      </c>
      <c r="I267" t="s">
        <v>1019</v>
      </c>
      <c r="J267" s="52">
        <v>63827.75</v>
      </c>
      <c r="K267" s="3">
        <v>56475.96</v>
      </c>
      <c r="L267" s="3" t="str">
        <f>TEXT(DATE(2000, Table1[[#This Row],[Month]], 1), "mmm")</f>
        <v>Oct</v>
      </c>
      <c r="R267">
        <v>2025</v>
      </c>
      <c r="S267" t="s">
        <v>1052</v>
      </c>
      <c r="T267" t="s">
        <v>1042</v>
      </c>
      <c r="U267" t="s">
        <v>1053</v>
      </c>
      <c r="V267">
        <v>602</v>
      </c>
      <c r="W267">
        <v>41533.599999999999</v>
      </c>
      <c r="X267">
        <v>48114.75</v>
      </c>
      <c r="Y267">
        <v>22261.52</v>
      </c>
      <c r="Z267" t="s">
        <v>1047</v>
      </c>
      <c r="AD267">
        <v>2022</v>
      </c>
      <c r="AE267" t="s">
        <v>1024</v>
      </c>
      <c r="AF267">
        <v>27114.82</v>
      </c>
      <c r="AG267">
        <v>40978.65</v>
      </c>
    </row>
    <row r="268" spans="1:33" x14ac:dyDescent="0.25">
      <c r="A268" t="s">
        <v>277</v>
      </c>
      <c r="B268" s="52">
        <v>2024</v>
      </c>
      <c r="C268" s="52">
        <v>3</v>
      </c>
      <c r="D268" t="s">
        <v>1103</v>
      </c>
      <c r="E268" t="s">
        <v>1107</v>
      </c>
      <c r="F268" t="s">
        <v>1013</v>
      </c>
      <c r="G268" t="s">
        <v>1014</v>
      </c>
      <c r="H268" t="s">
        <v>1017</v>
      </c>
      <c r="I268" t="s">
        <v>1020</v>
      </c>
      <c r="J268" s="52">
        <v>31339.54</v>
      </c>
      <c r="K268" s="3">
        <v>82913.899999999994</v>
      </c>
      <c r="L268" s="3" t="str">
        <f>TEXT(DATE(2000, Table1[[#This Row],[Month]], 1), "mmm")</f>
        <v>Mar</v>
      </c>
      <c r="R268">
        <v>2024</v>
      </c>
      <c r="S268" t="s">
        <v>1052</v>
      </c>
      <c r="T268" t="s">
        <v>1056</v>
      </c>
      <c r="U268" t="s">
        <v>1065</v>
      </c>
      <c r="V268">
        <v>834</v>
      </c>
      <c r="W268">
        <v>25271.45</v>
      </c>
      <c r="X268">
        <v>30746.43</v>
      </c>
      <c r="Y268">
        <v>18333.41</v>
      </c>
      <c r="Z268" t="s">
        <v>1049</v>
      </c>
      <c r="AD268">
        <v>2022</v>
      </c>
      <c r="AE268" t="s">
        <v>1084</v>
      </c>
      <c r="AF268">
        <v>77004.42</v>
      </c>
      <c r="AG268">
        <v>89308.27</v>
      </c>
    </row>
    <row r="269" spans="1:33" x14ac:dyDescent="0.25">
      <c r="A269" t="s">
        <v>278</v>
      </c>
      <c r="B269" s="52">
        <v>2022</v>
      </c>
      <c r="C269" s="52">
        <v>9</v>
      </c>
      <c r="D269" t="s">
        <v>1104</v>
      </c>
      <c r="E269" t="s">
        <v>1107</v>
      </c>
      <c r="F269" t="s">
        <v>1011</v>
      </c>
      <c r="G269" t="s">
        <v>1015</v>
      </c>
      <c r="H269" t="s">
        <v>1013</v>
      </c>
      <c r="I269" t="s">
        <v>1020</v>
      </c>
      <c r="J269" s="52">
        <v>89363.38</v>
      </c>
      <c r="K269" s="3">
        <v>50015.82</v>
      </c>
      <c r="L269" s="3" t="str">
        <f>TEXT(DATE(2000, Table1[[#This Row],[Month]], 1), "mmm")</f>
        <v>Sep</v>
      </c>
      <c r="R269">
        <v>2022</v>
      </c>
      <c r="S269" t="s">
        <v>1050</v>
      </c>
      <c r="T269" t="s">
        <v>1045</v>
      </c>
      <c r="U269" t="s">
        <v>1077</v>
      </c>
      <c r="V269">
        <v>915</v>
      </c>
      <c r="W269">
        <v>15726.85</v>
      </c>
      <c r="X269">
        <v>19009.849999999999</v>
      </c>
      <c r="Y269">
        <v>5413.87</v>
      </c>
      <c r="Z269" t="s">
        <v>1047</v>
      </c>
      <c r="AD269">
        <v>2025</v>
      </c>
      <c r="AE269" t="s">
        <v>1081</v>
      </c>
      <c r="AF269">
        <v>44330.68</v>
      </c>
      <c r="AG269">
        <v>62167.68</v>
      </c>
    </row>
    <row r="270" spans="1:33" x14ac:dyDescent="0.25">
      <c r="A270" t="s">
        <v>279</v>
      </c>
      <c r="B270" s="52">
        <v>2024</v>
      </c>
      <c r="C270" s="52">
        <v>7</v>
      </c>
      <c r="D270" t="s">
        <v>1104</v>
      </c>
      <c r="E270" t="s">
        <v>1108</v>
      </c>
      <c r="F270" t="s">
        <v>1012</v>
      </c>
      <c r="G270" t="s">
        <v>1014</v>
      </c>
      <c r="H270" t="s">
        <v>1016</v>
      </c>
      <c r="I270" t="s">
        <v>1020</v>
      </c>
      <c r="J270" s="52">
        <v>28797.4</v>
      </c>
      <c r="K270" s="3">
        <v>44466.86</v>
      </c>
      <c r="L270" s="3" t="str">
        <f>TEXT(DATE(2000, Table1[[#This Row],[Month]], 1), "mmm")</f>
        <v>Jul</v>
      </c>
      <c r="R270">
        <v>2022</v>
      </c>
      <c r="S270" t="s">
        <v>1052</v>
      </c>
      <c r="T270" t="s">
        <v>1034</v>
      </c>
      <c r="U270" t="s">
        <v>1073</v>
      </c>
      <c r="V270">
        <v>968</v>
      </c>
      <c r="W270">
        <v>15146.93</v>
      </c>
      <c r="X270">
        <v>21238.35</v>
      </c>
      <c r="Y270">
        <v>8289.6200000000008</v>
      </c>
      <c r="Z270" t="s">
        <v>1036</v>
      </c>
      <c r="AD270">
        <v>2023</v>
      </c>
      <c r="AE270" t="s">
        <v>1083</v>
      </c>
      <c r="AF270">
        <v>90730.27</v>
      </c>
      <c r="AG270">
        <v>96117.56</v>
      </c>
    </row>
    <row r="271" spans="1:33" x14ac:dyDescent="0.25">
      <c r="A271" t="s">
        <v>280</v>
      </c>
      <c r="B271" s="52">
        <v>2022</v>
      </c>
      <c r="C271" s="52">
        <v>7</v>
      </c>
      <c r="D271" t="s">
        <v>1103</v>
      </c>
      <c r="E271" t="s">
        <v>1108</v>
      </c>
      <c r="F271" t="s">
        <v>1012</v>
      </c>
      <c r="G271" t="s">
        <v>1014</v>
      </c>
      <c r="H271" t="s">
        <v>1016</v>
      </c>
      <c r="I271" t="s">
        <v>1020</v>
      </c>
      <c r="J271" s="52">
        <v>69607.570000000007</v>
      </c>
      <c r="K271" s="3">
        <v>43879.5</v>
      </c>
      <c r="L271" s="3" t="str">
        <f>TEXT(DATE(2000, Table1[[#This Row],[Month]], 1), "mmm")</f>
        <v>Jul</v>
      </c>
      <c r="R271">
        <v>2024</v>
      </c>
      <c r="S271" t="s">
        <v>1070</v>
      </c>
      <c r="T271" t="s">
        <v>1034</v>
      </c>
      <c r="U271" t="s">
        <v>1035</v>
      </c>
      <c r="V271">
        <v>103</v>
      </c>
      <c r="W271">
        <v>37490.699999999997</v>
      </c>
      <c r="X271">
        <v>47050.39</v>
      </c>
      <c r="Y271">
        <v>23672.69</v>
      </c>
      <c r="Z271" t="s">
        <v>1036</v>
      </c>
      <c r="AD271">
        <v>2022</v>
      </c>
      <c r="AE271" t="s">
        <v>1081</v>
      </c>
      <c r="AF271">
        <v>23799.27</v>
      </c>
      <c r="AG271">
        <v>26862.18</v>
      </c>
    </row>
    <row r="272" spans="1:33" x14ac:dyDescent="0.25">
      <c r="A272" t="s">
        <v>281</v>
      </c>
      <c r="B272" s="52">
        <v>2024</v>
      </c>
      <c r="C272" s="52">
        <v>6</v>
      </c>
      <c r="D272" t="s">
        <v>1104</v>
      </c>
      <c r="E272" t="s">
        <v>1107</v>
      </c>
      <c r="F272" t="s">
        <v>1011</v>
      </c>
      <c r="G272" t="s">
        <v>1015</v>
      </c>
      <c r="H272" t="s">
        <v>1016</v>
      </c>
      <c r="I272" t="s">
        <v>1020</v>
      </c>
      <c r="J272" s="52">
        <v>77133.59</v>
      </c>
      <c r="K272" s="3">
        <v>90180.27</v>
      </c>
      <c r="L272" s="3" t="str">
        <f>TEXT(DATE(2000, Table1[[#This Row],[Month]], 1), "mmm")</f>
        <v>Jun</v>
      </c>
      <c r="R272">
        <v>2023</v>
      </c>
      <c r="S272" t="s">
        <v>1041</v>
      </c>
      <c r="T272" t="s">
        <v>1045</v>
      </c>
      <c r="U272" t="s">
        <v>1067</v>
      </c>
      <c r="V272">
        <v>721</v>
      </c>
      <c r="W272">
        <v>28236.02</v>
      </c>
      <c r="X272">
        <v>34816.5</v>
      </c>
      <c r="Y272">
        <v>9522.18</v>
      </c>
      <c r="Z272" t="s">
        <v>1044</v>
      </c>
      <c r="AD272">
        <v>2023</v>
      </c>
      <c r="AE272" t="s">
        <v>1083</v>
      </c>
      <c r="AF272">
        <v>62358.78</v>
      </c>
      <c r="AG272">
        <v>75795.759999999995</v>
      </c>
    </row>
    <row r="273" spans="1:33" x14ac:dyDescent="0.25">
      <c r="A273" t="s">
        <v>282</v>
      </c>
      <c r="B273" s="52">
        <v>2022</v>
      </c>
      <c r="C273" s="52">
        <v>12</v>
      </c>
      <c r="D273" t="s">
        <v>1103</v>
      </c>
      <c r="E273" t="s">
        <v>1107</v>
      </c>
      <c r="F273" t="s">
        <v>1013</v>
      </c>
      <c r="G273" t="s">
        <v>1014</v>
      </c>
      <c r="H273" t="s">
        <v>1017</v>
      </c>
      <c r="I273" t="s">
        <v>1020</v>
      </c>
      <c r="J273" s="52">
        <v>57813.58</v>
      </c>
      <c r="K273" s="3">
        <v>39410.51</v>
      </c>
      <c r="L273" s="3" t="str">
        <f>TEXT(DATE(2000, Table1[[#This Row],[Month]], 1), "mmm")</f>
        <v>Dec</v>
      </c>
      <c r="R273">
        <v>2025</v>
      </c>
      <c r="S273" t="s">
        <v>1061</v>
      </c>
      <c r="T273" t="s">
        <v>1045</v>
      </c>
      <c r="U273" t="s">
        <v>1077</v>
      </c>
      <c r="V273">
        <v>917</v>
      </c>
      <c r="W273">
        <v>15281</v>
      </c>
      <c r="X273">
        <v>22773.05</v>
      </c>
      <c r="Y273">
        <v>9077.98</v>
      </c>
      <c r="Z273" t="s">
        <v>1036</v>
      </c>
      <c r="AD273">
        <v>2025</v>
      </c>
      <c r="AE273" t="s">
        <v>1082</v>
      </c>
      <c r="AF273">
        <v>98784.94</v>
      </c>
      <c r="AG273">
        <v>106313.46</v>
      </c>
    </row>
    <row r="274" spans="1:33" x14ac:dyDescent="0.25">
      <c r="A274" t="s">
        <v>283</v>
      </c>
      <c r="B274" s="52">
        <v>2024</v>
      </c>
      <c r="C274" s="52">
        <v>9</v>
      </c>
      <c r="D274" t="s">
        <v>1104</v>
      </c>
      <c r="E274" t="s">
        <v>1108</v>
      </c>
      <c r="F274" t="s">
        <v>1011</v>
      </c>
      <c r="G274" t="s">
        <v>1015</v>
      </c>
      <c r="H274" t="s">
        <v>1013</v>
      </c>
      <c r="I274" t="s">
        <v>1020</v>
      </c>
      <c r="J274" s="52">
        <v>69104.399999999994</v>
      </c>
      <c r="K274" s="3">
        <v>110165.4</v>
      </c>
      <c r="L274" s="3" t="str">
        <f>TEXT(DATE(2000, Table1[[#This Row],[Month]], 1), "mmm")</f>
        <v>Sep</v>
      </c>
      <c r="R274">
        <v>2022</v>
      </c>
      <c r="S274" t="s">
        <v>1041</v>
      </c>
      <c r="T274" t="s">
        <v>1038</v>
      </c>
      <c r="U274" t="s">
        <v>1078</v>
      </c>
      <c r="V274">
        <v>906</v>
      </c>
      <c r="W274">
        <v>41000.42</v>
      </c>
      <c r="X274">
        <v>46970.35</v>
      </c>
      <c r="Y274">
        <v>24804.39</v>
      </c>
      <c r="Z274" t="s">
        <v>1044</v>
      </c>
      <c r="AD274">
        <v>2024</v>
      </c>
      <c r="AE274" t="s">
        <v>1084</v>
      </c>
      <c r="AF274">
        <v>42538.17</v>
      </c>
      <c r="AG274">
        <v>51939.02</v>
      </c>
    </row>
    <row r="275" spans="1:33" x14ac:dyDescent="0.25">
      <c r="A275" t="s">
        <v>284</v>
      </c>
      <c r="B275" s="52">
        <v>2024</v>
      </c>
      <c r="C275" s="52">
        <v>8</v>
      </c>
      <c r="D275" t="s">
        <v>1104</v>
      </c>
      <c r="E275" t="s">
        <v>1107</v>
      </c>
      <c r="F275" t="s">
        <v>1011</v>
      </c>
      <c r="G275" t="s">
        <v>1014</v>
      </c>
      <c r="H275" t="s">
        <v>1016</v>
      </c>
      <c r="I275" t="s">
        <v>1018</v>
      </c>
      <c r="J275" s="52">
        <v>57934.41</v>
      </c>
      <c r="K275" s="3">
        <v>50082.080000000002</v>
      </c>
      <c r="L275" s="3" t="str">
        <f>TEXT(DATE(2000, Table1[[#This Row],[Month]], 1), "mmm")</f>
        <v>Aug</v>
      </c>
      <c r="R275">
        <v>2025</v>
      </c>
      <c r="S275" t="s">
        <v>1054</v>
      </c>
      <c r="T275" t="s">
        <v>1034</v>
      </c>
      <c r="U275" t="s">
        <v>1073</v>
      </c>
      <c r="V275">
        <v>435</v>
      </c>
      <c r="W275">
        <v>20372.84</v>
      </c>
      <c r="X275">
        <v>28435</v>
      </c>
      <c r="Y275">
        <v>6285.96</v>
      </c>
      <c r="Z275" t="s">
        <v>1047</v>
      </c>
      <c r="AD275">
        <v>2024</v>
      </c>
      <c r="AE275" t="s">
        <v>1082</v>
      </c>
      <c r="AF275">
        <v>21022.09</v>
      </c>
      <c r="AG275">
        <v>24440.39</v>
      </c>
    </row>
    <row r="276" spans="1:33" x14ac:dyDescent="0.25">
      <c r="A276" t="s">
        <v>285</v>
      </c>
      <c r="B276" s="52">
        <v>2024</v>
      </c>
      <c r="C276" s="52">
        <v>3</v>
      </c>
      <c r="D276" t="s">
        <v>1103</v>
      </c>
      <c r="E276" t="s">
        <v>1107</v>
      </c>
      <c r="F276" t="s">
        <v>1011</v>
      </c>
      <c r="G276" t="s">
        <v>1015</v>
      </c>
      <c r="H276" t="s">
        <v>1016</v>
      </c>
      <c r="I276" t="s">
        <v>1019</v>
      </c>
      <c r="J276" s="52">
        <v>30006.45</v>
      </c>
      <c r="K276" s="3">
        <v>78083.75</v>
      </c>
      <c r="L276" s="3" t="str">
        <f>TEXT(DATE(2000, Table1[[#This Row],[Month]], 1), "mmm")</f>
        <v>Mar</v>
      </c>
      <c r="R276">
        <v>2023</v>
      </c>
      <c r="S276" t="s">
        <v>1061</v>
      </c>
      <c r="T276" t="s">
        <v>1034</v>
      </c>
      <c r="U276" t="s">
        <v>1079</v>
      </c>
      <c r="V276">
        <v>687</v>
      </c>
      <c r="W276">
        <v>6900.45</v>
      </c>
      <c r="X276">
        <v>11997.55</v>
      </c>
      <c r="Y276">
        <v>3004.8</v>
      </c>
      <c r="Z276" t="s">
        <v>1051</v>
      </c>
      <c r="AD276">
        <v>2022</v>
      </c>
      <c r="AE276" t="s">
        <v>1082</v>
      </c>
      <c r="AF276">
        <v>94824.01</v>
      </c>
      <c r="AG276">
        <v>114781.78</v>
      </c>
    </row>
    <row r="277" spans="1:33" x14ac:dyDescent="0.25">
      <c r="A277" t="s">
        <v>286</v>
      </c>
      <c r="B277" s="52">
        <v>2024</v>
      </c>
      <c r="C277" s="52">
        <v>8</v>
      </c>
      <c r="D277" t="s">
        <v>1104</v>
      </c>
      <c r="E277" t="s">
        <v>1108</v>
      </c>
      <c r="F277" t="s">
        <v>1012</v>
      </c>
      <c r="G277" t="s">
        <v>1015</v>
      </c>
      <c r="H277" t="s">
        <v>1013</v>
      </c>
      <c r="I277" t="s">
        <v>1018</v>
      </c>
      <c r="J277" s="52">
        <v>73916.039999999994</v>
      </c>
      <c r="K277" s="3">
        <v>118660.47</v>
      </c>
      <c r="L277" s="3" t="str">
        <f>TEXT(DATE(2000, Table1[[#This Row],[Month]], 1), "mmm")</f>
        <v>Aug</v>
      </c>
      <c r="R277">
        <v>2025</v>
      </c>
      <c r="S277" t="s">
        <v>1061</v>
      </c>
      <c r="T277" t="s">
        <v>1034</v>
      </c>
      <c r="U277" t="s">
        <v>1079</v>
      </c>
      <c r="V277">
        <v>673</v>
      </c>
      <c r="W277">
        <v>17000.93</v>
      </c>
      <c r="X277">
        <v>22236.91</v>
      </c>
      <c r="Y277">
        <v>9185.59</v>
      </c>
      <c r="Z277" t="s">
        <v>1049</v>
      </c>
      <c r="AD277">
        <v>2024</v>
      </c>
      <c r="AE277" t="s">
        <v>1025</v>
      </c>
      <c r="AF277">
        <v>93705.58</v>
      </c>
      <c r="AG277">
        <v>95247.26</v>
      </c>
    </row>
    <row r="278" spans="1:33" x14ac:dyDescent="0.25">
      <c r="A278" t="s">
        <v>287</v>
      </c>
      <c r="B278" s="52">
        <v>2024</v>
      </c>
      <c r="C278" s="52">
        <v>1</v>
      </c>
      <c r="D278" t="s">
        <v>1104</v>
      </c>
      <c r="E278" t="s">
        <v>1107</v>
      </c>
      <c r="F278" t="s">
        <v>1012</v>
      </c>
      <c r="G278" t="s">
        <v>1015</v>
      </c>
      <c r="H278" t="s">
        <v>1016</v>
      </c>
      <c r="I278" t="s">
        <v>1018</v>
      </c>
      <c r="J278" s="52">
        <v>13589.48</v>
      </c>
      <c r="K278" s="3">
        <v>15195.29</v>
      </c>
      <c r="L278" s="3" t="str">
        <f>TEXT(DATE(2000, Table1[[#This Row],[Month]], 1), "mmm")</f>
        <v>Jan</v>
      </c>
      <c r="R278">
        <v>2023</v>
      </c>
      <c r="S278" t="s">
        <v>1058</v>
      </c>
      <c r="T278" t="s">
        <v>1056</v>
      </c>
      <c r="U278" t="s">
        <v>1057</v>
      </c>
      <c r="V278">
        <v>294</v>
      </c>
      <c r="W278">
        <v>25623.58</v>
      </c>
      <c r="X278">
        <v>31229.99</v>
      </c>
      <c r="Y278">
        <v>8838.34</v>
      </c>
      <c r="Z278" t="s">
        <v>1047</v>
      </c>
      <c r="AD278">
        <v>2023</v>
      </c>
      <c r="AE278" t="s">
        <v>1084</v>
      </c>
      <c r="AF278">
        <v>99071.06</v>
      </c>
      <c r="AG278">
        <v>106724.62</v>
      </c>
    </row>
    <row r="279" spans="1:33" x14ac:dyDescent="0.25">
      <c r="A279" t="s">
        <v>288</v>
      </c>
      <c r="B279" s="52">
        <v>2022</v>
      </c>
      <c r="C279" s="52">
        <v>5</v>
      </c>
      <c r="D279" t="s">
        <v>1103</v>
      </c>
      <c r="E279" t="s">
        <v>1107</v>
      </c>
      <c r="F279" t="s">
        <v>1013</v>
      </c>
      <c r="G279" t="s">
        <v>1014</v>
      </c>
      <c r="H279" t="s">
        <v>1013</v>
      </c>
      <c r="I279" t="s">
        <v>1020</v>
      </c>
      <c r="J279" s="52">
        <v>28981.75</v>
      </c>
      <c r="K279" s="3">
        <v>111242.21</v>
      </c>
      <c r="L279" s="3" t="str">
        <f>TEXT(DATE(2000, Table1[[#This Row],[Month]], 1), "mmm")</f>
        <v>May</v>
      </c>
      <c r="R279">
        <v>2023</v>
      </c>
      <c r="S279" t="s">
        <v>1066</v>
      </c>
      <c r="T279" t="s">
        <v>1038</v>
      </c>
      <c r="U279" t="s">
        <v>1080</v>
      </c>
      <c r="V279">
        <v>842</v>
      </c>
      <c r="W279">
        <v>4964.47</v>
      </c>
      <c r="X279">
        <v>11920.89</v>
      </c>
      <c r="Y279">
        <v>3669.27</v>
      </c>
      <c r="Z279" t="s">
        <v>1047</v>
      </c>
      <c r="AD279">
        <v>2022</v>
      </c>
      <c r="AE279" t="s">
        <v>1081</v>
      </c>
      <c r="AF279">
        <v>53758.12</v>
      </c>
      <c r="AG279">
        <v>57570.77</v>
      </c>
    </row>
    <row r="280" spans="1:33" x14ac:dyDescent="0.25">
      <c r="A280" t="s">
        <v>289</v>
      </c>
      <c r="B280" s="52">
        <v>2022</v>
      </c>
      <c r="C280" s="52">
        <v>9</v>
      </c>
      <c r="D280" t="s">
        <v>1103</v>
      </c>
      <c r="E280" t="s">
        <v>1108</v>
      </c>
      <c r="F280" t="s">
        <v>1012</v>
      </c>
      <c r="G280" t="s">
        <v>1014</v>
      </c>
      <c r="H280" t="s">
        <v>1013</v>
      </c>
      <c r="I280" t="s">
        <v>1020</v>
      </c>
      <c r="J280" s="52">
        <v>27456.28</v>
      </c>
      <c r="K280" s="3">
        <v>51972.43</v>
      </c>
      <c r="L280" s="3" t="str">
        <f>TEXT(DATE(2000, Table1[[#This Row],[Month]], 1), "mmm")</f>
        <v>Sep</v>
      </c>
      <c r="R280">
        <v>2022</v>
      </c>
      <c r="S280" t="s">
        <v>1061</v>
      </c>
      <c r="T280" t="s">
        <v>1045</v>
      </c>
      <c r="U280" t="s">
        <v>1075</v>
      </c>
      <c r="V280">
        <v>31</v>
      </c>
      <c r="W280">
        <v>1360.98</v>
      </c>
      <c r="X280">
        <v>6541.8899999999994</v>
      </c>
      <c r="Y280">
        <v>670.83</v>
      </c>
      <c r="Z280" t="s">
        <v>1036</v>
      </c>
      <c r="AD280">
        <v>2024</v>
      </c>
      <c r="AE280" t="s">
        <v>1081</v>
      </c>
      <c r="AF280">
        <v>74305.490000000005</v>
      </c>
      <c r="AG280">
        <v>78662.53</v>
      </c>
    </row>
    <row r="281" spans="1:33" x14ac:dyDescent="0.25">
      <c r="A281" t="s">
        <v>290</v>
      </c>
      <c r="B281" s="52">
        <v>2024</v>
      </c>
      <c r="C281" s="52">
        <v>2</v>
      </c>
      <c r="D281" t="s">
        <v>1104</v>
      </c>
      <c r="E281" t="s">
        <v>1107</v>
      </c>
      <c r="F281" t="s">
        <v>1011</v>
      </c>
      <c r="G281" t="s">
        <v>1015</v>
      </c>
      <c r="H281" t="s">
        <v>1016</v>
      </c>
      <c r="I281" t="s">
        <v>1020</v>
      </c>
      <c r="J281" s="52">
        <v>65755.89</v>
      </c>
      <c r="K281" s="3">
        <v>79578.41</v>
      </c>
      <c r="L281" s="3" t="str">
        <f>TEXT(DATE(2000, Table1[[#This Row],[Month]], 1), "mmm")</f>
        <v>Feb</v>
      </c>
      <c r="R281">
        <v>2023</v>
      </c>
      <c r="S281" t="s">
        <v>1071</v>
      </c>
      <c r="T281" t="s">
        <v>1034</v>
      </c>
      <c r="U281" t="s">
        <v>1079</v>
      </c>
      <c r="V281">
        <v>290</v>
      </c>
      <c r="W281">
        <v>49734.71</v>
      </c>
      <c r="X281">
        <v>51091.42</v>
      </c>
      <c r="Y281">
        <v>23779.33</v>
      </c>
      <c r="Z281" t="s">
        <v>1049</v>
      </c>
      <c r="AD281">
        <v>2024</v>
      </c>
      <c r="AE281" t="s">
        <v>1081</v>
      </c>
      <c r="AF281">
        <v>22519.439999999999</v>
      </c>
      <c r="AG281">
        <v>39959.53</v>
      </c>
    </row>
    <row r="282" spans="1:33" x14ac:dyDescent="0.25">
      <c r="A282" t="s">
        <v>291</v>
      </c>
      <c r="B282" s="52">
        <v>2023</v>
      </c>
      <c r="C282" s="52">
        <v>3</v>
      </c>
      <c r="D282" t="s">
        <v>1104</v>
      </c>
      <c r="E282" t="s">
        <v>1107</v>
      </c>
      <c r="F282" t="s">
        <v>1012</v>
      </c>
      <c r="G282" t="s">
        <v>1014</v>
      </c>
      <c r="H282" t="s">
        <v>1013</v>
      </c>
      <c r="I282" t="s">
        <v>1020</v>
      </c>
      <c r="J282" s="52">
        <v>68530.929999999993</v>
      </c>
      <c r="K282" s="3">
        <v>45123.48</v>
      </c>
      <c r="L282" s="3" t="str">
        <f>TEXT(DATE(2000, Table1[[#This Row],[Month]], 1), "mmm")</f>
        <v>Mar</v>
      </c>
      <c r="R282">
        <v>2024</v>
      </c>
      <c r="S282" t="s">
        <v>1052</v>
      </c>
      <c r="T282" t="s">
        <v>1045</v>
      </c>
      <c r="U282" t="s">
        <v>1067</v>
      </c>
      <c r="V282">
        <v>705</v>
      </c>
      <c r="W282">
        <v>42255.27</v>
      </c>
      <c r="X282">
        <v>44856.74</v>
      </c>
      <c r="Y282">
        <v>27714.81</v>
      </c>
      <c r="Z282" t="s">
        <v>1036</v>
      </c>
      <c r="AD282">
        <v>2022</v>
      </c>
      <c r="AE282" t="s">
        <v>1083</v>
      </c>
      <c r="AF282">
        <v>60251.15</v>
      </c>
      <c r="AG282">
        <v>75655.850000000006</v>
      </c>
    </row>
    <row r="283" spans="1:33" x14ac:dyDescent="0.25">
      <c r="A283" t="s">
        <v>292</v>
      </c>
      <c r="B283" s="52">
        <v>2022</v>
      </c>
      <c r="C283" s="52">
        <v>6</v>
      </c>
      <c r="D283" t="s">
        <v>1104</v>
      </c>
      <c r="E283" t="s">
        <v>1108</v>
      </c>
      <c r="F283" t="s">
        <v>1011</v>
      </c>
      <c r="G283" t="s">
        <v>1015</v>
      </c>
      <c r="H283" t="s">
        <v>1016</v>
      </c>
      <c r="I283" t="s">
        <v>1020</v>
      </c>
      <c r="J283" s="52">
        <v>72892.59</v>
      </c>
      <c r="K283" s="3">
        <v>83460.67</v>
      </c>
      <c r="L283" s="3" t="str">
        <f>TEXT(DATE(2000, Table1[[#This Row],[Month]], 1), "mmm")</f>
        <v>Jun</v>
      </c>
      <c r="R283">
        <v>2024</v>
      </c>
      <c r="S283" t="s">
        <v>1037</v>
      </c>
      <c r="T283" t="s">
        <v>1034</v>
      </c>
      <c r="U283" t="s">
        <v>1079</v>
      </c>
      <c r="V283">
        <v>280</v>
      </c>
      <c r="W283">
        <v>34757.870000000003</v>
      </c>
      <c r="X283">
        <v>40704.79</v>
      </c>
      <c r="Y283">
        <v>26694.89</v>
      </c>
      <c r="Z283" t="s">
        <v>1047</v>
      </c>
      <c r="AD283">
        <v>2023</v>
      </c>
      <c r="AE283" t="s">
        <v>1081</v>
      </c>
      <c r="AF283">
        <v>40146.120000000003</v>
      </c>
      <c r="AG283">
        <v>49813.22</v>
      </c>
    </row>
    <row r="284" spans="1:33" x14ac:dyDescent="0.25">
      <c r="A284" t="s">
        <v>293</v>
      </c>
      <c r="B284" s="52">
        <v>2022</v>
      </c>
      <c r="C284" s="52">
        <v>7</v>
      </c>
      <c r="D284" t="s">
        <v>1103</v>
      </c>
      <c r="E284" t="s">
        <v>1108</v>
      </c>
      <c r="F284" t="s">
        <v>1012</v>
      </c>
      <c r="G284" t="s">
        <v>1014</v>
      </c>
      <c r="H284" t="s">
        <v>1013</v>
      </c>
      <c r="I284" t="s">
        <v>1020</v>
      </c>
      <c r="J284" s="52">
        <v>33766.94</v>
      </c>
      <c r="K284" s="3">
        <v>32361.13</v>
      </c>
      <c r="L284" s="3" t="str">
        <f>TEXT(DATE(2000, Table1[[#This Row],[Month]], 1), "mmm")</f>
        <v>Jul</v>
      </c>
      <c r="R284">
        <v>2022</v>
      </c>
      <c r="S284" t="s">
        <v>1070</v>
      </c>
      <c r="T284" t="s">
        <v>1034</v>
      </c>
      <c r="U284" t="s">
        <v>1073</v>
      </c>
      <c r="V284">
        <v>154</v>
      </c>
      <c r="W284">
        <v>7124.46</v>
      </c>
      <c r="X284">
        <v>7861.85</v>
      </c>
      <c r="Y284">
        <v>2941.34</v>
      </c>
      <c r="Z284" t="s">
        <v>1047</v>
      </c>
      <c r="AD284">
        <v>2023</v>
      </c>
      <c r="AE284" t="s">
        <v>1081</v>
      </c>
      <c r="AF284">
        <v>19676.64</v>
      </c>
      <c r="AG284">
        <v>32768.03</v>
      </c>
    </row>
    <row r="285" spans="1:33" x14ac:dyDescent="0.25">
      <c r="A285" t="s">
        <v>294</v>
      </c>
      <c r="B285" s="52">
        <v>2023</v>
      </c>
      <c r="C285" s="52">
        <v>3</v>
      </c>
      <c r="D285" t="s">
        <v>1103</v>
      </c>
      <c r="E285" t="s">
        <v>1108</v>
      </c>
      <c r="F285" t="s">
        <v>1011</v>
      </c>
      <c r="G285" t="s">
        <v>1015</v>
      </c>
      <c r="H285" t="s">
        <v>1013</v>
      </c>
      <c r="I285" t="s">
        <v>1020</v>
      </c>
      <c r="J285" s="52">
        <v>91293.45</v>
      </c>
      <c r="K285" s="3">
        <v>88892.22</v>
      </c>
      <c r="L285" s="3" t="str">
        <f>TEXT(DATE(2000, Table1[[#This Row],[Month]], 1), "mmm")</f>
        <v>Mar</v>
      </c>
      <c r="R285">
        <v>2025</v>
      </c>
      <c r="S285" t="s">
        <v>1071</v>
      </c>
      <c r="T285" t="s">
        <v>1034</v>
      </c>
      <c r="U285" t="s">
        <v>1035</v>
      </c>
      <c r="V285">
        <v>582</v>
      </c>
      <c r="W285">
        <v>3541.79</v>
      </c>
      <c r="X285">
        <v>6998.4699999999993</v>
      </c>
      <c r="Y285">
        <v>1585.28</v>
      </c>
      <c r="Z285" t="s">
        <v>1044</v>
      </c>
      <c r="AD285">
        <v>2025</v>
      </c>
      <c r="AE285" t="s">
        <v>1023</v>
      </c>
      <c r="AF285">
        <v>83696.5</v>
      </c>
      <c r="AG285">
        <v>84798.22</v>
      </c>
    </row>
    <row r="286" spans="1:33" x14ac:dyDescent="0.25">
      <c r="A286" t="s">
        <v>295</v>
      </c>
      <c r="B286" s="52">
        <v>2023</v>
      </c>
      <c r="C286" s="52">
        <v>9</v>
      </c>
      <c r="D286" t="s">
        <v>1103</v>
      </c>
      <c r="E286" t="s">
        <v>1108</v>
      </c>
      <c r="F286" t="s">
        <v>1012</v>
      </c>
      <c r="G286" t="s">
        <v>1015</v>
      </c>
      <c r="H286" t="s">
        <v>1013</v>
      </c>
      <c r="I286" t="s">
        <v>1020</v>
      </c>
      <c r="J286" s="52">
        <v>67453.740000000005</v>
      </c>
      <c r="K286" s="3">
        <v>66055.05</v>
      </c>
      <c r="L286" s="3" t="str">
        <f>TEXT(DATE(2000, Table1[[#This Row],[Month]], 1), "mmm")</f>
        <v>Sep</v>
      </c>
      <c r="R286">
        <v>2024</v>
      </c>
      <c r="S286" t="s">
        <v>1070</v>
      </c>
      <c r="T286" t="s">
        <v>1045</v>
      </c>
      <c r="U286" t="s">
        <v>1075</v>
      </c>
      <c r="V286">
        <v>544</v>
      </c>
      <c r="W286">
        <v>34659.21</v>
      </c>
      <c r="X286">
        <v>41710.67</v>
      </c>
      <c r="Y286">
        <v>19469.91</v>
      </c>
      <c r="Z286" t="s">
        <v>1051</v>
      </c>
      <c r="AD286">
        <v>2022</v>
      </c>
      <c r="AE286" t="s">
        <v>1024</v>
      </c>
      <c r="AF286">
        <v>42682.71</v>
      </c>
      <c r="AG286">
        <v>47301.45</v>
      </c>
    </row>
    <row r="287" spans="1:33" x14ac:dyDescent="0.25">
      <c r="A287" t="s">
        <v>296</v>
      </c>
      <c r="B287" s="52">
        <v>2024</v>
      </c>
      <c r="C287" s="52">
        <v>5</v>
      </c>
      <c r="D287" t="s">
        <v>1104</v>
      </c>
      <c r="E287" t="s">
        <v>1107</v>
      </c>
      <c r="F287" t="s">
        <v>1012</v>
      </c>
      <c r="G287" t="s">
        <v>1014</v>
      </c>
      <c r="H287" t="s">
        <v>1017</v>
      </c>
      <c r="I287" t="s">
        <v>1019</v>
      </c>
      <c r="J287" s="52">
        <v>72150.89</v>
      </c>
      <c r="K287" s="3">
        <v>72748.78</v>
      </c>
      <c r="L287" s="3" t="str">
        <f>TEXT(DATE(2000, Table1[[#This Row],[Month]], 1), "mmm")</f>
        <v>May</v>
      </c>
      <c r="R287">
        <v>2024</v>
      </c>
      <c r="S287" t="s">
        <v>1064</v>
      </c>
      <c r="T287" t="s">
        <v>1042</v>
      </c>
      <c r="U287" t="s">
        <v>1053</v>
      </c>
      <c r="V287">
        <v>705</v>
      </c>
      <c r="W287">
        <v>39879.85</v>
      </c>
      <c r="X287">
        <v>43559.57</v>
      </c>
      <c r="Y287">
        <v>19740.34</v>
      </c>
      <c r="Z287" t="s">
        <v>1051</v>
      </c>
      <c r="AD287">
        <v>2023</v>
      </c>
      <c r="AE287" t="s">
        <v>1083</v>
      </c>
      <c r="AF287">
        <v>7809.8</v>
      </c>
      <c r="AG287">
        <v>9431.7800000000007</v>
      </c>
    </row>
    <row r="288" spans="1:33" x14ac:dyDescent="0.25">
      <c r="A288" t="s">
        <v>297</v>
      </c>
      <c r="B288" s="52">
        <v>2023</v>
      </c>
      <c r="C288" s="52">
        <v>3</v>
      </c>
      <c r="D288" t="s">
        <v>1103</v>
      </c>
      <c r="E288" t="s">
        <v>1108</v>
      </c>
      <c r="F288" t="s">
        <v>1013</v>
      </c>
      <c r="G288" t="s">
        <v>1014</v>
      </c>
      <c r="H288" t="s">
        <v>1013</v>
      </c>
      <c r="I288" t="s">
        <v>1020</v>
      </c>
      <c r="J288" s="52">
        <v>82803.62</v>
      </c>
      <c r="K288" s="3">
        <v>78428.570000000007</v>
      </c>
      <c r="L288" s="3" t="str">
        <f>TEXT(DATE(2000, Table1[[#This Row],[Month]], 1), "mmm")</f>
        <v>Mar</v>
      </c>
      <c r="R288">
        <v>2024</v>
      </c>
      <c r="S288" t="s">
        <v>1037</v>
      </c>
      <c r="T288" t="s">
        <v>1042</v>
      </c>
      <c r="U288" t="s">
        <v>1059</v>
      </c>
      <c r="V288">
        <v>368</v>
      </c>
      <c r="W288">
        <v>28531.919999999998</v>
      </c>
      <c r="X288">
        <v>35105.769999999997</v>
      </c>
      <c r="Y288">
        <v>9616.49</v>
      </c>
      <c r="Z288" t="s">
        <v>1036</v>
      </c>
      <c r="AD288">
        <v>2023</v>
      </c>
      <c r="AE288" t="s">
        <v>1082</v>
      </c>
      <c r="AF288">
        <v>57059.1</v>
      </c>
      <c r="AG288">
        <v>67790.45</v>
      </c>
    </row>
    <row r="289" spans="1:33" x14ac:dyDescent="0.25">
      <c r="A289" t="s">
        <v>298</v>
      </c>
      <c r="B289" s="52">
        <v>2023</v>
      </c>
      <c r="C289" s="52">
        <v>12</v>
      </c>
      <c r="D289" t="s">
        <v>1104</v>
      </c>
      <c r="E289" t="s">
        <v>1108</v>
      </c>
      <c r="F289" t="s">
        <v>1011</v>
      </c>
      <c r="G289" t="s">
        <v>1014</v>
      </c>
      <c r="H289" t="s">
        <v>1013</v>
      </c>
      <c r="I289" t="s">
        <v>1018</v>
      </c>
      <c r="J289" s="52">
        <v>53026.82</v>
      </c>
      <c r="K289" s="3">
        <v>104083.95</v>
      </c>
      <c r="L289" s="3" t="str">
        <f>TEXT(DATE(2000, Table1[[#This Row],[Month]], 1), "mmm")</f>
        <v>Dec</v>
      </c>
      <c r="R289">
        <v>2025</v>
      </c>
      <c r="S289" t="s">
        <v>1061</v>
      </c>
      <c r="T289" t="s">
        <v>1034</v>
      </c>
      <c r="U289" t="s">
        <v>1079</v>
      </c>
      <c r="V289">
        <v>843</v>
      </c>
      <c r="W289">
        <v>7740.18</v>
      </c>
      <c r="X289">
        <v>14022.17</v>
      </c>
      <c r="Y289">
        <v>4007.65</v>
      </c>
      <c r="Z289" t="s">
        <v>1051</v>
      </c>
      <c r="AD289">
        <v>2025</v>
      </c>
      <c r="AE289" t="s">
        <v>1025</v>
      </c>
      <c r="AF289">
        <v>94965.119999999995</v>
      </c>
      <c r="AG289">
        <v>103955.89</v>
      </c>
    </row>
    <row r="290" spans="1:33" x14ac:dyDescent="0.25">
      <c r="A290" t="s">
        <v>299</v>
      </c>
      <c r="B290" s="52">
        <v>2023</v>
      </c>
      <c r="C290" s="52">
        <v>1</v>
      </c>
      <c r="D290" t="s">
        <v>1103</v>
      </c>
      <c r="E290" t="s">
        <v>1107</v>
      </c>
      <c r="F290" t="s">
        <v>1012</v>
      </c>
      <c r="G290" t="s">
        <v>1014</v>
      </c>
      <c r="H290" t="s">
        <v>1013</v>
      </c>
      <c r="I290" t="s">
        <v>1018</v>
      </c>
      <c r="J290" s="52">
        <v>79457.649999999994</v>
      </c>
      <c r="K290" s="3">
        <v>45772.36</v>
      </c>
      <c r="L290" s="3" t="str">
        <f>TEXT(DATE(2000, Table1[[#This Row],[Month]], 1), "mmm")</f>
        <v>Jan</v>
      </c>
      <c r="R290">
        <v>2022</v>
      </c>
      <c r="S290" t="s">
        <v>1041</v>
      </c>
      <c r="T290" t="s">
        <v>1042</v>
      </c>
      <c r="U290" t="s">
        <v>1053</v>
      </c>
      <c r="V290">
        <v>446</v>
      </c>
      <c r="W290">
        <v>30105.86</v>
      </c>
      <c r="X290">
        <v>38375.129999999997</v>
      </c>
      <c r="Y290">
        <v>19237.8</v>
      </c>
      <c r="Z290" t="s">
        <v>1051</v>
      </c>
      <c r="AD290">
        <v>2023</v>
      </c>
      <c r="AE290" t="s">
        <v>1085</v>
      </c>
      <c r="AF290">
        <v>65644.59</v>
      </c>
      <c r="AG290">
        <v>69992.7</v>
      </c>
    </row>
    <row r="291" spans="1:33" x14ac:dyDescent="0.25">
      <c r="A291" t="s">
        <v>300</v>
      </c>
      <c r="B291" s="52">
        <v>2023</v>
      </c>
      <c r="C291" s="52">
        <v>1</v>
      </c>
      <c r="D291" t="s">
        <v>1103</v>
      </c>
      <c r="E291" t="s">
        <v>1107</v>
      </c>
      <c r="F291" t="s">
        <v>1013</v>
      </c>
      <c r="G291" t="s">
        <v>1015</v>
      </c>
      <c r="H291" t="s">
        <v>1017</v>
      </c>
      <c r="I291" t="s">
        <v>1018</v>
      </c>
      <c r="J291" s="52">
        <v>24153.23</v>
      </c>
      <c r="K291" s="3">
        <v>68105.63</v>
      </c>
      <c r="L291" s="3" t="str">
        <f>TEXT(DATE(2000, Table1[[#This Row],[Month]], 1), "mmm")</f>
        <v>Jan</v>
      </c>
      <c r="R291">
        <v>2025</v>
      </c>
      <c r="S291" t="s">
        <v>1058</v>
      </c>
      <c r="T291" t="s">
        <v>1056</v>
      </c>
      <c r="U291" t="s">
        <v>1060</v>
      </c>
      <c r="V291">
        <v>787</v>
      </c>
      <c r="W291">
        <v>30379.97</v>
      </c>
      <c r="X291">
        <v>31790.02</v>
      </c>
      <c r="Y291">
        <v>18124.47</v>
      </c>
      <c r="Z291" t="s">
        <v>1049</v>
      </c>
      <c r="AD291">
        <v>2024</v>
      </c>
      <c r="AE291" t="s">
        <v>1024</v>
      </c>
      <c r="AF291">
        <v>8580.7000000000007</v>
      </c>
      <c r="AG291">
        <v>19952.47</v>
      </c>
    </row>
    <row r="292" spans="1:33" x14ac:dyDescent="0.25">
      <c r="A292" t="s">
        <v>301</v>
      </c>
      <c r="B292" s="52">
        <v>2022</v>
      </c>
      <c r="C292" s="52">
        <v>10</v>
      </c>
      <c r="D292" t="s">
        <v>1103</v>
      </c>
      <c r="E292" t="s">
        <v>1107</v>
      </c>
      <c r="F292" t="s">
        <v>1013</v>
      </c>
      <c r="G292" t="s">
        <v>1015</v>
      </c>
      <c r="H292" t="s">
        <v>1016</v>
      </c>
      <c r="I292" t="s">
        <v>1018</v>
      </c>
      <c r="J292" s="52">
        <v>86503.38</v>
      </c>
      <c r="K292" s="3">
        <v>106420.16</v>
      </c>
      <c r="L292" s="3" t="str">
        <f>TEXT(DATE(2000, Table1[[#This Row],[Month]], 1), "mmm")</f>
        <v>Oct</v>
      </c>
      <c r="R292">
        <v>2023</v>
      </c>
      <c r="S292" t="s">
        <v>1052</v>
      </c>
      <c r="T292" t="s">
        <v>1038</v>
      </c>
      <c r="U292" t="s">
        <v>1068</v>
      </c>
      <c r="V292">
        <v>492</v>
      </c>
      <c r="W292">
        <v>23827.27</v>
      </c>
      <c r="X292">
        <v>25299.72</v>
      </c>
      <c r="Y292">
        <v>15081.92</v>
      </c>
      <c r="Z292" t="s">
        <v>1047</v>
      </c>
      <c r="AD292">
        <v>2024</v>
      </c>
      <c r="AE292" t="s">
        <v>1085</v>
      </c>
      <c r="AF292">
        <v>39968.86</v>
      </c>
      <c r="AG292">
        <v>56627.15</v>
      </c>
    </row>
    <row r="293" spans="1:33" x14ac:dyDescent="0.25">
      <c r="A293" t="s">
        <v>302</v>
      </c>
      <c r="B293" s="52">
        <v>2024</v>
      </c>
      <c r="C293" s="52">
        <v>10</v>
      </c>
      <c r="D293" t="s">
        <v>1104</v>
      </c>
      <c r="E293" t="s">
        <v>1107</v>
      </c>
      <c r="F293" t="s">
        <v>1012</v>
      </c>
      <c r="G293" t="s">
        <v>1014</v>
      </c>
      <c r="H293" t="s">
        <v>1016</v>
      </c>
      <c r="I293" t="s">
        <v>1018</v>
      </c>
      <c r="J293" s="52">
        <v>95678.35</v>
      </c>
      <c r="K293" s="3">
        <v>28638.38</v>
      </c>
      <c r="L293" s="3" t="str">
        <f>TEXT(DATE(2000, Table1[[#This Row],[Month]], 1), "mmm")</f>
        <v>Oct</v>
      </c>
      <c r="R293">
        <v>2023</v>
      </c>
      <c r="S293" t="s">
        <v>1066</v>
      </c>
      <c r="T293" t="s">
        <v>1038</v>
      </c>
      <c r="U293" t="s">
        <v>1068</v>
      </c>
      <c r="V293">
        <v>939</v>
      </c>
      <c r="W293">
        <v>7235.18</v>
      </c>
      <c r="X293">
        <v>14150.26</v>
      </c>
      <c r="Y293">
        <v>5678.01</v>
      </c>
      <c r="Z293" t="s">
        <v>1036</v>
      </c>
      <c r="AD293">
        <v>2025</v>
      </c>
      <c r="AE293" t="s">
        <v>1024</v>
      </c>
      <c r="AF293">
        <v>15634.08</v>
      </c>
      <c r="AG293">
        <v>32531.8</v>
      </c>
    </row>
    <row r="294" spans="1:33" x14ac:dyDescent="0.25">
      <c r="A294" t="s">
        <v>303</v>
      </c>
      <c r="B294" s="52">
        <v>2023</v>
      </c>
      <c r="C294" s="52">
        <v>9</v>
      </c>
      <c r="D294" t="s">
        <v>1103</v>
      </c>
      <c r="E294" t="s">
        <v>1108</v>
      </c>
      <c r="F294" t="s">
        <v>1011</v>
      </c>
      <c r="G294" t="s">
        <v>1015</v>
      </c>
      <c r="H294" t="s">
        <v>1016</v>
      </c>
      <c r="I294" t="s">
        <v>1019</v>
      </c>
      <c r="J294" s="52">
        <v>66376.56</v>
      </c>
      <c r="K294" s="3">
        <v>37191.18</v>
      </c>
      <c r="L294" s="3" t="str">
        <f>TEXT(DATE(2000, Table1[[#This Row],[Month]], 1), "mmm")</f>
        <v>Sep</v>
      </c>
      <c r="R294">
        <v>2024</v>
      </c>
      <c r="S294" t="s">
        <v>1071</v>
      </c>
      <c r="T294" t="s">
        <v>1042</v>
      </c>
      <c r="U294" t="s">
        <v>1059</v>
      </c>
      <c r="V294">
        <v>865</v>
      </c>
      <c r="W294">
        <v>46028.55</v>
      </c>
      <c r="X294">
        <v>55816.4</v>
      </c>
      <c r="Y294">
        <v>26001.01</v>
      </c>
      <c r="Z294" t="s">
        <v>1044</v>
      </c>
      <c r="AD294">
        <v>2022</v>
      </c>
      <c r="AE294" t="s">
        <v>1081</v>
      </c>
      <c r="AF294">
        <v>56187.71</v>
      </c>
      <c r="AG294">
        <v>71794.320000000007</v>
      </c>
    </row>
    <row r="295" spans="1:33" x14ac:dyDescent="0.25">
      <c r="A295" t="s">
        <v>304</v>
      </c>
      <c r="B295" s="52">
        <v>2023</v>
      </c>
      <c r="C295" s="52">
        <v>11</v>
      </c>
      <c r="D295" t="s">
        <v>1103</v>
      </c>
      <c r="E295" t="s">
        <v>1107</v>
      </c>
      <c r="F295" t="s">
        <v>1013</v>
      </c>
      <c r="G295" t="s">
        <v>1015</v>
      </c>
      <c r="H295" t="s">
        <v>1013</v>
      </c>
      <c r="I295" t="s">
        <v>1020</v>
      </c>
      <c r="J295" s="52">
        <v>6946.94</v>
      </c>
      <c r="K295" s="3">
        <v>74472.92</v>
      </c>
      <c r="L295" s="3" t="str">
        <f>TEXT(DATE(2000, Table1[[#This Row],[Month]], 1), "mmm")</f>
        <v>Nov</v>
      </c>
      <c r="R295">
        <v>2025</v>
      </c>
      <c r="S295" t="s">
        <v>1070</v>
      </c>
      <c r="T295" t="s">
        <v>1056</v>
      </c>
      <c r="U295" t="s">
        <v>1065</v>
      </c>
      <c r="V295">
        <v>986</v>
      </c>
      <c r="W295">
        <v>36635.54</v>
      </c>
      <c r="X295">
        <v>41678.03</v>
      </c>
      <c r="Y295">
        <v>19232.52</v>
      </c>
      <c r="Z295" t="s">
        <v>1049</v>
      </c>
      <c r="AD295">
        <v>2024</v>
      </c>
      <c r="AE295" t="s">
        <v>1024</v>
      </c>
      <c r="AF295">
        <v>96001.41</v>
      </c>
      <c r="AG295">
        <v>111767.75</v>
      </c>
    </row>
    <row r="296" spans="1:33" x14ac:dyDescent="0.25">
      <c r="A296" t="s">
        <v>305</v>
      </c>
      <c r="B296" s="52">
        <v>2024</v>
      </c>
      <c r="C296" s="52">
        <v>1</v>
      </c>
      <c r="D296" t="s">
        <v>1104</v>
      </c>
      <c r="E296" t="s">
        <v>1108</v>
      </c>
      <c r="F296" t="s">
        <v>1011</v>
      </c>
      <c r="G296" t="s">
        <v>1014</v>
      </c>
      <c r="H296" t="s">
        <v>1017</v>
      </c>
      <c r="I296" t="s">
        <v>1020</v>
      </c>
      <c r="J296" s="52">
        <v>92932.97</v>
      </c>
      <c r="K296" s="3">
        <v>20243.16</v>
      </c>
      <c r="L296" s="3" t="str">
        <f>TEXT(DATE(2000, Table1[[#This Row],[Month]], 1), "mmm")</f>
        <v>Jan</v>
      </c>
      <c r="R296">
        <v>2025</v>
      </c>
      <c r="S296" t="s">
        <v>1054</v>
      </c>
      <c r="T296" t="s">
        <v>1038</v>
      </c>
      <c r="U296" t="s">
        <v>1063</v>
      </c>
      <c r="V296">
        <v>28</v>
      </c>
      <c r="W296">
        <v>44385.08</v>
      </c>
      <c r="X296">
        <v>53990.78</v>
      </c>
      <c r="Y296">
        <v>14307.19</v>
      </c>
      <c r="Z296" t="s">
        <v>1040</v>
      </c>
      <c r="AD296">
        <v>2025</v>
      </c>
      <c r="AE296" t="s">
        <v>1085</v>
      </c>
      <c r="AF296">
        <v>75103.34</v>
      </c>
      <c r="AG296">
        <v>91988.68</v>
      </c>
    </row>
    <row r="297" spans="1:33" x14ac:dyDescent="0.25">
      <c r="A297" t="s">
        <v>306</v>
      </c>
      <c r="B297" s="52">
        <v>2022</v>
      </c>
      <c r="C297" s="52">
        <v>2</v>
      </c>
      <c r="D297" t="s">
        <v>1104</v>
      </c>
      <c r="E297" t="s">
        <v>1107</v>
      </c>
      <c r="F297" t="s">
        <v>1013</v>
      </c>
      <c r="G297" t="s">
        <v>1015</v>
      </c>
      <c r="H297" t="s">
        <v>1016</v>
      </c>
      <c r="I297" t="s">
        <v>1020</v>
      </c>
      <c r="J297" s="52">
        <v>72957.429999999993</v>
      </c>
      <c r="K297" s="3">
        <v>94511.84</v>
      </c>
      <c r="L297" s="3" t="str">
        <f>TEXT(DATE(2000, Table1[[#This Row],[Month]], 1), "mmm")</f>
        <v>Feb</v>
      </c>
      <c r="R297">
        <v>2023</v>
      </c>
      <c r="S297" t="s">
        <v>1052</v>
      </c>
      <c r="T297" t="s">
        <v>1042</v>
      </c>
      <c r="U297" t="s">
        <v>1043</v>
      </c>
      <c r="V297">
        <v>351</v>
      </c>
      <c r="W297">
        <v>30455.82</v>
      </c>
      <c r="X297">
        <v>40113.21</v>
      </c>
      <c r="Y297">
        <v>21808.59</v>
      </c>
      <c r="Z297" t="s">
        <v>1044</v>
      </c>
      <c r="AD297">
        <v>2025</v>
      </c>
      <c r="AE297" t="s">
        <v>1085</v>
      </c>
      <c r="AF297">
        <v>71385.5</v>
      </c>
      <c r="AG297">
        <v>76582.09</v>
      </c>
    </row>
    <row r="298" spans="1:33" x14ac:dyDescent="0.25">
      <c r="A298" t="s">
        <v>307</v>
      </c>
      <c r="B298" s="52">
        <v>2023</v>
      </c>
      <c r="C298" s="52">
        <v>10</v>
      </c>
      <c r="D298" t="s">
        <v>1103</v>
      </c>
      <c r="E298" t="s">
        <v>1107</v>
      </c>
      <c r="F298" t="s">
        <v>1012</v>
      </c>
      <c r="G298" t="s">
        <v>1014</v>
      </c>
      <c r="H298" t="s">
        <v>1017</v>
      </c>
      <c r="I298" t="s">
        <v>1020</v>
      </c>
      <c r="J298" s="52">
        <v>15109.67</v>
      </c>
      <c r="K298" s="3">
        <v>9393.32</v>
      </c>
      <c r="L298" s="3" t="str">
        <f>TEXT(DATE(2000, Table1[[#This Row],[Month]], 1), "mmm")</f>
        <v>Oct</v>
      </c>
      <c r="R298">
        <v>2024</v>
      </c>
      <c r="S298" t="s">
        <v>1052</v>
      </c>
      <c r="T298" t="s">
        <v>1042</v>
      </c>
      <c r="U298" t="s">
        <v>1053</v>
      </c>
      <c r="V298">
        <v>238</v>
      </c>
      <c r="W298">
        <v>31898.77</v>
      </c>
      <c r="X298">
        <v>41436.53</v>
      </c>
      <c r="Y298">
        <v>16528.59</v>
      </c>
      <c r="Z298" t="s">
        <v>1051</v>
      </c>
      <c r="AD298">
        <v>2024</v>
      </c>
      <c r="AE298" t="s">
        <v>1024</v>
      </c>
      <c r="AF298">
        <v>42770.14</v>
      </c>
      <c r="AG298">
        <v>56681.57</v>
      </c>
    </row>
    <row r="299" spans="1:33" x14ac:dyDescent="0.25">
      <c r="A299" t="s">
        <v>308</v>
      </c>
      <c r="B299" s="52">
        <v>2023</v>
      </c>
      <c r="C299" s="52">
        <v>12</v>
      </c>
      <c r="D299" t="s">
        <v>1104</v>
      </c>
      <c r="E299" t="s">
        <v>1107</v>
      </c>
      <c r="F299" t="s">
        <v>1013</v>
      </c>
      <c r="G299" t="s">
        <v>1015</v>
      </c>
      <c r="H299" t="s">
        <v>1013</v>
      </c>
      <c r="I299" t="s">
        <v>1019</v>
      </c>
      <c r="J299" s="52">
        <v>82112.98</v>
      </c>
      <c r="K299" s="3">
        <v>7994.18</v>
      </c>
      <c r="L299" s="3" t="str">
        <f>TEXT(DATE(2000, Table1[[#This Row],[Month]], 1), "mmm")</f>
        <v>Dec</v>
      </c>
      <c r="R299">
        <v>2024</v>
      </c>
      <c r="S299" t="s">
        <v>1066</v>
      </c>
      <c r="T299" t="s">
        <v>1034</v>
      </c>
      <c r="U299" t="s">
        <v>1079</v>
      </c>
      <c r="V299">
        <v>36</v>
      </c>
      <c r="W299">
        <v>1996.23</v>
      </c>
      <c r="X299">
        <v>7846.01</v>
      </c>
      <c r="Y299">
        <v>1204.92</v>
      </c>
      <c r="Z299" t="s">
        <v>1036</v>
      </c>
      <c r="AD299">
        <v>2024</v>
      </c>
      <c r="AE299" t="s">
        <v>1083</v>
      </c>
      <c r="AF299">
        <v>73005.83</v>
      </c>
      <c r="AG299">
        <v>80032.760000000009</v>
      </c>
    </row>
    <row r="300" spans="1:33" x14ac:dyDescent="0.25">
      <c r="A300" t="s">
        <v>309</v>
      </c>
      <c r="B300" s="52">
        <v>2024</v>
      </c>
      <c r="C300" s="52">
        <v>9</v>
      </c>
      <c r="D300" t="s">
        <v>1103</v>
      </c>
      <c r="E300" t="s">
        <v>1107</v>
      </c>
      <c r="F300" t="s">
        <v>1012</v>
      </c>
      <c r="G300" t="s">
        <v>1014</v>
      </c>
      <c r="H300" t="s">
        <v>1013</v>
      </c>
      <c r="I300" t="s">
        <v>1018</v>
      </c>
      <c r="J300" s="52">
        <v>57054.25</v>
      </c>
      <c r="K300" s="3">
        <v>71241.710000000006</v>
      </c>
      <c r="L300" s="3" t="str">
        <f>TEXT(DATE(2000, Table1[[#This Row],[Month]], 1), "mmm")</f>
        <v>Sep</v>
      </c>
      <c r="R300">
        <v>2025</v>
      </c>
      <c r="S300" t="s">
        <v>1037</v>
      </c>
      <c r="T300" t="s">
        <v>1045</v>
      </c>
      <c r="U300" t="s">
        <v>1067</v>
      </c>
      <c r="V300">
        <v>762</v>
      </c>
      <c r="W300">
        <v>44611.27</v>
      </c>
      <c r="X300">
        <v>53760.649999999987</v>
      </c>
      <c r="Y300">
        <v>19989.12</v>
      </c>
      <c r="Z300" t="s">
        <v>1040</v>
      </c>
      <c r="AD300">
        <v>2025</v>
      </c>
      <c r="AE300" t="s">
        <v>1023</v>
      </c>
      <c r="AF300">
        <v>40913.769999999997</v>
      </c>
      <c r="AG300">
        <v>49964.19</v>
      </c>
    </row>
    <row r="301" spans="1:33" x14ac:dyDescent="0.25">
      <c r="A301" t="s">
        <v>310</v>
      </c>
      <c r="B301" s="52">
        <v>2023</v>
      </c>
      <c r="C301" s="52">
        <v>5</v>
      </c>
      <c r="D301" t="s">
        <v>1104</v>
      </c>
      <c r="E301" t="s">
        <v>1108</v>
      </c>
      <c r="F301" t="s">
        <v>1012</v>
      </c>
      <c r="G301" t="s">
        <v>1014</v>
      </c>
      <c r="H301" t="s">
        <v>1013</v>
      </c>
      <c r="I301" t="s">
        <v>1018</v>
      </c>
      <c r="J301" s="52">
        <v>99489.98</v>
      </c>
      <c r="K301" s="3">
        <v>45271.07</v>
      </c>
      <c r="L301" s="3" t="str">
        <f>TEXT(DATE(2000, Table1[[#This Row],[Month]], 1), "mmm")</f>
        <v>May</v>
      </c>
      <c r="R301">
        <v>2023</v>
      </c>
      <c r="S301" t="s">
        <v>1041</v>
      </c>
      <c r="T301" t="s">
        <v>1056</v>
      </c>
      <c r="U301" t="s">
        <v>1062</v>
      </c>
      <c r="V301">
        <v>71</v>
      </c>
      <c r="W301">
        <v>12025.08</v>
      </c>
      <c r="X301">
        <v>12862.91</v>
      </c>
      <c r="Y301">
        <v>8454.61</v>
      </c>
      <c r="Z301" t="s">
        <v>1040</v>
      </c>
      <c r="AD301">
        <v>2022</v>
      </c>
      <c r="AE301" t="s">
        <v>1025</v>
      </c>
      <c r="AF301">
        <v>87267.66</v>
      </c>
      <c r="AG301">
        <v>95049.33</v>
      </c>
    </row>
    <row r="302" spans="1:33" x14ac:dyDescent="0.25">
      <c r="A302" t="s">
        <v>311</v>
      </c>
      <c r="B302" s="52">
        <v>2024</v>
      </c>
      <c r="C302" s="52">
        <v>6</v>
      </c>
      <c r="D302" t="s">
        <v>1104</v>
      </c>
      <c r="E302" t="s">
        <v>1107</v>
      </c>
      <c r="F302" t="s">
        <v>1013</v>
      </c>
      <c r="G302" t="s">
        <v>1014</v>
      </c>
      <c r="H302" t="s">
        <v>1013</v>
      </c>
      <c r="I302" t="s">
        <v>1018</v>
      </c>
      <c r="J302" s="52">
        <v>18281.07</v>
      </c>
      <c r="K302" s="3">
        <v>80360.36</v>
      </c>
      <c r="L302" s="3" t="str">
        <f>TEXT(DATE(2000, Table1[[#This Row],[Month]], 1), "mmm")</f>
        <v>Jun</v>
      </c>
      <c r="R302">
        <v>2025</v>
      </c>
      <c r="S302" t="s">
        <v>1054</v>
      </c>
      <c r="T302" t="s">
        <v>1045</v>
      </c>
      <c r="U302" t="s">
        <v>1067</v>
      </c>
      <c r="V302">
        <v>439</v>
      </c>
      <c r="W302">
        <v>41076.47</v>
      </c>
      <c r="X302">
        <v>42541.85</v>
      </c>
      <c r="Y302">
        <v>30584.36</v>
      </c>
      <c r="Z302" t="s">
        <v>1036</v>
      </c>
      <c r="AD302">
        <v>2025</v>
      </c>
      <c r="AE302" t="s">
        <v>1083</v>
      </c>
      <c r="AF302">
        <v>40128.58</v>
      </c>
      <c r="AG302">
        <v>48593.02</v>
      </c>
    </row>
    <row r="303" spans="1:33" x14ac:dyDescent="0.25">
      <c r="A303" t="s">
        <v>312</v>
      </c>
      <c r="B303" s="52">
        <v>2022</v>
      </c>
      <c r="C303" s="52">
        <v>7</v>
      </c>
      <c r="D303" t="s">
        <v>1104</v>
      </c>
      <c r="E303" t="s">
        <v>1108</v>
      </c>
      <c r="F303" t="s">
        <v>1011</v>
      </c>
      <c r="G303" t="s">
        <v>1015</v>
      </c>
      <c r="H303" t="s">
        <v>1013</v>
      </c>
      <c r="I303" t="s">
        <v>1018</v>
      </c>
      <c r="J303" s="52">
        <v>67043.31</v>
      </c>
      <c r="K303" s="3">
        <v>50172.53</v>
      </c>
      <c r="L303" s="3" t="str">
        <f>TEXT(DATE(2000, Table1[[#This Row],[Month]], 1), "mmm")</f>
        <v>Jul</v>
      </c>
      <c r="R303">
        <v>2024</v>
      </c>
      <c r="S303" t="s">
        <v>1037</v>
      </c>
      <c r="T303" t="s">
        <v>1045</v>
      </c>
      <c r="U303" t="s">
        <v>1076</v>
      </c>
      <c r="V303">
        <v>119</v>
      </c>
      <c r="W303">
        <v>8166.35</v>
      </c>
      <c r="X303">
        <v>14607.14</v>
      </c>
      <c r="Y303">
        <v>2469.0700000000002</v>
      </c>
      <c r="Z303" t="s">
        <v>1040</v>
      </c>
      <c r="AD303">
        <v>2025</v>
      </c>
      <c r="AE303" t="s">
        <v>1084</v>
      </c>
      <c r="AF303">
        <v>40421.32</v>
      </c>
      <c r="AG303">
        <v>56441.52</v>
      </c>
    </row>
    <row r="304" spans="1:33" x14ac:dyDescent="0.25">
      <c r="A304" t="s">
        <v>313</v>
      </c>
      <c r="B304" s="52">
        <v>2023</v>
      </c>
      <c r="C304" s="52">
        <v>3</v>
      </c>
      <c r="D304" t="s">
        <v>1104</v>
      </c>
      <c r="E304" t="s">
        <v>1107</v>
      </c>
      <c r="F304" t="s">
        <v>1012</v>
      </c>
      <c r="G304" t="s">
        <v>1015</v>
      </c>
      <c r="H304" t="s">
        <v>1016</v>
      </c>
      <c r="I304" t="s">
        <v>1018</v>
      </c>
      <c r="J304" s="52">
        <v>24180.66</v>
      </c>
      <c r="K304" s="3">
        <v>99808.16</v>
      </c>
      <c r="L304" s="3" t="str">
        <f>TEXT(DATE(2000, Table1[[#This Row],[Month]], 1), "mmm")</f>
        <v>Mar</v>
      </c>
      <c r="R304">
        <v>2024</v>
      </c>
      <c r="S304" t="s">
        <v>1058</v>
      </c>
      <c r="T304" t="s">
        <v>1038</v>
      </c>
      <c r="U304" t="s">
        <v>1039</v>
      </c>
      <c r="V304">
        <v>297</v>
      </c>
      <c r="W304">
        <v>45798.37</v>
      </c>
      <c r="X304">
        <v>50387.44</v>
      </c>
      <c r="Y304">
        <v>35446.9</v>
      </c>
      <c r="Z304" t="s">
        <v>1040</v>
      </c>
      <c r="AD304">
        <v>2025</v>
      </c>
      <c r="AE304" t="s">
        <v>1082</v>
      </c>
      <c r="AF304">
        <v>7930.77</v>
      </c>
      <c r="AG304">
        <v>10326.84</v>
      </c>
    </row>
    <row r="305" spans="1:33" x14ac:dyDescent="0.25">
      <c r="A305" t="s">
        <v>314</v>
      </c>
      <c r="B305" s="52">
        <v>2022</v>
      </c>
      <c r="C305" s="52">
        <v>10</v>
      </c>
      <c r="D305" t="s">
        <v>1104</v>
      </c>
      <c r="E305" t="s">
        <v>1107</v>
      </c>
      <c r="F305" t="s">
        <v>1013</v>
      </c>
      <c r="G305" t="s">
        <v>1015</v>
      </c>
      <c r="H305" t="s">
        <v>1013</v>
      </c>
      <c r="I305" t="s">
        <v>1020</v>
      </c>
      <c r="J305" s="52">
        <v>5110.26</v>
      </c>
      <c r="K305" s="3">
        <v>21349.200000000001</v>
      </c>
      <c r="L305" s="3" t="str">
        <f>TEXT(DATE(2000, Table1[[#This Row],[Month]], 1), "mmm")</f>
        <v>Oct</v>
      </c>
      <c r="R305">
        <v>2022</v>
      </c>
      <c r="S305" t="s">
        <v>1061</v>
      </c>
      <c r="T305" t="s">
        <v>1045</v>
      </c>
      <c r="U305" t="s">
        <v>1046</v>
      </c>
      <c r="V305">
        <v>275</v>
      </c>
      <c r="W305">
        <v>35645.39</v>
      </c>
      <c r="X305">
        <v>43169.9</v>
      </c>
      <c r="Y305">
        <v>15520.31</v>
      </c>
      <c r="Z305" t="s">
        <v>1051</v>
      </c>
      <c r="AD305">
        <v>2022</v>
      </c>
      <c r="AE305" t="s">
        <v>1023</v>
      </c>
      <c r="AF305">
        <v>25700.49</v>
      </c>
      <c r="AG305">
        <v>37734.160000000003</v>
      </c>
    </row>
    <row r="306" spans="1:33" x14ac:dyDescent="0.25">
      <c r="A306" t="s">
        <v>315</v>
      </c>
      <c r="B306" s="52">
        <v>2024</v>
      </c>
      <c r="C306" s="52">
        <v>8</v>
      </c>
      <c r="D306" t="s">
        <v>1103</v>
      </c>
      <c r="E306" t="s">
        <v>1108</v>
      </c>
      <c r="F306" t="s">
        <v>1012</v>
      </c>
      <c r="G306" t="s">
        <v>1015</v>
      </c>
      <c r="H306" t="s">
        <v>1013</v>
      </c>
      <c r="I306" t="s">
        <v>1020</v>
      </c>
      <c r="J306" s="52">
        <v>66723.59</v>
      </c>
      <c r="K306" s="3">
        <v>56912.98</v>
      </c>
      <c r="L306" s="3" t="str">
        <f>TEXT(DATE(2000, Table1[[#This Row],[Month]], 1), "mmm")</f>
        <v>Aug</v>
      </c>
      <c r="R306">
        <v>2022</v>
      </c>
      <c r="S306" t="s">
        <v>1033</v>
      </c>
      <c r="T306" t="s">
        <v>1034</v>
      </c>
      <c r="U306" t="s">
        <v>1079</v>
      </c>
      <c r="V306">
        <v>28</v>
      </c>
      <c r="W306">
        <v>42083.59</v>
      </c>
      <c r="X306">
        <v>46164.67</v>
      </c>
      <c r="Y306">
        <v>16918.740000000002</v>
      </c>
      <c r="Z306" t="s">
        <v>1044</v>
      </c>
      <c r="AD306">
        <v>2022</v>
      </c>
      <c r="AE306" t="s">
        <v>1025</v>
      </c>
      <c r="AF306">
        <v>40772.06</v>
      </c>
      <c r="AG306">
        <v>58893.17</v>
      </c>
    </row>
    <row r="307" spans="1:33" x14ac:dyDescent="0.25">
      <c r="A307" t="s">
        <v>316</v>
      </c>
      <c r="B307" s="52">
        <v>2024</v>
      </c>
      <c r="C307" s="52">
        <v>9</v>
      </c>
      <c r="D307" t="s">
        <v>1104</v>
      </c>
      <c r="E307" t="s">
        <v>1108</v>
      </c>
      <c r="F307" t="s">
        <v>1011</v>
      </c>
      <c r="G307" t="s">
        <v>1015</v>
      </c>
      <c r="H307" t="s">
        <v>1017</v>
      </c>
      <c r="I307" t="s">
        <v>1019</v>
      </c>
      <c r="J307" s="52">
        <v>70060.960000000006</v>
      </c>
      <c r="K307" s="3">
        <v>107504.96000000001</v>
      </c>
      <c r="L307" s="3" t="str">
        <f>TEXT(DATE(2000, Table1[[#This Row],[Month]], 1), "mmm")</f>
        <v>Sep</v>
      </c>
      <c r="R307">
        <v>2022</v>
      </c>
      <c r="S307" t="s">
        <v>1070</v>
      </c>
      <c r="T307" t="s">
        <v>1042</v>
      </c>
      <c r="U307" t="s">
        <v>1074</v>
      </c>
      <c r="V307">
        <v>877</v>
      </c>
      <c r="W307">
        <v>34428.49</v>
      </c>
      <c r="X307">
        <v>40090.04</v>
      </c>
      <c r="Y307">
        <v>14303.02</v>
      </c>
      <c r="Z307" t="s">
        <v>1044</v>
      </c>
      <c r="AD307">
        <v>2025</v>
      </c>
      <c r="AE307" t="s">
        <v>1085</v>
      </c>
      <c r="AF307">
        <v>75748.479999999996</v>
      </c>
      <c r="AG307">
        <v>85211.36</v>
      </c>
    </row>
    <row r="308" spans="1:33" x14ac:dyDescent="0.25">
      <c r="A308" t="s">
        <v>317</v>
      </c>
      <c r="B308" s="52">
        <v>2022</v>
      </c>
      <c r="C308" s="52">
        <v>8</v>
      </c>
      <c r="D308" t="s">
        <v>1104</v>
      </c>
      <c r="E308" t="s">
        <v>1107</v>
      </c>
      <c r="F308" t="s">
        <v>1013</v>
      </c>
      <c r="G308" t="s">
        <v>1014</v>
      </c>
      <c r="H308" t="s">
        <v>1013</v>
      </c>
      <c r="I308" t="s">
        <v>1020</v>
      </c>
      <c r="J308" s="52">
        <v>69190.67</v>
      </c>
      <c r="K308" s="3">
        <v>66870.33</v>
      </c>
      <c r="L308" s="3" t="str">
        <f>TEXT(DATE(2000, Table1[[#This Row],[Month]], 1), "mmm")</f>
        <v>Aug</v>
      </c>
      <c r="R308">
        <v>2023</v>
      </c>
      <c r="S308" t="s">
        <v>1033</v>
      </c>
      <c r="T308" t="s">
        <v>1038</v>
      </c>
      <c r="U308" t="s">
        <v>1078</v>
      </c>
      <c r="V308">
        <v>961</v>
      </c>
      <c r="W308">
        <v>41510.19</v>
      </c>
      <c r="X308">
        <v>49381.27</v>
      </c>
      <c r="Y308">
        <v>15232.05</v>
      </c>
      <c r="Z308" t="s">
        <v>1051</v>
      </c>
      <c r="AD308">
        <v>2023</v>
      </c>
      <c r="AE308" t="s">
        <v>1084</v>
      </c>
      <c r="AF308">
        <v>75056.77</v>
      </c>
      <c r="AG308">
        <v>78556.73000000001</v>
      </c>
    </row>
    <row r="309" spans="1:33" x14ac:dyDescent="0.25">
      <c r="A309" t="s">
        <v>318</v>
      </c>
      <c r="B309" s="52">
        <v>2022</v>
      </c>
      <c r="C309" s="52">
        <v>10</v>
      </c>
      <c r="D309" t="s">
        <v>1103</v>
      </c>
      <c r="E309" t="s">
        <v>1107</v>
      </c>
      <c r="F309" t="s">
        <v>1011</v>
      </c>
      <c r="G309" t="s">
        <v>1014</v>
      </c>
      <c r="H309" t="s">
        <v>1016</v>
      </c>
      <c r="I309" t="s">
        <v>1020</v>
      </c>
      <c r="J309" s="52">
        <v>59188.44</v>
      </c>
      <c r="K309" s="3">
        <v>23291.360000000001</v>
      </c>
      <c r="L309" s="3" t="str">
        <f>TEXT(DATE(2000, Table1[[#This Row],[Month]], 1), "mmm")</f>
        <v>Oct</v>
      </c>
      <c r="R309">
        <v>2025</v>
      </c>
      <c r="S309" t="s">
        <v>1033</v>
      </c>
      <c r="T309" t="s">
        <v>1042</v>
      </c>
      <c r="U309" t="s">
        <v>1048</v>
      </c>
      <c r="V309">
        <v>377</v>
      </c>
      <c r="W309">
        <v>28536.91</v>
      </c>
      <c r="X309">
        <v>29515.82</v>
      </c>
      <c r="Y309">
        <v>9839.94</v>
      </c>
      <c r="Z309" t="s">
        <v>1036</v>
      </c>
      <c r="AD309">
        <v>2024</v>
      </c>
      <c r="AE309" t="s">
        <v>1023</v>
      </c>
      <c r="AF309">
        <v>10877.31</v>
      </c>
      <c r="AG309">
        <v>17509.669999999998</v>
      </c>
    </row>
    <row r="310" spans="1:33" x14ac:dyDescent="0.25">
      <c r="A310" t="s">
        <v>319</v>
      </c>
      <c r="B310" s="52">
        <v>2022</v>
      </c>
      <c r="C310" s="52">
        <v>11</v>
      </c>
      <c r="D310" t="s">
        <v>1104</v>
      </c>
      <c r="E310" t="s">
        <v>1108</v>
      </c>
      <c r="F310" t="s">
        <v>1011</v>
      </c>
      <c r="G310" t="s">
        <v>1014</v>
      </c>
      <c r="H310" t="s">
        <v>1017</v>
      </c>
      <c r="I310" t="s">
        <v>1019</v>
      </c>
      <c r="J310" s="52">
        <v>82512.009999999995</v>
      </c>
      <c r="K310" s="3">
        <v>95715.97</v>
      </c>
      <c r="L310" s="3" t="str">
        <f>TEXT(DATE(2000, Table1[[#This Row],[Month]], 1), "mmm")</f>
        <v>Nov</v>
      </c>
      <c r="R310">
        <v>2022</v>
      </c>
      <c r="S310" t="s">
        <v>1054</v>
      </c>
      <c r="T310" t="s">
        <v>1056</v>
      </c>
      <c r="U310" t="s">
        <v>1072</v>
      </c>
      <c r="V310">
        <v>124</v>
      </c>
      <c r="W310">
        <v>41345.82</v>
      </c>
      <c r="X310">
        <v>42248.89</v>
      </c>
      <c r="Y310">
        <v>22812.93</v>
      </c>
      <c r="Z310" t="s">
        <v>1040</v>
      </c>
      <c r="AD310">
        <v>2022</v>
      </c>
      <c r="AE310" t="s">
        <v>1084</v>
      </c>
      <c r="AF310">
        <v>9109.56</v>
      </c>
      <c r="AG310">
        <v>15654.58</v>
      </c>
    </row>
    <row r="311" spans="1:33" x14ac:dyDescent="0.25">
      <c r="A311" t="s">
        <v>320</v>
      </c>
      <c r="B311" s="52">
        <v>2024</v>
      </c>
      <c r="C311" s="52">
        <v>11</v>
      </c>
      <c r="D311" t="s">
        <v>1104</v>
      </c>
      <c r="E311" t="s">
        <v>1107</v>
      </c>
      <c r="F311" t="s">
        <v>1013</v>
      </c>
      <c r="G311" t="s">
        <v>1015</v>
      </c>
      <c r="H311" t="s">
        <v>1016</v>
      </c>
      <c r="I311" t="s">
        <v>1018</v>
      </c>
      <c r="J311" s="52">
        <v>22091.599999999999</v>
      </c>
      <c r="K311" s="3">
        <v>51529.4</v>
      </c>
      <c r="L311" s="3" t="str">
        <f>TEXT(DATE(2000, Table1[[#This Row],[Month]], 1), "mmm")</f>
        <v>Nov</v>
      </c>
      <c r="R311">
        <v>2025</v>
      </c>
      <c r="S311" t="s">
        <v>1071</v>
      </c>
      <c r="T311" t="s">
        <v>1045</v>
      </c>
      <c r="U311" t="s">
        <v>1075</v>
      </c>
      <c r="V311">
        <v>378</v>
      </c>
      <c r="W311">
        <v>1611.3</v>
      </c>
      <c r="X311">
        <v>6702.04</v>
      </c>
      <c r="Y311">
        <v>690.63</v>
      </c>
      <c r="Z311" t="s">
        <v>1051</v>
      </c>
      <c r="AD311">
        <v>2023</v>
      </c>
      <c r="AE311" t="s">
        <v>1085</v>
      </c>
      <c r="AF311">
        <v>75542.34</v>
      </c>
      <c r="AG311">
        <v>89489.23</v>
      </c>
    </row>
    <row r="312" spans="1:33" x14ac:dyDescent="0.25">
      <c r="A312" t="s">
        <v>321</v>
      </c>
      <c r="B312" s="52">
        <v>2023</v>
      </c>
      <c r="C312" s="52">
        <v>9</v>
      </c>
      <c r="D312" t="s">
        <v>1104</v>
      </c>
      <c r="E312" t="s">
        <v>1107</v>
      </c>
      <c r="F312" t="s">
        <v>1011</v>
      </c>
      <c r="G312" t="s">
        <v>1015</v>
      </c>
      <c r="H312" t="s">
        <v>1017</v>
      </c>
      <c r="I312" t="s">
        <v>1020</v>
      </c>
      <c r="J312" s="52">
        <v>31195.41</v>
      </c>
      <c r="K312" s="3">
        <v>118428.33</v>
      </c>
      <c r="L312" s="3" t="str">
        <f>TEXT(DATE(2000, Table1[[#This Row],[Month]], 1), "mmm")</f>
        <v>Sep</v>
      </c>
      <c r="R312">
        <v>2025</v>
      </c>
      <c r="S312" t="s">
        <v>1070</v>
      </c>
      <c r="T312" t="s">
        <v>1034</v>
      </c>
      <c r="U312" t="s">
        <v>1055</v>
      </c>
      <c r="V312">
        <v>771</v>
      </c>
      <c r="W312">
        <v>21069.55</v>
      </c>
      <c r="X312">
        <v>24551.919999999998</v>
      </c>
      <c r="Y312">
        <v>7490.01</v>
      </c>
      <c r="Z312" t="s">
        <v>1036</v>
      </c>
      <c r="AD312">
        <v>2023</v>
      </c>
      <c r="AE312" t="s">
        <v>1085</v>
      </c>
      <c r="AF312">
        <v>90406.74</v>
      </c>
      <c r="AG312">
        <v>109694.81</v>
      </c>
    </row>
    <row r="313" spans="1:33" x14ac:dyDescent="0.25">
      <c r="A313" t="s">
        <v>322</v>
      </c>
      <c r="B313" s="52">
        <v>2023</v>
      </c>
      <c r="C313" s="52">
        <v>7</v>
      </c>
      <c r="D313" t="s">
        <v>1104</v>
      </c>
      <c r="E313" t="s">
        <v>1107</v>
      </c>
      <c r="F313" t="s">
        <v>1013</v>
      </c>
      <c r="G313" t="s">
        <v>1015</v>
      </c>
      <c r="H313" t="s">
        <v>1017</v>
      </c>
      <c r="I313" t="s">
        <v>1018</v>
      </c>
      <c r="J313" s="52">
        <v>8405.2000000000007</v>
      </c>
      <c r="K313" s="3">
        <v>103269.77</v>
      </c>
      <c r="L313" s="3" t="str">
        <f>TEXT(DATE(2000, Table1[[#This Row],[Month]], 1), "mmm")</f>
        <v>Jul</v>
      </c>
      <c r="R313">
        <v>2025</v>
      </c>
      <c r="S313" t="s">
        <v>1071</v>
      </c>
      <c r="T313" t="s">
        <v>1038</v>
      </c>
      <c r="U313" t="s">
        <v>1080</v>
      </c>
      <c r="V313">
        <v>742</v>
      </c>
      <c r="W313">
        <v>33496.199999999997</v>
      </c>
      <c r="X313">
        <v>41277.339999999997</v>
      </c>
      <c r="Y313">
        <v>25001.03</v>
      </c>
      <c r="Z313" t="s">
        <v>1040</v>
      </c>
      <c r="AD313">
        <v>2025</v>
      </c>
      <c r="AE313" t="s">
        <v>1082</v>
      </c>
      <c r="AF313">
        <v>73180.09</v>
      </c>
      <c r="AG313">
        <v>75273.989999999991</v>
      </c>
    </row>
    <row r="314" spans="1:33" x14ac:dyDescent="0.25">
      <c r="A314" t="s">
        <v>323</v>
      </c>
      <c r="B314" s="52">
        <v>2023</v>
      </c>
      <c r="C314" s="52">
        <v>1</v>
      </c>
      <c r="D314" t="s">
        <v>1104</v>
      </c>
      <c r="E314" t="s">
        <v>1107</v>
      </c>
      <c r="F314" t="s">
        <v>1011</v>
      </c>
      <c r="G314" t="s">
        <v>1014</v>
      </c>
      <c r="H314" t="s">
        <v>1016</v>
      </c>
      <c r="I314" t="s">
        <v>1018</v>
      </c>
      <c r="J314" s="52">
        <v>6723.84</v>
      </c>
      <c r="K314" s="3">
        <v>48043.76</v>
      </c>
      <c r="L314" s="3" t="str">
        <f>TEXT(DATE(2000, Table1[[#This Row],[Month]], 1), "mmm")</f>
        <v>Jan</v>
      </c>
      <c r="R314">
        <v>2024</v>
      </c>
      <c r="S314" t="s">
        <v>1033</v>
      </c>
      <c r="T314" t="s">
        <v>1034</v>
      </c>
      <c r="U314" t="s">
        <v>1055</v>
      </c>
      <c r="V314">
        <v>703</v>
      </c>
      <c r="W314">
        <v>27592.1</v>
      </c>
      <c r="X314">
        <v>35237.599999999999</v>
      </c>
      <c r="Y314">
        <v>8479.2800000000007</v>
      </c>
      <c r="Z314" t="s">
        <v>1044</v>
      </c>
      <c r="AD314">
        <v>2022</v>
      </c>
      <c r="AE314" t="s">
        <v>1084</v>
      </c>
      <c r="AF314">
        <v>75855.08</v>
      </c>
      <c r="AG314">
        <v>85668.06</v>
      </c>
    </row>
    <row r="315" spans="1:33" x14ac:dyDescent="0.25">
      <c r="A315" t="s">
        <v>324</v>
      </c>
      <c r="B315" s="52">
        <v>2022</v>
      </c>
      <c r="C315" s="52">
        <v>1</v>
      </c>
      <c r="D315" t="s">
        <v>1103</v>
      </c>
      <c r="E315" t="s">
        <v>1108</v>
      </c>
      <c r="F315" t="s">
        <v>1011</v>
      </c>
      <c r="G315" t="s">
        <v>1014</v>
      </c>
      <c r="H315" t="s">
        <v>1016</v>
      </c>
      <c r="I315" t="s">
        <v>1020</v>
      </c>
      <c r="J315" s="52">
        <v>92728.16</v>
      </c>
      <c r="K315" s="3">
        <v>81469.679999999993</v>
      </c>
      <c r="L315" s="3" t="str">
        <f>TEXT(DATE(2000, Table1[[#This Row],[Month]], 1), "mmm")</f>
        <v>Jan</v>
      </c>
      <c r="R315">
        <v>2022</v>
      </c>
      <c r="S315" t="s">
        <v>1061</v>
      </c>
      <c r="T315" t="s">
        <v>1042</v>
      </c>
      <c r="U315" t="s">
        <v>1074</v>
      </c>
      <c r="V315">
        <v>188</v>
      </c>
      <c r="W315">
        <v>34228.370000000003</v>
      </c>
      <c r="X315">
        <v>39719.120000000003</v>
      </c>
      <c r="Y315">
        <v>11301.87</v>
      </c>
      <c r="Z315" t="s">
        <v>1049</v>
      </c>
      <c r="AD315">
        <v>2025</v>
      </c>
      <c r="AE315" t="s">
        <v>1023</v>
      </c>
      <c r="AF315">
        <v>96914.84</v>
      </c>
      <c r="AG315">
        <v>105083.65</v>
      </c>
    </row>
    <row r="316" spans="1:33" x14ac:dyDescent="0.25">
      <c r="A316" t="s">
        <v>325</v>
      </c>
      <c r="B316" s="52">
        <v>2024</v>
      </c>
      <c r="C316" s="52">
        <v>5</v>
      </c>
      <c r="D316" t="s">
        <v>1103</v>
      </c>
      <c r="E316" t="s">
        <v>1107</v>
      </c>
      <c r="F316" t="s">
        <v>1013</v>
      </c>
      <c r="G316" t="s">
        <v>1015</v>
      </c>
      <c r="H316" t="s">
        <v>1016</v>
      </c>
      <c r="I316" t="s">
        <v>1020</v>
      </c>
      <c r="J316" s="52">
        <v>72082.880000000005</v>
      </c>
      <c r="K316" s="3">
        <v>28748.12</v>
      </c>
      <c r="L316" s="3" t="str">
        <f>TEXT(DATE(2000, Table1[[#This Row],[Month]], 1), "mmm")</f>
        <v>May</v>
      </c>
      <c r="R316">
        <v>2024</v>
      </c>
      <c r="S316" t="s">
        <v>1037</v>
      </c>
      <c r="T316" t="s">
        <v>1038</v>
      </c>
      <c r="U316" t="s">
        <v>1039</v>
      </c>
      <c r="V316">
        <v>595</v>
      </c>
      <c r="W316">
        <v>45507</v>
      </c>
      <c r="X316">
        <v>52038.62</v>
      </c>
      <c r="Y316">
        <v>27336.560000000001</v>
      </c>
      <c r="Z316" t="s">
        <v>1049</v>
      </c>
      <c r="AD316">
        <v>2025</v>
      </c>
      <c r="AE316" t="s">
        <v>1023</v>
      </c>
      <c r="AF316">
        <v>77199.360000000001</v>
      </c>
      <c r="AG316">
        <v>82082.59</v>
      </c>
    </row>
    <row r="317" spans="1:33" x14ac:dyDescent="0.25">
      <c r="A317" t="s">
        <v>326</v>
      </c>
      <c r="B317" s="52">
        <v>2022</v>
      </c>
      <c r="C317" s="52">
        <v>11</v>
      </c>
      <c r="D317" t="s">
        <v>1104</v>
      </c>
      <c r="E317" t="s">
        <v>1107</v>
      </c>
      <c r="F317" t="s">
        <v>1011</v>
      </c>
      <c r="G317" t="s">
        <v>1015</v>
      </c>
      <c r="H317" t="s">
        <v>1013</v>
      </c>
      <c r="I317" t="s">
        <v>1019</v>
      </c>
      <c r="J317" s="52">
        <v>85987.58</v>
      </c>
      <c r="K317" s="3">
        <v>30910.69</v>
      </c>
      <c r="L317" s="3" t="str">
        <f>TEXT(DATE(2000, Table1[[#This Row],[Month]], 1), "mmm")</f>
        <v>Nov</v>
      </c>
      <c r="R317">
        <v>2025</v>
      </c>
      <c r="S317" t="s">
        <v>1033</v>
      </c>
      <c r="T317" t="s">
        <v>1056</v>
      </c>
      <c r="U317" t="s">
        <v>1072</v>
      </c>
      <c r="V317">
        <v>747</v>
      </c>
      <c r="W317">
        <v>3289.64</v>
      </c>
      <c r="X317">
        <v>4995.8</v>
      </c>
      <c r="Y317">
        <v>2095.9699999999998</v>
      </c>
      <c r="Z317" t="s">
        <v>1051</v>
      </c>
      <c r="AD317">
        <v>2022</v>
      </c>
      <c r="AE317" t="s">
        <v>1082</v>
      </c>
      <c r="AF317">
        <v>96879.88</v>
      </c>
      <c r="AG317">
        <v>108719.65</v>
      </c>
    </row>
    <row r="318" spans="1:33" x14ac:dyDescent="0.25">
      <c r="A318" t="s">
        <v>327</v>
      </c>
      <c r="B318" s="52">
        <v>2022</v>
      </c>
      <c r="C318" s="52">
        <v>1</v>
      </c>
      <c r="D318" t="s">
        <v>1104</v>
      </c>
      <c r="E318" t="s">
        <v>1108</v>
      </c>
      <c r="F318" t="s">
        <v>1012</v>
      </c>
      <c r="G318" t="s">
        <v>1014</v>
      </c>
      <c r="H318" t="s">
        <v>1013</v>
      </c>
      <c r="I318" t="s">
        <v>1018</v>
      </c>
      <c r="J318" s="52">
        <v>80620.240000000005</v>
      </c>
      <c r="K318" s="3">
        <v>40518.400000000001</v>
      </c>
      <c r="L318" s="3" t="str">
        <f>TEXT(DATE(2000, Table1[[#This Row],[Month]], 1), "mmm")</f>
        <v>Jan</v>
      </c>
      <c r="R318">
        <v>2024</v>
      </c>
      <c r="S318" t="s">
        <v>1054</v>
      </c>
      <c r="T318" t="s">
        <v>1045</v>
      </c>
      <c r="U318" t="s">
        <v>1077</v>
      </c>
      <c r="V318">
        <v>803</v>
      </c>
      <c r="W318">
        <v>34117.71</v>
      </c>
      <c r="X318">
        <v>39857.35</v>
      </c>
      <c r="Y318">
        <v>15311.29</v>
      </c>
      <c r="Z318" t="s">
        <v>1047</v>
      </c>
      <c r="AD318">
        <v>2025</v>
      </c>
      <c r="AE318" t="s">
        <v>1085</v>
      </c>
      <c r="AF318">
        <v>6668.57</v>
      </c>
      <c r="AG318">
        <v>23274.959999999999</v>
      </c>
    </row>
    <row r="319" spans="1:33" x14ac:dyDescent="0.25">
      <c r="A319" t="s">
        <v>328</v>
      </c>
      <c r="B319" s="52">
        <v>2023</v>
      </c>
      <c r="C319" s="52">
        <v>5</v>
      </c>
      <c r="D319" t="s">
        <v>1104</v>
      </c>
      <c r="E319" t="s">
        <v>1107</v>
      </c>
      <c r="F319" t="s">
        <v>1011</v>
      </c>
      <c r="G319" t="s">
        <v>1014</v>
      </c>
      <c r="H319" t="s">
        <v>1013</v>
      </c>
      <c r="I319" t="s">
        <v>1018</v>
      </c>
      <c r="J319" s="52">
        <v>14681.69</v>
      </c>
      <c r="K319" s="3">
        <v>119763.69</v>
      </c>
      <c r="L319" s="3" t="str">
        <f>TEXT(DATE(2000, Table1[[#This Row],[Month]], 1), "mmm")</f>
        <v>May</v>
      </c>
      <c r="R319">
        <v>2025</v>
      </c>
      <c r="S319" t="s">
        <v>1033</v>
      </c>
      <c r="T319" t="s">
        <v>1034</v>
      </c>
      <c r="U319" t="s">
        <v>1055</v>
      </c>
      <c r="V319">
        <v>495</v>
      </c>
      <c r="W319">
        <v>32479.4</v>
      </c>
      <c r="X319">
        <v>37811.03</v>
      </c>
      <c r="Y319">
        <v>17370.22</v>
      </c>
      <c r="Z319" t="s">
        <v>1047</v>
      </c>
      <c r="AD319">
        <v>2025</v>
      </c>
      <c r="AE319" t="s">
        <v>1081</v>
      </c>
      <c r="AF319">
        <v>78973.539999999994</v>
      </c>
      <c r="AG319">
        <v>87755.709999999992</v>
      </c>
    </row>
    <row r="320" spans="1:33" x14ac:dyDescent="0.25">
      <c r="A320" t="s">
        <v>329</v>
      </c>
      <c r="B320" s="52">
        <v>2024</v>
      </c>
      <c r="C320" s="52">
        <v>9</v>
      </c>
      <c r="D320" t="s">
        <v>1104</v>
      </c>
      <c r="E320" t="s">
        <v>1107</v>
      </c>
      <c r="F320" t="s">
        <v>1013</v>
      </c>
      <c r="G320" t="s">
        <v>1014</v>
      </c>
      <c r="H320" t="s">
        <v>1013</v>
      </c>
      <c r="I320" t="s">
        <v>1019</v>
      </c>
      <c r="J320" s="52">
        <v>6167.48</v>
      </c>
      <c r="K320" s="3">
        <v>25623.360000000001</v>
      </c>
      <c r="L320" s="3" t="str">
        <f>TEXT(DATE(2000, Table1[[#This Row],[Month]], 1), "mmm")</f>
        <v>Sep</v>
      </c>
      <c r="R320">
        <v>2025</v>
      </c>
      <c r="S320" t="s">
        <v>1054</v>
      </c>
      <c r="T320" t="s">
        <v>1038</v>
      </c>
      <c r="U320" t="s">
        <v>1068</v>
      </c>
      <c r="V320">
        <v>705</v>
      </c>
      <c r="W320">
        <v>47050.37</v>
      </c>
      <c r="X320">
        <v>52455.54</v>
      </c>
      <c r="Y320">
        <v>27773.86</v>
      </c>
      <c r="Z320" t="s">
        <v>1040</v>
      </c>
      <c r="AD320">
        <v>2023</v>
      </c>
      <c r="AE320" t="s">
        <v>1024</v>
      </c>
      <c r="AF320">
        <v>90492.5</v>
      </c>
      <c r="AG320">
        <v>98107.87</v>
      </c>
    </row>
    <row r="321" spans="1:33" x14ac:dyDescent="0.25">
      <c r="A321" t="s">
        <v>330</v>
      </c>
      <c r="B321" s="52">
        <v>2024</v>
      </c>
      <c r="C321" s="52">
        <v>11</v>
      </c>
      <c r="D321" t="s">
        <v>1104</v>
      </c>
      <c r="E321" t="s">
        <v>1107</v>
      </c>
      <c r="F321" t="s">
        <v>1011</v>
      </c>
      <c r="G321" t="s">
        <v>1014</v>
      </c>
      <c r="H321" t="s">
        <v>1016</v>
      </c>
      <c r="I321" t="s">
        <v>1019</v>
      </c>
      <c r="J321" s="52">
        <v>30519.24</v>
      </c>
      <c r="K321" s="3">
        <v>110487.47</v>
      </c>
      <c r="L321" s="3" t="str">
        <f>TEXT(DATE(2000, Table1[[#This Row],[Month]], 1), "mmm")</f>
        <v>Nov</v>
      </c>
      <c r="R321">
        <v>2023</v>
      </c>
      <c r="S321" t="s">
        <v>1064</v>
      </c>
      <c r="T321" t="s">
        <v>1056</v>
      </c>
      <c r="U321" t="s">
        <v>1062</v>
      </c>
      <c r="V321">
        <v>241</v>
      </c>
      <c r="W321">
        <v>22281.06</v>
      </c>
      <c r="X321">
        <v>31148.41</v>
      </c>
      <c r="Y321">
        <v>11955.29</v>
      </c>
      <c r="Z321" t="s">
        <v>1040</v>
      </c>
      <c r="AD321">
        <v>2023</v>
      </c>
      <c r="AE321" t="s">
        <v>1025</v>
      </c>
      <c r="AF321">
        <v>67289.17</v>
      </c>
      <c r="AG321">
        <v>74883.17</v>
      </c>
    </row>
    <row r="322" spans="1:33" x14ac:dyDescent="0.25">
      <c r="A322" t="s">
        <v>331</v>
      </c>
      <c r="B322" s="52">
        <v>2023</v>
      </c>
      <c r="C322" s="52">
        <v>11</v>
      </c>
      <c r="D322" t="s">
        <v>1103</v>
      </c>
      <c r="E322" t="s">
        <v>1108</v>
      </c>
      <c r="F322" t="s">
        <v>1013</v>
      </c>
      <c r="G322" t="s">
        <v>1015</v>
      </c>
      <c r="H322" t="s">
        <v>1016</v>
      </c>
      <c r="I322" t="s">
        <v>1019</v>
      </c>
      <c r="J322" s="52">
        <v>5338.5</v>
      </c>
      <c r="K322" s="3">
        <v>107827.39</v>
      </c>
      <c r="L322" s="3" t="str">
        <f>TEXT(DATE(2000, Table1[[#This Row],[Month]], 1), "mmm")</f>
        <v>Nov</v>
      </c>
      <c r="R322">
        <v>2025</v>
      </c>
      <c r="S322" t="s">
        <v>1054</v>
      </c>
      <c r="T322" t="s">
        <v>1042</v>
      </c>
      <c r="U322" t="s">
        <v>1053</v>
      </c>
      <c r="V322">
        <v>18</v>
      </c>
      <c r="W322">
        <v>47463.88</v>
      </c>
      <c r="X322">
        <v>53455.839999999997</v>
      </c>
      <c r="Y322">
        <v>24453.93</v>
      </c>
      <c r="Z322" t="s">
        <v>1044</v>
      </c>
      <c r="AD322">
        <v>2025</v>
      </c>
      <c r="AE322" t="s">
        <v>1024</v>
      </c>
      <c r="AF322">
        <v>59346.78</v>
      </c>
      <c r="AG322">
        <v>63440.83</v>
      </c>
    </row>
    <row r="323" spans="1:33" x14ac:dyDescent="0.25">
      <c r="A323" t="s">
        <v>332</v>
      </c>
      <c r="B323" s="52">
        <v>2024</v>
      </c>
      <c r="C323" s="52">
        <v>11</v>
      </c>
      <c r="D323" t="s">
        <v>1104</v>
      </c>
      <c r="E323" t="s">
        <v>1107</v>
      </c>
      <c r="F323" t="s">
        <v>1012</v>
      </c>
      <c r="G323" t="s">
        <v>1015</v>
      </c>
      <c r="H323" t="s">
        <v>1016</v>
      </c>
      <c r="I323" t="s">
        <v>1020</v>
      </c>
      <c r="J323" s="52">
        <v>63660.04</v>
      </c>
      <c r="K323" s="3">
        <v>7539.86</v>
      </c>
      <c r="L323" s="3" t="str">
        <f>TEXT(DATE(2000, Table1[[#This Row],[Month]], 1), "mmm")</f>
        <v>Nov</v>
      </c>
      <c r="R323">
        <v>2023</v>
      </c>
      <c r="S323" t="s">
        <v>1037</v>
      </c>
      <c r="T323" t="s">
        <v>1034</v>
      </c>
      <c r="U323" t="s">
        <v>1079</v>
      </c>
      <c r="V323">
        <v>825</v>
      </c>
      <c r="W323">
        <v>40436.269999999997</v>
      </c>
      <c r="X323">
        <v>41447.539999999994</v>
      </c>
      <c r="Y323">
        <v>15055.26</v>
      </c>
      <c r="Z323" t="s">
        <v>1040</v>
      </c>
      <c r="AD323">
        <v>2023</v>
      </c>
      <c r="AE323" t="s">
        <v>1082</v>
      </c>
      <c r="AF323">
        <v>98429.28</v>
      </c>
      <c r="AG323">
        <v>103553.07</v>
      </c>
    </row>
    <row r="324" spans="1:33" x14ac:dyDescent="0.25">
      <c r="A324" t="s">
        <v>333</v>
      </c>
      <c r="B324" s="52">
        <v>2023</v>
      </c>
      <c r="C324" s="52">
        <v>9</v>
      </c>
      <c r="D324" t="s">
        <v>1104</v>
      </c>
      <c r="E324" t="s">
        <v>1107</v>
      </c>
      <c r="F324" t="s">
        <v>1013</v>
      </c>
      <c r="G324" t="s">
        <v>1015</v>
      </c>
      <c r="H324" t="s">
        <v>1017</v>
      </c>
      <c r="I324" t="s">
        <v>1019</v>
      </c>
      <c r="J324" s="52">
        <v>58622.21</v>
      </c>
      <c r="K324" s="3">
        <v>44096.68</v>
      </c>
      <c r="L324" s="3" t="str">
        <f>TEXT(DATE(2000, Table1[[#This Row],[Month]], 1), "mmm")</f>
        <v>Sep</v>
      </c>
      <c r="R324">
        <v>2024</v>
      </c>
      <c r="S324" t="s">
        <v>1070</v>
      </c>
      <c r="T324" t="s">
        <v>1038</v>
      </c>
      <c r="U324" t="s">
        <v>1068</v>
      </c>
      <c r="V324">
        <v>94</v>
      </c>
      <c r="W324">
        <v>30504.57</v>
      </c>
      <c r="X324">
        <v>37258.730000000003</v>
      </c>
      <c r="Y324">
        <v>15305.01</v>
      </c>
      <c r="Z324" t="s">
        <v>1040</v>
      </c>
      <c r="AD324">
        <v>2022</v>
      </c>
      <c r="AE324" t="s">
        <v>1081</v>
      </c>
      <c r="AF324">
        <v>32258.02</v>
      </c>
      <c r="AG324">
        <v>49688.46</v>
      </c>
    </row>
    <row r="325" spans="1:33" x14ac:dyDescent="0.25">
      <c r="A325" t="s">
        <v>334</v>
      </c>
      <c r="B325" s="52">
        <v>2023</v>
      </c>
      <c r="C325" s="52">
        <v>8</v>
      </c>
      <c r="D325" t="s">
        <v>1104</v>
      </c>
      <c r="E325" t="s">
        <v>1108</v>
      </c>
      <c r="F325" t="s">
        <v>1012</v>
      </c>
      <c r="G325" t="s">
        <v>1015</v>
      </c>
      <c r="H325" t="s">
        <v>1016</v>
      </c>
      <c r="I325" t="s">
        <v>1020</v>
      </c>
      <c r="J325" s="52">
        <v>62238.75</v>
      </c>
      <c r="K325" s="3">
        <v>63326.51</v>
      </c>
      <c r="L325" s="3" t="str">
        <f>TEXT(DATE(2000, Table1[[#This Row],[Month]], 1), "mmm")</f>
        <v>Aug</v>
      </c>
      <c r="R325">
        <v>2023</v>
      </c>
      <c r="S325" t="s">
        <v>1041</v>
      </c>
      <c r="T325" t="s">
        <v>1038</v>
      </c>
      <c r="U325" t="s">
        <v>1080</v>
      </c>
      <c r="V325">
        <v>48</v>
      </c>
      <c r="W325">
        <v>18391.14</v>
      </c>
      <c r="X325">
        <v>26090.19</v>
      </c>
      <c r="Y325">
        <v>13221.15</v>
      </c>
      <c r="Z325" t="s">
        <v>1036</v>
      </c>
      <c r="AD325">
        <v>2025</v>
      </c>
      <c r="AE325" t="s">
        <v>1084</v>
      </c>
      <c r="AF325">
        <v>17314.37</v>
      </c>
      <c r="AG325">
        <v>32810.620000000003</v>
      </c>
    </row>
    <row r="326" spans="1:33" x14ac:dyDescent="0.25">
      <c r="A326" t="s">
        <v>335</v>
      </c>
      <c r="B326" s="52">
        <v>2022</v>
      </c>
      <c r="C326" s="52">
        <v>8</v>
      </c>
      <c r="D326" t="s">
        <v>1104</v>
      </c>
      <c r="E326" t="s">
        <v>1108</v>
      </c>
      <c r="F326" t="s">
        <v>1012</v>
      </c>
      <c r="G326" t="s">
        <v>1014</v>
      </c>
      <c r="H326" t="s">
        <v>1013</v>
      </c>
      <c r="I326" t="s">
        <v>1018</v>
      </c>
      <c r="J326" s="52">
        <v>47264.95</v>
      </c>
      <c r="K326" s="3">
        <v>61516.82</v>
      </c>
      <c r="L326" s="3" t="str">
        <f>TEXT(DATE(2000, Table1[[#This Row],[Month]], 1), "mmm")</f>
        <v>Aug</v>
      </c>
      <c r="R326">
        <v>2023</v>
      </c>
      <c r="S326" t="s">
        <v>1064</v>
      </c>
      <c r="T326" t="s">
        <v>1034</v>
      </c>
      <c r="U326" t="s">
        <v>1073</v>
      </c>
      <c r="V326">
        <v>947</v>
      </c>
      <c r="W326">
        <v>14533.78</v>
      </c>
      <c r="X326">
        <v>16985.59</v>
      </c>
      <c r="Y326">
        <v>11231.91</v>
      </c>
      <c r="Z326" t="s">
        <v>1047</v>
      </c>
      <c r="AD326">
        <v>2024</v>
      </c>
      <c r="AE326" t="s">
        <v>1085</v>
      </c>
      <c r="AF326">
        <v>26416.99</v>
      </c>
      <c r="AG326">
        <v>30419.06</v>
      </c>
    </row>
    <row r="327" spans="1:33" x14ac:dyDescent="0.25">
      <c r="A327" t="s">
        <v>336</v>
      </c>
      <c r="B327" s="52">
        <v>2023</v>
      </c>
      <c r="C327" s="52">
        <v>10</v>
      </c>
      <c r="D327" t="s">
        <v>1103</v>
      </c>
      <c r="E327" t="s">
        <v>1107</v>
      </c>
      <c r="F327" t="s">
        <v>1011</v>
      </c>
      <c r="G327" t="s">
        <v>1014</v>
      </c>
      <c r="H327" t="s">
        <v>1013</v>
      </c>
      <c r="I327" t="s">
        <v>1018</v>
      </c>
      <c r="J327" s="52">
        <v>25222.69</v>
      </c>
      <c r="K327" s="3">
        <v>91530.14</v>
      </c>
      <c r="L327" s="3" t="str">
        <f>TEXT(DATE(2000, Table1[[#This Row],[Month]], 1), "mmm")</f>
        <v>Oct</v>
      </c>
      <c r="R327">
        <v>2024</v>
      </c>
      <c r="S327" t="s">
        <v>1037</v>
      </c>
      <c r="T327" t="s">
        <v>1045</v>
      </c>
      <c r="U327" t="s">
        <v>1067</v>
      </c>
      <c r="V327">
        <v>770</v>
      </c>
      <c r="W327">
        <v>40966.269999999997</v>
      </c>
      <c r="X327">
        <v>46250.7</v>
      </c>
      <c r="Y327">
        <v>21785.57</v>
      </c>
      <c r="Z327" t="s">
        <v>1044</v>
      </c>
      <c r="AD327">
        <v>2023</v>
      </c>
      <c r="AE327" t="s">
        <v>1083</v>
      </c>
      <c r="AF327">
        <v>37657.910000000003</v>
      </c>
      <c r="AG327">
        <v>49899.460000000006</v>
      </c>
    </row>
    <row r="328" spans="1:33" x14ac:dyDescent="0.25">
      <c r="A328" t="s">
        <v>337</v>
      </c>
      <c r="B328" s="52">
        <v>2023</v>
      </c>
      <c r="C328" s="52">
        <v>4</v>
      </c>
      <c r="D328" t="s">
        <v>1103</v>
      </c>
      <c r="E328" t="s">
        <v>1107</v>
      </c>
      <c r="F328" t="s">
        <v>1013</v>
      </c>
      <c r="G328" t="s">
        <v>1014</v>
      </c>
      <c r="H328" t="s">
        <v>1016</v>
      </c>
      <c r="I328" t="s">
        <v>1019</v>
      </c>
      <c r="J328" s="52">
        <v>45955.96</v>
      </c>
      <c r="K328" s="3">
        <v>100933.79</v>
      </c>
      <c r="L328" s="3" t="str">
        <f>TEXT(DATE(2000, Table1[[#This Row],[Month]], 1), "mmm")</f>
        <v>Apr</v>
      </c>
      <c r="R328">
        <v>2023</v>
      </c>
      <c r="S328" t="s">
        <v>1064</v>
      </c>
      <c r="T328" t="s">
        <v>1056</v>
      </c>
      <c r="U328" t="s">
        <v>1057</v>
      </c>
      <c r="V328">
        <v>328</v>
      </c>
      <c r="W328">
        <v>8305.86</v>
      </c>
      <c r="X328">
        <v>9479.18</v>
      </c>
      <c r="Y328">
        <v>3417</v>
      </c>
      <c r="Z328" t="s">
        <v>1044</v>
      </c>
      <c r="AD328">
        <v>2023</v>
      </c>
      <c r="AE328" t="s">
        <v>1083</v>
      </c>
      <c r="AF328">
        <v>11809.13</v>
      </c>
      <c r="AG328">
        <v>23461.82</v>
      </c>
    </row>
    <row r="329" spans="1:33" x14ac:dyDescent="0.25">
      <c r="A329" t="s">
        <v>338</v>
      </c>
      <c r="B329" s="52">
        <v>2022</v>
      </c>
      <c r="C329" s="52">
        <v>3</v>
      </c>
      <c r="D329" t="s">
        <v>1103</v>
      </c>
      <c r="E329" t="s">
        <v>1107</v>
      </c>
      <c r="F329" t="s">
        <v>1012</v>
      </c>
      <c r="G329" t="s">
        <v>1015</v>
      </c>
      <c r="H329" t="s">
        <v>1017</v>
      </c>
      <c r="I329" t="s">
        <v>1018</v>
      </c>
      <c r="J329" s="52">
        <v>46899.91</v>
      </c>
      <c r="K329" s="3">
        <v>84163.25</v>
      </c>
      <c r="L329" s="3" t="str">
        <f>TEXT(DATE(2000, Table1[[#This Row],[Month]], 1), "mmm")</f>
        <v>Mar</v>
      </c>
      <c r="R329">
        <v>2024</v>
      </c>
      <c r="S329" t="s">
        <v>1050</v>
      </c>
      <c r="T329" t="s">
        <v>1042</v>
      </c>
      <c r="U329" t="s">
        <v>1074</v>
      </c>
      <c r="V329">
        <v>49</v>
      </c>
      <c r="W329">
        <v>18779.96</v>
      </c>
      <c r="X329">
        <v>23864.15</v>
      </c>
      <c r="Y329">
        <v>14209.19</v>
      </c>
      <c r="Z329" t="s">
        <v>1044</v>
      </c>
      <c r="AD329">
        <v>2023</v>
      </c>
      <c r="AE329" t="s">
        <v>1024</v>
      </c>
      <c r="AF329">
        <v>76159.759999999995</v>
      </c>
      <c r="AG329">
        <v>95843.91</v>
      </c>
    </row>
    <row r="330" spans="1:33" x14ac:dyDescent="0.25">
      <c r="A330" t="s">
        <v>339</v>
      </c>
      <c r="B330" s="52">
        <v>2023</v>
      </c>
      <c r="C330" s="52">
        <v>1</v>
      </c>
      <c r="D330" t="s">
        <v>1103</v>
      </c>
      <c r="E330" t="s">
        <v>1107</v>
      </c>
      <c r="F330" t="s">
        <v>1013</v>
      </c>
      <c r="G330" t="s">
        <v>1015</v>
      </c>
      <c r="H330" t="s">
        <v>1017</v>
      </c>
      <c r="I330" t="s">
        <v>1019</v>
      </c>
      <c r="J330" s="52">
        <v>68085.81</v>
      </c>
      <c r="K330" s="3">
        <v>101288.52</v>
      </c>
      <c r="L330" s="3" t="str">
        <f>TEXT(DATE(2000, Table1[[#This Row],[Month]], 1), "mmm")</f>
        <v>Jan</v>
      </c>
      <c r="R330">
        <v>2025</v>
      </c>
      <c r="S330" t="s">
        <v>1058</v>
      </c>
      <c r="T330" t="s">
        <v>1042</v>
      </c>
      <c r="U330" t="s">
        <v>1053</v>
      </c>
      <c r="V330">
        <v>822</v>
      </c>
      <c r="W330">
        <v>14501.69</v>
      </c>
      <c r="X330">
        <v>21698.27</v>
      </c>
      <c r="Y330">
        <v>4539.13</v>
      </c>
      <c r="Z330" t="s">
        <v>1036</v>
      </c>
      <c r="AD330">
        <v>2024</v>
      </c>
      <c r="AE330" t="s">
        <v>1025</v>
      </c>
      <c r="AF330">
        <v>64582.51</v>
      </c>
      <c r="AG330">
        <v>74721.94</v>
      </c>
    </row>
    <row r="331" spans="1:33" x14ac:dyDescent="0.25">
      <c r="A331" t="s">
        <v>340</v>
      </c>
      <c r="B331" s="52">
        <v>2022</v>
      </c>
      <c r="C331" s="52">
        <v>2</v>
      </c>
      <c r="D331" t="s">
        <v>1104</v>
      </c>
      <c r="E331" t="s">
        <v>1107</v>
      </c>
      <c r="F331" t="s">
        <v>1013</v>
      </c>
      <c r="G331" t="s">
        <v>1015</v>
      </c>
      <c r="H331" t="s">
        <v>1013</v>
      </c>
      <c r="I331" t="s">
        <v>1018</v>
      </c>
      <c r="J331" s="52">
        <v>49052.959999999999</v>
      </c>
      <c r="K331" s="3">
        <v>36771.120000000003</v>
      </c>
      <c r="L331" s="3" t="str">
        <f>TEXT(DATE(2000, Table1[[#This Row],[Month]], 1), "mmm")</f>
        <v>Feb</v>
      </c>
      <c r="R331">
        <v>2025</v>
      </c>
      <c r="S331" t="s">
        <v>1066</v>
      </c>
      <c r="T331" t="s">
        <v>1038</v>
      </c>
      <c r="U331" t="s">
        <v>1039</v>
      </c>
      <c r="V331">
        <v>559</v>
      </c>
      <c r="W331">
        <v>34810.199999999997</v>
      </c>
      <c r="X331">
        <v>42635.86</v>
      </c>
      <c r="Y331">
        <v>14880.43</v>
      </c>
      <c r="Z331" t="s">
        <v>1036</v>
      </c>
      <c r="AD331">
        <v>2023</v>
      </c>
      <c r="AE331" t="s">
        <v>1081</v>
      </c>
      <c r="AF331">
        <v>34892.71</v>
      </c>
      <c r="AG331">
        <v>38215.760000000002</v>
      </c>
    </row>
    <row r="332" spans="1:33" x14ac:dyDescent="0.25">
      <c r="A332" t="s">
        <v>341</v>
      </c>
      <c r="B332" s="52">
        <v>2023</v>
      </c>
      <c r="C332" s="52">
        <v>7</v>
      </c>
      <c r="D332" t="s">
        <v>1104</v>
      </c>
      <c r="E332" t="s">
        <v>1108</v>
      </c>
      <c r="F332" t="s">
        <v>1011</v>
      </c>
      <c r="G332" t="s">
        <v>1015</v>
      </c>
      <c r="H332" t="s">
        <v>1016</v>
      </c>
      <c r="I332" t="s">
        <v>1018</v>
      </c>
      <c r="J332" s="52">
        <v>27240.18</v>
      </c>
      <c r="K332" s="3">
        <v>101386.99</v>
      </c>
      <c r="L332" s="3" t="str">
        <f>TEXT(DATE(2000, Table1[[#This Row],[Month]], 1), "mmm")</f>
        <v>Jul</v>
      </c>
      <c r="R332">
        <v>2023</v>
      </c>
      <c r="S332" t="s">
        <v>1061</v>
      </c>
      <c r="T332" t="s">
        <v>1034</v>
      </c>
      <c r="U332" t="s">
        <v>1073</v>
      </c>
      <c r="V332">
        <v>1000</v>
      </c>
      <c r="W332">
        <v>31288.61</v>
      </c>
      <c r="X332">
        <v>37371.949999999997</v>
      </c>
      <c r="Y332">
        <v>22629.26</v>
      </c>
      <c r="Z332" t="s">
        <v>1044</v>
      </c>
      <c r="AD332">
        <v>2025</v>
      </c>
      <c r="AE332" t="s">
        <v>1081</v>
      </c>
      <c r="AF332">
        <v>71913.789999999994</v>
      </c>
      <c r="AG332">
        <v>88647.54</v>
      </c>
    </row>
    <row r="333" spans="1:33" x14ac:dyDescent="0.25">
      <c r="A333" t="s">
        <v>342</v>
      </c>
      <c r="B333" s="52">
        <v>2023</v>
      </c>
      <c r="C333" s="52">
        <v>9</v>
      </c>
      <c r="D333" t="s">
        <v>1103</v>
      </c>
      <c r="E333" t="s">
        <v>1107</v>
      </c>
      <c r="F333" t="s">
        <v>1013</v>
      </c>
      <c r="G333" t="s">
        <v>1014</v>
      </c>
      <c r="H333" t="s">
        <v>1013</v>
      </c>
      <c r="I333" t="s">
        <v>1018</v>
      </c>
      <c r="J333" s="52">
        <v>62646.79</v>
      </c>
      <c r="K333" s="3">
        <v>68381.399999999994</v>
      </c>
      <c r="L333" s="3" t="str">
        <f>TEXT(DATE(2000, Table1[[#This Row],[Month]], 1), "mmm")</f>
        <v>Sep</v>
      </c>
      <c r="R333">
        <v>2022</v>
      </c>
      <c r="S333" t="s">
        <v>1033</v>
      </c>
      <c r="T333" t="s">
        <v>1042</v>
      </c>
      <c r="U333" t="s">
        <v>1048</v>
      </c>
      <c r="V333">
        <v>822</v>
      </c>
      <c r="W333">
        <v>47204.78</v>
      </c>
      <c r="X333">
        <v>49559.040000000001</v>
      </c>
      <c r="Y333">
        <v>18171.52</v>
      </c>
      <c r="Z333" t="s">
        <v>1051</v>
      </c>
      <c r="AD333">
        <v>2022</v>
      </c>
      <c r="AE333" t="s">
        <v>1025</v>
      </c>
      <c r="AF333">
        <v>53956.32</v>
      </c>
      <c r="AG333">
        <v>58839.37</v>
      </c>
    </row>
    <row r="334" spans="1:33" x14ac:dyDescent="0.25">
      <c r="A334" t="s">
        <v>343</v>
      </c>
      <c r="B334" s="52">
        <v>2023</v>
      </c>
      <c r="C334" s="52">
        <v>10</v>
      </c>
      <c r="D334" t="s">
        <v>1104</v>
      </c>
      <c r="E334" t="s">
        <v>1107</v>
      </c>
      <c r="F334" t="s">
        <v>1012</v>
      </c>
      <c r="G334" t="s">
        <v>1014</v>
      </c>
      <c r="H334" t="s">
        <v>1016</v>
      </c>
      <c r="I334" t="s">
        <v>1018</v>
      </c>
      <c r="J334" s="52">
        <v>78281.86</v>
      </c>
      <c r="K334" s="3">
        <v>63898.13</v>
      </c>
      <c r="L334" s="3" t="str">
        <f>TEXT(DATE(2000, Table1[[#This Row],[Month]], 1), "mmm")</f>
        <v>Oct</v>
      </c>
      <c r="R334">
        <v>2025</v>
      </c>
      <c r="S334" t="s">
        <v>1052</v>
      </c>
      <c r="T334" t="s">
        <v>1042</v>
      </c>
      <c r="U334" t="s">
        <v>1048</v>
      </c>
      <c r="V334">
        <v>26</v>
      </c>
      <c r="W334">
        <v>25784.84</v>
      </c>
      <c r="X334">
        <v>26467.43</v>
      </c>
      <c r="Y334">
        <v>18841.34</v>
      </c>
      <c r="Z334" t="s">
        <v>1044</v>
      </c>
      <c r="AD334">
        <v>2025</v>
      </c>
      <c r="AE334" t="s">
        <v>1083</v>
      </c>
      <c r="AF334">
        <v>10850.56</v>
      </c>
      <c r="AG334">
        <v>25928.59</v>
      </c>
    </row>
    <row r="335" spans="1:33" x14ac:dyDescent="0.25">
      <c r="A335" t="s">
        <v>344</v>
      </c>
      <c r="B335" s="52">
        <v>2024</v>
      </c>
      <c r="C335" s="52">
        <v>5</v>
      </c>
      <c r="D335" t="s">
        <v>1104</v>
      </c>
      <c r="E335" t="s">
        <v>1108</v>
      </c>
      <c r="F335" t="s">
        <v>1013</v>
      </c>
      <c r="G335" t="s">
        <v>1014</v>
      </c>
      <c r="H335" t="s">
        <v>1017</v>
      </c>
      <c r="I335" t="s">
        <v>1020</v>
      </c>
      <c r="J335" s="52">
        <v>30865.040000000001</v>
      </c>
      <c r="K335" s="3">
        <v>74360.17</v>
      </c>
      <c r="L335" s="3" t="str">
        <f>TEXT(DATE(2000, Table1[[#This Row],[Month]], 1), "mmm")</f>
        <v>May</v>
      </c>
      <c r="R335">
        <v>2024</v>
      </c>
      <c r="S335" t="s">
        <v>1061</v>
      </c>
      <c r="T335" t="s">
        <v>1056</v>
      </c>
      <c r="U335" t="s">
        <v>1072</v>
      </c>
      <c r="V335">
        <v>785</v>
      </c>
      <c r="W335">
        <v>19819.98</v>
      </c>
      <c r="X335">
        <v>20622.400000000001</v>
      </c>
      <c r="Y335">
        <v>10711.61</v>
      </c>
      <c r="Z335" t="s">
        <v>1051</v>
      </c>
      <c r="AD335">
        <v>2024</v>
      </c>
      <c r="AE335" t="s">
        <v>1023</v>
      </c>
      <c r="AF335">
        <v>51286.03</v>
      </c>
      <c r="AG335">
        <v>53901.07</v>
      </c>
    </row>
    <row r="336" spans="1:33" x14ac:dyDescent="0.25">
      <c r="A336" t="s">
        <v>345</v>
      </c>
      <c r="B336" s="52">
        <v>2024</v>
      </c>
      <c r="C336" s="52">
        <v>9</v>
      </c>
      <c r="D336" t="s">
        <v>1104</v>
      </c>
      <c r="E336" t="s">
        <v>1107</v>
      </c>
      <c r="F336" t="s">
        <v>1012</v>
      </c>
      <c r="G336" t="s">
        <v>1015</v>
      </c>
      <c r="H336" t="s">
        <v>1013</v>
      </c>
      <c r="I336" t="s">
        <v>1020</v>
      </c>
      <c r="J336" s="52">
        <v>67317.39</v>
      </c>
      <c r="K336" s="3">
        <v>25712.9</v>
      </c>
      <c r="L336" s="3" t="str">
        <f>TEXT(DATE(2000, Table1[[#This Row],[Month]], 1), "mmm")</f>
        <v>Sep</v>
      </c>
      <c r="R336">
        <v>2025</v>
      </c>
      <c r="S336" t="s">
        <v>1064</v>
      </c>
      <c r="T336" t="s">
        <v>1034</v>
      </c>
      <c r="U336" t="s">
        <v>1079</v>
      </c>
      <c r="V336">
        <v>561</v>
      </c>
      <c r="W336">
        <v>20614.86</v>
      </c>
      <c r="X336">
        <v>23128.42</v>
      </c>
      <c r="Y336">
        <v>13559.64</v>
      </c>
      <c r="Z336" t="s">
        <v>1049</v>
      </c>
      <c r="AD336">
        <v>2025</v>
      </c>
      <c r="AE336" t="s">
        <v>1023</v>
      </c>
      <c r="AF336">
        <v>25704.720000000001</v>
      </c>
      <c r="AG336">
        <v>44881.98</v>
      </c>
    </row>
    <row r="337" spans="1:33" x14ac:dyDescent="0.25">
      <c r="A337" t="s">
        <v>346</v>
      </c>
      <c r="B337" s="52">
        <v>2023</v>
      </c>
      <c r="C337" s="52">
        <v>3</v>
      </c>
      <c r="D337" t="s">
        <v>1103</v>
      </c>
      <c r="E337" t="s">
        <v>1107</v>
      </c>
      <c r="F337" t="s">
        <v>1012</v>
      </c>
      <c r="G337" t="s">
        <v>1015</v>
      </c>
      <c r="H337" t="s">
        <v>1017</v>
      </c>
      <c r="I337" t="s">
        <v>1020</v>
      </c>
      <c r="J337" s="52">
        <v>82840.67</v>
      </c>
      <c r="K337" s="3">
        <v>74698.84</v>
      </c>
      <c r="L337" s="3" t="str">
        <f>TEXT(DATE(2000, Table1[[#This Row],[Month]], 1), "mmm")</f>
        <v>Mar</v>
      </c>
      <c r="R337">
        <v>2023</v>
      </c>
      <c r="S337" t="s">
        <v>1070</v>
      </c>
      <c r="T337" t="s">
        <v>1042</v>
      </c>
      <c r="U337" t="s">
        <v>1043</v>
      </c>
      <c r="V337">
        <v>411</v>
      </c>
      <c r="W337">
        <v>22331.41</v>
      </c>
      <c r="X337">
        <v>28269.360000000001</v>
      </c>
      <c r="Y337">
        <v>9264.35</v>
      </c>
      <c r="Z337" t="s">
        <v>1044</v>
      </c>
      <c r="AD337">
        <v>2025</v>
      </c>
      <c r="AE337" t="s">
        <v>1024</v>
      </c>
      <c r="AF337">
        <v>48062.67</v>
      </c>
      <c r="AG337">
        <v>60965.62</v>
      </c>
    </row>
    <row r="338" spans="1:33" x14ac:dyDescent="0.25">
      <c r="A338" t="s">
        <v>347</v>
      </c>
      <c r="B338" s="52">
        <v>2024</v>
      </c>
      <c r="C338" s="52">
        <v>3</v>
      </c>
      <c r="D338" t="s">
        <v>1104</v>
      </c>
      <c r="E338" t="s">
        <v>1107</v>
      </c>
      <c r="F338" t="s">
        <v>1012</v>
      </c>
      <c r="G338" t="s">
        <v>1014</v>
      </c>
      <c r="H338" t="s">
        <v>1016</v>
      </c>
      <c r="I338" t="s">
        <v>1020</v>
      </c>
      <c r="J338" s="52">
        <v>19524.78</v>
      </c>
      <c r="K338" s="3">
        <v>78808.09</v>
      </c>
      <c r="L338" s="3" t="str">
        <f>TEXT(DATE(2000, Table1[[#This Row],[Month]], 1), "mmm")</f>
        <v>Mar</v>
      </c>
      <c r="R338">
        <v>2022</v>
      </c>
      <c r="S338" t="s">
        <v>1041</v>
      </c>
      <c r="T338" t="s">
        <v>1034</v>
      </c>
      <c r="U338" t="s">
        <v>1079</v>
      </c>
      <c r="V338">
        <v>552</v>
      </c>
      <c r="W338">
        <v>19211.43</v>
      </c>
      <c r="X338">
        <v>24352.9</v>
      </c>
      <c r="Y338">
        <v>13008.93</v>
      </c>
      <c r="Z338" t="s">
        <v>1040</v>
      </c>
      <c r="AD338">
        <v>2024</v>
      </c>
      <c r="AE338" t="s">
        <v>1025</v>
      </c>
      <c r="AF338">
        <v>42225.09</v>
      </c>
      <c r="AG338">
        <v>43831.609999999993</v>
      </c>
    </row>
    <row r="339" spans="1:33" x14ac:dyDescent="0.25">
      <c r="A339" t="s">
        <v>348</v>
      </c>
      <c r="B339" s="52">
        <v>2023</v>
      </c>
      <c r="C339" s="52">
        <v>5</v>
      </c>
      <c r="D339" t="s">
        <v>1103</v>
      </c>
      <c r="E339" t="s">
        <v>1107</v>
      </c>
      <c r="F339" t="s">
        <v>1012</v>
      </c>
      <c r="G339" t="s">
        <v>1015</v>
      </c>
      <c r="H339" t="s">
        <v>1016</v>
      </c>
      <c r="I339" t="s">
        <v>1019</v>
      </c>
      <c r="J339" s="52">
        <v>76347.210000000006</v>
      </c>
      <c r="K339" s="3">
        <v>44484.73</v>
      </c>
      <c r="L339" s="3" t="str">
        <f>TEXT(DATE(2000, Table1[[#This Row],[Month]], 1), "mmm")</f>
        <v>May</v>
      </c>
      <c r="R339">
        <v>2025</v>
      </c>
      <c r="S339" t="s">
        <v>1071</v>
      </c>
      <c r="T339" t="s">
        <v>1042</v>
      </c>
      <c r="U339" t="s">
        <v>1043</v>
      </c>
      <c r="V339">
        <v>913</v>
      </c>
      <c r="W339">
        <v>39277.81</v>
      </c>
      <c r="X339">
        <v>43186.17</v>
      </c>
      <c r="Y339">
        <v>22679.03</v>
      </c>
      <c r="Z339" t="s">
        <v>1051</v>
      </c>
      <c r="AD339">
        <v>2023</v>
      </c>
      <c r="AE339" t="s">
        <v>1083</v>
      </c>
      <c r="AF339">
        <v>72197.33</v>
      </c>
      <c r="AG339">
        <v>77841.649999999994</v>
      </c>
    </row>
    <row r="340" spans="1:33" x14ac:dyDescent="0.25">
      <c r="A340" t="s">
        <v>349</v>
      </c>
      <c r="B340" s="52">
        <v>2023</v>
      </c>
      <c r="C340" s="52">
        <v>11</v>
      </c>
      <c r="D340" t="s">
        <v>1104</v>
      </c>
      <c r="E340" t="s">
        <v>1107</v>
      </c>
      <c r="F340" t="s">
        <v>1012</v>
      </c>
      <c r="G340" t="s">
        <v>1015</v>
      </c>
      <c r="H340" t="s">
        <v>1016</v>
      </c>
      <c r="I340" t="s">
        <v>1019</v>
      </c>
      <c r="J340" s="52">
        <v>86804.51</v>
      </c>
      <c r="K340" s="3">
        <v>71644.100000000006</v>
      </c>
      <c r="L340" s="3" t="str">
        <f>TEXT(DATE(2000, Table1[[#This Row],[Month]], 1), "mmm")</f>
        <v>Nov</v>
      </c>
      <c r="R340">
        <v>2022</v>
      </c>
      <c r="S340" t="s">
        <v>1066</v>
      </c>
      <c r="T340" t="s">
        <v>1056</v>
      </c>
      <c r="U340" t="s">
        <v>1072</v>
      </c>
      <c r="V340">
        <v>93</v>
      </c>
      <c r="W340">
        <v>14257.1</v>
      </c>
      <c r="X340">
        <v>16333.52</v>
      </c>
      <c r="Y340">
        <v>6313.28</v>
      </c>
      <c r="Z340" t="s">
        <v>1051</v>
      </c>
      <c r="AD340">
        <v>2025</v>
      </c>
      <c r="AE340" t="s">
        <v>1084</v>
      </c>
      <c r="AF340">
        <v>41858.51</v>
      </c>
      <c r="AG340">
        <v>45937.43</v>
      </c>
    </row>
    <row r="341" spans="1:33" x14ac:dyDescent="0.25">
      <c r="A341" t="s">
        <v>350</v>
      </c>
      <c r="B341" s="52">
        <v>2022</v>
      </c>
      <c r="C341" s="52">
        <v>7</v>
      </c>
      <c r="D341" t="s">
        <v>1104</v>
      </c>
      <c r="E341" t="s">
        <v>1108</v>
      </c>
      <c r="F341" t="s">
        <v>1012</v>
      </c>
      <c r="G341" t="s">
        <v>1015</v>
      </c>
      <c r="H341" t="s">
        <v>1017</v>
      </c>
      <c r="I341" t="s">
        <v>1019</v>
      </c>
      <c r="J341" s="52">
        <v>92517.34</v>
      </c>
      <c r="K341" s="3">
        <v>88394.74</v>
      </c>
      <c r="L341" s="3" t="str">
        <f>TEXT(DATE(2000, Table1[[#This Row],[Month]], 1), "mmm")</f>
        <v>Jul</v>
      </c>
      <c r="R341">
        <v>2023</v>
      </c>
      <c r="S341" t="s">
        <v>1052</v>
      </c>
      <c r="T341" t="s">
        <v>1034</v>
      </c>
      <c r="U341" t="s">
        <v>1035</v>
      </c>
      <c r="V341">
        <v>533</v>
      </c>
      <c r="W341">
        <v>24762.58</v>
      </c>
      <c r="X341">
        <v>27921.64</v>
      </c>
      <c r="Y341">
        <v>15160</v>
      </c>
      <c r="Z341" t="s">
        <v>1036</v>
      </c>
      <c r="AD341">
        <v>2025</v>
      </c>
      <c r="AE341" t="s">
        <v>1084</v>
      </c>
      <c r="AF341">
        <v>51541.36</v>
      </c>
      <c r="AG341">
        <v>60937.08</v>
      </c>
    </row>
    <row r="342" spans="1:33" x14ac:dyDescent="0.25">
      <c r="A342" t="s">
        <v>351</v>
      </c>
      <c r="B342" s="52">
        <v>2023</v>
      </c>
      <c r="C342" s="52">
        <v>8</v>
      </c>
      <c r="D342" t="s">
        <v>1104</v>
      </c>
      <c r="E342" t="s">
        <v>1107</v>
      </c>
      <c r="F342" t="s">
        <v>1012</v>
      </c>
      <c r="G342" t="s">
        <v>1014</v>
      </c>
      <c r="H342" t="s">
        <v>1016</v>
      </c>
      <c r="I342" t="s">
        <v>1019</v>
      </c>
      <c r="J342" s="52">
        <v>76666.28</v>
      </c>
      <c r="K342" s="3">
        <v>27661.35</v>
      </c>
      <c r="L342" s="3" t="str">
        <f>TEXT(DATE(2000, Table1[[#This Row],[Month]], 1), "mmm")</f>
        <v>Aug</v>
      </c>
      <c r="R342">
        <v>2023</v>
      </c>
      <c r="S342" t="s">
        <v>1066</v>
      </c>
      <c r="T342" t="s">
        <v>1042</v>
      </c>
      <c r="U342" t="s">
        <v>1053</v>
      </c>
      <c r="V342">
        <v>795</v>
      </c>
      <c r="W342">
        <v>43512.11</v>
      </c>
      <c r="X342">
        <v>45966.7</v>
      </c>
      <c r="Y342">
        <v>20691.07</v>
      </c>
      <c r="Z342" t="s">
        <v>1051</v>
      </c>
      <c r="AD342">
        <v>2025</v>
      </c>
      <c r="AE342" t="s">
        <v>1081</v>
      </c>
      <c r="AF342">
        <v>76275.899999999994</v>
      </c>
      <c r="AG342">
        <v>85774.989999999991</v>
      </c>
    </row>
    <row r="343" spans="1:33" x14ac:dyDescent="0.25">
      <c r="A343" t="s">
        <v>352</v>
      </c>
      <c r="B343" s="52">
        <v>2023</v>
      </c>
      <c r="C343" s="52">
        <v>6</v>
      </c>
      <c r="D343" t="s">
        <v>1104</v>
      </c>
      <c r="E343" t="s">
        <v>1107</v>
      </c>
      <c r="F343" t="s">
        <v>1011</v>
      </c>
      <c r="G343" t="s">
        <v>1014</v>
      </c>
      <c r="H343" t="s">
        <v>1013</v>
      </c>
      <c r="I343" t="s">
        <v>1018</v>
      </c>
      <c r="J343" s="52">
        <v>12995.7</v>
      </c>
      <c r="K343" s="3">
        <v>86033.42</v>
      </c>
      <c r="L343" s="3" t="str">
        <f>TEXT(DATE(2000, Table1[[#This Row],[Month]], 1), "mmm")</f>
        <v>Jun</v>
      </c>
      <c r="R343">
        <v>2023</v>
      </c>
      <c r="S343" t="s">
        <v>1070</v>
      </c>
      <c r="T343" t="s">
        <v>1045</v>
      </c>
      <c r="U343" t="s">
        <v>1046</v>
      </c>
      <c r="V343">
        <v>687</v>
      </c>
      <c r="W343">
        <v>31155.57</v>
      </c>
      <c r="X343">
        <v>35968.730000000003</v>
      </c>
      <c r="Y343">
        <v>13807.79</v>
      </c>
      <c r="Z343" t="s">
        <v>1044</v>
      </c>
      <c r="AD343">
        <v>2024</v>
      </c>
      <c r="AE343" t="s">
        <v>1085</v>
      </c>
      <c r="AF343">
        <v>77181.070000000007</v>
      </c>
      <c r="AG343">
        <v>92937.85</v>
      </c>
    </row>
    <row r="344" spans="1:33" x14ac:dyDescent="0.25">
      <c r="A344" t="s">
        <v>353</v>
      </c>
      <c r="B344" s="52">
        <v>2022</v>
      </c>
      <c r="C344" s="52">
        <v>6</v>
      </c>
      <c r="D344" t="s">
        <v>1103</v>
      </c>
      <c r="E344" t="s">
        <v>1107</v>
      </c>
      <c r="F344" t="s">
        <v>1011</v>
      </c>
      <c r="G344" t="s">
        <v>1014</v>
      </c>
      <c r="H344" t="s">
        <v>1016</v>
      </c>
      <c r="I344" t="s">
        <v>1020</v>
      </c>
      <c r="J344" s="52">
        <v>45257.31</v>
      </c>
      <c r="K344" s="3">
        <v>25802.13</v>
      </c>
      <c r="L344" s="3" t="str">
        <f>TEXT(DATE(2000, Table1[[#This Row],[Month]], 1), "mmm")</f>
        <v>Jun</v>
      </c>
      <c r="R344">
        <v>2025</v>
      </c>
      <c r="S344" t="s">
        <v>1064</v>
      </c>
      <c r="T344" t="s">
        <v>1038</v>
      </c>
      <c r="U344" t="s">
        <v>1063</v>
      </c>
      <c r="V344">
        <v>498</v>
      </c>
      <c r="W344">
        <v>46411.59</v>
      </c>
      <c r="X344">
        <v>53725.61</v>
      </c>
      <c r="Y344">
        <v>26378.17</v>
      </c>
      <c r="Z344" t="s">
        <v>1044</v>
      </c>
      <c r="AD344">
        <v>2022</v>
      </c>
      <c r="AE344" t="s">
        <v>1083</v>
      </c>
      <c r="AF344">
        <v>28512.09</v>
      </c>
      <c r="AG344">
        <v>40494.400000000001</v>
      </c>
    </row>
    <row r="345" spans="1:33" x14ac:dyDescent="0.25">
      <c r="A345" t="s">
        <v>354</v>
      </c>
      <c r="B345" s="52">
        <v>2022</v>
      </c>
      <c r="C345" s="52">
        <v>9</v>
      </c>
      <c r="D345" t="s">
        <v>1103</v>
      </c>
      <c r="E345" t="s">
        <v>1108</v>
      </c>
      <c r="F345" t="s">
        <v>1013</v>
      </c>
      <c r="G345" t="s">
        <v>1015</v>
      </c>
      <c r="H345" t="s">
        <v>1013</v>
      </c>
      <c r="I345" t="s">
        <v>1020</v>
      </c>
      <c r="J345" s="52">
        <v>38893.730000000003</v>
      </c>
      <c r="K345" s="3">
        <v>32727.84</v>
      </c>
      <c r="L345" s="3" t="str">
        <f>TEXT(DATE(2000, Table1[[#This Row],[Month]], 1), "mmm")</f>
        <v>Sep</v>
      </c>
      <c r="R345">
        <v>2025</v>
      </c>
      <c r="S345" t="s">
        <v>1033</v>
      </c>
      <c r="T345" t="s">
        <v>1045</v>
      </c>
      <c r="U345" t="s">
        <v>1076</v>
      </c>
      <c r="V345">
        <v>733</v>
      </c>
      <c r="W345">
        <v>23835.39</v>
      </c>
      <c r="X345">
        <v>32029.439999999999</v>
      </c>
      <c r="Y345">
        <v>8470.35</v>
      </c>
      <c r="Z345" t="s">
        <v>1040</v>
      </c>
      <c r="AD345">
        <v>2024</v>
      </c>
      <c r="AE345" t="s">
        <v>1085</v>
      </c>
      <c r="AF345">
        <v>6167.92</v>
      </c>
      <c r="AG345">
        <v>16950.490000000002</v>
      </c>
    </row>
    <row r="346" spans="1:33" x14ac:dyDescent="0.25">
      <c r="A346" t="s">
        <v>355</v>
      </c>
      <c r="B346" s="52">
        <v>2024</v>
      </c>
      <c r="C346" s="52">
        <v>4</v>
      </c>
      <c r="D346" t="s">
        <v>1104</v>
      </c>
      <c r="E346" t="s">
        <v>1108</v>
      </c>
      <c r="F346" t="s">
        <v>1011</v>
      </c>
      <c r="G346" t="s">
        <v>1014</v>
      </c>
      <c r="H346" t="s">
        <v>1013</v>
      </c>
      <c r="I346" t="s">
        <v>1018</v>
      </c>
      <c r="J346" s="52">
        <v>37754.129999999997</v>
      </c>
      <c r="K346" s="3">
        <v>67586.759999999995</v>
      </c>
      <c r="L346" s="3" t="str">
        <f>TEXT(DATE(2000, Table1[[#This Row],[Month]], 1), "mmm")</f>
        <v>Apr</v>
      </c>
      <c r="R346">
        <v>2022</v>
      </c>
      <c r="S346" t="s">
        <v>1041</v>
      </c>
      <c r="T346" t="s">
        <v>1056</v>
      </c>
      <c r="U346" t="s">
        <v>1065</v>
      </c>
      <c r="V346">
        <v>802</v>
      </c>
      <c r="W346">
        <v>48231.67</v>
      </c>
      <c r="X346">
        <v>55895.73</v>
      </c>
      <c r="Y346">
        <v>24458</v>
      </c>
      <c r="Z346" t="s">
        <v>1040</v>
      </c>
      <c r="AD346">
        <v>2024</v>
      </c>
      <c r="AE346" t="s">
        <v>1081</v>
      </c>
      <c r="AF346">
        <v>8680.92</v>
      </c>
      <c r="AG346">
        <v>15501</v>
      </c>
    </row>
    <row r="347" spans="1:33" x14ac:dyDescent="0.25">
      <c r="A347" t="s">
        <v>356</v>
      </c>
      <c r="B347" s="52">
        <v>2024</v>
      </c>
      <c r="C347" s="52">
        <v>12</v>
      </c>
      <c r="D347" t="s">
        <v>1104</v>
      </c>
      <c r="E347" t="s">
        <v>1108</v>
      </c>
      <c r="F347" t="s">
        <v>1013</v>
      </c>
      <c r="G347" t="s">
        <v>1015</v>
      </c>
      <c r="H347" t="s">
        <v>1016</v>
      </c>
      <c r="I347" t="s">
        <v>1020</v>
      </c>
      <c r="J347" s="52">
        <v>24797.77</v>
      </c>
      <c r="K347" s="3">
        <v>39248.28</v>
      </c>
      <c r="L347" s="3" t="str">
        <f>TEXT(DATE(2000, Table1[[#This Row],[Month]], 1), "mmm")</f>
        <v>Dec</v>
      </c>
      <c r="R347">
        <v>2025</v>
      </c>
      <c r="S347" t="s">
        <v>1054</v>
      </c>
      <c r="T347" t="s">
        <v>1038</v>
      </c>
      <c r="U347" t="s">
        <v>1068</v>
      </c>
      <c r="V347">
        <v>627</v>
      </c>
      <c r="W347">
        <v>31980.66</v>
      </c>
      <c r="X347">
        <v>37863.94</v>
      </c>
      <c r="Y347">
        <v>13424.6</v>
      </c>
      <c r="Z347" t="s">
        <v>1044</v>
      </c>
      <c r="AD347">
        <v>2025</v>
      </c>
      <c r="AE347" t="s">
        <v>1085</v>
      </c>
      <c r="AF347">
        <v>95717.54</v>
      </c>
      <c r="AG347">
        <v>101025.96</v>
      </c>
    </row>
    <row r="348" spans="1:33" x14ac:dyDescent="0.25">
      <c r="A348" t="s">
        <v>357</v>
      </c>
      <c r="B348" s="52">
        <v>2022</v>
      </c>
      <c r="C348" s="52">
        <v>9</v>
      </c>
      <c r="D348" t="s">
        <v>1104</v>
      </c>
      <c r="E348" t="s">
        <v>1107</v>
      </c>
      <c r="F348" t="s">
        <v>1012</v>
      </c>
      <c r="G348" t="s">
        <v>1014</v>
      </c>
      <c r="H348" t="s">
        <v>1017</v>
      </c>
      <c r="I348" t="s">
        <v>1020</v>
      </c>
      <c r="J348" s="52">
        <v>63465.73</v>
      </c>
      <c r="K348" s="3">
        <v>74026.33</v>
      </c>
      <c r="L348" s="3" t="str">
        <f>TEXT(DATE(2000, Table1[[#This Row],[Month]], 1), "mmm")</f>
        <v>Sep</v>
      </c>
      <c r="R348">
        <v>2025</v>
      </c>
      <c r="S348" t="s">
        <v>1061</v>
      </c>
      <c r="T348" t="s">
        <v>1034</v>
      </c>
      <c r="U348" t="s">
        <v>1073</v>
      </c>
      <c r="V348">
        <v>272</v>
      </c>
      <c r="W348">
        <v>15193.15</v>
      </c>
      <c r="X348">
        <v>17388.669999999998</v>
      </c>
      <c r="Y348">
        <v>7823</v>
      </c>
      <c r="Z348" t="s">
        <v>1049</v>
      </c>
      <c r="AD348">
        <v>2024</v>
      </c>
      <c r="AE348" t="s">
        <v>1025</v>
      </c>
      <c r="AF348">
        <v>87517.97</v>
      </c>
      <c r="AG348">
        <v>104126.46</v>
      </c>
    </row>
    <row r="349" spans="1:33" x14ac:dyDescent="0.25">
      <c r="A349" t="s">
        <v>358</v>
      </c>
      <c r="B349" s="52">
        <v>2023</v>
      </c>
      <c r="C349" s="52">
        <v>7</v>
      </c>
      <c r="D349" t="s">
        <v>1104</v>
      </c>
      <c r="E349" t="s">
        <v>1108</v>
      </c>
      <c r="F349" t="s">
        <v>1013</v>
      </c>
      <c r="G349" t="s">
        <v>1014</v>
      </c>
      <c r="H349" t="s">
        <v>1016</v>
      </c>
      <c r="I349" t="s">
        <v>1020</v>
      </c>
      <c r="J349" s="52">
        <v>17051.23</v>
      </c>
      <c r="K349" s="3">
        <v>75877.86</v>
      </c>
      <c r="L349" s="3" t="str">
        <f>TEXT(DATE(2000, Table1[[#This Row],[Month]], 1), "mmm")</f>
        <v>Jul</v>
      </c>
      <c r="R349">
        <v>2025</v>
      </c>
      <c r="S349" t="s">
        <v>1061</v>
      </c>
      <c r="T349" t="s">
        <v>1045</v>
      </c>
      <c r="U349" t="s">
        <v>1077</v>
      </c>
      <c r="V349">
        <v>629</v>
      </c>
      <c r="W349">
        <v>44950.54</v>
      </c>
      <c r="X349">
        <v>45926.95</v>
      </c>
      <c r="Y349">
        <v>15808.87</v>
      </c>
      <c r="Z349" t="s">
        <v>1036</v>
      </c>
      <c r="AD349">
        <v>2023</v>
      </c>
      <c r="AE349" t="s">
        <v>1085</v>
      </c>
      <c r="AF349">
        <v>41074.46</v>
      </c>
      <c r="AG349">
        <v>52738.33</v>
      </c>
    </row>
    <row r="350" spans="1:33" x14ac:dyDescent="0.25">
      <c r="A350" t="s">
        <v>359</v>
      </c>
      <c r="B350" s="52">
        <v>2023</v>
      </c>
      <c r="C350" s="52">
        <v>6</v>
      </c>
      <c r="D350" t="s">
        <v>1103</v>
      </c>
      <c r="E350" t="s">
        <v>1107</v>
      </c>
      <c r="F350" t="s">
        <v>1011</v>
      </c>
      <c r="G350" t="s">
        <v>1014</v>
      </c>
      <c r="H350" t="s">
        <v>1013</v>
      </c>
      <c r="I350" t="s">
        <v>1019</v>
      </c>
      <c r="J350" s="52">
        <v>19646.080000000002</v>
      </c>
      <c r="K350" s="3">
        <v>26485.63</v>
      </c>
      <c r="L350" s="3" t="str">
        <f>TEXT(DATE(2000, Table1[[#This Row],[Month]], 1), "mmm")</f>
        <v>Jun</v>
      </c>
      <c r="R350">
        <v>2025</v>
      </c>
      <c r="S350" t="s">
        <v>1061</v>
      </c>
      <c r="T350" t="s">
        <v>1034</v>
      </c>
      <c r="U350" t="s">
        <v>1035</v>
      </c>
      <c r="V350">
        <v>435</v>
      </c>
      <c r="W350">
        <v>27375.65</v>
      </c>
      <c r="X350">
        <v>36214.53</v>
      </c>
      <c r="Y350">
        <v>15980.86</v>
      </c>
      <c r="Z350" t="s">
        <v>1036</v>
      </c>
      <c r="AD350">
        <v>2023</v>
      </c>
      <c r="AE350" t="s">
        <v>1085</v>
      </c>
      <c r="AF350">
        <v>69778.69</v>
      </c>
      <c r="AG350">
        <v>84871.77</v>
      </c>
    </row>
    <row r="351" spans="1:33" x14ac:dyDescent="0.25">
      <c r="A351" t="s">
        <v>360</v>
      </c>
      <c r="B351" s="52">
        <v>2023</v>
      </c>
      <c r="C351" s="52">
        <v>8</v>
      </c>
      <c r="D351" t="s">
        <v>1104</v>
      </c>
      <c r="E351" t="s">
        <v>1108</v>
      </c>
      <c r="F351" t="s">
        <v>1011</v>
      </c>
      <c r="G351" t="s">
        <v>1014</v>
      </c>
      <c r="H351" t="s">
        <v>1016</v>
      </c>
      <c r="I351" t="s">
        <v>1018</v>
      </c>
      <c r="J351" s="52">
        <v>19372.62</v>
      </c>
      <c r="K351" s="3">
        <v>115211.96</v>
      </c>
      <c r="L351" s="3" t="str">
        <f>TEXT(DATE(2000, Table1[[#This Row],[Month]], 1), "mmm")</f>
        <v>Aug</v>
      </c>
      <c r="R351">
        <v>2023</v>
      </c>
      <c r="S351" t="s">
        <v>1061</v>
      </c>
      <c r="T351" t="s">
        <v>1045</v>
      </c>
      <c r="U351" t="s">
        <v>1075</v>
      </c>
      <c r="V351">
        <v>768</v>
      </c>
      <c r="W351">
        <v>37981.25</v>
      </c>
      <c r="X351">
        <v>43769.18</v>
      </c>
      <c r="Y351">
        <v>20081.86</v>
      </c>
      <c r="Z351" t="s">
        <v>1047</v>
      </c>
      <c r="AD351">
        <v>2024</v>
      </c>
      <c r="AE351" t="s">
        <v>1082</v>
      </c>
      <c r="AF351">
        <v>16644.73</v>
      </c>
      <c r="AG351">
        <v>20647.09</v>
      </c>
    </row>
    <row r="352" spans="1:33" x14ac:dyDescent="0.25">
      <c r="A352" t="s">
        <v>361</v>
      </c>
      <c r="B352" s="52">
        <v>2024</v>
      </c>
      <c r="C352" s="52">
        <v>10</v>
      </c>
      <c r="D352" t="s">
        <v>1103</v>
      </c>
      <c r="E352" t="s">
        <v>1108</v>
      </c>
      <c r="F352" t="s">
        <v>1011</v>
      </c>
      <c r="G352" t="s">
        <v>1014</v>
      </c>
      <c r="H352" t="s">
        <v>1013</v>
      </c>
      <c r="I352" t="s">
        <v>1018</v>
      </c>
      <c r="J352" s="52">
        <v>44478.11</v>
      </c>
      <c r="K352" s="3">
        <v>8119.83</v>
      </c>
      <c r="L352" s="3" t="str">
        <f>TEXT(DATE(2000, Table1[[#This Row],[Month]], 1), "mmm")</f>
        <v>Oct</v>
      </c>
      <c r="R352">
        <v>2023</v>
      </c>
      <c r="S352" t="s">
        <v>1052</v>
      </c>
      <c r="T352" t="s">
        <v>1034</v>
      </c>
      <c r="U352" t="s">
        <v>1055</v>
      </c>
      <c r="V352">
        <v>725</v>
      </c>
      <c r="W352">
        <v>24655.4</v>
      </c>
      <c r="X352">
        <v>29975.27</v>
      </c>
      <c r="Y352">
        <v>10471.66</v>
      </c>
      <c r="Z352" t="s">
        <v>1047</v>
      </c>
      <c r="AD352">
        <v>2022</v>
      </c>
      <c r="AE352" t="s">
        <v>1082</v>
      </c>
      <c r="AF352">
        <v>37278.800000000003</v>
      </c>
      <c r="AG352">
        <v>42327.38</v>
      </c>
    </row>
    <row r="353" spans="1:33" x14ac:dyDescent="0.25">
      <c r="A353" t="s">
        <v>362</v>
      </c>
      <c r="B353" s="52">
        <v>2022</v>
      </c>
      <c r="C353" s="52">
        <v>9</v>
      </c>
      <c r="D353" t="s">
        <v>1103</v>
      </c>
      <c r="E353" t="s">
        <v>1107</v>
      </c>
      <c r="F353" t="s">
        <v>1012</v>
      </c>
      <c r="G353" t="s">
        <v>1015</v>
      </c>
      <c r="H353" t="s">
        <v>1017</v>
      </c>
      <c r="I353" t="s">
        <v>1019</v>
      </c>
      <c r="J353" s="52">
        <v>91442.85</v>
      </c>
      <c r="K353" s="3">
        <v>57634.29</v>
      </c>
      <c r="L353" s="3" t="str">
        <f>TEXT(DATE(2000, Table1[[#This Row],[Month]], 1), "mmm")</f>
        <v>Sep</v>
      </c>
      <c r="R353">
        <v>2023</v>
      </c>
      <c r="S353" t="s">
        <v>1054</v>
      </c>
      <c r="T353" t="s">
        <v>1038</v>
      </c>
      <c r="U353" t="s">
        <v>1068</v>
      </c>
      <c r="V353">
        <v>995</v>
      </c>
      <c r="W353">
        <v>6132.09</v>
      </c>
      <c r="X353">
        <v>14714.81</v>
      </c>
      <c r="Y353">
        <v>2907.61</v>
      </c>
      <c r="Z353" t="s">
        <v>1049</v>
      </c>
      <c r="AD353">
        <v>2024</v>
      </c>
      <c r="AE353" t="s">
        <v>1083</v>
      </c>
      <c r="AF353">
        <v>80799.070000000007</v>
      </c>
      <c r="AG353">
        <v>83061.510000000009</v>
      </c>
    </row>
    <row r="354" spans="1:33" x14ac:dyDescent="0.25">
      <c r="A354" t="s">
        <v>363</v>
      </c>
      <c r="B354" s="52">
        <v>2024</v>
      </c>
      <c r="C354" s="52">
        <v>5</v>
      </c>
      <c r="D354" t="s">
        <v>1103</v>
      </c>
      <c r="E354" t="s">
        <v>1107</v>
      </c>
      <c r="F354" t="s">
        <v>1012</v>
      </c>
      <c r="G354" t="s">
        <v>1014</v>
      </c>
      <c r="H354" t="s">
        <v>1013</v>
      </c>
      <c r="I354" t="s">
        <v>1019</v>
      </c>
      <c r="J354" s="52">
        <v>98969.93</v>
      </c>
      <c r="K354" s="3">
        <v>67659.45</v>
      </c>
      <c r="L354" s="3" t="str">
        <f>TEXT(DATE(2000, Table1[[#This Row],[Month]], 1), "mmm")</f>
        <v>May</v>
      </c>
      <c r="R354">
        <v>2024</v>
      </c>
      <c r="S354" t="s">
        <v>1037</v>
      </c>
      <c r="T354" t="s">
        <v>1038</v>
      </c>
      <c r="U354" t="s">
        <v>1068</v>
      </c>
      <c r="V354">
        <v>117</v>
      </c>
      <c r="W354">
        <v>38974.74</v>
      </c>
      <c r="X354">
        <v>40582.69</v>
      </c>
      <c r="Y354">
        <v>18939.87</v>
      </c>
      <c r="Z354" t="s">
        <v>1040</v>
      </c>
      <c r="AD354">
        <v>2022</v>
      </c>
      <c r="AE354" t="s">
        <v>1082</v>
      </c>
      <c r="AF354">
        <v>73188.61</v>
      </c>
      <c r="AG354">
        <v>78133.53</v>
      </c>
    </row>
    <row r="355" spans="1:33" x14ac:dyDescent="0.25">
      <c r="A355" t="s">
        <v>364</v>
      </c>
      <c r="B355" s="52">
        <v>2024</v>
      </c>
      <c r="C355" s="52">
        <v>4</v>
      </c>
      <c r="D355" t="s">
        <v>1104</v>
      </c>
      <c r="E355" t="s">
        <v>1107</v>
      </c>
      <c r="F355" t="s">
        <v>1011</v>
      </c>
      <c r="G355" t="s">
        <v>1014</v>
      </c>
      <c r="H355" t="s">
        <v>1016</v>
      </c>
      <c r="I355" t="s">
        <v>1018</v>
      </c>
      <c r="J355" s="52">
        <v>57948.84</v>
      </c>
      <c r="K355" s="3">
        <v>29655.9</v>
      </c>
      <c r="L355" s="3" t="str">
        <f>TEXT(DATE(2000, Table1[[#This Row],[Month]], 1), "mmm")</f>
        <v>Apr</v>
      </c>
      <c r="R355">
        <v>2025</v>
      </c>
      <c r="S355" t="s">
        <v>1070</v>
      </c>
      <c r="T355" t="s">
        <v>1045</v>
      </c>
      <c r="U355" t="s">
        <v>1046</v>
      </c>
      <c r="V355">
        <v>583</v>
      </c>
      <c r="W355">
        <v>6605.93</v>
      </c>
      <c r="X355">
        <v>15883.52</v>
      </c>
      <c r="Y355">
        <v>3003.75</v>
      </c>
      <c r="Z355" t="s">
        <v>1051</v>
      </c>
      <c r="AD355">
        <v>2024</v>
      </c>
      <c r="AE355" t="s">
        <v>1085</v>
      </c>
      <c r="AF355">
        <v>43970.73</v>
      </c>
      <c r="AG355">
        <v>50775.5</v>
      </c>
    </row>
    <row r="356" spans="1:33" x14ac:dyDescent="0.25">
      <c r="A356" t="s">
        <v>365</v>
      </c>
      <c r="B356" s="52">
        <v>2022</v>
      </c>
      <c r="C356" s="52">
        <v>1</v>
      </c>
      <c r="D356" t="s">
        <v>1104</v>
      </c>
      <c r="E356" t="s">
        <v>1107</v>
      </c>
      <c r="F356" t="s">
        <v>1012</v>
      </c>
      <c r="G356" t="s">
        <v>1015</v>
      </c>
      <c r="H356" t="s">
        <v>1017</v>
      </c>
      <c r="I356" t="s">
        <v>1020</v>
      </c>
      <c r="J356" s="52">
        <v>55083.199999999997</v>
      </c>
      <c r="K356" s="3">
        <v>6400.02</v>
      </c>
      <c r="L356" s="3" t="str">
        <f>TEXT(DATE(2000, Table1[[#This Row],[Month]], 1), "mmm")</f>
        <v>Jan</v>
      </c>
      <c r="R356">
        <v>2025</v>
      </c>
      <c r="S356" t="s">
        <v>1064</v>
      </c>
      <c r="T356" t="s">
        <v>1056</v>
      </c>
      <c r="U356" t="s">
        <v>1072</v>
      </c>
      <c r="V356">
        <v>55</v>
      </c>
      <c r="W356">
        <v>46792.82</v>
      </c>
      <c r="X356">
        <v>49467.26</v>
      </c>
      <c r="Y356">
        <v>21857.29</v>
      </c>
      <c r="Z356" t="s">
        <v>1047</v>
      </c>
      <c r="AD356">
        <v>2025</v>
      </c>
      <c r="AE356" t="s">
        <v>1085</v>
      </c>
      <c r="AF356">
        <v>18862.05</v>
      </c>
      <c r="AG356">
        <v>31326.37</v>
      </c>
    </row>
    <row r="357" spans="1:33" x14ac:dyDescent="0.25">
      <c r="A357" t="s">
        <v>366</v>
      </c>
      <c r="B357" s="52">
        <v>2022</v>
      </c>
      <c r="C357" s="52">
        <v>7</v>
      </c>
      <c r="D357" t="s">
        <v>1104</v>
      </c>
      <c r="E357" t="s">
        <v>1108</v>
      </c>
      <c r="F357" t="s">
        <v>1011</v>
      </c>
      <c r="G357" t="s">
        <v>1015</v>
      </c>
      <c r="H357" t="s">
        <v>1013</v>
      </c>
      <c r="I357" t="s">
        <v>1018</v>
      </c>
      <c r="J357" s="52">
        <v>28302.79</v>
      </c>
      <c r="K357" s="3">
        <v>52193.52</v>
      </c>
      <c r="L357" s="3" t="str">
        <f>TEXT(DATE(2000, Table1[[#This Row],[Month]], 1), "mmm")</f>
        <v>Jul</v>
      </c>
      <c r="R357">
        <v>2023</v>
      </c>
      <c r="S357" t="s">
        <v>1066</v>
      </c>
      <c r="T357" t="s">
        <v>1042</v>
      </c>
      <c r="U357" t="s">
        <v>1048</v>
      </c>
      <c r="V357">
        <v>61</v>
      </c>
      <c r="W357">
        <v>30257.56</v>
      </c>
      <c r="X357">
        <v>35914.03</v>
      </c>
      <c r="Y357">
        <v>10736.98</v>
      </c>
      <c r="Z357" t="s">
        <v>1044</v>
      </c>
      <c r="AD357">
        <v>2025</v>
      </c>
      <c r="AE357" t="s">
        <v>1085</v>
      </c>
      <c r="AF357">
        <v>42857.01</v>
      </c>
      <c r="AG357">
        <v>60551.210000000006</v>
      </c>
    </row>
    <row r="358" spans="1:33" x14ac:dyDescent="0.25">
      <c r="A358" t="s">
        <v>367</v>
      </c>
      <c r="B358" s="52">
        <v>2023</v>
      </c>
      <c r="C358" s="52">
        <v>2</v>
      </c>
      <c r="D358" t="s">
        <v>1104</v>
      </c>
      <c r="E358" t="s">
        <v>1108</v>
      </c>
      <c r="F358" t="s">
        <v>1012</v>
      </c>
      <c r="G358" t="s">
        <v>1015</v>
      </c>
      <c r="H358" t="s">
        <v>1013</v>
      </c>
      <c r="I358" t="s">
        <v>1020</v>
      </c>
      <c r="J358" s="52">
        <v>24349.53</v>
      </c>
      <c r="K358" s="3">
        <v>13847.49</v>
      </c>
      <c r="L358" s="3" t="str">
        <f>TEXT(DATE(2000, Table1[[#This Row],[Month]], 1), "mmm")</f>
        <v>Feb</v>
      </c>
      <c r="R358">
        <v>2024</v>
      </c>
      <c r="S358" t="s">
        <v>1033</v>
      </c>
      <c r="T358" t="s">
        <v>1034</v>
      </c>
      <c r="U358" t="s">
        <v>1073</v>
      </c>
      <c r="V358">
        <v>743</v>
      </c>
      <c r="W358">
        <v>7163.58</v>
      </c>
      <c r="X358">
        <v>10759.43</v>
      </c>
      <c r="Y358">
        <v>4445.84</v>
      </c>
      <c r="Z358" t="s">
        <v>1036</v>
      </c>
      <c r="AD358">
        <v>2024</v>
      </c>
      <c r="AE358" t="s">
        <v>1081</v>
      </c>
      <c r="AF358">
        <v>36712.370000000003</v>
      </c>
      <c r="AG358">
        <v>49453.820000000007</v>
      </c>
    </row>
    <row r="359" spans="1:33" x14ac:dyDescent="0.25">
      <c r="A359" t="s">
        <v>368</v>
      </c>
      <c r="B359" s="52">
        <v>2023</v>
      </c>
      <c r="C359" s="52">
        <v>12</v>
      </c>
      <c r="D359" t="s">
        <v>1104</v>
      </c>
      <c r="E359" t="s">
        <v>1108</v>
      </c>
      <c r="F359" t="s">
        <v>1012</v>
      </c>
      <c r="G359" t="s">
        <v>1014</v>
      </c>
      <c r="H359" t="s">
        <v>1016</v>
      </c>
      <c r="I359" t="s">
        <v>1020</v>
      </c>
      <c r="J359" s="52">
        <v>85069.75</v>
      </c>
      <c r="K359" s="3">
        <v>19836.45</v>
      </c>
      <c r="L359" s="3" t="str">
        <f>TEXT(DATE(2000, Table1[[#This Row],[Month]], 1), "mmm")</f>
        <v>Dec</v>
      </c>
      <c r="R359">
        <v>2024</v>
      </c>
      <c r="S359" t="s">
        <v>1071</v>
      </c>
      <c r="T359" t="s">
        <v>1042</v>
      </c>
      <c r="U359" t="s">
        <v>1053</v>
      </c>
      <c r="V359">
        <v>297</v>
      </c>
      <c r="W359">
        <v>19372.25</v>
      </c>
      <c r="X359">
        <v>24404.45</v>
      </c>
      <c r="Y359">
        <v>12263.57</v>
      </c>
      <c r="Z359" t="s">
        <v>1051</v>
      </c>
      <c r="AD359">
        <v>2025</v>
      </c>
      <c r="AE359" t="s">
        <v>1023</v>
      </c>
      <c r="AF359">
        <v>94560.41</v>
      </c>
      <c r="AG359">
        <v>96444.900000000009</v>
      </c>
    </row>
    <row r="360" spans="1:33" x14ac:dyDescent="0.25">
      <c r="A360" t="s">
        <v>369</v>
      </c>
      <c r="B360" s="52">
        <v>2024</v>
      </c>
      <c r="C360" s="52">
        <v>3</v>
      </c>
      <c r="D360" t="s">
        <v>1104</v>
      </c>
      <c r="E360" t="s">
        <v>1108</v>
      </c>
      <c r="F360" t="s">
        <v>1012</v>
      </c>
      <c r="G360" t="s">
        <v>1015</v>
      </c>
      <c r="H360" t="s">
        <v>1017</v>
      </c>
      <c r="I360" t="s">
        <v>1018</v>
      </c>
      <c r="J360" s="52">
        <v>66874.2</v>
      </c>
      <c r="K360" s="3">
        <v>115013.15</v>
      </c>
      <c r="L360" s="3" t="str">
        <f>TEXT(DATE(2000, Table1[[#This Row],[Month]], 1), "mmm")</f>
        <v>Mar</v>
      </c>
      <c r="R360">
        <v>2023</v>
      </c>
      <c r="S360" t="s">
        <v>1052</v>
      </c>
      <c r="T360" t="s">
        <v>1042</v>
      </c>
      <c r="U360" t="s">
        <v>1059</v>
      </c>
      <c r="V360">
        <v>326</v>
      </c>
      <c r="W360">
        <v>32873.1</v>
      </c>
      <c r="X360">
        <v>36291.46</v>
      </c>
      <c r="Y360">
        <v>11119.59</v>
      </c>
      <c r="Z360" t="s">
        <v>1036</v>
      </c>
      <c r="AD360">
        <v>2022</v>
      </c>
      <c r="AE360" t="s">
        <v>1024</v>
      </c>
      <c r="AF360">
        <v>41365.19</v>
      </c>
      <c r="AG360">
        <v>48123.11</v>
      </c>
    </row>
    <row r="361" spans="1:33" x14ac:dyDescent="0.25">
      <c r="A361" t="s">
        <v>370</v>
      </c>
      <c r="B361" s="52">
        <v>2022</v>
      </c>
      <c r="C361" s="52">
        <v>6</v>
      </c>
      <c r="D361" t="s">
        <v>1104</v>
      </c>
      <c r="E361" t="s">
        <v>1107</v>
      </c>
      <c r="F361" t="s">
        <v>1012</v>
      </c>
      <c r="G361" t="s">
        <v>1015</v>
      </c>
      <c r="H361" t="s">
        <v>1013</v>
      </c>
      <c r="I361" t="s">
        <v>1019</v>
      </c>
      <c r="J361" s="52">
        <v>70082.8</v>
      </c>
      <c r="K361" s="3">
        <v>18549.37</v>
      </c>
      <c r="L361" s="3" t="str">
        <f>TEXT(DATE(2000, Table1[[#This Row],[Month]], 1), "mmm")</f>
        <v>Jun</v>
      </c>
      <c r="R361">
        <v>2023</v>
      </c>
      <c r="S361" t="s">
        <v>1061</v>
      </c>
      <c r="T361" t="s">
        <v>1038</v>
      </c>
      <c r="U361" t="s">
        <v>1063</v>
      </c>
      <c r="V361">
        <v>912</v>
      </c>
      <c r="W361">
        <v>46604.5</v>
      </c>
      <c r="X361">
        <v>55110.78</v>
      </c>
      <c r="Y361">
        <v>29131.97</v>
      </c>
      <c r="Z361" t="s">
        <v>1047</v>
      </c>
      <c r="AD361">
        <v>2024</v>
      </c>
      <c r="AE361" t="s">
        <v>1024</v>
      </c>
      <c r="AF361">
        <v>17506.419999999998</v>
      </c>
      <c r="AG361">
        <v>18729.97</v>
      </c>
    </row>
    <row r="362" spans="1:33" x14ac:dyDescent="0.25">
      <c r="A362" t="s">
        <v>371</v>
      </c>
      <c r="B362" s="52">
        <v>2023</v>
      </c>
      <c r="C362" s="52">
        <v>6</v>
      </c>
      <c r="D362" t="s">
        <v>1104</v>
      </c>
      <c r="E362" t="s">
        <v>1108</v>
      </c>
      <c r="F362" t="s">
        <v>1012</v>
      </c>
      <c r="G362" t="s">
        <v>1014</v>
      </c>
      <c r="H362" t="s">
        <v>1017</v>
      </c>
      <c r="I362" t="s">
        <v>1018</v>
      </c>
      <c r="J362" s="52">
        <v>69051.09</v>
      </c>
      <c r="K362" s="3">
        <v>27253.200000000001</v>
      </c>
      <c r="L362" s="3" t="str">
        <f>TEXT(DATE(2000, Table1[[#This Row],[Month]], 1), "mmm")</f>
        <v>Jun</v>
      </c>
      <c r="R362">
        <v>2025</v>
      </c>
      <c r="S362" t="s">
        <v>1071</v>
      </c>
      <c r="T362" t="s">
        <v>1056</v>
      </c>
      <c r="U362" t="s">
        <v>1065</v>
      </c>
      <c r="V362">
        <v>38</v>
      </c>
      <c r="W362">
        <v>40934</v>
      </c>
      <c r="X362">
        <v>48840.93</v>
      </c>
      <c r="Y362">
        <v>24737.85</v>
      </c>
      <c r="Z362" t="s">
        <v>1036</v>
      </c>
      <c r="AD362">
        <v>2023</v>
      </c>
      <c r="AE362" t="s">
        <v>1025</v>
      </c>
      <c r="AF362">
        <v>35706.28</v>
      </c>
      <c r="AG362">
        <v>47671.95</v>
      </c>
    </row>
    <row r="363" spans="1:33" x14ac:dyDescent="0.25">
      <c r="A363" t="s">
        <v>372</v>
      </c>
      <c r="B363" s="52">
        <v>2024</v>
      </c>
      <c r="C363" s="52">
        <v>3</v>
      </c>
      <c r="D363" t="s">
        <v>1103</v>
      </c>
      <c r="E363" t="s">
        <v>1107</v>
      </c>
      <c r="F363" t="s">
        <v>1011</v>
      </c>
      <c r="G363" t="s">
        <v>1015</v>
      </c>
      <c r="H363" t="s">
        <v>1013</v>
      </c>
      <c r="I363" t="s">
        <v>1020</v>
      </c>
      <c r="J363" s="52">
        <v>45644.6</v>
      </c>
      <c r="K363" s="3">
        <v>106621.18</v>
      </c>
      <c r="L363" s="3" t="str">
        <f>TEXT(DATE(2000, Table1[[#This Row],[Month]], 1), "mmm")</f>
        <v>Mar</v>
      </c>
      <c r="R363">
        <v>2022</v>
      </c>
      <c r="S363" t="s">
        <v>1071</v>
      </c>
      <c r="T363" t="s">
        <v>1045</v>
      </c>
      <c r="U363" t="s">
        <v>1046</v>
      </c>
      <c r="V363">
        <v>573</v>
      </c>
      <c r="W363">
        <v>21210.94</v>
      </c>
      <c r="X363">
        <v>30662.46</v>
      </c>
      <c r="Y363">
        <v>14858.17</v>
      </c>
      <c r="Z363" t="s">
        <v>1040</v>
      </c>
      <c r="AD363">
        <v>2025</v>
      </c>
      <c r="AE363" t="s">
        <v>1083</v>
      </c>
      <c r="AF363">
        <v>71312.97</v>
      </c>
      <c r="AG363">
        <v>87839.89</v>
      </c>
    </row>
    <row r="364" spans="1:33" x14ac:dyDescent="0.25">
      <c r="A364" t="s">
        <v>373</v>
      </c>
      <c r="B364" s="52">
        <v>2024</v>
      </c>
      <c r="C364" s="52">
        <v>4</v>
      </c>
      <c r="D364" t="s">
        <v>1104</v>
      </c>
      <c r="E364" t="s">
        <v>1107</v>
      </c>
      <c r="F364" t="s">
        <v>1012</v>
      </c>
      <c r="G364" t="s">
        <v>1015</v>
      </c>
      <c r="H364" t="s">
        <v>1013</v>
      </c>
      <c r="I364" t="s">
        <v>1020</v>
      </c>
      <c r="J364" s="52">
        <v>88010.81</v>
      </c>
      <c r="K364" s="3">
        <v>22310.21</v>
      </c>
      <c r="L364" s="3" t="str">
        <f>TEXT(DATE(2000, Table1[[#This Row],[Month]], 1), "mmm")</f>
        <v>Apr</v>
      </c>
      <c r="R364">
        <v>2022</v>
      </c>
      <c r="S364" t="s">
        <v>1054</v>
      </c>
      <c r="T364" t="s">
        <v>1045</v>
      </c>
      <c r="U364" t="s">
        <v>1067</v>
      </c>
      <c r="V364">
        <v>470</v>
      </c>
      <c r="W364">
        <v>28291.37</v>
      </c>
      <c r="X364">
        <v>37892.43</v>
      </c>
      <c r="Y364">
        <v>13962.23</v>
      </c>
      <c r="Z364" t="s">
        <v>1044</v>
      </c>
      <c r="AD364">
        <v>2024</v>
      </c>
      <c r="AE364" t="s">
        <v>1024</v>
      </c>
      <c r="AF364">
        <v>18172.48</v>
      </c>
      <c r="AG364">
        <v>27828.33</v>
      </c>
    </row>
    <row r="365" spans="1:33" x14ac:dyDescent="0.25">
      <c r="A365" t="s">
        <v>374</v>
      </c>
      <c r="B365" s="52">
        <v>2023</v>
      </c>
      <c r="C365" s="52">
        <v>3</v>
      </c>
      <c r="D365" t="s">
        <v>1103</v>
      </c>
      <c r="E365" t="s">
        <v>1108</v>
      </c>
      <c r="F365" t="s">
        <v>1011</v>
      </c>
      <c r="G365" t="s">
        <v>1015</v>
      </c>
      <c r="H365" t="s">
        <v>1013</v>
      </c>
      <c r="I365" t="s">
        <v>1019</v>
      </c>
      <c r="J365" s="52">
        <v>14400.83</v>
      </c>
      <c r="K365" s="3">
        <v>19180.759999999998</v>
      </c>
      <c r="L365" s="3" t="str">
        <f>TEXT(DATE(2000, Table1[[#This Row],[Month]], 1), "mmm")</f>
        <v>Mar</v>
      </c>
      <c r="R365">
        <v>2024</v>
      </c>
      <c r="S365" t="s">
        <v>1066</v>
      </c>
      <c r="T365" t="s">
        <v>1045</v>
      </c>
      <c r="U365" t="s">
        <v>1075</v>
      </c>
      <c r="V365">
        <v>871</v>
      </c>
      <c r="W365">
        <v>45218.73</v>
      </c>
      <c r="X365">
        <v>53271.43</v>
      </c>
      <c r="Y365">
        <v>35887.160000000003</v>
      </c>
      <c r="Z365" t="s">
        <v>1040</v>
      </c>
      <c r="AD365">
        <v>2022</v>
      </c>
      <c r="AE365" t="s">
        <v>1082</v>
      </c>
      <c r="AF365">
        <v>88005.36</v>
      </c>
      <c r="AG365">
        <v>101900.38</v>
      </c>
    </row>
    <row r="366" spans="1:33" x14ac:dyDescent="0.25">
      <c r="A366" t="s">
        <v>375</v>
      </c>
      <c r="B366" s="52">
        <v>2022</v>
      </c>
      <c r="C366" s="52">
        <v>8</v>
      </c>
      <c r="D366" t="s">
        <v>1104</v>
      </c>
      <c r="E366" t="s">
        <v>1107</v>
      </c>
      <c r="F366" t="s">
        <v>1012</v>
      </c>
      <c r="G366" t="s">
        <v>1014</v>
      </c>
      <c r="H366" t="s">
        <v>1013</v>
      </c>
      <c r="I366" t="s">
        <v>1020</v>
      </c>
      <c r="J366" s="52">
        <v>41596.050000000003</v>
      </c>
      <c r="K366" s="3">
        <v>36627.5</v>
      </c>
      <c r="L366" s="3" t="str">
        <f>TEXT(DATE(2000, Table1[[#This Row],[Month]], 1), "mmm")</f>
        <v>Aug</v>
      </c>
      <c r="R366">
        <v>2025</v>
      </c>
      <c r="S366" t="s">
        <v>1071</v>
      </c>
      <c r="T366" t="s">
        <v>1038</v>
      </c>
      <c r="U366" t="s">
        <v>1039</v>
      </c>
      <c r="V366">
        <v>510</v>
      </c>
      <c r="W366">
        <v>38276.550000000003</v>
      </c>
      <c r="X366">
        <v>46889.04</v>
      </c>
      <c r="Y366">
        <v>12237.81</v>
      </c>
      <c r="Z366" t="s">
        <v>1047</v>
      </c>
      <c r="AD366">
        <v>2023</v>
      </c>
      <c r="AE366" t="s">
        <v>1083</v>
      </c>
      <c r="AF366">
        <v>92033.54</v>
      </c>
      <c r="AG366">
        <v>97060.87999999999</v>
      </c>
    </row>
    <row r="367" spans="1:33" x14ac:dyDescent="0.25">
      <c r="A367" t="s">
        <v>376</v>
      </c>
      <c r="B367" s="52">
        <v>2023</v>
      </c>
      <c r="C367" s="52">
        <v>9</v>
      </c>
      <c r="D367" t="s">
        <v>1103</v>
      </c>
      <c r="E367" t="s">
        <v>1108</v>
      </c>
      <c r="F367" t="s">
        <v>1012</v>
      </c>
      <c r="G367" t="s">
        <v>1015</v>
      </c>
      <c r="H367" t="s">
        <v>1013</v>
      </c>
      <c r="I367" t="s">
        <v>1019</v>
      </c>
      <c r="J367" s="52">
        <v>49366.42</v>
      </c>
      <c r="K367" s="3">
        <v>75867.759999999995</v>
      </c>
      <c r="L367" s="3" t="str">
        <f>TEXT(DATE(2000, Table1[[#This Row],[Month]], 1), "mmm")</f>
        <v>Sep</v>
      </c>
      <c r="R367">
        <v>2023</v>
      </c>
      <c r="S367" t="s">
        <v>1037</v>
      </c>
      <c r="T367" t="s">
        <v>1045</v>
      </c>
      <c r="U367" t="s">
        <v>1075</v>
      </c>
      <c r="V367">
        <v>775</v>
      </c>
      <c r="W367">
        <v>34003.699999999997</v>
      </c>
      <c r="X367">
        <v>39205.69</v>
      </c>
      <c r="Y367">
        <v>13254.53</v>
      </c>
      <c r="Z367" t="s">
        <v>1049</v>
      </c>
      <c r="AD367">
        <v>2025</v>
      </c>
      <c r="AE367" t="s">
        <v>1081</v>
      </c>
      <c r="AF367">
        <v>19357.169999999998</v>
      </c>
      <c r="AG367">
        <v>30330.93</v>
      </c>
    </row>
    <row r="368" spans="1:33" x14ac:dyDescent="0.25">
      <c r="A368" t="s">
        <v>377</v>
      </c>
      <c r="B368" s="52">
        <v>2022</v>
      </c>
      <c r="C368" s="52">
        <v>5</v>
      </c>
      <c r="D368" t="s">
        <v>1104</v>
      </c>
      <c r="E368" t="s">
        <v>1107</v>
      </c>
      <c r="F368" t="s">
        <v>1013</v>
      </c>
      <c r="G368" t="s">
        <v>1015</v>
      </c>
      <c r="H368" t="s">
        <v>1016</v>
      </c>
      <c r="I368" t="s">
        <v>1018</v>
      </c>
      <c r="J368" s="52">
        <v>26083.02</v>
      </c>
      <c r="K368" s="3">
        <v>67884.47</v>
      </c>
      <c r="L368" s="3" t="str">
        <f>TEXT(DATE(2000, Table1[[#This Row],[Month]], 1), "mmm")</f>
        <v>May</v>
      </c>
      <c r="R368">
        <v>2024</v>
      </c>
      <c r="S368" t="s">
        <v>1066</v>
      </c>
      <c r="T368" t="s">
        <v>1056</v>
      </c>
      <c r="U368" t="s">
        <v>1060</v>
      </c>
      <c r="V368">
        <v>308</v>
      </c>
      <c r="W368">
        <v>16542.849999999999</v>
      </c>
      <c r="X368">
        <v>25111.7</v>
      </c>
      <c r="Y368">
        <v>5161.63</v>
      </c>
      <c r="Z368" t="s">
        <v>1040</v>
      </c>
      <c r="AD368">
        <v>2025</v>
      </c>
      <c r="AE368" t="s">
        <v>1085</v>
      </c>
      <c r="AF368">
        <v>51461.27</v>
      </c>
      <c r="AG368">
        <v>64509.63</v>
      </c>
    </row>
    <row r="369" spans="1:33" x14ac:dyDescent="0.25">
      <c r="A369" t="s">
        <v>378</v>
      </c>
      <c r="B369" s="52">
        <v>2023</v>
      </c>
      <c r="C369" s="52">
        <v>4</v>
      </c>
      <c r="D369" t="s">
        <v>1103</v>
      </c>
      <c r="E369" t="s">
        <v>1108</v>
      </c>
      <c r="F369" t="s">
        <v>1011</v>
      </c>
      <c r="G369" t="s">
        <v>1015</v>
      </c>
      <c r="H369" t="s">
        <v>1013</v>
      </c>
      <c r="I369" t="s">
        <v>1020</v>
      </c>
      <c r="J369" s="52">
        <v>32959.64</v>
      </c>
      <c r="K369" s="3">
        <v>11469.02</v>
      </c>
      <c r="L369" s="3" t="str">
        <f>TEXT(DATE(2000, Table1[[#This Row],[Month]], 1), "mmm")</f>
        <v>Apr</v>
      </c>
      <c r="R369">
        <v>2024</v>
      </c>
      <c r="S369" t="s">
        <v>1050</v>
      </c>
      <c r="T369" t="s">
        <v>1045</v>
      </c>
      <c r="U369" t="s">
        <v>1076</v>
      </c>
      <c r="V369">
        <v>729</v>
      </c>
      <c r="W369">
        <v>18140.900000000001</v>
      </c>
      <c r="X369">
        <v>20246.7</v>
      </c>
      <c r="Y369">
        <v>11140.78</v>
      </c>
      <c r="Z369" t="s">
        <v>1036</v>
      </c>
      <c r="AD369">
        <v>2024</v>
      </c>
      <c r="AE369" t="s">
        <v>1082</v>
      </c>
      <c r="AF369">
        <v>32037.11</v>
      </c>
      <c r="AG369">
        <v>42345</v>
      </c>
    </row>
    <row r="370" spans="1:33" x14ac:dyDescent="0.25">
      <c r="A370" t="s">
        <v>379</v>
      </c>
      <c r="B370" s="52">
        <v>2022</v>
      </c>
      <c r="C370" s="52">
        <v>4</v>
      </c>
      <c r="D370" t="s">
        <v>1104</v>
      </c>
      <c r="E370" t="s">
        <v>1108</v>
      </c>
      <c r="F370" t="s">
        <v>1013</v>
      </c>
      <c r="G370" t="s">
        <v>1015</v>
      </c>
      <c r="H370" t="s">
        <v>1016</v>
      </c>
      <c r="I370" t="s">
        <v>1018</v>
      </c>
      <c r="J370" s="52">
        <v>78680.160000000003</v>
      </c>
      <c r="K370" s="3">
        <v>30080.85</v>
      </c>
      <c r="L370" s="3" t="str">
        <f>TEXT(DATE(2000, Table1[[#This Row],[Month]], 1), "mmm")</f>
        <v>Apr</v>
      </c>
      <c r="R370">
        <v>2025</v>
      </c>
      <c r="S370" t="s">
        <v>1058</v>
      </c>
      <c r="T370" t="s">
        <v>1034</v>
      </c>
      <c r="U370" t="s">
        <v>1079</v>
      </c>
      <c r="V370">
        <v>143</v>
      </c>
      <c r="W370">
        <v>49711.23</v>
      </c>
      <c r="X370">
        <v>50508.990000000013</v>
      </c>
      <c r="Y370">
        <v>30040.6</v>
      </c>
      <c r="Z370" t="s">
        <v>1051</v>
      </c>
      <c r="AD370">
        <v>2024</v>
      </c>
      <c r="AE370" t="s">
        <v>1084</v>
      </c>
      <c r="AF370">
        <v>47687.040000000001</v>
      </c>
      <c r="AG370">
        <v>55149.85</v>
      </c>
    </row>
    <row r="371" spans="1:33" x14ac:dyDescent="0.25">
      <c r="A371" t="s">
        <v>380</v>
      </c>
      <c r="B371" s="52">
        <v>2023</v>
      </c>
      <c r="C371" s="52">
        <v>6</v>
      </c>
      <c r="D371" t="s">
        <v>1103</v>
      </c>
      <c r="E371" t="s">
        <v>1107</v>
      </c>
      <c r="F371" t="s">
        <v>1012</v>
      </c>
      <c r="G371" t="s">
        <v>1014</v>
      </c>
      <c r="H371" t="s">
        <v>1017</v>
      </c>
      <c r="I371" t="s">
        <v>1020</v>
      </c>
      <c r="J371" s="52">
        <v>14457.38</v>
      </c>
      <c r="K371" s="3">
        <v>60539.07</v>
      </c>
      <c r="L371" s="3" t="str">
        <f>TEXT(DATE(2000, Table1[[#This Row],[Month]], 1), "mmm")</f>
        <v>Jun</v>
      </c>
      <c r="R371">
        <v>2022</v>
      </c>
      <c r="S371" t="s">
        <v>1050</v>
      </c>
      <c r="T371" t="s">
        <v>1034</v>
      </c>
      <c r="U371" t="s">
        <v>1055</v>
      </c>
      <c r="V371">
        <v>349</v>
      </c>
      <c r="W371">
        <v>25392.63</v>
      </c>
      <c r="X371">
        <v>32051.14</v>
      </c>
      <c r="Y371">
        <v>8270.1299999999992</v>
      </c>
      <c r="Z371" t="s">
        <v>1051</v>
      </c>
      <c r="AD371">
        <v>2025</v>
      </c>
      <c r="AE371" t="s">
        <v>1082</v>
      </c>
      <c r="AF371">
        <v>95724.64</v>
      </c>
      <c r="AG371">
        <v>107549.73</v>
      </c>
    </row>
    <row r="372" spans="1:33" x14ac:dyDescent="0.25">
      <c r="A372" t="s">
        <v>381</v>
      </c>
      <c r="B372" s="52">
        <v>2024</v>
      </c>
      <c r="C372" s="52">
        <v>1</v>
      </c>
      <c r="D372" t="s">
        <v>1104</v>
      </c>
      <c r="E372" t="s">
        <v>1108</v>
      </c>
      <c r="F372" t="s">
        <v>1013</v>
      </c>
      <c r="G372" t="s">
        <v>1015</v>
      </c>
      <c r="H372" t="s">
        <v>1017</v>
      </c>
      <c r="I372" t="s">
        <v>1019</v>
      </c>
      <c r="J372" s="52">
        <v>12643.09</v>
      </c>
      <c r="K372" s="3">
        <v>107294.58</v>
      </c>
      <c r="L372" s="3" t="str">
        <f>TEXT(DATE(2000, Table1[[#This Row],[Month]], 1), "mmm")</f>
        <v>Jan</v>
      </c>
      <c r="R372">
        <v>2023</v>
      </c>
      <c r="S372" t="s">
        <v>1050</v>
      </c>
      <c r="T372" t="s">
        <v>1056</v>
      </c>
      <c r="U372" t="s">
        <v>1060</v>
      </c>
      <c r="V372">
        <v>469</v>
      </c>
      <c r="W372">
        <v>48669.81</v>
      </c>
      <c r="X372">
        <v>57434.720000000001</v>
      </c>
      <c r="Y372">
        <v>27076.84</v>
      </c>
      <c r="Z372" t="s">
        <v>1051</v>
      </c>
      <c r="AD372">
        <v>2024</v>
      </c>
      <c r="AE372" t="s">
        <v>1023</v>
      </c>
      <c r="AF372">
        <v>39376.75</v>
      </c>
      <c r="AG372">
        <v>59256.78</v>
      </c>
    </row>
    <row r="373" spans="1:33" x14ac:dyDescent="0.25">
      <c r="A373" t="s">
        <v>382</v>
      </c>
      <c r="B373" s="52">
        <v>2022</v>
      </c>
      <c r="C373" s="52">
        <v>8</v>
      </c>
      <c r="D373" t="s">
        <v>1104</v>
      </c>
      <c r="E373" t="s">
        <v>1107</v>
      </c>
      <c r="F373" t="s">
        <v>1013</v>
      </c>
      <c r="G373" t="s">
        <v>1014</v>
      </c>
      <c r="H373" t="s">
        <v>1017</v>
      </c>
      <c r="I373" t="s">
        <v>1020</v>
      </c>
      <c r="J373" s="52">
        <v>30104.15</v>
      </c>
      <c r="K373" s="3">
        <v>21687.94</v>
      </c>
      <c r="L373" s="3" t="str">
        <f>TEXT(DATE(2000, Table1[[#This Row],[Month]], 1), "mmm")</f>
        <v>Aug</v>
      </c>
      <c r="R373">
        <v>2024</v>
      </c>
      <c r="S373" t="s">
        <v>1052</v>
      </c>
      <c r="T373" t="s">
        <v>1056</v>
      </c>
      <c r="U373" t="s">
        <v>1072</v>
      </c>
      <c r="V373">
        <v>370</v>
      </c>
      <c r="W373">
        <v>38281.279999999999</v>
      </c>
      <c r="X373">
        <v>46226.080000000002</v>
      </c>
      <c r="Y373">
        <v>23905.11</v>
      </c>
      <c r="Z373" t="s">
        <v>1047</v>
      </c>
      <c r="AD373">
        <v>2025</v>
      </c>
      <c r="AE373" t="s">
        <v>1082</v>
      </c>
      <c r="AF373">
        <v>71969.759999999995</v>
      </c>
      <c r="AG373">
        <v>87946.76</v>
      </c>
    </row>
    <row r="374" spans="1:33" x14ac:dyDescent="0.25">
      <c r="A374" t="s">
        <v>383</v>
      </c>
      <c r="B374" s="52">
        <v>2024</v>
      </c>
      <c r="C374" s="52">
        <v>3</v>
      </c>
      <c r="D374" t="s">
        <v>1103</v>
      </c>
      <c r="E374" t="s">
        <v>1107</v>
      </c>
      <c r="F374" t="s">
        <v>1011</v>
      </c>
      <c r="G374" t="s">
        <v>1015</v>
      </c>
      <c r="H374" t="s">
        <v>1017</v>
      </c>
      <c r="I374" t="s">
        <v>1020</v>
      </c>
      <c r="J374" s="52">
        <v>66723.240000000005</v>
      </c>
      <c r="K374" s="3">
        <v>44138.78</v>
      </c>
      <c r="L374" s="3" t="str">
        <f>TEXT(DATE(2000, Table1[[#This Row],[Month]], 1), "mmm")</f>
        <v>Mar</v>
      </c>
      <c r="R374">
        <v>2022</v>
      </c>
      <c r="S374" t="s">
        <v>1071</v>
      </c>
      <c r="T374" t="s">
        <v>1056</v>
      </c>
      <c r="U374" t="s">
        <v>1057</v>
      </c>
      <c r="V374">
        <v>262</v>
      </c>
      <c r="W374">
        <v>49999.14</v>
      </c>
      <c r="X374">
        <v>53203.25</v>
      </c>
      <c r="Y374">
        <v>19737.59</v>
      </c>
      <c r="Z374" t="s">
        <v>1051</v>
      </c>
      <c r="AD374">
        <v>2024</v>
      </c>
      <c r="AE374" t="s">
        <v>1081</v>
      </c>
      <c r="AF374">
        <v>25470.45</v>
      </c>
      <c r="AG374">
        <v>32630.73</v>
      </c>
    </row>
    <row r="375" spans="1:33" x14ac:dyDescent="0.25">
      <c r="A375" t="s">
        <v>384</v>
      </c>
      <c r="B375" s="52">
        <v>2022</v>
      </c>
      <c r="C375" s="52">
        <v>7</v>
      </c>
      <c r="D375" t="s">
        <v>1104</v>
      </c>
      <c r="E375" t="s">
        <v>1108</v>
      </c>
      <c r="F375" t="s">
        <v>1011</v>
      </c>
      <c r="G375" t="s">
        <v>1015</v>
      </c>
      <c r="H375" t="s">
        <v>1016</v>
      </c>
      <c r="I375" t="s">
        <v>1020</v>
      </c>
      <c r="J375" s="52">
        <v>77476.820000000007</v>
      </c>
      <c r="K375" s="3">
        <v>43074.39</v>
      </c>
      <c r="L375" s="3" t="str">
        <f>TEXT(DATE(2000, Table1[[#This Row],[Month]], 1), "mmm")</f>
        <v>Jul</v>
      </c>
      <c r="R375">
        <v>2022</v>
      </c>
      <c r="S375" t="s">
        <v>1052</v>
      </c>
      <c r="T375" t="s">
        <v>1042</v>
      </c>
      <c r="U375" t="s">
        <v>1043</v>
      </c>
      <c r="V375">
        <v>723</v>
      </c>
      <c r="W375">
        <v>37707.19</v>
      </c>
      <c r="X375">
        <v>41387.06</v>
      </c>
      <c r="Y375">
        <v>27129.51</v>
      </c>
      <c r="Z375" t="s">
        <v>1047</v>
      </c>
      <c r="AD375">
        <v>2024</v>
      </c>
      <c r="AE375" t="s">
        <v>1085</v>
      </c>
      <c r="AF375">
        <v>79071.89</v>
      </c>
      <c r="AG375">
        <v>89188.36</v>
      </c>
    </row>
    <row r="376" spans="1:33" x14ac:dyDescent="0.25">
      <c r="A376" t="s">
        <v>385</v>
      </c>
      <c r="B376" s="52">
        <v>2022</v>
      </c>
      <c r="C376" s="52">
        <v>8</v>
      </c>
      <c r="D376" t="s">
        <v>1103</v>
      </c>
      <c r="E376" t="s">
        <v>1107</v>
      </c>
      <c r="F376" t="s">
        <v>1012</v>
      </c>
      <c r="G376" t="s">
        <v>1014</v>
      </c>
      <c r="H376" t="s">
        <v>1013</v>
      </c>
      <c r="I376" t="s">
        <v>1019</v>
      </c>
      <c r="J376" s="52">
        <v>15021.65</v>
      </c>
      <c r="K376" s="3">
        <v>46930.99</v>
      </c>
      <c r="L376" s="3" t="str">
        <f>TEXT(DATE(2000, Table1[[#This Row],[Month]], 1), "mmm")</f>
        <v>Aug</v>
      </c>
      <c r="R376">
        <v>2023</v>
      </c>
      <c r="S376" t="s">
        <v>1064</v>
      </c>
      <c r="T376" t="s">
        <v>1034</v>
      </c>
      <c r="U376" t="s">
        <v>1069</v>
      </c>
      <c r="V376">
        <v>492</v>
      </c>
      <c r="W376">
        <v>49118.080000000002</v>
      </c>
      <c r="X376">
        <v>52107.72</v>
      </c>
      <c r="Y376">
        <v>31951.99</v>
      </c>
      <c r="Z376" t="s">
        <v>1040</v>
      </c>
      <c r="AD376">
        <v>2024</v>
      </c>
      <c r="AE376" t="s">
        <v>1024</v>
      </c>
      <c r="AF376">
        <v>12476.58</v>
      </c>
      <c r="AG376">
        <v>26349.14</v>
      </c>
    </row>
    <row r="377" spans="1:33" x14ac:dyDescent="0.25">
      <c r="A377" t="s">
        <v>386</v>
      </c>
      <c r="B377" s="52">
        <v>2022</v>
      </c>
      <c r="C377" s="52">
        <v>3</v>
      </c>
      <c r="D377" t="s">
        <v>1104</v>
      </c>
      <c r="E377" t="s">
        <v>1108</v>
      </c>
      <c r="F377" t="s">
        <v>1012</v>
      </c>
      <c r="G377" t="s">
        <v>1015</v>
      </c>
      <c r="H377" t="s">
        <v>1013</v>
      </c>
      <c r="I377" t="s">
        <v>1020</v>
      </c>
      <c r="J377" s="52">
        <v>19275.650000000001</v>
      </c>
      <c r="K377" s="3">
        <v>61470.75</v>
      </c>
      <c r="L377" s="3" t="str">
        <f>TEXT(DATE(2000, Table1[[#This Row],[Month]], 1), "mmm")</f>
        <v>Mar</v>
      </c>
      <c r="R377">
        <v>2022</v>
      </c>
      <c r="S377" t="s">
        <v>1061</v>
      </c>
      <c r="T377" t="s">
        <v>1042</v>
      </c>
      <c r="U377" t="s">
        <v>1043</v>
      </c>
      <c r="V377">
        <v>214</v>
      </c>
      <c r="W377">
        <v>41342.29</v>
      </c>
      <c r="X377">
        <v>44137.52</v>
      </c>
      <c r="Y377">
        <v>32322.720000000001</v>
      </c>
      <c r="Z377" t="s">
        <v>1036</v>
      </c>
      <c r="AD377">
        <v>2025</v>
      </c>
      <c r="AE377" t="s">
        <v>1025</v>
      </c>
      <c r="AF377">
        <v>33943.5</v>
      </c>
      <c r="AG377">
        <v>48634.28</v>
      </c>
    </row>
    <row r="378" spans="1:33" x14ac:dyDescent="0.25">
      <c r="A378" t="s">
        <v>387</v>
      </c>
      <c r="B378" s="52">
        <v>2022</v>
      </c>
      <c r="C378" s="52">
        <v>3</v>
      </c>
      <c r="D378" t="s">
        <v>1103</v>
      </c>
      <c r="E378" t="s">
        <v>1107</v>
      </c>
      <c r="F378" t="s">
        <v>1011</v>
      </c>
      <c r="G378" t="s">
        <v>1015</v>
      </c>
      <c r="H378" t="s">
        <v>1016</v>
      </c>
      <c r="I378" t="s">
        <v>1019</v>
      </c>
      <c r="J378" s="52">
        <v>41328.35</v>
      </c>
      <c r="K378" s="3">
        <v>94824.82</v>
      </c>
      <c r="L378" s="3" t="str">
        <f>TEXT(DATE(2000, Table1[[#This Row],[Month]], 1), "mmm")</f>
        <v>Mar</v>
      </c>
      <c r="R378">
        <v>2024</v>
      </c>
      <c r="S378" t="s">
        <v>1050</v>
      </c>
      <c r="T378" t="s">
        <v>1034</v>
      </c>
      <c r="U378" t="s">
        <v>1035</v>
      </c>
      <c r="V378">
        <v>200</v>
      </c>
      <c r="W378">
        <v>16663.77</v>
      </c>
      <c r="X378">
        <v>18680.09</v>
      </c>
      <c r="Y378">
        <v>11992.57</v>
      </c>
      <c r="Z378" t="s">
        <v>1036</v>
      </c>
      <c r="AD378">
        <v>2023</v>
      </c>
      <c r="AE378" t="s">
        <v>1084</v>
      </c>
      <c r="AF378">
        <v>5873.92</v>
      </c>
      <c r="AG378">
        <v>23698.28</v>
      </c>
    </row>
    <row r="379" spans="1:33" x14ac:dyDescent="0.25">
      <c r="A379" t="s">
        <v>388</v>
      </c>
      <c r="B379" s="52">
        <v>2022</v>
      </c>
      <c r="C379" s="52">
        <v>10</v>
      </c>
      <c r="D379" t="s">
        <v>1104</v>
      </c>
      <c r="E379" t="s">
        <v>1108</v>
      </c>
      <c r="F379" t="s">
        <v>1012</v>
      </c>
      <c r="G379" t="s">
        <v>1015</v>
      </c>
      <c r="H379" t="s">
        <v>1013</v>
      </c>
      <c r="I379" t="s">
        <v>1019</v>
      </c>
      <c r="J379" s="52">
        <v>90049.84</v>
      </c>
      <c r="K379" s="3">
        <v>84875.66</v>
      </c>
      <c r="L379" s="3" t="str">
        <f>TEXT(DATE(2000, Table1[[#This Row],[Month]], 1), "mmm")</f>
        <v>Oct</v>
      </c>
      <c r="R379">
        <v>2025</v>
      </c>
      <c r="S379" t="s">
        <v>1058</v>
      </c>
      <c r="T379" t="s">
        <v>1034</v>
      </c>
      <c r="U379" t="s">
        <v>1079</v>
      </c>
      <c r="V379">
        <v>661</v>
      </c>
      <c r="W379">
        <v>25498.78</v>
      </c>
      <c r="X379">
        <v>34300.9</v>
      </c>
      <c r="Y379">
        <v>13248.05</v>
      </c>
      <c r="Z379" t="s">
        <v>1044</v>
      </c>
      <c r="AD379">
        <v>2024</v>
      </c>
      <c r="AE379" t="s">
        <v>1025</v>
      </c>
      <c r="AF379">
        <v>20376.7</v>
      </c>
      <c r="AG379">
        <v>25288.79</v>
      </c>
    </row>
    <row r="380" spans="1:33" x14ac:dyDescent="0.25">
      <c r="A380" t="s">
        <v>389</v>
      </c>
      <c r="B380" s="52">
        <v>2023</v>
      </c>
      <c r="C380" s="52">
        <v>1</v>
      </c>
      <c r="D380" t="s">
        <v>1103</v>
      </c>
      <c r="E380" t="s">
        <v>1107</v>
      </c>
      <c r="F380" t="s">
        <v>1011</v>
      </c>
      <c r="G380" t="s">
        <v>1014</v>
      </c>
      <c r="H380" t="s">
        <v>1016</v>
      </c>
      <c r="I380" t="s">
        <v>1020</v>
      </c>
      <c r="J380" s="52">
        <v>31202.49</v>
      </c>
      <c r="K380" s="3">
        <v>36422.74</v>
      </c>
      <c r="L380" s="3" t="str">
        <f>TEXT(DATE(2000, Table1[[#This Row],[Month]], 1), "mmm")</f>
        <v>Jan</v>
      </c>
      <c r="R380">
        <v>2022</v>
      </c>
      <c r="S380" t="s">
        <v>1041</v>
      </c>
      <c r="T380" t="s">
        <v>1042</v>
      </c>
      <c r="U380" t="s">
        <v>1048</v>
      </c>
      <c r="V380">
        <v>573</v>
      </c>
      <c r="W380">
        <v>26977.64</v>
      </c>
      <c r="X380">
        <v>29045.21</v>
      </c>
      <c r="Y380">
        <v>18049.150000000001</v>
      </c>
      <c r="Z380" t="s">
        <v>1036</v>
      </c>
      <c r="AD380">
        <v>2023</v>
      </c>
      <c r="AE380" t="s">
        <v>1083</v>
      </c>
      <c r="AF380">
        <v>8071.65</v>
      </c>
      <c r="AG380">
        <v>21461.85</v>
      </c>
    </row>
    <row r="381" spans="1:33" x14ac:dyDescent="0.25">
      <c r="A381" t="s">
        <v>390</v>
      </c>
      <c r="B381" s="52">
        <v>2024</v>
      </c>
      <c r="C381" s="52">
        <v>6</v>
      </c>
      <c r="D381" t="s">
        <v>1104</v>
      </c>
      <c r="E381" t="s">
        <v>1107</v>
      </c>
      <c r="F381" t="s">
        <v>1011</v>
      </c>
      <c r="G381" t="s">
        <v>1015</v>
      </c>
      <c r="H381" t="s">
        <v>1016</v>
      </c>
      <c r="I381" t="s">
        <v>1019</v>
      </c>
      <c r="J381" s="52">
        <v>48780.38</v>
      </c>
      <c r="K381" s="3">
        <v>62761.14</v>
      </c>
      <c r="L381" s="3" t="str">
        <f>TEXT(DATE(2000, Table1[[#This Row],[Month]], 1), "mmm")</f>
        <v>Jun</v>
      </c>
      <c r="R381">
        <v>2024</v>
      </c>
      <c r="S381" t="s">
        <v>1050</v>
      </c>
      <c r="T381" t="s">
        <v>1042</v>
      </c>
      <c r="U381" t="s">
        <v>1043</v>
      </c>
      <c r="V381">
        <v>236</v>
      </c>
      <c r="W381">
        <v>46236.35</v>
      </c>
      <c r="X381">
        <v>55131.97</v>
      </c>
      <c r="Y381">
        <v>30933.15</v>
      </c>
      <c r="Z381" t="s">
        <v>1047</v>
      </c>
      <c r="AD381">
        <v>2022</v>
      </c>
      <c r="AE381" t="s">
        <v>1025</v>
      </c>
      <c r="AF381">
        <v>89700.19</v>
      </c>
      <c r="AG381">
        <v>99414.94</v>
      </c>
    </row>
    <row r="382" spans="1:33" x14ac:dyDescent="0.25">
      <c r="A382" t="s">
        <v>391</v>
      </c>
      <c r="B382" s="52">
        <v>2023</v>
      </c>
      <c r="C382" s="52">
        <v>5</v>
      </c>
      <c r="D382" t="s">
        <v>1104</v>
      </c>
      <c r="E382" t="s">
        <v>1108</v>
      </c>
      <c r="F382" t="s">
        <v>1013</v>
      </c>
      <c r="G382" t="s">
        <v>1014</v>
      </c>
      <c r="H382" t="s">
        <v>1016</v>
      </c>
      <c r="I382" t="s">
        <v>1019</v>
      </c>
      <c r="J382" s="52">
        <v>74080.28</v>
      </c>
      <c r="K382" s="3">
        <v>93937.55</v>
      </c>
      <c r="L382" s="3" t="str">
        <f>TEXT(DATE(2000, Table1[[#This Row],[Month]], 1), "mmm")</f>
        <v>May</v>
      </c>
      <c r="R382">
        <v>2023</v>
      </c>
      <c r="S382" t="s">
        <v>1071</v>
      </c>
      <c r="T382" t="s">
        <v>1042</v>
      </c>
      <c r="U382" t="s">
        <v>1043</v>
      </c>
      <c r="V382">
        <v>893</v>
      </c>
      <c r="W382">
        <v>37771.83</v>
      </c>
      <c r="X382">
        <v>40416.639999999999</v>
      </c>
      <c r="Y382">
        <v>20955.52</v>
      </c>
      <c r="Z382" t="s">
        <v>1036</v>
      </c>
      <c r="AD382">
        <v>2023</v>
      </c>
      <c r="AE382" t="s">
        <v>1024</v>
      </c>
      <c r="AF382">
        <v>24739.919999999998</v>
      </c>
      <c r="AG382">
        <v>42453.94</v>
      </c>
    </row>
    <row r="383" spans="1:33" x14ac:dyDescent="0.25">
      <c r="A383" t="s">
        <v>392</v>
      </c>
      <c r="B383" s="52">
        <v>2022</v>
      </c>
      <c r="C383" s="52">
        <v>3</v>
      </c>
      <c r="D383" t="s">
        <v>1103</v>
      </c>
      <c r="E383" t="s">
        <v>1108</v>
      </c>
      <c r="F383" t="s">
        <v>1013</v>
      </c>
      <c r="G383" t="s">
        <v>1014</v>
      </c>
      <c r="H383" t="s">
        <v>1013</v>
      </c>
      <c r="I383" t="s">
        <v>1019</v>
      </c>
      <c r="J383" s="52">
        <v>75320.78</v>
      </c>
      <c r="K383" s="3">
        <v>6884.3</v>
      </c>
      <c r="L383" s="3" t="str">
        <f>TEXT(DATE(2000, Table1[[#This Row],[Month]], 1), "mmm")</f>
        <v>Mar</v>
      </c>
      <c r="R383">
        <v>2024</v>
      </c>
      <c r="S383" t="s">
        <v>1054</v>
      </c>
      <c r="T383" t="s">
        <v>1045</v>
      </c>
      <c r="U383" t="s">
        <v>1075</v>
      </c>
      <c r="V383">
        <v>581</v>
      </c>
      <c r="W383">
        <v>34687.53</v>
      </c>
      <c r="X383">
        <v>38232.080000000002</v>
      </c>
      <c r="Y383">
        <v>14727.8</v>
      </c>
      <c r="Z383" t="s">
        <v>1051</v>
      </c>
      <c r="AD383">
        <v>2022</v>
      </c>
      <c r="AE383" t="s">
        <v>1083</v>
      </c>
      <c r="AF383">
        <v>59856.27</v>
      </c>
      <c r="AG383">
        <v>77091.73</v>
      </c>
    </row>
    <row r="384" spans="1:33" x14ac:dyDescent="0.25">
      <c r="A384" t="s">
        <v>393</v>
      </c>
      <c r="B384" s="52">
        <v>2024</v>
      </c>
      <c r="C384" s="52">
        <v>3</v>
      </c>
      <c r="D384" t="s">
        <v>1103</v>
      </c>
      <c r="E384" t="s">
        <v>1108</v>
      </c>
      <c r="F384" t="s">
        <v>1011</v>
      </c>
      <c r="G384" t="s">
        <v>1015</v>
      </c>
      <c r="H384" t="s">
        <v>1016</v>
      </c>
      <c r="I384" t="s">
        <v>1018</v>
      </c>
      <c r="J384" s="52">
        <v>19909.29</v>
      </c>
      <c r="K384" s="3">
        <v>44427.79</v>
      </c>
      <c r="L384" s="3" t="str">
        <f>TEXT(DATE(2000, Table1[[#This Row],[Month]], 1), "mmm")</f>
        <v>Mar</v>
      </c>
      <c r="R384">
        <v>2025</v>
      </c>
      <c r="S384" t="s">
        <v>1066</v>
      </c>
      <c r="T384" t="s">
        <v>1045</v>
      </c>
      <c r="U384" t="s">
        <v>1076</v>
      </c>
      <c r="V384">
        <v>133</v>
      </c>
      <c r="W384">
        <v>31733.15</v>
      </c>
      <c r="X384">
        <v>34442.28</v>
      </c>
      <c r="Y384">
        <v>18737.8</v>
      </c>
      <c r="Z384" t="s">
        <v>1047</v>
      </c>
      <c r="AD384">
        <v>2023</v>
      </c>
      <c r="AE384" t="s">
        <v>1083</v>
      </c>
      <c r="AF384">
        <v>94153.56</v>
      </c>
      <c r="AG384">
        <v>105074.7</v>
      </c>
    </row>
    <row r="385" spans="1:33" x14ac:dyDescent="0.25">
      <c r="A385" t="s">
        <v>394</v>
      </c>
      <c r="B385" s="52">
        <v>2023</v>
      </c>
      <c r="C385" s="52">
        <v>7</v>
      </c>
      <c r="D385" t="s">
        <v>1104</v>
      </c>
      <c r="E385" t="s">
        <v>1107</v>
      </c>
      <c r="F385" t="s">
        <v>1011</v>
      </c>
      <c r="G385" t="s">
        <v>1015</v>
      </c>
      <c r="H385" t="s">
        <v>1013</v>
      </c>
      <c r="I385" t="s">
        <v>1020</v>
      </c>
      <c r="J385" s="52">
        <v>71835.77</v>
      </c>
      <c r="K385" s="3">
        <v>110404</v>
      </c>
      <c r="L385" s="3" t="str">
        <f>TEXT(DATE(2000, Table1[[#This Row],[Month]], 1), "mmm")</f>
        <v>Jul</v>
      </c>
      <c r="R385">
        <v>2022</v>
      </c>
      <c r="S385" t="s">
        <v>1052</v>
      </c>
      <c r="T385" t="s">
        <v>1045</v>
      </c>
      <c r="U385" t="s">
        <v>1067</v>
      </c>
      <c r="V385">
        <v>815</v>
      </c>
      <c r="W385">
        <v>15958.83</v>
      </c>
      <c r="X385">
        <v>20506.740000000002</v>
      </c>
      <c r="Y385">
        <v>12114.81</v>
      </c>
      <c r="Z385" t="s">
        <v>1051</v>
      </c>
      <c r="AD385">
        <v>2023</v>
      </c>
      <c r="AE385" t="s">
        <v>1025</v>
      </c>
      <c r="AF385">
        <v>32173.05</v>
      </c>
      <c r="AG385">
        <v>40558.35</v>
      </c>
    </row>
    <row r="386" spans="1:33" x14ac:dyDescent="0.25">
      <c r="A386" t="s">
        <v>395</v>
      </c>
      <c r="B386" s="52">
        <v>2024</v>
      </c>
      <c r="C386" s="52">
        <v>10</v>
      </c>
      <c r="D386" t="s">
        <v>1103</v>
      </c>
      <c r="E386" t="s">
        <v>1108</v>
      </c>
      <c r="F386" t="s">
        <v>1013</v>
      </c>
      <c r="G386" t="s">
        <v>1015</v>
      </c>
      <c r="H386" t="s">
        <v>1013</v>
      </c>
      <c r="I386" t="s">
        <v>1018</v>
      </c>
      <c r="J386" s="52">
        <v>14981.49</v>
      </c>
      <c r="K386" s="3">
        <v>69847.56</v>
      </c>
      <c r="L386" s="3" t="str">
        <f>TEXT(DATE(2000, Table1[[#This Row],[Month]], 1), "mmm")</f>
        <v>Oct</v>
      </c>
      <c r="R386">
        <v>2023</v>
      </c>
      <c r="S386" t="s">
        <v>1033</v>
      </c>
      <c r="T386" t="s">
        <v>1042</v>
      </c>
      <c r="U386" t="s">
        <v>1043</v>
      </c>
      <c r="V386">
        <v>254</v>
      </c>
      <c r="W386">
        <v>30713.46</v>
      </c>
      <c r="X386">
        <v>38770.78</v>
      </c>
      <c r="Y386">
        <v>18713.64</v>
      </c>
      <c r="Z386" t="s">
        <v>1036</v>
      </c>
      <c r="AD386">
        <v>2022</v>
      </c>
      <c r="AE386" t="s">
        <v>1023</v>
      </c>
      <c r="AF386">
        <v>98105.57</v>
      </c>
      <c r="AG386">
        <v>108993.36</v>
      </c>
    </row>
    <row r="387" spans="1:33" x14ac:dyDescent="0.25">
      <c r="A387" t="s">
        <v>396</v>
      </c>
      <c r="B387" s="52">
        <v>2023</v>
      </c>
      <c r="C387" s="52">
        <v>9</v>
      </c>
      <c r="D387" t="s">
        <v>1104</v>
      </c>
      <c r="E387" t="s">
        <v>1107</v>
      </c>
      <c r="F387" t="s">
        <v>1013</v>
      </c>
      <c r="G387" t="s">
        <v>1015</v>
      </c>
      <c r="H387" t="s">
        <v>1017</v>
      </c>
      <c r="I387" t="s">
        <v>1018</v>
      </c>
      <c r="J387" s="52">
        <v>54150.65</v>
      </c>
      <c r="K387" s="3">
        <v>60803.88</v>
      </c>
      <c r="L387" s="3" t="str">
        <f>TEXT(DATE(2000, Table1[[#This Row],[Month]], 1), "mmm")</f>
        <v>Sep</v>
      </c>
      <c r="R387">
        <v>2023</v>
      </c>
      <c r="S387" t="s">
        <v>1050</v>
      </c>
      <c r="T387" t="s">
        <v>1042</v>
      </c>
      <c r="U387" t="s">
        <v>1059</v>
      </c>
      <c r="V387">
        <v>256</v>
      </c>
      <c r="W387">
        <v>42397.52</v>
      </c>
      <c r="X387">
        <v>49343.509999999987</v>
      </c>
      <c r="Y387">
        <v>30974</v>
      </c>
      <c r="Z387" t="s">
        <v>1049</v>
      </c>
      <c r="AD387">
        <v>2025</v>
      </c>
      <c r="AE387" t="s">
        <v>1023</v>
      </c>
      <c r="AF387">
        <v>73921.070000000007</v>
      </c>
      <c r="AG387">
        <v>92317.77</v>
      </c>
    </row>
    <row r="388" spans="1:33" x14ac:dyDescent="0.25">
      <c r="A388" t="s">
        <v>397</v>
      </c>
      <c r="B388" s="52">
        <v>2023</v>
      </c>
      <c r="C388" s="52">
        <v>3</v>
      </c>
      <c r="D388" t="s">
        <v>1104</v>
      </c>
      <c r="E388" t="s">
        <v>1108</v>
      </c>
      <c r="F388" t="s">
        <v>1013</v>
      </c>
      <c r="G388" t="s">
        <v>1015</v>
      </c>
      <c r="H388" t="s">
        <v>1017</v>
      </c>
      <c r="I388" t="s">
        <v>1018</v>
      </c>
      <c r="J388" s="52">
        <v>98581.56</v>
      </c>
      <c r="K388" s="3">
        <v>21108.51</v>
      </c>
      <c r="L388" s="3" t="str">
        <f>TEXT(DATE(2000, Table1[[#This Row],[Month]], 1), "mmm")</f>
        <v>Mar</v>
      </c>
      <c r="R388">
        <v>2022</v>
      </c>
      <c r="S388" t="s">
        <v>1037</v>
      </c>
      <c r="T388" t="s">
        <v>1038</v>
      </c>
      <c r="U388" t="s">
        <v>1078</v>
      </c>
      <c r="V388">
        <v>813</v>
      </c>
      <c r="W388">
        <v>18319.02</v>
      </c>
      <c r="X388">
        <v>21094.86</v>
      </c>
      <c r="Y388">
        <v>14131.93</v>
      </c>
      <c r="Z388" t="s">
        <v>1051</v>
      </c>
      <c r="AD388">
        <v>2024</v>
      </c>
      <c r="AE388" t="s">
        <v>1083</v>
      </c>
      <c r="AF388">
        <v>5252.21</v>
      </c>
      <c r="AG388">
        <v>12593.81</v>
      </c>
    </row>
    <row r="389" spans="1:33" x14ac:dyDescent="0.25">
      <c r="A389" t="s">
        <v>398</v>
      </c>
      <c r="B389" s="52">
        <v>2022</v>
      </c>
      <c r="C389" s="52">
        <v>12</v>
      </c>
      <c r="D389" t="s">
        <v>1104</v>
      </c>
      <c r="E389" t="s">
        <v>1107</v>
      </c>
      <c r="F389" t="s">
        <v>1013</v>
      </c>
      <c r="G389" t="s">
        <v>1014</v>
      </c>
      <c r="H389" t="s">
        <v>1013</v>
      </c>
      <c r="I389" t="s">
        <v>1019</v>
      </c>
      <c r="J389" s="52">
        <v>12575.32</v>
      </c>
      <c r="K389" s="3">
        <v>6876.63</v>
      </c>
      <c r="L389" s="3" t="str">
        <f>TEXT(DATE(2000, Table1[[#This Row],[Month]], 1), "mmm")</f>
        <v>Dec</v>
      </c>
      <c r="R389">
        <v>2022</v>
      </c>
      <c r="S389" t="s">
        <v>1054</v>
      </c>
      <c r="T389" t="s">
        <v>1034</v>
      </c>
      <c r="U389" t="s">
        <v>1079</v>
      </c>
      <c r="V389">
        <v>215</v>
      </c>
      <c r="W389">
        <v>20626.2</v>
      </c>
      <c r="X389">
        <v>25949.88</v>
      </c>
      <c r="Y389">
        <v>15775.14</v>
      </c>
      <c r="Z389" t="s">
        <v>1047</v>
      </c>
      <c r="AD389">
        <v>2023</v>
      </c>
      <c r="AE389" t="s">
        <v>1081</v>
      </c>
      <c r="AF389">
        <v>26585.96</v>
      </c>
      <c r="AG389">
        <v>35266.43</v>
      </c>
    </row>
    <row r="390" spans="1:33" x14ac:dyDescent="0.25">
      <c r="A390" t="s">
        <v>399</v>
      </c>
      <c r="B390" s="52">
        <v>2022</v>
      </c>
      <c r="C390" s="52">
        <v>8</v>
      </c>
      <c r="D390" t="s">
        <v>1104</v>
      </c>
      <c r="E390" t="s">
        <v>1107</v>
      </c>
      <c r="F390" t="s">
        <v>1013</v>
      </c>
      <c r="G390" t="s">
        <v>1014</v>
      </c>
      <c r="H390" t="s">
        <v>1016</v>
      </c>
      <c r="I390" t="s">
        <v>1020</v>
      </c>
      <c r="J390" s="52">
        <v>17318.900000000001</v>
      </c>
      <c r="K390" s="3">
        <v>56675.77</v>
      </c>
      <c r="L390" s="3" t="str">
        <f>TEXT(DATE(2000, Table1[[#This Row],[Month]], 1), "mmm")</f>
        <v>Aug</v>
      </c>
      <c r="R390">
        <v>2025</v>
      </c>
      <c r="S390" t="s">
        <v>1054</v>
      </c>
      <c r="T390" t="s">
        <v>1042</v>
      </c>
      <c r="U390" t="s">
        <v>1053</v>
      </c>
      <c r="V390">
        <v>131</v>
      </c>
      <c r="W390">
        <v>48556.97</v>
      </c>
      <c r="X390">
        <v>52380.12</v>
      </c>
      <c r="Y390">
        <v>27113.54</v>
      </c>
      <c r="Z390" t="s">
        <v>1040</v>
      </c>
      <c r="AD390">
        <v>2024</v>
      </c>
      <c r="AE390" t="s">
        <v>1081</v>
      </c>
      <c r="AF390">
        <v>12783.05</v>
      </c>
      <c r="AG390">
        <v>18721.38</v>
      </c>
    </row>
    <row r="391" spans="1:33" x14ac:dyDescent="0.25">
      <c r="A391" t="s">
        <v>400</v>
      </c>
      <c r="B391" s="52">
        <v>2024</v>
      </c>
      <c r="C391" s="52">
        <v>12</v>
      </c>
      <c r="D391" t="s">
        <v>1103</v>
      </c>
      <c r="E391" t="s">
        <v>1107</v>
      </c>
      <c r="F391" t="s">
        <v>1012</v>
      </c>
      <c r="G391" t="s">
        <v>1014</v>
      </c>
      <c r="H391" t="s">
        <v>1013</v>
      </c>
      <c r="I391" t="s">
        <v>1019</v>
      </c>
      <c r="J391" s="52">
        <v>36330.400000000001</v>
      </c>
      <c r="K391" s="3">
        <v>110275.91</v>
      </c>
      <c r="L391" s="3" t="str">
        <f>TEXT(DATE(2000, Table1[[#This Row],[Month]], 1), "mmm")</f>
        <v>Dec</v>
      </c>
      <c r="R391">
        <v>2024</v>
      </c>
      <c r="S391" t="s">
        <v>1033</v>
      </c>
      <c r="T391" t="s">
        <v>1034</v>
      </c>
      <c r="U391" t="s">
        <v>1073</v>
      </c>
      <c r="V391">
        <v>215</v>
      </c>
      <c r="W391">
        <v>13741.54</v>
      </c>
      <c r="X391">
        <v>19240.18</v>
      </c>
      <c r="Y391">
        <v>10346.92</v>
      </c>
      <c r="Z391" t="s">
        <v>1051</v>
      </c>
      <c r="AD391">
        <v>2024</v>
      </c>
      <c r="AE391" t="s">
        <v>1025</v>
      </c>
      <c r="AF391">
        <v>61147.3</v>
      </c>
      <c r="AG391">
        <v>79865.88</v>
      </c>
    </row>
    <row r="392" spans="1:33" x14ac:dyDescent="0.25">
      <c r="A392" t="s">
        <v>401</v>
      </c>
      <c r="B392" s="52">
        <v>2022</v>
      </c>
      <c r="C392" s="52">
        <v>10</v>
      </c>
      <c r="D392" t="s">
        <v>1103</v>
      </c>
      <c r="E392" t="s">
        <v>1107</v>
      </c>
      <c r="F392" t="s">
        <v>1012</v>
      </c>
      <c r="G392" t="s">
        <v>1014</v>
      </c>
      <c r="H392" t="s">
        <v>1016</v>
      </c>
      <c r="I392" t="s">
        <v>1020</v>
      </c>
      <c r="J392" s="52">
        <v>32828.9</v>
      </c>
      <c r="K392" s="3">
        <v>25633.31</v>
      </c>
      <c r="L392" s="3" t="str">
        <f>TEXT(DATE(2000, Table1[[#This Row],[Month]], 1), "mmm")</f>
        <v>Oct</v>
      </c>
      <c r="R392">
        <v>2024</v>
      </c>
      <c r="S392" t="s">
        <v>1064</v>
      </c>
      <c r="T392" t="s">
        <v>1042</v>
      </c>
      <c r="U392" t="s">
        <v>1043</v>
      </c>
      <c r="V392">
        <v>169</v>
      </c>
      <c r="W392">
        <v>21930.65</v>
      </c>
      <c r="X392">
        <v>23596.67</v>
      </c>
      <c r="Y392">
        <v>8956.7800000000007</v>
      </c>
      <c r="Z392" t="s">
        <v>1036</v>
      </c>
      <c r="AD392">
        <v>2025</v>
      </c>
      <c r="AE392" t="s">
        <v>1084</v>
      </c>
      <c r="AF392">
        <v>90507.42</v>
      </c>
      <c r="AG392">
        <v>97960.6</v>
      </c>
    </row>
    <row r="393" spans="1:33" x14ac:dyDescent="0.25">
      <c r="A393" t="s">
        <v>402</v>
      </c>
      <c r="B393" s="52">
        <v>2024</v>
      </c>
      <c r="C393" s="52">
        <v>10</v>
      </c>
      <c r="D393" t="s">
        <v>1103</v>
      </c>
      <c r="E393" t="s">
        <v>1108</v>
      </c>
      <c r="F393" t="s">
        <v>1012</v>
      </c>
      <c r="G393" t="s">
        <v>1015</v>
      </c>
      <c r="H393" t="s">
        <v>1013</v>
      </c>
      <c r="I393" t="s">
        <v>1018</v>
      </c>
      <c r="J393" s="52">
        <v>22424.18</v>
      </c>
      <c r="K393" s="3">
        <v>26248.12</v>
      </c>
      <c r="L393" s="3" t="str">
        <f>TEXT(DATE(2000, Table1[[#This Row],[Month]], 1), "mmm")</f>
        <v>Oct</v>
      </c>
      <c r="R393">
        <v>2024</v>
      </c>
      <c r="S393" t="s">
        <v>1066</v>
      </c>
      <c r="T393" t="s">
        <v>1056</v>
      </c>
      <c r="U393" t="s">
        <v>1072</v>
      </c>
      <c r="V393">
        <v>783</v>
      </c>
      <c r="W393">
        <v>23676.68</v>
      </c>
      <c r="X393">
        <v>25375.77</v>
      </c>
      <c r="Y393">
        <v>13447.23</v>
      </c>
      <c r="Z393" t="s">
        <v>1051</v>
      </c>
      <c r="AD393">
        <v>2024</v>
      </c>
      <c r="AE393" t="s">
        <v>1082</v>
      </c>
      <c r="AF393">
        <v>63884.7</v>
      </c>
      <c r="AG393">
        <v>79118.14</v>
      </c>
    </row>
    <row r="394" spans="1:33" x14ac:dyDescent="0.25">
      <c r="A394" t="s">
        <v>403</v>
      </c>
      <c r="B394" s="52">
        <v>2023</v>
      </c>
      <c r="C394" s="52">
        <v>2</v>
      </c>
      <c r="D394" t="s">
        <v>1104</v>
      </c>
      <c r="E394" t="s">
        <v>1108</v>
      </c>
      <c r="F394" t="s">
        <v>1012</v>
      </c>
      <c r="G394" t="s">
        <v>1014</v>
      </c>
      <c r="H394" t="s">
        <v>1016</v>
      </c>
      <c r="I394" t="s">
        <v>1019</v>
      </c>
      <c r="J394" s="52">
        <v>72515.350000000006</v>
      </c>
      <c r="K394" s="3">
        <v>69035.89</v>
      </c>
      <c r="L394" s="3" t="str">
        <f>TEXT(DATE(2000, Table1[[#This Row],[Month]], 1), "mmm")</f>
        <v>Feb</v>
      </c>
      <c r="R394">
        <v>2025</v>
      </c>
      <c r="S394" t="s">
        <v>1041</v>
      </c>
      <c r="T394" t="s">
        <v>1042</v>
      </c>
      <c r="U394" t="s">
        <v>1043</v>
      </c>
      <c r="V394">
        <v>542</v>
      </c>
      <c r="W394">
        <v>44207.69</v>
      </c>
      <c r="X394">
        <v>53520.95</v>
      </c>
      <c r="Y394">
        <v>22579.46</v>
      </c>
      <c r="Z394" t="s">
        <v>1051</v>
      </c>
      <c r="AD394">
        <v>2022</v>
      </c>
      <c r="AE394" t="s">
        <v>1085</v>
      </c>
      <c r="AF394">
        <v>50040.17</v>
      </c>
      <c r="AG394">
        <v>51662.48</v>
      </c>
    </row>
    <row r="395" spans="1:33" x14ac:dyDescent="0.25">
      <c r="A395" t="s">
        <v>404</v>
      </c>
      <c r="B395" s="52">
        <v>2022</v>
      </c>
      <c r="C395" s="52">
        <v>2</v>
      </c>
      <c r="D395" t="s">
        <v>1103</v>
      </c>
      <c r="E395" t="s">
        <v>1107</v>
      </c>
      <c r="F395" t="s">
        <v>1013</v>
      </c>
      <c r="G395" t="s">
        <v>1015</v>
      </c>
      <c r="H395" t="s">
        <v>1017</v>
      </c>
      <c r="I395" t="s">
        <v>1020</v>
      </c>
      <c r="J395" s="52">
        <v>83010.2</v>
      </c>
      <c r="K395" s="3">
        <v>97327.76</v>
      </c>
      <c r="L395" s="3" t="str">
        <f>TEXT(DATE(2000, Table1[[#This Row],[Month]], 1), "mmm")</f>
        <v>Feb</v>
      </c>
      <c r="R395">
        <v>2024</v>
      </c>
      <c r="S395" t="s">
        <v>1058</v>
      </c>
      <c r="T395" t="s">
        <v>1034</v>
      </c>
      <c r="U395" t="s">
        <v>1073</v>
      </c>
      <c r="V395">
        <v>626</v>
      </c>
      <c r="W395">
        <v>2038.02</v>
      </c>
      <c r="X395">
        <v>3294.4</v>
      </c>
      <c r="Y395">
        <v>999.94</v>
      </c>
      <c r="Z395" t="s">
        <v>1044</v>
      </c>
      <c r="AD395">
        <v>2022</v>
      </c>
      <c r="AE395" t="s">
        <v>1025</v>
      </c>
      <c r="AF395">
        <v>79905.460000000006</v>
      </c>
      <c r="AG395">
        <v>88656.510000000009</v>
      </c>
    </row>
    <row r="396" spans="1:33" x14ac:dyDescent="0.25">
      <c r="A396" t="s">
        <v>405</v>
      </c>
      <c r="B396" s="52">
        <v>2023</v>
      </c>
      <c r="C396" s="52">
        <v>1</v>
      </c>
      <c r="D396" t="s">
        <v>1104</v>
      </c>
      <c r="E396" t="s">
        <v>1107</v>
      </c>
      <c r="F396" t="s">
        <v>1012</v>
      </c>
      <c r="G396" t="s">
        <v>1014</v>
      </c>
      <c r="H396" t="s">
        <v>1013</v>
      </c>
      <c r="I396" t="s">
        <v>1019</v>
      </c>
      <c r="J396" s="52">
        <v>13659.25</v>
      </c>
      <c r="K396" s="3">
        <v>29222.49</v>
      </c>
      <c r="L396" s="3" t="str">
        <f>TEXT(DATE(2000, Table1[[#This Row],[Month]], 1), "mmm")</f>
        <v>Jan</v>
      </c>
      <c r="R396">
        <v>2022</v>
      </c>
      <c r="S396" t="s">
        <v>1058</v>
      </c>
      <c r="T396" t="s">
        <v>1056</v>
      </c>
      <c r="U396" t="s">
        <v>1072</v>
      </c>
      <c r="V396">
        <v>675</v>
      </c>
      <c r="W396">
        <v>23310.94</v>
      </c>
      <c r="X396">
        <v>31267.85</v>
      </c>
      <c r="Y396">
        <v>14524.75</v>
      </c>
      <c r="Z396" t="s">
        <v>1051</v>
      </c>
      <c r="AD396">
        <v>2024</v>
      </c>
      <c r="AE396" t="s">
        <v>1085</v>
      </c>
      <c r="AF396">
        <v>67357.100000000006</v>
      </c>
      <c r="AG396">
        <v>70622.8</v>
      </c>
    </row>
    <row r="397" spans="1:33" x14ac:dyDescent="0.25">
      <c r="A397" t="s">
        <v>406</v>
      </c>
      <c r="B397" s="52">
        <v>2023</v>
      </c>
      <c r="C397" s="52">
        <v>3</v>
      </c>
      <c r="D397" t="s">
        <v>1104</v>
      </c>
      <c r="E397" t="s">
        <v>1108</v>
      </c>
      <c r="F397" t="s">
        <v>1011</v>
      </c>
      <c r="G397" t="s">
        <v>1014</v>
      </c>
      <c r="H397" t="s">
        <v>1013</v>
      </c>
      <c r="I397" t="s">
        <v>1020</v>
      </c>
      <c r="J397" s="52">
        <v>67392.649999999994</v>
      </c>
      <c r="K397" s="3">
        <v>14344.3</v>
      </c>
      <c r="L397" s="3" t="str">
        <f>TEXT(DATE(2000, Table1[[#This Row],[Month]], 1), "mmm")</f>
        <v>Mar</v>
      </c>
      <c r="R397">
        <v>2022</v>
      </c>
      <c r="S397" t="s">
        <v>1054</v>
      </c>
      <c r="T397" t="s">
        <v>1042</v>
      </c>
      <c r="U397" t="s">
        <v>1048</v>
      </c>
      <c r="V397">
        <v>141</v>
      </c>
      <c r="W397">
        <v>42688.27</v>
      </c>
      <c r="X397">
        <v>50238.259999999987</v>
      </c>
      <c r="Y397">
        <v>33011.58</v>
      </c>
      <c r="Z397" t="s">
        <v>1047</v>
      </c>
      <c r="AD397">
        <v>2022</v>
      </c>
      <c r="AE397" t="s">
        <v>1083</v>
      </c>
      <c r="AF397">
        <v>33263.4</v>
      </c>
      <c r="AG397">
        <v>46233.19</v>
      </c>
    </row>
    <row r="398" spans="1:33" x14ac:dyDescent="0.25">
      <c r="A398" t="s">
        <v>407</v>
      </c>
      <c r="B398" s="52">
        <v>2023</v>
      </c>
      <c r="C398" s="52">
        <v>4</v>
      </c>
      <c r="D398" t="s">
        <v>1104</v>
      </c>
      <c r="E398" t="s">
        <v>1107</v>
      </c>
      <c r="F398" t="s">
        <v>1011</v>
      </c>
      <c r="G398" t="s">
        <v>1015</v>
      </c>
      <c r="H398" t="s">
        <v>1016</v>
      </c>
      <c r="I398" t="s">
        <v>1020</v>
      </c>
      <c r="J398" s="52">
        <v>30933.59</v>
      </c>
      <c r="K398" s="3">
        <v>90068.46</v>
      </c>
      <c r="L398" s="3" t="str">
        <f>TEXT(DATE(2000, Table1[[#This Row],[Month]], 1), "mmm")</f>
        <v>Apr</v>
      </c>
      <c r="R398">
        <v>2025</v>
      </c>
      <c r="S398" t="s">
        <v>1041</v>
      </c>
      <c r="T398" t="s">
        <v>1056</v>
      </c>
      <c r="U398" t="s">
        <v>1057</v>
      </c>
      <c r="V398">
        <v>464</v>
      </c>
      <c r="W398">
        <v>8369.86</v>
      </c>
      <c r="X398">
        <v>11994.73</v>
      </c>
      <c r="Y398">
        <v>3316.49</v>
      </c>
      <c r="Z398" t="s">
        <v>1040</v>
      </c>
      <c r="AD398">
        <v>2025</v>
      </c>
      <c r="AE398" t="s">
        <v>1083</v>
      </c>
      <c r="AF398">
        <v>77574.16</v>
      </c>
      <c r="AG398">
        <v>92378.07</v>
      </c>
    </row>
    <row r="399" spans="1:33" x14ac:dyDescent="0.25">
      <c r="A399" t="s">
        <v>408</v>
      </c>
      <c r="B399" s="52">
        <v>2023</v>
      </c>
      <c r="C399" s="52">
        <v>6</v>
      </c>
      <c r="D399" t="s">
        <v>1103</v>
      </c>
      <c r="E399" t="s">
        <v>1107</v>
      </c>
      <c r="F399" t="s">
        <v>1011</v>
      </c>
      <c r="G399" t="s">
        <v>1015</v>
      </c>
      <c r="H399" t="s">
        <v>1013</v>
      </c>
      <c r="I399" t="s">
        <v>1018</v>
      </c>
      <c r="J399" s="52">
        <v>7339.38</v>
      </c>
      <c r="K399" s="3">
        <v>26040.19</v>
      </c>
      <c r="L399" s="3" t="str">
        <f>TEXT(DATE(2000, Table1[[#This Row],[Month]], 1), "mmm")</f>
        <v>Jun</v>
      </c>
      <c r="R399">
        <v>2022</v>
      </c>
      <c r="S399" t="s">
        <v>1066</v>
      </c>
      <c r="T399" t="s">
        <v>1045</v>
      </c>
      <c r="U399" t="s">
        <v>1075</v>
      </c>
      <c r="V399">
        <v>796</v>
      </c>
      <c r="W399">
        <v>44321.94</v>
      </c>
      <c r="X399">
        <v>46226.600000000013</v>
      </c>
      <c r="Y399">
        <v>21560.27</v>
      </c>
      <c r="Z399" t="s">
        <v>1040</v>
      </c>
      <c r="AD399">
        <v>2023</v>
      </c>
      <c r="AE399" t="s">
        <v>1085</v>
      </c>
      <c r="AF399">
        <v>18168.560000000001</v>
      </c>
      <c r="AG399">
        <v>35352.240000000013</v>
      </c>
    </row>
    <row r="400" spans="1:33" x14ac:dyDescent="0.25">
      <c r="A400" t="s">
        <v>409</v>
      </c>
      <c r="B400" s="52">
        <v>2023</v>
      </c>
      <c r="C400" s="52">
        <v>2</v>
      </c>
      <c r="D400" t="s">
        <v>1104</v>
      </c>
      <c r="E400" t="s">
        <v>1107</v>
      </c>
      <c r="F400" t="s">
        <v>1012</v>
      </c>
      <c r="G400" t="s">
        <v>1015</v>
      </c>
      <c r="H400" t="s">
        <v>1017</v>
      </c>
      <c r="I400" t="s">
        <v>1019</v>
      </c>
      <c r="J400" s="52">
        <v>56904.11</v>
      </c>
      <c r="K400" s="3">
        <v>23716.83</v>
      </c>
      <c r="L400" s="3" t="str">
        <f>TEXT(DATE(2000, Table1[[#This Row],[Month]], 1), "mmm")</f>
        <v>Feb</v>
      </c>
      <c r="R400">
        <v>2024</v>
      </c>
      <c r="S400" t="s">
        <v>1061</v>
      </c>
      <c r="T400" t="s">
        <v>1045</v>
      </c>
      <c r="U400" t="s">
        <v>1046</v>
      </c>
      <c r="V400">
        <v>822</v>
      </c>
      <c r="W400">
        <v>41634.21</v>
      </c>
      <c r="X400">
        <v>50922.54</v>
      </c>
      <c r="Y400">
        <v>15733.92</v>
      </c>
      <c r="Z400" t="s">
        <v>1036</v>
      </c>
      <c r="AD400">
        <v>2023</v>
      </c>
      <c r="AE400" t="s">
        <v>1082</v>
      </c>
      <c r="AF400">
        <v>87411.28</v>
      </c>
      <c r="AG400">
        <v>103335.36</v>
      </c>
    </row>
    <row r="401" spans="1:33" x14ac:dyDescent="0.25">
      <c r="A401" t="s">
        <v>410</v>
      </c>
      <c r="B401" s="52">
        <v>2022</v>
      </c>
      <c r="C401" s="52">
        <v>4</v>
      </c>
      <c r="D401" t="s">
        <v>1103</v>
      </c>
      <c r="E401" t="s">
        <v>1108</v>
      </c>
      <c r="F401" t="s">
        <v>1012</v>
      </c>
      <c r="G401" t="s">
        <v>1015</v>
      </c>
      <c r="H401" t="s">
        <v>1016</v>
      </c>
      <c r="I401" t="s">
        <v>1020</v>
      </c>
      <c r="J401" s="52">
        <v>30117.86</v>
      </c>
      <c r="K401" s="3">
        <v>53393.85</v>
      </c>
      <c r="L401" s="3" t="str">
        <f>TEXT(DATE(2000, Table1[[#This Row],[Month]], 1), "mmm")</f>
        <v>Apr</v>
      </c>
      <c r="R401">
        <v>2022</v>
      </c>
      <c r="S401" t="s">
        <v>1070</v>
      </c>
      <c r="T401" t="s">
        <v>1045</v>
      </c>
      <c r="U401" t="s">
        <v>1077</v>
      </c>
      <c r="V401">
        <v>937</v>
      </c>
      <c r="W401">
        <v>8107.04</v>
      </c>
      <c r="X401">
        <v>13605.55</v>
      </c>
      <c r="Y401">
        <v>4446.7700000000004</v>
      </c>
      <c r="Z401" t="s">
        <v>1051</v>
      </c>
      <c r="AD401">
        <v>2023</v>
      </c>
      <c r="AE401" t="s">
        <v>1023</v>
      </c>
      <c r="AF401">
        <v>62906.77</v>
      </c>
      <c r="AG401">
        <v>66891.98</v>
      </c>
    </row>
    <row r="402" spans="1:33" x14ac:dyDescent="0.25">
      <c r="A402" t="s">
        <v>411</v>
      </c>
      <c r="B402" s="52">
        <v>2024</v>
      </c>
      <c r="C402" s="52">
        <v>8</v>
      </c>
      <c r="D402" t="s">
        <v>1104</v>
      </c>
      <c r="E402" t="s">
        <v>1107</v>
      </c>
      <c r="F402" t="s">
        <v>1013</v>
      </c>
      <c r="G402" t="s">
        <v>1014</v>
      </c>
      <c r="H402" t="s">
        <v>1013</v>
      </c>
      <c r="I402" t="s">
        <v>1020</v>
      </c>
      <c r="J402" s="52">
        <v>96428.27</v>
      </c>
      <c r="K402" s="3">
        <v>10596.38</v>
      </c>
      <c r="L402" s="3" t="str">
        <f>TEXT(DATE(2000, Table1[[#This Row],[Month]], 1), "mmm")</f>
        <v>Aug</v>
      </c>
      <c r="R402">
        <v>2022</v>
      </c>
      <c r="S402" t="s">
        <v>1033</v>
      </c>
      <c r="T402" t="s">
        <v>1056</v>
      </c>
      <c r="U402" t="s">
        <v>1072</v>
      </c>
      <c r="V402">
        <v>643</v>
      </c>
      <c r="W402">
        <v>49673.31</v>
      </c>
      <c r="X402">
        <v>55782.62</v>
      </c>
      <c r="Y402">
        <v>18862.16</v>
      </c>
      <c r="Z402" t="s">
        <v>1040</v>
      </c>
      <c r="AD402">
        <v>2024</v>
      </c>
      <c r="AE402" t="s">
        <v>1085</v>
      </c>
      <c r="AF402">
        <v>26357.82</v>
      </c>
      <c r="AG402">
        <v>31373.52</v>
      </c>
    </row>
    <row r="403" spans="1:33" x14ac:dyDescent="0.25">
      <c r="A403" t="s">
        <v>412</v>
      </c>
      <c r="B403" s="52">
        <v>2022</v>
      </c>
      <c r="C403" s="52">
        <v>6</v>
      </c>
      <c r="D403" t="s">
        <v>1104</v>
      </c>
      <c r="E403" t="s">
        <v>1108</v>
      </c>
      <c r="F403" t="s">
        <v>1012</v>
      </c>
      <c r="G403" t="s">
        <v>1015</v>
      </c>
      <c r="H403" t="s">
        <v>1013</v>
      </c>
      <c r="I403" t="s">
        <v>1019</v>
      </c>
      <c r="J403" s="52">
        <v>63293.23</v>
      </c>
      <c r="K403" s="3">
        <v>74561.77</v>
      </c>
      <c r="L403" s="3" t="str">
        <f>TEXT(DATE(2000, Table1[[#This Row],[Month]], 1), "mmm")</f>
        <v>Jun</v>
      </c>
      <c r="R403">
        <v>2023</v>
      </c>
      <c r="S403" t="s">
        <v>1064</v>
      </c>
      <c r="T403" t="s">
        <v>1056</v>
      </c>
      <c r="U403" t="s">
        <v>1065</v>
      </c>
      <c r="V403">
        <v>217</v>
      </c>
      <c r="W403">
        <v>23793.57</v>
      </c>
      <c r="X403">
        <v>32201.17</v>
      </c>
      <c r="Y403">
        <v>7457.87</v>
      </c>
      <c r="Z403" t="s">
        <v>1040</v>
      </c>
      <c r="AD403">
        <v>2024</v>
      </c>
      <c r="AE403" t="s">
        <v>1081</v>
      </c>
      <c r="AF403">
        <v>92629.8</v>
      </c>
      <c r="AG403">
        <v>107363.77</v>
      </c>
    </row>
    <row r="404" spans="1:33" x14ac:dyDescent="0.25">
      <c r="A404" t="s">
        <v>413</v>
      </c>
      <c r="B404" s="52">
        <v>2023</v>
      </c>
      <c r="C404" s="52">
        <v>2</v>
      </c>
      <c r="D404" t="s">
        <v>1103</v>
      </c>
      <c r="E404" t="s">
        <v>1108</v>
      </c>
      <c r="F404" t="s">
        <v>1012</v>
      </c>
      <c r="G404" t="s">
        <v>1014</v>
      </c>
      <c r="H404" t="s">
        <v>1013</v>
      </c>
      <c r="I404" t="s">
        <v>1018</v>
      </c>
      <c r="J404" s="52">
        <v>63100.25</v>
      </c>
      <c r="K404" s="3">
        <v>18699.23</v>
      </c>
      <c r="L404" s="3" t="str">
        <f>TEXT(DATE(2000, Table1[[#This Row],[Month]], 1), "mmm")</f>
        <v>Feb</v>
      </c>
      <c r="R404">
        <v>2023</v>
      </c>
      <c r="S404" t="s">
        <v>1050</v>
      </c>
      <c r="T404" t="s">
        <v>1034</v>
      </c>
      <c r="U404" t="s">
        <v>1035</v>
      </c>
      <c r="V404">
        <v>776</v>
      </c>
      <c r="W404">
        <v>41556.949999999997</v>
      </c>
      <c r="X404">
        <v>47262.41</v>
      </c>
      <c r="Y404">
        <v>16489.22</v>
      </c>
      <c r="Z404" t="s">
        <v>1036</v>
      </c>
      <c r="AD404">
        <v>2024</v>
      </c>
      <c r="AE404" t="s">
        <v>1083</v>
      </c>
      <c r="AF404">
        <v>20420.36</v>
      </c>
      <c r="AG404">
        <v>29936.44</v>
      </c>
    </row>
    <row r="405" spans="1:33" x14ac:dyDescent="0.25">
      <c r="A405" t="s">
        <v>414</v>
      </c>
      <c r="B405" s="52">
        <v>2022</v>
      </c>
      <c r="C405" s="52">
        <v>9</v>
      </c>
      <c r="D405" t="s">
        <v>1104</v>
      </c>
      <c r="E405" t="s">
        <v>1107</v>
      </c>
      <c r="F405" t="s">
        <v>1013</v>
      </c>
      <c r="G405" t="s">
        <v>1015</v>
      </c>
      <c r="H405" t="s">
        <v>1017</v>
      </c>
      <c r="I405" t="s">
        <v>1020</v>
      </c>
      <c r="J405" s="52">
        <v>35515.61</v>
      </c>
      <c r="K405" s="3">
        <v>82055.19</v>
      </c>
      <c r="L405" s="3" t="str">
        <f>TEXT(DATE(2000, Table1[[#This Row],[Month]], 1), "mmm")</f>
        <v>Sep</v>
      </c>
      <c r="R405">
        <v>2024</v>
      </c>
      <c r="S405" t="s">
        <v>1054</v>
      </c>
      <c r="T405" t="s">
        <v>1042</v>
      </c>
      <c r="U405" t="s">
        <v>1048</v>
      </c>
      <c r="V405">
        <v>629</v>
      </c>
      <c r="W405">
        <v>49990.61</v>
      </c>
      <c r="X405">
        <v>52693.7</v>
      </c>
      <c r="Y405">
        <v>22636.89</v>
      </c>
      <c r="Z405" t="s">
        <v>1051</v>
      </c>
      <c r="AD405">
        <v>2022</v>
      </c>
      <c r="AE405" t="s">
        <v>1084</v>
      </c>
      <c r="AF405">
        <v>12870.8</v>
      </c>
      <c r="AG405">
        <v>31261.53</v>
      </c>
    </row>
    <row r="406" spans="1:33" x14ac:dyDescent="0.25">
      <c r="A406" t="s">
        <v>415</v>
      </c>
      <c r="B406" s="52">
        <v>2022</v>
      </c>
      <c r="C406" s="52">
        <v>10</v>
      </c>
      <c r="D406" t="s">
        <v>1103</v>
      </c>
      <c r="E406" t="s">
        <v>1108</v>
      </c>
      <c r="F406" t="s">
        <v>1012</v>
      </c>
      <c r="G406" t="s">
        <v>1014</v>
      </c>
      <c r="H406" t="s">
        <v>1016</v>
      </c>
      <c r="I406" t="s">
        <v>1018</v>
      </c>
      <c r="J406" s="52">
        <v>12015.33</v>
      </c>
      <c r="K406" s="3">
        <v>66167.53</v>
      </c>
      <c r="L406" s="3" t="str">
        <f>TEXT(DATE(2000, Table1[[#This Row],[Month]], 1), "mmm")</f>
        <v>Oct</v>
      </c>
      <c r="R406">
        <v>2024</v>
      </c>
      <c r="S406" t="s">
        <v>1061</v>
      </c>
      <c r="T406" t="s">
        <v>1042</v>
      </c>
      <c r="U406" t="s">
        <v>1043</v>
      </c>
      <c r="V406">
        <v>976</v>
      </c>
      <c r="W406">
        <v>14137.14</v>
      </c>
      <c r="X406">
        <v>18991.11</v>
      </c>
      <c r="Y406">
        <v>10866.73</v>
      </c>
      <c r="Z406" t="s">
        <v>1036</v>
      </c>
      <c r="AD406">
        <v>2022</v>
      </c>
      <c r="AE406" t="s">
        <v>1083</v>
      </c>
      <c r="AF406">
        <v>91014.34</v>
      </c>
      <c r="AG406">
        <v>105400.14</v>
      </c>
    </row>
    <row r="407" spans="1:33" x14ac:dyDescent="0.25">
      <c r="A407" t="s">
        <v>416</v>
      </c>
      <c r="B407" s="52">
        <v>2024</v>
      </c>
      <c r="C407" s="52">
        <v>3</v>
      </c>
      <c r="D407" t="s">
        <v>1103</v>
      </c>
      <c r="E407" t="s">
        <v>1107</v>
      </c>
      <c r="F407" t="s">
        <v>1011</v>
      </c>
      <c r="G407" t="s">
        <v>1014</v>
      </c>
      <c r="H407" t="s">
        <v>1017</v>
      </c>
      <c r="I407" t="s">
        <v>1019</v>
      </c>
      <c r="J407" s="52">
        <v>33108.76</v>
      </c>
      <c r="K407" s="3">
        <v>77236.67</v>
      </c>
      <c r="L407" s="3" t="str">
        <f>TEXT(DATE(2000, Table1[[#This Row],[Month]], 1), "mmm")</f>
        <v>Mar</v>
      </c>
      <c r="R407">
        <v>2022</v>
      </c>
      <c r="S407" t="s">
        <v>1033</v>
      </c>
      <c r="T407" t="s">
        <v>1034</v>
      </c>
      <c r="U407" t="s">
        <v>1079</v>
      </c>
      <c r="V407">
        <v>583</v>
      </c>
      <c r="W407">
        <v>27359.39</v>
      </c>
      <c r="X407">
        <v>32794.639999999999</v>
      </c>
      <c r="Y407">
        <v>18629.64</v>
      </c>
      <c r="Z407" t="s">
        <v>1044</v>
      </c>
      <c r="AD407">
        <v>2025</v>
      </c>
      <c r="AE407" t="s">
        <v>1081</v>
      </c>
      <c r="AF407">
        <v>65261.22</v>
      </c>
      <c r="AG407">
        <v>72568.149999999994</v>
      </c>
    </row>
    <row r="408" spans="1:33" x14ac:dyDescent="0.25">
      <c r="A408" t="s">
        <v>417</v>
      </c>
      <c r="B408" s="52">
        <v>2023</v>
      </c>
      <c r="C408" s="52">
        <v>12</v>
      </c>
      <c r="D408" t="s">
        <v>1104</v>
      </c>
      <c r="E408" t="s">
        <v>1108</v>
      </c>
      <c r="F408" t="s">
        <v>1013</v>
      </c>
      <c r="G408" t="s">
        <v>1015</v>
      </c>
      <c r="H408" t="s">
        <v>1016</v>
      </c>
      <c r="I408" t="s">
        <v>1019</v>
      </c>
      <c r="J408" s="52">
        <v>50766.34</v>
      </c>
      <c r="K408" s="3">
        <v>83886.3</v>
      </c>
      <c r="L408" s="3" t="str">
        <f>TEXT(DATE(2000, Table1[[#This Row],[Month]], 1), "mmm")</f>
        <v>Dec</v>
      </c>
      <c r="R408">
        <v>2023</v>
      </c>
      <c r="S408" t="s">
        <v>1054</v>
      </c>
      <c r="T408" t="s">
        <v>1034</v>
      </c>
      <c r="U408" t="s">
        <v>1055</v>
      </c>
      <c r="V408">
        <v>140</v>
      </c>
      <c r="W408">
        <v>41969.71</v>
      </c>
      <c r="X408">
        <v>43556.09</v>
      </c>
      <c r="Y408">
        <v>25162.25</v>
      </c>
      <c r="Z408" t="s">
        <v>1047</v>
      </c>
      <c r="AD408">
        <v>2023</v>
      </c>
      <c r="AE408" t="s">
        <v>1083</v>
      </c>
      <c r="AF408">
        <v>89137.93</v>
      </c>
      <c r="AG408">
        <v>104417.46</v>
      </c>
    </row>
    <row r="409" spans="1:33" x14ac:dyDescent="0.25">
      <c r="A409" t="s">
        <v>418</v>
      </c>
      <c r="B409" s="52">
        <v>2022</v>
      </c>
      <c r="C409" s="52">
        <v>7</v>
      </c>
      <c r="D409" t="s">
        <v>1103</v>
      </c>
      <c r="E409" t="s">
        <v>1108</v>
      </c>
      <c r="F409" t="s">
        <v>1013</v>
      </c>
      <c r="G409" t="s">
        <v>1015</v>
      </c>
      <c r="H409" t="s">
        <v>1016</v>
      </c>
      <c r="I409" t="s">
        <v>1020</v>
      </c>
      <c r="J409" s="52">
        <v>64733.42</v>
      </c>
      <c r="K409" s="3">
        <v>33680.01</v>
      </c>
      <c r="L409" s="3" t="str">
        <f>TEXT(DATE(2000, Table1[[#This Row],[Month]], 1), "mmm")</f>
        <v>Jul</v>
      </c>
      <c r="R409">
        <v>2023</v>
      </c>
      <c r="S409" t="s">
        <v>1050</v>
      </c>
      <c r="T409" t="s">
        <v>1042</v>
      </c>
      <c r="U409" t="s">
        <v>1043</v>
      </c>
      <c r="V409">
        <v>699</v>
      </c>
      <c r="W409">
        <v>2786.54</v>
      </c>
      <c r="X409">
        <v>4367.97</v>
      </c>
      <c r="Y409">
        <v>1708.9</v>
      </c>
      <c r="Z409" t="s">
        <v>1040</v>
      </c>
      <c r="AD409">
        <v>2024</v>
      </c>
      <c r="AE409" t="s">
        <v>1083</v>
      </c>
      <c r="AF409">
        <v>46139.25</v>
      </c>
      <c r="AG409">
        <v>55727.57</v>
      </c>
    </row>
    <row r="410" spans="1:33" x14ac:dyDescent="0.25">
      <c r="A410" t="s">
        <v>419</v>
      </c>
      <c r="B410" s="52">
        <v>2022</v>
      </c>
      <c r="C410" s="52">
        <v>4</v>
      </c>
      <c r="D410" t="s">
        <v>1104</v>
      </c>
      <c r="E410" t="s">
        <v>1108</v>
      </c>
      <c r="F410" t="s">
        <v>1012</v>
      </c>
      <c r="G410" t="s">
        <v>1015</v>
      </c>
      <c r="H410" t="s">
        <v>1016</v>
      </c>
      <c r="I410" t="s">
        <v>1018</v>
      </c>
      <c r="J410" s="52">
        <v>86647.89</v>
      </c>
      <c r="K410" s="3">
        <v>23481.65</v>
      </c>
      <c r="L410" s="3" t="str">
        <f>TEXT(DATE(2000, Table1[[#This Row],[Month]], 1), "mmm")</f>
        <v>Apr</v>
      </c>
      <c r="R410">
        <v>2023</v>
      </c>
      <c r="S410" t="s">
        <v>1071</v>
      </c>
      <c r="T410" t="s">
        <v>1034</v>
      </c>
      <c r="U410" t="s">
        <v>1055</v>
      </c>
      <c r="V410">
        <v>93</v>
      </c>
      <c r="W410">
        <v>17311.73</v>
      </c>
      <c r="X410">
        <v>25385.78</v>
      </c>
      <c r="Y410">
        <v>10697.64</v>
      </c>
      <c r="Z410" t="s">
        <v>1051</v>
      </c>
      <c r="AD410">
        <v>2023</v>
      </c>
      <c r="AE410" t="s">
        <v>1085</v>
      </c>
      <c r="AF410">
        <v>96881.45</v>
      </c>
      <c r="AG410">
        <v>101451.19</v>
      </c>
    </row>
    <row r="411" spans="1:33" x14ac:dyDescent="0.25">
      <c r="A411" t="s">
        <v>420</v>
      </c>
      <c r="B411" s="52">
        <v>2022</v>
      </c>
      <c r="C411" s="52">
        <v>7</v>
      </c>
      <c r="D411" t="s">
        <v>1104</v>
      </c>
      <c r="E411" t="s">
        <v>1108</v>
      </c>
      <c r="F411" t="s">
        <v>1011</v>
      </c>
      <c r="G411" t="s">
        <v>1014</v>
      </c>
      <c r="H411" t="s">
        <v>1016</v>
      </c>
      <c r="I411" t="s">
        <v>1018</v>
      </c>
      <c r="J411" s="52">
        <v>17569.8</v>
      </c>
      <c r="K411" s="3">
        <v>9234.49</v>
      </c>
      <c r="L411" s="3" t="str">
        <f>TEXT(DATE(2000, Table1[[#This Row],[Month]], 1), "mmm")</f>
        <v>Jul</v>
      </c>
      <c r="R411">
        <v>2024</v>
      </c>
      <c r="S411" t="s">
        <v>1041</v>
      </c>
      <c r="T411" t="s">
        <v>1056</v>
      </c>
      <c r="U411" t="s">
        <v>1060</v>
      </c>
      <c r="V411">
        <v>698</v>
      </c>
      <c r="W411">
        <v>15671.32</v>
      </c>
      <c r="X411">
        <v>25589.78</v>
      </c>
      <c r="Y411">
        <v>7249.46</v>
      </c>
      <c r="Z411" t="s">
        <v>1047</v>
      </c>
      <c r="AD411">
        <v>2025</v>
      </c>
      <c r="AE411" t="s">
        <v>1082</v>
      </c>
      <c r="AF411">
        <v>49570.37</v>
      </c>
      <c r="AG411">
        <v>63967.16</v>
      </c>
    </row>
    <row r="412" spans="1:33" x14ac:dyDescent="0.25">
      <c r="A412" t="s">
        <v>421</v>
      </c>
      <c r="B412" s="52">
        <v>2023</v>
      </c>
      <c r="C412" s="52">
        <v>1</v>
      </c>
      <c r="D412" t="s">
        <v>1104</v>
      </c>
      <c r="E412" t="s">
        <v>1107</v>
      </c>
      <c r="F412" t="s">
        <v>1011</v>
      </c>
      <c r="G412" t="s">
        <v>1015</v>
      </c>
      <c r="H412" t="s">
        <v>1013</v>
      </c>
      <c r="I412" t="s">
        <v>1018</v>
      </c>
      <c r="J412" s="52">
        <v>86133.5</v>
      </c>
      <c r="K412" s="3">
        <v>58435.25</v>
      </c>
      <c r="L412" s="3" t="str">
        <f>TEXT(DATE(2000, Table1[[#This Row],[Month]], 1), "mmm")</f>
        <v>Jan</v>
      </c>
      <c r="R412">
        <v>2025</v>
      </c>
      <c r="S412" t="s">
        <v>1058</v>
      </c>
      <c r="T412" t="s">
        <v>1042</v>
      </c>
      <c r="U412" t="s">
        <v>1074</v>
      </c>
      <c r="V412">
        <v>495</v>
      </c>
      <c r="W412">
        <v>1065.1300000000001</v>
      </c>
      <c r="X412">
        <v>8198.58</v>
      </c>
      <c r="Y412">
        <v>624.49</v>
      </c>
      <c r="Z412" t="s">
        <v>1049</v>
      </c>
      <c r="AD412">
        <v>2022</v>
      </c>
      <c r="AE412" t="s">
        <v>1025</v>
      </c>
      <c r="AF412">
        <v>69226.28</v>
      </c>
      <c r="AG412">
        <v>83090.62</v>
      </c>
    </row>
    <row r="413" spans="1:33" x14ac:dyDescent="0.25">
      <c r="A413" t="s">
        <v>422</v>
      </c>
      <c r="B413" s="52">
        <v>2023</v>
      </c>
      <c r="C413" s="52">
        <v>6</v>
      </c>
      <c r="D413" t="s">
        <v>1103</v>
      </c>
      <c r="E413" t="s">
        <v>1108</v>
      </c>
      <c r="F413" t="s">
        <v>1012</v>
      </c>
      <c r="G413" t="s">
        <v>1014</v>
      </c>
      <c r="H413" t="s">
        <v>1016</v>
      </c>
      <c r="I413" t="s">
        <v>1019</v>
      </c>
      <c r="J413" s="52">
        <v>71298.83</v>
      </c>
      <c r="K413" s="3">
        <v>62573.06</v>
      </c>
      <c r="L413" s="3" t="str">
        <f>TEXT(DATE(2000, Table1[[#This Row],[Month]], 1), "mmm")</f>
        <v>Jun</v>
      </c>
      <c r="R413">
        <v>2024</v>
      </c>
      <c r="S413" t="s">
        <v>1037</v>
      </c>
      <c r="T413" t="s">
        <v>1034</v>
      </c>
      <c r="U413" t="s">
        <v>1073</v>
      </c>
      <c r="V413">
        <v>617</v>
      </c>
      <c r="W413">
        <v>30562.720000000001</v>
      </c>
      <c r="X413">
        <v>31699.08</v>
      </c>
      <c r="Y413">
        <v>14058.12</v>
      </c>
      <c r="Z413" t="s">
        <v>1044</v>
      </c>
      <c r="AD413">
        <v>2024</v>
      </c>
      <c r="AE413" t="s">
        <v>1084</v>
      </c>
      <c r="AF413">
        <v>61844.61</v>
      </c>
      <c r="AG413">
        <v>67056.12</v>
      </c>
    </row>
    <row r="414" spans="1:33" x14ac:dyDescent="0.25">
      <c r="A414" t="s">
        <v>423</v>
      </c>
      <c r="B414" s="52">
        <v>2022</v>
      </c>
      <c r="C414" s="52">
        <v>3</v>
      </c>
      <c r="D414" t="s">
        <v>1104</v>
      </c>
      <c r="E414" t="s">
        <v>1107</v>
      </c>
      <c r="F414" t="s">
        <v>1011</v>
      </c>
      <c r="G414" t="s">
        <v>1015</v>
      </c>
      <c r="H414" t="s">
        <v>1016</v>
      </c>
      <c r="I414" t="s">
        <v>1018</v>
      </c>
      <c r="J414" s="52">
        <v>64833.36</v>
      </c>
      <c r="K414" s="3">
        <v>80557.399999999994</v>
      </c>
      <c r="L414" s="3" t="str">
        <f>TEXT(DATE(2000, Table1[[#This Row],[Month]], 1), "mmm")</f>
        <v>Mar</v>
      </c>
      <c r="R414">
        <v>2023</v>
      </c>
      <c r="S414" t="s">
        <v>1033</v>
      </c>
      <c r="T414" t="s">
        <v>1056</v>
      </c>
      <c r="U414" t="s">
        <v>1060</v>
      </c>
      <c r="V414">
        <v>713</v>
      </c>
      <c r="W414">
        <v>11013.35</v>
      </c>
      <c r="X414">
        <v>19378.150000000001</v>
      </c>
      <c r="Y414">
        <v>5742.45</v>
      </c>
      <c r="Z414" t="s">
        <v>1049</v>
      </c>
      <c r="AD414">
        <v>2025</v>
      </c>
      <c r="AE414" t="s">
        <v>1025</v>
      </c>
      <c r="AF414">
        <v>71150.37</v>
      </c>
      <c r="AG414">
        <v>77703.399999999994</v>
      </c>
    </row>
    <row r="415" spans="1:33" x14ac:dyDescent="0.25">
      <c r="A415" t="s">
        <v>424</v>
      </c>
      <c r="B415" s="52">
        <v>2023</v>
      </c>
      <c r="C415" s="52">
        <v>8</v>
      </c>
      <c r="D415" t="s">
        <v>1104</v>
      </c>
      <c r="E415" t="s">
        <v>1108</v>
      </c>
      <c r="F415" t="s">
        <v>1011</v>
      </c>
      <c r="G415" t="s">
        <v>1015</v>
      </c>
      <c r="H415" t="s">
        <v>1016</v>
      </c>
      <c r="I415" t="s">
        <v>1019</v>
      </c>
      <c r="J415" s="52">
        <v>57781.89</v>
      </c>
      <c r="K415" s="3">
        <v>64280.58</v>
      </c>
      <c r="L415" s="3" t="str">
        <f>TEXT(DATE(2000, Table1[[#This Row],[Month]], 1), "mmm")</f>
        <v>Aug</v>
      </c>
      <c r="R415">
        <v>2025</v>
      </c>
      <c r="S415" t="s">
        <v>1054</v>
      </c>
      <c r="T415" t="s">
        <v>1056</v>
      </c>
      <c r="U415" t="s">
        <v>1062</v>
      </c>
      <c r="V415">
        <v>696</v>
      </c>
      <c r="W415">
        <v>11597.64</v>
      </c>
      <c r="X415">
        <v>16212.45</v>
      </c>
      <c r="Y415">
        <v>3514.78</v>
      </c>
      <c r="Z415" t="s">
        <v>1040</v>
      </c>
      <c r="AD415">
        <v>2023</v>
      </c>
      <c r="AE415" t="s">
        <v>1083</v>
      </c>
      <c r="AF415">
        <v>73142.289999999994</v>
      </c>
      <c r="AG415">
        <v>75064.45</v>
      </c>
    </row>
    <row r="416" spans="1:33" x14ac:dyDescent="0.25">
      <c r="A416" t="s">
        <v>425</v>
      </c>
      <c r="B416" s="52">
        <v>2023</v>
      </c>
      <c r="C416" s="52">
        <v>7</v>
      </c>
      <c r="D416" t="s">
        <v>1104</v>
      </c>
      <c r="E416" t="s">
        <v>1107</v>
      </c>
      <c r="F416" t="s">
        <v>1011</v>
      </c>
      <c r="G416" t="s">
        <v>1015</v>
      </c>
      <c r="H416" t="s">
        <v>1013</v>
      </c>
      <c r="I416" t="s">
        <v>1020</v>
      </c>
      <c r="J416" s="52">
        <v>58331.28</v>
      </c>
      <c r="K416" s="3">
        <v>100624.5</v>
      </c>
      <c r="L416" s="3" t="str">
        <f>TEXT(DATE(2000, Table1[[#This Row],[Month]], 1), "mmm")</f>
        <v>Jul</v>
      </c>
      <c r="R416">
        <v>2025</v>
      </c>
      <c r="S416" t="s">
        <v>1037</v>
      </c>
      <c r="T416" t="s">
        <v>1038</v>
      </c>
      <c r="U416" t="s">
        <v>1078</v>
      </c>
      <c r="V416">
        <v>767</v>
      </c>
      <c r="W416">
        <v>46834.01</v>
      </c>
      <c r="X416">
        <v>53243.94</v>
      </c>
      <c r="Y416">
        <v>26185.79</v>
      </c>
      <c r="Z416" t="s">
        <v>1049</v>
      </c>
      <c r="AD416">
        <v>2024</v>
      </c>
      <c r="AE416" t="s">
        <v>1085</v>
      </c>
      <c r="AF416">
        <v>92768.82</v>
      </c>
      <c r="AG416">
        <v>96686.49</v>
      </c>
    </row>
    <row r="417" spans="1:33" x14ac:dyDescent="0.25">
      <c r="A417" t="s">
        <v>426</v>
      </c>
      <c r="B417" s="52">
        <v>2024</v>
      </c>
      <c r="C417" s="52">
        <v>8</v>
      </c>
      <c r="D417" t="s">
        <v>1104</v>
      </c>
      <c r="E417" t="s">
        <v>1107</v>
      </c>
      <c r="F417" t="s">
        <v>1013</v>
      </c>
      <c r="G417" t="s">
        <v>1014</v>
      </c>
      <c r="H417" t="s">
        <v>1017</v>
      </c>
      <c r="I417" t="s">
        <v>1018</v>
      </c>
      <c r="J417" s="52">
        <v>91476.36</v>
      </c>
      <c r="K417" s="3">
        <v>61676.95</v>
      </c>
      <c r="L417" s="3" t="str">
        <f>TEXT(DATE(2000, Table1[[#This Row],[Month]], 1), "mmm")</f>
        <v>Aug</v>
      </c>
      <c r="R417">
        <v>2025</v>
      </c>
      <c r="S417" t="s">
        <v>1066</v>
      </c>
      <c r="T417" t="s">
        <v>1042</v>
      </c>
      <c r="U417" t="s">
        <v>1043</v>
      </c>
      <c r="V417">
        <v>253</v>
      </c>
      <c r="W417">
        <v>1425.15</v>
      </c>
      <c r="X417">
        <v>2876.62</v>
      </c>
      <c r="Y417">
        <v>1023.76</v>
      </c>
      <c r="Z417" t="s">
        <v>1040</v>
      </c>
      <c r="AD417">
        <v>2024</v>
      </c>
      <c r="AE417" t="s">
        <v>1083</v>
      </c>
      <c r="AF417">
        <v>89899.01</v>
      </c>
      <c r="AG417">
        <v>101799.41</v>
      </c>
    </row>
    <row r="418" spans="1:33" x14ac:dyDescent="0.25">
      <c r="A418" t="s">
        <v>427</v>
      </c>
      <c r="B418" s="52">
        <v>2023</v>
      </c>
      <c r="C418" s="52">
        <v>3</v>
      </c>
      <c r="D418" t="s">
        <v>1104</v>
      </c>
      <c r="E418" t="s">
        <v>1107</v>
      </c>
      <c r="F418" t="s">
        <v>1013</v>
      </c>
      <c r="G418" t="s">
        <v>1014</v>
      </c>
      <c r="H418" t="s">
        <v>1016</v>
      </c>
      <c r="I418" t="s">
        <v>1020</v>
      </c>
      <c r="J418" s="52">
        <v>8510.4</v>
      </c>
      <c r="K418" s="3">
        <v>70193.69</v>
      </c>
      <c r="L418" s="3" t="str">
        <f>TEXT(DATE(2000, Table1[[#This Row],[Month]], 1), "mmm")</f>
        <v>Mar</v>
      </c>
      <c r="R418">
        <v>2023</v>
      </c>
      <c r="S418" t="s">
        <v>1061</v>
      </c>
      <c r="T418" t="s">
        <v>1045</v>
      </c>
      <c r="U418" t="s">
        <v>1075</v>
      </c>
      <c r="V418">
        <v>792</v>
      </c>
      <c r="W418">
        <v>6103.22</v>
      </c>
      <c r="X418">
        <v>8147.66</v>
      </c>
      <c r="Y418">
        <v>3522.47</v>
      </c>
      <c r="Z418" t="s">
        <v>1049</v>
      </c>
      <c r="AD418">
        <v>2025</v>
      </c>
      <c r="AE418" t="s">
        <v>1025</v>
      </c>
      <c r="AF418">
        <v>75239.210000000006</v>
      </c>
      <c r="AG418">
        <v>84011.810000000012</v>
      </c>
    </row>
    <row r="419" spans="1:33" x14ac:dyDescent="0.25">
      <c r="A419" t="s">
        <v>428</v>
      </c>
      <c r="B419" s="52">
        <v>2022</v>
      </c>
      <c r="C419" s="52">
        <v>4</v>
      </c>
      <c r="D419" t="s">
        <v>1104</v>
      </c>
      <c r="E419" t="s">
        <v>1107</v>
      </c>
      <c r="F419" t="s">
        <v>1013</v>
      </c>
      <c r="G419" t="s">
        <v>1015</v>
      </c>
      <c r="H419" t="s">
        <v>1017</v>
      </c>
      <c r="I419" t="s">
        <v>1019</v>
      </c>
      <c r="J419" s="52">
        <v>92406.26</v>
      </c>
      <c r="K419" s="3">
        <v>62234.02</v>
      </c>
      <c r="L419" s="3" t="str">
        <f>TEXT(DATE(2000, Table1[[#This Row],[Month]], 1), "mmm")</f>
        <v>Apr</v>
      </c>
      <c r="R419">
        <v>2024</v>
      </c>
      <c r="S419" t="s">
        <v>1066</v>
      </c>
      <c r="T419" t="s">
        <v>1038</v>
      </c>
      <c r="U419" t="s">
        <v>1068</v>
      </c>
      <c r="V419">
        <v>69</v>
      </c>
      <c r="W419">
        <v>27218.07</v>
      </c>
      <c r="X419">
        <v>28979.07</v>
      </c>
      <c r="Y419">
        <v>21056.57</v>
      </c>
      <c r="Z419" t="s">
        <v>1036</v>
      </c>
      <c r="AD419">
        <v>2022</v>
      </c>
      <c r="AE419" t="s">
        <v>1082</v>
      </c>
      <c r="AF419">
        <v>66021.820000000007</v>
      </c>
      <c r="AG419">
        <v>70631.260000000009</v>
      </c>
    </row>
    <row r="420" spans="1:33" x14ac:dyDescent="0.25">
      <c r="A420" t="s">
        <v>429</v>
      </c>
      <c r="B420" s="52">
        <v>2023</v>
      </c>
      <c r="C420" s="52">
        <v>4</v>
      </c>
      <c r="D420" t="s">
        <v>1104</v>
      </c>
      <c r="E420" t="s">
        <v>1107</v>
      </c>
      <c r="F420" t="s">
        <v>1013</v>
      </c>
      <c r="G420" t="s">
        <v>1014</v>
      </c>
      <c r="H420" t="s">
        <v>1017</v>
      </c>
      <c r="I420" t="s">
        <v>1018</v>
      </c>
      <c r="J420" s="52">
        <v>43682.44</v>
      </c>
      <c r="K420" s="3">
        <v>100186.81</v>
      </c>
      <c r="L420" s="3" t="str">
        <f>TEXT(DATE(2000, Table1[[#This Row],[Month]], 1), "mmm")</f>
        <v>Apr</v>
      </c>
      <c r="R420">
        <v>2024</v>
      </c>
      <c r="S420" t="s">
        <v>1058</v>
      </c>
      <c r="T420" t="s">
        <v>1034</v>
      </c>
      <c r="U420" t="s">
        <v>1035</v>
      </c>
      <c r="V420">
        <v>677</v>
      </c>
      <c r="W420">
        <v>36553.35</v>
      </c>
      <c r="X420">
        <v>43292.07</v>
      </c>
      <c r="Y420">
        <v>19916.009999999998</v>
      </c>
      <c r="Z420" t="s">
        <v>1044</v>
      </c>
      <c r="AD420">
        <v>2025</v>
      </c>
      <c r="AE420" t="s">
        <v>1025</v>
      </c>
      <c r="AF420">
        <v>32120.26</v>
      </c>
      <c r="AG420">
        <v>41192.21</v>
      </c>
    </row>
    <row r="421" spans="1:33" x14ac:dyDescent="0.25">
      <c r="A421" t="s">
        <v>430</v>
      </c>
      <c r="B421" s="52">
        <v>2023</v>
      </c>
      <c r="C421" s="52">
        <v>9</v>
      </c>
      <c r="D421" t="s">
        <v>1103</v>
      </c>
      <c r="E421" t="s">
        <v>1107</v>
      </c>
      <c r="F421" t="s">
        <v>1013</v>
      </c>
      <c r="G421" t="s">
        <v>1014</v>
      </c>
      <c r="H421" t="s">
        <v>1013</v>
      </c>
      <c r="I421" t="s">
        <v>1020</v>
      </c>
      <c r="J421" s="52">
        <v>15052.45</v>
      </c>
      <c r="K421" s="3">
        <v>114653.1</v>
      </c>
      <c r="L421" s="3" t="str">
        <f>TEXT(DATE(2000, Table1[[#This Row],[Month]], 1), "mmm")</f>
        <v>Sep</v>
      </c>
      <c r="R421">
        <v>2025</v>
      </c>
      <c r="S421" t="s">
        <v>1061</v>
      </c>
      <c r="T421" t="s">
        <v>1042</v>
      </c>
      <c r="U421" t="s">
        <v>1074</v>
      </c>
      <c r="V421">
        <v>341</v>
      </c>
      <c r="W421">
        <v>27596.48</v>
      </c>
      <c r="X421">
        <v>29257.43</v>
      </c>
      <c r="Y421">
        <v>13395.29</v>
      </c>
      <c r="Z421" t="s">
        <v>1036</v>
      </c>
      <c r="AD421">
        <v>2022</v>
      </c>
      <c r="AE421" t="s">
        <v>1083</v>
      </c>
      <c r="AF421">
        <v>97917.89</v>
      </c>
      <c r="AG421">
        <v>115888.34</v>
      </c>
    </row>
    <row r="422" spans="1:33" x14ac:dyDescent="0.25">
      <c r="A422" t="s">
        <v>431</v>
      </c>
      <c r="B422" s="52">
        <v>2024</v>
      </c>
      <c r="C422" s="52">
        <v>11</v>
      </c>
      <c r="D422" t="s">
        <v>1104</v>
      </c>
      <c r="E422" t="s">
        <v>1107</v>
      </c>
      <c r="F422" t="s">
        <v>1012</v>
      </c>
      <c r="G422" t="s">
        <v>1015</v>
      </c>
      <c r="H422" t="s">
        <v>1017</v>
      </c>
      <c r="I422" t="s">
        <v>1020</v>
      </c>
      <c r="J422" s="52">
        <v>28854.880000000001</v>
      </c>
      <c r="K422" s="3">
        <v>62715.39</v>
      </c>
      <c r="L422" s="3" t="str">
        <f>TEXT(DATE(2000, Table1[[#This Row],[Month]], 1), "mmm")</f>
        <v>Nov</v>
      </c>
      <c r="R422">
        <v>2023</v>
      </c>
      <c r="S422" t="s">
        <v>1070</v>
      </c>
      <c r="T422" t="s">
        <v>1034</v>
      </c>
      <c r="U422" t="s">
        <v>1073</v>
      </c>
      <c r="V422">
        <v>186</v>
      </c>
      <c r="W422">
        <v>19301.39</v>
      </c>
      <c r="X422">
        <v>23128.98</v>
      </c>
      <c r="Y422">
        <v>8768.7800000000007</v>
      </c>
      <c r="Z422" t="s">
        <v>1036</v>
      </c>
      <c r="AD422">
        <v>2022</v>
      </c>
      <c r="AE422" t="s">
        <v>1083</v>
      </c>
      <c r="AF422">
        <v>22274.27</v>
      </c>
      <c r="AG422">
        <v>32915.53</v>
      </c>
    </row>
    <row r="423" spans="1:33" x14ac:dyDescent="0.25">
      <c r="A423" t="s">
        <v>432</v>
      </c>
      <c r="B423" s="52">
        <v>2023</v>
      </c>
      <c r="C423" s="52">
        <v>4</v>
      </c>
      <c r="D423" t="s">
        <v>1104</v>
      </c>
      <c r="E423" t="s">
        <v>1108</v>
      </c>
      <c r="F423" t="s">
        <v>1012</v>
      </c>
      <c r="G423" t="s">
        <v>1015</v>
      </c>
      <c r="H423" t="s">
        <v>1016</v>
      </c>
      <c r="I423" t="s">
        <v>1018</v>
      </c>
      <c r="J423" s="52">
        <v>21251.83</v>
      </c>
      <c r="K423" s="3">
        <v>98053.06</v>
      </c>
      <c r="L423" s="3" t="str">
        <f>TEXT(DATE(2000, Table1[[#This Row],[Month]], 1), "mmm")</f>
        <v>Apr</v>
      </c>
      <c r="R423">
        <v>2022</v>
      </c>
      <c r="S423" t="s">
        <v>1050</v>
      </c>
      <c r="T423" t="s">
        <v>1045</v>
      </c>
      <c r="U423" t="s">
        <v>1077</v>
      </c>
      <c r="V423">
        <v>183</v>
      </c>
      <c r="W423">
        <v>13433.36</v>
      </c>
      <c r="X423">
        <v>16990.650000000001</v>
      </c>
      <c r="Y423">
        <v>4336.4399999999996</v>
      </c>
      <c r="Z423" t="s">
        <v>1044</v>
      </c>
      <c r="AD423">
        <v>2023</v>
      </c>
      <c r="AE423" t="s">
        <v>1081</v>
      </c>
      <c r="AF423">
        <v>32811.89</v>
      </c>
      <c r="AG423">
        <v>48411.33</v>
      </c>
    </row>
    <row r="424" spans="1:33" x14ac:dyDescent="0.25">
      <c r="A424" t="s">
        <v>433</v>
      </c>
      <c r="B424" s="52">
        <v>2024</v>
      </c>
      <c r="C424" s="52">
        <v>3</v>
      </c>
      <c r="D424" t="s">
        <v>1103</v>
      </c>
      <c r="E424" t="s">
        <v>1107</v>
      </c>
      <c r="F424" t="s">
        <v>1012</v>
      </c>
      <c r="G424" t="s">
        <v>1014</v>
      </c>
      <c r="H424" t="s">
        <v>1017</v>
      </c>
      <c r="I424" t="s">
        <v>1018</v>
      </c>
      <c r="J424" s="52">
        <v>54196.05</v>
      </c>
      <c r="K424" s="3">
        <v>101241.36</v>
      </c>
      <c r="L424" s="3" t="str">
        <f>TEXT(DATE(2000, Table1[[#This Row],[Month]], 1), "mmm")</f>
        <v>Mar</v>
      </c>
      <c r="R424">
        <v>2025</v>
      </c>
      <c r="S424" t="s">
        <v>1058</v>
      </c>
      <c r="T424" t="s">
        <v>1045</v>
      </c>
      <c r="U424" t="s">
        <v>1075</v>
      </c>
      <c r="V424">
        <v>843</v>
      </c>
      <c r="W424">
        <v>24997.29</v>
      </c>
      <c r="X424">
        <v>33582.17</v>
      </c>
      <c r="Y424">
        <v>15270.88</v>
      </c>
      <c r="Z424" t="s">
        <v>1036</v>
      </c>
      <c r="AD424">
        <v>2025</v>
      </c>
      <c r="AE424" t="s">
        <v>1023</v>
      </c>
      <c r="AF424">
        <v>54440.28</v>
      </c>
      <c r="AG424">
        <v>57350.25</v>
      </c>
    </row>
    <row r="425" spans="1:33" x14ac:dyDescent="0.25">
      <c r="A425" t="s">
        <v>434</v>
      </c>
      <c r="B425" s="52">
        <v>2023</v>
      </c>
      <c r="C425" s="52">
        <v>11</v>
      </c>
      <c r="D425" t="s">
        <v>1103</v>
      </c>
      <c r="E425" t="s">
        <v>1107</v>
      </c>
      <c r="F425" t="s">
        <v>1012</v>
      </c>
      <c r="G425" t="s">
        <v>1015</v>
      </c>
      <c r="H425" t="s">
        <v>1017</v>
      </c>
      <c r="I425" t="s">
        <v>1019</v>
      </c>
      <c r="J425" s="52">
        <v>80364.19</v>
      </c>
      <c r="K425" s="3">
        <v>9224.1200000000008</v>
      </c>
      <c r="L425" s="3" t="str">
        <f>TEXT(DATE(2000, Table1[[#This Row],[Month]], 1), "mmm")</f>
        <v>Nov</v>
      </c>
      <c r="R425">
        <v>2024</v>
      </c>
      <c r="S425" t="s">
        <v>1066</v>
      </c>
      <c r="T425" t="s">
        <v>1045</v>
      </c>
      <c r="U425" t="s">
        <v>1046</v>
      </c>
      <c r="V425">
        <v>858</v>
      </c>
      <c r="W425">
        <v>32019.919999999998</v>
      </c>
      <c r="X425">
        <v>35515.050000000003</v>
      </c>
      <c r="Y425">
        <v>18897.64</v>
      </c>
      <c r="Z425" t="s">
        <v>1036</v>
      </c>
      <c r="AD425">
        <v>2025</v>
      </c>
      <c r="AE425" t="s">
        <v>1081</v>
      </c>
      <c r="AF425">
        <v>69637.16</v>
      </c>
      <c r="AG425">
        <v>83539.240000000005</v>
      </c>
    </row>
    <row r="426" spans="1:33" x14ac:dyDescent="0.25">
      <c r="A426" t="s">
        <v>435</v>
      </c>
      <c r="B426" s="52">
        <v>2023</v>
      </c>
      <c r="C426" s="52">
        <v>9</v>
      </c>
      <c r="D426" t="s">
        <v>1103</v>
      </c>
      <c r="E426" t="s">
        <v>1107</v>
      </c>
      <c r="F426" t="s">
        <v>1012</v>
      </c>
      <c r="G426" t="s">
        <v>1015</v>
      </c>
      <c r="H426" t="s">
        <v>1016</v>
      </c>
      <c r="I426" t="s">
        <v>1019</v>
      </c>
      <c r="J426" s="52">
        <v>98338.27</v>
      </c>
      <c r="K426" s="3">
        <v>119344.19</v>
      </c>
      <c r="L426" s="3" t="str">
        <f>TEXT(DATE(2000, Table1[[#This Row],[Month]], 1), "mmm")</f>
        <v>Sep</v>
      </c>
      <c r="R426">
        <v>2025</v>
      </c>
      <c r="S426" t="s">
        <v>1033</v>
      </c>
      <c r="T426" t="s">
        <v>1034</v>
      </c>
      <c r="U426" t="s">
        <v>1035</v>
      </c>
      <c r="V426">
        <v>533</v>
      </c>
      <c r="W426">
        <v>8284.56</v>
      </c>
      <c r="X426">
        <v>17394.63</v>
      </c>
      <c r="Y426">
        <v>3079.37</v>
      </c>
      <c r="Z426" t="s">
        <v>1051</v>
      </c>
      <c r="AD426">
        <v>2024</v>
      </c>
      <c r="AE426" t="s">
        <v>1024</v>
      </c>
      <c r="AF426">
        <v>36296.269999999997</v>
      </c>
      <c r="AG426">
        <v>54781.33</v>
      </c>
    </row>
    <row r="427" spans="1:33" x14ac:dyDescent="0.25">
      <c r="A427" t="s">
        <v>436</v>
      </c>
      <c r="B427" s="52">
        <v>2023</v>
      </c>
      <c r="C427" s="52">
        <v>9</v>
      </c>
      <c r="D427" t="s">
        <v>1104</v>
      </c>
      <c r="E427" t="s">
        <v>1107</v>
      </c>
      <c r="F427" t="s">
        <v>1012</v>
      </c>
      <c r="G427" t="s">
        <v>1015</v>
      </c>
      <c r="H427" t="s">
        <v>1013</v>
      </c>
      <c r="I427" t="s">
        <v>1020</v>
      </c>
      <c r="J427" s="52">
        <v>47329.71</v>
      </c>
      <c r="K427" s="3">
        <v>119176.03</v>
      </c>
      <c r="L427" s="3" t="str">
        <f>TEXT(DATE(2000, Table1[[#This Row],[Month]], 1), "mmm")</f>
        <v>Sep</v>
      </c>
      <c r="R427">
        <v>2024</v>
      </c>
      <c r="S427" t="s">
        <v>1066</v>
      </c>
      <c r="T427" t="s">
        <v>1056</v>
      </c>
      <c r="U427" t="s">
        <v>1065</v>
      </c>
      <c r="V427">
        <v>936</v>
      </c>
      <c r="W427">
        <v>33418.44</v>
      </c>
      <c r="X427">
        <v>39854.15</v>
      </c>
      <c r="Y427">
        <v>15536.92</v>
      </c>
      <c r="Z427" t="s">
        <v>1040</v>
      </c>
      <c r="AD427">
        <v>2025</v>
      </c>
      <c r="AE427" t="s">
        <v>1023</v>
      </c>
      <c r="AF427">
        <v>36443.35</v>
      </c>
      <c r="AG427">
        <v>52386.92</v>
      </c>
    </row>
    <row r="428" spans="1:33" x14ac:dyDescent="0.25">
      <c r="A428" t="s">
        <v>437</v>
      </c>
      <c r="B428" s="52">
        <v>2024</v>
      </c>
      <c r="C428" s="52">
        <v>2</v>
      </c>
      <c r="D428" t="s">
        <v>1104</v>
      </c>
      <c r="E428" t="s">
        <v>1107</v>
      </c>
      <c r="F428" t="s">
        <v>1011</v>
      </c>
      <c r="G428" t="s">
        <v>1014</v>
      </c>
      <c r="H428" t="s">
        <v>1013</v>
      </c>
      <c r="I428" t="s">
        <v>1018</v>
      </c>
      <c r="J428" s="52">
        <v>78959.69</v>
      </c>
      <c r="K428" s="3">
        <v>20538.73</v>
      </c>
      <c r="L428" s="3" t="str">
        <f>TEXT(DATE(2000, Table1[[#This Row],[Month]], 1), "mmm")</f>
        <v>Feb</v>
      </c>
      <c r="R428">
        <v>2024</v>
      </c>
      <c r="S428" t="s">
        <v>1070</v>
      </c>
      <c r="T428" t="s">
        <v>1038</v>
      </c>
      <c r="U428" t="s">
        <v>1080</v>
      </c>
      <c r="V428">
        <v>353</v>
      </c>
      <c r="W428">
        <v>29163.32</v>
      </c>
      <c r="X428">
        <v>36862.75</v>
      </c>
      <c r="Y428">
        <v>12619.22</v>
      </c>
      <c r="Z428" t="s">
        <v>1047</v>
      </c>
      <c r="AD428">
        <v>2022</v>
      </c>
      <c r="AE428" t="s">
        <v>1081</v>
      </c>
      <c r="AF428">
        <v>38176.43</v>
      </c>
      <c r="AG428">
        <v>50152.52</v>
      </c>
    </row>
    <row r="429" spans="1:33" x14ac:dyDescent="0.25">
      <c r="A429" t="s">
        <v>438</v>
      </c>
      <c r="B429" s="52">
        <v>2022</v>
      </c>
      <c r="C429" s="52">
        <v>6</v>
      </c>
      <c r="D429" t="s">
        <v>1104</v>
      </c>
      <c r="E429" t="s">
        <v>1107</v>
      </c>
      <c r="F429" t="s">
        <v>1012</v>
      </c>
      <c r="G429" t="s">
        <v>1014</v>
      </c>
      <c r="H429" t="s">
        <v>1016</v>
      </c>
      <c r="I429" t="s">
        <v>1019</v>
      </c>
      <c r="J429" s="52">
        <v>16573.73</v>
      </c>
      <c r="K429" s="3">
        <v>74944.81</v>
      </c>
      <c r="L429" s="3" t="str">
        <f>TEXT(DATE(2000, Table1[[#This Row],[Month]], 1), "mmm")</f>
        <v>Jun</v>
      </c>
      <c r="R429">
        <v>2023</v>
      </c>
      <c r="S429" t="s">
        <v>1052</v>
      </c>
      <c r="T429" t="s">
        <v>1034</v>
      </c>
      <c r="U429" t="s">
        <v>1035</v>
      </c>
      <c r="V429">
        <v>867</v>
      </c>
      <c r="W429">
        <v>35181.58</v>
      </c>
      <c r="X429">
        <v>38055.72</v>
      </c>
      <c r="Y429">
        <v>22335.49</v>
      </c>
      <c r="Z429" t="s">
        <v>1051</v>
      </c>
      <c r="AD429">
        <v>2023</v>
      </c>
      <c r="AE429" t="s">
        <v>1082</v>
      </c>
      <c r="AF429">
        <v>21688.55</v>
      </c>
      <c r="AG429">
        <v>37870.550000000003</v>
      </c>
    </row>
    <row r="430" spans="1:33" x14ac:dyDescent="0.25">
      <c r="A430" t="s">
        <v>439</v>
      </c>
      <c r="B430" s="52">
        <v>2023</v>
      </c>
      <c r="C430" s="52">
        <v>2</v>
      </c>
      <c r="D430" t="s">
        <v>1104</v>
      </c>
      <c r="E430" t="s">
        <v>1107</v>
      </c>
      <c r="F430" t="s">
        <v>1013</v>
      </c>
      <c r="G430" t="s">
        <v>1014</v>
      </c>
      <c r="H430" t="s">
        <v>1017</v>
      </c>
      <c r="I430" t="s">
        <v>1020</v>
      </c>
      <c r="J430" s="52">
        <v>76150.47</v>
      </c>
      <c r="K430" s="3">
        <v>44319.44</v>
      </c>
      <c r="L430" s="3" t="str">
        <f>TEXT(DATE(2000, Table1[[#This Row],[Month]], 1), "mmm")</f>
        <v>Feb</v>
      </c>
      <c r="R430">
        <v>2024</v>
      </c>
      <c r="S430" t="s">
        <v>1064</v>
      </c>
      <c r="T430" t="s">
        <v>1042</v>
      </c>
      <c r="U430" t="s">
        <v>1074</v>
      </c>
      <c r="V430">
        <v>782</v>
      </c>
      <c r="W430">
        <v>40804.35</v>
      </c>
      <c r="X430">
        <v>42488.1</v>
      </c>
      <c r="Y430">
        <v>25193.42</v>
      </c>
      <c r="Z430" t="s">
        <v>1049</v>
      </c>
      <c r="AD430">
        <v>2023</v>
      </c>
      <c r="AE430" t="s">
        <v>1083</v>
      </c>
      <c r="AF430">
        <v>10265.42</v>
      </c>
      <c r="AG430">
        <v>18157.490000000002</v>
      </c>
    </row>
    <row r="431" spans="1:33" x14ac:dyDescent="0.25">
      <c r="A431" t="s">
        <v>440</v>
      </c>
      <c r="B431" s="52">
        <v>2024</v>
      </c>
      <c r="C431" s="52">
        <v>10</v>
      </c>
      <c r="D431" t="s">
        <v>1104</v>
      </c>
      <c r="E431" t="s">
        <v>1108</v>
      </c>
      <c r="F431" t="s">
        <v>1011</v>
      </c>
      <c r="G431" t="s">
        <v>1014</v>
      </c>
      <c r="H431" t="s">
        <v>1013</v>
      </c>
      <c r="I431" t="s">
        <v>1020</v>
      </c>
      <c r="J431" s="52">
        <v>57912.6</v>
      </c>
      <c r="K431" s="3">
        <v>26855.93</v>
      </c>
      <c r="L431" s="3" t="str">
        <f>TEXT(DATE(2000, Table1[[#This Row],[Month]], 1), "mmm")</f>
        <v>Oct</v>
      </c>
      <c r="R431">
        <v>2024</v>
      </c>
      <c r="S431" t="s">
        <v>1070</v>
      </c>
      <c r="T431" t="s">
        <v>1034</v>
      </c>
      <c r="U431" t="s">
        <v>1035</v>
      </c>
      <c r="V431">
        <v>15</v>
      </c>
      <c r="W431">
        <v>8877.4500000000007</v>
      </c>
      <c r="X431">
        <v>15707.09</v>
      </c>
      <c r="Y431">
        <v>5946.85</v>
      </c>
      <c r="Z431" t="s">
        <v>1040</v>
      </c>
      <c r="AD431">
        <v>2022</v>
      </c>
      <c r="AE431" t="s">
        <v>1085</v>
      </c>
      <c r="AF431">
        <v>77897.789999999994</v>
      </c>
      <c r="AG431">
        <v>84510.399999999994</v>
      </c>
    </row>
    <row r="432" spans="1:33" x14ac:dyDescent="0.25">
      <c r="A432" t="s">
        <v>441</v>
      </c>
      <c r="B432" s="52">
        <v>2024</v>
      </c>
      <c r="C432" s="52">
        <v>5</v>
      </c>
      <c r="D432" t="s">
        <v>1104</v>
      </c>
      <c r="E432" t="s">
        <v>1107</v>
      </c>
      <c r="F432" t="s">
        <v>1011</v>
      </c>
      <c r="G432" t="s">
        <v>1015</v>
      </c>
      <c r="H432" t="s">
        <v>1017</v>
      </c>
      <c r="I432" t="s">
        <v>1020</v>
      </c>
      <c r="J432" s="52">
        <v>31553.47</v>
      </c>
      <c r="K432" s="3">
        <v>32632.9</v>
      </c>
      <c r="L432" s="3" t="str">
        <f>TEXT(DATE(2000, Table1[[#This Row],[Month]], 1), "mmm")</f>
        <v>May</v>
      </c>
      <c r="R432">
        <v>2022</v>
      </c>
      <c r="S432" t="s">
        <v>1071</v>
      </c>
      <c r="T432" t="s">
        <v>1034</v>
      </c>
      <c r="U432" t="s">
        <v>1073</v>
      </c>
      <c r="V432">
        <v>58</v>
      </c>
      <c r="W432">
        <v>44095.54</v>
      </c>
      <c r="X432">
        <v>45508.18</v>
      </c>
      <c r="Y432">
        <v>16744.46</v>
      </c>
      <c r="Z432" t="s">
        <v>1036</v>
      </c>
      <c r="AD432">
        <v>2023</v>
      </c>
      <c r="AE432" t="s">
        <v>1023</v>
      </c>
      <c r="AF432">
        <v>82467.8</v>
      </c>
      <c r="AG432">
        <v>97907.75</v>
      </c>
    </row>
    <row r="433" spans="1:33" x14ac:dyDescent="0.25">
      <c r="A433" t="s">
        <v>442</v>
      </c>
      <c r="B433" s="52">
        <v>2022</v>
      </c>
      <c r="C433" s="52">
        <v>4</v>
      </c>
      <c r="D433" t="s">
        <v>1104</v>
      </c>
      <c r="E433" t="s">
        <v>1107</v>
      </c>
      <c r="F433" t="s">
        <v>1011</v>
      </c>
      <c r="G433" t="s">
        <v>1015</v>
      </c>
      <c r="H433" t="s">
        <v>1017</v>
      </c>
      <c r="I433" t="s">
        <v>1018</v>
      </c>
      <c r="J433" s="52">
        <v>77831.63</v>
      </c>
      <c r="K433" s="3">
        <v>101265.77</v>
      </c>
      <c r="L433" s="3" t="str">
        <f>TEXT(DATE(2000, Table1[[#This Row],[Month]], 1), "mmm")</f>
        <v>Apr</v>
      </c>
      <c r="R433">
        <v>2022</v>
      </c>
      <c r="S433" t="s">
        <v>1071</v>
      </c>
      <c r="T433" t="s">
        <v>1034</v>
      </c>
      <c r="U433" t="s">
        <v>1069</v>
      </c>
      <c r="V433">
        <v>584</v>
      </c>
      <c r="W433">
        <v>6305.08</v>
      </c>
      <c r="X433">
        <v>10236.450000000001</v>
      </c>
      <c r="Y433">
        <v>2838.02</v>
      </c>
      <c r="Z433" t="s">
        <v>1040</v>
      </c>
      <c r="AD433">
        <v>2024</v>
      </c>
      <c r="AE433" t="s">
        <v>1024</v>
      </c>
      <c r="AF433">
        <v>68930.8</v>
      </c>
      <c r="AG433">
        <v>80976.52</v>
      </c>
    </row>
    <row r="434" spans="1:33" x14ac:dyDescent="0.25">
      <c r="A434" t="s">
        <v>443</v>
      </c>
      <c r="B434" s="52">
        <v>2024</v>
      </c>
      <c r="C434" s="52">
        <v>3</v>
      </c>
      <c r="D434" t="s">
        <v>1103</v>
      </c>
      <c r="E434" t="s">
        <v>1108</v>
      </c>
      <c r="F434" t="s">
        <v>1011</v>
      </c>
      <c r="G434" t="s">
        <v>1015</v>
      </c>
      <c r="H434" t="s">
        <v>1016</v>
      </c>
      <c r="I434" t="s">
        <v>1019</v>
      </c>
      <c r="J434" s="52">
        <v>36445.68</v>
      </c>
      <c r="K434" s="3">
        <v>37608.400000000001</v>
      </c>
      <c r="L434" s="3" t="str">
        <f>TEXT(DATE(2000, Table1[[#This Row],[Month]], 1), "mmm")</f>
        <v>Mar</v>
      </c>
      <c r="R434">
        <v>2023</v>
      </c>
      <c r="S434" t="s">
        <v>1064</v>
      </c>
      <c r="T434" t="s">
        <v>1045</v>
      </c>
      <c r="U434" t="s">
        <v>1075</v>
      </c>
      <c r="V434">
        <v>795</v>
      </c>
      <c r="W434">
        <v>18643.52</v>
      </c>
      <c r="X434">
        <v>24490.7</v>
      </c>
      <c r="Y434">
        <v>13041.55</v>
      </c>
      <c r="Z434" t="s">
        <v>1040</v>
      </c>
      <c r="AD434">
        <v>2025</v>
      </c>
      <c r="AE434" t="s">
        <v>1084</v>
      </c>
      <c r="AF434">
        <v>45824.6</v>
      </c>
      <c r="AG434">
        <v>54143.47</v>
      </c>
    </row>
    <row r="435" spans="1:33" x14ac:dyDescent="0.25">
      <c r="A435" t="s">
        <v>444</v>
      </c>
      <c r="B435" s="52">
        <v>2023</v>
      </c>
      <c r="C435" s="52">
        <v>6</v>
      </c>
      <c r="D435" t="s">
        <v>1104</v>
      </c>
      <c r="E435" t="s">
        <v>1108</v>
      </c>
      <c r="F435" t="s">
        <v>1013</v>
      </c>
      <c r="G435" t="s">
        <v>1015</v>
      </c>
      <c r="H435" t="s">
        <v>1016</v>
      </c>
      <c r="I435" t="s">
        <v>1019</v>
      </c>
      <c r="J435" s="52">
        <v>71830.039999999994</v>
      </c>
      <c r="K435" s="3">
        <v>68394.97</v>
      </c>
      <c r="L435" s="3" t="str">
        <f>TEXT(DATE(2000, Table1[[#This Row],[Month]], 1), "mmm")</f>
        <v>Jun</v>
      </c>
      <c r="R435">
        <v>2022</v>
      </c>
      <c r="S435" t="s">
        <v>1050</v>
      </c>
      <c r="T435" t="s">
        <v>1038</v>
      </c>
      <c r="U435" t="s">
        <v>1078</v>
      </c>
      <c r="V435">
        <v>490</v>
      </c>
      <c r="W435">
        <v>22343.95</v>
      </c>
      <c r="X435">
        <v>29937.81</v>
      </c>
      <c r="Y435">
        <v>11016.56</v>
      </c>
      <c r="Z435" t="s">
        <v>1047</v>
      </c>
      <c r="AD435">
        <v>2024</v>
      </c>
      <c r="AE435" t="s">
        <v>1024</v>
      </c>
      <c r="AF435">
        <v>10585.06</v>
      </c>
      <c r="AG435">
        <v>22231.59</v>
      </c>
    </row>
    <row r="436" spans="1:33" x14ac:dyDescent="0.25">
      <c r="A436" t="s">
        <v>445</v>
      </c>
      <c r="B436" s="52">
        <v>2022</v>
      </c>
      <c r="C436" s="52">
        <v>12</v>
      </c>
      <c r="D436" t="s">
        <v>1104</v>
      </c>
      <c r="E436" t="s">
        <v>1108</v>
      </c>
      <c r="F436" t="s">
        <v>1011</v>
      </c>
      <c r="G436" t="s">
        <v>1015</v>
      </c>
      <c r="H436" t="s">
        <v>1013</v>
      </c>
      <c r="I436" t="s">
        <v>1019</v>
      </c>
      <c r="J436" s="52">
        <v>77840.92</v>
      </c>
      <c r="K436" s="3">
        <v>65796.75</v>
      </c>
      <c r="L436" s="3" t="str">
        <f>TEXT(DATE(2000, Table1[[#This Row],[Month]], 1), "mmm")</f>
        <v>Dec</v>
      </c>
      <c r="R436">
        <v>2022</v>
      </c>
      <c r="S436" t="s">
        <v>1061</v>
      </c>
      <c r="T436" t="s">
        <v>1056</v>
      </c>
      <c r="U436" t="s">
        <v>1065</v>
      </c>
      <c r="V436">
        <v>214</v>
      </c>
      <c r="W436">
        <v>37125.18</v>
      </c>
      <c r="X436">
        <v>40901.72</v>
      </c>
      <c r="Y436">
        <v>14668.65</v>
      </c>
      <c r="Z436" t="s">
        <v>1040</v>
      </c>
      <c r="AD436">
        <v>2024</v>
      </c>
      <c r="AE436" t="s">
        <v>1082</v>
      </c>
      <c r="AF436">
        <v>88999.65</v>
      </c>
      <c r="AG436">
        <v>108617.61</v>
      </c>
    </row>
    <row r="437" spans="1:33" x14ac:dyDescent="0.25">
      <c r="A437" t="s">
        <v>446</v>
      </c>
      <c r="B437" s="52">
        <v>2023</v>
      </c>
      <c r="C437" s="52">
        <v>5</v>
      </c>
      <c r="D437" t="s">
        <v>1104</v>
      </c>
      <c r="E437" t="s">
        <v>1108</v>
      </c>
      <c r="F437" t="s">
        <v>1012</v>
      </c>
      <c r="G437" t="s">
        <v>1014</v>
      </c>
      <c r="H437" t="s">
        <v>1016</v>
      </c>
      <c r="I437" t="s">
        <v>1019</v>
      </c>
      <c r="J437" s="52">
        <v>48354.2</v>
      </c>
      <c r="K437" s="3">
        <v>48841.54</v>
      </c>
      <c r="L437" s="3" t="str">
        <f>TEXT(DATE(2000, Table1[[#This Row],[Month]], 1), "mmm")</f>
        <v>May</v>
      </c>
      <c r="R437">
        <v>2023</v>
      </c>
      <c r="S437" t="s">
        <v>1066</v>
      </c>
      <c r="T437" t="s">
        <v>1056</v>
      </c>
      <c r="U437" t="s">
        <v>1057</v>
      </c>
      <c r="V437">
        <v>746</v>
      </c>
      <c r="W437">
        <v>1064.68</v>
      </c>
      <c r="X437">
        <v>6100.66</v>
      </c>
      <c r="Y437">
        <v>586.41999999999996</v>
      </c>
      <c r="Z437" t="s">
        <v>1036</v>
      </c>
      <c r="AD437">
        <v>2025</v>
      </c>
      <c r="AE437" t="s">
        <v>1082</v>
      </c>
      <c r="AF437">
        <v>17146.34</v>
      </c>
      <c r="AG437">
        <v>20016.47</v>
      </c>
    </row>
    <row r="438" spans="1:33" x14ac:dyDescent="0.25">
      <c r="A438" t="s">
        <v>447</v>
      </c>
      <c r="B438" s="52">
        <v>2024</v>
      </c>
      <c r="C438" s="52">
        <v>2</v>
      </c>
      <c r="D438" t="s">
        <v>1103</v>
      </c>
      <c r="E438" t="s">
        <v>1108</v>
      </c>
      <c r="F438" t="s">
        <v>1013</v>
      </c>
      <c r="G438" t="s">
        <v>1014</v>
      </c>
      <c r="H438" t="s">
        <v>1016</v>
      </c>
      <c r="I438" t="s">
        <v>1019</v>
      </c>
      <c r="J438" s="52">
        <v>85720.35</v>
      </c>
      <c r="K438" s="3">
        <v>7108.89</v>
      </c>
      <c r="L438" s="3" t="str">
        <f>TEXT(DATE(2000, Table1[[#This Row],[Month]], 1), "mmm")</f>
        <v>Feb</v>
      </c>
      <c r="R438">
        <v>2024</v>
      </c>
      <c r="S438" t="s">
        <v>1033</v>
      </c>
      <c r="T438" t="s">
        <v>1034</v>
      </c>
      <c r="U438" t="s">
        <v>1069</v>
      </c>
      <c r="V438">
        <v>980</v>
      </c>
      <c r="W438">
        <v>3114.38</v>
      </c>
      <c r="X438">
        <v>9168.5600000000013</v>
      </c>
      <c r="Y438">
        <v>1974.75</v>
      </c>
      <c r="Z438" t="s">
        <v>1049</v>
      </c>
      <c r="AD438">
        <v>2024</v>
      </c>
      <c r="AE438" t="s">
        <v>1024</v>
      </c>
      <c r="AF438">
        <v>6805.13</v>
      </c>
      <c r="AG438">
        <v>12902.48</v>
      </c>
    </row>
    <row r="439" spans="1:33" x14ac:dyDescent="0.25">
      <c r="A439" t="s">
        <v>448</v>
      </c>
      <c r="B439" s="52">
        <v>2022</v>
      </c>
      <c r="C439" s="52">
        <v>8</v>
      </c>
      <c r="D439" t="s">
        <v>1104</v>
      </c>
      <c r="E439" t="s">
        <v>1107</v>
      </c>
      <c r="F439" t="s">
        <v>1011</v>
      </c>
      <c r="G439" t="s">
        <v>1014</v>
      </c>
      <c r="H439" t="s">
        <v>1016</v>
      </c>
      <c r="I439" t="s">
        <v>1019</v>
      </c>
      <c r="J439" s="52">
        <v>22342.9</v>
      </c>
      <c r="K439" s="3">
        <v>115490.13</v>
      </c>
      <c r="L439" s="3" t="str">
        <f>TEXT(DATE(2000, Table1[[#This Row],[Month]], 1), "mmm")</f>
        <v>Aug</v>
      </c>
      <c r="R439">
        <v>2022</v>
      </c>
      <c r="S439" t="s">
        <v>1064</v>
      </c>
      <c r="T439" t="s">
        <v>1034</v>
      </c>
      <c r="U439" t="s">
        <v>1073</v>
      </c>
      <c r="V439">
        <v>268</v>
      </c>
      <c r="W439">
        <v>9365.35</v>
      </c>
      <c r="X439">
        <v>13213.06</v>
      </c>
      <c r="Y439">
        <v>6433.98</v>
      </c>
      <c r="Z439" t="s">
        <v>1036</v>
      </c>
      <c r="AD439">
        <v>2024</v>
      </c>
      <c r="AE439" t="s">
        <v>1082</v>
      </c>
      <c r="AF439">
        <v>39685.040000000001</v>
      </c>
      <c r="AG439">
        <v>41983.32</v>
      </c>
    </row>
    <row r="440" spans="1:33" x14ac:dyDescent="0.25">
      <c r="A440" t="s">
        <v>449</v>
      </c>
      <c r="B440" s="52">
        <v>2024</v>
      </c>
      <c r="C440" s="52">
        <v>7</v>
      </c>
      <c r="D440" t="s">
        <v>1103</v>
      </c>
      <c r="E440" t="s">
        <v>1107</v>
      </c>
      <c r="F440" t="s">
        <v>1012</v>
      </c>
      <c r="G440" t="s">
        <v>1014</v>
      </c>
      <c r="H440" t="s">
        <v>1016</v>
      </c>
      <c r="I440" t="s">
        <v>1018</v>
      </c>
      <c r="J440" s="52">
        <v>85942.67</v>
      </c>
      <c r="K440" s="3">
        <v>89953.96</v>
      </c>
      <c r="L440" s="3" t="str">
        <f>TEXT(DATE(2000, Table1[[#This Row],[Month]], 1), "mmm")</f>
        <v>Jul</v>
      </c>
      <c r="R440">
        <v>2024</v>
      </c>
      <c r="S440" t="s">
        <v>1071</v>
      </c>
      <c r="T440" t="s">
        <v>1056</v>
      </c>
      <c r="U440" t="s">
        <v>1057</v>
      </c>
      <c r="V440">
        <v>99</v>
      </c>
      <c r="W440">
        <v>38075.120000000003</v>
      </c>
      <c r="X440">
        <v>40423.990000000013</v>
      </c>
      <c r="Y440">
        <v>22548.69</v>
      </c>
      <c r="Z440" t="s">
        <v>1040</v>
      </c>
      <c r="AD440">
        <v>2022</v>
      </c>
      <c r="AE440" t="s">
        <v>1082</v>
      </c>
      <c r="AF440">
        <v>73359.81</v>
      </c>
      <c r="AG440">
        <v>80997.819999999992</v>
      </c>
    </row>
    <row r="441" spans="1:33" x14ac:dyDescent="0.25">
      <c r="A441" t="s">
        <v>450</v>
      </c>
      <c r="B441" s="52">
        <v>2023</v>
      </c>
      <c r="C441" s="52">
        <v>5</v>
      </c>
      <c r="D441" t="s">
        <v>1104</v>
      </c>
      <c r="E441" t="s">
        <v>1108</v>
      </c>
      <c r="F441" t="s">
        <v>1013</v>
      </c>
      <c r="G441" t="s">
        <v>1015</v>
      </c>
      <c r="H441" t="s">
        <v>1013</v>
      </c>
      <c r="I441" t="s">
        <v>1020</v>
      </c>
      <c r="J441" s="52">
        <v>13569.09</v>
      </c>
      <c r="K441" s="3">
        <v>90031.74</v>
      </c>
      <c r="L441" s="3" t="str">
        <f>TEXT(DATE(2000, Table1[[#This Row],[Month]], 1), "mmm")</f>
        <v>May</v>
      </c>
      <c r="R441">
        <v>2025</v>
      </c>
      <c r="S441" t="s">
        <v>1070</v>
      </c>
      <c r="T441" t="s">
        <v>1056</v>
      </c>
      <c r="U441" t="s">
        <v>1072</v>
      </c>
      <c r="V441">
        <v>337</v>
      </c>
      <c r="W441">
        <v>13332.22</v>
      </c>
      <c r="X441">
        <v>14638.55</v>
      </c>
      <c r="Y441">
        <v>5475.54</v>
      </c>
      <c r="Z441" t="s">
        <v>1044</v>
      </c>
      <c r="AD441">
        <v>2023</v>
      </c>
      <c r="AE441" t="s">
        <v>1085</v>
      </c>
      <c r="AF441">
        <v>63936.47</v>
      </c>
      <c r="AG441">
        <v>83561.260000000009</v>
      </c>
    </row>
    <row r="442" spans="1:33" x14ac:dyDescent="0.25">
      <c r="A442" t="s">
        <v>451</v>
      </c>
      <c r="B442" s="52">
        <v>2022</v>
      </c>
      <c r="C442" s="52">
        <v>2</v>
      </c>
      <c r="D442" t="s">
        <v>1104</v>
      </c>
      <c r="E442" t="s">
        <v>1107</v>
      </c>
      <c r="F442" t="s">
        <v>1012</v>
      </c>
      <c r="G442" t="s">
        <v>1015</v>
      </c>
      <c r="H442" t="s">
        <v>1013</v>
      </c>
      <c r="I442" t="s">
        <v>1020</v>
      </c>
      <c r="J442" s="52">
        <v>21461.58</v>
      </c>
      <c r="K442" s="3">
        <v>30045.82</v>
      </c>
      <c r="L442" s="3" t="str">
        <f>TEXT(DATE(2000, Table1[[#This Row],[Month]], 1), "mmm")</f>
        <v>Feb</v>
      </c>
      <c r="R442">
        <v>2023</v>
      </c>
      <c r="S442" t="s">
        <v>1041</v>
      </c>
      <c r="T442" t="s">
        <v>1045</v>
      </c>
      <c r="U442" t="s">
        <v>1046</v>
      </c>
      <c r="V442">
        <v>52</v>
      </c>
      <c r="W442">
        <v>36676.19</v>
      </c>
      <c r="X442">
        <v>45155.39</v>
      </c>
      <c r="Y442">
        <v>14689.72</v>
      </c>
      <c r="Z442" t="s">
        <v>1047</v>
      </c>
      <c r="AD442">
        <v>2024</v>
      </c>
      <c r="AE442" t="s">
        <v>1023</v>
      </c>
      <c r="AF442">
        <v>92107.69</v>
      </c>
      <c r="AG442">
        <v>106140.78</v>
      </c>
    </row>
    <row r="443" spans="1:33" x14ac:dyDescent="0.25">
      <c r="A443" t="s">
        <v>452</v>
      </c>
      <c r="B443" s="52">
        <v>2024</v>
      </c>
      <c r="C443" s="52">
        <v>5</v>
      </c>
      <c r="D443" t="s">
        <v>1103</v>
      </c>
      <c r="E443" t="s">
        <v>1108</v>
      </c>
      <c r="F443" t="s">
        <v>1012</v>
      </c>
      <c r="G443" t="s">
        <v>1014</v>
      </c>
      <c r="H443" t="s">
        <v>1013</v>
      </c>
      <c r="I443" t="s">
        <v>1018</v>
      </c>
      <c r="J443" s="52">
        <v>69605.539999999994</v>
      </c>
      <c r="K443" s="3">
        <v>64583.53</v>
      </c>
      <c r="L443" s="3" t="str">
        <f>TEXT(DATE(2000, Table1[[#This Row],[Month]], 1), "mmm")</f>
        <v>May</v>
      </c>
      <c r="R443">
        <v>2022</v>
      </c>
      <c r="S443" t="s">
        <v>1054</v>
      </c>
      <c r="T443" t="s">
        <v>1034</v>
      </c>
      <c r="U443" t="s">
        <v>1055</v>
      </c>
      <c r="V443">
        <v>546</v>
      </c>
      <c r="W443">
        <v>5781.52</v>
      </c>
      <c r="X443">
        <v>10612.6</v>
      </c>
      <c r="Y443">
        <v>2261.59</v>
      </c>
      <c r="Z443" t="s">
        <v>1040</v>
      </c>
      <c r="AD443">
        <v>2025</v>
      </c>
      <c r="AE443" t="s">
        <v>1081</v>
      </c>
      <c r="AF443">
        <v>11941.69</v>
      </c>
      <c r="AG443">
        <v>26377.65</v>
      </c>
    </row>
    <row r="444" spans="1:33" x14ac:dyDescent="0.25">
      <c r="A444" t="s">
        <v>453</v>
      </c>
      <c r="B444" s="52">
        <v>2022</v>
      </c>
      <c r="C444" s="52">
        <v>3</v>
      </c>
      <c r="D444" t="s">
        <v>1104</v>
      </c>
      <c r="E444" t="s">
        <v>1107</v>
      </c>
      <c r="F444" t="s">
        <v>1012</v>
      </c>
      <c r="G444" t="s">
        <v>1015</v>
      </c>
      <c r="H444" t="s">
        <v>1016</v>
      </c>
      <c r="I444" t="s">
        <v>1019</v>
      </c>
      <c r="J444" s="52">
        <v>29634.79</v>
      </c>
      <c r="K444" s="3">
        <v>100141.18</v>
      </c>
      <c r="L444" s="3" t="str">
        <f>TEXT(DATE(2000, Table1[[#This Row],[Month]], 1), "mmm")</f>
        <v>Mar</v>
      </c>
      <c r="R444">
        <v>2025</v>
      </c>
      <c r="S444" t="s">
        <v>1058</v>
      </c>
      <c r="T444" t="s">
        <v>1034</v>
      </c>
      <c r="U444" t="s">
        <v>1069</v>
      </c>
      <c r="V444">
        <v>515</v>
      </c>
      <c r="W444">
        <v>47406.15</v>
      </c>
      <c r="X444">
        <v>49942.07</v>
      </c>
      <c r="Y444">
        <v>34242.33</v>
      </c>
      <c r="Z444" t="s">
        <v>1040</v>
      </c>
      <c r="AD444">
        <v>2024</v>
      </c>
      <c r="AE444" t="s">
        <v>1085</v>
      </c>
      <c r="AF444">
        <v>76268.179999999993</v>
      </c>
      <c r="AG444">
        <v>90502.549999999988</v>
      </c>
    </row>
    <row r="445" spans="1:33" x14ac:dyDescent="0.25">
      <c r="A445" t="s">
        <v>454</v>
      </c>
      <c r="B445" s="52">
        <v>2022</v>
      </c>
      <c r="C445" s="52">
        <v>1</v>
      </c>
      <c r="D445" t="s">
        <v>1104</v>
      </c>
      <c r="E445" t="s">
        <v>1107</v>
      </c>
      <c r="F445" t="s">
        <v>1012</v>
      </c>
      <c r="G445" t="s">
        <v>1014</v>
      </c>
      <c r="H445" t="s">
        <v>1017</v>
      </c>
      <c r="I445" t="s">
        <v>1019</v>
      </c>
      <c r="J445" s="52">
        <v>64317.07</v>
      </c>
      <c r="K445" s="3">
        <v>114141.48</v>
      </c>
      <c r="L445" s="3" t="str">
        <f>TEXT(DATE(2000, Table1[[#This Row],[Month]], 1), "mmm")</f>
        <v>Jan</v>
      </c>
      <c r="R445">
        <v>2024</v>
      </c>
      <c r="S445" t="s">
        <v>1052</v>
      </c>
      <c r="T445" t="s">
        <v>1056</v>
      </c>
      <c r="U445" t="s">
        <v>1057</v>
      </c>
      <c r="V445">
        <v>742</v>
      </c>
      <c r="W445">
        <v>38420.94</v>
      </c>
      <c r="X445">
        <v>41358.44</v>
      </c>
      <c r="Y445">
        <v>24192.31</v>
      </c>
      <c r="Z445" t="s">
        <v>1049</v>
      </c>
      <c r="AD445">
        <v>2022</v>
      </c>
      <c r="AE445" t="s">
        <v>1081</v>
      </c>
      <c r="AF445">
        <v>84734.79</v>
      </c>
      <c r="AG445">
        <v>101827.54</v>
      </c>
    </row>
    <row r="446" spans="1:33" x14ac:dyDescent="0.25">
      <c r="A446" t="s">
        <v>455</v>
      </c>
      <c r="B446" s="52">
        <v>2024</v>
      </c>
      <c r="C446" s="52">
        <v>11</v>
      </c>
      <c r="D446" t="s">
        <v>1104</v>
      </c>
      <c r="E446" t="s">
        <v>1108</v>
      </c>
      <c r="F446" t="s">
        <v>1013</v>
      </c>
      <c r="G446" t="s">
        <v>1014</v>
      </c>
      <c r="H446" t="s">
        <v>1016</v>
      </c>
      <c r="I446" t="s">
        <v>1019</v>
      </c>
      <c r="J446" s="52">
        <v>93839.87</v>
      </c>
      <c r="K446" s="3">
        <v>50537.13</v>
      </c>
      <c r="L446" s="3" t="str">
        <f>TEXT(DATE(2000, Table1[[#This Row],[Month]], 1), "mmm")</f>
        <v>Nov</v>
      </c>
      <c r="R446">
        <v>2025</v>
      </c>
      <c r="S446" t="s">
        <v>1058</v>
      </c>
      <c r="T446" t="s">
        <v>1042</v>
      </c>
      <c r="U446" t="s">
        <v>1053</v>
      </c>
      <c r="V446">
        <v>238</v>
      </c>
      <c r="W446">
        <v>6903.2</v>
      </c>
      <c r="X446">
        <v>15564.9</v>
      </c>
      <c r="Y446">
        <v>2862.87</v>
      </c>
      <c r="Z446" t="s">
        <v>1044</v>
      </c>
      <c r="AD446">
        <v>2022</v>
      </c>
      <c r="AE446" t="s">
        <v>1082</v>
      </c>
      <c r="AF446">
        <v>77515.25</v>
      </c>
      <c r="AG446">
        <v>93528.58</v>
      </c>
    </row>
    <row r="447" spans="1:33" x14ac:dyDescent="0.25">
      <c r="A447" t="s">
        <v>456</v>
      </c>
      <c r="B447" s="52">
        <v>2023</v>
      </c>
      <c r="C447" s="52">
        <v>9</v>
      </c>
      <c r="D447" t="s">
        <v>1103</v>
      </c>
      <c r="E447" t="s">
        <v>1108</v>
      </c>
      <c r="F447" t="s">
        <v>1012</v>
      </c>
      <c r="G447" t="s">
        <v>1015</v>
      </c>
      <c r="H447" t="s">
        <v>1013</v>
      </c>
      <c r="I447" t="s">
        <v>1020</v>
      </c>
      <c r="J447" s="52">
        <v>96750.3</v>
      </c>
      <c r="K447" s="3">
        <v>85149.24</v>
      </c>
      <c r="L447" s="3" t="str">
        <f>TEXT(DATE(2000, Table1[[#This Row],[Month]], 1), "mmm")</f>
        <v>Sep</v>
      </c>
      <c r="R447">
        <v>2023</v>
      </c>
      <c r="S447" t="s">
        <v>1070</v>
      </c>
      <c r="T447" t="s">
        <v>1038</v>
      </c>
      <c r="U447" t="s">
        <v>1080</v>
      </c>
      <c r="V447">
        <v>678</v>
      </c>
      <c r="W447">
        <v>26033.69</v>
      </c>
      <c r="X447">
        <v>33604.230000000003</v>
      </c>
      <c r="Y447">
        <v>14291.82</v>
      </c>
      <c r="Z447" t="s">
        <v>1051</v>
      </c>
      <c r="AD447">
        <v>2022</v>
      </c>
      <c r="AE447" t="s">
        <v>1083</v>
      </c>
      <c r="AF447">
        <v>81867.679999999993</v>
      </c>
      <c r="AG447">
        <v>82959.209999999992</v>
      </c>
    </row>
    <row r="448" spans="1:33" x14ac:dyDescent="0.25">
      <c r="A448" t="s">
        <v>457</v>
      </c>
      <c r="B448" s="52">
        <v>2024</v>
      </c>
      <c r="C448" s="52">
        <v>5</v>
      </c>
      <c r="D448" t="s">
        <v>1104</v>
      </c>
      <c r="E448" t="s">
        <v>1108</v>
      </c>
      <c r="F448" t="s">
        <v>1012</v>
      </c>
      <c r="G448" t="s">
        <v>1014</v>
      </c>
      <c r="H448" t="s">
        <v>1017</v>
      </c>
      <c r="I448" t="s">
        <v>1018</v>
      </c>
      <c r="J448" s="52">
        <v>97188.44</v>
      </c>
      <c r="K448" s="3">
        <v>69054.100000000006</v>
      </c>
      <c r="L448" s="3" t="str">
        <f>TEXT(DATE(2000, Table1[[#This Row],[Month]], 1), "mmm")</f>
        <v>May</v>
      </c>
      <c r="R448">
        <v>2025</v>
      </c>
      <c r="S448" t="s">
        <v>1033</v>
      </c>
      <c r="T448" t="s">
        <v>1056</v>
      </c>
      <c r="U448" t="s">
        <v>1062</v>
      </c>
      <c r="V448">
        <v>702</v>
      </c>
      <c r="W448">
        <v>6282.69</v>
      </c>
      <c r="X448">
        <v>9028.8499999999985</v>
      </c>
      <c r="Y448">
        <v>4225.03</v>
      </c>
      <c r="Z448" t="s">
        <v>1040</v>
      </c>
      <c r="AD448">
        <v>2025</v>
      </c>
      <c r="AE448" t="s">
        <v>1025</v>
      </c>
      <c r="AF448">
        <v>95299.21</v>
      </c>
      <c r="AG448">
        <v>103974.84</v>
      </c>
    </row>
    <row r="449" spans="1:33" x14ac:dyDescent="0.25">
      <c r="A449" t="s">
        <v>458</v>
      </c>
      <c r="B449" s="52">
        <v>2023</v>
      </c>
      <c r="C449" s="52">
        <v>6</v>
      </c>
      <c r="D449" t="s">
        <v>1104</v>
      </c>
      <c r="E449" t="s">
        <v>1107</v>
      </c>
      <c r="F449" t="s">
        <v>1012</v>
      </c>
      <c r="G449" t="s">
        <v>1015</v>
      </c>
      <c r="H449" t="s">
        <v>1017</v>
      </c>
      <c r="I449" t="s">
        <v>1019</v>
      </c>
      <c r="J449" s="52">
        <v>87520.19</v>
      </c>
      <c r="K449" s="3">
        <v>63815.74</v>
      </c>
      <c r="L449" s="3" t="str">
        <f>TEXT(DATE(2000, Table1[[#This Row],[Month]], 1), "mmm")</f>
        <v>Jun</v>
      </c>
      <c r="R449">
        <v>2024</v>
      </c>
      <c r="S449" t="s">
        <v>1052</v>
      </c>
      <c r="T449" t="s">
        <v>1056</v>
      </c>
      <c r="U449" t="s">
        <v>1072</v>
      </c>
      <c r="V449">
        <v>352</v>
      </c>
      <c r="W449">
        <v>20662.78</v>
      </c>
      <c r="X449">
        <v>22400.33</v>
      </c>
      <c r="Y449">
        <v>15773.55</v>
      </c>
      <c r="Z449" t="s">
        <v>1047</v>
      </c>
      <c r="AD449">
        <v>2022</v>
      </c>
      <c r="AE449" t="s">
        <v>1023</v>
      </c>
      <c r="AF449">
        <v>91661.22</v>
      </c>
      <c r="AG449">
        <v>99542.83</v>
      </c>
    </row>
    <row r="450" spans="1:33" x14ac:dyDescent="0.25">
      <c r="A450" t="s">
        <v>459</v>
      </c>
      <c r="B450" s="52">
        <v>2024</v>
      </c>
      <c r="C450" s="52">
        <v>4</v>
      </c>
      <c r="D450" t="s">
        <v>1104</v>
      </c>
      <c r="E450" t="s">
        <v>1108</v>
      </c>
      <c r="F450" t="s">
        <v>1011</v>
      </c>
      <c r="G450" t="s">
        <v>1014</v>
      </c>
      <c r="H450" t="s">
        <v>1013</v>
      </c>
      <c r="I450" t="s">
        <v>1020</v>
      </c>
      <c r="J450" s="52">
        <v>24258.21</v>
      </c>
      <c r="K450" s="3">
        <v>42250.45</v>
      </c>
      <c r="L450" s="3" t="str">
        <f>TEXT(DATE(2000, Table1[[#This Row],[Month]], 1), "mmm")</f>
        <v>Apr</v>
      </c>
      <c r="R450">
        <v>2024</v>
      </c>
      <c r="S450" t="s">
        <v>1050</v>
      </c>
      <c r="T450" t="s">
        <v>1056</v>
      </c>
      <c r="U450" t="s">
        <v>1057</v>
      </c>
      <c r="V450">
        <v>680</v>
      </c>
      <c r="W450">
        <v>3698.51</v>
      </c>
      <c r="X450">
        <v>11507.77</v>
      </c>
      <c r="Y450">
        <v>2394.3000000000002</v>
      </c>
      <c r="Z450" t="s">
        <v>1044</v>
      </c>
      <c r="AD450">
        <v>2024</v>
      </c>
      <c r="AE450" t="s">
        <v>1023</v>
      </c>
      <c r="AF450">
        <v>5414.9</v>
      </c>
      <c r="AG450">
        <v>8375.59</v>
      </c>
    </row>
    <row r="451" spans="1:33" x14ac:dyDescent="0.25">
      <c r="A451" t="s">
        <v>460</v>
      </c>
      <c r="B451" s="52">
        <v>2024</v>
      </c>
      <c r="C451" s="52">
        <v>8</v>
      </c>
      <c r="D451" t="s">
        <v>1104</v>
      </c>
      <c r="E451" t="s">
        <v>1108</v>
      </c>
      <c r="F451" t="s">
        <v>1011</v>
      </c>
      <c r="G451" t="s">
        <v>1015</v>
      </c>
      <c r="H451" t="s">
        <v>1013</v>
      </c>
      <c r="I451" t="s">
        <v>1020</v>
      </c>
      <c r="J451" s="52">
        <v>64295.26</v>
      </c>
      <c r="K451" s="3">
        <v>109387.78</v>
      </c>
      <c r="L451" s="3" t="str">
        <f>TEXT(DATE(2000, Table1[[#This Row],[Month]], 1), "mmm")</f>
        <v>Aug</v>
      </c>
      <c r="R451">
        <v>2023</v>
      </c>
      <c r="S451" t="s">
        <v>1052</v>
      </c>
      <c r="T451" t="s">
        <v>1056</v>
      </c>
      <c r="U451" t="s">
        <v>1065</v>
      </c>
      <c r="V451">
        <v>568</v>
      </c>
      <c r="W451">
        <v>43414.68</v>
      </c>
      <c r="X451">
        <v>46779.01</v>
      </c>
      <c r="Y451">
        <v>28146.720000000001</v>
      </c>
      <c r="Z451" t="s">
        <v>1047</v>
      </c>
      <c r="AD451">
        <v>2024</v>
      </c>
      <c r="AE451" t="s">
        <v>1084</v>
      </c>
      <c r="AF451">
        <v>47995.17</v>
      </c>
      <c r="AG451">
        <v>63252.82</v>
      </c>
    </row>
    <row r="452" spans="1:33" x14ac:dyDescent="0.25">
      <c r="A452" t="s">
        <v>461</v>
      </c>
      <c r="B452" s="52">
        <v>2024</v>
      </c>
      <c r="C452" s="52">
        <v>12</v>
      </c>
      <c r="D452" t="s">
        <v>1104</v>
      </c>
      <c r="E452" t="s">
        <v>1108</v>
      </c>
      <c r="F452" t="s">
        <v>1011</v>
      </c>
      <c r="G452" t="s">
        <v>1015</v>
      </c>
      <c r="H452" t="s">
        <v>1017</v>
      </c>
      <c r="I452" t="s">
        <v>1020</v>
      </c>
      <c r="J452" s="52">
        <v>89036.5</v>
      </c>
      <c r="K452" s="3">
        <v>110571.48</v>
      </c>
      <c r="L452" s="3" t="str">
        <f>TEXT(DATE(2000, Table1[[#This Row],[Month]], 1), "mmm")</f>
        <v>Dec</v>
      </c>
      <c r="R452">
        <v>2024</v>
      </c>
      <c r="S452" t="s">
        <v>1037</v>
      </c>
      <c r="T452" t="s">
        <v>1045</v>
      </c>
      <c r="U452" t="s">
        <v>1067</v>
      </c>
      <c r="V452">
        <v>573</v>
      </c>
      <c r="W452">
        <v>3024.35</v>
      </c>
      <c r="X452">
        <v>4662.63</v>
      </c>
      <c r="Y452">
        <v>1270.22</v>
      </c>
      <c r="Z452" t="s">
        <v>1047</v>
      </c>
      <c r="AD452">
        <v>2024</v>
      </c>
      <c r="AE452" t="s">
        <v>1024</v>
      </c>
      <c r="AF452">
        <v>60479.81</v>
      </c>
      <c r="AG452">
        <v>64475.899999999987</v>
      </c>
    </row>
    <row r="453" spans="1:33" x14ac:dyDescent="0.25">
      <c r="A453" t="s">
        <v>462</v>
      </c>
      <c r="B453" s="52">
        <v>2022</v>
      </c>
      <c r="C453" s="52">
        <v>12</v>
      </c>
      <c r="D453" t="s">
        <v>1104</v>
      </c>
      <c r="E453" t="s">
        <v>1108</v>
      </c>
      <c r="F453" t="s">
        <v>1012</v>
      </c>
      <c r="G453" t="s">
        <v>1014</v>
      </c>
      <c r="H453" t="s">
        <v>1017</v>
      </c>
      <c r="I453" t="s">
        <v>1020</v>
      </c>
      <c r="J453" s="52">
        <v>61057.24</v>
      </c>
      <c r="K453" s="3">
        <v>32669.4</v>
      </c>
      <c r="L453" s="3" t="str">
        <f>TEXT(DATE(2000, Table1[[#This Row],[Month]], 1), "mmm")</f>
        <v>Dec</v>
      </c>
      <c r="R453">
        <v>2023</v>
      </c>
      <c r="S453" t="s">
        <v>1058</v>
      </c>
      <c r="T453" t="s">
        <v>1045</v>
      </c>
      <c r="U453" t="s">
        <v>1067</v>
      </c>
      <c r="V453">
        <v>254</v>
      </c>
      <c r="W453">
        <v>20404.599999999999</v>
      </c>
      <c r="X453">
        <v>22810.76</v>
      </c>
      <c r="Y453">
        <v>8279.7800000000007</v>
      </c>
      <c r="Z453" t="s">
        <v>1036</v>
      </c>
      <c r="AD453">
        <v>2023</v>
      </c>
      <c r="AE453" t="s">
        <v>1081</v>
      </c>
      <c r="AF453">
        <v>12718.96</v>
      </c>
      <c r="AG453">
        <v>20065.5</v>
      </c>
    </row>
    <row r="454" spans="1:33" x14ac:dyDescent="0.25">
      <c r="A454" t="s">
        <v>463</v>
      </c>
      <c r="B454" s="52">
        <v>2024</v>
      </c>
      <c r="C454" s="52">
        <v>4</v>
      </c>
      <c r="D454" t="s">
        <v>1104</v>
      </c>
      <c r="E454" t="s">
        <v>1107</v>
      </c>
      <c r="F454" t="s">
        <v>1013</v>
      </c>
      <c r="G454" t="s">
        <v>1015</v>
      </c>
      <c r="H454" t="s">
        <v>1017</v>
      </c>
      <c r="I454" t="s">
        <v>1020</v>
      </c>
      <c r="J454" s="52">
        <v>39244.339999999997</v>
      </c>
      <c r="K454" s="3">
        <v>110426.79</v>
      </c>
      <c r="L454" s="3" t="str">
        <f>TEXT(DATE(2000, Table1[[#This Row],[Month]], 1), "mmm")</f>
        <v>Apr</v>
      </c>
      <c r="R454">
        <v>2022</v>
      </c>
      <c r="S454" t="s">
        <v>1066</v>
      </c>
      <c r="T454" t="s">
        <v>1038</v>
      </c>
      <c r="U454" t="s">
        <v>1063</v>
      </c>
      <c r="V454">
        <v>241</v>
      </c>
      <c r="W454">
        <v>26732.89</v>
      </c>
      <c r="X454">
        <v>28718.63</v>
      </c>
      <c r="Y454">
        <v>20020.580000000002</v>
      </c>
      <c r="Z454" t="s">
        <v>1040</v>
      </c>
      <c r="AD454">
        <v>2025</v>
      </c>
      <c r="AE454" t="s">
        <v>1084</v>
      </c>
      <c r="AF454">
        <v>83241.56</v>
      </c>
      <c r="AG454">
        <v>96159.26</v>
      </c>
    </row>
    <row r="455" spans="1:33" x14ac:dyDescent="0.25">
      <c r="A455" t="s">
        <v>464</v>
      </c>
      <c r="B455" s="52">
        <v>2022</v>
      </c>
      <c r="C455" s="52">
        <v>8</v>
      </c>
      <c r="D455" t="s">
        <v>1104</v>
      </c>
      <c r="E455" t="s">
        <v>1107</v>
      </c>
      <c r="F455" t="s">
        <v>1011</v>
      </c>
      <c r="G455" t="s">
        <v>1014</v>
      </c>
      <c r="H455" t="s">
        <v>1017</v>
      </c>
      <c r="I455" t="s">
        <v>1018</v>
      </c>
      <c r="J455" s="52">
        <v>35823.5</v>
      </c>
      <c r="K455" s="3">
        <v>91778.94</v>
      </c>
      <c r="L455" s="3" t="str">
        <f>TEXT(DATE(2000, Table1[[#This Row],[Month]], 1), "mmm")</f>
        <v>Aug</v>
      </c>
      <c r="R455">
        <v>2024</v>
      </c>
      <c r="S455" t="s">
        <v>1058</v>
      </c>
      <c r="T455" t="s">
        <v>1038</v>
      </c>
      <c r="U455" t="s">
        <v>1039</v>
      </c>
      <c r="V455">
        <v>478</v>
      </c>
      <c r="W455">
        <v>49462.3</v>
      </c>
      <c r="X455">
        <v>51080.33</v>
      </c>
      <c r="Y455">
        <v>17978.07</v>
      </c>
      <c r="Z455" t="s">
        <v>1047</v>
      </c>
      <c r="AD455">
        <v>2022</v>
      </c>
      <c r="AE455" t="s">
        <v>1084</v>
      </c>
      <c r="AF455">
        <v>99227.06</v>
      </c>
      <c r="AG455">
        <v>116015.39</v>
      </c>
    </row>
    <row r="456" spans="1:33" x14ac:dyDescent="0.25">
      <c r="A456" t="s">
        <v>465</v>
      </c>
      <c r="B456" s="52">
        <v>2023</v>
      </c>
      <c r="C456" s="52">
        <v>1</v>
      </c>
      <c r="D456" t="s">
        <v>1104</v>
      </c>
      <c r="E456" t="s">
        <v>1108</v>
      </c>
      <c r="F456" t="s">
        <v>1011</v>
      </c>
      <c r="G456" t="s">
        <v>1014</v>
      </c>
      <c r="H456" t="s">
        <v>1017</v>
      </c>
      <c r="I456" t="s">
        <v>1019</v>
      </c>
      <c r="J456" s="52">
        <v>60266.67</v>
      </c>
      <c r="K456" s="3">
        <v>20474.3</v>
      </c>
      <c r="L456" s="3" t="str">
        <f>TEXT(DATE(2000, Table1[[#This Row],[Month]], 1), "mmm")</f>
        <v>Jan</v>
      </c>
      <c r="R456">
        <v>2022</v>
      </c>
      <c r="S456" t="s">
        <v>1066</v>
      </c>
      <c r="T456" t="s">
        <v>1056</v>
      </c>
      <c r="U456" t="s">
        <v>1057</v>
      </c>
      <c r="V456">
        <v>739</v>
      </c>
      <c r="W456">
        <v>22495.94</v>
      </c>
      <c r="X456">
        <v>32200.93</v>
      </c>
      <c r="Y456">
        <v>17841.93</v>
      </c>
      <c r="Z456" t="s">
        <v>1044</v>
      </c>
      <c r="AD456">
        <v>2023</v>
      </c>
      <c r="AE456" t="s">
        <v>1083</v>
      </c>
      <c r="AF456">
        <v>21539.26</v>
      </c>
      <c r="AG456">
        <v>33718.300000000003</v>
      </c>
    </row>
    <row r="457" spans="1:33" x14ac:dyDescent="0.25">
      <c r="A457" t="s">
        <v>466</v>
      </c>
      <c r="B457" s="52">
        <v>2024</v>
      </c>
      <c r="C457" s="52">
        <v>11</v>
      </c>
      <c r="D457" t="s">
        <v>1104</v>
      </c>
      <c r="E457" t="s">
        <v>1107</v>
      </c>
      <c r="F457" t="s">
        <v>1013</v>
      </c>
      <c r="G457" t="s">
        <v>1014</v>
      </c>
      <c r="H457" t="s">
        <v>1013</v>
      </c>
      <c r="I457" t="s">
        <v>1019</v>
      </c>
      <c r="J457" s="52">
        <v>71758.7</v>
      </c>
      <c r="K457" s="3">
        <v>102664.34</v>
      </c>
      <c r="L457" s="3" t="str">
        <f>TEXT(DATE(2000, Table1[[#This Row],[Month]], 1), "mmm")</f>
        <v>Nov</v>
      </c>
      <c r="R457">
        <v>2023</v>
      </c>
      <c r="S457" t="s">
        <v>1033</v>
      </c>
      <c r="T457" t="s">
        <v>1056</v>
      </c>
      <c r="U457" t="s">
        <v>1057</v>
      </c>
      <c r="V457">
        <v>630</v>
      </c>
      <c r="W457">
        <v>9527.57</v>
      </c>
      <c r="X457">
        <v>12267.06</v>
      </c>
      <c r="Y457">
        <v>6100.57</v>
      </c>
      <c r="Z457" t="s">
        <v>1040</v>
      </c>
      <c r="AD457">
        <v>2023</v>
      </c>
      <c r="AE457" t="s">
        <v>1083</v>
      </c>
      <c r="AF457">
        <v>69970.570000000007</v>
      </c>
      <c r="AG457">
        <v>79345.75</v>
      </c>
    </row>
    <row r="458" spans="1:33" x14ac:dyDescent="0.25">
      <c r="A458" t="s">
        <v>467</v>
      </c>
      <c r="B458" s="52">
        <v>2022</v>
      </c>
      <c r="C458" s="52">
        <v>3</v>
      </c>
      <c r="D458" t="s">
        <v>1104</v>
      </c>
      <c r="E458" t="s">
        <v>1108</v>
      </c>
      <c r="F458" t="s">
        <v>1012</v>
      </c>
      <c r="G458" t="s">
        <v>1014</v>
      </c>
      <c r="H458" t="s">
        <v>1013</v>
      </c>
      <c r="I458" t="s">
        <v>1018</v>
      </c>
      <c r="J458" s="52">
        <v>21938.38</v>
      </c>
      <c r="K458" s="3">
        <v>74466.429999999993</v>
      </c>
      <c r="L458" s="3" t="str">
        <f>TEXT(DATE(2000, Table1[[#This Row],[Month]], 1), "mmm")</f>
        <v>Mar</v>
      </c>
      <c r="R458">
        <v>2024</v>
      </c>
      <c r="S458" t="s">
        <v>1058</v>
      </c>
      <c r="T458" t="s">
        <v>1056</v>
      </c>
      <c r="U458" t="s">
        <v>1062</v>
      </c>
      <c r="V458">
        <v>264</v>
      </c>
      <c r="W458">
        <v>32307.15</v>
      </c>
      <c r="X458">
        <v>40361.730000000003</v>
      </c>
      <c r="Y458">
        <v>19448.02</v>
      </c>
      <c r="Z458" t="s">
        <v>1036</v>
      </c>
      <c r="AD458">
        <v>2025</v>
      </c>
      <c r="AE458" t="s">
        <v>1025</v>
      </c>
      <c r="AF458">
        <v>90913.47</v>
      </c>
      <c r="AG458">
        <v>106057.61</v>
      </c>
    </row>
    <row r="459" spans="1:33" x14ac:dyDescent="0.25">
      <c r="A459" t="s">
        <v>468</v>
      </c>
      <c r="B459" s="52">
        <v>2022</v>
      </c>
      <c r="C459" s="52">
        <v>3</v>
      </c>
      <c r="D459" t="s">
        <v>1103</v>
      </c>
      <c r="E459" t="s">
        <v>1107</v>
      </c>
      <c r="F459" t="s">
        <v>1011</v>
      </c>
      <c r="G459" t="s">
        <v>1014</v>
      </c>
      <c r="H459" t="s">
        <v>1013</v>
      </c>
      <c r="I459" t="s">
        <v>1018</v>
      </c>
      <c r="J459" s="52">
        <v>79662.559999999998</v>
      </c>
      <c r="K459" s="3">
        <v>21905.52</v>
      </c>
      <c r="L459" s="3" t="str">
        <f>TEXT(DATE(2000, Table1[[#This Row],[Month]], 1), "mmm")</f>
        <v>Mar</v>
      </c>
      <c r="R459">
        <v>2025</v>
      </c>
      <c r="S459" t="s">
        <v>1033</v>
      </c>
      <c r="T459" t="s">
        <v>1042</v>
      </c>
      <c r="U459" t="s">
        <v>1074</v>
      </c>
      <c r="V459">
        <v>653</v>
      </c>
      <c r="W459">
        <v>15460.19</v>
      </c>
      <c r="X459">
        <v>20586.79</v>
      </c>
      <c r="Y459">
        <v>10862.16</v>
      </c>
      <c r="Z459" t="s">
        <v>1036</v>
      </c>
      <c r="AD459">
        <v>2023</v>
      </c>
      <c r="AE459" t="s">
        <v>1085</v>
      </c>
      <c r="AF459">
        <v>60114.74</v>
      </c>
      <c r="AG459">
        <v>70859.100000000006</v>
      </c>
    </row>
    <row r="460" spans="1:33" x14ac:dyDescent="0.25">
      <c r="A460" t="s">
        <v>469</v>
      </c>
      <c r="B460" s="52">
        <v>2023</v>
      </c>
      <c r="C460" s="52">
        <v>1</v>
      </c>
      <c r="D460" t="s">
        <v>1104</v>
      </c>
      <c r="E460" t="s">
        <v>1108</v>
      </c>
      <c r="F460" t="s">
        <v>1013</v>
      </c>
      <c r="G460" t="s">
        <v>1015</v>
      </c>
      <c r="H460" t="s">
        <v>1016</v>
      </c>
      <c r="I460" t="s">
        <v>1018</v>
      </c>
      <c r="J460" s="52">
        <v>63636.89</v>
      </c>
      <c r="K460" s="3">
        <v>18959.189999999999</v>
      </c>
      <c r="L460" s="3" t="str">
        <f>TEXT(DATE(2000, Table1[[#This Row],[Month]], 1), "mmm")</f>
        <v>Jan</v>
      </c>
      <c r="R460">
        <v>2025</v>
      </c>
      <c r="S460" t="s">
        <v>1071</v>
      </c>
      <c r="T460" t="s">
        <v>1038</v>
      </c>
      <c r="U460" t="s">
        <v>1039</v>
      </c>
      <c r="V460">
        <v>655</v>
      </c>
      <c r="W460">
        <v>1383.19</v>
      </c>
      <c r="X460">
        <v>7166.26</v>
      </c>
      <c r="Y460">
        <v>676.94</v>
      </c>
      <c r="Z460" t="s">
        <v>1049</v>
      </c>
      <c r="AD460">
        <v>2022</v>
      </c>
      <c r="AE460" t="s">
        <v>1082</v>
      </c>
      <c r="AF460">
        <v>25996.83</v>
      </c>
      <c r="AG460">
        <v>30238.79</v>
      </c>
    </row>
    <row r="461" spans="1:33" x14ac:dyDescent="0.25">
      <c r="A461" t="s">
        <v>470</v>
      </c>
      <c r="B461" s="52">
        <v>2022</v>
      </c>
      <c r="C461" s="52">
        <v>4</v>
      </c>
      <c r="D461" t="s">
        <v>1104</v>
      </c>
      <c r="E461" t="s">
        <v>1108</v>
      </c>
      <c r="F461" t="s">
        <v>1012</v>
      </c>
      <c r="G461" t="s">
        <v>1015</v>
      </c>
      <c r="H461" t="s">
        <v>1013</v>
      </c>
      <c r="I461" t="s">
        <v>1018</v>
      </c>
      <c r="J461" s="52">
        <v>62941.57</v>
      </c>
      <c r="K461" s="3">
        <v>9194.73</v>
      </c>
      <c r="L461" s="3" t="str">
        <f>TEXT(DATE(2000, Table1[[#This Row],[Month]], 1), "mmm")</f>
        <v>Apr</v>
      </c>
      <c r="R461">
        <v>2025</v>
      </c>
      <c r="S461" t="s">
        <v>1041</v>
      </c>
      <c r="T461" t="s">
        <v>1042</v>
      </c>
      <c r="U461" t="s">
        <v>1074</v>
      </c>
      <c r="V461">
        <v>562</v>
      </c>
      <c r="W461">
        <v>11984.49</v>
      </c>
      <c r="X461">
        <v>19302.57</v>
      </c>
      <c r="Y461">
        <v>8187.83</v>
      </c>
      <c r="Z461" t="s">
        <v>1047</v>
      </c>
      <c r="AD461">
        <v>2022</v>
      </c>
      <c r="AE461" t="s">
        <v>1081</v>
      </c>
      <c r="AF461">
        <v>71188.41</v>
      </c>
      <c r="AG461">
        <v>74460.650000000009</v>
      </c>
    </row>
    <row r="462" spans="1:33" x14ac:dyDescent="0.25">
      <c r="A462" t="s">
        <v>471</v>
      </c>
      <c r="B462" s="52">
        <v>2024</v>
      </c>
      <c r="C462" s="52">
        <v>9</v>
      </c>
      <c r="D462" t="s">
        <v>1103</v>
      </c>
      <c r="E462" t="s">
        <v>1107</v>
      </c>
      <c r="F462" t="s">
        <v>1012</v>
      </c>
      <c r="G462" t="s">
        <v>1015</v>
      </c>
      <c r="H462" t="s">
        <v>1016</v>
      </c>
      <c r="I462" t="s">
        <v>1018</v>
      </c>
      <c r="J462" s="52">
        <v>50139.78</v>
      </c>
      <c r="K462" s="3">
        <v>22106.45</v>
      </c>
      <c r="L462" s="3" t="str">
        <f>TEXT(DATE(2000, Table1[[#This Row],[Month]], 1), "mmm")</f>
        <v>Sep</v>
      </c>
      <c r="R462">
        <v>2024</v>
      </c>
      <c r="S462" t="s">
        <v>1052</v>
      </c>
      <c r="T462" t="s">
        <v>1038</v>
      </c>
      <c r="U462" t="s">
        <v>1080</v>
      </c>
      <c r="V462">
        <v>886</v>
      </c>
      <c r="W462">
        <v>24068.71</v>
      </c>
      <c r="X462">
        <v>32687.360000000001</v>
      </c>
      <c r="Y462">
        <v>10165.48</v>
      </c>
      <c r="Z462" t="s">
        <v>1047</v>
      </c>
      <c r="AD462">
        <v>2025</v>
      </c>
      <c r="AE462" t="s">
        <v>1081</v>
      </c>
      <c r="AF462">
        <v>43606.89</v>
      </c>
      <c r="AG462">
        <v>60155.42</v>
      </c>
    </row>
    <row r="463" spans="1:33" x14ac:dyDescent="0.25">
      <c r="A463" t="s">
        <v>472</v>
      </c>
      <c r="B463" s="52">
        <v>2023</v>
      </c>
      <c r="C463" s="52">
        <v>3</v>
      </c>
      <c r="D463" t="s">
        <v>1103</v>
      </c>
      <c r="E463" t="s">
        <v>1108</v>
      </c>
      <c r="F463" t="s">
        <v>1011</v>
      </c>
      <c r="G463" t="s">
        <v>1015</v>
      </c>
      <c r="H463" t="s">
        <v>1017</v>
      </c>
      <c r="I463" t="s">
        <v>1018</v>
      </c>
      <c r="J463" s="52">
        <v>8722.43</v>
      </c>
      <c r="K463" s="3">
        <v>68074.83</v>
      </c>
      <c r="L463" s="3" t="str">
        <f>TEXT(DATE(2000, Table1[[#This Row],[Month]], 1), "mmm")</f>
        <v>Mar</v>
      </c>
      <c r="R463">
        <v>2025</v>
      </c>
      <c r="S463" t="s">
        <v>1071</v>
      </c>
      <c r="T463" t="s">
        <v>1038</v>
      </c>
      <c r="U463" t="s">
        <v>1068</v>
      </c>
      <c r="V463">
        <v>709</v>
      </c>
      <c r="W463">
        <v>3201.67</v>
      </c>
      <c r="X463">
        <v>8404.08</v>
      </c>
      <c r="Y463">
        <v>1666.48</v>
      </c>
      <c r="Z463" t="s">
        <v>1036</v>
      </c>
      <c r="AD463">
        <v>2025</v>
      </c>
      <c r="AE463" t="s">
        <v>1083</v>
      </c>
      <c r="AF463">
        <v>37733.9</v>
      </c>
      <c r="AG463">
        <v>50272.36</v>
      </c>
    </row>
    <row r="464" spans="1:33" x14ac:dyDescent="0.25">
      <c r="A464" t="s">
        <v>473</v>
      </c>
      <c r="B464" s="52">
        <v>2024</v>
      </c>
      <c r="C464" s="52">
        <v>2</v>
      </c>
      <c r="D464" t="s">
        <v>1103</v>
      </c>
      <c r="E464" t="s">
        <v>1108</v>
      </c>
      <c r="F464" t="s">
        <v>1013</v>
      </c>
      <c r="G464" t="s">
        <v>1014</v>
      </c>
      <c r="H464" t="s">
        <v>1013</v>
      </c>
      <c r="I464" t="s">
        <v>1020</v>
      </c>
      <c r="J464" s="52">
        <v>25677.85</v>
      </c>
      <c r="K464" s="3">
        <v>78506.09</v>
      </c>
      <c r="L464" s="3" t="str">
        <f>TEXT(DATE(2000, Table1[[#This Row],[Month]], 1), "mmm")</f>
        <v>Feb</v>
      </c>
      <c r="R464">
        <v>2025</v>
      </c>
      <c r="S464" t="s">
        <v>1070</v>
      </c>
      <c r="T464" t="s">
        <v>1034</v>
      </c>
      <c r="U464" t="s">
        <v>1069</v>
      </c>
      <c r="V464">
        <v>69</v>
      </c>
      <c r="W464">
        <v>25568.45</v>
      </c>
      <c r="X464">
        <v>29556.92</v>
      </c>
      <c r="Y464">
        <v>19337.900000000001</v>
      </c>
      <c r="Z464" t="s">
        <v>1047</v>
      </c>
      <c r="AD464">
        <v>2022</v>
      </c>
      <c r="AE464" t="s">
        <v>1025</v>
      </c>
      <c r="AF464">
        <v>35120.57</v>
      </c>
      <c r="AG464">
        <v>39934.160000000003</v>
      </c>
    </row>
    <row r="465" spans="1:33" x14ac:dyDescent="0.25">
      <c r="A465" t="s">
        <v>474</v>
      </c>
      <c r="B465" s="52">
        <v>2024</v>
      </c>
      <c r="C465" s="52">
        <v>5</v>
      </c>
      <c r="D465" t="s">
        <v>1103</v>
      </c>
      <c r="E465" t="s">
        <v>1108</v>
      </c>
      <c r="F465" t="s">
        <v>1013</v>
      </c>
      <c r="G465" t="s">
        <v>1015</v>
      </c>
      <c r="H465" t="s">
        <v>1016</v>
      </c>
      <c r="I465" t="s">
        <v>1018</v>
      </c>
      <c r="J465" s="52">
        <v>90702.45</v>
      </c>
      <c r="K465" s="3">
        <v>9272.1</v>
      </c>
      <c r="L465" s="3" t="str">
        <f>TEXT(DATE(2000, Table1[[#This Row],[Month]], 1), "mmm")</f>
        <v>May</v>
      </c>
      <c r="R465">
        <v>2022</v>
      </c>
      <c r="S465" t="s">
        <v>1037</v>
      </c>
      <c r="T465" t="s">
        <v>1042</v>
      </c>
      <c r="U465" t="s">
        <v>1074</v>
      </c>
      <c r="V465">
        <v>167</v>
      </c>
      <c r="W465">
        <v>46558.59</v>
      </c>
      <c r="X465">
        <v>50429.49</v>
      </c>
      <c r="Y465">
        <v>16485.900000000001</v>
      </c>
      <c r="Z465" t="s">
        <v>1047</v>
      </c>
      <c r="AD465">
        <v>2024</v>
      </c>
      <c r="AE465" t="s">
        <v>1023</v>
      </c>
      <c r="AF465">
        <v>67618.63</v>
      </c>
      <c r="AG465">
        <v>83239.66</v>
      </c>
    </row>
    <row r="466" spans="1:33" x14ac:dyDescent="0.25">
      <c r="A466" t="s">
        <v>475</v>
      </c>
      <c r="B466" s="52">
        <v>2024</v>
      </c>
      <c r="C466" s="52">
        <v>12</v>
      </c>
      <c r="D466" t="s">
        <v>1104</v>
      </c>
      <c r="E466" t="s">
        <v>1107</v>
      </c>
      <c r="F466" t="s">
        <v>1011</v>
      </c>
      <c r="G466" t="s">
        <v>1015</v>
      </c>
      <c r="H466" t="s">
        <v>1017</v>
      </c>
      <c r="I466" t="s">
        <v>1020</v>
      </c>
      <c r="J466" s="52">
        <v>41022.49</v>
      </c>
      <c r="K466" s="3">
        <v>117900.87</v>
      </c>
      <c r="L466" s="3" t="str">
        <f>TEXT(DATE(2000, Table1[[#This Row],[Month]], 1), "mmm")</f>
        <v>Dec</v>
      </c>
      <c r="R466">
        <v>2025</v>
      </c>
      <c r="S466" t="s">
        <v>1033</v>
      </c>
      <c r="T466" t="s">
        <v>1042</v>
      </c>
      <c r="U466" t="s">
        <v>1074</v>
      </c>
      <c r="V466">
        <v>601</v>
      </c>
      <c r="W466">
        <v>31277.79</v>
      </c>
      <c r="X466">
        <v>34372.480000000003</v>
      </c>
      <c r="Y466">
        <v>17159.78</v>
      </c>
      <c r="Z466" t="s">
        <v>1047</v>
      </c>
      <c r="AD466">
        <v>2022</v>
      </c>
      <c r="AE466" t="s">
        <v>1023</v>
      </c>
      <c r="AF466">
        <v>64448.75</v>
      </c>
      <c r="AG466">
        <v>81785</v>
      </c>
    </row>
    <row r="467" spans="1:33" x14ac:dyDescent="0.25">
      <c r="A467" t="s">
        <v>476</v>
      </c>
      <c r="B467" s="52">
        <v>2022</v>
      </c>
      <c r="C467" s="52">
        <v>9</v>
      </c>
      <c r="D467" t="s">
        <v>1104</v>
      </c>
      <c r="E467" t="s">
        <v>1107</v>
      </c>
      <c r="F467" t="s">
        <v>1011</v>
      </c>
      <c r="G467" t="s">
        <v>1014</v>
      </c>
      <c r="H467" t="s">
        <v>1013</v>
      </c>
      <c r="I467" t="s">
        <v>1020</v>
      </c>
      <c r="J467" s="52">
        <v>75993.64</v>
      </c>
      <c r="K467" s="3">
        <v>110203.42</v>
      </c>
      <c r="L467" s="3" t="str">
        <f>TEXT(DATE(2000, Table1[[#This Row],[Month]], 1), "mmm")</f>
        <v>Sep</v>
      </c>
      <c r="R467">
        <v>2023</v>
      </c>
      <c r="S467" t="s">
        <v>1050</v>
      </c>
      <c r="T467" t="s">
        <v>1034</v>
      </c>
      <c r="U467" t="s">
        <v>1073</v>
      </c>
      <c r="V467">
        <v>43</v>
      </c>
      <c r="W467">
        <v>37411.56</v>
      </c>
      <c r="X467">
        <v>39367.079999999987</v>
      </c>
      <c r="Y467">
        <v>24693.5</v>
      </c>
      <c r="Z467" t="s">
        <v>1044</v>
      </c>
      <c r="AD467">
        <v>2025</v>
      </c>
      <c r="AE467" t="s">
        <v>1084</v>
      </c>
      <c r="AF467">
        <v>45590.27</v>
      </c>
      <c r="AG467">
        <v>53929.89</v>
      </c>
    </row>
    <row r="468" spans="1:33" x14ac:dyDescent="0.25">
      <c r="A468" t="s">
        <v>477</v>
      </c>
      <c r="B468" s="52">
        <v>2024</v>
      </c>
      <c r="C468" s="52">
        <v>5</v>
      </c>
      <c r="D468" t="s">
        <v>1103</v>
      </c>
      <c r="E468" t="s">
        <v>1108</v>
      </c>
      <c r="F468" t="s">
        <v>1012</v>
      </c>
      <c r="G468" t="s">
        <v>1015</v>
      </c>
      <c r="H468" t="s">
        <v>1017</v>
      </c>
      <c r="I468" t="s">
        <v>1020</v>
      </c>
      <c r="J468" s="52">
        <v>37657.26</v>
      </c>
      <c r="K468" s="3">
        <v>85944.71</v>
      </c>
      <c r="L468" s="3" t="str">
        <f>TEXT(DATE(2000, Table1[[#This Row],[Month]], 1), "mmm")</f>
        <v>May</v>
      </c>
      <c r="R468">
        <v>2022</v>
      </c>
      <c r="S468" t="s">
        <v>1033</v>
      </c>
      <c r="T468" t="s">
        <v>1042</v>
      </c>
      <c r="U468" t="s">
        <v>1053</v>
      </c>
      <c r="V468">
        <v>889</v>
      </c>
      <c r="W468">
        <v>17910.91</v>
      </c>
      <c r="X468">
        <v>23434.35</v>
      </c>
      <c r="Y468">
        <v>13079.68</v>
      </c>
      <c r="Z468" t="s">
        <v>1047</v>
      </c>
      <c r="AD468">
        <v>2024</v>
      </c>
      <c r="AE468" t="s">
        <v>1084</v>
      </c>
      <c r="AF468">
        <v>94376.33</v>
      </c>
      <c r="AG468">
        <v>106065</v>
      </c>
    </row>
    <row r="469" spans="1:33" x14ac:dyDescent="0.25">
      <c r="A469" t="s">
        <v>478</v>
      </c>
      <c r="B469" s="52">
        <v>2022</v>
      </c>
      <c r="C469" s="52">
        <v>2</v>
      </c>
      <c r="D469" t="s">
        <v>1104</v>
      </c>
      <c r="E469" t="s">
        <v>1107</v>
      </c>
      <c r="F469" t="s">
        <v>1011</v>
      </c>
      <c r="G469" t="s">
        <v>1015</v>
      </c>
      <c r="H469" t="s">
        <v>1017</v>
      </c>
      <c r="I469" t="s">
        <v>1019</v>
      </c>
      <c r="J469" s="52">
        <v>37687.040000000001</v>
      </c>
      <c r="K469" s="3">
        <v>8992.98</v>
      </c>
      <c r="L469" s="3" t="str">
        <f>TEXT(DATE(2000, Table1[[#This Row],[Month]], 1), "mmm")</f>
        <v>Feb</v>
      </c>
      <c r="R469">
        <v>2024</v>
      </c>
      <c r="S469" t="s">
        <v>1033</v>
      </c>
      <c r="T469" t="s">
        <v>1034</v>
      </c>
      <c r="U469" t="s">
        <v>1079</v>
      </c>
      <c r="V469">
        <v>820</v>
      </c>
      <c r="W469">
        <v>30152.46</v>
      </c>
      <c r="X469">
        <v>35944.239999999998</v>
      </c>
      <c r="Y469">
        <v>18818.2</v>
      </c>
      <c r="Z469" t="s">
        <v>1051</v>
      </c>
      <c r="AD469">
        <v>2022</v>
      </c>
      <c r="AE469" t="s">
        <v>1085</v>
      </c>
      <c r="AF469">
        <v>9996.17</v>
      </c>
      <c r="AG469">
        <v>21124.38</v>
      </c>
    </row>
    <row r="470" spans="1:33" x14ac:dyDescent="0.25">
      <c r="A470" t="s">
        <v>479</v>
      </c>
      <c r="B470" s="52">
        <v>2022</v>
      </c>
      <c r="C470" s="52">
        <v>6</v>
      </c>
      <c r="D470" t="s">
        <v>1104</v>
      </c>
      <c r="E470" t="s">
        <v>1108</v>
      </c>
      <c r="F470" t="s">
        <v>1012</v>
      </c>
      <c r="G470" t="s">
        <v>1014</v>
      </c>
      <c r="H470" t="s">
        <v>1013</v>
      </c>
      <c r="I470" t="s">
        <v>1018</v>
      </c>
      <c r="J470" s="52">
        <v>47889.1</v>
      </c>
      <c r="K470" s="3">
        <v>112052.73</v>
      </c>
      <c r="L470" s="3" t="str">
        <f>TEXT(DATE(2000, Table1[[#This Row],[Month]], 1), "mmm")</f>
        <v>Jun</v>
      </c>
      <c r="R470">
        <v>2023</v>
      </c>
      <c r="S470" t="s">
        <v>1066</v>
      </c>
      <c r="T470" t="s">
        <v>1042</v>
      </c>
      <c r="U470" t="s">
        <v>1059</v>
      </c>
      <c r="V470">
        <v>27</v>
      </c>
      <c r="W470">
        <v>47081.69</v>
      </c>
      <c r="X470">
        <v>50397.120000000003</v>
      </c>
      <c r="Y470">
        <v>34586.75</v>
      </c>
      <c r="Z470" t="s">
        <v>1036</v>
      </c>
      <c r="AD470">
        <v>2023</v>
      </c>
      <c r="AE470" t="s">
        <v>1085</v>
      </c>
      <c r="AF470">
        <v>40384.21</v>
      </c>
      <c r="AG470">
        <v>56548.5</v>
      </c>
    </row>
    <row r="471" spans="1:33" x14ac:dyDescent="0.25">
      <c r="A471" t="s">
        <v>480</v>
      </c>
      <c r="B471" s="52">
        <v>2024</v>
      </c>
      <c r="C471" s="52">
        <v>3</v>
      </c>
      <c r="D471" t="s">
        <v>1104</v>
      </c>
      <c r="E471" t="s">
        <v>1107</v>
      </c>
      <c r="F471" t="s">
        <v>1012</v>
      </c>
      <c r="G471" t="s">
        <v>1014</v>
      </c>
      <c r="H471" t="s">
        <v>1016</v>
      </c>
      <c r="I471" t="s">
        <v>1018</v>
      </c>
      <c r="J471" s="52">
        <v>35653.910000000003</v>
      </c>
      <c r="K471" s="3">
        <v>43451.29</v>
      </c>
      <c r="L471" s="3" t="str">
        <f>TEXT(DATE(2000, Table1[[#This Row],[Month]], 1), "mmm")</f>
        <v>Mar</v>
      </c>
      <c r="R471">
        <v>2024</v>
      </c>
      <c r="S471" t="s">
        <v>1064</v>
      </c>
      <c r="T471" t="s">
        <v>1042</v>
      </c>
      <c r="U471" t="s">
        <v>1053</v>
      </c>
      <c r="V471">
        <v>161</v>
      </c>
      <c r="W471">
        <v>31627.360000000001</v>
      </c>
      <c r="X471">
        <v>37227.54</v>
      </c>
      <c r="Y471">
        <v>12053.09</v>
      </c>
      <c r="Z471" t="s">
        <v>1049</v>
      </c>
      <c r="AD471">
        <v>2025</v>
      </c>
      <c r="AE471" t="s">
        <v>1084</v>
      </c>
      <c r="AF471">
        <v>35203.129999999997</v>
      </c>
      <c r="AG471">
        <v>38548.92</v>
      </c>
    </row>
    <row r="472" spans="1:33" x14ac:dyDescent="0.25">
      <c r="A472" t="s">
        <v>481</v>
      </c>
      <c r="B472" s="52">
        <v>2023</v>
      </c>
      <c r="C472" s="52">
        <v>12</v>
      </c>
      <c r="D472" t="s">
        <v>1104</v>
      </c>
      <c r="E472" t="s">
        <v>1108</v>
      </c>
      <c r="F472" t="s">
        <v>1011</v>
      </c>
      <c r="G472" t="s">
        <v>1014</v>
      </c>
      <c r="H472" t="s">
        <v>1013</v>
      </c>
      <c r="I472" t="s">
        <v>1019</v>
      </c>
      <c r="J472" s="52">
        <v>16707.87</v>
      </c>
      <c r="K472" s="3">
        <v>10978.44</v>
      </c>
      <c r="L472" s="3" t="str">
        <f>TEXT(DATE(2000, Table1[[#This Row],[Month]], 1), "mmm")</f>
        <v>Dec</v>
      </c>
      <c r="R472">
        <v>2022</v>
      </c>
      <c r="S472" t="s">
        <v>1037</v>
      </c>
      <c r="T472" t="s">
        <v>1042</v>
      </c>
      <c r="U472" t="s">
        <v>1053</v>
      </c>
      <c r="V472">
        <v>857</v>
      </c>
      <c r="W472">
        <v>9764.57</v>
      </c>
      <c r="X472">
        <v>19071.96</v>
      </c>
      <c r="Y472">
        <v>5873.1</v>
      </c>
      <c r="Z472" t="s">
        <v>1049</v>
      </c>
      <c r="AD472">
        <v>2024</v>
      </c>
      <c r="AE472" t="s">
        <v>1081</v>
      </c>
      <c r="AF472">
        <v>69847.75</v>
      </c>
      <c r="AG472">
        <v>79291.350000000006</v>
      </c>
    </row>
    <row r="473" spans="1:33" x14ac:dyDescent="0.25">
      <c r="A473" t="s">
        <v>482</v>
      </c>
      <c r="B473" s="52">
        <v>2022</v>
      </c>
      <c r="C473" s="52">
        <v>9</v>
      </c>
      <c r="D473" t="s">
        <v>1104</v>
      </c>
      <c r="E473" t="s">
        <v>1107</v>
      </c>
      <c r="F473" t="s">
        <v>1013</v>
      </c>
      <c r="G473" t="s">
        <v>1015</v>
      </c>
      <c r="H473" t="s">
        <v>1016</v>
      </c>
      <c r="I473" t="s">
        <v>1018</v>
      </c>
      <c r="J473" s="52">
        <v>92579.77</v>
      </c>
      <c r="K473" s="3">
        <v>23137.52</v>
      </c>
      <c r="L473" s="3" t="str">
        <f>TEXT(DATE(2000, Table1[[#This Row],[Month]], 1), "mmm")</f>
        <v>Sep</v>
      </c>
      <c r="R473">
        <v>2023</v>
      </c>
      <c r="S473" t="s">
        <v>1064</v>
      </c>
      <c r="T473" t="s">
        <v>1045</v>
      </c>
      <c r="U473" t="s">
        <v>1076</v>
      </c>
      <c r="V473">
        <v>360</v>
      </c>
      <c r="W473">
        <v>28077.78</v>
      </c>
      <c r="X473">
        <v>37005.14</v>
      </c>
      <c r="Y473">
        <v>13348.07</v>
      </c>
      <c r="Z473" t="s">
        <v>1040</v>
      </c>
      <c r="AD473">
        <v>2025</v>
      </c>
      <c r="AE473" t="s">
        <v>1083</v>
      </c>
      <c r="AF473">
        <v>5973.26</v>
      </c>
      <c r="AG473">
        <v>10477.469999999999</v>
      </c>
    </row>
    <row r="474" spans="1:33" x14ac:dyDescent="0.25">
      <c r="A474" t="s">
        <v>483</v>
      </c>
      <c r="B474" s="52">
        <v>2023</v>
      </c>
      <c r="C474" s="52">
        <v>11</v>
      </c>
      <c r="D474" t="s">
        <v>1103</v>
      </c>
      <c r="E474" t="s">
        <v>1107</v>
      </c>
      <c r="F474" t="s">
        <v>1011</v>
      </c>
      <c r="G474" t="s">
        <v>1015</v>
      </c>
      <c r="H474" t="s">
        <v>1013</v>
      </c>
      <c r="I474" t="s">
        <v>1019</v>
      </c>
      <c r="J474" s="52">
        <v>72434.399999999994</v>
      </c>
      <c r="K474" s="3">
        <v>96914.06</v>
      </c>
      <c r="L474" s="3" t="str">
        <f>TEXT(DATE(2000, Table1[[#This Row],[Month]], 1), "mmm")</f>
        <v>Nov</v>
      </c>
      <c r="R474">
        <v>2023</v>
      </c>
      <c r="S474" t="s">
        <v>1066</v>
      </c>
      <c r="T474" t="s">
        <v>1034</v>
      </c>
      <c r="U474" t="s">
        <v>1069</v>
      </c>
      <c r="V474">
        <v>164</v>
      </c>
      <c r="W474">
        <v>26837.040000000001</v>
      </c>
      <c r="X474">
        <v>34938.01</v>
      </c>
      <c r="Y474">
        <v>18431.259999999998</v>
      </c>
      <c r="Z474" t="s">
        <v>1047</v>
      </c>
      <c r="AD474">
        <v>2023</v>
      </c>
      <c r="AE474" t="s">
        <v>1084</v>
      </c>
      <c r="AF474">
        <v>6171.46</v>
      </c>
      <c r="AG474">
        <v>8031.07</v>
      </c>
    </row>
    <row r="475" spans="1:33" x14ac:dyDescent="0.25">
      <c r="A475" t="s">
        <v>484</v>
      </c>
      <c r="B475" s="52">
        <v>2022</v>
      </c>
      <c r="C475" s="52">
        <v>7</v>
      </c>
      <c r="D475" t="s">
        <v>1104</v>
      </c>
      <c r="E475" t="s">
        <v>1108</v>
      </c>
      <c r="F475" t="s">
        <v>1012</v>
      </c>
      <c r="G475" t="s">
        <v>1015</v>
      </c>
      <c r="H475" t="s">
        <v>1017</v>
      </c>
      <c r="I475" t="s">
        <v>1019</v>
      </c>
      <c r="J475" s="52">
        <v>88822.49</v>
      </c>
      <c r="K475" s="3">
        <v>87245.9</v>
      </c>
      <c r="L475" s="3" t="str">
        <f>TEXT(DATE(2000, Table1[[#This Row],[Month]], 1), "mmm")</f>
        <v>Jul</v>
      </c>
      <c r="R475">
        <v>2025</v>
      </c>
      <c r="S475" t="s">
        <v>1037</v>
      </c>
      <c r="T475" t="s">
        <v>1042</v>
      </c>
      <c r="U475" t="s">
        <v>1059</v>
      </c>
      <c r="V475">
        <v>249</v>
      </c>
      <c r="W475">
        <v>24025.45</v>
      </c>
      <c r="X475">
        <v>25710.09</v>
      </c>
      <c r="Y475">
        <v>15778.96</v>
      </c>
      <c r="Z475" t="s">
        <v>1040</v>
      </c>
      <c r="AD475">
        <v>2022</v>
      </c>
      <c r="AE475" t="s">
        <v>1024</v>
      </c>
      <c r="AF475">
        <v>59088.47</v>
      </c>
      <c r="AG475">
        <v>77876.040000000008</v>
      </c>
    </row>
    <row r="476" spans="1:33" x14ac:dyDescent="0.25">
      <c r="A476" t="s">
        <v>485</v>
      </c>
      <c r="B476" s="52">
        <v>2024</v>
      </c>
      <c r="C476" s="52">
        <v>10</v>
      </c>
      <c r="D476" t="s">
        <v>1104</v>
      </c>
      <c r="E476" t="s">
        <v>1108</v>
      </c>
      <c r="F476" t="s">
        <v>1011</v>
      </c>
      <c r="G476" t="s">
        <v>1015</v>
      </c>
      <c r="H476" t="s">
        <v>1013</v>
      </c>
      <c r="I476" t="s">
        <v>1019</v>
      </c>
      <c r="J476" s="52">
        <v>46103.37</v>
      </c>
      <c r="K476" s="3">
        <v>17833.68</v>
      </c>
      <c r="L476" s="3" t="str">
        <f>TEXT(DATE(2000, Table1[[#This Row],[Month]], 1), "mmm")</f>
        <v>Oct</v>
      </c>
      <c r="R476">
        <v>2022</v>
      </c>
      <c r="S476" t="s">
        <v>1070</v>
      </c>
      <c r="T476" t="s">
        <v>1042</v>
      </c>
      <c r="U476" t="s">
        <v>1043</v>
      </c>
      <c r="V476">
        <v>178</v>
      </c>
      <c r="W476">
        <v>36233.589999999997</v>
      </c>
      <c r="X476">
        <v>42698.74</v>
      </c>
      <c r="Y476">
        <v>17024.88</v>
      </c>
      <c r="Z476" t="s">
        <v>1051</v>
      </c>
      <c r="AD476">
        <v>2024</v>
      </c>
      <c r="AE476" t="s">
        <v>1024</v>
      </c>
      <c r="AF476">
        <v>52330.1</v>
      </c>
      <c r="AG476">
        <v>64046.16</v>
      </c>
    </row>
    <row r="477" spans="1:33" x14ac:dyDescent="0.25">
      <c r="A477" t="s">
        <v>486</v>
      </c>
      <c r="B477" s="52">
        <v>2022</v>
      </c>
      <c r="C477" s="52">
        <v>12</v>
      </c>
      <c r="D477" t="s">
        <v>1104</v>
      </c>
      <c r="E477" t="s">
        <v>1108</v>
      </c>
      <c r="F477" t="s">
        <v>1012</v>
      </c>
      <c r="G477" t="s">
        <v>1014</v>
      </c>
      <c r="H477" t="s">
        <v>1017</v>
      </c>
      <c r="I477" t="s">
        <v>1018</v>
      </c>
      <c r="J477" s="52">
        <v>39381.81</v>
      </c>
      <c r="K477" s="3">
        <v>102596.23</v>
      </c>
      <c r="L477" s="3" t="str">
        <f>TEXT(DATE(2000, Table1[[#This Row],[Month]], 1), "mmm")</f>
        <v>Dec</v>
      </c>
      <c r="R477">
        <v>2024</v>
      </c>
      <c r="S477" t="s">
        <v>1050</v>
      </c>
      <c r="T477" t="s">
        <v>1042</v>
      </c>
      <c r="U477" t="s">
        <v>1048</v>
      </c>
      <c r="V477">
        <v>855</v>
      </c>
      <c r="W477">
        <v>37916.959999999999</v>
      </c>
      <c r="X477">
        <v>44772.480000000003</v>
      </c>
      <c r="Y477">
        <v>18672.16</v>
      </c>
      <c r="Z477" t="s">
        <v>1040</v>
      </c>
      <c r="AD477">
        <v>2023</v>
      </c>
      <c r="AE477" t="s">
        <v>1025</v>
      </c>
      <c r="AF477">
        <v>76419.850000000006</v>
      </c>
      <c r="AG477">
        <v>78583.180000000008</v>
      </c>
    </row>
    <row r="478" spans="1:33" x14ac:dyDescent="0.25">
      <c r="A478" t="s">
        <v>487</v>
      </c>
      <c r="B478" s="52">
        <v>2023</v>
      </c>
      <c r="C478" s="52">
        <v>8</v>
      </c>
      <c r="D478" t="s">
        <v>1104</v>
      </c>
      <c r="E478" t="s">
        <v>1107</v>
      </c>
      <c r="F478" t="s">
        <v>1011</v>
      </c>
      <c r="G478" t="s">
        <v>1014</v>
      </c>
      <c r="H478" t="s">
        <v>1013</v>
      </c>
      <c r="I478" t="s">
        <v>1020</v>
      </c>
      <c r="J478" s="52">
        <v>39250.879999999997</v>
      </c>
      <c r="K478" s="3">
        <v>39307.449999999997</v>
      </c>
      <c r="L478" s="3" t="str">
        <f>TEXT(DATE(2000, Table1[[#This Row],[Month]], 1), "mmm")</f>
        <v>Aug</v>
      </c>
      <c r="R478">
        <v>2022</v>
      </c>
      <c r="S478" t="s">
        <v>1064</v>
      </c>
      <c r="T478" t="s">
        <v>1042</v>
      </c>
      <c r="U478" t="s">
        <v>1048</v>
      </c>
      <c r="V478">
        <v>110</v>
      </c>
      <c r="W478">
        <v>1450.04</v>
      </c>
      <c r="X478">
        <v>2937.44</v>
      </c>
      <c r="Y478">
        <v>610.86</v>
      </c>
      <c r="Z478" t="s">
        <v>1047</v>
      </c>
      <c r="AD478">
        <v>2023</v>
      </c>
      <c r="AE478" t="s">
        <v>1025</v>
      </c>
      <c r="AF478">
        <v>77194.149999999994</v>
      </c>
      <c r="AG478">
        <v>91086.399999999994</v>
      </c>
    </row>
    <row r="479" spans="1:33" x14ac:dyDescent="0.25">
      <c r="A479" t="s">
        <v>488</v>
      </c>
      <c r="B479" s="52">
        <v>2023</v>
      </c>
      <c r="C479" s="52">
        <v>10</v>
      </c>
      <c r="D479" t="s">
        <v>1103</v>
      </c>
      <c r="E479" t="s">
        <v>1108</v>
      </c>
      <c r="F479" t="s">
        <v>1011</v>
      </c>
      <c r="G479" t="s">
        <v>1014</v>
      </c>
      <c r="H479" t="s">
        <v>1016</v>
      </c>
      <c r="I479" t="s">
        <v>1018</v>
      </c>
      <c r="J479" s="52">
        <v>65699.289999999994</v>
      </c>
      <c r="K479" s="3">
        <v>111223.37</v>
      </c>
      <c r="L479" s="3" t="str">
        <f>TEXT(DATE(2000, Table1[[#This Row],[Month]], 1), "mmm")</f>
        <v>Oct</v>
      </c>
      <c r="R479">
        <v>2025</v>
      </c>
      <c r="S479" t="s">
        <v>1052</v>
      </c>
      <c r="T479" t="s">
        <v>1056</v>
      </c>
      <c r="U479" t="s">
        <v>1072</v>
      </c>
      <c r="V479">
        <v>176</v>
      </c>
      <c r="W479">
        <v>32775.82</v>
      </c>
      <c r="X479">
        <v>35000.61</v>
      </c>
      <c r="Y479">
        <v>21332.38</v>
      </c>
      <c r="Z479" t="s">
        <v>1040</v>
      </c>
      <c r="AD479">
        <v>2025</v>
      </c>
      <c r="AE479" t="s">
        <v>1083</v>
      </c>
      <c r="AF479">
        <v>70923.899999999994</v>
      </c>
      <c r="AG479">
        <v>84761.569999999992</v>
      </c>
    </row>
    <row r="480" spans="1:33" x14ac:dyDescent="0.25">
      <c r="A480" t="s">
        <v>489</v>
      </c>
      <c r="B480" s="52">
        <v>2024</v>
      </c>
      <c r="C480" s="52">
        <v>11</v>
      </c>
      <c r="D480" t="s">
        <v>1104</v>
      </c>
      <c r="E480" t="s">
        <v>1107</v>
      </c>
      <c r="F480" t="s">
        <v>1012</v>
      </c>
      <c r="G480" t="s">
        <v>1014</v>
      </c>
      <c r="H480" t="s">
        <v>1016</v>
      </c>
      <c r="I480" t="s">
        <v>1019</v>
      </c>
      <c r="J480" s="52">
        <v>55239.49</v>
      </c>
      <c r="K480" s="3">
        <v>117172.62</v>
      </c>
      <c r="L480" s="3" t="str">
        <f>TEXT(DATE(2000, Table1[[#This Row],[Month]], 1), "mmm")</f>
        <v>Nov</v>
      </c>
      <c r="R480">
        <v>2023</v>
      </c>
      <c r="S480" t="s">
        <v>1050</v>
      </c>
      <c r="T480" t="s">
        <v>1045</v>
      </c>
      <c r="U480" t="s">
        <v>1046</v>
      </c>
      <c r="V480">
        <v>967</v>
      </c>
      <c r="W480">
        <v>26603.08</v>
      </c>
      <c r="X480">
        <v>28430.61</v>
      </c>
      <c r="Y480">
        <v>11960.27</v>
      </c>
      <c r="Z480" t="s">
        <v>1040</v>
      </c>
      <c r="AD480">
        <v>2024</v>
      </c>
      <c r="AE480" t="s">
        <v>1082</v>
      </c>
      <c r="AF480">
        <v>92555.64</v>
      </c>
      <c r="AG480">
        <v>104725.83</v>
      </c>
    </row>
    <row r="481" spans="1:33" x14ac:dyDescent="0.25">
      <c r="A481" t="s">
        <v>490</v>
      </c>
      <c r="B481" s="52">
        <v>2022</v>
      </c>
      <c r="C481" s="52">
        <v>3</v>
      </c>
      <c r="D481" t="s">
        <v>1104</v>
      </c>
      <c r="E481" t="s">
        <v>1107</v>
      </c>
      <c r="F481" t="s">
        <v>1012</v>
      </c>
      <c r="G481" t="s">
        <v>1015</v>
      </c>
      <c r="H481" t="s">
        <v>1013</v>
      </c>
      <c r="I481" t="s">
        <v>1020</v>
      </c>
      <c r="J481" s="52">
        <v>18978.32</v>
      </c>
      <c r="K481" s="3">
        <v>65438.51</v>
      </c>
      <c r="L481" s="3" t="str">
        <f>TEXT(DATE(2000, Table1[[#This Row],[Month]], 1), "mmm")</f>
        <v>Mar</v>
      </c>
      <c r="R481">
        <v>2023</v>
      </c>
      <c r="S481" t="s">
        <v>1070</v>
      </c>
      <c r="T481" t="s">
        <v>1038</v>
      </c>
      <c r="U481" t="s">
        <v>1068</v>
      </c>
      <c r="V481">
        <v>129</v>
      </c>
      <c r="W481">
        <v>3972.81</v>
      </c>
      <c r="X481">
        <v>13591.4</v>
      </c>
      <c r="Y481">
        <v>2877.2</v>
      </c>
      <c r="Z481" t="s">
        <v>1036</v>
      </c>
      <c r="AD481">
        <v>2023</v>
      </c>
      <c r="AE481" t="s">
        <v>1084</v>
      </c>
      <c r="AF481">
        <v>41541.519999999997</v>
      </c>
      <c r="AG481">
        <v>42673.57</v>
      </c>
    </row>
    <row r="482" spans="1:33" x14ac:dyDescent="0.25">
      <c r="A482" t="s">
        <v>491</v>
      </c>
      <c r="B482" s="52">
        <v>2023</v>
      </c>
      <c r="C482" s="52">
        <v>5</v>
      </c>
      <c r="D482" t="s">
        <v>1103</v>
      </c>
      <c r="E482" t="s">
        <v>1108</v>
      </c>
      <c r="F482" t="s">
        <v>1012</v>
      </c>
      <c r="G482" t="s">
        <v>1015</v>
      </c>
      <c r="H482" t="s">
        <v>1016</v>
      </c>
      <c r="I482" t="s">
        <v>1018</v>
      </c>
      <c r="J482" s="52">
        <v>37924.51</v>
      </c>
      <c r="K482" s="3">
        <v>70979.63</v>
      </c>
      <c r="L482" s="3" t="str">
        <f>TEXT(DATE(2000, Table1[[#This Row],[Month]], 1), "mmm")</f>
        <v>May</v>
      </c>
      <c r="R482">
        <v>2023</v>
      </c>
      <c r="S482" t="s">
        <v>1050</v>
      </c>
      <c r="T482" t="s">
        <v>1034</v>
      </c>
      <c r="U482" t="s">
        <v>1079</v>
      </c>
      <c r="V482">
        <v>975</v>
      </c>
      <c r="W482">
        <v>13391.17</v>
      </c>
      <c r="X482">
        <v>22933.73</v>
      </c>
      <c r="Y482">
        <v>9155.69</v>
      </c>
      <c r="Z482" t="s">
        <v>1044</v>
      </c>
      <c r="AD482">
        <v>2025</v>
      </c>
      <c r="AE482" t="s">
        <v>1025</v>
      </c>
      <c r="AF482">
        <v>66031.83</v>
      </c>
      <c r="AG482">
        <v>71721.22</v>
      </c>
    </row>
    <row r="483" spans="1:33" x14ac:dyDescent="0.25">
      <c r="A483" t="s">
        <v>492</v>
      </c>
      <c r="B483" s="52">
        <v>2024</v>
      </c>
      <c r="C483" s="52">
        <v>5</v>
      </c>
      <c r="D483" t="s">
        <v>1103</v>
      </c>
      <c r="E483" t="s">
        <v>1108</v>
      </c>
      <c r="F483" t="s">
        <v>1013</v>
      </c>
      <c r="G483" t="s">
        <v>1014</v>
      </c>
      <c r="H483" t="s">
        <v>1016</v>
      </c>
      <c r="I483" t="s">
        <v>1018</v>
      </c>
      <c r="J483" s="52">
        <v>46316.38</v>
      </c>
      <c r="K483" s="3">
        <v>110834.4</v>
      </c>
      <c r="L483" s="3" t="str">
        <f>TEXT(DATE(2000, Table1[[#This Row],[Month]], 1), "mmm")</f>
        <v>May</v>
      </c>
      <c r="R483">
        <v>2024</v>
      </c>
      <c r="S483" t="s">
        <v>1064</v>
      </c>
      <c r="T483" t="s">
        <v>1042</v>
      </c>
      <c r="U483" t="s">
        <v>1059</v>
      </c>
      <c r="V483">
        <v>449</v>
      </c>
      <c r="W483">
        <v>20780.95</v>
      </c>
      <c r="X483">
        <v>29108.39</v>
      </c>
      <c r="Y483">
        <v>8918.2999999999993</v>
      </c>
      <c r="Z483" t="s">
        <v>1049</v>
      </c>
      <c r="AD483">
        <v>2023</v>
      </c>
      <c r="AE483" t="s">
        <v>1082</v>
      </c>
      <c r="AF483">
        <v>56760.95</v>
      </c>
      <c r="AG483">
        <v>58936.079999999987</v>
      </c>
    </row>
    <row r="484" spans="1:33" x14ac:dyDescent="0.25">
      <c r="A484" t="s">
        <v>493</v>
      </c>
      <c r="B484" s="52">
        <v>2024</v>
      </c>
      <c r="C484" s="52">
        <v>4</v>
      </c>
      <c r="D484" t="s">
        <v>1104</v>
      </c>
      <c r="E484" t="s">
        <v>1108</v>
      </c>
      <c r="F484" t="s">
        <v>1012</v>
      </c>
      <c r="G484" t="s">
        <v>1014</v>
      </c>
      <c r="H484" t="s">
        <v>1017</v>
      </c>
      <c r="I484" t="s">
        <v>1020</v>
      </c>
      <c r="J484" s="52">
        <v>85157.07</v>
      </c>
      <c r="K484" s="3">
        <v>79194.649999999994</v>
      </c>
      <c r="L484" s="3" t="str">
        <f>TEXT(DATE(2000, Table1[[#This Row],[Month]], 1), "mmm")</f>
        <v>Apr</v>
      </c>
      <c r="R484">
        <v>2025</v>
      </c>
      <c r="S484" t="s">
        <v>1066</v>
      </c>
      <c r="T484" t="s">
        <v>1042</v>
      </c>
      <c r="U484" t="s">
        <v>1059</v>
      </c>
      <c r="V484">
        <v>425</v>
      </c>
      <c r="W484">
        <v>37290.94</v>
      </c>
      <c r="X484">
        <v>39543.78</v>
      </c>
      <c r="Y484">
        <v>20957.02</v>
      </c>
      <c r="Z484" t="s">
        <v>1036</v>
      </c>
      <c r="AD484">
        <v>2025</v>
      </c>
      <c r="AE484" t="s">
        <v>1082</v>
      </c>
      <c r="AF484">
        <v>36967.629999999997</v>
      </c>
      <c r="AG484">
        <v>53167.839999999997</v>
      </c>
    </row>
    <row r="485" spans="1:33" x14ac:dyDescent="0.25">
      <c r="A485" t="s">
        <v>494</v>
      </c>
      <c r="B485" s="52">
        <v>2024</v>
      </c>
      <c r="C485" s="52">
        <v>10</v>
      </c>
      <c r="D485" t="s">
        <v>1103</v>
      </c>
      <c r="E485" t="s">
        <v>1108</v>
      </c>
      <c r="F485" t="s">
        <v>1013</v>
      </c>
      <c r="G485" t="s">
        <v>1014</v>
      </c>
      <c r="H485" t="s">
        <v>1017</v>
      </c>
      <c r="I485" t="s">
        <v>1019</v>
      </c>
      <c r="J485" s="52">
        <v>51888.02</v>
      </c>
      <c r="K485" s="3">
        <v>36676.49</v>
      </c>
      <c r="L485" s="3" t="str">
        <f>TEXT(DATE(2000, Table1[[#This Row],[Month]], 1), "mmm")</f>
        <v>Oct</v>
      </c>
      <c r="R485">
        <v>2023</v>
      </c>
      <c r="S485" t="s">
        <v>1052</v>
      </c>
      <c r="T485" t="s">
        <v>1034</v>
      </c>
      <c r="U485" t="s">
        <v>1073</v>
      </c>
      <c r="V485">
        <v>472</v>
      </c>
      <c r="W485">
        <v>42733.38</v>
      </c>
      <c r="X485">
        <v>48820.44</v>
      </c>
      <c r="Y485">
        <v>13679.45</v>
      </c>
      <c r="Z485" t="s">
        <v>1051</v>
      </c>
      <c r="AD485">
        <v>2025</v>
      </c>
      <c r="AE485" t="s">
        <v>1084</v>
      </c>
      <c r="AF485">
        <v>11628.27</v>
      </c>
      <c r="AG485">
        <v>12887.74</v>
      </c>
    </row>
    <row r="486" spans="1:33" x14ac:dyDescent="0.25">
      <c r="A486" t="s">
        <v>495</v>
      </c>
      <c r="B486" s="52">
        <v>2022</v>
      </c>
      <c r="C486" s="52">
        <v>4</v>
      </c>
      <c r="D486" t="s">
        <v>1104</v>
      </c>
      <c r="E486" t="s">
        <v>1108</v>
      </c>
      <c r="F486" t="s">
        <v>1012</v>
      </c>
      <c r="G486" t="s">
        <v>1015</v>
      </c>
      <c r="H486" t="s">
        <v>1013</v>
      </c>
      <c r="I486" t="s">
        <v>1018</v>
      </c>
      <c r="J486" s="52">
        <v>98839.42</v>
      </c>
      <c r="K486" s="3">
        <v>18010.37</v>
      </c>
      <c r="L486" s="3" t="str">
        <f>TEXT(DATE(2000, Table1[[#This Row],[Month]], 1), "mmm")</f>
        <v>Apr</v>
      </c>
      <c r="R486">
        <v>2024</v>
      </c>
      <c r="S486" t="s">
        <v>1041</v>
      </c>
      <c r="T486" t="s">
        <v>1042</v>
      </c>
      <c r="U486" t="s">
        <v>1053</v>
      </c>
      <c r="V486">
        <v>120</v>
      </c>
      <c r="W486">
        <v>21895.85</v>
      </c>
      <c r="X486">
        <v>23952.59</v>
      </c>
      <c r="Y486">
        <v>16135.64</v>
      </c>
      <c r="Z486" t="s">
        <v>1040</v>
      </c>
      <c r="AD486">
        <v>2023</v>
      </c>
      <c r="AE486" t="s">
        <v>1025</v>
      </c>
      <c r="AF486">
        <v>59331.78</v>
      </c>
      <c r="AG486">
        <v>76582.63</v>
      </c>
    </row>
    <row r="487" spans="1:33" x14ac:dyDescent="0.25">
      <c r="A487" t="s">
        <v>496</v>
      </c>
      <c r="B487" s="52">
        <v>2023</v>
      </c>
      <c r="C487" s="52">
        <v>6</v>
      </c>
      <c r="D487" t="s">
        <v>1104</v>
      </c>
      <c r="E487" t="s">
        <v>1107</v>
      </c>
      <c r="F487" t="s">
        <v>1011</v>
      </c>
      <c r="G487" t="s">
        <v>1015</v>
      </c>
      <c r="H487" t="s">
        <v>1013</v>
      </c>
      <c r="I487" t="s">
        <v>1019</v>
      </c>
      <c r="J487" s="52">
        <v>48896.7</v>
      </c>
      <c r="K487" s="3">
        <v>22926.73</v>
      </c>
      <c r="L487" s="3" t="str">
        <f>TEXT(DATE(2000, Table1[[#This Row],[Month]], 1), "mmm")</f>
        <v>Jun</v>
      </c>
      <c r="R487">
        <v>2025</v>
      </c>
      <c r="S487" t="s">
        <v>1052</v>
      </c>
      <c r="T487" t="s">
        <v>1056</v>
      </c>
      <c r="U487" t="s">
        <v>1062</v>
      </c>
      <c r="V487">
        <v>904</v>
      </c>
      <c r="W487">
        <v>43064.39</v>
      </c>
      <c r="X487">
        <v>50910.49</v>
      </c>
      <c r="Y487">
        <v>16885.59</v>
      </c>
      <c r="Z487" t="s">
        <v>1047</v>
      </c>
      <c r="AD487">
        <v>2023</v>
      </c>
      <c r="AE487" t="s">
        <v>1083</v>
      </c>
      <c r="AF487">
        <v>55946.06</v>
      </c>
      <c r="AG487">
        <v>67053.179999999993</v>
      </c>
    </row>
    <row r="488" spans="1:33" x14ac:dyDescent="0.25">
      <c r="A488" t="s">
        <v>497</v>
      </c>
      <c r="B488" s="52">
        <v>2023</v>
      </c>
      <c r="C488" s="52">
        <v>7</v>
      </c>
      <c r="D488" t="s">
        <v>1103</v>
      </c>
      <c r="E488" t="s">
        <v>1107</v>
      </c>
      <c r="F488" t="s">
        <v>1013</v>
      </c>
      <c r="G488" t="s">
        <v>1014</v>
      </c>
      <c r="H488" t="s">
        <v>1013</v>
      </c>
      <c r="I488" t="s">
        <v>1019</v>
      </c>
      <c r="J488" s="52">
        <v>44524.49</v>
      </c>
      <c r="K488" s="3">
        <v>93022.52</v>
      </c>
      <c r="L488" s="3" t="str">
        <f>TEXT(DATE(2000, Table1[[#This Row],[Month]], 1), "mmm")</f>
        <v>Jul</v>
      </c>
      <c r="R488">
        <v>2022</v>
      </c>
      <c r="S488" t="s">
        <v>1054</v>
      </c>
      <c r="T488" t="s">
        <v>1056</v>
      </c>
      <c r="U488" t="s">
        <v>1060</v>
      </c>
      <c r="V488">
        <v>159</v>
      </c>
      <c r="W488">
        <v>7687.39</v>
      </c>
      <c r="X488">
        <v>13209.72</v>
      </c>
      <c r="Y488">
        <v>5283.42</v>
      </c>
      <c r="Z488" t="s">
        <v>1051</v>
      </c>
      <c r="AD488">
        <v>2025</v>
      </c>
      <c r="AE488" t="s">
        <v>1081</v>
      </c>
      <c r="AF488">
        <v>89640.47</v>
      </c>
      <c r="AG488">
        <v>92690.27</v>
      </c>
    </row>
    <row r="489" spans="1:33" x14ac:dyDescent="0.25">
      <c r="A489" t="s">
        <v>498</v>
      </c>
      <c r="B489" s="52">
        <v>2023</v>
      </c>
      <c r="C489" s="52">
        <v>5</v>
      </c>
      <c r="D489" t="s">
        <v>1104</v>
      </c>
      <c r="E489" t="s">
        <v>1107</v>
      </c>
      <c r="F489" t="s">
        <v>1013</v>
      </c>
      <c r="G489" t="s">
        <v>1015</v>
      </c>
      <c r="H489" t="s">
        <v>1016</v>
      </c>
      <c r="I489" t="s">
        <v>1019</v>
      </c>
      <c r="J489" s="52">
        <v>59825.08</v>
      </c>
      <c r="K489" s="3">
        <v>118899.25</v>
      </c>
      <c r="L489" s="3" t="str">
        <f>TEXT(DATE(2000, Table1[[#This Row],[Month]], 1), "mmm")</f>
        <v>May</v>
      </c>
      <c r="R489">
        <v>2022</v>
      </c>
      <c r="S489" t="s">
        <v>1058</v>
      </c>
      <c r="T489" t="s">
        <v>1034</v>
      </c>
      <c r="U489" t="s">
        <v>1079</v>
      </c>
      <c r="V489">
        <v>688</v>
      </c>
      <c r="W489">
        <v>48671.79</v>
      </c>
      <c r="X489">
        <v>57269.2</v>
      </c>
      <c r="Y489">
        <v>35751.910000000003</v>
      </c>
      <c r="Z489" t="s">
        <v>1040</v>
      </c>
      <c r="AD489">
        <v>2024</v>
      </c>
      <c r="AE489" t="s">
        <v>1083</v>
      </c>
      <c r="AF489">
        <v>51049.41</v>
      </c>
      <c r="AG489">
        <v>58937.36</v>
      </c>
    </row>
    <row r="490" spans="1:33" x14ac:dyDescent="0.25">
      <c r="A490" t="s">
        <v>499</v>
      </c>
      <c r="B490" s="52">
        <v>2024</v>
      </c>
      <c r="C490" s="52">
        <v>1</v>
      </c>
      <c r="D490" t="s">
        <v>1103</v>
      </c>
      <c r="E490" t="s">
        <v>1107</v>
      </c>
      <c r="F490" t="s">
        <v>1011</v>
      </c>
      <c r="G490" t="s">
        <v>1014</v>
      </c>
      <c r="H490" t="s">
        <v>1013</v>
      </c>
      <c r="I490" t="s">
        <v>1019</v>
      </c>
      <c r="J490" s="52">
        <v>42153.16</v>
      </c>
      <c r="K490" s="3">
        <v>8895.41</v>
      </c>
      <c r="L490" s="3" t="str">
        <f>TEXT(DATE(2000, Table1[[#This Row],[Month]], 1), "mmm")</f>
        <v>Jan</v>
      </c>
      <c r="R490">
        <v>2025</v>
      </c>
      <c r="S490" t="s">
        <v>1064</v>
      </c>
      <c r="T490" t="s">
        <v>1056</v>
      </c>
      <c r="U490" t="s">
        <v>1072</v>
      </c>
      <c r="V490">
        <v>20</v>
      </c>
      <c r="W490">
        <v>3343.89</v>
      </c>
      <c r="X490">
        <v>10611.23</v>
      </c>
      <c r="Y490">
        <v>2315.64</v>
      </c>
      <c r="Z490" t="s">
        <v>1044</v>
      </c>
      <c r="AD490">
        <v>2022</v>
      </c>
      <c r="AE490" t="s">
        <v>1081</v>
      </c>
      <c r="AF490">
        <v>97909.73</v>
      </c>
      <c r="AG490">
        <v>112511.39</v>
      </c>
    </row>
    <row r="491" spans="1:33" x14ac:dyDescent="0.25">
      <c r="A491" t="s">
        <v>500</v>
      </c>
      <c r="B491" s="52">
        <v>2024</v>
      </c>
      <c r="C491" s="52">
        <v>6</v>
      </c>
      <c r="D491" t="s">
        <v>1103</v>
      </c>
      <c r="E491" t="s">
        <v>1108</v>
      </c>
      <c r="F491" t="s">
        <v>1013</v>
      </c>
      <c r="G491" t="s">
        <v>1014</v>
      </c>
      <c r="H491" t="s">
        <v>1016</v>
      </c>
      <c r="I491" t="s">
        <v>1019</v>
      </c>
      <c r="J491" s="52">
        <v>95681.22</v>
      </c>
      <c r="K491" s="3">
        <v>28975.71</v>
      </c>
      <c r="L491" s="3" t="str">
        <f>TEXT(DATE(2000, Table1[[#This Row],[Month]], 1), "mmm")</f>
        <v>Jun</v>
      </c>
      <c r="R491">
        <v>2023</v>
      </c>
      <c r="S491" t="s">
        <v>1058</v>
      </c>
      <c r="T491" t="s">
        <v>1034</v>
      </c>
      <c r="U491" t="s">
        <v>1079</v>
      </c>
      <c r="V491">
        <v>856</v>
      </c>
      <c r="W491">
        <v>29638.43</v>
      </c>
      <c r="X491">
        <v>38864.980000000003</v>
      </c>
      <c r="Y491">
        <v>9176.4599999999991</v>
      </c>
      <c r="Z491" t="s">
        <v>1044</v>
      </c>
      <c r="AD491">
        <v>2025</v>
      </c>
      <c r="AE491" t="s">
        <v>1085</v>
      </c>
      <c r="AF491">
        <v>77189</v>
      </c>
      <c r="AG491">
        <v>96858.33</v>
      </c>
    </row>
    <row r="492" spans="1:33" x14ac:dyDescent="0.25">
      <c r="A492" t="s">
        <v>501</v>
      </c>
      <c r="B492" s="52">
        <v>2022</v>
      </c>
      <c r="C492" s="52">
        <v>2</v>
      </c>
      <c r="D492" t="s">
        <v>1104</v>
      </c>
      <c r="E492" t="s">
        <v>1107</v>
      </c>
      <c r="F492" t="s">
        <v>1012</v>
      </c>
      <c r="G492" t="s">
        <v>1015</v>
      </c>
      <c r="H492" t="s">
        <v>1016</v>
      </c>
      <c r="I492" t="s">
        <v>1019</v>
      </c>
      <c r="J492" s="52">
        <v>29873.21</v>
      </c>
      <c r="K492" s="3">
        <v>44565.89</v>
      </c>
      <c r="L492" s="3" t="str">
        <f>TEXT(DATE(2000, Table1[[#This Row],[Month]], 1), "mmm")</f>
        <v>Feb</v>
      </c>
      <c r="R492">
        <v>2025</v>
      </c>
      <c r="S492" t="s">
        <v>1041</v>
      </c>
      <c r="T492" t="s">
        <v>1034</v>
      </c>
      <c r="U492" t="s">
        <v>1073</v>
      </c>
      <c r="V492">
        <v>212</v>
      </c>
      <c r="W492">
        <v>49046.94</v>
      </c>
      <c r="X492">
        <v>53648.38</v>
      </c>
      <c r="Y492">
        <v>31467.77</v>
      </c>
      <c r="Z492" t="s">
        <v>1036</v>
      </c>
      <c r="AD492">
        <v>2022</v>
      </c>
      <c r="AE492" t="s">
        <v>1025</v>
      </c>
      <c r="AF492">
        <v>96664.81</v>
      </c>
      <c r="AG492">
        <v>102035.5</v>
      </c>
    </row>
    <row r="493" spans="1:33" x14ac:dyDescent="0.25">
      <c r="A493" t="s">
        <v>502</v>
      </c>
      <c r="B493" s="52">
        <v>2022</v>
      </c>
      <c r="C493" s="52">
        <v>1</v>
      </c>
      <c r="D493" t="s">
        <v>1104</v>
      </c>
      <c r="E493" t="s">
        <v>1108</v>
      </c>
      <c r="F493" t="s">
        <v>1013</v>
      </c>
      <c r="G493" t="s">
        <v>1015</v>
      </c>
      <c r="H493" t="s">
        <v>1017</v>
      </c>
      <c r="I493" t="s">
        <v>1019</v>
      </c>
      <c r="J493" s="52">
        <v>88014.62</v>
      </c>
      <c r="K493" s="3">
        <v>45559.43</v>
      </c>
      <c r="L493" s="3" t="str">
        <f>TEXT(DATE(2000, Table1[[#This Row],[Month]], 1), "mmm")</f>
        <v>Jan</v>
      </c>
      <c r="R493">
        <v>2025</v>
      </c>
      <c r="S493" t="s">
        <v>1050</v>
      </c>
      <c r="T493" t="s">
        <v>1045</v>
      </c>
      <c r="U493" t="s">
        <v>1067</v>
      </c>
      <c r="V493">
        <v>56</v>
      </c>
      <c r="W493">
        <v>13317.42</v>
      </c>
      <c r="X493">
        <v>17570.91</v>
      </c>
      <c r="Y493">
        <v>5690.55</v>
      </c>
      <c r="Z493" t="s">
        <v>1036</v>
      </c>
      <c r="AD493">
        <v>2025</v>
      </c>
      <c r="AE493" t="s">
        <v>1083</v>
      </c>
      <c r="AF493">
        <v>87247.24</v>
      </c>
      <c r="AG493">
        <v>95933.61</v>
      </c>
    </row>
    <row r="494" spans="1:33" x14ac:dyDescent="0.25">
      <c r="A494" t="s">
        <v>503</v>
      </c>
      <c r="B494" s="52">
        <v>2022</v>
      </c>
      <c r="C494" s="52">
        <v>10</v>
      </c>
      <c r="D494" t="s">
        <v>1103</v>
      </c>
      <c r="E494" t="s">
        <v>1107</v>
      </c>
      <c r="F494" t="s">
        <v>1011</v>
      </c>
      <c r="G494" t="s">
        <v>1015</v>
      </c>
      <c r="H494" t="s">
        <v>1013</v>
      </c>
      <c r="I494" t="s">
        <v>1019</v>
      </c>
      <c r="J494" s="52">
        <v>82587.97</v>
      </c>
      <c r="K494" s="3">
        <v>110667.01</v>
      </c>
      <c r="L494" s="3" t="str">
        <f>TEXT(DATE(2000, Table1[[#This Row],[Month]], 1), "mmm")</f>
        <v>Oct</v>
      </c>
      <c r="R494">
        <v>2023</v>
      </c>
      <c r="S494" t="s">
        <v>1066</v>
      </c>
      <c r="T494" t="s">
        <v>1038</v>
      </c>
      <c r="U494" t="s">
        <v>1068</v>
      </c>
      <c r="V494">
        <v>80</v>
      </c>
      <c r="W494">
        <v>5689.48</v>
      </c>
      <c r="X494">
        <v>7169.4699999999993</v>
      </c>
      <c r="Y494">
        <v>3814.51</v>
      </c>
      <c r="Z494" t="s">
        <v>1044</v>
      </c>
      <c r="AD494">
        <v>2023</v>
      </c>
      <c r="AE494" t="s">
        <v>1084</v>
      </c>
      <c r="AF494">
        <v>21923.34</v>
      </c>
      <c r="AG494">
        <v>35910.120000000003</v>
      </c>
    </row>
    <row r="495" spans="1:33" x14ac:dyDescent="0.25">
      <c r="A495" t="s">
        <v>504</v>
      </c>
      <c r="B495" s="52">
        <v>2023</v>
      </c>
      <c r="C495" s="52">
        <v>8</v>
      </c>
      <c r="D495" t="s">
        <v>1104</v>
      </c>
      <c r="E495" t="s">
        <v>1107</v>
      </c>
      <c r="F495" t="s">
        <v>1013</v>
      </c>
      <c r="G495" t="s">
        <v>1014</v>
      </c>
      <c r="H495" t="s">
        <v>1017</v>
      </c>
      <c r="I495" t="s">
        <v>1019</v>
      </c>
      <c r="J495" s="52">
        <v>86067.42</v>
      </c>
      <c r="K495" s="3">
        <v>98869.08</v>
      </c>
      <c r="L495" s="3" t="str">
        <f>TEXT(DATE(2000, Table1[[#This Row],[Month]], 1), "mmm")</f>
        <v>Aug</v>
      </c>
      <c r="R495">
        <v>2024</v>
      </c>
      <c r="S495" t="s">
        <v>1033</v>
      </c>
      <c r="T495" t="s">
        <v>1045</v>
      </c>
      <c r="U495" t="s">
        <v>1075</v>
      </c>
      <c r="V495">
        <v>125</v>
      </c>
      <c r="W495">
        <v>24727.040000000001</v>
      </c>
      <c r="X495">
        <v>28045.58</v>
      </c>
      <c r="Y495">
        <v>8829.64</v>
      </c>
      <c r="Z495" t="s">
        <v>1049</v>
      </c>
      <c r="AD495">
        <v>2025</v>
      </c>
      <c r="AE495" t="s">
        <v>1083</v>
      </c>
      <c r="AF495">
        <v>75604.759999999995</v>
      </c>
      <c r="AG495">
        <v>94375.51999999999</v>
      </c>
    </row>
    <row r="496" spans="1:33" x14ac:dyDescent="0.25">
      <c r="A496" t="s">
        <v>505</v>
      </c>
      <c r="B496" s="52">
        <v>2023</v>
      </c>
      <c r="C496" s="52">
        <v>2</v>
      </c>
      <c r="D496" t="s">
        <v>1104</v>
      </c>
      <c r="E496" t="s">
        <v>1107</v>
      </c>
      <c r="F496" t="s">
        <v>1013</v>
      </c>
      <c r="G496" t="s">
        <v>1015</v>
      </c>
      <c r="H496" t="s">
        <v>1017</v>
      </c>
      <c r="I496" t="s">
        <v>1019</v>
      </c>
      <c r="J496" s="52">
        <v>66261.41</v>
      </c>
      <c r="K496" s="3">
        <v>93664.67</v>
      </c>
      <c r="L496" s="3" t="str">
        <f>TEXT(DATE(2000, Table1[[#This Row],[Month]], 1), "mmm")</f>
        <v>Feb</v>
      </c>
      <c r="R496">
        <v>2024</v>
      </c>
      <c r="S496" t="s">
        <v>1071</v>
      </c>
      <c r="T496" t="s">
        <v>1038</v>
      </c>
      <c r="U496" t="s">
        <v>1080</v>
      </c>
      <c r="V496">
        <v>486</v>
      </c>
      <c r="W496">
        <v>11114.92</v>
      </c>
      <c r="X496">
        <v>17637.93</v>
      </c>
      <c r="Y496">
        <v>4581.26</v>
      </c>
      <c r="Z496" t="s">
        <v>1051</v>
      </c>
      <c r="AD496">
        <v>2025</v>
      </c>
      <c r="AE496" t="s">
        <v>1024</v>
      </c>
      <c r="AF496">
        <v>55112.19</v>
      </c>
      <c r="AG496">
        <v>74036.14</v>
      </c>
    </row>
    <row r="497" spans="1:33" x14ac:dyDescent="0.25">
      <c r="A497" t="s">
        <v>506</v>
      </c>
      <c r="B497" s="52">
        <v>2023</v>
      </c>
      <c r="C497" s="52">
        <v>8</v>
      </c>
      <c r="D497" t="s">
        <v>1104</v>
      </c>
      <c r="E497" t="s">
        <v>1108</v>
      </c>
      <c r="F497" t="s">
        <v>1012</v>
      </c>
      <c r="G497" t="s">
        <v>1015</v>
      </c>
      <c r="H497" t="s">
        <v>1013</v>
      </c>
      <c r="I497" t="s">
        <v>1018</v>
      </c>
      <c r="J497" s="52">
        <v>78647.149999999994</v>
      </c>
      <c r="K497" s="3">
        <v>42202.87</v>
      </c>
      <c r="L497" s="3" t="str">
        <f>TEXT(DATE(2000, Table1[[#This Row],[Month]], 1), "mmm")</f>
        <v>Aug</v>
      </c>
      <c r="R497">
        <v>2023</v>
      </c>
      <c r="S497" t="s">
        <v>1058</v>
      </c>
      <c r="T497" t="s">
        <v>1056</v>
      </c>
      <c r="U497" t="s">
        <v>1072</v>
      </c>
      <c r="V497">
        <v>205</v>
      </c>
      <c r="W497">
        <v>46544.57</v>
      </c>
      <c r="X497">
        <v>56126.23</v>
      </c>
      <c r="Y497">
        <v>16761</v>
      </c>
      <c r="Z497" t="s">
        <v>1040</v>
      </c>
      <c r="AD497">
        <v>2023</v>
      </c>
      <c r="AE497" t="s">
        <v>1081</v>
      </c>
      <c r="AF497">
        <v>18747.5</v>
      </c>
      <c r="AG497">
        <v>24761.01</v>
      </c>
    </row>
    <row r="498" spans="1:33" x14ac:dyDescent="0.25">
      <c r="A498" t="s">
        <v>507</v>
      </c>
      <c r="B498" s="52">
        <v>2022</v>
      </c>
      <c r="C498" s="52">
        <v>6</v>
      </c>
      <c r="D498" t="s">
        <v>1104</v>
      </c>
      <c r="E498" t="s">
        <v>1107</v>
      </c>
      <c r="F498" t="s">
        <v>1013</v>
      </c>
      <c r="G498" t="s">
        <v>1014</v>
      </c>
      <c r="H498" t="s">
        <v>1017</v>
      </c>
      <c r="I498" t="s">
        <v>1018</v>
      </c>
      <c r="J498" s="52">
        <v>7309.04</v>
      </c>
      <c r="K498" s="3">
        <v>23608.93</v>
      </c>
      <c r="L498" s="3" t="str">
        <f>TEXT(DATE(2000, Table1[[#This Row],[Month]], 1), "mmm")</f>
        <v>Jun</v>
      </c>
      <c r="R498">
        <v>2023</v>
      </c>
      <c r="S498" t="s">
        <v>1071</v>
      </c>
      <c r="T498" t="s">
        <v>1034</v>
      </c>
      <c r="U498" t="s">
        <v>1069</v>
      </c>
      <c r="V498">
        <v>331</v>
      </c>
      <c r="W498">
        <v>32232.76</v>
      </c>
      <c r="X498">
        <v>39356.959999999999</v>
      </c>
      <c r="Y498">
        <v>15773.29</v>
      </c>
      <c r="Z498" t="s">
        <v>1044</v>
      </c>
      <c r="AD498">
        <v>2023</v>
      </c>
      <c r="AE498" t="s">
        <v>1084</v>
      </c>
      <c r="AF498">
        <v>46134.97</v>
      </c>
      <c r="AG498">
        <v>61546.23</v>
      </c>
    </row>
    <row r="499" spans="1:33" x14ac:dyDescent="0.25">
      <c r="A499" t="s">
        <v>508</v>
      </c>
      <c r="B499" s="52">
        <v>2022</v>
      </c>
      <c r="C499" s="52">
        <v>3</v>
      </c>
      <c r="D499" t="s">
        <v>1104</v>
      </c>
      <c r="E499" t="s">
        <v>1108</v>
      </c>
      <c r="F499" t="s">
        <v>1013</v>
      </c>
      <c r="G499" t="s">
        <v>1014</v>
      </c>
      <c r="H499" t="s">
        <v>1017</v>
      </c>
      <c r="I499" t="s">
        <v>1018</v>
      </c>
      <c r="J499" s="52">
        <v>47583.63</v>
      </c>
      <c r="K499" s="3">
        <v>72793.789999999994</v>
      </c>
      <c r="L499" s="3" t="str">
        <f>TEXT(DATE(2000, Table1[[#This Row],[Month]], 1), "mmm")</f>
        <v>Mar</v>
      </c>
      <c r="R499">
        <v>2023</v>
      </c>
      <c r="S499" t="s">
        <v>1058</v>
      </c>
      <c r="T499" t="s">
        <v>1045</v>
      </c>
      <c r="U499" t="s">
        <v>1067</v>
      </c>
      <c r="V499">
        <v>541</v>
      </c>
      <c r="W499">
        <v>40150.82</v>
      </c>
      <c r="X499">
        <v>40779.67</v>
      </c>
      <c r="Y499">
        <v>26537.02</v>
      </c>
      <c r="Z499" t="s">
        <v>1040</v>
      </c>
      <c r="AD499">
        <v>2023</v>
      </c>
      <c r="AE499" t="s">
        <v>1025</v>
      </c>
      <c r="AF499">
        <v>10542.46</v>
      </c>
      <c r="AG499">
        <v>26277.64</v>
      </c>
    </row>
    <row r="500" spans="1:33" x14ac:dyDescent="0.25">
      <c r="A500" t="s">
        <v>509</v>
      </c>
      <c r="B500" s="52">
        <v>2022</v>
      </c>
      <c r="C500" s="52">
        <v>11</v>
      </c>
      <c r="D500" t="s">
        <v>1104</v>
      </c>
      <c r="E500" t="s">
        <v>1108</v>
      </c>
      <c r="F500" t="s">
        <v>1012</v>
      </c>
      <c r="G500" t="s">
        <v>1014</v>
      </c>
      <c r="H500" t="s">
        <v>1013</v>
      </c>
      <c r="I500" t="s">
        <v>1020</v>
      </c>
      <c r="J500" s="52">
        <v>47057.62</v>
      </c>
      <c r="K500" s="3">
        <v>109375.55</v>
      </c>
      <c r="L500" s="3" t="str">
        <f>TEXT(DATE(2000, Table1[[#This Row],[Month]], 1), "mmm")</f>
        <v>Nov</v>
      </c>
      <c r="R500">
        <v>2025</v>
      </c>
      <c r="S500" t="s">
        <v>1066</v>
      </c>
      <c r="T500" t="s">
        <v>1045</v>
      </c>
      <c r="U500" t="s">
        <v>1075</v>
      </c>
      <c r="V500">
        <v>631</v>
      </c>
      <c r="W500">
        <v>26249.22</v>
      </c>
      <c r="X500">
        <v>35762.400000000001</v>
      </c>
      <c r="Y500">
        <v>15069.79</v>
      </c>
      <c r="Z500" t="s">
        <v>1049</v>
      </c>
      <c r="AD500">
        <v>2024</v>
      </c>
      <c r="AE500" t="s">
        <v>1081</v>
      </c>
      <c r="AF500">
        <v>41550.800000000003</v>
      </c>
      <c r="AG500">
        <v>49900.47</v>
      </c>
    </row>
    <row r="501" spans="1:33" x14ac:dyDescent="0.25">
      <c r="A501" t="s">
        <v>510</v>
      </c>
      <c r="B501" s="52">
        <v>2024</v>
      </c>
      <c r="C501" s="52">
        <v>7</v>
      </c>
      <c r="D501" t="s">
        <v>1104</v>
      </c>
      <c r="E501" t="s">
        <v>1108</v>
      </c>
      <c r="F501" t="s">
        <v>1011</v>
      </c>
      <c r="G501" t="s">
        <v>1015</v>
      </c>
      <c r="H501" t="s">
        <v>1016</v>
      </c>
      <c r="I501" t="s">
        <v>1020</v>
      </c>
      <c r="J501" s="52">
        <v>30994</v>
      </c>
      <c r="K501" s="3">
        <v>61186.2</v>
      </c>
      <c r="L501" s="3" t="str">
        <f>TEXT(DATE(2000, Table1[[#This Row],[Month]], 1), "mmm")</f>
        <v>Jul</v>
      </c>
      <c r="R501">
        <v>2023</v>
      </c>
      <c r="S501" t="s">
        <v>1071</v>
      </c>
      <c r="T501" t="s">
        <v>1056</v>
      </c>
      <c r="U501" t="s">
        <v>1060</v>
      </c>
      <c r="V501">
        <v>563</v>
      </c>
      <c r="W501">
        <v>33490.15</v>
      </c>
      <c r="X501">
        <v>36239.769999999997</v>
      </c>
      <c r="Y501">
        <v>21710.34</v>
      </c>
      <c r="Z501" t="s">
        <v>1049</v>
      </c>
      <c r="AD501">
        <v>2025</v>
      </c>
      <c r="AE501" t="s">
        <v>1082</v>
      </c>
      <c r="AF501">
        <v>51783.34</v>
      </c>
      <c r="AG501">
        <v>66680.58</v>
      </c>
    </row>
    <row r="502" spans="1:33" x14ac:dyDescent="0.25">
      <c r="A502" t="s">
        <v>511</v>
      </c>
      <c r="B502" s="52">
        <v>2023</v>
      </c>
      <c r="C502" s="52">
        <v>5</v>
      </c>
      <c r="D502" t="s">
        <v>1104</v>
      </c>
      <c r="E502" t="s">
        <v>1107</v>
      </c>
      <c r="F502" t="s">
        <v>1011</v>
      </c>
      <c r="G502" t="s">
        <v>1014</v>
      </c>
      <c r="H502" t="s">
        <v>1016</v>
      </c>
      <c r="I502" t="s">
        <v>1020</v>
      </c>
      <c r="J502" s="52">
        <v>60534.3</v>
      </c>
      <c r="K502" s="3">
        <v>74322.559999999998</v>
      </c>
      <c r="L502" s="3" t="str">
        <f>TEXT(DATE(2000, Table1[[#This Row],[Month]], 1), "mmm")</f>
        <v>May</v>
      </c>
    </row>
    <row r="503" spans="1:33" x14ac:dyDescent="0.25">
      <c r="A503" t="s">
        <v>512</v>
      </c>
      <c r="B503" s="52">
        <v>2024</v>
      </c>
      <c r="C503" s="52">
        <v>9</v>
      </c>
      <c r="D503" t="s">
        <v>1104</v>
      </c>
      <c r="E503" t="s">
        <v>1107</v>
      </c>
      <c r="F503" t="s">
        <v>1012</v>
      </c>
      <c r="G503" t="s">
        <v>1014</v>
      </c>
      <c r="H503" t="s">
        <v>1013</v>
      </c>
      <c r="I503" t="s">
        <v>1018</v>
      </c>
      <c r="J503" s="52">
        <v>69634.87</v>
      </c>
      <c r="K503" s="3">
        <v>64195.360000000001</v>
      </c>
      <c r="L503" s="3" t="str">
        <f>TEXT(DATE(2000, Table1[[#This Row],[Month]], 1), "mmm")</f>
        <v>Sep</v>
      </c>
    </row>
    <row r="504" spans="1:33" x14ac:dyDescent="0.25">
      <c r="A504" t="s">
        <v>513</v>
      </c>
      <c r="B504" s="52">
        <v>2023</v>
      </c>
      <c r="C504" s="52">
        <v>10</v>
      </c>
      <c r="D504" t="s">
        <v>1103</v>
      </c>
      <c r="E504" t="s">
        <v>1108</v>
      </c>
      <c r="F504" t="s">
        <v>1012</v>
      </c>
      <c r="G504" t="s">
        <v>1014</v>
      </c>
      <c r="H504" t="s">
        <v>1017</v>
      </c>
      <c r="I504" t="s">
        <v>1019</v>
      </c>
      <c r="J504" s="52">
        <v>62314.34</v>
      </c>
      <c r="K504" s="3">
        <v>88229.23</v>
      </c>
      <c r="L504" s="3" t="str">
        <f>TEXT(DATE(2000, Table1[[#This Row],[Month]], 1), "mmm")</f>
        <v>Oct</v>
      </c>
    </row>
    <row r="505" spans="1:33" x14ac:dyDescent="0.25">
      <c r="A505" t="s">
        <v>514</v>
      </c>
      <c r="B505" s="52">
        <v>2022</v>
      </c>
      <c r="C505" s="52">
        <v>6</v>
      </c>
      <c r="D505" t="s">
        <v>1103</v>
      </c>
      <c r="E505" t="s">
        <v>1108</v>
      </c>
      <c r="F505" t="s">
        <v>1013</v>
      </c>
      <c r="G505" t="s">
        <v>1014</v>
      </c>
      <c r="H505" t="s">
        <v>1013</v>
      </c>
      <c r="I505" t="s">
        <v>1020</v>
      </c>
      <c r="J505" s="52">
        <v>74345.64</v>
      </c>
      <c r="K505" s="3">
        <v>84872.35</v>
      </c>
      <c r="L505" s="3" t="str">
        <f>TEXT(DATE(2000, Table1[[#This Row],[Month]], 1), "mmm")</f>
        <v>Jun</v>
      </c>
    </row>
    <row r="506" spans="1:33" x14ac:dyDescent="0.25">
      <c r="A506" t="s">
        <v>515</v>
      </c>
      <c r="B506" s="52">
        <v>2023</v>
      </c>
      <c r="C506" s="52">
        <v>1</v>
      </c>
      <c r="D506" t="s">
        <v>1103</v>
      </c>
      <c r="E506" t="s">
        <v>1107</v>
      </c>
      <c r="F506" t="s">
        <v>1012</v>
      </c>
      <c r="G506" t="s">
        <v>1015</v>
      </c>
      <c r="H506" t="s">
        <v>1017</v>
      </c>
      <c r="I506" t="s">
        <v>1018</v>
      </c>
      <c r="J506" s="52">
        <v>78336.39</v>
      </c>
      <c r="K506" s="3">
        <v>63206.52</v>
      </c>
      <c r="L506" s="3" t="str">
        <f>TEXT(DATE(2000, Table1[[#This Row],[Month]], 1), "mmm")</f>
        <v>Jan</v>
      </c>
    </row>
    <row r="507" spans="1:33" x14ac:dyDescent="0.25">
      <c r="A507" t="s">
        <v>516</v>
      </c>
      <c r="B507" s="52">
        <v>2024</v>
      </c>
      <c r="C507" s="52">
        <v>9</v>
      </c>
      <c r="D507" t="s">
        <v>1104</v>
      </c>
      <c r="E507" t="s">
        <v>1108</v>
      </c>
      <c r="F507" t="s">
        <v>1013</v>
      </c>
      <c r="G507" t="s">
        <v>1014</v>
      </c>
      <c r="H507" t="s">
        <v>1013</v>
      </c>
      <c r="I507" t="s">
        <v>1018</v>
      </c>
      <c r="J507" s="52">
        <v>32960.49</v>
      </c>
      <c r="K507" s="3">
        <v>49581.24</v>
      </c>
      <c r="L507" s="3" t="str">
        <f>TEXT(DATE(2000, Table1[[#This Row],[Month]], 1), "mmm")</f>
        <v>Sep</v>
      </c>
    </row>
    <row r="508" spans="1:33" x14ac:dyDescent="0.25">
      <c r="A508" t="s">
        <v>517</v>
      </c>
      <c r="B508" s="52">
        <v>2022</v>
      </c>
      <c r="C508" s="52">
        <v>12</v>
      </c>
      <c r="D508" t="s">
        <v>1104</v>
      </c>
      <c r="E508" t="s">
        <v>1107</v>
      </c>
      <c r="F508" t="s">
        <v>1012</v>
      </c>
      <c r="G508" t="s">
        <v>1015</v>
      </c>
      <c r="H508" t="s">
        <v>1016</v>
      </c>
      <c r="I508" t="s">
        <v>1020</v>
      </c>
      <c r="J508" s="52">
        <v>35415.74</v>
      </c>
      <c r="K508" s="3">
        <v>47196.52</v>
      </c>
      <c r="L508" s="3" t="str">
        <f>TEXT(DATE(2000, Table1[[#This Row],[Month]], 1), "mmm")</f>
        <v>Dec</v>
      </c>
    </row>
    <row r="509" spans="1:33" x14ac:dyDescent="0.25">
      <c r="A509" t="s">
        <v>518</v>
      </c>
      <c r="B509" s="52">
        <v>2024</v>
      </c>
      <c r="C509" s="52">
        <v>2</v>
      </c>
      <c r="D509" t="s">
        <v>1104</v>
      </c>
      <c r="E509" t="s">
        <v>1107</v>
      </c>
      <c r="F509" t="s">
        <v>1012</v>
      </c>
      <c r="G509" t="s">
        <v>1015</v>
      </c>
      <c r="H509" t="s">
        <v>1013</v>
      </c>
      <c r="I509" t="s">
        <v>1018</v>
      </c>
      <c r="J509" s="52">
        <v>94526.16</v>
      </c>
      <c r="K509" s="3">
        <v>71705.73</v>
      </c>
      <c r="L509" s="3" t="str">
        <f>TEXT(DATE(2000, Table1[[#This Row],[Month]], 1), "mmm")</f>
        <v>Feb</v>
      </c>
    </row>
    <row r="510" spans="1:33" x14ac:dyDescent="0.25">
      <c r="A510" t="s">
        <v>519</v>
      </c>
      <c r="B510" s="52">
        <v>2024</v>
      </c>
      <c r="C510" s="52">
        <v>10</v>
      </c>
      <c r="D510" t="s">
        <v>1104</v>
      </c>
      <c r="E510" t="s">
        <v>1108</v>
      </c>
      <c r="F510" t="s">
        <v>1011</v>
      </c>
      <c r="G510" t="s">
        <v>1014</v>
      </c>
      <c r="H510" t="s">
        <v>1016</v>
      </c>
      <c r="I510" t="s">
        <v>1020</v>
      </c>
      <c r="J510" s="52">
        <v>30048.34</v>
      </c>
      <c r="K510" s="3">
        <v>24855.51</v>
      </c>
      <c r="L510" s="3" t="str">
        <f>TEXT(DATE(2000, Table1[[#This Row],[Month]], 1), "mmm")</f>
        <v>Oct</v>
      </c>
    </row>
    <row r="511" spans="1:33" x14ac:dyDescent="0.25">
      <c r="A511" t="s">
        <v>520</v>
      </c>
      <c r="B511" s="52">
        <v>2022</v>
      </c>
      <c r="C511" s="52">
        <v>3</v>
      </c>
      <c r="D511" t="s">
        <v>1103</v>
      </c>
      <c r="E511" t="s">
        <v>1107</v>
      </c>
      <c r="F511" t="s">
        <v>1012</v>
      </c>
      <c r="G511" t="s">
        <v>1015</v>
      </c>
      <c r="H511" t="s">
        <v>1017</v>
      </c>
      <c r="I511" t="s">
        <v>1020</v>
      </c>
      <c r="J511" s="52">
        <v>52485.02</v>
      </c>
      <c r="K511" s="3">
        <v>29161.42</v>
      </c>
      <c r="L511" s="3" t="str">
        <f>TEXT(DATE(2000, Table1[[#This Row],[Month]], 1), "mmm")</f>
        <v>Mar</v>
      </c>
    </row>
    <row r="512" spans="1:33" x14ac:dyDescent="0.25">
      <c r="A512" t="s">
        <v>521</v>
      </c>
      <c r="B512" s="52">
        <v>2024</v>
      </c>
      <c r="C512" s="52">
        <v>9</v>
      </c>
      <c r="D512" t="s">
        <v>1104</v>
      </c>
      <c r="E512" t="s">
        <v>1107</v>
      </c>
      <c r="F512" t="s">
        <v>1011</v>
      </c>
      <c r="G512" t="s">
        <v>1015</v>
      </c>
      <c r="H512" t="s">
        <v>1017</v>
      </c>
      <c r="I512" t="s">
        <v>1018</v>
      </c>
      <c r="J512" s="52">
        <v>26985.24</v>
      </c>
      <c r="K512" s="3">
        <v>111915.04</v>
      </c>
      <c r="L512" s="3" t="str">
        <f>TEXT(DATE(2000, Table1[[#This Row],[Month]], 1), "mmm")</f>
        <v>Sep</v>
      </c>
    </row>
    <row r="513" spans="1:12" x14ac:dyDescent="0.25">
      <c r="A513" t="s">
        <v>522</v>
      </c>
      <c r="B513" s="52">
        <v>2023</v>
      </c>
      <c r="C513" s="52">
        <v>3</v>
      </c>
      <c r="D513" t="s">
        <v>1104</v>
      </c>
      <c r="E513" t="s">
        <v>1108</v>
      </c>
      <c r="F513" t="s">
        <v>1013</v>
      </c>
      <c r="G513" t="s">
        <v>1015</v>
      </c>
      <c r="H513" t="s">
        <v>1017</v>
      </c>
      <c r="I513" t="s">
        <v>1018</v>
      </c>
      <c r="J513" s="52">
        <v>20624.259999999998</v>
      </c>
      <c r="K513" s="3">
        <v>20482.13</v>
      </c>
      <c r="L513" s="3" t="str">
        <f>TEXT(DATE(2000, Table1[[#This Row],[Month]], 1), "mmm")</f>
        <v>Mar</v>
      </c>
    </row>
    <row r="514" spans="1:12" x14ac:dyDescent="0.25">
      <c r="A514" t="s">
        <v>523</v>
      </c>
      <c r="B514" s="52">
        <v>2023</v>
      </c>
      <c r="C514" s="52">
        <v>4</v>
      </c>
      <c r="D514" t="s">
        <v>1104</v>
      </c>
      <c r="E514" t="s">
        <v>1108</v>
      </c>
      <c r="F514" t="s">
        <v>1011</v>
      </c>
      <c r="G514" t="s">
        <v>1015</v>
      </c>
      <c r="H514" t="s">
        <v>1016</v>
      </c>
      <c r="I514" t="s">
        <v>1019</v>
      </c>
      <c r="J514" s="52">
        <v>94969.43</v>
      </c>
      <c r="K514" s="3">
        <v>106025.47</v>
      </c>
      <c r="L514" s="3" t="str">
        <f>TEXT(DATE(2000, Table1[[#This Row],[Month]], 1), "mmm")</f>
        <v>Apr</v>
      </c>
    </row>
    <row r="515" spans="1:12" x14ac:dyDescent="0.25">
      <c r="A515" t="s">
        <v>524</v>
      </c>
      <c r="B515" s="52">
        <v>2023</v>
      </c>
      <c r="C515" s="52">
        <v>1</v>
      </c>
      <c r="D515" t="s">
        <v>1103</v>
      </c>
      <c r="E515" t="s">
        <v>1107</v>
      </c>
      <c r="F515" t="s">
        <v>1012</v>
      </c>
      <c r="G515" t="s">
        <v>1014</v>
      </c>
      <c r="H515" t="s">
        <v>1017</v>
      </c>
      <c r="I515" t="s">
        <v>1019</v>
      </c>
      <c r="J515" s="52">
        <v>11490.92</v>
      </c>
      <c r="K515" s="3">
        <v>45274.39</v>
      </c>
      <c r="L515" s="3" t="str">
        <f>TEXT(DATE(2000, Table1[[#This Row],[Month]], 1), "mmm")</f>
        <v>Jan</v>
      </c>
    </row>
    <row r="516" spans="1:12" x14ac:dyDescent="0.25">
      <c r="A516" t="s">
        <v>525</v>
      </c>
      <c r="B516" s="52">
        <v>2022</v>
      </c>
      <c r="C516" s="52">
        <v>9</v>
      </c>
      <c r="D516" t="s">
        <v>1103</v>
      </c>
      <c r="E516" t="s">
        <v>1108</v>
      </c>
      <c r="F516" t="s">
        <v>1013</v>
      </c>
      <c r="G516" t="s">
        <v>1015</v>
      </c>
      <c r="H516" t="s">
        <v>1017</v>
      </c>
      <c r="I516" t="s">
        <v>1020</v>
      </c>
      <c r="J516" s="52">
        <v>53507.72</v>
      </c>
      <c r="K516" s="3">
        <v>84646.92</v>
      </c>
      <c r="L516" s="3" t="str">
        <f>TEXT(DATE(2000, Table1[[#This Row],[Month]], 1), "mmm")</f>
        <v>Sep</v>
      </c>
    </row>
    <row r="517" spans="1:12" x14ac:dyDescent="0.25">
      <c r="A517" t="s">
        <v>526</v>
      </c>
      <c r="B517" s="52">
        <v>2024</v>
      </c>
      <c r="C517" s="52">
        <v>5</v>
      </c>
      <c r="D517" t="s">
        <v>1104</v>
      </c>
      <c r="E517" t="s">
        <v>1108</v>
      </c>
      <c r="F517" t="s">
        <v>1013</v>
      </c>
      <c r="G517" t="s">
        <v>1015</v>
      </c>
      <c r="H517" t="s">
        <v>1013</v>
      </c>
      <c r="I517" t="s">
        <v>1019</v>
      </c>
      <c r="J517" s="52">
        <v>47312.5</v>
      </c>
      <c r="K517" s="3">
        <v>73528.67</v>
      </c>
      <c r="L517" s="3" t="str">
        <f>TEXT(DATE(2000, Table1[[#This Row],[Month]], 1), "mmm")</f>
        <v>May</v>
      </c>
    </row>
    <row r="518" spans="1:12" x14ac:dyDescent="0.25">
      <c r="A518" t="s">
        <v>527</v>
      </c>
      <c r="B518" s="52">
        <v>2023</v>
      </c>
      <c r="C518" s="52">
        <v>12</v>
      </c>
      <c r="D518" t="s">
        <v>1104</v>
      </c>
      <c r="E518" t="s">
        <v>1108</v>
      </c>
      <c r="F518" t="s">
        <v>1012</v>
      </c>
      <c r="G518" t="s">
        <v>1014</v>
      </c>
      <c r="H518" t="s">
        <v>1013</v>
      </c>
      <c r="I518" t="s">
        <v>1018</v>
      </c>
      <c r="J518" s="52">
        <v>11053.15</v>
      </c>
      <c r="K518" s="3">
        <v>55860</v>
      </c>
      <c r="L518" s="3" t="str">
        <f>TEXT(DATE(2000, Table1[[#This Row],[Month]], 1), "mmm")</f>
        <v>Dec</v>
      </c>
    </row>
    <row r="519" spans="1:12" x14ac:dyDescent="0.25">
      <c r="A519" t="s">
        <v>528</v>
      </c>
      <c r="B519" s="52">
        <v>2023</v>
      </c>
      <c r="C519" s="52">
        <v>10</v>
      </c>
      <c r="D519" t="s">
        <v>1103</v>
      </c>
      <c r="E519" t="s">
        <v>1108</v>
      </c>
      <c r="F519" t="s">
        <v>1011</v>
      </c>
      <c r="G519" t="s">
        <v>1014</v>
      </c>
      <c r="H519" t="s">
        <v>1016</v>
      </c>
      <c r="I519" t="s">
        <v>1018</v>
      </c>
      <c r="J519" s="52">
        <v>70496.12</v>
      </c>
      <c r="K519" s="3">
        <v>37295.550000000003</v>
      </c>
      <c r="L519" s="3" t="str">
        <f>TEXT(DATE(2000, Table1[[#This Row],[Month]], 1), "mmm")</f>
        <v>Oct</v>
      </c>
    </row>
    <row r="520" spans="1:12" x14ac:dyDescent="0.25">
      <c r="A520" t="s">
        <v>529</v>
      </c>
      <c r="B520" s="52">
        <v>2023</v>
      </c>
      <c r="C520" s="52">
        <v>12</v>
      </c>
      <c r="D520" t="s">
        <v>1104</v>
      </c>
      <c r="E520" t="s">
        <v>1107</v>
      </c>
      <c r="F520" t="s">
        <v>1011</v>
      </c>
      <c r="G520" t="s">
        <v>1015</v>
      </c>
      <c r="H520" t="s">
        <v>1016</v>
      </c>
      <c r="I520" t="s">
        <v>1019</v>
      </c>
      <c r="J520" s="52">
        <v>82135.27</v>
      </c>
      <c r="K520" s="3">
        <v>28654.83</v>
      </c>
      <c r="L520" s="3" t="str">
        <f>TEXT(DATE(2000, Table1[[#This Row],[Month]], 1), "mmm")</f>
        <v>Dec</v>
      </c>
    </row>
    <row r="521" spans="1:12" x14ac:dyDescent="0.25">
      <c r="A521" t="s">
        <v>530</v>
      </c>
      <c r="B521" s="52">
        <v>2022</v>
      </c>
      <c r="C521" s="52">
        <v>10</v>
      </c>
      <c r="D521" t="s">
        <v>1104</v>
      </c>
      <c r="E521" t="s">
        <v>1107</v>
      </c>
      <c r="F521" t="s">
        <v>1012</v>
      </c>
      <c r="G521" t="s">
        <v>1014</v>
      </c>
      <c r="H521" t="s">
        <v>1016</v>
      </c>
      <c r="I521" t="s">
        <v>1018</v>
      </c>
      <c r="J521" s="52">
        <v>49237.02</v>
      </c>
      <c r="K521" s="3">
        <v>105088.03</v>
      </c>
      <c r="L521" s="3" t="str">
        <f>TEXT(DATE(2000, Table1[[#This Row],[Month]], 1), "mmm")</f>
        <v>Oct</v>
      </c>
    </row>
    <row r="522" spans="1:12" x14ac:dyDescent="0.25">
      <c r="A522" t="s">
        <v>531</v>
      </c>
      <c r="B522" s="52">
        <v>2023</v>
      </c>
      <c r="C522" s="52">
        <v>4</v>
      </c>
      <c r="D522" t="s">
        <v>1103</v>
      </c>
      <c r="E522" t="s">
        <v>1108</v>
      </c>
      <c r="F522" t="s">
        <v>1013</v>
      </c>
      <c r="G522" t="s">
        <v>1014</v>
      </c>
      <c r="H522" t="s">
        <v>1016</v>
      </c>
      <c r="I522" t="s">
        <v>1019</v>
      </c>
      <c r="J522" s="52">
        <v>69584.02</v>
      </c>
      <c r="K522" s="3">
        <v>91251.61</v>
      </c>
      <c r="L522" s="3" t="str">
        <f>TEXT(DATE(2000, Table1[[#This Row],[Month]], 1), "mmm")</f>
        <v>Apr</v>
      </c>
    </row>
    <row r="523" spans="1:12" x14ac:dyDescent="0.25">
      <c r="A523" t="s">
        <v>532</v>
      </c>
      <c r="B523" s="52">
        <v>2024</v>
      </c>
      <c r="C523" s="52">
        <v>1</v>
      </c>
      <c r="D523" t="s">
        <v>1104</v>
      </c>
      <c r="E523" t="s">
        <v>1107</v>
      </c>
      <c r="F523" t="s">
        <v>1013</v>
      </c>
      <c r="G523" t="s">
        <v>1015</v>
      </c>
      <c r="H523" t="s">
        <v>1017</v>
      </c>
      <c r="I523" t="s">
        <v>1020</v>
      </c>
      <c r="J523" s="52">
        <v>56491.95</v>
      </c>
      <c r="K523" s="3">
        <v>77846.94</v>
      </c>
      <c r="L523" s="3" t="str">
        <f>TEXT(DATE(2000, Table1[[#This Row],[Month]], 1), "mmm")</f>
        <v>Jan</v>
      </c>
    </row>
    <row r="524" spans="1:12" x14ac:dyDescent="0.25">
      <c r="A524" t="s">
        <v>533</v>
      </c>
      <c r="B524" s="52">
        <v>2024</v>
      </c>
      <c r="C524" s="52">
        <v>2</v>
      </c>
      <c r="D524" t="s">
        <v>1104</v>
      </c>
      <c r="E524" t="s">
        <v>1107</v>
      </c>
      <c r="F524" t="s">
        <v>1013</v>
      </c>
      <c r="G524" t="s">
        <v>1015</v>
      </c>
      <c r="H524" t="s">
        <v>1016</v>
      </c>
      <c r="I524" t="s">
        <v>1020</v>
      </c>
      <c r="J524" s="52">
        <v>62932.71</v>
      </c>
      <c r="K524" s="3">
        <v>15556.02</v>
      </c>
      <c r="L524" s="3" t="str">
        <f>TEXT(DATE(2000, Table1[[#This Row],[Month]], 1), "mmm")</f>
        <v>Feb</v>
      </c>
    </row>
    <row r="525" spans="1:12" x14ac:dyDescent="0.25">
      <c r="A525" t="s">
        <v>534</v>
      </c>
      <c r="B525" s="52">
        <v>2023</v>
      </c>
      <c r="C525" s="52">
        <v>12</v>
      </c>
      <c r="D525" t="s">
        <v>1104</v>
      </c>
      <c r="E525" t="s">
        <v>1108</v>
      </c>
      <c r="F525" t="s">
        <v>1011</v>
      </c>
      <c r="G525" t="s">
        <v>1015</v>
      </c>
      <c r="H525" t="s">
        <v>1017</v>
      </c>
      <c r="I525" t="s">
        <v>1020</v>
      </c>
      <c r="J525" s="52">
        <v>16791.32</v>
      </c>
      <c r="K525" s="3">
        <v>78309.73</v>
      </c>
      <c r="L525" s="3" t="str">
        <f>TEXT(DATE(2000, Table1[[#This Row],[Month]], 1), "mmm")</f>
        <v>Dec</v>
      </c>
    </row>
    <row r="526" spans="1:12" x14ac:dyDescent="0.25">
      <c r="A526" t="s">
        <v>535</v>
      </c>
      <c r="B526" s="52">
        <v>2024</v>
      </c>
      <c r="C526" s="52">
        <v>4</v>
      </c>
      <c r="D526" t="s">
        <v>1104</v>
      </c>
      <c r="E526" t="s">
        <v>1107</v>
      </c>
      <c r="F526" t="s">
        <v>1013</v>
      </c>
      <c r="G526" t="s">
        <v>1014</v>
      </c>
      <c r="H526" t="s">
        <v>1013</v>
      </c>
      <c r="I526" t="s">
        <v>1018</v>
      </c>
      <c r="J526" s="52">
        <v>41538.85</v>
      </c>
      <c r="K526" s="3">
        <v>99150.96</v>
      </c>
      <c r="L526" s="3" t="str">
        <f>TEXT(DATE(2000, Table1[[#This Row],[Month]], 1), "mmm")</f>
        <v>Apr</v>
      </c>
    </row>
    <row r="527" spans="1:12" x14ac:dyDescent="0.25">
      <c r="A527" t="s">
        <v>536</v>
      </c>
      <c r="B527" s="52">
        <v>2023</v>
      </c>
      <c r="C527" s="52">
        <v>12</v>
      </c>
      <c r="D527" t="s">
        <v>1104</v>
      </c>
      <c r="E527" t="s">
        <v>1108</v>
      </c>
      <c r="F527" t="s">
        <v>1013</v>
      </c>
      <c r="G527" t="s">
        <v>1015</v>
      </c>
      <c r="H527" t="s">
        <v>1016</v>
      </c>
      <c r="I527" t="s">
        <v>1019</v>
      </c>
      <c r="J527" s="52">
        <v>34999.03</v>
      </c>
      <c r="K527" s="3">
        <v>111074.58</v>
      </c>
      <c r="L527" s="3" t="str">
        <f>TEXT(DATE(2000, Table1[[#This Row],[Month]], 1), "mmm")</f>
        <v>Dec</v>
      </c>
    </row>
    <row r="528" spans="1:12" x14ac:dyDescent="0.25">
      <c r="A528" t="s">
        <v>537</v>
      </c>
      <c r="B528" s="52">
        <v>2023</v>
      </c>
      <c r="C528" s="52">
        <v>2</v>
      </c>
      <c r="D528" t="s">
        <v>1104</v>
      </c>
      <c r="E528" t="s">
        <v>1108</v>
      </c>
      <c r="F528" t="s">
        <v>1013</v>
      </c>
      <c r="G528" t="s">
        <v>1014</v>
      </c>
      <c r="H528" t="s">
        <v>1013</v>
      </c>
      <c r="I528" t="s">
        <v>1019</v>
      </c>
      <c r="J528" s="52">
        <v>75509.429999999993</v>
      </c>
      <c r="K528" s="3">
        <v>42630.73</v>
      </c>
      <c r="L528" s="3" t="str">
        <f>TEXT(DATE(2000, Table1[[#This Row],[Month]], 1), "mmm")</f>
        <v>Feb</v>
      </c>
    </row>
    <row r="529" spans="1:12" x14ac:dyDescent="0.25">
      <c r="A529" t="s">
        <v>538</v>
      </c>
      <c r="B529" s="52">
        <v>2023</v>
      </c>
      <c r="C529" s="52">
        <v>12</v>
      </c>
      <c r="D529" t="s">
        <v>1104</v>
      </c>
      <c r="E529" t="s">
        <v>1108</v>
      </c>
      <c r="F529" t="s">
        <v>1013</v>
      </c>
      <c r="G529" t="s">
        <v>1014</v>
      </c>
      <c r="H529" t="s">
        <v>1017</v>
      </c>
      <c r="I529" t="s">
        <v>1019</v>
      </c>
      <c r="J529" s="52">
        <v>48128.17</v>
      </c>
      <c r="K529" s="3">
        <v>119495.11</v>
      </c>
      <c r="L529" s="3" t="str">
        <f>TEXT(DATE(2000, Table1[[#This Row],[Month]], 1), "mmm")</f>
        <v>Dec</v>
      </c>
    </row>
    <row r="530" spans="1:12" x14ac:dyDescent="0.25">
      <c r="A530" t="s">
        <v>539</v>
      </c>
      <c r="B530" s="52">
        <v>2024</v>
      </c>
      <c r="C530" s="52">
        <v>11</v>
      </c>
      <c r="D530" t="s">
        <v>1103</v>
      </c>
      <c r="E530" t="s">
        <v>1107</v>
      </c>
      <c r="F530" t="s">
        <v>1012</v>
      </c>
      <c r="G530" t="s">
        <v>1015</v>
      </c>
      <c r="H530" t="s">
        <v>1016</v>
      </c>
      <c r="I530" t="s">
        <v>1019</v>
      </c>
      <c r="J530" s="52">
        <v>61413.16</v>
      </c>
      <c r="K530" s="3">
        <v>93306.3</v>
      </c>
      <c r="L530" s="3" t="str">
        <f>TEXT(DATE(2000, Table1[[#This Row],[Month]], 1), "mmm")</f>
        <v>Nov</v>
      </c>
    </row>
    <row r="531" spans="1:12" x14ac:dyDescent="0.25">
      <c r="A531" t="s">
        <v>540</v>
      </c>
      <c r="B531" s="52">
        <v>2024</v>
      </c>
      <c r="C531" s="52">
        <v>3</v>
      </c>
      <c r="D531" t="s">
        <v>1104</v>
      </c>
      <c r="E531" t="s">
        <v>1107</v>
      </c>
      <c r="F531" t="s">
        <v>1011</v>
      </c>
      <c r="G531" t="s">
        <v>1015</v>
      </c>
      <c r="H531" t="s">
        <v>1017</v>
      </c>
      <c r="I531" t="s">
        <v>1018</v>
      </c>
      <c r="J531" s="52">
        <v>95522.65</v>
      </c>
      <c r="K531" s="3">
        <v>33589.89</v>
      </c>
      <c r="L531" s="3" t="str">
        <f>TEXT(DATE(2000, Table1[[#This Row],[Month]], 1), "mmm")</f>
        <v>Mar</v>
      </c>
    </row>
    <row r="532" spans="1:12" x14ac:dyDescent="0.25">
      <c r="A532" t="s">
        <v>541</v>
      </c>
      <c r="B532" s="52">
        <v>2023</v>
      </c>
      <c r="C532" s="52">
        <v>10</v>
      </c>
      <c r="D532" t="s">
        <v>1103</v>
      </c>
      <c r="E532" t="s">
        <v>1108</v>
      </c>
      <c r="F532" t="s">
        <v>1011</v>
      </c>
      <c r="G532" t="s">
        <v>1015</v>
      </c>
      <c r="H532" t="s">
        <v>1016</v>
      </c>
      <c r="I532" t="s">
        <v>1019</v>
      </c>
      <c r="J532" s="52">
        <v>17373.38</v>
      </c>
      <c r="K532" s="3">
        <v>76156.97</v>
      </c>
      <c r="L532" s="3" t="str">
        <f>TEXT(DATE(2000, Table1[[#This Row],[Month]], 1), "mmm")</f>
        <v>Oct</v>
      </c>
    </row>
    <row r="533" spans="1:12" x14ac:dyDescent="0.25">
      <c r="A533" t="s">
        <v>542</v>
      </c>
      <c r="B533" s="52">
        <v>2022</v>
      </c>
      <c r="C533" s="52">
        <v>6</v>
      </c>
      <c r="D533" t="s">
        <v>1103</v>
      </c>
      <c r="E533" t="s">
        <v>1107</v>
      </c>
      <c r="F533" t="s">
        <v>1012</v>
      </c>
      <c r="G533" t="s">
        <v>1014</v>
      </c>
      <c r="H533" t="s">
        <v>1016</v>
      </c>
      <c r="I533" t="s">
        <v>1020</v>
      </c>
      <c r="J533" s="52">
        <v>59679.360000000001</v>
      </c>
      <c r="K533" s="3">
        <v>48952.88</v>
      </c>
      <c r="L533" s="3" t="str">
        <f>TEXT(DATE(2000, Table1[[#This Row],[Month]], 1), "mmm")</f>
        <v>Jun</v>
      </c>
    </row>
    <row r="534" spans="1:12" x14ac:dyDescent="0.25">
      <c r="A534" t="s">
        <v>543</v>
      </c>
      <c r="B534" s="52">
        <v>2023</v>
      </c>
      <c r="C534" s="52">
        <v>6</v>
      </c>
      <c r="D534" t="s">
        <v>1104</v>
      </c>
      <c r="E534" t="s">
        <v>1108</v>
      </c>
      <c r="F534" t="s">
        <v>1013</v>
      </c>
      <c r="G534" t="s">
        <v>1014</v>
      </c>
      <c r="H534" t="s">
        <v>1017</v>
      </c>
      <c r="I534" t="s">
        <v>1018</v>
      </c>
      <c r="J534" s="52">
        <v>18598.810000000001</v>
      </c>
      <c r="K534" s="3">
        <v>19651.93</v>
      </c>
      <c r="L534" s="3" t="str">
        <f>TEXT(DATE(2000, Table1[[#This Row],[Month]], 1), "mmm")</f>
        <v>Jun</v>
      </c>
    </row>
    <row r="535" spans="1:12" x14ac:dyDescent="0.25">
      <c r="A535" t="s">
        <v>544</v>
      </c>
      <c r="B535" s="52">
        <v>2024</v>
      </c>
      <c r="C535" s="52">
        <v>7</v>
      </c>
      <c r="D535" t="s">
        <v>1104</v>
      </c>
      <c r="E535" t="s">
        <v>1107</v>
      </c>
      <c r="F535" t="s">
        <v>1012</v>
      </c>
      <c r="G535" t="s">
        <v>1014</v>
      </c>
      <c r="H535" t="s">
        <v>1013</v>
      </c>
      <c r="I535" t="s">
        <v>1018</v>
      </c>
      <c r="J535" s="52">
        <v>37423.24</v>
      </c>
      <c r="K535" s="3">
        <v>12588.91</v>
      </c>
      <c r="L535" s="3" t="str">
        <f>TEXT(DATE(2000, Table1[[#This Row],[Month]], 1), "mmm")</f>
        <v>Jul</v>
      </c>
    </row>
    <row r="536" spans="1:12" x14ac:dyDescent="0.25">
      <c r="A536" t="s">
        <v>545</v>
      </c>
      <c r="B536" s="52">
        <v>2022</v>
      </c>
      <c r="C536" s="52">
        <v>9</v>
      </c>
      <c r="D536" t="s">
        <v>1103</v>
      </c>
      <c r="E536" t="s">
        <v>1108</v>
      </c>
      <c r="F536" t="s">
        <v>1013</v>
      </c>
      <c r="G536" t="s">
        <v>1015</v>
      </c>
      <c r="H536" t="s">
        <v>1013</v>
      </c>
      <c r="I536" t="s">
        <v>1019</v>
      </c>
      <c r="J536" s="52">
        <v>88512.69</v>
      </c>
      <c r="K536" s="3">
        <v>63442.15</v>
      </c>
      <c r="L536" s="3" t="str">
        <f>TEXT(DATE(2000, Table1[[#This Row],[Month]], 1), "mmm")</f>
        <v>Sep</v>
      </c>
    </row>
    <row r="537" spans="1:12" x14ac:dyDescent="0.25">
      <c r="A537" t="s">
        <v>546</v>
      </c>
      <c r="B537" s="52">
        <v>2022</v>
      </c>
      <c r="C537" s="52">
        <v>5</v>
      </c>
      <c r="D537" t="s">
        <v>1103</v>
      </c>
      <c r="E537" t="s">
        <v>1107</v>
      </c>
      <c r="F537" t="s">
        <v>1012</v>
      </c>
      <c r="G537" t="s">
        <v>1015</v>
      </c>
      <c r="H537" t="s">
        <v>1017</v>
      </c>
      <c r="I537" t="s">
        <v>1020</v>
      </c>
      <c r="J537" s="52">
        <v>5682.75</v>
      </c>
      <c r="K537" s="3">
        <v>53137.37</v>
      </c>
      <c r="L537" s="3" t="str">
        <f>TEXT(DATE(2000, Table1[[#This Row],[Month]], 1), "mmm")</f>
        <v>May</v>
      </c>
    </row>
    <row r="538" spans="1:12" x14ac:dyDescent="0.25">
      <c r="A538" t="s">
        <v>547</v>
      </c>
      <c r="B538" s="52">
        <v>2023</v>
      </c>
      <c r="C538" s="52">
        <v>2</v>
      </c>
      <c r="D538" t="s">
        <v>1104</v>
      </c>
      <c r="E538" t="s">
        <v>1108</v>
      </c>
      <c r="F538" t="s">
        <v>1011</v>
      </c>
      <c r="G538" t="s">
        <v>1015</v>
      </c>
      <c r="H538" t="s">
        <v>1017</v>
      </c>
      <c r="I538" t="s">
        <v>1019</v>
      </c>
      <c r="J538" s="52">
        <v>42163.839999999997</v>
      </c>
      <c r="K538" s="3">
        <v>9994.76</v>
      </c>
      <c r="L538" s="3" t="str">
        <f>TEXT(DATE(2000, Table1[[#This Row],[Month]], 1), "mmm")</f>
        <v>Feb</v>
      </c>
    </row>
    <row r="539" spans="1:12" x14ac:dyDescent="0.25">
      <c r="A539" t="s">
        <v>548</v>
      </c>
      <c r="B539" s="52">
        <v>2023</v>
      </c>
      <c r="C539" s="52">
        <v>10</v>
      </c>
      <c r="D539" t="s">
        <v>1103</v>
      </c>
      <c r="E539" t="s">
        <v>1107</v>
      </c>
      <c r="F539" t="s">
        <v>1012</v>
      </c>
      <c r="G539" t="s">
        <v>1014</v>
      </c>
      <c r="H539" t="s">
        <v>1016</v>
      </c>
      <c r="I539" t="s">
        <v>1020</v>
      </c>
      <c r="J539" s="52">
        <v>18870.62</v>
      </c>
      <c r="K539" s="3">
        <v>97140.52</v>
      </c>
      <c r="L539" s="3" t="str">
        <f>TEXT(DATE(2000, Table1[[#This Row],[Month]], 1), "mmm")</f>
        <v>Oct</v>
      </c>
    </row>
    <row r="540" spans="1:12" x14ac:dyDescent="0.25">
      <c r="A540" t="s">
        <v>549</v>
      </c>
      <c r="B540" s="52">
        <v>2023</v>
      </c>
      <c r="C540" s="52">
        <v>10</v>
      </c>
      <c r="D540" t="s">
        <v>1103</v>
      </c>
      <c r="E540" t="s">
        <v>1107</v>
      </c>
      <c r="F540" t="s">
        <v>1011</v>
      </c>
      <c r="G540" t="s">
        <v>1014</v>
      </c>
      <c r="H540" t="s">
        <v>1013</v>
      </c>
      <c r="I540" t="s">
        <v>1019</v>
      </c>
      <c r="J540" s="52">
        <v>66247.289999999994</v>
      </c>
      <c r="K540" s="3">
        <v>11360.02</v>
      </c>
      <c r="L540" s="3" t="str">
        <f>TEXT(DATE(2000, Table1[[#This Row],[Month]], 1), "mmm")</f>
        <v>Oct</v>
      </c>
    </row>
    <row r="541" spans="1:12" x14ac:dyDescent="0.25">
      <c r="A541" t="s">
        <v>550</v>
      </c>
      <c r="B541" s="52">
        <v>2023</v>
      </c>
      <c r="C541" s="52">
        <v>11</v>
      </c>
      <c r="D541" t="s">
        <v>1103</v>
      </c>
      <c r="E541" t="s">
        <v>1107</v>
      </c>
      <c r="F541" t="s">
        <v>1011</v>
      </c>
      <c r="G541" t="s">
        <v>1014</v>
      </c>
      <c r="H541" t="s">
        <v>1017</v>
      </c>
      <c r="I541" t="s">
        <v>1018</v>
      </c>
      <c r="J541" s="52">
        <v>99820.49</v>
      </c>
      <c r="K541" s="3">
        <v>95643.14</v>
      </c>
      <c r="L541" s="3" t="str">
        <f>TEXT(DATE(2000, Table1[[#This Row],[Month]], 1), "mmm")</f>
        <v>Nov</v>
      </c>
    </row>
    <row r="542" spans="1:12" x14ac:dyDescent="0.25">
      <c r="A542" t="s">
        <v>551</v>
      </c>
      <c r="B542" s="52">
        <v>2022</v>
      </c>
      <c r="C542" s="52">
        <v>1</v>
      </c>
      <c r="D542" t="s">
        <v>1104</v>
      </c>
      <c r="E542" t="s">
        <v>1107</v>
      </c>
      <c r="F542" t="s">
        <v>1012</v>
      </c>
      <c r="G542" t="s">
        <v>1015</v>
      </c>
      <c r="H542" t="s">
        <v>1017</v>
      </c>
      <c r="I542" t="s">
        <v>1018</v>
      </c>
      <c r="J542" s="52">
        <v>78421.509999999995</v>
      </c>
      <c r="K542" s="3">
        <v>92261.42</v>
      </c>
      <c r="L542" s="3" t="str">
        <f>TEXT(DATE(2000, Table1[[#This Row],[Month]], 1), "mmm")</f>
        <v>Jan</v>
      </c>
    </row>
    <row r="543" spans="1:12" x14ac:dyDescent="0.25">
      <c r="A543" t="s">
        <v>552</v>
      </c>
      <c r="B543" s="52">
        <v>2022</v>
      </c>
      <c r="C543" s="52">
        <v>1</v>
      </c>
      <c r="D543" t="s">
        <v>1103</v>
      </c>
      <c r="E543" t="s">
        <v>1107</v>
      </c>
      <c r="F543" t="s">
        <v>1013</v>
      </c>
      <c r="G543" t="s">
        <v>1014</v>
      </c>
      <c r="H543" t="s">
        <v>1016</v>
      </c>
      <c r="I543" t="s">
        <v>1019</v>
      </c>
      <c r="J543" s="52">
        <v>71463.8</v>
      </c>
      <c r="K543" s="3">
        <v>72327.070000000007</v>
      </c>
      <c r="L543" s="3" t="str">
        <f>TEXT(DATE(2000, Table1[[#This Row],[Month]], 1), "mmm")</f>
        <v>Jan</v>
      </c>
    </row>
    <row r="544" spans="1:12" x14ac:dyDescent="0.25">
      <c r="A544" t="s">
        <v>553</v>
      </c>
      <c r="B544" s="52">
        <v>2022</v>
      </c>
      <c r="C544" s="52">
        <v>9</v>
      </c>
      <c r="D544" t="s">
        <v>1103</v>
      </c>
      <c r="E544" t="s">
        <v>1108</v>
      </c>
      <c r="F544" t="s">
        <v>1011</v>
      </c>
      <c r="G544" t="s">
        <v>1015</v>
      </c>
      <c r="H544" t="s">
        <v>1013</v>
      </c>
      <c r="I544" t="s">
        <v>1018</v>
      </c>
      <c r="J544" s="52">
        <v>70079.64</v>
      </c>
      <c r="K544" s="3">
        <v>100605.21</v>
      </c>
      <c r="L544" s="3" t="str">
        <f>TEXT(DATE(2000, Table1[[#This Row],[Month]], 1), "mmm")</f>
        <v>Sep</v>
      </c>
    </row>
    <row r="545" spans="1:12" x14ac:dyDescent="0.25">
      <c r="A545" t="s">
        <v>554</v>
      </c>
      <c r="B545" s="52">
        <v>2024</v>
      </c>
      <c r="C545" s="52">
        <v>7</v>
      </c>
      <c r="D545" t="s">
        <v>1104</v>
      </c>
      <c r="E545" t="s">
        <v>1108</v>
      </c>
      <c r="F545" t="s">
        <v>1013</v>
      </c>
      <c r="G545" t="s">
        <v>1015</v>
      </c>
      <c r="H545" t="s">
        <v>1016</v>
      </c>
      <c r="I545" t="s">
        <v>1020</v>
      </c>
      <c r="J545" s="52">
        <v>10974.31</v>
      </c>
      <c r="K545" s="3">
        <v>88680.41</v>
      </c>
      <c r="L545" s="3" t="str">
        <f>TEXT(DATE(2000, Table1[[#This Row],[Month]], 1), "mmm")</f>
        <v>Jul</v>
      </c>
    </row>
    <row r="546" spans="1:12" x14ac:dyDescent="0.25">
      <c r="A546" t="s">
        <v>555</v>
      </c>
      <c r="B546" s="52">
        <v>2023</v>
      </c>
      <c r="C546" s="52">
        <v>8</v>
      </c>
      <c r="D546" t="s">
        <v>1104</v>
      </c>
      <c r="E546" t="s">
        <v>1107</v>
      </c>
      <c r="F546" t="s">
        <v>1012</v>
      </c>
      <c r="G546" t="s">
        <v>1014</v>
      </c>
      <c r="H546" t="s">
        <v>1016</v>
      </c>
      <c r="I546" t="s">
        <v>1018</v>
      </c>
      <c r="J546" s="52">
        <v>8818.98</v>
      </c>
      <c r="K546" s="3">
        <v>62791.13</v>
      </c>
      <c r="L546" s="3" t="str">
        <f>TEXT(DATE(2000, Table1[[#This Row],[Month]], 1), "mmm")</f>
        <v>Aug</v>
      </c>
    </row>
    <row r="547" spans="1:12" x14ac:dyDescent="0.25">
      <c r="A547" t="s">
        <v>556</v>
      </c>
      <c r="B547" s="52">
        <v>2024</v>
      </c>
      <c r="C547" s="52">
        <v>7</v>
      </c>
      <c r="D547" t="s">
        <v>1104</v>
      </c>
      <c r="E547" t="s">
        <v>1107</v>
      </c>
      <c r="F547" t="s">
        <v>1011</v>
      </c>
      <c r="G547" t="s">
        <v>1015</v>
      </c>
      <c r="H547" t="s">
        <v>1013</v>
      </c>
      <c r="I547" t="s">
        <v>1018</v>
      </c>
      <c r="J547" s="52">
        <v>93545.39</v>
      </c>
      <c r="K547" s="3">
        <v>100360.01</v>
      </c>
      <c r="L547" s="3" t="str">
        <f>TEXT(DATE(2000, Table1[[#This Row],[Month]], 1), "mmm")</f>
        <v>Jul</v>
      </c>
    </row>
    <row r="548" spans="1:12" x14ac:dyDescent="0.25">
      <c r="A548" t="s">
        <v>557</v>
      </c>
      <c r="B548" s="52">
        <v>2023</v>
      </c>
      <c r="C548" s="52">
        <v>12</v>
      </c>
      <c r="D548" t="s">
        <v>1103</v>
      </c>
      <c r="E548" t="s">
        <v>1108</v>
      </c>
      <c r="F548" t="s">
        <v>1013</v>
      </c>
      <c r="G548" t="s">
        <v>1015</v>
      </c>
      <c r="H548" t="s">
        <v>1013</v>
      </c>
      <c r="I548" t="s">
        <v>1018</v>
      </c>
      <c r="J548" s="52">
        <v>89217.81</v>
      </c>
      <c r="K548" s="3">
        <v>90436.18</v>
      </c>
      <c r="L548" s="3" t="str">
        <f>TEXT(DATE(2000, Table1[[#This Row],[Month]], 1), "mmm")</f>
        <v>Dec</v>
      </c>
    </row>
    <row r="549" spans="1:12" x14ac:dyDescent="0.25">
      <c r="A549" t="s">
        <v>558</v>
      </c>
      <c r="B549" s="52">
        <v>2024</v>
      </c>
      <c r="C549" s="52">
        <v>11</v>
      </c>
      <c r="D549" t="s">
        <v>1104</v>
      </c>
      <c r="E549" t="s">
        <v>1107</v>
      </c>
      <c r="F549" t="s">
        <v>1013</v>
      </c>
      <c r="G549" t="s">
        <v>1014</v>
      </c>
      <c r="H549" t="s">
        <v>1017</v>
      </c>
      <c r="I549" t="s">
        <v>1018</v>
      </c>
      <c r="J549" s="52">
        <v>52128.55</v>
      </c>
      <c r="K549" s="3">
        <v>82221.52</v>
      </c>
      <c r="L549" s="3" t="str">
        <f>TEXT(DATE(2000, Table1[[#This Row],[Month]], 1), "mmm")</f>
        <v>Nov</v>
      </c>
    </row>
    <row r="550" spans="1:12" x14ac:dyDescent="0.25">
      <c r="A550" t="s">
        <v>559</v>
      </c>
      <c r="B550" s="52">
        <v>2024</v>
      </c>
      <c r="C550" s="52">
        <v>10</v>
      </c>
      <c r="D550" t="s">
        <v>1103</v>
      </c>
      <c r="E550" t="s">
        <v>1107</v>
      </c>
      <c r="F550" t="s">
        <v>1013</v>
      </c>
      <c r="G550" t="s">
        <v>1014</v>
      </c>
      <c r="H550" t="s">
        <v>1016</v>
      </c>
      <c r="I550" t="s">
        <v>1018</v>
      </c>
      <c r="J550" s="52">
        <v>6114.21</v>
      </c>
      <c r="K550" s="3">
        <v>89511.49</v>
      </c>
      <c r="L550" s="3" t="str">
        <f>TEXT(DATE(2000, Table1[[#This Row],[Month]], 1), "mmm")</f>
        <v>Oct</v>
      </c>
    </row>
    <row r="551" spans="1:12" x14ac:dyDescent="0.25">
      <c r="A551" t="s">
        <v>560</v>
      </c>
      <c r="B551" s="52">
        <v>2023</v>
      </c>
      <c r="C551" s="52">
        <v>8</v>
      </c>
      <c r="D551" t="s">
        <v>1103</v>
      </c>
      <c r="E551" t="s">
        <v>1107</v>
      </c>
      <c r="F551" t="s">
        <v>1013</v>
      </c>
      <c r="G551" t="s">
        <v>1015</v>
      </c>
      <c r="H551" t="s">
        <v>1016</v>
      </c>
      <c r="I551" t="s">
        <v>1020</v>
      </c>
      <c r="J551" s="52">
        <v>99574.5</v>
      </c>
      <c r="K551" s="3">
        <v>41026.370000000003</v>
      </c>
      <c r="L551" s="3" t="str">
        <f>TEXT(DATE(2000, Table1[[#This Row],[Month]], 1), "mmm")</f>
        <v>Aug</v>
      </c>
    </row>
    <row r="552" spans="1:12" x14ac:dyDescent="0.25">
      <c r="A552" t="s">
        <v>561</v>
      </c>
      <c r="B552" s="52">
        <v>2024</v>
      </c>
      <c r="C552" s="52">
        <v>8</v>
      </c>
      <c r="D552" t="s">
        <v>1103</v>
      </c>
      <c r="E552" t="s">
        <v>1108</v>
      </c>
      <c r="F552" t="s">
        <v>1012</v>
      </c>
      <c r="G552" t="s">
        <v>1015</v>
      </c>
      <c r="H552" t="s">
        <v>1016</v>
      </c>
      <c r="I552" t="s">
        <v>1018</v>
      </c>
      <c r="J552" s="52">
        <v>21783.46</v>
      </c>
      <c r="K552" s="3">
        <v>16953.32</v>
      </c>
      <c r="L552" s="3" t="str">
        <f>TEXT(DATE(2000, Table1[[#This Row],[Month]], 1), "mmm")</f>
        <v>Aug</v>
      </c>
    </row>
    <row r="553" spans="1:12" x14ac:dyDescent="0.25">
      <c r="A553" t="s">
        <v>562</v>
      </c>
      <c r="B553" s="52">
        <v>2023</v>
      </c>
      <c r="C553" s="52">
        <v>8</v>
      </c>
      <c r="D553" t="s">
        <v>1103</v>
      </c>
      <c r="E553" t="s">
        <v>1107</v>
      </c>
      <c r="F553" t="s">
        <v>1011</v>
      </c>
      <c r="G553" t="s">
        <v>1015</v>
      </c>
      <c r="H553" t="s">
        <v>1013</v>
      </c>
      <c r="I553" t="s">
        <v>1019</v>
      </c>
      <c r="J553" s="52">
        <v>86018.59</v>
      </c>
      <c r="K553" s="3">
        <v>41091.879999999997</v>
      </c>
      <c r="L553" s="3" t="str">
        <f>TEXT(DATE(2000, Table1[[#This Row],[Month]], 1), "mmm")</f>
        <v>Aug</v>
      </c>
    </row>
    <row r="554" spans="1:12" x14ac:dyDescent="0.25">
      <c r="A554" t="s">
        <v>563</v>
      </c>
      <c r="B554" s="52">
        <v>2024</v>
      </c>
      <c r="C554" s="52">
        <v>7</v>
      </c>
      <c r="D554" t="s">
        <v>1104</v>
      </c>
      <c r="E554" t="s">
        <v>1108</v>
      </c>
      <c r="F554" t="s">
        <v>1011</v>
      </c>
      <c r="G554" t="s">
        <v>1014</v>
      </c>
      <c r="H554" t="s">
        <v>1016</v>
      </c>
      <c r="I554" t="s">
        <v>1018</v>
      </c>
      <c r="J554" s="52">
        <v>55622.11</v>
      </c>
      <c r="K554" s="3">
        <v>118916.88</v>
      </c>
      <c r="L554" s="3" t="str">
        <f>TEXT(DATE(2000, Table1[[#This Row],[Month]], 1), "mmm")</f>
        <v>Jul</v>
      </c>
    </row>
    <row r="555" spans="1:12" x14ac:dyDescent="0.25">
      <c r="A555" t="s">
        <v>564</v>
      </c>
      <c r="B555" s="52">
        <v>2024</v>
      </c>
      <c r="C555" s="52">
        <v>12</v>
      </c>
      <c r="D555" t="s">
        <v>1104</v>
      </c>
      <c r="E555" t="s">
        <v>1108</v>
      </c>
      <c r="F555" t="s">
        <v>1013</v>
      </c>
      <c r="G555" t="s">
        <v>1014</v>
      </c>
      <c r="H555" t="s">
        <v>1017</v>
      </c>
      <c r="I555" t="s">
        <v>1019</v>
      </c>
      <c r="J555" s="52">
        <v>25778.04</v>
      </c>
      <c r="K555" s="3">
        <v>26484.86</v>
      </c>
      <c r="L555" s="3" t="str">
        <f>TEXT(DATE(2000, Table1[[#This Row],[Month]], 1), "mmm")</f>
        <v>Dec</v>
      </c>
    </row>
    <row r="556" spans="1:12" x14ac:dyDescent="0.25">
      <c r="A556" t="s">
        <v>565</v>
      </c>
      <c r="B556" s="52">
        <v>2022</v>
      </c>
      <c r="C556" s="52">
        <v>8</v>
      </c>
      <c r="D556" t="s">
        <v>1104</v>
      </c>
      <c r="E556" t="s">
        <v>1107</v>
      </c>
      <c r="F556" t="s">
        <v>1013</v>
      </c>
      <c r="G556" t="s">
        <v>1014</v>
      </c>
      <c r="H556" t="s">
        <v>1017</v>
      </c>
      <c r="I556" t="s">
        <v>1020</v>
      </c>
      <c r="J556" s="52">
        <v>64486.49</v>
      </c>
      <c r="K556" s="3">
        <v>45898.94</v>
      </c>
      <c r="L556" s="3" t="str">
        <f>TEXT(DATE(2000, Table1[[#This Row],[Month]], 1), "mmm")</f>
        <v>Aug</v>
      </c>
    </row>
    <row r="557" spans="1:12" x14ac:dyDescent="0.25">
      <c r="A557" t="s">
        <v>566</v>
      </c>
      <c r="B557" s="52">
        <v>2022</v>
      </c>
      <c r="C557" s="52">
        <v>2</v>
      </c>
      <c r="D557" t="s">
        <v>1104</v>
      </c>
      <c r="E557" t="s">
        <v>1108</v>
      </c>
      <c r="F557" t="s">
        <v>1011</v>
      </c>
      <c r="G557" t="s">
        <v>1014</v>
      </c>
      <c r="H557" t="s">
        <v>1016</v>
      </c>
      <c r="I557" t="s">
        <v>1018</v>
      </c>
      <c r="J557" s="52">
        <v>78480.289999999994</v>
      </c>
      <c r="K557" s="3">
        <v>23171.27</v>
      </c>
      <c r="L557" s="3" t="str">
        <f>TEXT(DATE(2000, Table1[[#This Row],[Month]], 1), "mmm")</f>
        <v>Feb</v>
      </c>
    </row>
    <row r="558" spans="1:12" x14ac:dyDescent="0.25">
      <c r="A558" t="s">
        <v>567</v>
      </c>
      <c r="B558" s="52">
        <v>2022</v>
      </c>
      <c r="C558" s="52">
        <v>5</v>
      </c>
      <c r="D558" t="s">
        <v>1104</v>
      </c>
      <c r="E558" t="s">
        <v>1107</v>
      </c>
      <c r="F558" t="s">
        <v>1012</v>
      </c>
      <c r="G558" t="s">
        <v>1015</v>
      </c>
      <c r="H558" t="s">
        <v>1013</v>
      </c>
      <c r="I558" t="s">
        <v>1019</v>
      </c>
      <c r="J558" s="52">
        <v>22967.58</v>
      </c>
      <c r="K558" s="3">
        <v>55072.28</v>
      </c>
      <c r="L558" s="3" t="str">
        <f>TEXT(DATE(2000, Table1[[#This Row],[Month]], 1), "mmm")</f>
        <v>May</v>
      </c>
    </row>
    <row r="559" spans="1:12" x14ac:dyDescent="0.25">
      <c r="A559" t="s">
        <v>568</v>
      </c>
      <c r="B559" s="52">
        <v>2023</v>
      </c>
      <c r="C559" s="52">
        <v>7</v>
      </c>
      <c r="D559" t="s">
        <v>1103</v>
      </c>
      <c r="E559" t="s">
        <v>1108</v>
      </c>
      <c r="F559" t="s">
        <v>1012</v>
      </c>
      <c r="G559" t="s">
        <v>1014</v>
      </c>
      <c r="H559" t="s">
        <v>1016</v>
      </c>
      <c r="I559" t="s">
        <v>1020</v>
      </c>
      <c r="J559" s="52">
        <v>54744.639999999999</v>
      </c>
      <c r="K559" s="3">
        <v>61220.61</v>
      </c>
      <c r="L559" s="3" t="str">
        <f>TEXT(DATE(2000, Table1[[#This Row],[Month]], 1), "mmm")</f>
        <v>Jul</v>
      </c>
    </row>
    <row r="560" spans="1:12" x14ac:dyDescent="0.25">
      <c r="A560" t="s">
        <v>569</v>
      </c>
      <c r="B560" s="52">
        <v>2022</v>
      </c>
      <c r="C560" s="52">
        <v>6</v>
      </c>
      <c r="D560" t="s">
        <v>1103</v>
      </c>
      <c r="E560" t="s">
        <v>1107</v>
      </c>
      <c r="F560" t="s">
        <v>1011</v>
      </c>
      <c r="G560" t="s">
        <v>1014</v>
      </c>
      <c r="H560" t="s">
        <v>1016</v>
      </c>
      <c r="I560" t="s">
        <v>1020</v>
      </c>
      <c r="J560" s="52">
        <v>25648.52</v>
      </c>
      <c r="K560" s="3">
        <v>115086.69</v>
      </c>
      <c r="L560" s="3" t="str">
        <f>TEXT(DATE(2000, Table1[[#This Row],[Month]], 1), "mmm")</f>
        <v>Jun</v>
      </c>
    </row>
    <row r="561" spans="1:12" x14ac:dyDescent="0.25">
      <c r="A561" t="s">
        <v>570</v>
      </c>
      <c r="B561" s="52">
        <v>2022</v>
      </c>
      <c r="C561" s="52">
        <v>7</v>
      </c>
      <c r="D561" t="s">
        <v>1103</v>
      </c>
      <c r="E561" t="s">
        <v>1107</v>
      </c>
      <c r="F561" t="s">
        <v>1011</v>
      </c>
      <c r="G561" t="s">
        <v>1015</v>
      </c>
      <c r="H561" t="s">
        <v>1016</v>
      </c>
      <c r="I561" t="s">
        <v>1018</v>
      </c>
      <c r="J561" s="52">
        <v>65391.98</v>
      </c>
      <c r="K561" s="3">
        <v>12455.1</v>
      </c>
      <c r="L561" s="3" t="str">
        <f>TEXT(DATE(2000, Table1[[#This Row],[Month]], 1), "mmm")</f>
        <v>Jul</v>
      </c>
    </row>
    <row r="562" spans="1:12" x14ac:dyDescent="0.25">
      <c r="A562" t="s">
        <v>571</v>
      </c>
      <c r="B562" s="52">
        <v>2022</v>
      </c>
      <c r="C562" s="52">
        <v>10</v>
      </c>
      <c r="D562" t="s">
        <v>1104</v>
      </c>
      <c r="E562" t="s">
        <v>1108</v>
      </c>
      <c r="F562" t="s">
        <v>1012</v>
      </c>
      <c r="G562" t="s">
        <v>1014</v>
      </c>
      <c r="H562" t="s">
        <v>1016</v>
      </c>
      <c r="I562" t="s">
        <v>1018</v>
      </c>
      <c r="J562" s="52">
        <v>7649.59</v>
      </c>
      <c r="K562" s="3">
        <v>34136.74</v>
      </c>
      <c r="L562" s="3" t="str">
        <f>TEXT(DATE(2000, Table1[[#This Row],[Month]], 1), "mmm")</f>
        <v>Oct</v>
      </c>
    </row>
    <row r="563" spans="1:12" x14ac:dyDescent="0.25">
      <c r="A563" t="s">
        <v>572</v>
      </c>
      <c r="B563" s="52">
        <v>2022</v>
      </c>
      <c r="C563" s="52">
        <v>4</v>
      </c>
      <c r="D563" t="s">
        <v>1104</v>
      </c>
      <c r="E563" t="s">
        <v>1107</v>
      </c>
      <c r="F563" t="s">
        <v>1012</v>
      </c>
      <c r="G563" t="s">
        <v>1014</v>
      </c>
      <c r="H563" t="s">
        <v>1017</v>
      </c>
      <c r="I563" t="s">
        <v>1019</v>
      </c>
      <c r="J563" s="52">
        <v>79463.600000000006</v>
      </c>
      <c r="K563" s="3">
        <v>113943.84</v>
      </c>
      <c r="L563" s="3" t="str">
        <f>TEXT(DATE(2000, Table1[[#This Row],[Month]], 1), "mmm")</f>
        <v>Apr</v>
      </c>
    </row>
    <row r="564" spans="1:12" x14ac:dyDescent="0.25">
      <c r="A564" t="s">
        <v>573</v>
      </c>
      <c r="B564" s="52">
        <v>2023</v>
      </c>
      <c r="C564" s="52">
        <v>2</v>
      </c>
      <c r="D564" t="s">
        <v>1104</v>
      </c>
      <c r="E564" t="s">
        <v>1108</v>
      </c>
      <c r="F564" t="s">
        <v>1012</v>
      </c>
      <c r="G564" t="s">
        <v>1014</v>
      </c>
      <c r="H564" t="s">
        <v>1016</v>
      </c>
      <c r="I564" t="s">
        <v>1019</v>
      </c>
      <c r="J564" s="52">
        <v>70832.31</v>
      </c>
      <c r="K564" s="3">
        <v>46631.8</v>
      </c>
      <c r="L564" s="3" t="str">
        <f>TEXT(DATE(2000, Table1[[#This Row],[Month]], 1), "mmm")</f>
        <v>Feb</v>
      </c>
    </row>
    <row r="565" spans="1:12" x14ac:dyDescent="0.25">
      <c r="A565" t="s">
        <v>574</v>
      </c>
      <c r="B565" s="52">
        <v>2022</v>
      </c>
      <c r="C565" s="52">
        <v>3</v>
      </c>
      <c r="D565" t="s">
        <v>1104</v>
      </c>
      <c r="E565" t="s">
        <v>1108</v>
      </c>
      <c r="F565" t="s">
        <v>1013</v>
      </c>
      <c r="G565" t="s">
        <v>1015</v>
      </c>
      <c r="H565" t="s">
        <v>1016</v>
      </c>
      <c r="I565" t="s">
        <v>1020</v>
      </c>
      <c r="J565" s="52">
        <v>73680.759999999995</v>
      </c>
      <c r="K565" s="3">
        <v>72634.350000000006</v>
      </c>
      <c r="L565" s="3" t="str">
        <f>TEXT(DATE(2000, Table1[[#This Row],[Month]], 1), "mmm")</f>
        <v>Mar</v>
      </c>
    </row>
    <row r="566" spans="1:12" x14ac:dyDescent="0.25">
      <c r="A566" t="s">
        <v>575</v>
      </c>
      <c r="B566" s="52">
        <v>2024</v>
      </c>
      <c r="C566" s="52">
        <v>1</v>
      </c>
      <c r="D566" t="s">
        <v>1104</v>
      </c>
      <c r="E566" t="s">
        <v>1107</v>
      </c>
      <c r="F566" t="s">
        <v>1013</v>
      </c>
      <c r="G566" t="s">
        <v>1014</v>
      </c>
      <c r="H566" t="s">
        <v>1017</v>
      </c>
      <c r="I566" t="s">
        <v>1019</v>
      </c>
      <c r="J566" s="52">
        <v>88987.67</v>
      </c>
      <c r="K566" s="3">
        <v>72460.84</v>
      </c>
      <c r="L566" s="3" t="str">
        <f>TEXT(DATE(2000, Table1[[#This Row],[Month]], 1), "mmm")</f>
        <v>Jan</v>
      </c>
    </row>
    <row r="567" spans="1:12" x14ac:dyDescent="0.25">
      <c r="A567" t="s">
        <v>576</v>
      </c>
      <c r="B567" s="52">
        <v>2023</v>
      </c>
      <c r="C567" s="52">
        <v>3</v>
      </c>
      <c r="D567" t="s">
        <v>1103</v>
      </c>
      <c r="E567" t="s">
        <v>1108</v>
      </c>
      <c r="F567" t="s">
        <v>1012</v>
      </c>
      <c r="G567" t="s">
        <v>1014</v>
      </c>
      <c r="H567" t="s">
        <v>1016</v>
      </c>
      <c r="I567" t="s">
        <v>1019</v>
      </c>
      <c r="J567" s="52">
        <v>82167.070000000007</v>
      </c>
      <c r="K567" s="3">
        <v>21039.37</v>
      </c>
      <c r="L567" s="3" t="str">
        <f>TEXT(DATE(2000, Table1[[#This Row],[Month]], 1), "mmm")</f>
        <v>Mar</v>
      </c>
    </row>
    <row r="568" spans="1:12" x14ac:dyDescent="0.25">
      <c r="A568" t="s">
        <v>577</v>
      </c>
      <c r="B568" s="52">
        <v>2022</v>
      </c>
      <c r="C568" s="52">
        <v>9</v>
      </c>
      <c r="D568" t="s">
        <v>1103</v>
      </c>
      <c r="E568" t="s">
        <v>1108</v>
      </c>
      <c r="F568" t="s">
        <v>1013</v>
      </c>
      <c r="G568" t="s">
        <v>1014</v>
      </c>
      <c r="H568" t="s">
        <v>1013</v>
      </c>
      <c r="I568" t="s">
        <v>1020</v>
      </c>
      <c r="J568" s="52">
        <v>60473</v>
      </c>
      <c r="K568" s="3">
        <v>78386.89</v>
      </c>
      <c r="L568" s="3" t="str">
        <f>TEXT(DATE(2000, Table1[[#This Row],[Month]], 1), "mmm")</f>
        <v>Sep</v>
      </c>
    </row>
    <row r="569" spans="1:12" x14ac:dyDescent="0.25">
      <c r="A569" t="s">
        <v>578</v>
      </c>
      <c r="B569" s="52">
        <v>2023</v>
      </c>
      <c r="C569" s="52">
        <v>8</v>
      </c>
      <c r="D569" t="s">
        <v>1104</v>
      </c>
      <c r="E569" t="s">
        <v>1107</v>
      </c>
      <c r="F569" t="s">
        <v>1011</v>
      </c>
      <c r="G569" t="s">
        <v>1015</v>
      </c>
      <c r="H569" t="s">
        <v>1016</v>
      </c>
      <c r="I569" t="s">
        <v>1020</v>
      </c>
      <c r="J569" s="52">
        <v>25682.6</v>
      </c>
      <c r="K569" s="3">
        <v>71194.259999999995</v>
      </c>
      <c r="L569" s="3" t="str">
        <f>TEXT(DATE(2000, Table1[[#This Row],[Month]], 1), "mmm")</f>
        <v>Aug</v>
      </c>
    </row>
    <row r="570" spans="1:12" x14ac:dyDescent="0.25">
      <c r="A570" t="s">
        <v>579</v>
      </c>
      <c r="B570" s="52">
        <v>2024</v>
      </c>
      <c r="C570" s="52">
        <v>8</v>
      </c>
      <c r="D570" t="s">
        <v>1104</v>
      </c>
      <c r="E570" t="s">
        <v>1107</v>
      </c>
      <c r="F570" t="s">
        <v>1012</v>
      </c>
      <c r="G570" t="s">
        <v>1015</v>
      </c>
      <c r="H570" t="s">
        <v>1016</v>
      </c>
      <c r="I570" t="s">
        <v>1019</v>
      </c>
      <c r="J570" s="52">
        <v>46981.71</v>
      </c>
      <c r="K570" s="3">
        <v>17790.060000000001</v>
      </c>
      <c r="L570" s="3" t="str">
        <f>TEXT(DATE(2000, Table1[[#This Row],[Month]], 1), "mmm")</f>
        <v>Aug</v>
      </c>
    </row>
    <row r="571" spans="1:12" x14ac:dyDescent="0.25">
      <c r="A571" t="s">
        <v>580</v>
      </c>
      <c r="B571" s="52">
        <v>2023</v>
      </c>
      <c r="C571" s="52">
        <v>4</v>
      </c>
      <c r="D571" t="s">
        <v>1104</v>
      </c>
      <c r="E571" t="s">
        <v>1107</v>
      </c>
      <c r="F571" t="s">
        <v>1012</v>
      </c>
      <c r="G571" t="s">
        <v>1015</v>
      </c>
      <c r="H571" t="s">
        <v>1017</v>
      </c>
      <c r="I571" t="s">
        <v>1019</v>
      </c>
      <c r="J571" s="52">
        <v>45953.15</v>
      </c>
      <c r="K571" s="3">
        <v>7342.63</v>
      </c>
      <c r="L571" s="3" t="str">
        <f>TEXT(DATE(2000, Table1[[#This Row],[Month]], 1), "mmm")</f>
        <v>Apr</v>
      </c>
    </row>
    <row r="572" spans="1:12" x14ac:dyDescent="0.25">
      <c r="A572" t="s">
        <v>581</v>
      </c>
      <c r="B572" s="52">
        <v>2023</v>
      </c>
      <c r="C572" s="52">
        <v>10</v>
      </c>
      <c r="D572" t="s">
        <v>1104</v>
      </c>
      <c r="E572" t="s">
        <v>1107</v>
      </c>
      <c r="F572" t="s">
        <v>1011</v>
      </c>
      <c r="G572" t="s">
        <v>1015</v>
      </c>
      <c r="H572" t="s">
        <v>1013</v>
      </c>
      <c r="I572" t="s">
        <v>1018</v>
      </c>
      <c r="J572" s="52">
        <v>74268.320000000007</v>
      </c>
      <c r="K572" s="3">
        <v>68959.789999999994</v>
      </c>
      <c r="L572" s="3" t="str">
        <f>TEXT(DATE(2000, Table1[[#This Row],[Month]], 1), "mmm")</f>
        <v>Oct</v>
      </c>
    </row>
    <row r="573" spans="1:12" x14ac:dyDescent="0.25">
      <c r="A573" t="s">
        <v>582</v>
      </c>
      <c r="B573" s="52">
        <v>2022</v>
      </c>
      <c r="C573" s="52">
        <v>5</v>
      </c>
      <c r="D573" t="s">
        <v>1104</v>
      </c>
      <c r="E573" t="s">
        <v>1108</v>
      </c>
      <c r="F573" t="s">
        <v>1011</v>
      </c>
      <c r="G573" t="s">
        <v>1015</v>
      </c>
      <c r="H573" t="s">
        <v>1013</v>
      </c>
      <c r="I573" t="s">
        <v>1019</v>
      </c>
      <c r="J573" s="52">
        <v>14593.05</v>
      </c>
      <c r="K573" s="3">
        <v>77997.86</v>
      </c>
      <c r="L573" s="3" t="str">
        <f>TEXT(DATE(2000, Table1[[#This Row],[Month]], 1), "mmm")</f>
        <v>May</v>
      </c>
    </row>
    <row r="574" spans="1:12" x14ac:dyDescent="0.25">
      <c r="A574" t="s">
        <v>583</v>
      </c>
      <c r="B574" s="52">
        <v>2022</v>
      </c>
      <c r="C574" s="52">
        <v>3</v>
      </c>
      <c r="D574" t="s">
        <v>1104</v>
      </c>
      <c r="E574" t="s">
        <v>1108</v>
      </c>
      <c r="F574" t="s">
        <v>1011</v>
      </c>
      <c r="G574" t="s">
        <v>1015</v>
      </c>
      <c r="H574" t="s">
        <v>1013</v>
      </c>
      <c r="I574" t="s">
        <v>1019</v>
      </c>
      <c r="J574" s="52">
        <v>19378.669999999998</v>
      </c>
      <c r="K574" s="3">
        <v>49456.61</v>
      </c>
      <c r="L574" s="3" t="str">
        <f>TEXT(DATE(2000, Table1[[#This Row],[Month]], 1), "mmm")</f>
        <v>Mar</v>
      </c>
    </row>
    <row r="575" spans="1:12" x14ac:dyDescent="0.25">
      <c r="A575" t="s">
        <v>584</v>
      </c>
      <c r="B575" s="52">
        <v>2024</v>
      </c>
      <c r="C575" s="52">
        <v>8</v>
      </c>
      <c r="D575" t="s">
        <v>1103</v>
      </c>
      <c r="E575" t="s">
        <v>1108</v>
      </c>
      <c r="F575" t="s">
        <v>1013</v>
      </c>
      <c r="G575" t="s">
        <v>1014</v>
      </c>
      <c r="H575" t="s">
        <v>1017</v>
      </c>
      <c r="I575" t="s">
        <v>1018</v>
      </c>
      <c r="J575" s="52">
        <v>72328.56</v>
      </c>
      <c r="K575" s="3">
        <v>57556.68</v>
      </c>
      <c r="L575" s="3" t="str">
        <f>TEXT(DATE(2000, Table1[[#This Row],[Month]], 1), "mmm")</f>
        <v>Aug</v>
      </c>
    </row>
    <row r="576" spans="1:12" x14ac:dyDescent="0.25">
      <c r="A576" t="s">
        <v>585</v>
      </c>
      <c r="B576" s="52">
        <v>2024</v>
      </c>
      <c r="C576" s="52">
        <v>4</v>
      </c>
      <c r="D576" t="s">
        <v>1103</v>
      </c>
      <c r="E576" t="s">
        <v>1107</v>
      </c>
      <c r="F576" t="s">
        <v>1012</v>
      </c>
      <c r="G576" t="s">
        <v>1014</v>
      </c>
      <c r="H576" t="s">
        <v>1013</v>
      </c>
      <c r="I576" t="s">
        <v>1018</v>
      </c>
      <c r="J576" s="52">
        <v>40950.67</v>
      </c>
      <c r="K576" s="3">
        <v>8509.56</v>
      </c>
      <c r="L576" s="3" t="str">
        <f>TEXT(DATE(2000, Table1[[#This Row],[Month]], 1), "mmm")</f>
        <v>Apr</v>
      </c>
    </row>
    <row r="577" spans="1:12" x14ac:dyDescent="0.25">
      <c r="A577" t="s">
        <v>586</v>
      </c>
      <c r="B577" s="52">
        <v>2024</v>
      </c>
      <c r="C577" s="52">
        <v>4</v>
      </c>
      <c r="D577" t="s">
        <v>1104</v>
      </c>
      <c r="E577" t="s">
        <v>1107</v>
      </c>
      <c r="F577" t="s">
        <v>1013</v>
      </c>
      <c r="G577" t="s">
        <v>1015</v>
      </c>
      <c r="H577" t="s">
        <v>1013</v>
      </c>
      <c r="I577" t="s">
        <v>1020</v>
      </c>
      <c r="J577" s="52">
        <v>83207.929999999993</v>
      </c>
      <c r="K577" s="3">
        <v>16009.74</v>
      </c>
      <c r="L577" s="3" t="str">
        <f>TEXT(DATE(2000, Table1[[#This Row],[Month]], 1), "mmm")</f>
        <v>Apr</v>
      </c>
    </row>
    <row r="578" spans="1:12" x14ac:dyDescent="0.25">
      <c r="A578" t="s">
        <v>587</v>
      </c>
      <c r="B578" s="52">
        <v>2024</v>
      </c>
      <c r="C578" s="52">
        <v>5</v>
      </c>
      <c r="D578" t="s">
        <v>1104</v>
      </c>
      <c r="E578" t="s">
        <v>1108</v>
      </c>
      <c r="F578" t="s">
        <v>1013</v>
      </c>
      <c r="G578" t="s">
        <v>1015</v>
      </c>
      <c r="H578" t="s">
        <v>1013</v>
      </c>
      <c r="I578" t="s">
        <v>1019</v>
      </c>
      <c r="J578" s="52">
        <v>43991.48</v>
      </c>
      <c r="K578" s="3">
        <v>54477.87</v>
      </c>
      <c r="L578" s="3" t="str">
        <f>TEXT(DATE(2000, Table1[[#This Row],[Month]], 1), "mmm")</f>
        <v>May</v>
      </c>
    </row>
    <row r="579" spans="1:12" x14ac:dyDescent="0.25">
      <c r="A579" t="s">
        <v>588</v>
      </c>
      <c r="B579" s="52">
        <v>2023</v>
      </c>
      <c r="C579" s="52">
        <v>1</v>
      </c>
      <c r="D579" t="s">
        <v>1104</v>
      </c>
      <c r="E579" t="s">
        <v>1108</v>
      </c>
      <c r="F579" t="s">
        <v>1011</v>
      </c>
      <c r="G579" t="s">
        <v>1015</v>
      </c>
      <c r="H579" t="s">
        <v>1016</v>
      </c>
      <c r="I579" t="s">
        <v>1020</v>
      </c>
      <c r="J579" s="52">
        <v>61850.86</v>
      </c>
      <c r="K579" s="3">
        <v>27262.87</v>
      </c>
      <c r="L579" s="3" t="str">
        <f>TEXT(DATE(2000, Table1[[#This Row],[Month]], 1), "mmm")</f>
        <v>Jan</v>
      </c>
    </row>
    <row r="580" spans="1:12" x14ac:dyDescent="0.25">
      <c r="A580" t="s">
        <v>589</v>
      </c>
      <c r="B580" s="52">
        <v>2022</v>
      </c>
      <c r="C580" s="52">
        <v>6</v>
      </c>
      <c r="D580" t="s">
        <v>1104</v>
      </c>
      <c r="E580" t="s">
        <v>1107</v>
      </c>
      <c r="F580" t="s">
        <v>1013</v>
      </c>
      <c r="G580" t="s">
        <v>1015</v>
      </c>
      <c r="H580" t="s">
        <v>1016</v>
      </c>
      <c r="I580" t="s">
        <v>1019</v>
      </c>
      <c r="J580" s="52">
        <v>37891</v>
      </c>
      <c r="K580" s="3">
        <v>38194.800000000003</v>
      </c>
      <c r="L580" s="3" t="str">
        <f>TEXT(DATE(2000, Table1[[#This Row],[Month]], 1), "mmm")</f>
        <v>Jun</v>
      </c>
    </row>
    <row r="581" spans="1:12" x14ac:dyDescent="0.25">
      <c r="A581" t="s">
        <v>590</v>
      </c>
      <c r="B581" s="52">
        <v>2024</v>
      </c>
      <c r="C581" s="52">
        <v>8</v>
      </c>
      <c r="D581" t="s">
        <v>1104</v>
      </c>
      <c r="E581" t="s">
        <v>1108</v>
      </c>
      <c r="F581" t="s">
        <v>1013</v>
      </c>
      <c r="G581" t="s">
        <v>1015</v>
      </c>
      <c r="H581" t="s">
        <v>1017</v>
      </c>
      <c r="I581" t="s">
        <v>1020</v>
      </c>
      <c r="J581" s="52">
        <v>55231.13</v>
      </c>
      <c r="K581" s="3">
        <v>23735.66</v>
      </c>
      <c r="L581" s="3" t="str">
        <f>TEXT(DATE(2000, Table1[[#This Row],[Month]], 1), "mmm")</f>
        <v>Aug</v>
      </c>
    </row>
    <row r="582" spans="1:12" x14ac:dyDescent="0.25">
      <c r="A582" t="s">
        <v>591</v>
      </c>
      <c r="B582" s="52">
        <v>2023</v>
      </c>
      <c r="C582" s="52">
        <v>4</v>
      </c>
      <c r="D582" t="s">
        <v>1103</v>
      </c>
      <c r="E582" t="s">
        <v>1107</v>
      </c>
      <c r="F582" t="s">
        <v>1013</v>
      </c>
      <c r="G582" t="s">
        <v>1015</v>
      </c>
      <c r="H582" t="s">
        <v>1017</v>
      </c>
      <c r="I582" t="s">
        <v>1018</v>
      </c>
      <c r="J582" s="52">
        <v>63938.22</v>
      </c>
      <c r="K582" s="3">
        <v>37152.17</v>
      </c>
      <c r="L582" s="3" t="str">
        <f>TEXT(DATE(2000, Table1[[#This Row],[Month]], 1), "mmm")</f>
        <v>Apr</v>
      </c>
    </row>
    <row r="583" spans="1:12" x14ac:dyDescent="0.25">
      <c r="A583" t="s">
        <v>592</v>
      </c>
      <c r="B583" s="52">
        <v>2023</v>
      </c>
      <c r="C583" s="52">
        <v>11</v>
      </c>
      <c r="D583" t="s">
        <v>1104</v>
      </c>
      <c r="E583" t="s">
        <v>1107</v>
      </c>
      <c r="F583" t="s">
        <v>1012</v>
      </c>
      <c r="G583" t="s">
        <v>1015</v>
      </c>
      <c r="H583" t="s">
        <v>1016</v>
      </c>
      <c r="I583" t="s">
        <v>1018</v>
      </c>
      <c r="J583" s="52">
        <v>15312.84</v>
      </c>
      <c r="K583" s="3">
        <v>108763.11</v>
      </c>
      <c r="L583" s="3" t="str">
        <f>TEXT(DATE(2000, Table1[[#This Row],[Month]], 1), "mmm")</f>
        <v>Nov</v>
      </c>
    </row>
    <row r="584" spans="1:12" x14ac:dyDescent="0.25">
      <c r="A584" t="s">
        <v>593</v>
      </c>
      <c r="B584" s="52">
        <v>2023</v>
      </c>
      <c r="C584" s="52">
        <v>1</v>
      </c>
      <c r="D584" t="s">
        <v>1103</v>
      </c>
      <c r="E584" t="s">
        <v>1108</v>
      </c>
      <c r="F584" t="s">
        <v>1013</v>
      </c>
      <c r="G584" t="s">
        <v>1015</v>
      </c>
      <c r="H584" t="s">
        <v>1017</v>
      </c>
      <c r="I584" t="s">
        <v>1019</v>
      </c>
      <c r="J584" s="52">
        <v>25702.15</v>
      </c>
      <c r="K584" s="3">
        <v>23428.51</v>
      </c>
      <c r="L584" s="3" t="str">
        <f>TEXT(DATE(2000, Table1[[#This Row],[Month]], 1), "mmm")</f>
        <v>Jan</v>
      </c>
    </row>
    <row r="585" spans="1:12" x14ac:dyDescent="0.25">
      <c r="A585" t="s">
        <v>594</v>
      </c>
      <c r="B585" s="52">
        <v>2023</v>
      </c>
      <c r="C585" s="52">
        <v>1</v>
      </c>
      <c r="D585" t="s">
        <v>1104</v>
      </c>
      <c r="E585" t="s">
        <v>1108</v>
      </c>
      <c r="F585" t="s">
        <v>1013</v>
      </c>
      <c r="G585" t="s">
        <v>1014</v>
      </c>
      <c r="H585" t="s">
        <v>1016</v>
      </c>
      <c r="I585" t="s">
        <v>1020</v>
      </c>
      <c r="J585" s="52">
        <v>89384.42</v>
      </c>
      <c r="K585" s="3">
        <v>80305.539999999994</v>
      </c>
      <c r="L585" s="3" t="str">
        <f>TEXT(DATE(2000, Table1[[#This Row],[Month]], 1), "mmm")</f>
        <v>Jan</v>
      </c>
    </row>
    <row r="586" spans="1:12" x14ac:dyDescent="0.25">
      <c r="A586" t="s">
        <v>595</v>
      </c>
      <c r="B586" s="52">
        <v>2024</v>
      </c>
      <c r="C586" s="52">
        <v>6</v>
      </c>
      <c r="D586" t="s">
        <v>1104</v>
      </c>
      <c r="E586" t="s">
        <v>1107</v>
      </c>
      <c r="F586" t="s">
        <v>1011</v>
      </c>
      <c r="G586" t="s">
        <v>1014</v>
      </c>
      <c r="H586" t="s">
        <v>1017</v>
      </c>
      <c r="I586" t="s">
        <v>1018</v>
      </c>
      <c r="J586" s="52">
        <v>68808.31</v>
      </c>
      <c r="K586" s="3">
        <v>109549.56</v>
      </c>
      <c r="L586" s="3" t="str">
        <f>TEXT(DATE(2000, Table1[[#This Row],[Month]], 1), "mmm")</f>
        <v>Jun</v>
      </c>
    </row>
    <row r="587" spans="1:12" x14ac:dyDescent="0.25">
      <c r="A587" t="s">
        <v>596</v>
      </c>
      <c r="B587" s="52">
        <v>2023</v>
      </c>
      <c r="C587" s="52">
        <v>1</v>
      </c>
      <c r="D587" t="s">
        <v>1104</v>
      </c>
      <c r="E587" t="s">
        <v>1108</v>
      </c>
      <c r="F587" t="s">
        <v>1011</v>
      </c>
      <c r="G587" t="s">
        <v>1015</v>
      </c>
      <c r="H587" t="s">
        <v>1017</v>
      </c>
      <c r="I587" t="s">
        <v>1020</v>
      </c>
      <c r="J587" s="52">
        <v>14287.23</v>
      </c>
      <c r="K587" s="3">
        <v>84268.47</v>
      </c>
      <c r="L587" s="3" t="str">
        <f>TEXT(DATE(2000, Table1[[#This Row],[Month]], 1), "mmm")</f>
        <v>Jan</v>
      </c>
    </row>
    <row r="588" spans="1:12" x14ac:dyDescent="0.25">
      <c r="A588" t="s">
        <v>597</v>
      </c>
      <c r="B588" s="52">
        <v>2023</v>
      </c>
      <c r="C588" s="52">
        <v>12</v>
      </c>
      <c r="D588" t="s">
        <v>1104</v>
      </c>
      <c r="E588" t="s">
        <v>1107</v>
      </c>
      <c r="F588" t="s">
        <v>1013</v>
      </c>
      <c r="G588" t="s">
        <v>1015</v>
      </c>
      <c r="H588" t="s">
        <v>1016</v>
      </c>
      <c r="I588" t="s">
        <v>1019</v>
      </c>
      <c r="J588" s="52">
        <v>35623.980000000003</v>
      </c>
      <c r="K588" s="3">
        <v>16988.560000000001</v>
      </c>
      <c r="L588" s="3" t="str">
        <f>TEXT(DATE(2000, Table1[[#This Row],[Month]], 1), "mmm")</f>
        <v>Dec</v>
      </c>
    </row>
    <row r="589" spans="1:12" x14ac:dyDescent="0.25">
      <c r="A589" t="s">
        <v>598</v>
      </c>
      <c r="B589" s="52">
        <v>2023</v>
      </c>
      <c r="C589" s="52">
        <v>2</v>
      </c>
      <c r="D589" t="s">
        <v>1103</v>
      </c>
      <c r="E589" t="s">
        <v>1107</v>
      </c>
      <c r="F589" t="s">
        <v>1013</v>
      </c>
      <c r="G589" t="s">
        <v>1014</v>
      </c>
      <c r="H589" t="s">
        <v>1016</v>
      </c>
      <c r="I589" t="s">
        <v>1019</v>
      </c>
      <c r="J589" s="52">
        <v>20691.63</v>
      </c>
      <c r="K589" s="3">
        <v>41783.879999999997</v>
      </c>
      <c r="L589" s="3" t="str">
        <f>TEXT(DATE(2000, Table1[[#This Row],[Month]], 1), "mmm")</f>
        <v>Feb</v>
      </c>
    </row>
    <row r="590" spans="1:12" x14ac:dyDescent="0.25">
      <c r="A590" t="s">
        <v>599</v>
      </c>
      <c r="B590" s="52">
        <v>2022</v>
      </c>
      <c r="C590" s="52">
        <v>2</v>
      </c>
      <c r="D590" t="s">
        <v>1104</v>
      </c>
      <c r="E590" t="s">
        <v>1107</v>
      </c>
      <c r="F590" t="s">
        <v>1013</v>
      </c>
      <c r="G590" t="s">
        <v>1015</v>
      </c>
      <c r="H590" t="s">
        <v>1016</v>
      </c>
      <c r="I590" t="s">
        <v>1020</v>
      </c>
      <c r="J590" s="52">
        <v>83814.38</v>
      </c>
      <c r="K590" s="3">
        <v>15476.19</v>
      </c>
      <c r="L590" s="3" t="str">
        <f>TEXT(DATE(2000, Table1[[#This Row],[Month]], 1), "mmm")</f>
        <v>Feb</v>
      </c>
    </row>
    <row r="591" spans="1:12" x14ac:dyDescent="0.25">
      <c r="A591" t="s">
        <v>600</v>
      </c>
      <c r="B591" s="52">
        <v>2023</v>
      </c>
      <c r="C591" s="52">
        <v>10</v>
      </c>
      <c r="D591" t="s">
        <v>1104</v>
      </c>
      <c r="E591" t="s">
        <v>1108</v>
      </c>
      <c r="F591" t="s">
        <v>1011</v>
      </c>
      <c r="G591" t="s">
        <v>1015</v>
      </c>
      <c r="H591" t="s">
        <v>1013</v>
      </c>
      <c r="I591" t="s">
        <v>1019</v>
      </c>
      <c r="J591" s="52">
        <v>21193.52</v>
      </c>
      <c r="K591" s="3">
        <v>48916.21</v>
      </c>
      <c r="L591" s="3" t="str">
        <f>TEXT(DATE(2000, Table1[[#This Row],[Month]], 1), "mmm")</f>
        <v>Oct</v>
      </c>
    </row>
    <row r="592" spans="1:12" x14ac:dyDescent="0.25">
      <c r="A592" t="s">
        <v>601</v>
      </c>
      <c r="B592" s="52">
        <v>2022</v>
      </c>
      <c r="C592" s="52">
        <v>2</v>
      </c>
      <c r="D592" t="s">
        <v>1104</v>
      </c>
      <c r="E592" t="s">
        <v>1108</v>
      </c>
      <c r="F592" t="s">
        <v>1012</v>
      </c>
      <c r="G592" t="s">
        <v>1015</v>
      </c>
      <c r="H592" t="s">
        <v>1016</v>
      </c>
      <c r="I592" t="s">
        <v>1019</v>
      </c>
      <c r="J592" s="52">
        <v>96512.15</v>
      </c>
      <c r="K592" s="3">
        <v>72152.42</v>
      </c>
      <c r="L592" s="3" t="str">
        <f>TEXT(DATE(2000, Table1[[#This Row],[Month]], 1), "mmm")</f>
        <v>Feb</v>
      </c>
    </row>
    <row r="593" spans="1:12" x14ac:dyDescent="0.25">
      <c r="A593" t="s">
        <v>602</v>
      </c>
      <c r="B593" s="52">
        <v>2022</v>
      </c>
      <c r="C593" s="52">
        <v>7</v>
      </c>
      <c r="D593" t="s">
        <v>1104</v>
      </c>
      <c r="E593" t="s">
        <v>1107</v>
      </c>
      <c r="F593" t="s">
        <v>1012</v>
      </c>
      <c r="G593" t="s">
        <v>1014</v>
      </c>
      <c r="H593" t="s">
        <v>1013</v>
      </c>
      <c r="I593" t="s">
        <v>1020</v>
      </c>
      <c r="J593" s="52">
        <v>78424.759999999995</v>
      </c>
      <c r="K593" s="3">
        <v>67662.990000000005</v>
      </c>
      <c r="L593" s="3" t="str">
        <f>TEXT(DATE(2000, Table1[[#This Row],[Month]], 1), "mmm")</f>
        <v>Jul</v>
      </c>
    </row>
    <row r="594" spans="1:12" x14ac:dyDescent="0.25">
      <c r="A594" t="s">
        <v>603</v>
      </c>
      <c r="B594" s="52">
        <v>2022</v>
      </c>
      <c r="C594" s="52">
        <v>5</v>
      </c>
      <c r="D594" t="s">
        <v>1104</v>
      </c>
      <c r="E594" t="s">
        <v>1108</v>
      </c>
      <c r="F594" t="s">
        <v>1011</v>
      </c>
      <c r="G594" t="s">
        <v>1015</v>
      </c>
      <c r="H594" t="s">
        <v>1013</v>
      </c>
      <c r="I594" t="s">
        <v>1018</v>
      </c>
      <c r="J594" s="52">
        <v>76814.34</v>
      </c>
      <c r="K594" s="3">
        <v>99463.94</v>
      </c>
      <c r="L594" s="3" t="str">
        <f>TEXT(DATE(2000, Table1[[#This Row],[Month]], 1), "mmm")</f>
        <v>May</v>
      </c>
    </row>
    <row r="595" spans="1:12" x14ac:dyDescent="0.25">
      <c r="A595" t="s">
        <v>604</v>
      </c>
      <c r="B595" s="52">
        <v>2024</v>
      </c>
      <c r="C595" s="52">
        <v>11</v>
      </c>
      <c r="D595" t="s">
        <v>1104</v>
      </c>
      <c r="E595" t="s">
        <v>1108</v>
      </c>
      <c r="F595" t="s">
        <v>1013</v>
      </c>
      <c r="G595" t="s">
        <v>1014</v>
      </c>
      <c r="H595" t="s">
        <v>1013</v>
      </c>
      <c r="I595" t="s">
        <v>1019</v>
      </c>
      <c r="J595" s="52">
        <v>99694.3</v>
      </c>
      <c r="K595" s="3">
        <v>23940.46</v>
      </c>
      <c r="L595" s="3" t="str">
        <f>TEXT(DATE(2000, Table1[[#This Row],[Month]], 1), "mmm")</f>
        <v>Nov</v>
      </c>
    </row>
    <row r="596" spans="1:12" x14ac:dyDescent="0.25">
      <c r="A596" t="s">
        <v>605</v>
      </c>
      <c r="B596" s="52">
        <v>2022</v>
      </c>
      <c r="C596" s="52">
        <v>8</v>
      </c>
      <c r="D596" t="s">
        <v>1103</v>
      </c>
      <c r="E596" t="s">
        <v>1108</v>
      </c>
      <c r="F596" t="s">
        <v>1012</v>
      </c>
      <c r="G596" t="s">
        <v>1015</v>
      </c>
      <c r="H596" t="s">
        <v>1016</v>
      </c>
      <c r="I596" t="s">
        <v>1019</v>
      </c>
      <c r="J596" s="52">
        <v>38711.120000000003</v>
      </c>
      <c r="K596" s="3">
        <v>9721.33</v>
      </c>
      <c r="L596" s="3" t="str">
        <f>TEXT(DATE(2000, Table1[[#This Row],[Month]], 1), "mmm")</f>
        <v>Aug</v>
      </c>
    </row>
    <row r="597" spans="1:12" x14ac:dyDescent="0.25">
      <c r="A597" t="s">
        <v>606</v>
      </c>
      <c r="B597" s="52">
        <v>2023</v>
      </c>
      <c r="C597" s="52">
        <v>3</v>
      </c>
      <c r="D597" t="s">
        <v>1103</v>
      </c>
      <c r="E597" t="s">
        <v>1108</v>
      </c>
      <c r="F597" t="s">
        <v>1013</v>
      </c>
      <c r="G597" t="s">
        <v>1015</v>
      </c>
      <c r="H597" t="s">
        <v>1013</v>
      </c>
      <c r="I597" t="s">
        <v>1018</v>
      </c>
      <c r="J597" s="52">
        <v>56218.52</v>
      </c>
      <c r="K597" s="3">
        <v>66202.69</v>
      </c>
      <c r="L597" s="3" t="str">
        <f>TEXT(DATE(2000, Table1[[#This Row],[Month]], 1), "mmm")</f>
        <v>Mar</v>
      </c>
    </row>
    <row r="598" spans="1:12" x14ac:dyDescent="0.25">
      <c r="A598" t="s">
        <v>607</v>
      </c>
      <c r="B598" s="52">
        <v>2023</v>
      </c>
      <c r="C598" s="52">
        <v>12</v>
      </c>
      <c r="D598" t="s">
        <v>1104</v>
      </c>
      <c r="E598" t="s">
        <v>1107</v>
      </c>
      <c r="F598" t="s">
        <v>1011</v>
      </c>
      <c r="G598" t="s">
        <v>1015</v>
      </c>
      <c r="H598" t="s">
        <v>1013</v>
      </c>
      <c r="I598" t="s">
        <v>1019</v>
      </c>
      <c r="J598" s="52">
        <v>56503</v>
      </c>
      <c r="K598" s="3">
        <v>83605.48</v>
      </c>
      <c r="L598" s="3" t="str">
        <f>TEXT(DATE(2000, Table1[[#This Row],[Month]], 1), "mmm")</f>
        <v>Dec</v>
      </c>
    </row>
    <row r="599" spans="1:12" x14ac:dyDescent="0.25">
      <c r="A599" t="s">
        <v>608</v>
      </c>
      <c r="B599" s="52">
        <v>2022</v>
      </c>
      <c r="C599" s="52">
        <v>2</v>
      </c>
      <c r="D599" t="s">
        <v>1103</v>
      </c>
      <c r="E599" t="s">
        <v>1107</v>
      </c>
      <c r="F599" t="s">
        <v>1013</v>
      </c>
      <c r="G599" t="s">
        <v>1015</v>
      </c>
      <c r="H599" t="s">
        <v>1017</v>
      </c>
      <c r="I599" t="s">
        <v>1019</v>
      </c>
      <c r="J599" s="52">
        <v>60504.639999999999</v>
      </c>
      <c r="K599" s="3">
        <v>14666.6</v>
      </c>
      <c r="L599" s="3" t="str">
        <f>TEXT(DATE(2000, Table1[[#This Row],[Month]], 1), "mmm")</f>
        <v>Feb</v>
      </c>
    </row>
    <row r="600" spans="1:12" x14ac:dyDescent="0.25">
      <c r="A600" t="s">
        <v>609</v>
      </c>
      <c r="B600" s="52">
        <v>2024</v>
      </c>
      <c r="C600" s="52">
        <v>4</v>
      </c>
      <c r="D600" t="s">
        <v>1103</v>
      </c>
      <c r="E600" t="s">
        <v>1107</v>
      </c>
      <c r="F600" t="s">
        <v>1011</v>
      </c>
      <c r="G600" t="s">
        <v>1015</v>
      </c>
      <c r="H600" t="s">
        <v>1016</v>
      </c>
      <c r="I600" t="s">
        <v>1018</v>
      </c>
      <c r="J600" s="52">
        <v>44256.98</v>
      </c>
      <c r="K600" s="3">
        <v>90269.6</v>
      </c>
      <c r="L600" s="3" t="str">
        <f>TEXT(DATE(2000, Table1[[#This Row],[Month]], 1), "mmm")</f>
        <v>Apr</v>
      </c>
    </row>
    <row r="601" spans="1:12" x14ac:dyDescent="0.25">
      <c r="A601" t="s">
        <v>610</v>
      </c>
      <c r="B601" s="52">
        <v>2022</v>
      </c>
      <c r="C601" s="52">
        <v>7</v>
      </c>
      <c r="D601" t="s">
        <v>1104</v>
      </c>
      <c r="E601" t="s">
        <v>1107</v>
      </c>
      <c r="F601" t="s">
        <v>1011</v>
      </c>
      <c r="G601" t="s">
        <v>1014</v>
      </c>
      <c r="H601" t="s">
        <v>1016</v>
      </c>
      <c r="I601" t="s">
        <v>1019</v>
      </c>
      <c r="J601" s="52">
        <v>60239.47</v>
      </c>
      <c r="K601" s="3">
        <v>13722.7</v>
      </c>
      <c r="L601" s="3" t="str">
        <f>TEXT(DATE(2000, Table1[[#This Row],[Month]], 1), "mmm")</f>
        <v>Jul</v>
      </c>
    </row>
    <row r="602" spans="1:12" x14ac:dyDescent="0.25">
      <c r="A602" t="s">
        <v>611</v>
      </c>
      <c r="B602" s="52">
        <v>2024</v>
      </c>
      <c r="C602" s="52">
        <v>11</v>
      </c>
      <c r="D602" t="s">
        <v>1103</v>
      </c>
      <c r="E602" t="s">
        <v>1107</v>
      </c>
      <c r="F602" t="s">
        <v>1013</v>
      </c>
      <c r="G602" t="s">
        <v>1014</v>
      </c>
      <c r="H602" t="s">
        <v>1016</v>
      </c>
      <c r="I602" t="s">
        <v>1019</v>
      </c>
      <c r="J602" s="52">
        <v>89502.95</v>
      </c>
      <c r="K602" s="3">
        <v>96348.89</v>
      </c>
      <c r="L602" s="3" t="str">
        <f>TEXT(DATE(2000, Table1[[#This Row],[Month]], 1), "mmm")</f>
        <v>Nov</v>
      </c>
    </row>
    <row r="603" spans="1:12" x14ac:dyDescent="0.25">
      <c r="A603" t="s">
        <v>612</v>
      </c>
      <c r="B603" s="52">
        <v>2024</v>
      </c>
      <c r="C603" s="52">
        <v>5</v>
      </c>
      <c r="D603" t="s">
        <v>1104</v>
      </c>
      <c r="E603" t="s">
        <v>1107</v>
      </c>
      <c r="F603" t="s">
        <v>1011</v>
      </c>
      <c r="G603" t="s">
        <v>1014</v>
      </c>
      <c r="H603" t="s">
        <v>1017</v>
      </c>
      <c r="I603" t="s">
        <v>1020</v>
      </c>
      <c r="J603" s="52">
        <v>17698.41</v>
      </c>
      <c r="K603" s="3">
        <v>97440.2</v>
      </c>
      <c r="L603" s="3" t="str">
        <f>TEXT(DATE(2000, Table1[[#This Row],[Month]], 1), "mmm")</f>
        <v>May</v>
      </c>
    </row>
    <row r="604" spans="1:12" x14ac:dyDescent="0.25">
      <c r="A604" t="s">
        <v>613</v>
      </c>
      <c r="B604" s="52">
        <v>2022</v>
      </c>
      <c r="C604" s="52">
        <v>6</v>
      </c>
      <c r="D604" t="s">
        <v>1104</v>
      </c>
      <c r="E604" t="s">
        <v>1108</v>
      </c>
      <c r="F604" t="s">
        <v>1011</v>
      </c>
      <c r="G604" t="s">
        <v>1015</v>
      </c>
      <c r="H604" t="s">
        <v>1016</v>
      </c>
      <c r="I604" t="s">
        <v>1018</v>
      </c>
      <c r="J604" s="52">
        <v>83934.05</v>
      </c>
      <c r="K604" s="3">
        <v>88404.36</v>
      </c>
      <c r="L604" s="3" t="str">
        <f>TEXT(DATE(2000, Table1[[#This Row],[Month]], 1), "mmm")</f>
        <v>Jun</v>
      </c>
    </row>
    <row r="605" spans="1:12" x14ac:dyDescent="0.25">
      <c r="A605" t="s">
        <v>614</v>
      </c>
      <c r="B605" s="52">
        <v>2023</v>
      </c>
      <c r="C605" s="52">
        <v>6</v>
      </c>
      <c r="D605" t="s">
        <v>1104</v>
      </c>
      <c r="E605" t="s">
        <v>1107</v>
      </c>
      <c r="F605" t="s">
        <v>1011</v>
      </c>
      <c r="G605" t="s">
        <v>1014</v>
      </c>
      <c r="H605" t="s">
        <v>1013</v>
      </c>
      <c r="I605" t="s">
        <v>1018</v>
      </c>
      <c r="J605" s="52">
        <v>66775.03</v>
      </c>
      <c r="K605" s="3">
        <v>66588.91</v>
      </c>
      <c r="L605" s="3" t="str">
        <f>TEXT(DATE(2000, Table1[[#This Row],[Month]], 1), "mmm")</f>
        <v>Jun</v>
      </c>
    </row>
    <row r="606" spans="1:12" x14ac:dyDescent="0.25">
      <c r="A606" t="s">
        <v>615</v>
      </c>
      <c r="B606" s="52">
        <v>2022</v>
      </c>
      <c r="C606" s="52">
        <v>7</v>
      </c>
      <c r="D606" t="s">
        <v>1104</v>
      </c>
      <c r="E606" t="s">
        <v>1107</v>
      </c>
      <c r="F606" t="s">
        <v>1013</v>
      </c>
      <c r="G606" t="s">
        <v>1014</v>
      </c>
      <c r="H606" t="s">
        <v>1017</v>
      </c>
      <c r="I606" t="s">
        <v>1019</v>
      </c>
      <c r="J606" s="52">
        <v>59583.58</v>
      </c>
      <c r="K606" s="3">
        <v>33173.910000000003</v>
      </c>
      <c r="L606" s="3" t="str">
        <f>TEXT(DATE(2000, Table1[[#This Row],[Month]], 1), "mmm")</f>
        <v>Jul</v>
      </c>
    </row>
    <row r="607" spans="1:12" x14ac:dyDescent="0.25">
      <c r="A607" t="s">
        <v>616</v>
      </c>
      <c r="B607" s="52">
        <v>2024</v>
      </c>
      <c r="C607" s="52">
        <v>10</v>
      </c>
      <c r="D607" t="s">
        <v>1104</v>
      </c>
      <c r="E607" t="s">
        <v>1108</v>
      </c>
      <c r="F607" t="s">
        <v>1011</v>
      </c>
      <c r="G607" t="s">
        <v>1015</v>
      </c>
      <c r="H607" t="s">
        <v>1016</v>
      </c>
      <c r="I607" t="s">
        <v>1020</v>
      </c>
      <c r="J607" s="52">
        <v>20298.310000000001</v>
      </c>
      <c r="K607" s="3">
        <v>9780.8700000000008</v>
      </c>
      <c r="L607" s="3" t="str">
        <f>TEXT(DATE(2000, Table1[[#This Row],[Month]], 1), "mmm")</f>
        <v>Oct</v>
      </c>
    </row>
    <row r="608" spans="1:12" x14ac:dyDescent="0.25">
      <c r="A608" t="s">
        <v>617</v>
      </c>
      <c r="B608" s="52">
        <v>2023</v>
      </c>
      <c r="C608" s="52">
        <v>11</v>
      </c>
      <c r="D608" t="s">
        <v>1104</v>
      </c>
      <c r="E608" t="s">
        <v>1107</v>
      </c>
      <c r="F608" t="s">
        <v>1011</v>
      </c>
      <c r="G608" t="s">
        <v>1014</v>
      </c>
      <c r="H608" t="s">
        <v>1013</v>
      </c>
      <c r="I608" t="s">
        <v>1018</v>
      </c>
      <c r="J608" s="52">
        <v>70467.28</v>
      </c>
      <c r="K608" s="3">
        <v>80185.429999999993</v>
      </c>
      <c r="L608" s="3" t="str">
        <f>TEXT(DATE(2000, Table1[[#This Row],[Month]], 1), "mmm")</f>
        <v>Nov</v>
      </c>
    </row>
    <row r="609" spans="1:12" x14ac:dyDescent="0.25">
      <c r="A609" t="s">
        <v>618</v>
      </c>
      <c r="B609" s="52">
        <v>2023</v>
      </c>
      <c r="C609" s="52">
        <v>4</v>
      </c>
      <c r="D609" t="s">
        <v>1104</v>
      </c>
      <c r="E609" t="s">
        <v>1108</v>
      </c>
      <c r="F609" t="s">
        <v>1011</v>
      </c>
      <c r="G609" t="s">
        <v>1014</v>
      </c>
      <c r="H609" t="s">
        <v>1017</v>
      </c>
      <c r="I609" t="s">
        <v>1019</v>
      </c>
      <c r="J609" s="52">
        <v>10255.719999999999</v>
      </c>
      <c r="K609" s="3">
        <v>80878.149999999994</v>
      </c>
      <c r="L609" s="3" t="str">
        <f>TEXT(DATE(2000, Table1[[#This Row],[Month]], 1), "mmm")</f>
        <v>Apr</v>
      </c>
    </row>
    <row r="610" spans="1:12" x14ac:dyDescent="0.25">
      <c r="A610" t="s">
        <v>619</v>
      </c>
      <c r="B610" s="52">
        <v>2024</v>
      </c>
      <c r="C610" s="52">
        <v>2</v>
      </c>
      <c r="D610" t="s">
        <v>1104</v>
      </c>
      <c r="E610" t="s">
        <v>1108</v>
      </c>
      <c r="F610" t="s">
        <v>1011</v>
      </c>
      <c r="G610" t="s">
        <v>1015</v>
      </c>
      <c r="H610" t="s">
        <v>1017</v>
      </c>
      <c r="I610" t="s">
        <v>1018</v>
      </c>
      <c r="J610" s="52">
        <v>95201.99</v>
      </c>
      <c r="K610" s="3">
        <v>114912.65</v>
      </c>
      <c r="L610" s="3" t="str">
        <f>TEXT(DATE(2000, Table1[[#This Row],[Month]], 1), "mmm")</f>
        <v>Feb</v>
      </c>
    </row>
    <row r="611" spans="1:12" x14ac:dyDescent="0.25">
      <c r="A611" t="s">
        <v>620</v>
      </c>
      <c r="B611" s="52">
        <v>2023</v>
      </c>
      <c r="C611" s="52">
        <v>6</v>
      </c>
      <c r="D611" t="s">
        <v>1104</v>
      </c>
      <c r="E611" t="s">
        <v>1107</v>
      </c>
      <c r="F611" t="s">
        <v>1011</v>
      </c>
      <c r="G611" t="s">
        <v>1014</v>
      </c>
      <c r="H611" t="s">
        <v>1013</v>
      </c>
      <c r="I611" t="s">
        <v>1020</v>
      </c>
      <c r="J611" s="52">
        <v>43606.05</v>
      </c>
      <c r="K611" s="3">
        <v>74814.02</v>
      </c>
      <c r="L611" s="3" t="str">
        <f>TEXT(DATE(2000, Table1[[#This Row],[Month]], 1), "mmm")</f>
        <v>Jun</v>
      </c>
    </row>
    <row r="612" spans="1:12" x14ac:dyDescent="0.25">
      <c r="A612" t="s">
        <v>621</v>
      </c>
      <c r="B612" s="52">
        <v>2024</v>
      </c>
      <c r="C612" s="52">
        <v>1</v>
      </c>
      <c r="D612" t="s">
        <v>1104</v>
      </c>
      <c r="E612" t="s">
        <v>1107</v>
      </c>
      <c r="F612" t="s">
        <v>1012</v>
      </c>
      <c r="G612" t="s">
        <v>1014</v>
      </c>
      <c r="H612" t="s">
        <v>1013</v>
      </c>
      <c r="I612" t="s">
        <v>1018</v>
      </c>
      <c r="J612" s="52">
        <v>75712.28</v>
      </c>
      <c r="K612" s="3">
        <v>72676.710000000006</v>
      </c>
      <c r="L612" s="3" t="str">
        <f>TEXT(DATE(2000, Table1[[#This Row],[Month]], 1), "mmm")</f>
        <v>Jan</v>
      </c>
    </row>
    <row r="613" spans="1:12" x14ac:dyDescent="0.25">
      <c r="A613" t="s">
        <v>622</v>
      </c>
      <c r="B613" s="52">
        <v>2023</v>
      </c>
      <c r="C613" s="52">
        <v>10</v>
      </c>
      <c r="D613" t="s">
        <v>1103</v>
      </c>
      <c r="E613" t="s">
        <v>1108</v>
      </c>
      <c r="F613" t="s">
        <v>1013</v>
      </c>
      <c r="G613" t="s">
        <v>1015</v>
      </c>
      <c r="H613" t="s">
        <v>1013</v>
      </c>
      <c r="I613" t="s">
        <v>1018</v>
      </c>
      <c r="J613" s="52">
        <v>55217.58</v>
      </c>
      <c r="K613" s="3">
        <v>54256.17</v>
      </c>
      <c r="L613" s="3" t="str">
        <f>TEXT(DATE(2000, Table1[[#This Row],[Month]], 1), "mmm")</f>
        <v>Oct</v>
      </c>
    </row>
    <row r="614" spans="1:12" x14ac:dyDescent="0.25">
      <c r="A614" t="s">
        <v>623</v>
      </c>
      <c r="B614" s="52">
        <v>2022</v>
      </c>
      <c r="C614" s="52">
        <v>9</v>
      </c>
      <c r="D614" t="s">
        <v>1104</v>
      </c>
      <c r="E614" t="s">
        <v>1108</v>
      </c>
      <c r="F614" t="s">
        <v>1013</v>
      </c>
      <c r="G614" t="s">
        <v>1014</v>
      </c>
      <c r="H614" t="s">
        <v>1013</v>
      </c>
      <c r="I614" t="s">
        <v>1018</v>
      </c>
      <c r="J614" s="52">
        <v>21049.88</v>
      </c>
      <c r="K614" s="3">
        <v>26969.09</v>
      </c>
      <c r="L614" s="3" t="str">
        <f>TEXT(DATE(2000, Table1[[#This Row],[Month]], 1), "mmm")</f>
        <v>Sep</v>
      </c>
    </row>
    <row r="615" spans="1:12" x14ac:dyDescent="0.25">
      <c r="A615" t="s">
        <v>624</v>
      </c>
      <c r="B615" s="52">
        <v>2023</v>
      </c>
      <c r="C615" s="52">
        <v>6</v>
      </c>
      <c r="D615" t="s">
        <v>1104</v>
      </c>
      <c r="E615" t="s">
        <v>1107</v>
      </c>
      <c r="F615" t="s">
        <v>1012</v>
      </c>
      <c r="G615" t="s">
        <v>1015</v>
      </c>
      <c r="H615" t="s">
        <v>1017</v>
      </c>
      <c r="I615" t="s">
        <v>1019</v>
      </c>
      <c r="J615" s="52">
        <v>89051.26</v>
      </c>
      <c r="K615" s="3">
        <v>80769.149999999994</v>
      </c>
      <c r="L615" s="3" t="str">
        <f>TEXT(DATE(2000, Table1[[#This Row],[Month]], 1), "mmm")</f>
        <v>Jun</v>
      </c>
    </row>
    <row r="616" spans="1:12" x14ac:dyDescent="0.25">
      <c r="A616" t="s">
        <v>625</v>
      </c>
      <c r="B616" s="52">
        <v>2022</v>
      </c>
      <c r="C616" s="52">
        <v>12</v>
      </c>
      <c r="D616" t="s">
        <v>1104</v>
      </c>
      <c r="E616" t="s">
        <v>1107</v>
      </c>
      <c r="F616" t="s">
        <v>1013</v>
      </c>
      <c r="G616" t="s">
        <v>1014</v>
      </c>
      <c r="H616" t="s">
        <v>1016</v>
      </c>
      <c r="I616" t="s">
        <v>1018</v>
      </c>
      <c r="J616" s="52">
        <v>89892.64</v>
      </c>
      <c r="K616" s="3">
        <v>41644.769999999997</v>
      </c>
      <c r="L616" s="3" t="str">
        <f>TEXT(DATE(2000, Table1[[#This Row],[Month]], 1), "mmm")</f>
        <v>Dec</v>
      </c>
    </row>
    <row r="617" spans="1:12" x14ac:dyDescent="0.25">
      <c r="A617" t="s">
        <v>626</v>
      </c>
      <c r="B617" s="52">
        <v>2024</v>
      </c>
      <c r="C617" s="52">
        <v>6</v>
      </c>
      <c r="D617" t="s">
        <v>1104</v>
      </c>
      <c r="E617" t="s">
        <v>1108</v>
      </c>
      <c r="F617" t="s">
        <v>1012</v>
      </c>
      <c r="G617" t="s">
        <v>1014</v>
      </c>
      <c r="H617" t="s">
        <v>1013</v>
      </c>
      <c r="I617" t="s">
        <v>1018</v>
      </c>
      <c r="J617" s="52">
        <v>42274.55</v>
      </c>
      <c r="K617" s="3">
        <v>50937.01</v>
      </c>
      <c r="L617" s="3" t="str">
        <f>TEXT(DATE(2000, Table1[[#This Row],[Month]], 1), "mmm")</f>
        <v>Jun</v>
      </c>
    </row>
    <row r="618" spans="1:12" x14ac:dyDescent="0.25">
      <c r="A618" t="s">
        <v>627</v>
      </c>
      <c r="B618" s="52">
        <v>2022</v>
      </c>
      <c r="C618" s="52">
        <v>11</v>
      </c>
      <c r="D618" t="s">
        <v>1104</v>
      </c>
      <c r="E618" t="s">
        <v>1107</v>
      </c>
      <c r="F618" t="s">
        <v>1011</v>
      </c>
      <c r="G618" t="s">
        <v>1014</v>
      </c>
      <c r="H618" t="s">
        <v>1017</v>
      </c>
      <c r="I618" t="s">
        <v>1018</v>
      </c>
      <c r="J618" s="52">
        <v>65787.899999999994</v>
      </c>
      <c r="K618" s="3">
        <v>60777.02</v>
      </c>
      <c r="L618" s="3" t="str">
        <f>TEXT(DATE(2000, Table1[[#This Row],[Month]], 1), "mmm")</f>
        <v>Nov</v>
      </c>
    </row>
    <row r="619" spans="1:12" x14ac:dyDescent="0.25">
      <c r="A619" t="s">
        <v>628</v>
      </c>
      <c r="B619" s="52">
        <v>2022</v>
      </c>
      <c r="C619" s="52">
        <v>11</v>
      </c>
      <c r="D619" t="s">
        <v>1103</v>
      </c>
      <c r="E619" t="s">
        <v>1107</v>
      </c>
      <c r="F619" t="s">
        <v>1013</v>
      </c>
      <c r="G619" t="s">
        <v>1015</v>
      </c>
      <c r="H619" t="s">
        <v>1013</v>
      </c>
      <c r="I619" t="s">
        <v>1019</v>
      </c>
      <c r="J619" s="52">
        <v>74947.990000000005</v>
      </c>
      <c r="K619" s="3">
        <v>52652.49</v>
      </c>
      <c r="L619" s="3" t="str">
        <f>TEXT(DATE(2000, Table1[[#This Row],[Month]], 1), "mmm")</f>
        <v>Nov</v>
      </c>
    </row>
    <row r="620" spans="1:12" x14ac:dyDescent="0.25">
      <c r="A620" t="s">
        <v>629</v>
      </c>
      <c r="B620" s="52">
        <v>2022</v>
      </c>
      <c r="C620" s="52">
        <v>8</v>
      </c>
      <c r="D620" t="s">
        <v>1104</v>
      </c>
      <c r="E620" t="s">
        <v>1107</v>
      </c>
      <c r="F620" t="s">
        <v>1013</v>
      </c>
      <c r="G620" t="s">
        <v>1015</v>
      </c>
      <c r="H620" t="s">
        <v>1016</v>
      </c>
      <c r="I620" t="s">
        <v>1018</v>
      </c>
      <c r="J620" s="52">
        <v>86707.61</v>
      </c>
      <c r="K620" s="3">
        <v>118268.41</v>
      </c>
      <c r="L620" s="3" t="str">
        <f>TEXT(DATE(2000, Table1[[#This Row],[Month]], 1), "mmm")</f>
        <v>Aug</v>
      </c>
    </row>
    <row r="621" spans="1:12" x14ac:dyDescent="0.25">
      <c r="A621" t="s">
        <v>630</v>
      </c>
      <c r="B621" s="52">
        <v>2024</v>
      </c>
      <c r="C621" s="52">
        <v>11</v>
      </c>
      <c r="D621" t="s">
        <v>1104</v>
      </c>
      <c r="E621" t="s">
        <v>1108</v>
      </c>
      <c r="F621" t="s">
        <v>1012</v>
      </c>
      <c r="G621" t="s">
        <v>1014</v>
      </c>
      <c r="H621" t="s">
        <v>1017</v>
      </c>
      <c r="I621" t="s">
        <v>1019</v>
      </c>
      <c r="J621" s="52">
        <v>92840.58</v>
      </c>
      <c r="K621" s="3">
        <v>76221.52</v>
      </c>
      <c r="L621" s="3" t="str">
        <f>TEXT(DATE(2000, Table1[[#This Row],[Month]], 1), "mmm")</f>
        <v>Nov</v>
      </c>
    </row>
    <row r="622" spans="1:12" x14ac:dyDescent="0.25">
      <c r="A622" t="s">
        <v>631</v>
      </c>
      <c r="B622" s="52">
        <v>2023</v>
      </c>
      <c r="C622" s="52">
        <v>2</v>
      </c>
      <c r="D622" t="s">
        <v>1104</v>
      </c>
      <c r="E622" t="s">
        <v>1108</v>
      </c>
      <c r="F622" t="s">
        <v>1013</v>
      </c>
      <c r="G622" t="s">
        <v>1014</v>
      </c>
      <c r="H622" t="s">
        <v>1017</v>
      </c>
      <c r="I622" t="s">
        <v>1018</v>
      </c>
      <c r="J622" s="52">
        <v>71406.539999999994</v>
      </c>
      <c r="K622" s="3">
        <v>32836.519999999997</v>
      </c>
      <c r="L622" s="3" t="str">
        <f>TEXT(DATE(2000, Table1[[#This Row],[Month]], 1), "mmm")</f>
        <v>Feb</v>
      </c>
    </row>
    <row r="623" spans="1:12" x14ac:dyDescent="0.25">
      <c r="A623" t="s">
        <v>632</v>
      </c>
      <c r="B623" s="52">
        <v>2024</v>
      </c>
      <c r="C623" s="52">
        <v>8</v>
      </c>
      <c r="D623" t="s">
        <v>1104</v>
      </c>
      <c r="E623" t="s">
        <v>1107</v>
      </c>
      <c r="F623" t="s">
        <v>1013</v>
      </c>
      <c r="G623" t="s">
        <v>1015</v>
      </c>
      <c r="H623" t="s">
        <v>1013</v>
      </c>
      <c r="I623" t="s">
        <v>1018</v>
      </c>
      <c r="J623" s="52">
        <v>21844.49</v>
      </c>
      <c r="K623" s="3">
        <v>94785.06</v>
      </c>
      <c r="L623" s="3" t="str">
        <f>TEXT(DATE(2000, Table1[[#This Row],[Month]], 1), "mmm")</f>
        <v>Aug</v>
      </c>
    </row>
    <row r="624" spans="1:12" x14ac:dyDescent="0.25">
      <c r="A624" t="s">
        <v>633</v>
      </c>
      <c r="B624" s="52">
        <v>2022</v>
      </c>
      <c r="C624" s="52">
        <v>1</v>
      </c>
      <c r="D624" t="s">
        <v>1104</v>
      </c>
      <c r="E624" t="s">
        <v>1107</v>
      </c>
      <c r="F624" t="s">
        <v>1011</v>
      </c>
      <c r="G624" t="s">
        <v>1014</v>
      </c>
      <c r="H624" t="s">
        <v>1013</v>
      </c>
      <c r="I624" t="s">
        <v>1018</v>
      </c>
      <c r="J624" s="52">
        <v>29465.95</v>
      </c>
      <c r="K624" s="3">
        <v>57654.61</v>
      </c>
      <c r="L624" s="3" t="str">
        <f>TEXT(DATE(2000, Table1[[#This Row],[Month]], 1), "mmm")</f>
        <v>Jan</v>
      </c>
    </row>
    <row r="625" spans="1:12" x14ac:dyDescent="0.25">
      <c r="A625" t="s">
        <v>634</v>
      </c>
      <c r="B625" s="52">
        <v>2024</v>
      </c>
      <c r="C625" s="52">
        <v>8</v>
      </c>
      <c r="D625" t="s">
        <v>1103</v>
      </c>
      <c r="E625" t="s">
        <v>1107</v>
      </c>
      <c r="F625" t="s">
        <v>1012</v>
      </c>
      <c r="G625" t="s">
        <v>1015</v>
      </c>
      <c r="H625" t="s">
        <v>1013</v>
      </c>
      <c r="I625" t="s">
        <v>1018</v>
      </c>
      <c r="J625" s="52">
        <v>64378.879999999997</v>
      </c>
      <c r="K625" s="3">
        <v>112817.88</v>
      </c>
      <c r="L625" s="3" t="str">
        <f>TEXT(DATE(2000, Table1[[#This Row],[Month]], 1), "mmm")</f>
        <v>Aug</v>
      </c>
    </row>
    <row r="626" spans="1:12" x14ac:dyDescent="0.25">
      <c r="A626" t="s">
        <v>635</v>
      </c>
      <c r="B626" s="52">
        <v>2023</v>
      </c>
      <c r="C626" s="52">
        <v>9</v>
      </c>
      <c r="D626" t="s">
        <v>1103</v>
      </c>
      <c r="E626" t="s">
        <v>1108</v>
      </c>
      <c r="F626" t="s">
        <v>1013</v>
      </c>
      <c r="G626" t="s">
        <v>1015</v>
      </c>
      <c r="H626" t="s">
        <v>1013</v>
      </c>
      <c r="I626" t="s">
        <v>1019</v>
      </c>
      <c r="J626" s="52">
        <v>31452.47</v>
      </c>
      <c r="K626" s="3">
        <v>64105.09</v>
      </c>
      <c r="L626" s="3" t="str">
        <f>TEXT(DATE(2000, Table1[[#This Row],[Month]], 1), "mmm")</f>
        <v>Sep</v>
      </c>
    </row>
    <row r="627" spans="1:12" x14ac:dyDescent="0.25">
      <c r="A627" t="s">
        <v>636</v>
      </c>
      <c r="B627" s="52">
        <v>2023</v>
      </c>
      <c r="C627" s="52">
        <v>8</v>
      </c>
      <c r="D627" t="s">
        <v>1103</v>
      </c>
      <c r="E627" t="s">
        <v>1108</v>
      </c>
      <c r="F627" t="s">
        <v>1011</v>
      </c>
      <c r="G627" t="s">
        <v>1015</v>
      </c>
      <c r="H627" t="s">
        <v>1017</v>
      </c>
      <c r="I627" t="s">
        <v>1020</v>
      </c>
      <c r="J627" s="52">
        <v>36542.81</v>
      </c>
      <c r="K627" s="3">
        <v>6026.32</v>
      </c>
      <c r="L627" s="3" t="str">
        <f>TEXT(DATE(2000, Table1[[#This Row],[Month]], 1), "mmm")</f>
        <v>Aug</v>
      </c>
    </row>
    <row r="628" spans="1:12" x14ac:dyDescent="0.25">
      <c r="A628" t="s">
        <v>637</v>
      </c>
      <c r="B628" s="52">
        <v>2022</v>
      </c>
      <c r="C628" s="52">
        <v>12</v>
      </c>
      <c r="D628" t="s">
        <v>1104</v>
      </c>
      <c r="E628" t="s">
        <v>1108</v>
      </c>
      <c r="F628" t="s">
        <v>1011</v>
      </c>
      <c r="G628" t="s">
        <v>1015</v>
      </c>
      <c r="H628" t="s">
        <v>1013</v>
      </c>
      <c r="I628" t="s">
        <v>1018</v>
      </c>
      <c r="J628" s="52">
        <v>16328.66</v>
      </c>
      <c r="K628" s="3">
        <v>41073.910000000003</v>
      </c>
      <c r="L628" s="3" t="str">
        <f>TEXT(DATE(2000, Table1[[#This Row],[Month]], 1), "mmm")</f>
        <v>Dec</v>
      </c>
    </row>
    <row r="629" spans="1:12" x14ac:dyDescent="0.25">
      <c r="A629" t="s">
        <v>638</v>
      </c>
      <c r="B629" s="52">
        <v>2024</v>
      </c>
      <c r="C629" s="52">
        <v>1</v>
      </c>
      <c r="D629" t="s">
        <v>1103</v>
      </c>
      <c r="E629" t="s">
        <v>1108</v>
      </c>
      <c r="F629" t="s">
        <v>1013</v>
      </c>
      <c r="G629" t="s">
        <v>1014</v>
      </c>
      <c r="H629" t="s">
        <v>1016</v>
      </c>
      <c r="I629" t="s">
        <v>1020</v>
      </c>
      <c r="J629" s="52">
        <v>67601.41</v>
      </c>
      <c r="K629" s="3">
        <v>20312.32</v>
      </c>
      <c r="L629" s="3" t="str">
        <f>TEXT(DATE(2000, Table1[[#This Row],[Month]], 1), "mmm")</f>
        <v>Jan</v>
      </c>
    </row>
    <row r="630" spans="1:12" x14ac:dyDescent="0.25">
      <c r="A630" t="s">
        <v>639</v>
      </c>
      <c r="B630" s="52">
        <v>2023</v>
      </c>
      <c r="C630" s="52">
        <v>4</v>
      </c>
      <c r="D630" t="s">
        <v>1104</v>
      </c>
      <c r="E630" t="s">
        <v>1108</v>
      </c>
      <c r="F630" t="s">
        <v>1013</v>
      </c>
      <c r="G630" t="s">
        <v>1014</v>
      </c>
      <c r="H630" t="s">
        <v>1016</v>
      </c>
      <c r="I630" t="s">
        <v>1020</v>
      </c>
      <c r="J630" s="52">
        <v>69255.81</v>
      </c>
      <c r="K630" s="3">
        <v>58740.39</v>
      </c>
      <c r="L630" s="3" t="str">
        <f>TEXT(DATE(2000, Table1[[#This Row],[Month]], 1), "mmm")</f>
        <v>Apr</v>
      </c>
    </row>
    <row r="631" spans="1:12" x14ac:dyDescent="0.25">
      <c r="A631" t="s">
        <v>640</v>
      </c>
      <c r="B631" s="52">
        <v>2023</v>
      </c>
      <c r="C631" s="52">
        <v>12</v>
      </c>
      <c r="D631" t="s">
        <v>1104</v>
      </c>
      <c r="E631" t="s">
        <v>1108</v>
      </c>
      <c r="F631" t="s">
        <v>1013</v>
      </c>
      <c r="G631" t="s">
        <v>1015</v>
      </c>
      <c r="H631" t="s">
        <v>1016</v>
      </c>
      <c r="I631" t="s">
        <v>1019</v>
      </c>
      <c r="J631" s="52">
        <v>12064.19</v>
      </c>
      <c r="K631" s="3">
        <v>46038.26</v>
      </c>
      <c r="L631" s="3" t="str">
        <f>TEXT(DATE(2000, Table1[[#This Row],[Month]], 1), "mmm")</f>
        <v>Dec</v>
      </c>
    </row>
    <row r="632" spans="1:12" x14ac:dyDescent="0.25">
      <c r="A632" t="s">
        <v>641</v>
      </c>
      <c r="B632" s="52">
        <v>2023</v>
      </c>
      <c r="C632" s="52">
        <v>1</v>
      </c>
      <c r="D632" t="s">
        <v>1104</v>
      </c>
      <c r="E632" t="s">
        <v>1107</v>
      </c>
      <c r="F632" t="s">
        <v>1013</v>
      </c>
      <c r="G632" t="s">
        <v>1014</v>
      </c>
      <c r="H632" t="s">
        <v>1013</v>
      </c>
      <c r="I632" t="s">
        <v>1020</v>
      </c>
      <c r="J632" s="52">
        <v>51068.639999999999</v>
      </c>
      <c r="K632" s="3">
        <v>103153.49</v>
      </c>
      <c r="L632" s="3" t="str">
        <f>TEXT(DATE(2000, Table1[[#This Row],[Month]], 1), "mmm")</f>
        <v>Jan</v>
      </c>
    </row>
    <row r="633" spans="1:12" x14ac:dyDescent="0.25">
      <c r="A633" t="s">
        <v>642</v>
      </c>
      <c r="B633" s="52">
        <v>2022</v>
      </c>
      <c r="C633" s="52">
        <v>5</v>
      </c>
      <c r="D633" t="s">
        <v>1104</v>
      </c>
      <c r="E633" t="s">
        <v>1108</v>
      </c>
      <c r="F633" t="s">
        <v>1013</v>
      </c>
      <c r="G633" t="s">
        <v>1015</v>
      </c>
      <c r="H633" t="s">
        <v>1017</v>
      </c>
      <c r="I633" t="s">
        <v>1019</v>
      </c>
      <c r="J633" s="52">
        <v>53885.06</v>
      </c>
      <c r="K633" s="3">
        <v>107323.91</v>
      </c>
      <c r="L633" s="3" t="str">
        <f>TEXT(DATE(2000, Table1[[#This Row],[Month]], 1), "mmm")</f>
        <v>May</v>
      </c>
    </row>
    <row r="634" spans="1:12" x14ac:dyDescent="0.25">
      <c r="A634" t="s">
        <v>643</v>
      </c>
      <c r="B634" s="52">
        <v>2023</v>
      </c>
      <c r="C634" s="52">
        <v>11</v>
      </c>
      <c r="D634" t="s">
        <v>1104</v>
      </c>
      <c r="E634" t="s">
        <v>1107</v>
      </c>
      <c r="F634" t="s">
        <v>1013</v>
      </c>
      <c r="G634" t="s">
        <v>1014</v>
      </c>
      <c r="H634" t="s">
        <v>1016</v>
      </c>
      <c r="I634" t="s">
        <v>1020</v>
      </c>
      <c r="J634" s="52">
        <v>48948.67</v>
      </c>
      <c r="K634" s="3">
        <v>44762.97</v>
      </c>
      <c r="L634" s="3" t="str">
        <f>TEXT(DATE(2000, Table1[[#This Row],[Month]], 1), "mmm")</f>
        <v>Nov</v>
      </c>
    </row>
    <row r="635" spans="1:12" x14ac:dyDescent="0.25">
      <c r="A635" t="s">
        <v>644</v>
      </c>
      <c r="B635" s="52">
        <v>2023</v>
      </c>
      <c r="C635" s="52">
        <v>8</v>
      </c>
      <c r="D635" t="s">
        <v>1104</v>
      </c>
      <c r="E635" t="s">
        <v>1107</v>
      </c>
      <c r="F635" t="s">
        <v>1011</v>
      </c>
      <c r="G635" t="s">
        <v>1014</v>
      </c>
      <c r="H635" t="s">
        <v>1013</v>
      </c>
      <c r="I635" t="s">
        <v>1020</v>
      </c>
      <c r="J635" s="52">
        <v>99265.279999999999</v>
      </c>
      <c r="K635" s="3">
        <v>41702.58</v>
      </c>
      <c r="L635" s="3" t="str">
        <f>TEXT(DATE(2000, Table1[[#This Row],[Month]], 1), "mmm")</f>
        <v>Aug</v>
      </c>
    </row>
    <row r="636" spans="1:12" x14ac:dyDescent="0.25">
      <c r="A636" t="s">
        <v>645</v>
      </c>
      <c r="B636" s="52">
        <v>2024</v>
      </c>
      <c r="C636" s="52">
        <v>12</v>
      </c>
      <c r="D636" t="s">
        <v>1104</v>
      </c>
      <c r="E636" t="s">
        <v>1107</v>
      </c>
      <c r="F636" t="s">
        <v>1013</v>
      </c>
      <c r="G636" t="s">
        <v>1014</v>
      </c>
      <c r="H636" t="s">
        <v>1016</v>
      </c>
      <c r="I636" t="s">
        <v>1019</v>
      </c>
      <c r="J636" s="52">
        <v>50884.71</v>
      </c>
      <c r="K636" s="3">
        <v>80603.75</v>
      </c>
      <c r="L636" s="3" t="str">
        <f>TEXT(DATE(2000, Table1[[#This Row],[Month]], 1), "mmm")</f>
        <v>Dec</v>
      </c>
    </row>
    <row r="637" spans="1:12" x14ac:dyDescent="0.25">
      <c r="A637" t="s">
        <v>646</v>
      </c>
      <c r="B637" s="52">
        <v>2022</v>
      </c>
      <c r="C637" s="52">
        <v>2</v>
      </c>
      <c r="D637" t="s">
        <v>1104</v>
      </c>
      <c r="E637" t="s">
        <v>1108</v>
      </c>
      <c r="F637" t="s">
        <v>1011</v>
      </c>
      <c r="G637" t="s">
        <v>1015</v>
      </c>
      <c r="H637" t="s">
        <v>1017</v>
      </c>
      <c r="I637" t="s">
        <v>1019</v>
      </c>
      <c r="J637" s="52">
        <v>25937.94</v>
      </c>
      <c r="K637" s="3">
        <v>49397.61</v>
      </c>
      <c r="L637" s="3" t="str">
        <f>TEXT(DATE(2000, Table1[[#This Row],[Month]], 1), "mmm")</f>
        <v>Feb</v>
      </c>
    </row>
    <row r="638" spans="1:12" x14ac:dyDescent="0.25">
      <c r="A638" t="s">
        <v>647</v>
      </c>
      <c r="B638" s="52">
        <v>2024</v>
      </c>
      <c r="C638" s="52">
        <v>5</v>
      </c>
      <c r="D638" t="s">
        <v>1104</v>
      </c>
      <c r="E638" t="s">
        <v>1108</v>
      </c>
      <c r="F638" t="s">
        <v>1011</v>
      </c>
      <c r="G638" t="s">
        <v>1015</v>
      </c>
      <c r="H638" t="s">
        <v>1013</v>
      </c>
      <c r="I638" t="s">
        <v>1020</v>
      </c>
      <c r="J638" s="52">
        <v>35679.120000000003</v>
      </c>
      <c r="K638" s="3">
        <v>109305.12</v>
      </c>
      <c r="L638" s="3" t="str">
        <f>TEXT(DATE(2000, Table1[[#This Row],[Month]], 1), "mmm")</f>
        <v>May</v>
      </c>
    </row>
    <row r="639" spans="1:12" x14ac:dyDescent="0.25">
      <c r="A639" t="s">
        <v>648</v>
      </c>
      <c r="B639" s="52">
        <v>2024</v>
      </c>
      <c r="C639" s="52">
        <v>1</v>
      </c>
      <c r="D639" t="s">
        <v>1104</v>
      </c>
      <c r="E639" t="s">
        <v>1108</v>
      </c>
      <c r="F639" t="s">
        <v>1012</v>
      </c>
      <c r="G639" t="s">
        <v>1015</v>
      </c>
      <c r="H639" t="s">
        <v>1013</v>
      </c>
      <c r="I639" t="s">
        <v>1018</v>
      </c>
      <c r="J639" s="52">
        <v>29108.82</v>
      </c>
      <c r="K639" s="3">
        <v>56310.7</v>
      </c>
      <c r="L639" s="3" t="str">
        <f>TEXT(DATE(2000, Table1[[#This Row],[Month]], 1), "mmm")</f>
        <v>Jan</v>
      </c>
    </row>
    <row r="640" spans="1:12" x14ac:dyDescent="0.25">
      <c r="A640" t="s">
        <v>649</v>
      </c>
      <c r="B640" s="52">
        <v>2022</v>
      </c>
      <c r="C640" s="52">
        <v>8</v>
      </c>
      <c r="D640" t="s">
        <v>1104</v>
      </c>
      <c r="E640" t="s">
        <v>1108</v>
      </c>
      <c r="F640" t="s">
        <v>1012</v>
      </c>
      <c r="G640" t="s">
        <v>1015</v>
      </c>
      <c r="H640" t="s">
        <v>1013</v>
      </c>
      <c r="I640" t="s">
        <v>1018</v>
      </c>
      <c r="J640" s="52">
        <v>46759.59</v>
      </c>
      <c r="K640" s="3">
        <v>72609.27</v>
      </c>
      <c r="L640" s="3" t="str">
        <f>TEXT(DATE(2000, Table1[[#This Row],[Month]], 1), "mmm")</f>
        <v>Aug</v>
      </c>
    </row>
    <row r="641" spans="1:12" x14ac:dyDescent="0.25">
      <c r="A641" t="s">
        <v>650</v>
      </c>
      <c r="B641" s="52">
        <v>2023</v>
      </c>
      <c r="C641" s="52">
        <v>12</v>
      </c>
      <c r="D641" t="s">
        <v>1104</v>
      </c>
      <c r="E641" t="s">
        <v>1107</v>
      </c>
      <c r="F641" t="s">
        <v>1013</v>
      </c>
      <c r="G641" t="s">
        <v>1014</v>
      </c>
      <c r="H641" t="s">
        <v>1016</v>
      </c>
      <c r="I641" t="s">
        <v>1018</v>
      </c>
      <c r="J641" s="52">
        <v>16927.18</v>
      </c>
      <c r="K641" s="3">
        <v>83475.87</v>
      </c>
      <c r="L641" s="3" t="str">
        <f>TEXT(DATE(2000, Table1[[#This Row],[Month]], 1), "mmm")</f>
        <v>Dec</v>
      </c>
    </row>
    <row r="642" spans="1:12" x14ac:dyDescent="0.25">
      <c r="A642" t="s">
        <v>651</v>
      </c>
      <c r="B642" s="52">
        <v>2022</v>
      </c>
      <c r="C642" s="52">
        <v>2</v>
      </c>
      <c r="D642" t="s">
        <v>1103</v>
      </c>
      <c r="E642" t="s">
        <v>1107</v>
      </c>
      <c r="F642" t="s">
        <v>1011</v>
      </c>
      <c r="G642" t="s">
        <v>1014</v>
      </c>
      <c r="H642" t="s">
        <v>1013</v>
      </c>
      <c r="I642" t="s">
        <v>1020</v>
      </c>
      <c r="J642" s="52">
        <v>41335.440000000002</v>
      </c>
      <c r="K642" s="3">
        <v>27246.66</v>
      </c>
      <c r="L642" s="3" t="str">
        <f>TEXT(DATE(2000, Table1[[#This Row],[Month]], 1), "mmm")</f>
        <v>Feb</v>
      </c>
    </row>
    <row r="643" spans="1:12" x14ac:dyDescent="0.25">
      <c r="A643" t="s">
        <v>652</v>
      </c>
      <c r="B643" s="52">
        <v>2024</v>
      </c>
      <c r="C643" s="52">
        <v>11</v>
      </c>
      <c r="D643" t="s">
        <v>1103</v>
      </c>
      <c r="E643" t="s">
        <v>1107</v>
      </c>
      <c r="F643" t="s">
        <v>1012</v>
      </c>
      <c r="G643" t="s">
        <v>1015</v>
      </c>
      <c r="H643" t="s">
        <v>1017</v>
      </c>
      <c r="I643" t="s">
        <v>1020</v>
      </c>
      <c r="J643" s="52">
        <v>66870.3</v>
      </c>
      <c r="K643" s="3">
        <v>63172.77</v>
      </c>
      <c r="L643" s="3" t="str">
        <f>TEXT(DATE(2000, Table1[[#This Row],[Month]], 1), "mmm")</f>
        <v>Nov</v>
      </c>
    </row>
    <row r="644" spans="1:12" x14ac:dyDescent="0.25">
      <c r="A644" t="s">
        <v>653</v>
      </c>
      <c r="B644" s="52">
        <v>2023</v>
      </c>
      <c r="C644" s="52">
        <v>3</v>
      </c>
      <c r="D644" t="s">
        <v>1104</v>
      </c>
      <c r="E644" t="s">
        <v>1107</v>
      </c>
      <c r="F644" t="s">
        <v>1013</v>
      </c>
      <c r="G644" t="s">
        <v>1014</v>
      </c>
      <c r="H644" t="s">
        <v>1016</v>
      </c>
      <c r="I644" t="s">
        <v>1020</v>
      </c>
      <c r="J644" s="52">
        <v>74385.509999999995</v>
      </c>
      <c r="K644" s="3">
        <v>61549.62</v>
      </c>
      <c r="L644" s="3" t="str">
        <f>TEXT(DATE(2000, Table1[[#This Row],[Month]], 1), "mmm")</f>
        <v>Mar</v>
      </c>
    </row>
    <row r="645" spans="1:12" x14ac:dyDescent="0.25">
      <c r="A645" t="s">
        <v>654</v>
      </c>
      <c r="B645" s="52">
        <v>2023</v>
      </c>
      <c r="C645" s="52">
        <v>6</v>
      </c>
      <c r="D645" t="s">
        <v>1104</v>
      </c>
      <c r="E645" t="s">
        <v>1107</v>
      </c>
      <c r="F645" t="s">
        <v>1013</v>
      </c>
      <c r="G645" t="s">
        <v>1015</v>
      </c>
      <c r="H645" t="s">
        <v>1017</v>
      </c>
      <c r="I645" t="s">
        <v>1018</v>
      </c>
      <c r="J645" s="52">
        <v>27978.85</v>
      </c>
      <c r="K645" s="3">
        <v>23169.52</v>
      </c>
      <c r="L645" s="3" t="str">
        <f>TEXT(DATE(2000, Table1[[#This Row],[Month]], 1), "mmm")</f>
        <v>Jun</v>
      </c>
    </row>
    <row r="646" spans="1:12" x14ac:dyDescent="0.25">
      <c r="A646" t="s">
        <v>655</v>
      </c>
      <c r="B646" s="52">
        <v>2024</v>
      </c>
      <c r="C646" s="52">
        <v>6</v>
      </c>
      <c r="D646" t="s">
        <v>1104</v>
      </c>
      <c r="E646" t="s">
        <v>1107</v>
      </c>
      <c r="F646" t="s">
        <v>1012</v>
      </c>
      <c r="G646" t="s">
        <v>1015</v>
      </c>
      <c r="H646" t="s">
        <v>1013</v>
      </c>
      <c r="I646" t="s">
        <v>1018</v>
      </c>
      <c r="J646" s="52">
        <v>35163.42</v>
      </c>
      <c r="K646" s="3">
        <v>75719.360000000001</v>
      </c>
      <c r="L646" s="3" t="str">
        <f>TEXT(DATE(2000, Table1[[#This Row],[Month]], 1), "mmm")</f>
        <v>Jun</v>
      </c>
    </row>
    <row r="647" spans="1:12" x14ac:dyDescent="0.25">
      <c r="A647" t="s">
        <v>656</v>
      </c>
      <c r="B647" s="52">
        <v>2022</v>
      </c>
      <c r="C647" s="52">
        <v>7</v>
      </c>
      <c r="D647" t="s">
        <v>1104</v>
      </c>
      <c r="E647" t="s">
        <v>1108</v>
      </c>
      <c r="F647" t="s">
        <v>1011</v>
      </c>
      <c r="G647" t="s">
        <v>1015</v>
      </c>
      <c r="H647" t="s">
        <v>1013</v>
      </c>
      <c r="I647" t="s">
        <v>1020</v>
      </c>
      <c r="J647" s="52">
        <v>73009.05</v>
      </c>
      <c r="K647" s="3">
        <v>33831.78</v>
      </c>
      <c r="L647" s="3" t="str">
        <f>TEXT(DATE(2000, Table1[[#This Row],[Month]], 1), "mmm")</f>
        <v>Jul</v>
      </c>
    </row>
    <row r="648" spans="1:12" x14ac:dyDescent="0.25">
      <c r="A648" t="s">
        <v>657</v>
      </c>
      <c r="B648" s="52">
        <v>2022</v>
      </c>
      <c r="C648" s="52">
        <v>1</v>
      </c>
      <c r="D648" t="s">
        <v>1103</v>
      </c>
      <c r="E648" t="s">
        <v>1107</v>
      </c>
      <c r="F648" t="s">
        <v>1013</v>
      </c>
      <c r="G648" t="s">
        <v>1014</v>
      </c>
      <c r="H648" t="s">
        <v>1017</v>
      </c>
      <c r="I648" t="s">
        <v>1018</v>
      </c>
      <c r="J648" s="52">
        <v>22875.35</v>
      </c>
      <c r="K648" s="3">
        <v>87070.45</v>
      </c>
      <c r="L648" s="3" t="str">
        <f>TEXT(DATE(2000, Table1[[#This Row],[Month]], 1), "mmm")</f>
        <v>Jan</v>
      </c>
    </row>
    <row r="649" spans="1:12" x14ac:dyDescent="0.25">
      <c r="A649" t="s">
        <v>658</v>
      </c>
      <c r="B649" s="52">
        <v>2024</v>
      </c>
      <c r="C649" s="52">
        <v>4</v>
      </c>
      <c r="D649" t="s">
        <v>1104</v>
      </c>
      <c r="E649" t="s">
        <v>1107</v>
      </c>
      <c r="F649" t="s">
        <v>1011</v>
      </c>
      <c r="G649" t="s">
        <v>1014</v>
      </c>
      <c r="H649" t="s">
        <v>1017</v>
      </c>
      <c r="I649" t="s">
        <v>1018</v>
      </c>
      <c r="J649" s="52">
        <v>82898.42</v>
      </c>
      <c r="K649" s="3">
        <v>104060.44</v>
      </c>
      <c r="L649" s="3" t="str">
        <f>TEXT(DATE(2000, Table1[[#This Row],[Month]], 1), "mmm")</f>
        <v>Apr</v>
      </c>
    </row>
    <row r="650" spans="1:12" x14ac:dyDescent="0.25">
      <c r="A650" t="s">
        <v>659</v>
      </c>
      <c r="B650" s="52">
        <v>2024</v>
      </c>
      <c r="C650" s="52">
        <v>8</v>
      </c>
      <c r="D650" t="s">
        <v>1104</v>
      </c>
      <c r="E650" t="s">
        <v>1108</v>
      </c>
      <c r="F650" t="s">
        <v>1011</v>
      </c>
      <c r="G650" t="s">
        <v>1014</v>
      </c>
      <c r="H650" t="s">
        <v>1013</v>
      </c>
      <c r="I650" t="s">
        <v>1019</v>
      </c>
      <c r="J650" s="52">
        <v>64428.37</v>
      </c>
      <c r="K650" s="3">
        <v>60910.85</v>
      </c>
      <c r="L650" s="3" t="str">
        <f>TEXT(DATE(2000, Table1[[#This Row],[Month]], 1), "mmm")</f>
        <v>Aug</v>
      </c>
    </row>
    <row r="651" spans="1:12" x14ac:dyDescent="0.25">
      <c r="A651" t="s">
        <v>660</v>
      </c>
      <c r="B651" s="52">
        <v>2022</v>
      </c>
      <c r="C651" s="52">
        <v>3</v>
      </c>
      <c r="D651" t="s">
        <v>1103</v>
      </c>
      <c r="E651" t="s">
        <v>1108</v>
      </c>
      <c r="F651" t="s">
        <v>1012</v>
      </c>
      <c r="G651" t="s">
        <v>1014</v>
      </c>
      <c r="H651" t="s">
        <v>1017</v>
      </c>
      <c r="I651" t="s">
        <v>1019</v>
      </c>
      <c r="J651" s="52">
        <v>60636.59</v>
      </c>
      <c r="K651" s="3">
        <v>82099.87</v>
      </c>
      <c r="L651" s="3" t="str">
        <f>TEXT(DATE(2000, Table1[[#This Row],[Month]], 1), "mmm")</f>
        <v>Mar</v>
      </c>
    </row>
    <row r="652" spans="1:12" x14ac:dyDescent="0.25">
      <c r="A652" t="s">
        <v>661</v>
      </c>
      <c r="B652" s="52">
        <v>2023</v>
      </c>
      <c r="C652" s="52">
        <v>1</v>
      </c>
      <c r="D652" t="s">
        <v>1103</v>
      </c>
      <c r="E652" t="s">
        <v>1107</v>
      </c>
      <c r="F652" t="s">
        <v>1012</v>
      </c>
      <c r="G652" t="s">
        <v>1014</v>
      </c>
      <c r="H652" t="s">
        <v>1017</v>
      </c>
      <c r="I652" t="s">
        <v>1018</v>
      </c>
      <c r="J652" s="52">
        <v>67505.17</v>
      </c>
      <c r="K652" s="3">
        <v>34236.97</v>
      </c>
      <c r="L652" s="3" t="str">
        <f>TEXT(DATE(2000, Table1[[#This Row],[Month]], 1), "mmm")</f>
        <v>Jan</v>
      </c>
    </row>
    <row r="653" spans="1:12" x14ac:dyDescent="0.25">
      <c r="A653" t="s">
        <v>662</v>
      </c>
      <c r="B653" s="52">
        <v>2023</v>
      </c>
      <c r="C653" s="52">
        <v>11</v>
      </c>
      <c r="D653" t="s">
        <v>1104</v>
      </c>
      <c r="E653" t="s">
        <v>1107</v>
      </c>
      <c r="F653" t="s">
        <v>1012</v>
      </c>
      <c r="G653" t="s">
        <v>1014</v>
      </c>
      <c r="H653" t="s">
        <v>1013</v>
      </c>
      <c r="I653" t="s">
        <v>1020</v>
      </c>
      <c r="J653" s="52">
        <v>61772.78</v>
      </c>
      <c r="K653" s="3">
        <v>96292.56</v>
      </c>
      <c r="L653" s="3" t="str">
        <f>TEXT(DATE(2000, Table1[[#This Row],[Month]], 1), "mmm")</f>
        <v>Nov</v>
      </c>
    </row>
    <row r="654" spans="1:12" x14ac:dyDescent="0.25">
      <c r="A654" t="s">
        <v>663</v>
      </c>
      <c r="B654" s="52">
        <v>2024</v>
      </c>
      <c r="C654" s="52">
        <v>5</v>
      </c>
      <c r="D654" t="s">
        <v>1104</v>
      </c>
      <c r="E654" t="s">
        <v>1107</v>
      </c>
      <c r="F654" t="s">
        <v>1011</v>
      </c>
      <c r="G654" t="s">
        <v>1014</v>
      </c>
      <c r="H654" t="s">
        <v>1013</v>
      </c>
      <c r="I654" t="s">
        <v>1020</v>
      </c>
      <c r="J654" s="52">
        <v>35740.5</v>
      </c>
      <c r="K654" s="3">
        <v>31336.01</v>
      </c>
      <c r="L654" s="3" t="str">
        <f>TEXT(DATE(2000, Table1[[#This Row],[Month]], 1), "mmm")</f>
        <v>May</v>
      </c>
    </row>
    <row r="655" spans="1:12" x14ac:dyDescent="0.25">
      <c r="A655" t="s">
        <v>664</v>
      </c>
      <c r="B655" s="52">
        <v>2023</v>
      </c>
      <c r="C655" s="52">
        <v>10</v>
      </c>
      <c r="D655" t="s">
        <v>1103</v>
      </c>
      <c r="E655" t="s">
        <v>1108</v>
      </c>
      <c r="F655" t="s">
        <v>1012</v>
      </c>
      <c r="G655" t="s">
        <v>1015</v>
      </c>
      <c r="H655" t="s">
        <v>1016</v>
      </c>
      <c r="I655" t="s">
        <v>1018</v>
      </c>
      <c r="J655" s="52">
        <v>70550.240000000005</v>
      </c>
      <c r="K655" s="3">
        <v>10063.41</v>
      </c>
      <c r="L655" s="3" t="str">
        <f>TEXT(DATE(2000, Table1[[#This Row],[Month]], 1), "mmm")</f>
        <v>Oct</v>
      </c>
    </row>
    <row r="656" spans="1:12" x14ac:dyDescent="0.25">
      <c r="A656" t="s">
        <v>665</v>
      </c>
      <c r="B656" s="52">
        <v>2022</v>
      </c>
      <c r="C656" s="52">
        <v>8</v>
      </c>
      <c r="D656" t="s">
        <v>1104</v>
      </c>
      <c r="E656" t="s">
        <v>1107</v>
      </c>
      <c r="F656" t="s">
        <v>1012</v>
      </c>
      <c r="G656" t="s">
        <v>1015</v>
      </c>
      <c r="H656" t="s">
        <v>1013</v>
      </c>
      <c r="I656" t="s">
        <v>1019</v>
      </c>
      <c r="J656" s="52">
        <v>45385.42</v>
      </c>
      <c r="K656" s="3">
        <v>9233.84</v>
      </c>
      <c r="L656" s="3" t="str">
        <f>TEXT(DATE(2000, Table1[[#This Row],[Month]], 1), "mmm")</f>
        <v>Aug</v>
      </c>
    </row>
    <row r="657" spans="1:12" x14ac:dyDescent="0.25">
      <c r="A657" t="s">
        <v>666</v>
      </c>
      <c r="B657" s="52">
        <v>2023</v>
      </c>
      <c r="C657" s="52">
        <v>12</v>
      </c>
      <c r="D657" t="s">
        <v>1104</v>
      </c>
      <c r="E657" t="s">
        <v>1108</v>
      </c>
      <c r="F657" t="s">
        <v>1013</v>
      </c>
      <c r="G657" t="s">
        <v>1014</v>
      </c>
      <c r="H657" t="s">
        <v>1017</v>
      </c>
      <c r="I657" t="s">
        <v>1019</v>
      </c>
      <c r="J657" s="52">
        <v>25278.54</v>
      </c>
      <c r="K657" s="3">
        <v>20120.57</v>
      </c>
      <c r="L657" s="3" t="str">
        <f>TEXT(DATE(2000, Table1[[#This Row],[Month]], 1), "mmm")</f>
        <v>Dec</v>
      </c>
    </row>
    <row r="658" spans="1:12" x14ac:dyDescent="0.25">
      <c r="A658" t="s">
        <v>667</v>
      </c>
      <c r="B658" s="52">
        <v>2022</v>
      </c>
      <c r="C658" s="52">
        <v>7</v>
      </c>
      <c r="D658" t="s">
        <v>1104</v>
      </c>
      <c r="E658" t="s">
        <v>1108</v>
      </c>
      <c r="F658" t="s">
        <v>1013</v>
      </c>
      <c r="G658" t="s">
        <v>1015</v>
      </c>
      <c r="H658" t="s">
        <v>1013</v>
      </c>
      <c r="I658" t="s">
        <v>1018</v>
      </c>
      <c r="J658" s="52">
        <v>62012.29</v>
      </c>
      <c r="K658" s="3">
        <v>91884.2</v>
      </c>
      <c r="L658" s="3" t="str">
        <f>TEXT(DATE(2000, Table1[[#This Row],[Month]], 1), "mmm")</f>
        <v>Jul</v>
      </c>
    </row>
    <row r="659" spans="1:12" x14ac:dyDescent="0.25">
      <c r="A659" t="s">
        <v>668</v>
      </c>
      <c r="B659" s="52">
        <v>2024</v>
      </c>
      <c r="C659" s="52">
        <v>2</v>
      </c>
      <c r="D659" t="s">
        <v>1104</v>
      </c>
      <c r="E659" t="s">
        <v>1108</v>
      </c>
      <c r="F659" t="s">
        <v>1012</v>
      </c>
      <c r="G659" t="s">
        <v>1014</v>
      </c>
      <c r="H659" t="s">
        <v>1013</v>
      </c>
      <c r="I659" t="s">
        <v>1020</v>
      </c>
      <c r="J659" s="52">
        <v>35214.82</v>
      </c>
      <c r="K659" s="3">
        <v>88077.2</v>
      </c>
      <c r="L659" s="3" t="str">
        <f>TEXT(DATE(2000, Table1[[#This Row],[Month]], 1), "mmm")</f>
        <v>Feb</v>
      </c>
    </row>
    <row r="660" spans="1:12" x14ac:dyDescent="0.25">
      <c r="A660" t="s">
        <v>669</v>
      </c>
      <c r="B660" s="52">
        <v>2023</v>
      </c>
      <c r="C660" s="52">
        <v>11</v>
      </c>
      <c r="D660" t="s">
        <v>1104</v>
      </c>
      <c r="E660" t="s">
        <v>1108</v>
      </c>
      <c r="F660" t="s">
        <v>1012</v>
      </c>
      <c r="G660" t="s">
        <v>1015</v>
      </c>
      <c r="H660" t="s">
        <v>1013</v>
      </c>
      <c r="I660" t="s">
        <v>1019</v>
      </c>
      <c r="J660" s="52">
        <v>50889.51</v>
      </c>
      <c r="K660" s="3">
        <v>90800.09</v>
      </c>
      <c r="L660" s="3" t="str">
        <f>TEXT(DATE(2000, Table1[[#This Row],[Month]], 1), "mmm")</f>
        <v>Nov</v>
      </c>
    </row>
    <row r="661" spans="1:12" x14ac:dyDescent="0.25">
      <c r="A661" t="s">
        <v>670</v>
      </c>
      <c r="B661" s="52">
        <v>2024</v>
      </c>
      <c r="C661" s="52">
        <v>3</v>
      </c>
      <c r="D661" t="s">
        <v>1103</v>
      </c>
      <c r="E661" t="s">
        <v>1107</v>
      </c>
      <c r="F661" t="s">
        <v>1011</v>
      </c>
      <c r="G661" t="s">
        <v>1014</v>
      </c>
      <c r="H661" t="s">
        <v>1013</v>
      </c>
      <c r="I661" t="s">
        <v>1019</v>
      </c>
      <c r="J661" s="52">
        <v>36633.410000000003</v>
      </c>
      <c r="K661" s="3">
        <v>78962.559999999998</v>
      </c>
      <c r="L661" s="3" t="str">
        <f>TEXT(DATE(2000, Table1[[#This Row],[Month]], 1), "mmm")</f>
        <v>Mar</v>
      </c>
    </row>
    <row r="662" spans="1:12" x14ac:dyDescent="0.25">
      <c r="A662" t="s">
        <v>671</v>
      </c>
      <c r="B662" s="52">
        <v>2024</v>
      </c>
      <c r="C662" s="52">
        <v>9</v>
      </c>
      <c r="D662" t="s">
        <v>1104</v>
      </c>
      <c r="E662" t="s">
        <v>1107</v>
      </c>
      <c r="F662" t="s">
        <v>1011</v>
      </c>
      <c r="G662" t="s">
        <v>1014</v>
      </c>
      <c r="H662" t="s">
        <v>1016</v>
      </c>
      <c r="I662" t="s">
        <v>1018</v>
      </c>
      <c r="J662" s="52">
        <v>41827.519999999997</v>
      </c>
      <c r="K662" s="3">
        <v>47533.17</v>
      </c>
      <c r="L662" s="3" t="str">
        <f>TEXT(DATE(2000, Table1[[#This Row],[Month]], 1), "mmm")</f>
        <v>Sep</v>
      </c>
    </row>
    <row r="663" spans="1:12" x14ac:dyDescent="0.25">
      <c r="A663" t="s">
        <v>672</v>
      </c>
      <c r="B663" s="52">
        <v>2022</v>
      </c>
      <c r="C663" s="52">
        <v>2</v>
      </c>
      <c r="D663" t="s">
        <v>1103</v>
      </c>
      <c r="E663" t="s">
        <v>1107</v>
      </c>
      <c r="F663" t="s">
        <v>1011</v>
      </c>
      <c r="G663" t="s">
        <v>1014</v>
      </c>
      <c r="H663" t="s">
        <v>1017</v>
      </c>
      <c r="I663" t="s">
        <v>1020</v>
      </c>
      <c r="J663" s="52">
        <v>62923.67</v>
      </c>
      <c r="K663" s="3">
        <v>115816.46</v>
      </c>
      <c r="L663" s="3" t="str">
        <f>TEXT(DATE(2000, Table1[[#This Row],[Month]], 1), "mmm")</f>
        <v>Feb</v>
      </c>
    </row>
    <row r="664" spans="1:12" x14ac:dyDescent="0.25">
      <c r="A664" t="s">
        <v>673</v>
      </c>
      <c r="B664" s="52">
        <v>2023</v>
      </c>
      <c r="C664" s="52">
        <v>9</v>
      </c>
      <c r="D664" t="s">
        <v>1103</v>
      </c>
      <c r="E664" t="s">
        <v>1107</v>
      </c>
      <c r="F664" t="s">
        <v>1012</v>
      </c>
      <c r="G664" t="s">
        <v>1014</v>
      </c>
      <c r="H664" t="s">
        <v>1017</v>
      </c>
      <c r="I664" t="s">
        <v>1018</v>
      </c>
      <c r="J664" s="52">
        <v>10333.73</v>
      </c>
      <c r="K664" s="3">
        <v>101691.9</v>
      </c>
      <c r="L664" s="3" t="str">
        <f>TEXT(DATE(2000, Table1[[#This Row],[Month]], 1), "mmm")</f>
        <v>Sep</v>
      </c>
    </row>
    <row r="665" spans="1:12" x14ac:dyDescent="0.25">
      <c r="A665" t="s">
        <v>674</v>
      </c>
      <c r="B665" s="52">
        <v>2024</v>
      </c>
      <c r="C665" s="52">
        <v>3</v>
      </c>
      <c r="D665" t="s">
        <v>1104</v>
      </c>
      <c r="E665" t="s">
        <v>1107</v>
      </c>
      <c r="F665" t="s">
        <v>1011</v>
      </c>
      <c r="G665" t="s">
        <v>1014</v>
      </c>
      <c r="H665" t="s">
        <v>1013</v>
      </c>
      <c r="I665" t="s">
        <v>1019</v>
      </c>
      <c r="J665" s="52">
        <v>32229.98</v>
      </c>
      <c r="K665" s="3">
        <v>46259.81</v>
      </c>
      <c r="L665" s="3" t="str">
        <f>TEXT(DATE(2000, Table1[[#This Row],[Month]], 1), "mmm")</f>
        <v>Mar</v>
      </c>
    </row>
    <row r="666" spans="1:12" x14ac:dyDescent="0.25">
      <c r="A666" t="s">
        <v>675</v>
      </c>
      <c r="B666" s="52">
        <v>2024</v>
      </c>
      <c r="C666" s="52">
        <v>9</v>
      </c>
      <c r="D666" t="s">
        <v>1104</v>
      </c>
      <c r="E666" t="s">
        <v>1108</v>
      </c>
      <c r="F666" t="s">
        <v>1012</v>
      </c>
      <c r="G666" t="s">
        <v>1015</v>
      </c>
      <c r="H666" t="s">
        <v>1016</v>
      </c>
      <c r="I666" t="s">
        <v>1018</v>
      </c>
      <c r="J666" s="52">
        <v>98347.15</v>
      </c>
      <c r="K666" s="3">
        <v>106374.44</v>
      </c>
      <c r="L666" s="3" t="str">
        <f>TEXT(DATE(2000, Table1[[#This Row],[Month]], 1), "mmm")</f>
        <v>Sep</v>
      </c>
    </row>
    <row r="667" spans="1:12" x14ac:dyDescent="0.25">
      <c r="A667" t="s">
        <v>676</v>
      </c>
      <c r="B667" s="52">
        <v>2024</v>
      </c>
      <c r="C667" s="52">
        <v>10</v>
      </c>
      <c r="D667" t="s">
        <v>1103</v>
      </c>
      <c r="E667" t="s">
        <v>1108</v>
      </c>
      <c r="F667" t="s">
        <v>1013</v>
      </c>
      <c r="G667" t="s">
        <v>1015</v>
      </c>
      <c r="H667" t="s">
        <v>1017</v>
      </c>
      <c r="I667" t="s">
        <v>1018</v>
      </c>
      <c r="J667" s="52">
        <v>10449.14</v>
      </c>
      <c r="K667" s="3">
        <v>58516.12</v>
      </c>
      <c r="L667" s="3" t="str">
        <f>TEXT(DATE(2000, Table1[[#This Row],[Month]], 1), "mmm")</f>
        <v>Oct</v>
      </c>
    </row>
    <row r="668" spans="1:12" x14ac:dyDescent="0.25">
      <c r="A668" t="s">
        <v>677</v>
      </c>
      <c r="B668" s="52">
        <v>2024</v>
      </c>
      <c r="C668" s="52">
        <v>12</v>
      </c>
      <c r="D668" t="s">
        <v>1104</v>
      </c>
      <c r="E668" t="s">
        <v>1107</v>
      </c>
      <c r="F668" t="s">
        <v>1011</v>
      </c>
      <c r="G668" t="s">
        <v>1015</v>
      </c>
      <c r="H668" t="s">
        <v>1017</v>
      </c>
      <c r="I668" t="s">
        <v>1018</v>
      </c>
      <c r="J668" s="52">
        <v>37346.870000000003</v>
      </c>
      <c r="K668" s="3">
        <v>52986.63</v>
      </c>
      <c r="L668" s="3" t="str">
        <f>TEXT(DATE(2000, Table1[[#This Row],[Month]], 1), "mmm")</f>
        <v>Dec</v>
      </c>
    </row>
    <row r="669" spans="1:12" x14ac:dyDescent="0.25">
      <c r="A669" t="s">
        <v>678</v>
      </c>
      <c r="B669" s="52">
        <v>2024</v>
      </c>
      <c r="C669" s="52">
        <v>9</v>
      </c>
      <c r="D669" t="s">
        <v>1104</v>
      </c>
      <c r="E669" t="s">
        <v>1107</v>
      </c>
      <c r="F669" t="s">
        <v>1012</v>
      </c>
      <c r="G669" t="s">
        <v>1014</v>
      </c>
      <c r="H669" t="s">
        <v>1017</v>
      </c>
      <c r="I669" t="s">
        <v>1018</v>
      </c>
      <c r="J669" s="52">
        <v>10895.7</v>
      </c>
      <c r="K669" s="3">
        <v>57735.21</v>
      </c>
      <c r="L669" s="3" t="str">
        <f>TEXT(DATE(2000, Table1[[#This Row],[Month]], 1), "mmm")</f>
        <v>Sep</v>
      </c>
    </row>
    <row r="670" spans="1:12" x14ac:dyDescent="0.25">
      <c r="A670" t="s">
        <v>679</v>
      </c>
      <c r="B670" s="52">
        <v>2022</v>
      </c>
      <c r="C670" s="52">
        <v>2</v>
      </c>
      <c r="D670" t="s">
        <v>1104</v>
      </c>
      <c r="E670" t="s">
        <v>1107</v>
      </c>
      <c r="F670" t="s">
        <v>1013</v>
      </c>
      <c r="G670" t="s">
        <v>1015</v>
      </c>
      <c r="H670" t="s">
        <v>1016</v>
      </c>
      <c r="I670" t="s">
        <v>1019</v>
      </c>
      <c r="J670" s="52">
        <v>60922.26</v>
      </c>
      <c r="K670" s="3">
        <v>59114.43</v>
      </c>
      <c r="L670" s="3" t="str">
        <f>TEXT(DATE(2000, Table1[[#This Row],[Month]], 1), "mmm")</f>
        <v>Feb</v>
      </c>
    </row>
    <row r="671" spans="1:12" x14ac:dyDescent="0.25">
      <c r="A671" t="s">
        <v>680</v>
      </c>
      <c r="B671" s="52">
        <v>2023</v>
      </c>
      <c r="C671" s="52">
        <v>1</v>
      </c>
      <c r="D671" t="s">
        <v>1104</v>
      </c>
      <c r="E671" t="s">
        <v>1108</v>
      </c>
      <c r="F671" t="s">
        <v>1012</v>
      </c>
      <c r="G671" t="s">
        <v>1015</v>
      </c>
      <c r="H671" t="s">
        <v>1013</v>
      </c>
      <c r="I671" t="s">
        <v>1018</v>
      </c>
      <c r="J671" s="52">
        <v>46066.14</v>
      </c>
      <c r="K671" s="3">
        <v>73980.73</v>
      </c>
      <c r="L671" s="3" t="str">
        <f>TEXT(DATE(2000, Table1[[#This Row],[Month]], 1), "mmm")</f>
        <v>Jan</v>
      </c>
    </row>
    <row r="672" spans="1:12" x14ac:dyDescent="0.25">
      <c r="A672" t="s">
        <v>681</v>
      </c>
      <c r="B672" s="52">
        <v>2022</v>
      </c>
      <c r="C672" s="52">
        <v>5</v>
      </c>
      <c r="D672" t="s">
        <v>1104</v>
      </c>
      <c r="E672" t="s">
        <v>1108</v>
      </c>
      <c r="F672" t="s">
        <v>1012</v>
      </c>
      <c r="G672" t="s">
        <v>1015</v>
      </c>
      <c r="H672" t="s">
        <v>1016</v>
      </c>
      <c r="I672" t="s">
        <v>1019</v>
      </c>
      <c r="J672" s="52">
        <v>87951.49</v>
      </c>
      <c r="K672" s="3">
        <v>85762.47</v>
      </c>
      <c r="L672" s="3" t="str">
        <f>TEXT(DATE(2000, Table1[[#This Row],[Month]], 1), "mmm")</f>
        <v>May</v>
      </c>
    </row>
    <row r="673" spans="1:12" x14ac:dyDescent="0.25">
      <c r="A673" t="s">
        <v>682</v>
      </c>
      <c r="B673" s="52">
        <v>2024</v>
      </c>
      <c r="C673" s="52">
        <v>7</v>
      </c>
      <c r="D673" t="s">
        <v>1103</v>
      </c>
      <c r="E673" t="s">
        <v>1108</v>
      </c>
      <c r="F673" t="s">
        <v>1012</v>
      </c>
      <c r="G673" t="s">
        <v>1015</v>
      </c>
      <c r="H673" t="s">
        <v>1013</v>
      </c>
      <c r="I673" t="s">
        <v>1018</v>
      </c>
      <c r="J673" s="52">
        <v>10008.74</v>
      </c>
      <c r="K673" s="3">
        <v>47829.95</v>
      </c>
      <c r="L673" s="3" t="str">
        <f>TEXT(DATE(2000, Table1[[#This Row],[Month]], 1), "mmm")</f>
        <v>Jul</v>
      </c>
    </row>
    <row r="674" spans="1:12" x14ac:dyDescent="0.25">
      <c r="A674" t="s">
        <v>683</v>
      </c>
      <c r="B674" s="52">
        <v>2023</v>
      </c>
      <c r="C674" s="52">
        <v>2</v>
      </c>
      <c r="D674" t="s">
        <v>1104</v>
      </c>
      <c r="E674" t="s">
        <v>1107</v>
      </c>
      <c r="F674" t="s">
        <v>1013</v>
      </c>
      <c r="G674" t="s">
        <v>1015</v>
      </c>
      <c r="H674" t="s">
        <v>1017</v>
      </c>
      <c r="I674" t="s">
        <v>1019</v>
      </c>
      <c r="J674" s="52">
        <v>7554.09</v>
      </c>
      <c r="K674" s="3">
        <v>103654.52</v>
      </c>
      <c r="L674" s="3" t="str">
        <f>TEXT(DATE(2000, Table1[[#This Row],[Month]], 1), "mmm")</f>
        <v>Feb</v>
      </c>
    </row>
    <row r="675" spans="1:12" x14ac:dyDescent="0.25">
      <c r="A675" t="s">
        <v>684</v>
      </c>
      <c r="B675" s="52">
        <v>2022</v>
      </c>
      <c r="C675" s="52">
        <v>1</v>
      </c>
      <c r="D675" t="s">
        <v>1104</v>
      </c>
      <c r="E675" t="s">
        <v>1108</v>
      </c>
      <c r="F675" t="s">
        <v>1011</v>
      </c>
      <c r="G675" t="s">
        <v>1014</v>
      </c>
      <c r="H675" t="s">
        <v>1016</v>
      </c>
      <c r="I675" t="s">
        <v>1020</v>
      </c>
      <c r="J675" s="52">
        <v>20411.400000000001</v>
      </c>
      <c r="K675" s="3">
        <v>115583.72</v>
      </c>
      <c r="L675" s="3" t="str">
        <f>TEXT(DATE(2000, Table1[[#This Row],[Month]], 1), "mmm")</f>
        <v>Jan</v>
      </c>
    </row>
    <row r="676" spans="1:12" x14ac:dyDescent="0.25">
      <c r="A676" t="s">
        <v>685</v>
      </c>
      <c r="B676" s="52">
        <v>2024</v>
      </c>
      <c r="C676" s="52">
        <v>7</v>
      </c>
      <c r="D676" t="s">
        <v>1104</v>
      </c>
      <c r="E676" t="s">
        <v>1108</v>
      </c>
      <c r="F676" t="s">
        <v>1013</v>
      </c>
      <c r="G676" t="s">
        <v>1014</v>
      </c>
      <c r="H676" t="s">
        <v>1013</v>
      </c>
      <c r="I676" t="s">
        <v>1018</v>
      </c>
      <c r="J676" s="52">
        <v>7191.97</v>
      </c>
      <c r="K676" s="3">
        <v>67533.05</v>
      </c>
      <c r="L676" s="3" t="str">
        <f>TEXT(DATE(2000, Table1[[#This Row],[Month]], 1), "mmm")</f>
        <v>Jul</v>
      </c>
    </row>
    <row r="677" spans="1:12" x14ac:dyDescent="0.25">
      <c r="A677" t="s">
        <v>686</v>
      </c>
      <c r="B677" s="52">
        <v>2022</v>
      </c>
      <c r="C677" s="52">
        <v>2</v>
      </c>
      <c r="D677" t="s">
        <v>1104</v>
      </c>
      <c r="E677" t="s">
        <v>1107</v>
      </c>
      <c r="F677" t="s">
        <v>1011</v>
      </c>
      <c r="G677" t="s">
        <v>1015</v>
      </c>
      <c r="H677" t="s">
        <v>1017</v>
      </c>
      <c r="I677" t="s">
        <v>1019</v>
      </c>
      <c r="J677" s="52">
        <v>27946.53</v>
      </c>
      <c r="K677" s="3">
        <v>50585.03</v>
      </c>
      <c r="L677" s="3" t="str">
        <f>TEXT(DATE(2000, Table1[[#This Row],[Month]], 1), "mmm")</f>
        <v>Feb</v>
      </c>
    </row>
    <row r="678" spans="1:12" x14ac:dyDescent="0.25">
      <c r="A678" t="s">
        <v>687</v>
      </c>
      <c r="B678" s="52">
        <v>2024</v>
      </c>
      <c r="C678" s="52">
        <v>12</v>
      </c>
      <c r="D678" t="s">
        <v>1104</v>
      </c>
      <c r="E678" t="s">
        <v>1107</v>
      </c>
      <c r="F678" t="s">
        <v>1011</v>
      </c>
      <c r="G678" t="s">
        <v>1015</v>
      </c>
      <c r="H678" t="s">
        <v>1017</v>
      </c>
      <c r="I678" t="s">
        <v>1019</v>
      </c>
      <c r="J678" s="52">
        <v>62206.239999999998</v>
      </c>
      <c r="K678" s="3">
        <v>22624.15</v>
      </c>
      <c r="L678" s="3" t="str">
        <f>TEXT(DATE(2000, Table1[[#This Row],[Month]], 1), "mmm")</f>
        <v>Dec</v>
      </c>
    </row>
    <row r="679" spans="1:12" x14ac:dyDescent="0.25">
      <c r="A679" t="s">
        <v>688</v>
      </c>
      <c r="B679" s="52">
        <v>2023</v>
      </c>
      <c r="C679" s="52">
        <v>8</v>
      </c>
      <c r="D679" t="s">
        <v>1103</v>
      </c>
      <c r="E679" t="s">
        <v>1107</v>
      </c>
      <c r="F679" t="s">
        <v>1011</v>
      </c>
      <c r="G679" t="s">
        <v>1014</v>
      </c>
      <c r="H679" t="s">
        <v>1016</v>
      </c>
      <c r="I679" t="s">
        <v>1018</v>
      </c>
      <c r="J679" s="52">
        <v>80285.48</v>
      </c>
      <c r="K679" s="3">
        <v>47321.77</v>
      </c>
      <c r="L679" s="3" t="str">
        <f>TEXT(DATE(2000, Table1[[#This Row],[Month]], 1), "mmm")</f>
        <v>Aug</v>
      </c>
    </row>
    <row r="680" spans="1:12" x14ac:dyDescent="0.25">
      <c r="A680" t="s">
        <v>689</v>
      </c>
      <c r="B680" s="52">
        <v>2022</v>
      </c>
      <c r="C680" s="52">
        <v>9</v>
      </c>
      <c r="D680" t="s">
        <v>1103</v>
      </c>
      <c r="E680" t="s">
        <v>1107</v>
      </c>
      <c r="F680" t="s">
        <v>1011</v>
      </c>
      <c r="G680" t="s">
        <v>1014</v>
      </c>
      <c r="H680" t="s">
        <v>1017</v>
      </c>
      <c r="I680" t="s">
        <v>1020</v>
      </c>
      <c r="J680" s="52">
        <v>61295.71</v>
      </c>
      <c r="K680" s="3">
        <v>114982.92</v>
      </c>
      <c r="L680" s="3" t="str">
        <f>TEXT(DATE(2000, Table1[[#This Row],[Month]], 1), "mmm")</f>
        <v>Sep</v>
      </c>
    </row>
    <row r="681" spans="1:12" x14ac:dyDescent="0.25">
      <c r="A681" t="s">
        <v>690</v>
      </c>
      <c r="B681" s="52">
        <v>2023</v>
      </c>
      <c r="C681" s="52">
        <v>5</v>
      </c>
      <c r="D681" t="s">
        <v>1104</v>
      </c>
      <c r="E681" t="s">
        <v>1108</v>
      </c>
      <c r="F681" t="s">
        <v>1012</v>
      </c>
      <c r="G681" t="s">
        <v>1015</v>
      </c>
      <c r="H681" t="s">
        <v>1013</v>
      </c>
      <c r="I681" t="s">
        <v>1020</v>
      </c>
      <c r="J681" s="52">
        <v>90139.93</v>
      </c>
      <c r="K681" s="3">
        <v>18788.2</v>
      </c>
      <c r="L681" s="3" t="str">
        <f>TEXT(DATE(2000, Table1[[#This Row],[Month]], 1), "mmm")</f>
        <v>May</v>
      </c>
    </row>
    <row r="682" spans="1:12" x14ac:dyDescent="0.25">
      <c r="A682" t="s">
        <v>691</v>
      </c>
      <c r="B682" s="52">
        <v>2024</v>
      </c>
      <c r="C682" s="52">
        <v>5</v>
      </c>
      <c r="D682" t="s">
        <v>1103</v>
      </c>
      <c r="E682" t="s">
        <v>1108</v>
      </c>
      <c r="F682" t="s">
        <v>1011</v>
      </c>
      <c r="G682" t="s">
        <v>1014</v>
      </c>
      <c r="H682" t="s">
        <v>1016</v>
      </c>
      <c r="I682" t="s">
        <v>1019</v>
      </c>
      <c r="J682" s="52">
        <v>87235.88</v>
      </c>
      <c r="K682" s="3">
        <v>79517.039999999994</v>
      </c>
      <c r="L682" s="3" t="str">
        <f>TEXT(DATE(2000, Table1[[#This Row],[Month]], 1), "mmm")</f>
        <v>May</v>
      </c>
    </row>
    <row r="683" spans="1:12" x14ac:dyDescent="0.25">
      <c r="A683" t="s">
        <v>692</v>
      </c>
      <c r="B683" s="52">
        <v>2023</v>
      </c>
      <c r="C683" s="52">
        <v>3</v>
      </c>
      <c r="D683" t="s">
        <v>1104</v>
      </c>
      <c r="E683" t="s">
        <v>1107</v>
      </c>
      <c r="F683" t="s">
        <v>1012</v>
      </c>
      <c r="G683" t="s">
        <v>1015</v>
      </c>
      <c r="H683" t="s">
        <v>1013</v>
      </c>
      <c r="I683" t="s">
        <v>1018</v>
      </c>
      <c r="J683" s="52">
        <v>42520.21</v>
      </c>
      <c r="K683" s="3">
        <v>49591.56</v>
      </c>
      <c r="L683" s="3" t="str">
        <f>TEXT(DATE(2000, Table1[[#This Row],[Month]], 1), "mmm")</f>
        <v>Mar</v>
      </c>
    </row>
    <row r="684" spans="1:12" x14ac:dyDescent="0.25">
      <c r="A684" t="s">
        <v>693</v>
      </c>
      <c r="B684" s="52">
        <v>2022</v>
      </c>
      <c r="C684" s="52">
        <v>8</v>
      </c>
      <c r="D684" t="s">
        <v>1104</v>
      </c>
      <c r="E684" t="s">
        <v>1108</v>
      </c>
      <c r="F684" t="s">
        <v>1013</v>
      </c>
      <c r="G684" t="s">
        <v>1014</v>
      </c>
      <c r="H684" t="s">
        <v>1016</v>
      </c>
      <c r="I684" t="s">
        <v>1020</v>
      </c>
      <c r="J684" s="52">
        <v>51290.080000000002</v>
      </c>
      <c r="K684" s="3">
        <v>91620.62</v>
      </c>
      <c r="L684" s="3" t="str">
        <f>TEXT(DATE(2000, Table1[[#This Row],[Month]], 1), "mmm")</f>
        <v>Aug</v>
      </c>
    </row>
    <row r="685" spans="1:12" x14ac:dyDescent="0.25">
      <c r="A685" t="s">
        <v>694</v>
      </c>
      <c r="B685" s="52">
        <v>2022</v>
      </c>
      <c r="C685" s="52">
        <v>7</v>
      </c>
      <c r="D685" t="s">
        <v>1103</v>
      </c>
      <c r="E685" t="s">
        <v>1108</v>
      </c>
      <c r="F685" t="s">
        <v>1011</v>
      </c>
      <c r="G685" t="s">
        <v>1014</v>
      </c>
      <c r="H685" t="s">
        <v>1016</v>
      </c>
      <c r="I685" t="s">
        <v>1019</v>
      </c>
      <c r="J685" s="52">
        <v>78171.73</v>
      </c>
      <c r="K685" s="3">
        <v>75961.83</v>
      </c>
      <c r="L685" s="3" t="str">
        <f>TEXT(DATE(2000, Table1[[#This Row],[Month]], 1), "mmm")</f>
        <v>Jul</v>
      </c>
    </row>
    <row r="686" spans="1:12" x14ac:dyDescent="0.25">
      <c r="A686" t="s">
        <v>695</v>
      </c>
      <c r="B686" s="52">
        <v>2023</v>
      </c>
      <c r="C686" s="52">
        <v>2</v>
      </c>
      <c r="D686" t="s">
        <v>1104</v>
      </c>
      <c r="E686" t="s">
        <v>1107</v>
      </c>
      <c r="F686" t="s">
        <v>1013</v>
      </c>
      <c r="G686" t="s">
        <v>1015</v>
      </c>
      <c r="H686" t="s">
        <v>1016</v>
      </c>
      <c r="I686" t="s">
        <v>1020</v>
      </c>
      <c r="J686" s="52">
        <v>78091.02</v>
      </c>
      <c r="K686" s="3">
        <v>108657.92</v>
      </c>
      <c r="L686" s="3" t="str">
        <f>TEXT(DATE(2000, Table1[[#This Row],[Month]], 1), "mmm")</f>
        <v>Feb</v>
      </c>
    </row>
    <row r="687" spans="1:12" x14ac:dyDescent="0.25">
      <c r="A687" t="s">
        <v>696</v>
      </c>
      <c r="B687" s="52">
        <v>2023</v>
      </c>
      <c r="C687" s="52">
        <v>2</v>
      </c>
      <c r="D687" t="s">
        <v>1104</v>
      </c>
      <c r="E687" t="s">
        <v>1107</v>
      </c>
      <c r="F687" t="s">
        <v>1012</v>
      </c>
      <c r="G687" t="s">
        <v>1015</v>
      </c>
      <c r="H687" t="s">
        <v>1013</v>
      </c>
      <c r="I687" t="s">
        <v>1019</v>
      </c>
      <c r="J687" s="52">
        <v>72236.639999999999</v>
      </c>
      <c r="K687" s="3">
        <v>108350.07</v>
      </c>
      <c r="L687" s="3" t="str">
        <f>TEXT(DATE(2000, Table1[[#This Row],[Month]], 1), "mmm")</f>
        <v>Feb</v>
      </c>
    </row>
    <row r="688" spans="1:12" x14ac:dyDescent="0.25">
      <c r="A688" t="s">
        <v>697</v>
      </c>
      <c r="B688" s="52">
        <v>2023</v>
      </c>
      <c r="C688" s="52">
        <v>1</v>
      </c>
      <c r="D688" t="s">
        <v>1104</v>
      </c>
      <c r="E688" t="s">
        <v>1108</v>
      </c>
      <c r="F688" t="s">
        <v>1011</v>
      </c>
      <c r="G688" t="s">
        <v>1015</v>
      </c>
      <c r="H688" t="s">
        <v>1013</v>
      </c>
      <c r="I688" t="s">
        <v>1019</v>
      </c>
      <c r="J688" s="52">
        <v>74662.31</v>
      </c>
      <c r="K688" s="3">
        <v>75011.61</v>
      </c>
      <c r="L688" s="3" t="str">
        <f>TEXT(DATE(2000, Table1[[#This Row],[Month]], 1), "mmm")</f>
        <v>Jan</v>
      </c>
    </row>
    <row r="689" spans="1:12" x14ac:dyDescent="0.25">
      <c r="A689" t="s">
        <v>698</v>
      </c>
      <c r="B689" s="52">
        <v>2024</v>
      </c>
      <c r="C689" s="52">
        <v>3</v>
      </c>
      <c r="D689" t="s">
        <v>1104</v>
      </c>
      <c r="E689" t="s">
        <v>1107</v>
      </c>
      <c r="F689" t="s">
        <v>1011</v>
      </c>
      <c r="G689" t="s">
        <v>1014</v>
      </c>
      <c r="H689" t="s">
        <v>1017</v>
      </c>
      <c r="I689" t="s">
        <v>1019</v>
      </c>
      <c r="J689" s="52">
        <v>18226.98</v>
      </c>
      <c r="K689" s="3">
        <v>90448.84</v>
      </c>
      <c r="L689" s="3" t="str">
        <f>TEXT(DATE(2000, Table1[[#This Row],[Month]], 1), "mmm")</f>
        <v>Mar</v>
      </c>
    </row>
    <row r="690" spans="1:12" x14ac:dyDescent="0.25">
      <c r="A690" t="s">
        <v>699</v>
      </c>
      <c r="B690" s="52">
        <v>2024</v>
      </c>
      <c r="C690" s="52">
        <v>10</v>
      </c>
      <c r="D690" t="s">
        <v>1104</v>
      </c>
      <c r="E690" t="s">
        <v>1108</v>
      </c>
      <c r="F690" t="s">
        <v>1013</v>
      </c>
      <c r="G690" t="s">
        <v>1015</v>
      </c>
      <c r="H690" t="s">
        <v>1013</v>
      </c>
      <c r="I690" t="s">
        <v>1019</v>
      </c>
      <c r="J690" s="52">
        <v>89215.1</v>
      </c>
      <c r="K690" s="3">
        <v>16770.39</v>
      </c>
      <c r="L690" s="3" t="str">
        <f>TEXT(DATE(2000, Table1[[#This Row],[Month]], 1), "mmm")</f>
        <v>Oct</v>
      </c>
    </row>
    <row r="691" spans="1:12" x14ac:dyDescent="0.25">
      <c r="A691" t="s">
        <v>700</v>
      </c>
      <c r="B691" s="52">
        <v>2022</v>
      </c>
      <c r="C691" s="52">
        <v>9</v>
      </c>
      <c r="D691" t="s">
        <v>1103</v>
      </c>
      <c r="E691" t="s">
        <v>1107</v>
      </c>
      <c r="F691" t="s">
        <v>1012</v>
      </c>
      <c r="G691" t="s">
        <v>1014</v>
      </c>
      <c r="H691" t="s">
        <v>1016</v>
      </c>
      <c r="I691" t="s">
        <v>1019</v>
      </c>
      <c r="J691" s="52">
        <v>43275.92</v>
      </c>
      <c r="K691" s="3">
        <v>41546.339999999997</v>
      </c>
      <c r="L691" s="3" t="str">
        <f>TEXT(DATE(2000, Table1[[#This Row],[Month]], 1), "mmm")</f>
        <v>Sep</v>
      </c>
    </row>
    <row r="692" spans="1:12" x14ac:dyDescent="0.25">
      <c r="A692" t="s">
        <v>701</v>
      </c>
      <c r="B692" s="52">
        <v>2022</v>
      </c>
      <c r="C692" s="52">
        <v>4</v>
      </c>
      <c r="D692" t="s">
        <v>1104</v>
      </c>
      <c r="E692" t="s">
        <v>1107</v>
      </c>
      <c r="F692" t="s">
        <v>1013</v>
      </c>
      <c r="G692" t="s">
        <v>1014</v>
      </c>
      <c r="H692" t="s">
        <v>1017</v>
      </c>
      <c r="I692" t="s">
        <v>1020</v>
      </c>
      <c r="J692" s="52">
        <v>96140.41</v>
      </c>
      <c r="K692" s="3">
        <v>97974.66</v>
      </c>
      <c r="L692" s="3" t="str">
        <f>TEXT(DATE(2000, Table1[[#This Row],[Month]], 1), "mmm")</f>
        <v>Apr</v>
      </c>
    </row>
    <row r="693" spans="1:12" x14ac:dyDescent="0.25">
      <c r="A693" t="s">
        <v>702</v>
      </c>
      <c r="B693" s="52">
        <v>2024</v>
      </c>
      <c r="C693" s="52">
        <v>2</v>
      </c>
      <c r="D693" t="s">
        <v>1103</v>
      </c>
      <c r="E693" t="s">
        <v>1107</v>
      </c>
      <c r="F693" t="s">
        <v>1013</v>
      </c>
      <c r="G693" t="s">
        <v>1015</v>
      </c>
      <c r="H693" t="s">
        <v>1013</v>
      </c>
      <c r="I693" t="s">
        <v>1018</v>
      </c>
      <c r="J693" s="52">
        <v>48683.38</v>
      </c>
      <c r="K693" s="3">
        <v>72463.87</v>
      </c>
      <c r="L693" s="3" t="str">
        <f>TEXT(DATE(2000, Table1[[#This Row],[Month]], 1), "mmm")</f>
        <v>Feb</v>
      </c>
    </row>
    <row r="694" spans="1:12" x14ac:dyDescent="0.25">
      <c r="A694" t="s">
        <v>703</v>
      </c>
      <c r="B694" s="52">
        <v>2024</v>
      </c>
      <c r="C694" s="52">
        <v>1</v>
      </c>
      <c r="D694" t="s">
        <v>1103</v>
      </c>
      <c r="E694" t="s">
        <v>1107</v>
      </c>
      <c r="F694" t="s">
        <v>1012</v>
      </c>
      <c r="G694" t="s">
        <v>1014</v>
      </c>
      <c r="H694" t="s">
        <v>1017</v>
      </c>
      <c r="I694" t="s">
        <v>1019</v>
      </c>
      <c r="J694" s="52">
        <v>45099.79</v>
      </c>
      <c r="K694" s="3">
        <v>67927.87</v>
      </c>
      <c r="L694" s="3" t="str">
        <f>TEXT(DATE(2000, Table1[[#This Row],[Month]], 1), "mmm")</f>
        <v>Jan</v>
      </c>
    </row>
    <row r="695" spans="1:12" x14ac:dyDescent="0.25">
      <c r="A695" t="s">
        <v>704</v>
      </c>
      <c r="B695" s="52">
        <v>2024</v>
      </c>
      <c r="C695" s="52">
        <v>1</v>
      </c>
      <c r="D695" t="s">
        <v>1104</v>
      </c>
      <c r="E695" t="s">
        <v>1107</v>
      </c>
      <c r="F695" t="s">
        <v>1012</v>
      </c>
      <c r="G695" t="s">
        <v>1014</v>
      </c>
      <c r="H695" t="s">
        <v>1016</v>
      </c>
      <c r="I695" t="s">
        <v>1018</v>
      </c>
      <c r="J695" s="52">
        <v>53465.97</v>
      </c>
      <c r="K695" s="3">
        <v>29867.1</v>
      </c>
      <c r="L695" s="3" t="str">
        <f>TEXT(DATE(2000, Table1[[#This Row],[Month]], 1), "mmm")</f>
        <v>Jan</v>
      </c>
    </row>
    <row r="696" spans="1:12" x14ac:dyDescent="0.25">
      <c r="A696" t="s">
        <v>705</v>
      </c>
      <c r="B696" s="52">
        <v>2023</v>
      </c>
      <c r="C696" s="52">
        <v>4</v>
      </c>
      <c r="D696" t="s">
        <v>1104</v>
      </c>
      <c r="E696" t="s">
        <v>1107</v>
      </c>
      <c r="F696" t="s">
        <v>1011</v>
      </c>
      <c r="G696" t="s">
        <v>1015</v>
      </c>
      <c r="H696" t="s">
        <v>1016</v>
      </c>
      <c r="I696" t="s">
        <v>1018</v>
      </c>
      <c r="J696" s="52">
        <v>31527.16</v>
      </c>
      <c r="K696" s="3">
        <v>83867.600000000006</v>
      </c>
      <c r="L696" s="3" t="str">
        <f>TEXT(DATE(2000, Table1[[#This Row],[Month]], 1), "mmm")</f>
        <v>Apr</v>
      </c>
    </row>
    <row r="697" spans="1:12" x14ac:dyDescent="0.25">
      <c r="A697" t="s">
        <v>706</v>
      </c>
      <c r="B697" s="52">
        <v>2023</v>
      </c>
      <c r="C697" s="52">
        <v>12</v>
      </c>
      <c r="D697" t="s">
        <v>1104</v>
      </c>
      <c r="E697" t="s">
        <v>1108</v>
      </c>
      <c r="F697" t="s">
        <v>1012</v>
      </c>
      <c r="G697" t="s">
        <v>1014</v>
      </c>
      <c r="H697" t="s">
        <v>1013</v>
      </c>
      <c r="I697" t="s">
        <v>1019</v>
      </c>
      <c r="J697" s="52">
        <v>84267.05</v>
      </c>
      <c r="K697" s="3">
        <v>98690.6</v>
      </c>
      <c r="L697" s="3" t="str">
        <f>TEXT(DATE(2000, Table1[[#This Row],[Month]], 1), "mmm")</f>
        <v>Dec</v>
      </c>
    </row>
    <row r="698" spans="1:12" x14ac:dyDescent="0.25">
      <c r="A698" t="s">
        <v>707</v>
      </c>
      <c r="B698" s="52">
        <v>2023</v>
      </c>
      <c r="C698" s="52">
        <v>8</v>
      </c>
      <c r="D698" t="s">
        <v>1104</v>
      </c>
      <c r="E698" t="s">
        <v>1107</v>
      </c>
      <c r="F698" t="s">
        <v>1013</v>
      </c>
      <c r="G698" t="s">
        <v>1015</v>
      </c>
      <c r="H698" t="s">
        <v>1016</v>
      </c>
      <c r="I698" t="s">
        <v>1019</v>
      </c>
      <c r="J698" s="52">
        <v>98321.89</v>
      </c>
      <c r="K698" s="3">
        <v>82712.740000000005</v>
      </c>
      <c r="L698" s="3" t="str">
        <f>TEXT(DATE(2000, Table1[[#This Row],[Month]], 1), "mmm")</f>
        <v>Aug</v>
      </c>
    </row>
    <row r="699" spans="1:12" x14ac:dyDescent="0.25">
      <c r="A699" t="s">
        <v>708</v>
      </c>
      <c r="B699" s="52">
        <v>2024</v>
      </c>
      <c r="C699" s="52">
        <v>4</v>
      </c>
      <c r="D699" t="s">
        <v>1103</v>
      </c>
      <c r="E699" t="s">
        <v>1108</v>
      </c>
      <c r="F699" t="s">
        <v>1012</v>
      </c>
      <c r="G699" t="s">
        <v>1015</v>
      </c>
      <c r="H699" t="s">
        <v>1017</v>
      </c>
      <c r="I699" t="s">
        <v>1020</v>
      </c>
      <c r="J699" s="52">
        <v>17073.259999999998</v>
      </c>
      <c r="K699" s="3">
        <v>106237.35</v>
      </c>
      <c r="L699" s="3" t="str">
        <f>TEXT(DATE(2000, Table1[[#This Row],[Month]], 1), "mmm")</f>
        <v>Apr</v>
      </c>
    </row>
    <row r="700" spans="1:12" x14ac:dyDescent="0.25">
      <c r="A700" t="s">
        <v>709</v>
      </c>
      <c r="B700" s="52">
        <v>2023</v>
      </c>
      <c r="C700" s="52">
        <v>8</v>
      </c>
      <c r="D700" t="s">
        <v>1104</v>
      </c>
      <c r="E700" t="s">
        <v>1108</v>
      </c>
      <c r="F700" t="s">
        <v>1011</v>
      </c>
      <c r="G700" t="s">
        <v>1014</v>
      </c>
      <c r="H700" t="s">
        <v>1017</v>
      </c>
      <c r="I700" t="s">
        <v>1018</v>
      </c>
      <c r="J700" s="52">
        <v>98975.14</v>
      </c>
      <c r="K700" s="3">
        <v>86350.83</v>
      </c>
      <c r="L700" s="3" t="str">
        <f>TEXT(DATE(2000, Table1[[#This Row],[Month]], 1), "mmm")</f>
        <v>Aug</v>
      </c>
    </row>
    <row r="701" spans="1:12" x14ac:dyDescent="0.25">
      <c r="A701" t="s">
        <v>710</v>
      </c>
      <c r="B701" s="52">
        <v>2024</v>
      </c>
      <c r="C701" s="52">
        <v>11</v>
      </c>
      <c r="D701" t="s">
        <v>1104</v>
      </c>
      <c r="E701" t="s">
        <v>1107</v>
      </c>
      <c r="F701" t="s">
        <v>1012</v>
      </c>
      <c r="G701" t="s">
        <v>1014</v>
      </c>
      <c r="H701" t="s">
        <v>1016</v>
      </c>
      <c r="I701" t="s">
        <v>1018</v>
      </c>
      <c r="J701" s="52">
        <v>93817.74</v>
      </c>
      <c r="K701" s="3">
        <v>86890.74</v>
      </c>
      <c r="L701" s="3" t="str">
        <f>TEXT(DATE(2000, Table1[[#This Row],[Month]], 1), "mmm")</f>
        <v>Nov</v>
      </c>
    </row>
    <row r="702" spans="1:12" x14ac:dyDescent="0.25">
      <c r="A702" t="s">
        <v>711</v>
      </c>
      <c r="B702" s="52">
        <v>2023</v>
      </c>
      <c r="C702" s="52">
        <v>8</v>
      </c>
      <c r="D702" t="s">
        <v>1104</v>
      </c>
      <c r="E702" t="s">
        <v>1108</v>
      </c>
      <c r="F702" t="s">
        <v>1013</v>
      </c>
      <c r="G702" t="s">
        <v>1015</v>
      </c>
      <c r="H702" t="s">
        <v>1016</v>
      </c>
      <c r="I702" t="s">
        <v>1019</v>
      </c>
      <c r="J702" s="52">
        <v>46267.43</v>
      </c>
      <c r="K702" s="3">
        <v>102893.31</v>
      </c>
      <c r="L702" s="3" t="str">
        <f>TEXT(DATE(2000, Table1[[#This Row],[Month]], 1), "mmm")</f>
        <v>Aug</v>
      </c>
    </row>
    <row r="703" spans="1:12" x14ac:dyDescent="0.25">
      <c r="A703" t="s">
        <v>712</v>
      </c>
      <c r="B703" s="52">
        <v>2022</v>
      </c>
      <c r="C703" s="52">
        <v>2</v>
      </c>
      <c r="D703" t="s">
        <v>1104</v>
      </c>
      <c r="E703" t="s">
        <v>1108</v>
      </c>
      <c r="F703" t="s">
        <v>1013</v>
      </c>
      <c r="G703" t="s">
        <v>1014</v>
      </c>
      <c r="H703" t="s">
        <v>1017</v>
      </c>
      <c r="I703" t="s">
        <v>1018</v>
      </c>
      <c r="J703" s="52">
        <v>9294.86</v>
      </c>
      <c r="K703" s="3">
        <v>46727.83</v>
      </c>
      <c r="L703" s="3" t="str">
        <f>TEXT(DATE(2000, Table1[[#This Row],[Month]], 1), "mmm")</f>
        <v>Feb</v>
      </c>
    </row>
    <row r="704" spans="1:12" x14ac:dyDescent="0.25">
      <c r="A704" t="s">
        <v>713</v>
      </c>
      <c r="B704" s="52">
        <v>2024</v>
      </c>
      <c r="C704" s="52">
        <v>4</v>
      </c>
      <c r="D704" t="s">
        <v>1104</v>
      </c>
      <c r="E704" t="s">
        <v>1107</v>
      </c>
      <c r="F704" t="s">
        <v>1012</v>
      </c>
      <c r="G704" t="s">
        <v>1014</v>
      </c>
      <c r="H704" t="s">
        <v>1016</v>
      </c>
      <c r="I704" t="s">
        <v>1018</v>
      </c>
      <c r="J704" s="52">
        <v>51959.85</v>
      </c>
      <c r="K704" s="3">
        <v>99903.27</v>
      </c>
      <c r="L704" s="3" t="str">
        <f>TEXT(DATE(2000, Table1[[#This Row],[Month]], 1), "mmm")</f>
        <v>Apr</v>
      </c>
    </row>
    <row r="705" spans="1:12" x14ac:dyDescent="0.25">
      <c r="A705" t="s">
        <v>714</v>
      </c>
      <c r="B705" s="52">
        <v>2023</v>
      </c>
      <c r="C705" s="52">
        <v>8</v>
      </c>
      <c r="D705" t="s">
        <v>1103</v>
      </c>
      <c r="E705" t="s">
        <v>1107</v>
      </c>
      <c r="F705" t="s">
        <v>1013</v>
      </c>
      <c r="G705" t="s">
        <v>1015</v>
      </c>
      <c r="H705" t="s">
        <v>1016</v>
      </c>
      <c r="I705" t="s">
        <v>1020</v>
      </c>
      <c r="J705" s="52">
        <v>67608.289999999994</v>
      </c>
      <c r="K705" s="3">
        <v>13109.53</v>
      </c>
      <c r="L705" s="3" t="str">
        <f>TEXT(DATE(2000, Table1[[#This Row],[Month]], 1), "mmm")</f>
        <v>Aug</v>
      </c>
    </row>
    <row r="706" spans="1:12" x14ac:dyDescent="0.25">
      <c r="A706" t="s">
        <v>715</v>
      </c>
      <c r="B706" s="52">
        <v>2023</v>
      </c>
      <c r="C706" s="52">
        <v>2</v>
      </c>
      <c r="D706" t="s">
        <v>1104</v>
      </c>
      <c r="E706" t="s">
        <v>1108</v>
      </c>
      <c r="F706" t="s">
        <v>1012</v>
      </c>
      <c r="G706" t="s">
        <v>1015</v>
      </c>
      <c r="H706" t="s">
        <v>1013</v>
      </c>
      <c r="I706" t="s">
        <v>1018</v>
      </c>
      <c r="J706" s="52">
        <v>42428.44</v>
      </c>
      <c r="K706" s="3">
        <v>50634.57</v>
      </c>
      <c r="L706" s="3" t="str">
        <f>TEXT(DATE(2000, Table1[[#This Row],[Month]], 1), "mmm")</f>
        <v>Feb</v>
      </c>
    </row>
    <row r="707" spans="1:12" x14ac:dyDescent="0.25">
      <c r="A707" t="s">
        <v>716</v>
      </c>
      <c r="B707" s="52">
        <v>2023</v>
      </c>
      <c r="C707" s="52">
        <v>4</v>
      </c>
      <c r="D707" t="s">
        <v>1103</v>
      </c>
      <c r="E707" t="s">
        <v>1108</v>
      </c>
      <c r="F707" t="s">
        <v>1011</v>
      </c>
      <c r="G707" t="s">
        <v>1015</v>
      </c>
      <c r="H707" t="s">
        <v>1017</v>
      </c>
      <c r="I707" t="s">
        <v>1018</v>
      </c>
      <c r="J707" s="52">
        <v>89094.78</v>
      </c>
      <c r="K707" s="3">
        <v>89951.03</v>
      </c>
      <c r="L707" s="3" t="str">
        <f>TEXT(DATE(2000, Table1[[#This Row],[Month]], 1), "mmm")</f>
        <v>Apr</v>
      </c>
    </row>
    <row r="708" spans="1:12" x14ac:dyDescent="0.25">
      <c r="A708" t="s">
        <v>717</v>
      </c>
      <c r="B708" s="52">
        <v>2023</v>
      </c>
      <c r="C708" s="52">
        <v>4</v>
      </c>
      <c r="D708" t="s">
        <v>1104</v>
      </c>
      <c r="E708" t="s">
        <v>1107</v>
      </c>
      <c r="F708" t="s">
        <v>1013</v>
      </c>
      <c r="G708" t="s">
        <v>1014</v>
      </c>
      <c r="H708" t="s">
        <v>1013</v>
      </c>
      <c r="I708" t="s">
        <v>1019</v>
      </c>
      <c r="J708" s="52">
        <v>22313.7</v>
      </c>
      <c r="K708" s="3">
        <v>94821.3</v>
      </c>
      <c r="L708" s="3" t="str">
        <f>TEXT(DATE(2000, Table1[[#This Row],[Month]], 1), "mmm")</f>
        <v>Apr</v>
      </c>
    </row>
    <row r="709" spans="1:12" x14ac:dyDescent="0.25">
      <c r="A709" t="s">
        <v>718</v>
      </c>
      <c r="B709" s="52">
        <v>2022</v>
      </c>
      <c r="C709" s="52">
        <v>8</v>
      </c>
      <c r="D709" t="s">
        <v>1104</v>
      </c>
      <c r="E709" t="s">
        <v>1108</v>
      </c>
      <c r="F709" t="s">
        <v>1013</v>
      </c>
      <c r="G709" t="s">
        <v>1014</v>
      </c>
      <c r="H709" t="s">
        <v>1017</v>
      </c>
      <c r="I709" t="s">
        <v>1018</v>
      </c>
      <c r="J709" s="52">
        <v>65098.31</v>
      </c>
      <c r="K709" s="3">
        <v>56142.7</v>
      </c>
      <c r="L709" s="3" t="str">
        <f>TEXT(DATE(2000, Table1[[#This Row],[Month]], 1), "mmm")</f>
        <v>Aug</v>
      </c>
    </row>
    <row r="710" spans="1:12" x14ac:dyDescent="0.25">
      <c r="A710" t="s">
        <v>719</v>
      </c>
      <c r="B710" s="52">
        <v>2023</v>
      </c>
      <c r="C710" s="52">
        <v>2</v>
      </c>
      <c r="D710" t="s">
        <v>1104</v>
      </c>
      <c r="E710" t="s">
        <v>1108</v>
      </c>
      <c r="F710" t="s">
        <v>1011</v>
      </c>
      <c r="G710" t="s">
        <v>1014</v>
      </c>
      <c r="H710" t="s">
        <v>1017</v>
      </c>
      <c r="I710" t="s">
        <v>1019</v>
      </c>
      <c r="J710" s="52">
        <v>15977.73</v>
      </c>
      <c r="K710" s="3">
        <v>8650.23</v>
      </c>
      <c r="L710" s="3" t="str">
        <f>TEXT(DATE(2000, Table1[[#This Row],[Month]], 1), "mmm")</f>
        <v>Feb</v>
      </c>
    </row>
    <row r="711" spans="1:12" x14ac:dyDescent="0.25">
      <c r="A711" t="s">
        <v>720</v>
      </c>
      <c r="B711" s="52">
        <v>2022</v>
      </c>
      <c r="C711" s="52">
        <v>7</v>
      </c>
      <c r="D711" t="s">
        <v>1103</v>
      </c>
      <c r="E711" t="s">
        <v>1108</v>
      </c>
      <c r="F711" t="s">
        <v>1013</v>
      </c>
      <c r="G711" t="s">
        <v>1014</v>
      </c>
      <c r="H711" t="s">
        <v>1016</v>
      </c>
      <c r="I711" t="s">
        <v>1020</v>
      </c>
      <c r="J711" s="52">
        <v>84567.26</v>
      </c>
      <c r="K711" s="3">
        <v>68745.88</v>
      </c>
      <c r="L711" s="3" t="str">
        <f>TEXT(DATE(2000, Table1[[#This Row],[Month]], 1), "mmm")</f>
        <v>Jul</v>
      </c>
    </row>
    <row r="712" spans="1:12" x14ac:dyDescent="0.25">
      <c r="A712" t="s">
        <v>721</v>
      </c>
      <c r="B712" s="52">
        <v>2022</v>
      </c>
      <c r="C712" s="52">
        <v>2</v>
      </c>
      <c r="D712" t="s">
        <v>1104</v>
      </c>
      <c r="E712" t="s">
        <v>1107</v>
      </c>
      <c r="F712" t="s">
        <v>1011</v>
      </c>
      <c r="G712" t="s">
        <v>1015</v>
      </c>
      <c r="H712" t="s">
        <v>1016</v>
      </c>
      <c r="I712" t="s">
        <v>1019</v>
      </c>
      <c r="J712" s="52">
        <v>12872.38</v>
      </c>
      <c r="K712" s="3">
        <v>50321.77</v>
      </c>
      <c r="L712" s="3" t="str">
        <f>TEXT(DATE(2000, Table1[[#This Row],[Month]], 1), "mmm")</f>
        <v>Feb</v>
      </c>
    </row>
    <row r="713" spans="1:12" x14ac:dyDescent="0.25">
      <c r="A713" t="s">
        <v>722</v>
      </c>
      <c r="B713" s="52">
        <v>2024</v>
      </c>
      <c r="C713" s="52">
        <v>8</v>
      </c>
      <c r="D713" t="s">
        <v>1104</v>
      </c>
      <c r="E713" t="s">
        <v>1107</v>
      </c>
      <c r="F713" t="s">
        <v>1012</v>
      </c>
      <c r="G713" t="s">
        <v>1014</v>
      </c>
      <c r="H713" t="s">
        <v>1016</v>
      </c>
      <c r="I713" t="s">
        <v>1020</v>
      </c>
      <c r="J713" s="52">
        <v>77874.28</v>
      </c>
      <c r="K713" s="3">
        <v>91068.98</v>
      </c>
      <c r="L713" s="3" t="str">
        <f>TEXT(DATE(2000, Table1[[#This Row],[Month]], 1), "mmm")</f>
        <v>Aug</v>
      </c>
    </row>
    <row r="714" spans="1:12" x14ac:dyDescent="0.25">
      <c r="A714" t="s">
        <v>723</v>
      </c>
      <c r="B714" s="52">
        <v>2023</v>
      </c>
      <c r="C714" s="52">
        <v>10</v>
      </c>
      <c r="D714" t="s">
        <v>1103</v>
      </c>
      <c r="E714" t="s">
        <v>1108</v>
      </c>
      <c r="F714" t="s">
        <v>1012</v>
      </c>
      <c r="G714" t="s">
        <v>1015</v>
      </c>
      <c r="H714" t="s">
        <v>1016</v>
      </c>
      <c r="I714" t="s">
        <v>1018</v>
      </c>
      <c r="J714" s="52">
        <v>82637.919999999998</v>
      </c>
      <c r="K714" s="3">
        <v>24680.2</v>
      </c>
      <c r="L714" s="3" t="str">
        <f>TEXT(DATE(2000, Table1[[#This Row],[Month]], 1), "mmm")</f>
        <v>Oct</v>
      </c>
    </row>
    <row r="715" spans="1:12" x14ac:dyDescent="0.25">
      <c r="A715" t="s">
        <v>724</v>
      </c>
      <c r="B715" s="52">
        <v>2024</v>
      </c>
      <c r="C715" s="52">
        <v>12</v>
      </c>
      <c r="D715" t="s">
        <v>1103</v>
      </c>
      <c r="E715" t="s">
        <v>1107</v>
      </c>
      <c r="F715" t="s">
        <v>1012</v>
      </c>
      <c r="G715" t="s">
        <v>1014</v>
      </c>
      <c r="H715" t="s">
        <v>1017</v>
      </c>
      <c r="I715" t="s">
        <v>1020</v>
      </c>
      <c r="J715" s="52">
        <v>43636.59</v>
      </c>
      <c r="K715" s="3">
        <v>97903.81</v>
      </c>
      <c r="L715" s="3" t="str">
        <f>TEXT(DATE(2000, Table1[[#This Row],[Month]], 1), "mmm")</f>
        <v>Dec</v>
      </c>
    </row>
    <row r="716" spans="1:12" x14ac:dyDescent="0.25">
      <c r="A716" t="s">
        <v>725</v>
      </c>
      <c r="B716" s="52">
        <v>2024</v>
      </c>
      <c r="C716" s="52">
        <v>6</v>
      </c>
      <c r="D716" t="s">
        <v>1104</v>
      </c>
      <c r="E716" t="s">
        <v>1108</v>
      </c>
      <c r="F716" t="s">
        <v>1011</v>
      </c>
      <c r="G716" t="s">
        <v>1015</v>
      </c>
      <c r="H716" t="s">
        <v>1013</v>
      </c>
      <c r="I716" t="s">
        <v>1020</v>
      </c>
      <c r="J716" s="52">
        <v>83232.7</v>
      </c>
      <c r="K716" s="3">
        <v>117047.87</v>
      </c>
      <c r="L716" s="3" t="str">
        <f>TEXT(DATE(2000, Table1[[#This Row],[Month]], 1), "mmm")</f>
        <v>Jun</v>
      </c>
    </row>
    <row r="717" spans="1:12" x14ac:dyDescent="0.25">
      <c r="A717" t="s">
        <v>726</v>
      </c>
      <c r="B717" s="52">
        <v>2024</v>
      </c>
      <c r="C717" s="52">
        <v>10</v>
      </c>
      <c r="D717" t="s">
        <v>1104</v>
      </c>
      <c r="E717" t="s">
        <v>1108</v>
      </c>
      <c r="F717" t="s">
        <v>1011</v>
      </c>
      <c r="G717" t="s">
        <v>1015</v>
      </c>
      <c r="H717" t="s">
        <v>1017</v>
      </c>
      <c r="I717" t="s">
        <v>1020</v>
      </c>
      <c r="J717" s="52">
        <v>62311.47</v>
      </c>
      <c r="K717" s="3">
        <v>87623.73</v>
      </c>
      <c r="L717" s="3" t="str">
        <f>TEXT(DATE(2000, Table1[[#This Row],[Month]], 1), "mmm")</f>
        <v>Oct</v>
      </c>
    </row>
    <row r="718" spans="1:12" x14ac:dyDescent="0.25">
      <c r="A718" t="s">
        <v>727</v>
      </c>
      <c r="B718" s="52">
        <v>2022</v>
      </c>
      <c r="C718" s="52">
        <v>9</v>
      </c>
      <c r="D718" t="s">
        <v>1104</v>
      </c>
      <c r="E718" t="s">
        <v>1107</v>
      </c>
      <c r="F718" t="s">
        <v>1011</v>
      </c>
      <c r="G718" t="s">
        <v>1015</v>
      </c>
      <c r="H718" t="s">
        <v>1017</v>
      </c>
      <c r="I718" t="s">
        <v>1018</v>
      </c>
      <c r="J718" s="52">
        <v>16453.650000000001</v>
      </c>
      <c r="K718" s="3">
        <v>97296.95</v>
      </c>
      <c r="L718" s="3" t="str">
        <f>TEXT(DATE(2000, Table1[[#This Row],[Month]], 1), "mmm")</f>
        <v>Sep</v>
      </c>
    </row>
    <row r="719" spans="1:12" x14ac:dyDescent="0.25">
      <c r="A719" t="s">
        <v>728</v>
      </c>
      <c r="B719" s="52">
        <v>2022</v>
      </c>
      <c r="C719" s="52">
        <v>1</v>
      </c>
      <c r="D719" t="s">
        <v>1104</v>
      </c>
      <c r="E719" t="s">
        <v>1107</v>
      </c>
      <c r="F719" t="s">
        <v>1013</v>
      </c>
      <c r="G719" t="s">
        <v>1015</v>
      </c>
      <c r="H719" t="s">
        <v>1017</v>
      </c>
      <c r="I719" t="s">
        <v>1019</v>
      </c>
      <c r="J719" s="52">
        <v>8275.06</v>
      </c>
      <c r="K719" s="3">
        <v>15906.41</v>
      </c>
      <c r="L719" s="3" t="str">
        <f>TEXT(DATE(2000, Table1[[#This Row],[Month]], 1), "mmm")</f>
        <v>Jan</v>
      </c>
    </row>
    <row r="720" spans="1:12" x14ac:dyDescent="0.25">
      <c r="A720" t="s">
        <v>729</v>
      </c>
      <c r="B720" s="52">
        <v>2022</v>
      </c>
      <c r="C720" s="52">
        <v>9</v>
      </c>
      <c r="D720" t="s">
        <v>1104</v>
      </c>
      <c r="E720" t="s">
        <v>1108</v>
      </c>
      <c r="F720" t="s">
        <v>1012</v>
      </c>
      <c r="G720" t="s">
        <v>1014</v>
      </c>
      <c r="H720" t="s">
        <v>1017</v>
      </c>
      <c r="I720" t="s">
        <v>1019</v>
      </c>
      <c r="J720" s="52">
        <v>28471.07</v>
      </c>
      <c r="K720" s="3">
        <v>87357.6</v>
      </c>
      <c r="L720" s="3" t="str">
        <f>TEXT(DATE(2000, Table1[[#This Row],[Month]], 1), "mmm")</f>
        <v>Sep</v>
      </c>
    </row>
    <row r="721" spans="1:12" x14ac:dyDescent="0.25">
      <c r="A721" t="s">
        <v>730</v>
      </c>
      <c r="B721" s="52">
        <v>2022</v>
      </c>
      <c r="C721" s="52">
        <v>10</v>
      </c>
      <c r="D721" t="s">
        <v>1103</v>
      </c>
      <c r="E721" t="s">
        <v>1107</v>
      </c>
      <c r="F721" t="s">
        <v>1012</v>
      </c>
      <c r="G721" t="s">
        <v>1015</v>
      </c>
      <c r="H721" t="s">
        <v>1016</v>
      </c>
      <c r="I721" t="s">
        <v>1019</v>
      </c>
      <c r="J721" s="52">
        <v>7238.15</v>
      </c>
      <c r="K721" s="3">
        <v>100787.03</v>
      </c>
      <c r="L721" s="3" t="str">
        <f>TEXT(DATE(2000, Table1[[#This Row],[Month]], 1), "mmm")</f>
        <v>Oct</v>
      </c>
    </row>
    <row r="722" spans="1:12" x14ac:dyDescent="0.25">
      <c r="A722" t="s">
        <v>731</v>
      </c>
      <c r="B722" s="52">
        <v>2024</v>
      </c>
      <c r="C722" s="52">
        <v>12</v>
      </c>
      <c r="D722" t="s">
        <v>1104</v>
      </c>
      <c r="E722" t="s">
        <v>1107</v>
      </c>
      <c r="F722" t="s">
        <v>1011</v>
      </c>
      <c r="G722" t="s">
        <v>1014</v>
      </c>
      <c r="H722" t="s">
        <v>1016</v>
      </c>
      <c r="I722" t="s">
        <v>1020</v>
      </c>
      <c r="J722" s="52">
        <v>74668.09</v>
      </c>
      <c r="K722" s="3">
        <v>75950.899999999994</v>
      </c>
      <c r="L722" s="3" t="str">
        <f>TEXT(DATE(2000, Table1[[#This Row],[Month]], 1), "mmm")</f>
        <v>Dec</v>
      </c>
    </row>
    <row r="723" spans="1:12" x14ac:dyDescent="0.25">
      <c r="A723" t="s">
        <v>732</v>
      </c>
      <c r="B723" s="52">
        <v>2022</v>
      </c>
      <c r="C723" s="52">
        <v>3</v>
      </c>
      <c r="D723" t="s">
        <v>1103</v>
      </c>
      <c r="E723" t="s">
        <v>1108</v>
      </c>
      <c r="F723" t="s">
        <v>1011</v>
      </c>
      <c r="G723" t="s">
        <v>1014</v>
      </c>
      <c r="H723" t="s">
        <v>1016</v>
      </c>
      <c r="I723" t="s">
        <v>1020</v>
      </c>
      <c r="J723" s="52">
        <v>31736.42</v>
      </c>
      <c r="K723" s="3">
        <v>115055.06</v>
      </c>
      <c r="L723" s="3" t="str">
        <f>TEXT(DATE(2000, Table1[[#This Row],[Month]], 1), "mmm")</f>
        <v>Mar</v>
      </c>
    </row>
    <row r="724" spans="1:12" x14ac:dyDescent="0.25">
      <c r="A724" t="s">
        <v>733</v>
      </c>
      <c r="B724" s="52">
        <v>2024</v>
      </c>
      <c r="C724" s="52">
        <v>11</v>
      </c>
      <c r="D724" t="s">
        <v>1104</v>
      </c>
      <c r="E724" t="s">
        <v>1107</v>
      </c>
      <c r="F724" t="s">
        <v>1012</v>
      </c>
      <c r="G724" t="s">
        <v>1014</v>
      </c>
      <c r="H724" t="s">
        <v>1016</v>
      </c>
      <c r="I724" t="s">
        <v>1020</v>
      </c>
      <c r="J724" s="52">
        <v>9860.61</v>
      </c>
      <c r="K724" s="3">
        <v>107784.8</v>
      </c>
      <c r="L724" s="3" t="str">
        <f>TEXT(DATE(2000, Table1[[#This Row],[Month]], 1), "mmm")</f>
        <v>Nov</v>
      </c>
    </row>
    <row r="725" spans="1:12" x14ac:dyDescent="0.25">
      <c r="A725" t="s">
        <v>734</v>
      </c>
      <c r="B725" s="52">
        <v>2022</v>
      </c>
      <c r="C725" s="52">
        <v>11</v>
      </c>
      <c r="D725" t="s">
        <v>1104</v>
      </c>
      <c r="E725" t="s">
        <v>1107</v>
      </c>
      <c r="F725" t="s">
        <v>1013</v>
      </c>
      <c r="G725" t="s">
        <v>1014</v>
      </c>
      <c r="H725" t="s">
        <v>1013</v>
      </c>
      <c r="I725" t="s">
        <v>1020</v>
      </c>
      <c r="J725" s="52">
        <v>16939.7</v>
      </c>
      <c r="K725" s="3">
        <v>85711.24</v>
      </c>
      <c r="L725" s="3" t="str">
        <f>TEXT(DATE(2000, Table1[[#This Row],[Month]], 1), "mmm")</f>
        <v>Nov</v>
      </c>
    </row>
    <row r="726" spans="1:12" x14ac:dyDescent="0.25">
      <c r="A726" t="s">
        <v>735</v>
      </c>
      <c r="B726" s="52">
        <v>2023</v>
      </c>
      <c r="C726" s="52">
        <v>12</v>
      </c>
      <c r="D726" t="s">
        <v>1104</v>
      </c>
      <c r="E726" t="s">
        <v>1108</v>
      </c>
      <c r="F726" t="s">
        <v>1012</v>
      </c>
      <c r="G726" t="s">
        <v>1015</v>
      </c>
      <c r="H726" t="s">
        <v>1016</v>
      </c>
      <c r="I726" t="s">
        <v>1019</v>
      </c>
      <c r="J726" s="52">
        <v>37723.760000000002</v>
      </c>
      <c r="K726" s="3">
        <v>71650.960000000006</v>
      </c>
      <c r="L726" s="3" t="str">
        <f>TEXT(DATE(2000, Table1[[#This Row],[Month]], 1), "mmm")</f>
        <v>Dec</v>
      </c>
    </row>
    <row r="727" spans="1:12" x14ac:dyDescent="0.25">
      <c r="A727" t="s">
        <v>736</v>
      </c>
      <c r="B727" s="52">
        <v>2023</v>
      </c>
      <c r="C727" s="52">
        <v>1</v>
      </c>
      <c r="D727" t="s">
        <v>1104</v>
      </c>
      <c r="E727" t="s">
        <v>1108</v>
      </c>
      <c r="F727" t="s">
        <v>1011</v>
      </c>
      <c r="G727" t="s">
        <v>1014</v>
      </c>
      <c r="H727" t="s">
        <v>1013</v>
      </c>
      <c r="I727" t="s">
        <v>1020</v>
      </c>
      <c r="J727" s="52">
        <v>44504.18</v>
      </c>
      <c r="K727" s="3">
        <v>72201.7</v>
      </c>
      <c r="L727" s="3" t="str">
        <f>TEXT(DATE(2000, Table1[[#This Row],[Month]], 1), "mmm")</f>
        <v>Jan</v>
      </c>
    </row>
    <row r="728" spans="1:12" x14ac:dyDescent="0.25">
      <c r="A728" t="s">
        <v>737</v>
      </c>
      <c r="B728" s="52">
        <v>2022</v>
      </c>
      <c r="C728" s="52">
        <v>3</v>
      </c>
      <c r="D728" t="s">
        <v>1103</v>
      </c>
      <c r="E728" t="s">
        <v>1108</v>
      </c>
      <c r="F728" t="s">
        <v>1012</v>
      </c>
      <c r="G728" t="s">
        <v>1014</v>
      </c>
      <c r="H728" t="s">
        <v>1013</v>
      </c>
      <c r="I728" t="s">
        <v>1018</v>
      </c>
      <c r="J728" s="52">
        <v>18624.66</v>
      </c>
      <c r="K728" s="3">
        <v>82666.240000000005</v>
      </c>
      <c r="L728" s="3" t="str">
        <f>TEXT(DATE(2000, Table1[[#This Row],[Month]], 1), "mmm")</f>
        <v>Mar</v>
      </c>
    </row>
    <row r="729" spans="1:12" x14ac:dyDescent="0.25">
      <c r="A729" t="s">
        <v>738</v>
      </c>
      <c r="B729" s="52">
        <v>2024</v>
      </c>
      <c r="C729" s="52">
        <v>2</v>
      </c>
      <c r="D729" t="s">
        <v>1104</v>
      </c>
      <c r="E729" t="s">
        <v>1107</v>
      </c>
      <c r="F729" t="s">
        <v>1013</v>
      </c>
      <c r="G729" t="s">
        <v>1014</v>
      </c>
      <c r="H729" t="s">
        <v>1016</v>
      </c>
      <c r="I729" t="s">
        <v>1019</v>
      </c>
      <c r="J729" s="52">
        <v>95951.64</v>
      </c>
      <c r="K729" s="3">
        <v>26867.02</v>
      </c>
      <c r="L729" s="3" t="str">
        <f>TEXT(DATE(2000, Table1[[#This Row],[Month]], 1), "mmm")</f>
        <v>Feb</v>
      </c>
    </row>
    <row r="730" spans="1:12" x14ac:dyDescent="0.25">
      <c r="A730" t="s">
        <v>739</v>
      </c>
      <c r="B730" s="52">
        <v>2022</v>
      </c>
      <c r="C730" s="52">
        <v>7</v>
      </c>
      <c r="D730" t="s">
        <v>1104</v>
      </c>
      <c r="E730" t="s">
        <v>1108</v>
      </c>
      <c r="F730" t="s">
        <v>1013</v>
      </c>
      <c r="G730" t="s">
        <v>1015</v>
      </c>
      <c r="H730" t="s">
        <v>1016</v>
      </c>
      <c r="I730" t="s">
        <v>1018</v>
      </c>
      <c r="J730" s="52">
        <v>93204.42</v>
      </c>
      <c r="K730" s="3">
        <v>40005.72</v>
      </c>
      <c r="L730" s="3" t="str">
        <f>TEXT(DATE(2000, Table1[[#This Row],[Month]], 1), "mmm")</f>
        <v>Jul</v>
      </c>
    </row>
    <row r="731" spans="1:12" x14ac:dyDescent="0.25">
      <c r="A731" t="s">
        <v>740</v>
      </c>
      <c r="B731" s="52">
        <v>2024</v>
      </c>
      <c r="C731" s="52">
        <v>4</v>
      </c>
      <c r="D731" t="s">
        <v>1104</v>
      </c>
      <c r="E731" t="s">
        <v>1108</v>
      </c>
      <c r="F731" t="s">
        <v>1012</v>
      </c>
      <c r="G731" t="s">
        <v>1015</v>
      </c>
      <c r="H731" t="s">
        <v>1016</v>
      </c>
      <c r="I731" t="s">
        <v>1020</v>
      </c>
      <c r="J731" s="52">
        <v>98796.97</v>
      </c>
      <c r="K731" s="3">
        <v>92595.43</v>
      </c>
      <c r="L731" s="3" t="str">
        <f>TEXT(DATE(2000, Table1[[#This Row],[Month]], 1), "mmm")</f>
        <v>Apr</v>
      </c>
    </row>
    <row r="732" spans="1:12" x14ac:dyDescent="0.25">
      <c r="A732" t="s">
        <v>741</v>
      </c>
      <c r="B732" s="52">
        <v>2024</v>
      </c>
      <c r="C732" s="52">
        <v>10</v>
      </c>
      <c r="D732" t="s">
        <v>1104</v>
      </c>
      <c r="E732" t="s">
        <v>1108</v>
      </c>
      <c r="F732" t="s">
        <v>1013</v>
      </c>
      <c r="G732" t="s">
        <v>1014</v>
      </c>
      <c r="H732" t="s">
        <v>1013</v>
      </c>
      <c r="I732" t="s">
        <v>1020</v>
      </c>
      <c r="J732" s="52">
        <v>61924.03</v>
      </c>
      <c r="K732" s="3">
        <v>54725.78</v>
      </c>
      <c r="L732" s="3" t="str">
        <f>TEXT(DATE(2000, Table1[[#This Row],[Month]], 1), "mmm")</f>
        <v>Oct</v>
      </c>
    </row>
    <row r="733" spans="1:12" x14ac:dyDescent="0.25">
      <c r="A733" t="s">
        <v>742</v>
      </c>
      <c r="B733" s="52">
        <v>2023</v>
      </c>
      <c r="C733" s="52">
        <v>12</v>
      </c>
      <c r="D733" t="s">
        <v>1103</v>
      </c>
      <c r="E733" t="s">
        <v>1107</v>
      </c>
      <c r="F733" t="s">
        <v>1013</v>
      </c>
      <c r="G733" t="s">
        <v>1014</v>
      </c>
      <c r="H733" t="s">
        <v>1013</v>
      </c>
      <c r="I733" t="s">
        <v>1020</v>
      </c>
      <c r="J733" s="52">
        <v>90361.85</v>
      </c>
      <c r="K733" s="3">
        <v>71133.3</v>
      </c>
      <c r="L733" s="3" t="str">
        <f>TEXT(DATE(2000, Table1[[#This Row],[Month]], 1), "mmm")</f>
        <v>Dec</v>
      </c>
    </row>
    <row r="734" spans="1:12" x14ac:dyDescent="0.25">
      <c r="A734" t="s">
        <v>743</v>
      </c>
      <c r="B734" s="52">
        <v>2023</v>
      </c>
      <c r="C734" s="52">
        <v>12</v>
      </c>
      <c r="D734" t="s">
        <v>1103</v>
      </c>
      <c r="E734" t="s">
        <v>1108</v>
      </c>
      <c r="F734" t="s">
        <v>1012</v>
      </c>
      <c r="G734" t="s">
        <v>1015</v>
      </c>
      <c r="H734" t="s">
        <v>1017</v>
      </c>
      <c r="I734" t="s">
        <v>1020</v>
      </c>
      <c r="J734" s="52">
        <v>10877.91</v>
      </c>
      <c r="K734" s="3">
        <v>100622.88</v>
      </c>
      <c r="L734" s="3" t="str">
        <f>TEXT(DATE(2000, Table1[[#This Row],[Month]], 1), "mmm")</f>
        <v>Dec</v>
      </c>
    </row>
    <row r="735" spans="1:12" x14ac:dyDescent="0.25">
      <c r="A735" t="s">
        <v>744</v>
      </c>
      <c r="B735" s="52">
        <v>2022</v>
      </c>
      <c r="C735" s="52">
        <v>9</v>
      </c>
      <c r="D735" t="s">
        <v>1103</v>
      </c>
      <c r="E735" t="s">
        <v>1107</v>
      </c>
      <c r="F735" t="s">
        <v>1013</v>
      </c>
      <c r="G735" t="s">
        <v>1015</v>
      </c>
      <c r="H735" t="s">
        <v>1013</v>
      </c>
      <c r="I735" t="s">
        <v>1019</v>
      </c>
      <c r="J735" s="52">
        <v>61778.92</v>
      </c>
      <c r="K735" s="3">
        <v>87348.87</v>
      </c>
      <c r="L735" s="3" t="str">
        <f>TEXT(DATE(2000, Table1[[#This Row],[Month]], 1), "mmm")</f>
        <v>Sep</v>
      </c>
    </row>
    <row r="736" spans="1:12" x14ac:dyDescent="0.25">
      <c r="A736" t="s">
        <v>745</v>
      </c>
      <c r="B736" s="52">
        <v>2023</v>
      </c>
      <c r="C736" s="52">
        <v>11</v>
      </c>
      <c r="D736" t="s">
        <v>1104</v>
      </c>
      <c r="E736" t="s">
        <v>1107</v>
      </c>
      <c r="F736" t="s">
        <v>1011</v>
      </c>
      <c r="G736" t="s">
        <v>1014</v>
      </c>
      <c r="H736" t="s">
        <v>1017</v>
      </c>
      <c r="I736" t="s">
        <v>1018</v>
      </c>
      <c r="J736" s="52">
        <v>71793.259999999995</v>
      </c>
      <c r="K736" s="3">
        <v>10840.22</v>
      </c>
      <c r="L736" s="3" t="str">
        <f>TEXT(DATE(2000, Table1[[#This Row],[Month]], 1), "mmm")</f>
        <v>Nov</v>
      </c>
    </row>
    <row r="737" spans="1:12" x14ac:dyDescent="0.25">
      <c r="A737" t="s">
        <v>746</v>
      </c>
      <c r="B737" s="52">
        <v>2024</v>
      </c>
      <c r="C737" s="52">
        <v>9</v>
      </c>
      <c r="D737" t="s">
        <v>1103</v>
      </c>
      <c r="E737" t="s">
        <v>1107</v>
      </c>
      <c r="F737" t="s">
        <v>1011</v>
      </c>
      <c r="G737" t="s">
        <v>1014</v>
      </c>
      <c r="H737" t="s">
        <v>1017</v>
      </c>
      <c r="I737" t="s">
        <v>1019</v>
      </c>
      <c r="J737" s="52">
        <v>94687.89</v>
      </c>
      <c r="K737" s="3">
        <v>92694.61</v>
      </c>
      <c r="L737" s="3" t="str">
        <f>TEXT(DATE(2000, Table1[[#This Row],[Month]], 1), "mmm")</f>
        <v>Sep</v>
      </c>
    </row>
    <row r="738" spans="1:12" x14ac:dyDescent="0.25">
      <c r="A738" t="s">
        <v>747</v>
      </c>
      <c r="B738" s="52">
        <v>2023</v>
      </c>
      <c r="C738" s="52">
        <v>4</v>
      </c>
      <c r="D738" t="s">
        <v>1104</v>
      </c>
      <c r="E738" t="s">
        <v>1107</v>
      </c>
      <c r="F738" t="s">
        <v>1011</v>
      </c>
      <c r="G738" t="s">
        <v>1015</v>
      </c>
      <c r="H738" t="s">
        <v>1016</v>
      </c>
      <c r="I738" t="s">
        <v>1019</v>
      </c>
      <c r="J738" s="52">
        <v>68986.66</v>
      </c>
      <c r="K738" s="3">
        <v>86871.9</v>
      </c>
      <c r="L738" s="3" t="str">
        <f>TEXT(DATE(2000, Table1[[#This Row],[Month]], 1), "mmm")</f>
        <v>Apr</v>
      </c>
    </row>
    <row r="739" spans="1:12" x14ac:dyDescent="0.25">
      <c r="A739" t="s">
        <v>748</v>
      </c>
      <c r="B739" s="52">
        <v>2024</v>
      </c>
      <c r="C739" s="52">
        <v>9</v>
      </c>
      <c r="D739" t="s">
        <v>1103</v>
      </c>
      <c r="E739" t="s">
        <v>1108</v>
      </c>
      <c r="F739" t="s">
        <v>1012</v>
      </c>
      <c r="G739" t="s">
        <v>1014</v>
      </c>
      <c r="H739" t="s">
        <v>1017</v>
      </c>
      <c r="I739" t="s">
        <v>1020</v>
      </c>
      <c r="J739" s="52">
        <v>36795.550000000003</v>
      </c>
      <c r="K739" s="3">
        <v>100942.69</v>
      </c>
      <c r="L739" s="3" t="str">
        <f>TEXT(DATE(2000, Table1[[#This Row],[Month]], 1), "mmm")</f>
        <v>Sep</v>
      </c>
    </row>
    <row r="740" spans="1:12" x14ac:dyDescent="0.25">
      <c r="A740" t="s">
        <v>749</v>
      </c>
      <c r="B740" s="52">
        <v>2022</v>
      </c>
      <c r="C740" s="52">
        <v>2</v>
      </c>
      <c r="D740" t="s">
        <v>1104</v>
      </c>
      <c r="E740" t="s">
        <v>1108</v>
      </c>
      <c r="F740" t="s">
        <v>1011</v>
      </c>
      <c r="G740" t="s">
        <v>1014</v>
      </c>
      <c r="H740" t="s">
        <v>1013</v>
      </c>
      <c r="I740" t="s">
        <v>1020</v>
      </c>
      <c r="J740" s="52">
        <v>45039.6</v>
      </c>
      <c r="K740" s="3">
        <v>104478.07</v>
      </c>
      <c r="L740" s="3" t="str">
        <f>TEXT(DATE(2000, Table1[[#This Row],[Month]], 1), "mmm")</f>
        <v>Feb</v>
      </c>
    </row>
    <row r="741" spans="1:12" x14ac:dyDescent="0.25">
      <c r="A741" t="s">
        <v>750</v>
      </c>
      <c r="B741" s="52">
        <v>2022</v>
      </c>
      <c r="C741" s="52">
        <v>11</v>
      </c>
      <c r="D741" t="s">
        <v>1104</v>
      </c>
      <c r="E741" t="s">
        <v>1107</v>
      </c>
      <c r="F741" t="s">
        <v>1012</v>
      </c>
      <c r="G741" t="s">
        <v>1014</v>
      </c>
      <c r="H741" t="s">
        <v>1017</v>
      </c>
      <c r="I741" t="s">
        <v>1018</v>
      </c>
      <c r="J741" s="52">
        <v>64968.480000000003</v>
      </c>
      <c r="K741" s="3">
        <v>96066.78</v>
      </c>
      <c r="L741" s="3" t="str">
        <f>TEXT(DATE(2000, Table1[[#This Row],[Month]], 1), "mmm")</f>
        <v>Nov</v>
      </c>
    </row>
    <row r="742" spans="1:12" x14ac:dyDescent="0.25">
      <c r="A742" t="s">
        <v>751</v>
      </c>
      <c r="B742" s="52">
        <v>2024</v>
      </c>
      <c r="C742" s="52">
        <v>7</v>
      </c>
      <c r="D742" t="s">
        <v>1104</v>
      </c>
      <c r="E742" t="s">
        <v>1107</v>
      </c>
      <c r="F742" t="s">
        <v>1012</v>
      </c>
      <c r="G742" t="s">
        <v>1015</v>
      </c>
      <c r="H742" t="s">
        <v>1013</v>
      </c>
      <c r="I742" t="s">
        <v>1019</v>
      </c>
      <c r="J742" s="52">
        <v>15636.9</v>
      </c>
      <c r="K742" s="3">
        <v>81950.84</v>
      </c>
      <c r="L742" s="3" t="str">
        <f>TEXT(DATE(2000, Table1[[#This Row],[Month]], 1), "mmm")</f>
        <v>Jul</v>
      </c>
    </row>
    <row r="743" spans="1:12" x14ac:dyDescent="0.25">
      <c r="A743" t="s">
        <v>752</v>
      </c>
      <c r="B743" s="52">
        <v>2023</v>
      </c>
      <c r="C743" s="52">
        <v>5</v>
      </c>
      <c r="D743" t="s">
        <v>1103</v>
      </c>
      <c r="E743" t="s">
        <v>1108</v>
      </c>
      <c r="F743" t="s">
        <v>1011</v>
      </c>
      <c r="G743" t="s">
        <v>1014</v>
      </c>
      <c r="H743" t="s">
        <v>1017</v>
      </c>
      <c r="I743" t="s">
        <v>1020</v>
      </c>
      <c r="J743" s="52">
        <v>10118.74</v>
      </c>
      <c r="K743" s="3">
        <v>73242</v>
      </c>
      <c r="L743" s="3" t="str">
        <f>TEXT(DATE(2000, Table1[[#This Row],[Month]], 1), "mmm")</f>
        <v>May</v>
      </c>
    </row>
    <row r="744" spans="1:12" x14ac:dyDescent="0.25">
      <c r="A744" t="s">
        <v>753</v>
      </c>
      <c r="B744" s="52">
        <v>2022</v>
      </c>
      <c r="C744" s="52">
        <v>7</v>
      </c>
      <c r="D744" t="s">
        <v>1104</v>
      </c>
      <c r="E744" t="s">
        <v>1107</v>
      </c>
      <c r="F744" t="s">
        <v>1012</v>
      </c>
      <c r="G744" t="s">
        <v>1015</v>
      </c>
      <c r="H744" t="s">
        <v>1016</v>
      </c>
      <c r="I744" t="s">
        <v>1020</v>
      </c>
      <c r="J744" s="52">
        <v>47676.24</v>
      </c>
      <c r="K744" s="3">
        <v>111830.19</v>
      </c>
      <c r="L744" s="3" t="str">
        <f>TEXT(DATE(2000, Table1[[#This Row],[Month]], 1), "mmm")</f>
        <v>Jul</v>
      </c>
    </row>
    <row r="745" spans="1:12" x14ac:dyDescent="0.25">
      <c r="A745" t="s">
        <v>754</v>
      </c>
      <c r="B745" s="52">
        <v>2024</v>
      </c>
      <c r="C745" s="52">
        <v>2</v>
      </c>
      <c r="D745" t="s">
        <v>1104</v>
      </c>
      <c r="E745" t="s">
        <v>1108</v>
      </c>
      <c r="F745" t="s">
        <v>1011</v>
      </c>
      <c r="G745" t="s">
        <v>1014</v>
      </c>
      <c r="H745" t="s">
        <v>1017</v>
      </c>
      <c r="I745" t="s">
        <v>1018</v>
      </c>
      <c r="J745" s="52">
        <v>88900.12</v>
      </c>
      <c r="K745" s="3">
        <v>69704.509999999995</v>
      </c>
      <c r="L745" s="3" t="str">
        <f>TEXT(DATE(2000, Table1[[#This Row],[Month]], 1), "mmm")</f>
        <v>Feb</v>
      </c>
    </row>
    <row r="746" spans="1:12" x14ac:dyDescent="0.25">
      <c r="A746" t="s">
        <v>755</v>
      </c>
      <c r="B746" s="52">
        <v>2024</v>
      </c>
      <c r="C746" s="52">
        <v>11</v>
      </c>
      <c r="D746" t="s">
        <v>1104</v>
      </c>
      <c r="E746" t="s">
        <v>1107</v>
      </c>
      <c r="F746" t="s">
        <v>1012</v>
      </c>
      <c r="G746" t="s">
        <v>1015</v>
      </c>
      <c r="H746" t="s">
        <v>1016</v>
      </c>
      <c r="I746" t="s">
        <v>1018</v>
      </c>
      <c r="J746" s="52">
        <v>33275.040000000001</v>
      </c>
      <c r="K746" s="3">
        <v>28106.28</v>
      </c>
      <c r="L746" s="3" t="str">
        <f>TEXT(DATE(2000, Table1[[#This Row],[Month]], 1), "mmm")</f>
        <v>Nov</v>
      </c>
    </row>
    <row r="747" spans="1:12" x14ac:dyDescent="0.25">
      <c r="A747" t="s">
        <v>756</v>
      </c>
      <c r="B747" s="52">
        <v>2022</v>
      </c>
      <c r="C747" s="52">
        <v>7</v>
      </c>
      <c r="D747" t="s">
        <v>1104</v>
      </c>
      <c r="E747" t="s">
        <v>1108</v>
      </c>
      <c r="F747" t="s">
        <v>1013</v>
      </c>
      <c r="G747" t="s">
        <v>1015</v>
      </c>
      <c r="H747" t="s">
        <v>1017</v>
      </c>
      <c r="I747" t="s">
        <v>1020</v>
      </c>
      <c r="J747" s="52">
        <v>84602.41</v>
      </c>
      <c r="K747" s="3">
        <v>95781.51</v>
      </c>
      <c r="L747" s="3" t="str">
        <f>TEXT(DATE(2000, Table1[[#This Row],[Month]], 1), "mmm")</f>
        <v>Jul</v>
      </c>
    </row>
    <row r="748" spans="1:12" x14ac:dyDescent="0.25">
      <c r="A748" t="s">
        <v>757</v>
      </c>
      <c r="B748" s="52">
        <v>2022</v>
      </c>
      <c r="C748" s="52">
        <v>8</v>
      </c>
      <c r="D748" t="s">
        <v>1104</v>
      </c>
      <c r="E748" t="s">
        <v>1108</v>
      </c>
      <c r="F748" t="s">
        <v>1011</v>
      </c>
      <c r="G748" t="s">
        <v>1015</v>
      </c>
      <c r="H748" t="s">
        <v>1017</v>
      </c>
      <c r="I748" t="s">
        <v>1018</v>
      </c>
      <c r="J748" s="52">
        <v>51809.15</v>
      </c>
      <c r="K748" s="3">
        <v>46119.77</v>
      </c>
      <c r="L748" s="3" t="str">
        <f>TEXT(DATE(2000, Table1[[#This Row],[Month]], 1), "mmm")</f>
        <v>Aug</v>
      </c>
    </row>
    <row r="749" spans="1:12" x14ac:dyDescent="0.25">
      <c r="A749" t="s">
        <v>758</v>
      </c>
      <c r="B749" s="52">
        <v>2022</v>
      </c>
      <c r="C749" s="52">
        <v>2</v>
      </c>
      <c r="D749" t="s">
        <v>1104</v>
      </c>
      <c r="E749" t="s">
        <v>1108</v>
      </c>
      <c r="F749" t="s">
        <v>1011</v>
      </c>
      <c r="G749" t="s">
        <v>1015</v>
      </c>
      <c r="H749" t="s">
        <v>1013</v>
      </c>
      <c r="I749" t="s">
        <v>1018</v>
      </c>
      <c r="J749" s="52">
        <v>55738.18</v>
      </c>
      <c r="K749" s="3">
        <v>77709.27</v>
      </c>
      <c r="L749" s="3" t="str">
        <f>TEXT(DATE(2000, Table1[[#This Row],[Month]], 1), "mmm")</f>
        <v>Feb</v>
      </c>
    </row>
    <row r="750" spans="1:12" x14ac:dyDescent="0.25">
      <c r="A750" t="s">
        <v>759</v>
      </c>
      <c r="B750" s="52">
        <v>2023</v>
      </c>
      <c r="C750" s="52">
        <v>2</v>
      </c>
      <c r="D750" t="s">
        <v>1103</v>
      </c>
      <c r="E750" t="s">
        <v>1107</v>
      </c>
      <c r="F750" t="s">
        <v>1012</v>
      </c>
      <c r="G750" t="s">
        <v>1014</v>
      </c>
      <c r="H750" t="s">
        <v>1013</v>
      </c>
      <c r="I750" t="s">
        <v>1020</v>
      </c>
      <c r="J750" s="52">
        <v>18430.09</v>
      </c>
      <c r="K750" s="3">
        <v>12551.33</v>
      </c>
      <c r="L750" s="3" t="str">
        <f>TEXT(DATE(2000, Table1[[#This Row],[Month]], 1), "mmm")</f>
        <v>Feb</v>
      </c>
    </row>
    <row r="751" spans="1:12" x14ac:dyDescent="0.25">
      <c r="A751" t="s">
        <v>760</v>
      </c>
      <c r="B751" s="52">
        <v>2022</v>
      </c>
      <c r="C751" s="52">
        <v>10</v>
      </c>
      <c r="D751" t="s">
        <v>1104</v>
      </c>
      <c r="E751" t="s">
        <v>1108</v>
      </c>
      <c r="F751" t="s">
        <v>1013</v>
      </c>
      <c r="G751" t="s">
        <v>1015</v>
      </c>
      <c r="H751" t="s">
        <v>1016</v>
      </c>
      <c r="I751" t="s">
        <v>1019</v>
      </c>
      <c r="J751" s="52">
        <v>13772.42</v>
      </c>
      <c r="K751" s="3">
        <v>107252.04</v>
      </c>
      <c r="L751" s="3" t="str">
        <f>TEXT(DATE(2000, Table1[[#This Row],[Month]], 1), "mmm")</f>
        <v>Oct</v>
      </c>
    </row>
    <row r="752" spans="1:12" x14ac:dyDescent="0.25">
      <c r="A752" t="s">
        <v>761</v>
      </c>
      <c r="B752" s="52">
        <v>2023</v>
      </c>
      <c r="C752" s="52">
        <v>12</v>
      </c>
      <c r="D752" t="s">
        <v>1103</v>
      </c>
      <c r="E752" t="s">
        <v>1108</v>
      </c>
      <c r="F752" t="s">
        <v>1013</v>
      </c>
      <c r="G752" t="s">
        <v>1015</v>
      </c>
      <c r="H752" t="s">
        <v>1013</v>
      </c>
      <c r="I752" t="s">
        <v>1020</v>
      </c>
      <c r="J752" s="52">
        <v>17326.21</v>
      </c>
      <c r="K752" s="3">
        <v>16259.96</v>
      </c>
      <c r="L752" s="3" t="str">
        <f>TEXT(DATE(2000, Table1[[#This Row],[Month]], 1), "mmm")</f>
        <v>Dec</v>
      </c>
    </row>
    <row r="753" spans="1:12" x14ac:dyDescent="0.25">
      <c r="A753" t="s">
        <v>762</v>
      </c>
      <c r="B753" s="52">
        <v>2024</v>
      </c>
      <c r="C753" s="52">
        <v>3</v>
      </c>
      <c r="D753" t="s">
        <v>1104</v>
      </c>
      <c r="E753" t="s">
        <v>1107</v>
      </c>
      <c r="F753" t="s">
        <v>1012</v>
      </c>
      <c r="G753" t="s">
        <v>1015</v>
      </c>
      <c r="H753" t="s">
        <v>1016</v>
      </c>
      <c r="I753" t="s">
        <v>1018</v>
      </c>
      <c r="J753" s="52">
        <v>75423.55</v>
      </c>
      <c r="K753" s="3">
        <v>78079.98</v>
      </c>
      <c r="L753" s="3" t="str">
        <f>TEXT(DATE(2000, Table1[[#This Row],[Month]], 1), "mmm")</f>
        <v>Mar</v>
      </c>
    </row>
    <row r="754" spans="1:12" x14ac:dyDescent="0.25">
      <c r="A754" t="s">
        <v>763</v>
      </c>
      <c r="B754" s="52">
        <v>2022</v>
      </c>
      <c r="C754" s="52">
        <v>1</v>
      </c>
      <c r="D754" t="s">
        <v>1103</v>
      </c>
      <c r="E754" t="s">
        <v>1108</v>
      </c>
      <c r="F754" t="s">
        <v>1011</v>
      </c>
      <c r="G754" t="s">
        <v>1015</v>
      </c>
      <c r="H754" t="s">
        <v>1016</v>
      </c>
      <c r="I754" t="s">
        <v>1019</v>
      </c>
      <c r="J754" s="52">
        <v>71292.52</v>
      </c>
      <c r="K754" s="3">
        <v>7109.94</v>
      </c>
      <c r="L754" s="3" t="str">
        <f>TEXT(DATE(2000, Table1[[#This Row],[Month]], 1), "mmm")</f>
        <v>Jan</v>
      </c>
    </row>
    <row r="755" spans="1:12" x14ac:dyDescent="0.25">
      <c r="A755" t="s">
        <v>764</v>
      </c>
      <c r="B755" s="52">
        <v>2024</v>
      </c>
      <c r="C755" s="52">
        <v>7</v>
      </c>
      <c r="D755" t="s">
        <v>1104</v>
      </c>
      <c r="E755" t="s">
        <v>1107</v>
      </c>
      <c r="F755" t="s">
        <v>1011</v>
      </c>
      <c r="G755" t="s">
        <v>1014</v>
      </c>
      <c r="H755" t="s">
        <v>1016</v>
      </c>
      <c r="I755" t="s">
        <v>1020</v>
      </c>
      <c r="J755" s="52">
        <v>13421.35</v>
      </c>
      <c r="K755" s="3">
        <v>33295.160000000003</v>
      </c>
      <c r="L755" s="3" t="str">
        <f>TEXT(DATE(2000, Table1[[#This Row],[Month]], 1), "mmm")</f>
        <v>Jul</v>
      </c>
    </row>
    <row r="756" spans="1:12" x14ac:dyDescent="0.25">
      <c r="A756" t="s">
        <v>765</v>
      </c>
      <c r="B756" s="52">
        <v>2024</v>
      </c>
      <c r="C756" s="52">
        <v>9</v>
      </c>
      <c r="D756" t="s">
        <v>1104</v>
      </c>
      <c r="E756" t="s">
        <v>1107</v>
      </c>
      <c r="F756" t="s">
        <v>1012</v>
      </c>
      <c r="G756" t="s">
        <v>1015</v>
      </c>
      <c r="H756" t="s">
        <v>1017</v>
      </c>
      <c r="I756" t="s">
        <v>1018</v>
      </c>
      <c r="J756" s="52">
        <v>98846.07</v>
      </c>
      <c r="K756" s="3">
        <v>17481.91</v>
      </c>
      <c r="L756" s="3" t="str">
        <f>TEXT(DATE(2000, Table1[[#This Row],[Month]], 1), "mmm")</f>
        <v>Sep</v>
      </c>
    </row>
    <row r="757" spans="1:12" x14ac:dyDescent="0.25">
      <c r="A757" t="s">
        <v>766</v>
      </c>
      <c r="B757" s="52">
        <v>2024</v>
      </c>
      <c r="C757" s="52">
        <v>1</v>
      </c>
      <c r="D757" t="s">
        <v>1104</v>
      </c>
      <c r="E757" t="s">
        <v>1107</v>
      </c>
      <c r="F757" t="s">
        <v>1012</v>
      </c>
      <c r="G757" t="s">
        <v>1014</v>
      </c>
      <c r="H757" t="s">
        <v>1013</v>
      </c>
      <c r="I757" t="s">
        <v>1019</v>
      </c>
      <c r="J757" s="52">
        <v>58553.85</v>
      </c>
      <c r="K757" s="3">
        <v>102691.08</v>
      </c>
      <c r="L757" s="3" t="str">
        <f>TEXT(DATE(2000, Table1[[#This Row],[Month]], 1), "mmm")</f>
        <v>Jan</v>
      </c>
    </row>
    <row r="758" spans="1:12" x14ac:dyDescent="0.25">
      <c r="A758" t="s">
        <v>767</v>
      </c>
      <c r="B758" s="52">
        <v>2024</v>
      </c>
      <c r="C758" s="52">
        <v>11</v>
      </c>
      <c r="D758" t="s">
        <v>1104</v>
      </c>
      <c r="E758" t="s">
        <v>1107</v>
      </c>
      <c r="F758" t="s">
        <v>1013</v>
      </c>
      <c r="G758" t="s">
        <v>1014</v>
      </c>
      <c r="H758" t="s">
        <v>1017</v>
      </c>
      <c r="I758" t="s">
        <v>1020</v>
      </c>
      <c r="J758" s="52">
        <v>15575.01</v>
      </c>
      <c r="K758" s="3">
        <v>28329.279999999999</v>
      </c>
      <c r="L758" s="3" t="str">
        <f>TEXT(DATE(2000, Table1[[#This Row],[Month]], 1), "mmm")</f>
        <v>Nov</v>
      </c>
    </row>
    <row r="759" spans="1:12" x14ac:dyDescent="0.25">
      <c r="A759" t="s">
        <v>768</v>
      </c>
      <c r="B759" s="52">
        <v>2024</v>
      </c>
      <c r="C759" s="52">
        <v>8</v>
      </c>
      <c r="D759" t="s">
        <v>1104</v>
      </c>
      <c r="E759" t="s">
        <v>1108</v>
      </c>
      <c r="F759" t="s">
        <v>1013</v>
      </c>
      <c r="G759" t="s">
        <v>1015</v>
      </c>
      <c r="H759" t="s">
        <v>1017</v>
      </c>
      <c r="I759" t="s">
        <v>1018</v>
      </c>
      <c r="J759" s="52">
        <v>57845.11</v>
      </c>
      <c r="K759" s="3">
        <v>39130.5</v>
      </c>
      <c r="L759" s="3" t="str">
        <f>TEXT(DATE(2000, Table1[[#This Row],[Month]], 1), "mmm")</f>
        <v>Aug</v>
      </c>
    </row>
    <row r="760" spans="1:12" x14ac:dyDescent="0.25">
      <c r="A760" t="s">
        <v>769</v>
      </c>
      <c r="B760" s="52">
        <v>2022</v>
      </c>
      <c r="C760" s="52">
        <v>9</v>
      </c>
      <c r="D760" t="s">
        <v>1104</v>
      </c>
      <c r="E760" t="s">
        <v>1107</v>
      </c>
      <c r="F760" t="s">
        <v>1013</v>
      </c>
      <c r="G760" t="s">
        <v>1014</v>
      </c>
      <c r="H760" t="s">
        <v>1013</v>
      </c>
      <c r="I760" t="s">
        <v>1020</v>
      </c>
      <c r="J760" s="52">
        <v>38500.400000000001</v>
      </c>
      <c r="K760" s="3">
        <v>18536.560000000001</v>
      </c>
      <c r="L760" s="3" t="str">
        <f>TEXT(DATE(2000, Table1[[#This Row],[Month]], 1), "mmm")</f>
        <v>Sep</v>
      </c>
    </row>
    <row r="761" spans="1:12" x14ac:dyDescent="0.25">
      <c r="A761" t="s">
        <v>770</v>
      </c>
      <c r="B761" s="52">
        <v>2023</v>
      </c>
      <c r="C761" s="52">
        <v>11</v>
      </c>
      <c r="D761" t="s">
        <v>1104</v>
      </c>
      <c r="E761" t="s">
        <v>1107</v>
      </c>
      <c r="F761" t="s">
        <v>1013</v>
      </c>
      <c r="G761" t="s">
        <v>1015</v>
      </c>
      <c r="H761" t="s">
        <v>1017</v>
      </c>
      <c r="I761" t="s">
        <v>1020</v>
      </c>
      <c r="J761" s="52">
        <v>29796.87</v>
      </c>
      <c r="K761" s="3">
        <v>85753.09</v>
      </c>
      <c r="L761" s="3" t="str">
        <f>TEXT(DATE(2000, Table1[[#This Row],[Month]], 1), "mmm")</f>
        <v>Nov</v>
      </c>
    </row>
    <row r="762" spans="1:12" x14ac:dyDescent="0.25">
      <c r="A762" t="s">
        <v>771</v>
      </c>
      <c r="B762" s="52">
        <v>2024</v>
      </c>
      <c r="C762" s="52">
        <v>5</v>
      </c>
      <c r="D762" t="s">
        <v>1104</v>
      </c>
      <c r="E762" t="s">
        <v>1107</v>
      </c>
      <c r="F762" t="s">
        <v>1013</v>
      </c>
      <c r="G762" t="s">
        <v>1014</v>
      </c>
      <c r="H762" t="s">
        <v>1016</v>
      </c>
      <c r="I762" t="s">
        <v>1020</v>
      </c>
      <c r="J762" s="52">
        <v>61689.98</v>
      </c>
      <c r="K762" s="3">
        <v>28459.54</v>
      </c>
      <c r="L762" s="3" t="str">
        <f>TEXT(DATE(2000, Table1[[#This Row],[Month]], 1), "mmm")</f>
        <v>May</v>
      </c>
    </row>
    <row r="763" spans="1:12" x14ac:dyDescent="0.25">
      <c r="A763" t="s">
        <v>772</v>
      </c>
      <c r="B763" s="52">
        <v>2022</v>
      </c>
      <c r="C763" s="52">
        <v>2</v>
      </c>
      <c r="D763" t="s">
        <v>1103</v>
      </c>
      <c r="E763" t="s">
        <v>1108</v>
      </c>
      <c r="F763" t="s">
        <v>1011</v>
      </c>
      <c r="G763" t="s">
        <v>1015</v>
      </c>
      <c r="H763" t="s">
        <v>1013</v>
      </c>
      <c r="I763" t="s">
        <v>1020</v>
      </c>
      <c r="J763" s="52">
        <v>40066.339999999997</v>
      </c>
      <c r="K763" s="3">
        <v>7438.67</v>
      </c>
      <c r="L763" s="3" t="str">
        <f>TEXT(DATE(2000, Table1[[#This Row],[Month]], 1), "mmm")</f>
        <v>Feb</v>
      </c>
    </row>
    <row r="764" spans="1:12" x14ac:dyDescent="0.25">
      <c r="A764" t="s">
        <v>773</v>
      </c>
      <c r="B764" s="52">
        <v>2023</v>
      </c>
      <c r="C764" s="52">
        <v>1</v>
      </c>
      <c r="D764" t="s">
        <v>1103</v>
      </c>
      <c r="E764" t="s">
        <v>1107</v>
      </c>
      <c r="F764" t="s">
        <v>1012</v>
      </c>
      <c r="G764" t="s">
        <v>1015</v>
      </c>
      <c r="H764" t="s">
        <v>1013</v>
      </c>
      <c r="I764" t="s">
        <v>1020</v>
      </c>
      <c r="J764" s="52">
        <v>43738.06</v>
      </c>
      <c r="K764" s="3">
        <v>25949.22</v>
      </c>
      <c r="L764" s="3" t="str">
        <f>TEXT(DATE(2000, Table1[[#This Row],[Month]], 1), "mmm")</f>
        <v>Jan</v>
      </c>
    </row>
    <row r="765" spans="1:12" x14ac:dyDescent="0.25">
      <c r="A765" t="s">
        <v>774</v>
      </c>
      <c r="B765" s="52">
        <v>2022</v>
      </c>
      <c r="C765" s="52">
        <v>8</v>
      </c>
      <c r="D765" t="s">
        <v>1104</v>
      </c>
      <c r="E765" t="s">
        <v>1108</v>
      </c>
      <c r="F765" t="s">
        <v>1012</v>
      </c>
      <c r="G765" t="s">
        <v>1015</v>
      </c>
      <c r="H765" t="s">
        <v>1016</v>
      </c>
      <c r="I765" t="s">
        <v>1019</v>
      </c>
      <c r="J765" s="52">
        <v>21023.15</v>
      </c>
      <c r="K765" s="3">
        <v>45519.65</v>
      </c>
      <c r="L765" s="3" t="str">
        <f>TEXT(DATE(2000, Table1[[#This Row],[Month]], 1), "mmm")</f>
        <v>Aug</v>
      </c>
    </row>
    <row r="766" spans="1:12" x14ac:dyDescent="0.25">
      <c r="A766" t="s">
        <v>775</v>
      </c>
      <c r="B766" s="52">
        <v>2023</v>
      </c>
      <c r="C766" s="52">
        <v>10</v>
      </c>
      <c r="D766" t="s">
        <v>1103</v>
      </c>
      <c r="E766" t="s">
        <v>1107</v>
      </c>
      <c r="F766" t="s">
        <v>1011</v>
      </c>
      <c r="G766" t="s">
        <v>1014</v>
      </c>
      <c r="H766" t="s">
        <v>1013</v>
      </c>
      <c r="I766" t="s">
        <v>1019</v>
      </c>
      <c r="J766" s="52">
        <v>70860.83</v>
      </c>
      <c r="K766" s="3">
        <v>118647.5</v>
      </c>
      <c r="L766" s="3" t="str">
        <f>TEXT(DATE(2000, Table1[[#This Row],[Month]], 1), "mmm")</f>
        <v>Oct</v>
      </c>
    </row>
    <row r="767" spans="1:12" x14ac:dyDescent="0.25">
      <c r="A767" t="s">
        <v>776</v>
      </c>
      <c r="B767" s="52">
        <v>2024</v>
      </c>
      <c r="C767" s="52">
        <v>6</v>
      </c>
      <c r="D767" t="s">
        <v>1103</v>
      </c>
      <c r="E767" t="s">
        <v>1107</v>
      </c>
      <c r="F767" t="s">
        <v>1011</v>
      </c>
      <c r="G767" t="s">
        <v>1015</v>
      </c>
      <c r="H767" t="s">
        <v>1013</v>
      </c>
      <c r="I767" t="s">
        <v>1020</v>
      </c>
      <c r="J767" s="52">
        <v>7511.86</v>
      </c>
      <c r="K767" s="3">
        <v>6003.67</v>
      </c>
      <c r="L767" s="3" t="str">
        <f>TEXT(DATE(2000, Table1[[#This Row],[Month]], 1), "mmm")</f>
        <v>Jun</v>
      </c>
    </row>
    <row r="768" spans="1:12" x14ac:dyDescent="0.25">
      <c r="A768" t="s">
        <v>777</v>
      </c>
      <c r="B768" s="52">
        <v>2024</v>
      </c>
      <c r="C768" s="52">
        <v>12</v>
      </c>
      <c r="D768" t="s">
        <v>1104</v>
      </c>
      <c r="E768" t="s">
        <v>1108</v>
      </c>
      <c r="F768" t="s">
        <v>1013</v>
      </c>
      <c r="G768" t="s">
        <v>1015</v>
      </c>
      <c r="H768" t="s">
        <v>1016</v>
      </c>
      <c r="I768" t="s">
        <v>1019</v>
      </c>
      <c r="J768" s="52">
        <v>56426.68</v>
      </c>
      <c r="K768" s="3">
        <v>31939.360000000001</v>
      </c>
      <c r="L768" s="3" t="str">
        <f>TEXT(DATE(2000, Table1[[#This Row],[Month]], 1), "mmm")</f>
        <v>Dec</v>
      </c>
    </row>
    <row r="769" spans="1:12" x14ac:dyDescent="0.25">
      <c r="A769" t="s">
        <v>778</v>
      </c>
      <c r="B769" s="52">
        <v>2024</v>
      </c>
      <c r="C769" s="52">
        <v>7</v>
      </c>
      <c r="D769" t="s">
        <v>1104</v>
      </c>
      <c r="E769" t="s">
        <v>1107</v>
      </c>
      <c r="F769" t="s">
        <v>1013</v>
      </c>
      <c r="G769" t="s">
        <v>1015</v>
      </c>
      <c r="H769" t="s">
        <v>1017</v>
      </c>
      <c r="I769" t="s">
        <v>1020</v>
      </c>
      <c r="J769" s="52">
        <v>93208.99</v>
      </c>
      <c r="K769" s="3">
        <v>94406.38</v>
      </c>
      <c r="L769" s="3" t="str">
        <f>TEXT(DATE(2000, Table1[[#This Row],[Month]], 1), "mmm")</f>
        <v>Jul</v>
      </c>
    </row>
    <row r="770" spans="1:12" x14ac:dyDescent="0.25">
      <c r="A770" t="s">
        <v>779</v>
      </c>
      <c r="B770" s="52">
        <v>2024</v>
      </c>
      <c r="C770" s="52">
        <v>1</v>
      </c>
      <c r="D770" t="s">
        <v>1103</v>
      </c>
      <c r="E770" t="s">
        <v>1107</v>
      </c>
      <c r="F770" t="s">
        <v>1011</v>
      </c>
      <c r="G770" t="s">
        <v>1015</v>
      </c>
      <c r="H770" t="s">
        <v>1013</v>
      </c>
      <c r="I770" t="s">
        <v>1018</v>
      </c>
      <c r="J770" s="52">
        <v>71167.73</v>
      </c>
      <c r="K770" s="3">
        <v>80537.25</v>
      </c>
      <c r="L770" s="3" t="str">
        <f>TEXT(DATE(2000, Table1[[#This Row],[Month]], 1), "mmm")</f>
        <v>Jan</v>
      </c>
    </row>
    <row r="771" spans="1:12" x14ac:dyDescent="0.25">
      <c r="A771" t="s">
        <v>780</v>
      </c>
      <c r="B771" s="52">
        <v>2024</v>
      </c>
      <c r="C771" s="52">
        <v>10</v>
      </c>
      <c r="D771" t="s">
        <v>1103</v>
      </c>
      <c r="E771" t="s">
        <v>1108</v>
      </c>
      <c r="F771" t="s">
        <v>1011</v>
      </c>
      <c r="G771" t="s">
        <v>1014</v>
      </c>
      <c r="H771" t="s">
        <v>1017</v>
      </c>
      <c r="I771" t="s">
        <v>1019</v>
      </c>
      <c r="J771" s="52">
        <v>6075.46</v>
      </c>
      <c r="K771" s="3">
        <v>63310.09</v>
      </c>
      <c r="L771" s="3" t="str">
        <f>TEXT(DATE(2000, Table1[[#This Row],[Month]], 1), "mmm")</f>
        <v>Oct</v>
      </c>
    </row>
    <row r="772" spans="1:12" x14ac:dyDescent="0.25">
      <c r="A772" t="s">
        <v>781</v>
      </c>
      <c r="B772" s="52">
        <v>2023</v>
      </c>
      <c r="C772" s="52">
        <v>9</v>
      </c>
      <c r="D772" t="s">
        <v>1104</v>
      </c>
      <c r="E772" t="s">
        <v>1107</v>
      </c>
      <c r="F772" t="s">
        <v>1013</v>
      </c>
      <c r="G772" t="s">
        <v>1015</v>
      </c>
      <c r="H772" t="s">
        <v>1017</v>
      </c>
      <c r="I772" t="s">
        <v>1019</v>
      </c>
      <c r="J772" s="52">
        <v>40687.32</v>
      </c>
      <c r="K772" s="3">
        <v>84971.97</v>
      </c>
      <c r="L772" s="3" t="str">
        <f>TEXT(DATE(2000, Table1[[#This Row],[Month]], 1), "mmm")</f>
        <v>Sep</v>
      </c>
    </row>
    <row r="773" spans="1:12" x14ac:dyDescent="0.25">
      <c r="A773" t="s">
        <v>782</v>
      </c>
      <c r="B773" s="52">
        <v>2023</v>
      </c>
      <c r="C773" s="52">
        <v>4</v>
      </c>
      <c r="D773" t="s">
        <v>1103</v>
      </c>
      <c r="E773" t="s">
        <v>1108</v>
      </c>
      <c r="F773" t="s">
        <v>1013</v>
      </c>
      <c r="G773" t="s">
        <v>1014</v>
      </c>
      <c r="H773" t="s">
        <v>1017</v>
      </c>
      <c r="I773" t="s">
        <v>1018</v>
      </c>
      <c r="J773" s="52">
        <v>30579.4</v>
      </c>
      <c r="K773" s="3">
        <v>108426.43</v>
      </c>
      <c r="L773" s="3" t="str">
        <f>TEXT(DATE(2000, Table1[[#This Row],[Month]], 1), "mmm")</f>
        <v>Apr</v>
      </c>
    </row>
    <row r="774" spans="1:12" x14ac:dyDescent="0.25">
      <c r="A774" t="s">
        <v>783</v>
      </c>
      <c r="B774" s="52">
        <v>2023</v>
      </c>
      <c r="C774" s="52">
        <v>5</v>
      </c>
      <c r="D774" t="s">
        <v>1104</v>
      </c>
      <c r="E774" t="s">
        <v>1107</v>
      </c>
      <c r="F774" t="s">
        <v>1012</v>
      </c>
      <c r="G774" t="s">
        <v>1014</v>
      </c>
      <c r="H774" t="s">
        <v>1016</v>
      </c>
      <c r="I774" t="s">
        <v>1018</v>
      </c>
      <c r="J774" s="52">
        <v>18575.96</v>
      </c>
      <c r="K774" s="3">
        <v>8794.42</v>
      </c>
      <c r="L774" s="3" t="str">
        <f>TEXT(DATE(2000, Table1[[#This Row],[Month]], 1), "mmm")</f>
        <v>May</v>
      </c>
    </row>
    <row r="775" spans="1:12" x14ac:dyDescent="0.25">
      <c r="A775" t="s">
        <v>784</v>
      </c>
      <c r="B775" s="52">
        <v>2024</v>
      </c>
      <c r="C775" s="52">
        <v>6</v>
      </c>
      <c r="D775" t="s">
        <v>1104</v>
      </c>
      <c r="E775" t="s">
        <v>1108</v>
      </c>
      <c r="F775" t="s">
        <v>1011</v>
      </c>
      <c r="G775" t="s">
        <v>1015</v>
      </c>
      <c r="H775" t="s">
        <v>1016</v>
      </c>
      <c r="I775" t="s">
        <v>1018</v>
      </c>
      <c r="J775" s="52">
        <v>37964.31</v>
      </c>
      <c r="K775" s="3">
        <v>96649.21</v>
      </c>
      <c r="L775" s="3" t="str">
        <f>TEXT(DATE(2000, Table1[[#This Row],[Month]], 1), "mmm")</f>
        <v>Jun</v>
      </c>
    </row>
    <row r="776" spans="1:12" x14ac:dyDescent="0.25">
      <c r="A776" t="s">
        <v>785</v>
      </c>
      <c r="B776" s="52">
        <v>2024</v>
      </c>
      <c r="C776" s="52">
        <v>6</v>
      </c>
      <c r="D776" t="s">
        <v>1103</v>
      </c>
      <c r="E776" t="s">
        <v>1108</v>
      </c>
      <c r="F776" t="s">
        <v>1011</v>
      </c>
      <c r="G776" t="s">
        <v>1015</v>
      </c>
      <c r="H776" t="s">
        <v>1017</v>
      </c>
      <c r="I776" t="s">
        <v>1020</v>
      </c>
      <c r="J776" s="52">
        <v>30892.31</v>
      </c>
      <c r="K776" s="3">
        <v>28394.19</v>
      </c>
      <c r="L776" s="3" t="str">
        <f>TEXT(DATE(2000, Table1[[#This Row],[Month]], 1), "mmm")</f>
        <v>Jun</v>
      </c>
    </row>
    <row r="777" spans="1:12" x14ac:dyDescent="0.25">
      <c r="A777" t="s">
        <v>786</v>
      </c>
      <c r="B777" s="52">
        <v>2023</v>
      </c>
      <c r="C777" s="52">
        <v>8</v>
      </c>
      <c r="D777" t="s">
        <v>1104</v>
      </c>
      <c r="E777" t="s">
        <v>1108</v>
      </c>
      <c r="F777" t="s">
        <v>1012</v>
      </c>
      <c r="G777" t="s">
        <v>1014</v>
      </c>
      <c r="H777" t="s">
        <v>1017</v>
      </c>
      <c r="I777" t="s">
        <v>1020</v>
      </c>
      <c r="J777" s="52">
        <v>82723.929999999993</v>
      </c>
      <c r="K777" s="3">
        <v>24991.54</v>
      </c>
      <c r="L777" s="3" t="str">
        <f>TEXT(DATE(2000, Table1[[#This Row],[Month]], 1), "mmm")</f>
        <v>Aug</v>
      </c>
    </row>
    <row r="778" spans="1:12" x14ac:dyDescent="0.25">
      <c r="A778" t="s">
        <v>787</v>
      </c>
      <c r="B778" s="52">
        <v>2024</v>
      </c>
      <c r="C778" s="52">
        <v>12</v>
      </c>
      <c r="D778" t="s">
        <v>1103</v>
      </c>
      <c r="E778" t="s">
        <v>1108</v>
      </c>
      <c r="F778" t="s">
        <v>1013</v>
      </c>
      <c r="G778" t="s">
        <v>1014</v>
      </c>
      <c r="H778" t="s">
        <v>1016</v>
      </c>
      <c r="I778" t="s">
        <v>1019</v>
      </c>
      <c r="J778" s="52">
        <v>61441.01</v>
      </c>
      <c r="K778" s="3">
        <v>8366.7199999999993</v>
      </c>
      <c r="L778" s="3" t="str">
        <f>TEXT(DATE(2000, Table1[[#This Row],[Month]], 1), "mmm")</f>
        <v>Dec</v>
      </c>
    </row>
    <row r="779" spans="1:12" x14ac:dyDescent="0.25">
      <c r="A779" t="s">
        <v>788</v>
      </c>
      <c r="B779" s="52">
        <v>2022</v>
      </c>
      <c r="C779" s="52">
        <v>4</v>
      </c>
      <c r="D779" t="s">
        <v>1104</v>
      </c>
      <c r="E779" t="s">
        <v>1107</v>
      </c>
      <c r="F779" t="s">
        <v>1012</v>
      </c>
      <c r="G779" t="s">
        <v>1014</v>
      </c>
      <c r="H779" t="s">
        <v>1016</v>
      </c>
      <c r="I779" t="s">
        <v>1018</v>
      </c>
      <c r="J779" s="52">
        <v>22520.48</v>
      </c>
      <c r="K779" s="3">
        <v>73574.94</v>
      </c>
      <c r="L779" s="3" t="str">
        <f>TEXT(DATE(2000, Table1[[#This Row],[Month]], 1), "mmm")</f>
        <v>Apr</v>
      </c>
    </row>
    <row r="780" spans="1:12" x14ac:dyDescent="0.25">
      <c r="A780" t="s">
        <v>789</v>
      </c>
      <c r="B780" s="52">
        <v>2024</v>
      </c>
      <c r="C780" s="52">
        <v>12</v>
      </c>
      <c r="D780" t="s">
        <v>1103</v>
      </c>
      <c r="E780" t="s">
        <v>1107</v>
      </c>
      <c r="F780" t="s">
        <v>1012</v>
      </c>
      <c r="G780" t="s">
        <v>1014</v>
      </c>
      <c r="H780" t="s">
        <v>1016</v>
      </c>
      <c r="I780" t="s">
        <v>1019</v>
      </c>
      <c r="J780" s="52">
        <v>42774.559999999998</v>
      </c>
      <c r="K780" s="3">
        <v>55103.13</v>
      </c>
      <c r="L780" s="3" t="str">
        <f>TEXT(DATE(2000, Table1[[#This Row],[Month]], 1), "mmm")</f>
        <v>Dec</v>
      </c>
    </row>
    <row r="781" spans="1:12" x14ac:dyDescent="0.25">
      <c r="A781" t="s">
        <v>790</v>
      </c>
      <c r="B781" s="52">
        <v>2022</v>
      </c>
      <c r="C781" s="52">
        <v>3</v>
      </c>
      <c r="D781" t="s">
        <v>1104</v>
      </c>
      <c r="E781" t="s">
        <v>1108</v>
      </c>
      <c r="F781" t="s">
        <v>1013</v>
      </c>
      <c r="G781" t="s">
        <v>1015</v>
      </c>
      <c r="H781" t="s">
        <v>1016</v>
      </c>
      <c r="I781" t="s">
        <v>1020</v>
      </c>
      <c r="J781" s="52">
        <v>91219.99</v>
      </c>
      <c r="K781" s="3">
        <v>20667.07</v>
      </c>
      <c r="L781" s="3" t="str">
        <f>TEXT(DATE(2000, Table1[[#This Row],[Month]], 1), "mmm")</f>
        <v>Mar</v>
      </c>
    </row>
    <row r="782" spans="1:12" x14ac:dyDescent="0.25">
      <c r="A782" t="s">
        <v>791</v>
      </c>
      <c r="B782" s="52">
        <v>2024</v>
      </c>
      <c r="C782" s="52">
        <v>8</v>
      </c>
      <c r="D782" t="s">
        <v>1103</v>
      </c>
      <c r="E782" t="s">
        <v>1107</v>
      </c>
      <c r="F782" t="s">
        <v>1013</v>
      </c>
      <c r="G782" t="s">
        <v>1014</v>
      </c>
      <c r="H782" t="s">
        <v>1016</v>
      </c>
      <c r="I782" t="s">
        <v>1018</v>
      </c>
      <c r="J782" s="52">
        <v>18500.11</v>
      </c>
      <c r="K782" s="3">
        <v>51568.83</v>
      </c>
      <c r="L782" s="3" t="str">
        <f>TEXT(DATE(2000, Table1[[#This Row],[Month]], 1), "mmm")</f>
        <v>Aug</v>
      </c>
    </row>
    <row r="783" spans="1:12" x14ac:dyDescent="0.25">
      <c r="A783" t="s">
        <v>792</v>
      </c>
      <c r="B783" s="52">
        <v>2022</v>
      </c>
      <c r="C783" s="52">
        <v>4</v>
      </c>
      <c r="D783" t="s">
        <v>1104</v>
      </c>
      <c r="E783" t="s">
        <v>1108</v>
      </c>
      <c r="F783" t="s">
        <v>1013</v>
      </c>
      <c r="G783" t="s">
        <v>1015</v>
      </c>
      <c r="H783" t="s">
        <v>1016</v>
      </c>
      <c r="I783" t="s">
        <v>1019</v>
      </c>
      <c r="J783" s="52">
        <v>66228.58</v>
      </c>
      <c r="K783" s="3">
        <v>37690.89</v>
      </c>
      <c r="L783" s="3" t="str">
        <f>TEXT(DATE(2000, Table1[[#This Row],[Month]], 1), "mmm")</f>
        <v>Apr</v>
      </c>
    </row>
    <row r="784" spans="1:12" x14ac:dyDescent="0.25">
      <c r="A784" t="s">
        <v>793</v>
      </c>
      <c r="B784" s="52">
        <v>2024</v>
      </c>
      <c r="C784" s="52">
        <v>12</v>
      </c>
      <c r="D784" t="s">
        <v>1104</v>
      </c>
      <c r="E784" t="s">
        <v>1107</v>
      </c>
      <c r="F784" t="s">
        <v>1011</v>
      </c>
      <c r="G784" t="s">
        <v>1015</v>
      </c>
      <c r="H784" t="s">
        <v>1016</v>
      </c>
      <c r="I784" t="s">
        <v>1019</v>
      </c>
      <c r="J784" s="52">
        <v>9715.32</v>
      </c>
      <c r="K784" s="3">
        <v>50810.85</v>
      </c>
      <c r="L784" s="3" t="str">
        <f>TEXT(DATE(2000, Table1[[#This Row],[Month]], 1), "mmm")</f>
        <v>Dec</v>
      </c>
    </row>
    <row r="785" spans="1:12" x14ac:dyDescent="0.25">
      <c r="A785" t="s">
        <v>794</v>
      </c>
      <c r="B785" s="52">
        <v>2024</v>
      </c>
      <c r="C785" s="52">
        <v>4</v>
      </c>
      <c r="D785" t="s">
        <v>1103</v>
      </c>
      <c r="E785" t="s">
        <v>1107</v>
      </c>
      <c r="F785" t="s">
        <v>1012</v>
      </c>
      <c r="G785" t="s">
        <v>1014</v>
      </c>
      <c r="H785" t="s">
        <v>1017</v>
      </c>
      <c r="I785" t="s">
        <v>1018</v>
      </c>
      <c r="J785" s="52">
        <v>67584.41</v>
      </c>
      <c r="K785" s="3">
        <v>78653.490000000005</v>
      </c>
      <c r="L785" s="3" t="str">
        <f>TEXT(DATE(2000, Table1[[#This Row],[Month]], 1), "mmm")</f>
        <v>Apr</v>
      </c>
    </row>
    <row r="786" spans="1:12" x14ac:dyDescent="0.25">
      <c r="A786" t="s">
        <v>795</v>
      </c>
      <c r="B786" s="52">
        <v>2023</v>
      </c>
      <c r="C786" s="52">
        <v>2</v>
      </c>
      <c r="D786" t="s">
        <v>1104</v>
      </c>
      <c r="E786" t="s">
        <v>1107</v>
      </c>
      <c r="F786" t="s">
        <v>1012</v>
      </c>
      <c r="G786" t="s">
        <v>1015</v>
      </c>
      <c r="H786" t="s">
        <v>1017</v>
      </c>
      <c r="I786" t="s">
        <v>1018</v>
      </c>
      <c r="J786" s="52">
        <v>47012.52</v>
      </c>
      <c r="K786" s="3">
        <v>8679.1</v>
      </c>
      <c r="L786" s="3" t="str">
        <f>TEXT(DATE(2000, Table1[[#This Row],[Month]], 1), "mmm")</f>
        <v>Feb</v>
      </c>
    </row>
    <row r="787" spans="1:12" x14ac:dyDescent="0.25">
      <c r="A787" t="s">
        <v>796</v>
      </c>
      <c r="B787" s="52">
        <v>2022</v>
      </c>
      <c r="C787" s="52">
        <v>4</v>
      </c>
      <c r="D787" t="s">
        <v>1104</v>
      </c>
      <c r="E787" t="s">
        <v>1108</v>
      </c>
      <c r="F787" t="s">
        <v>1013</v>
      </c>
      <c r="G787" t="s">
        <v>1014</v>
      </c>
      <c r="H787" t="s">
        <v>1016</v>
      </c>
      <c r="I787" t="s">
        <v>1019</v>
      </c>
      <c r="J787" s="52">
        <v>12296.98</v>
      </c>
      <c r="K787" s="3">
        <v>69172.5</v>
      </c>
      <c r="L787" s="3" t="str">
        <f>TEXT(DATE(2000, Table1[[#This Row],[Month]], 1), "mmm")</f>
        <v>Apr</v>
      </c>
    </row>
    <row r="788" spans="1:12" x14ac:dyDescent="0.25">
      <c r="A788" t="s">
        <v>797</v>
      </c>
      <c r="B788" s="52">
        <v>2023</v>
      </c>
      <c r="C788" s="52">
        <v>9</v>
      </c>
      <c r="D788" t="s">
        <v>1104</v>
      </c>
      <c r="E788" t="s">
        <v>1107</v>
      </c>
      <c r="F788" t="s">
        <v>1011</v>
      </c>
      <c r="G788" t="s">
        <v>1015</v>
      </c>
      <c r="H788" t="s">
        <v>1017</v>
      </c>
      <c r="I788" t="s">
        <v>1020</v>
      </c>
      <c r="J788" s="52">
        <v>90225.88</v>
      </c>
      <c r="K788" s="3">
        <v>46691.73</v>
      </c>
      <c r="L788" s="3" t="str">
        <f>TEXT(DATE(2000, Table1[[#This Row],[Month]], 1), "mmm")</f>
        <v>Sep</v>
      </c>
    </row>
    <row r="789" spans="1:12" x14ac:dyDescent="0.25">
      <c r="A789" t="s">
        <v>798</v>
      </c>
      <c r="B789" s="52">
        <v>2024</v>
      </c>
      <c r="C789" s="52">
        <v>3</v>
      </c>
      <c r="D789" t="s">
        <v>1103</v>
      </c>
      <c r="E789" t="s">
        <v>1108</v>
      </c>
      <c r="F789" t="s">
        <v>1011</v>
      </c>
      <c r="G789" t="s">
        <v>1015</v>
      </c>
      <c r="H789" t="s">
        <v>1017</v>
      </c>
      <c r="I789" t="s">
        <v>1020</v>
      </c>
      <c r="J789" s="52">
        <v>82228.7</v>
      </c>
      <c r="K789" s="3">
        <v>77655.75</v>
      </c>
      <c r="L789" s="3" t="str">
        <f>TEXT(DATE(2000, Table1[[#This Row],[Month]], 1), "mmm")</f>
        <v>Mar</v>
      </c>
    </row>
    <row r="790" spans="1:12" x14ac:dyDescent="0.25">
      <c r="A790" t="s">
        <v>799</v>
      </c>
      <c r="B790" s="52">
        <v>2024</v>
      </c>
      <c r="C790" s="52">
        <v>9</v>
      </c>
      <c r="D790" t="s">
        <v>1104</v>
      </c>
      <c r="E790" t="s">
        <v>1107</v>
      </c>
      <c r="F790" t="s">
        <v>1013</v>
      </c>
      <c r="G790" t="s">
        <v>1014</v>
      </c>
      <c r="H790" t="s">
        <v>1016</v>
      </c>
      <c r="I790" t="s">
        <v>1019</v>
      </c>
      <c r="J790" s="52">
        <v>23415.71</v>
      </c>
      <c r="K790" s="3">
        <v>77836.429999999993</v>
      </c>
      <c r="L790" s="3" t="str">
        <f>TEXT(DATE(2000, Table1[[#This Row],[Month]], 1), "mmm")</f>
        <v>Sep</v>
      </c>
    </row>
    <row r="791" spans="1:12" x14ac:dyDescent="0.25">
      <c r="A791" t="s">
        <v>800</v>
      </c>
      <c r="B791" s="52">
        <v>2023</v>
      </c>
      <c r="C791" s="52">
        <v>6</v>
      </c>
      <c r="D791" t="s">
        <v>1104</v>
      </c>
      <c r="E791" t="s">
        <v>1108</v>
      </c>
      <c r="F791" t="s">
        <v>1013</v>
      </c>
      <c r="G791" t="s">
        <v>1015</v>
      </c>
      <c r="H791" t="s">
        <v>1017</v>
      </c>
      <c r="I791" t="s">
        <v>1019</v>
      </c>
      <c r="J791" s="52">
        <v>74076.05</v>
      </c>
      <c r="K791" s="3">
        <v>21325.5</v>
      </c>
      <c r="L791" s="3" t="str">
        <f>TEXT(DATE(2000, Table1[[#This Row],[Month]], 1), "mmm")</f>
        <v>Jun</v>
      </c>
    </row>
    <row r="792" spans="1:12" x14ac:dyDescent="0.25">
      <c r="A792" t="s">
        <v>801</v>
      </c>
      <c r="B792" s="52">
        <v>2023</v>
      </c>
      <c r="C792" s="52">
        <v>2</v>
      </c>
      <c r="D792" t="s">
        <v>1103</v>
      </c>
      <c r="E792" t="s">
        <v>1107</v>
      </c>
      <c r="F792" t="s">
        <v>1012</v>
      </c>
      <c r="G792" t="s">
        <v>1015</v>
      </c>
      <c r="H792" t="s">
        <v>1016</v>
      </c>
      <c r="I792" t="s">
        <v>1019</v>
      </c>
      <c r="J792" s="52">
        <v>56156.959999999999</v>
      </c>
      <c r="K792" s="3">
        <v>23412.43</v>
      </c>
      <c r="L792" s="3" t="str">
        <f>TEXT(DATE(2000, Table1[[#This Row],[Month]], 1), "mmm")</f>
        <v>Feb</v>
      </c>
    </row>
    <row r="793" spans="1:12" x14ac:dyDescent="0.25">
      <c r="A793" t="s">
        <v>802</v>
      </c>
      <c r="B793" s="52">
        <v>2022</v>
      </c>
      <c r="C793" s="52">
        <v>5</v>
      </c>
      <c r="D793" t="s">
        <v>1104</v>
      </c>
      <c r="E793" t="s">
        <v>1107</v>
      </c>
      <c r="F793" t="s">
        <v>1011</v>
      </c>
      <c r="G793" t="s">
        <v>1015</v>
      </c>
      <c r="H793" t="s">
        <v>1017</v>
      </c>
      <c r="I793" t="s">
        <v>1020</v>
      </c>
      <c r="J793" s="52">
        <v>25722.87</v>
      </c>
      <c r="K793" s="3">
        <v>67029.62</v>
      </c>
      <c r="L793" s="3" t="str">
        <f>TEXT(DATE(2000, Table1[[#This Row],[Month]], 1), "mmm")</f>
        <v>May</v>
      </c>
    </row>
    <row r="794" spans="1:12" x14ac:dyDescent="0.25">
      <c r="A794" t="s">
        <v>803</v>
      </c>
      <c r="B794" s="52">
        <v>2024</v>
      </c>
      <c r="C794" s="52">
        <v>2</v>
      </c>
      <c r="D794" t="s">
        <v>1104</v>
      </c>
      <c r="E794" t="s">
        <v>1107</v>
      </c>
      <c r="F794" t="s">
        <v>1012</v>
      </c>
      <c r="G794" t="s">
        <v>1015</v>
      </c>
      <c r="H794" t="s">
        <v>1013</v>
      </c>
      <c r="I794" t="s">
        <v>1018</v>
      </c>
      <c r="J794" s="52">
        <v>31623.040000000001</v>
      </c>
      <c r="K794" s="3">
        <v>64369.46</v>
      </c>
      <c r="L794" s="3" t="str">
        <f>TEXT(DATE(2000, Table1[[#This Row],[Month]], 1), "mmm")</f>
        <v>Feb</v>
      </c>
    </row>
    <row r="795" spans="1:12" x14ac:dyDescent="0.25">
      <c r="A795" t="s">
        <v>804</v>
      </c>
      <c r="B795" s="52">
        <v>2023</v>
      </c>
      <c r="C795" s="52">
        <v>8</v>
      </c>
      <c r="D795" t="s">
        <v>1103</v>
      </c>
      <c r="E795" t="s">
        <v>1108</v>
      </c>
      <c r="F795" t="s">
        <v>1013</v>
      </c>
      <c r="G795" t="s">
        <v>1014</v>
      </c>
      <c r="H795" t="s">
        <v>1016</v>
      </c>
      <c r="I795" t="s">
        <v>1019</v>
      </c>
      <c r="J795" s="52">
        <v>21488.29</v>
      </c>
      <c r="K795" s="3">
        <v>84742.64</v>
      </c>
      <c r="L795" s="3" t="str">
        <f>TEXT(DATE(2000, Table1[[#This Row],[Month]], 1), "mmm")</f>
        <v>Aug</v>
      </c>
    </row>
    <row r="796" spans="1:12" x14ac:dyDescent="0.25">
      <c r="A796" t="s">
        <v>805</v>
      </c>
      <c r="B796" s="52">
        <v>2024</v>
      </c>
      <c r="C796" s="52">
        <v>7</v>
      </c>
      <c r="D796" t="s">
        <v>1104</v>
      </c>
      <c r="E796" t="s">
        <v>1107</v>
      </c>
      <c r="F796" t="s">
        <v>1012</v>
      </c>
      <c r="G796" t="s">
        <v>1014</v>
      </c>
      <c r="H796" t="s">
        <v>1017</v>
      </c>
      <c r="I796" t="s">
        <v>1018</v>
      </c>
      <c r="J796" s="52">
        <v>67813.39</v>
      </c>
      <c r="K796" s="3">
        <v>62695.49</v>
      </c>
      <c r="L796" s="3" t="str">
        <f>TEXT(DATE(2000, Table1[[#This Row],[Month]], 1), "mmm")</f>
        <v>Jul</v>
      </c>
    </row>
    <row r="797" spans="1:12" x14ac:dyDescent="0.25">
      <c r="A797" t="s">
        <v>806</v>
      </c>
      <c r="B797" s="52">
        <v>2024</v>
      </c>
      <c r="C797" s="52">
        <v>10</v>
      </c>
      <c r="D797" t="s">
        <v>1104</v>
      </c>
      <c r="E797" t="s">
        <v>1107</v>
      </c>
      <c r="F797" t="s">
        <v>1013</v>
      </c>
      <c r="G797" t="s">
        <v>1015</v>
      </c>
      <c r="H797" t="s">
        <v>1017</v>
      </c>
      <c r="I797" t="s">
        <v>1019</v>
      </c>
      <c r="J797" s="52">
        <v>66393.919999999998</v>
      </c>
      <c r="K797" s="3">
        <v>47610.6</v>
      </c>
      <c r="L797" s="3" t="str">
        <f>TEXT(DATE(2000, Table1[[#This Row],[Month]], 1), "mmm")</f>
        <v>Oct</v>
      </c>
    </row>
    <row r="798" spans="1:12" x14ac:dyDescent="0.25">
      <c r="A798" t="s">
        <v>807</v>
      </c>
      <c r="B798" s="52">
        <v>2024</v>
      </c>
      <c r="C798" s="52">
        <v>8</v>
      </c>
      <c r="D798" t="s">
        <v>1103</v>
      </c>
      <c r="E798" t="s">
        <v>1108</v>
      </c>
      <c r="F798" t="s">
        <v>1012</v>
      </c>
      <c r="G798" t="s">
        <v>1014</v>
      </c>
      <c r="H798" t="s">
        <v>1013</v>
      </c>
      <c r="I798" t="s">
        <v>1020</v>
      </c>
      <c r="J798" s="52">
        <v>54728.77</v>
      </c>
      <c r="K798" s="3">
        <v>98891.95</v>
      </c>
      <c r="L798" s="3" t="str">
        <f>TEXT(DATE(2000, Table1[[#This Row],[Month]], 1), "mmm")</f>
        <v>Aug</v>
      </c>
    </row>
    <row r="799" spans="1:12" x14ac:dyDescent="0.25">
      <c r="A799" t="s">
        <v>808</v>
      </c>
      <c r="B799" s="52">
        <v>2024</v>
      </c>
      <c r="C799" s="52">
        <v>8</v>
      </c>
      <c r="D799" t="s">
        <v>1104</v>
      </c>
      <c r="E799" t="s">
        <v>1108</v>
      </c>
      <c r="F799" t="s">
        <v>1011</v>
      </c>
      <c r="G799" t="s">
        <v>1014</v>
      </c>
      <c r="H799" t="s">
        <v>1016</v>
      </c>
      <c r="I799" t="s">
        <v>1020</v>
      </c>
      <c r="J799" s="52">
        <v>11518.34</v>
      </c>
      <c r="K799" s="3">
        <v>113584.16</v>
      </c>
      <c r="L799" s="3" t="str">
        <f>TEXT(DATE(2000, Table1[[#This Row],[Month]], 1), "mmm")</f>
        <v>Aug</v>
      </c>
    </row>
    <row r="800" spans="1:12" x14ac:dyDescent="0.25">
      <c r="A800" t="s">
        <v>809</v>
      </c>
      <c r="B800" s="52">
        <v>2023</v>
      </c>
      <c r="C800" s="52">
        <v>12</v>
      </c>
      <c r="D800" t="s">
        <v>1103</v>
      </c>
      <c r="E800" t="s">
        <v>1107</v>
      </c>
      <c r="F800" t="s">
        <v>1011</v>
      </c>
      <c r="G800" t="s">
        <v>1014</v>
      </c>
      <c r="H800" t="s">
        <v>1013</v>
      </c>
      <c r="I800" t="s">
        <v>1019</v>
      </c>
      <c r="J800" s="52">
        <v>49524.78</v>
      </c>
      <c r="K800" s="3">
        <v>91178.02</v>
      </c>
      <c r="L800" s="3" t="str">
        <f>TEXT(DATE(2000, Table1[[#This Row],[Month]], 1), "mmm")</f>
        <v>Dec</v>
      </c>
    </row>
    <row r="801" spans="1:12" x14ac:dyDescent="0.25">
      <c r="A801" t="s">
        <v>810</v>
      </c>
      <c r="B801" s="52">
        <v>2024</v>
      </c>
      <c r="C801" s="52">
        <v>3</v>
      </c>
      <c r="D801" t="s">
        <v>1103</v>
      </c>
      <c r="E801" t="s">
        <v>1108</v>
      </c>
      <c r="F801" t="s">
        <v>1012</v>
      </c>
      <c r="G801" t="s">
        <v>1014</v>
      </c>
      <c r="H801" t="s">
        <v>1013</v>
      </c>
      <c r="I801" t="s">
        <v>1020</v>
      </c>
      <c r="J801" s="52">
        <v>65386.720000000001</v>
      </c>
      <c r="K801" s="3">
        <v>73204.62</v>
      </c>
      <c r="L801" s="3" t="str">
        <f>TEXT(DATE(2000, Table1[[#This Row],[Month]], 1), "mmm")</f>
        <v>Mar</v>
      </c>
    </row>
    <row r="802" spans="1:12" x14ac:dyDescent="0.25">
      <c r="A802" t="s">
        <v>811</v>
      </c>
      <c r="B802" s="52">
        <v>2024</v>
      </c>
      <c r="C802" s="52">
        <v>6</v>
      </c>
      <c r="D802" t="s">
        <v>1104</v>
      </c>
      <c r="E802" t="s">
        <v>1107</v>
      </c>
      <c r="F802" t="s">
        <v>1011</v>
      </c>
      <c r="G802" t="s">
        <v>1014</v>
      </c>
      <c r="H802" t="s">
        <v>1013</v>
      </c>
      <c r="I802" t="s">
        <v>1019</v>
      </c>
      <c r="J802" s="52">
        <v>16293.39</v>
      </c>
      <c r="K802" s="3">
        <v>10056.030000000001</v>
      </c>
      <c r="L802" s="3" t="str">
        <f>TEXT(DATE(2000, Table1[[#This Row],[Month]], 1), "mmm")</f>
        <v>Jun</v>
      </c>
    </row>
    <row r="803" spans="1:12" x14ac:dyDescent="0.25">
      <c r="A803" t="s">
        <v>812</v>
      </c>
      <c r="B803" s="52">
        <v>2024</v>
      </c>
      <c r="C803" s="52">
        <v>10</v>
      </c>
      <c r="D803" t="s">
        <v>1103</v>
      </c>
      <c r="E803" t="s">
        <v>1107</v>
      </c>
      <c r="F803" t="s">
        <v>1011</v>
      </c>
      <c r="G803" t="s">
        <v>1014</v>
      </c>
      <c r="H803" t="s">
        <v>1016</v>
      </c>
      <c r="I803" t="s">
        <v>1018</v>
      </c>
      <c r="J803" s="52">
        <v>87573.119999999995</v>
      </c>
      <c r="K803" s="3">
        <v>63430.32</v>
      </c>
      <c r="L803" s="3" t="str">
        <f>TEXT(DATE(2000, Table1[[#This Row],[Month]], 1), "mmm")</f>
        <v>Oct</v>
      </c>
    </row>
    <row r="804" spans="1:12" x14ac:dyDescent="0.25">
      <c r="A804" t="s">
        <v>813</v>
      </c>
      <c r="B804" s="52">
        <v>2022</v>
      </c>
      <c r="C804" s="52">
        <v>8</v>
      </c>
      <c r="D804" t="s">
        <v>1104</v>
      </c>
      <c r="E804" t="s">
        <v>1107</v>
      </c>
      <c r="F804" t="s">
        <v>1012</v>
      </c>
      <c r="G804" t="s">
        <v>1015</v>
      </c>
      <c r="H804" t="s">
        <v>1013</v>
      </c>
      <c r="I804" t="s">
        <v>1019</v>
      </c>
      <c r="J804" s="52">
        <v>79373.61</v>
      </c>
      <c r="K804" s="3">
        <v>93136.9</v>
      </c>
      <c r="L804" s="3" t="str">
        <f>TEXT(DATE(2000, Table1[[#This Row],[Month]], 1), "mmm")</f>
        <v>Aug</v>
      </c>
    </row>
    <row r="805" spans="1:12" x14ac:dyDescent="0.25">
      <c r="A805" t="s">
        <v>814</v>
      </c>
      <c r="B805" s="52">
        <v>2024</v>
      </c>
      <c r="C805" s="52">
        <v>12</v>
      </c>
      <c r="D805" t="s">
        <v>1104</v>
      </c>
      <c r="E805" t="s">
        <v>1108</v>
      </c>
      <c r="F805" t="s">
        <v>1012</v>
      </c>
      <c r="G805" t="s">
        <v>1014</v>
      </c>
      <c r="H805" t="s">
        <v>1016</v>
      </c>
      <c r="I805" t="s">
        <v>1018</v>
      </c>
      <c r="J805" s="52">
        <v>37759.25</v>
      </c>
      <c r="K805" s="3">
        <v>51669.18</v>
      </c>
      <c r="L805" s="3" t="str">
        <f>TEXT(DATE(2000, Table1[[#This Row],[Month]], 1), "mmm")</f>
        <v>Dec</v>
      </c>
    </row>
    <row r="806" spans="1:12" x14ac:dyDescent="0.25">
      <c r="A806" t="s">
        <v>815</v>
      </c>
      <c r="B806" s="52">
        <v>2023</v>
      </c>
      <c r="C806" s="52">
        <v>8</v>
      </c>
      <c r="D806" t="s">
        <v>1104</v>
      </c>
      <c r="E806" t="s">
        <v>1107</v>
      </c>
      <c r="F806" t="s">
        <v>1013</v>
      </c>
      <c r="G806" t="s">
        <v>1014</v>
      </c>
      <c r="H806" t="s">
        <v>1017</v>
      </c>
      <c r="I806" t="s">
        <v>1020</v>
      </c>
      <c r="J806" s="52">
        <v>16267.37</v>
      </c>
      <c r="K806" s="3">
        <v>70557.16</v>
      </c>
      <c r="L806" s="3" t="str">
        <f>TEXT(DATE(2000, Table1[[#This Row],[Month]], 1), "mmm")</f>
        <v>Aug</v>
      </c>
    </row>
    <row r="807" spans="1:12" x14ac:dyDescent="0.25">
      <c r="A807" t="s">
        <v>816</v>
      </c>
      <c r="B807" s="52">
        <v>2024</v>
      </c>
      <c r="C807" s="52">
        <v>9</v>
      </c>
      <c r="D807" t="s">
        <v>1103</v>
      </c>
      <c r="E807" t="s">
        <v>1108</v>
      </c>
      <c r="F807" t="s">
        <v>1012</v>
      </c>
      <c r="G807" t="s">
        <v>1015</v>
      </c>
      <c r="H807" t="s">
        <v>1016</v>
      </c>
      <c r="I807" t="s">
        <v>1019</v>
      </c>
      <c r="J807" s="52">
        <v>24437.88</v>
      </c>
      <c r="K807" s="3">
        <v>18844.439999999999</v>
      </c>
      <c r="L807" s="3" t="str">
        <f>TEXT(DATE(2000, Table1[[#This Row],[Month]], 1), "mmm")</f>
        <v>Sep</v>
      </c>
    </row>
    <row r="808" spans="1:12" x14ac:dyDescent="0.25">
      <c r="A808" t="s">
        <v>817</v>
      </c>
      <c r="B808" s="52">
        <v>2022</v>
      </c>
      <c r="C808" s="52">
        <v>5</v>
      </c>
      <c r="D808" t="s">
        <v>1104</v>
      </c>
      <c r="E808" t="s">
        <v>1107</v>
      </c>
      <c r="F808" t="s">
        <v>1012</v>
      </c>
      <c r="G808" t="s">
        <v>1014</v>
      </c>
      <c r="H808" t="s">
        <v>1016</v>
      </c>
      <c r="I808" t="s">
        <v>1018</v>
      </c>
      <c r="J808" s="52">
        <v>40522.620000000003</v>
      </c>
      <c r="K808" s="3">
        <v>33845.94</v>
      </c>
      <c r="L808" s="3" t="str">
        <f>TEXT(DATE(2000, Table1[[#This Row],[Month]], 1), "mmm")</f>
        <v>May</v>
      </c>
    </row>
    <row r="809" spans="1:12" x14ac:dyDescent="0.25">
      <c r="A809" t="s">
        <v>818</v>
      </c>
      <c r="B809" s="52">
        <v>2023</v>
      </c>
      <c r="C809" s="52">
        <v>8</v>
      </c>
      <c r="D809" t="s">
        <v>1103</v>
      </c>
      <c r="E809" t="s">
        <v>1108</v>
      </c>
      <c r="F809" t="s">
        <v>1013</v>
      </c>
      <c r="G809" t="s">
        <v>1014</v>
      </c>
      <c r="H809" t="s">
        <v>1017</v>
      </c>
      <c r="I809" t="s">
        <v>1018</v>
      </c>
      <c r="J809" s="52">
        <v>27932.720000000001</v>
      </c>
      <c r="K809" s="3">
        <v>50813.79</v>
      </c>
      <c r="L809" s="3" t="str">
        <f>TEXT(DATE(2000, Table1[[#This Row],[Month]], 1), "mmm")</f>
        <v>Aug</v>
      </c>
    </row>
    <row r="810" spans="1:12" x14ac:dyDescent="0.25">
      <c r="A810" t="s">
        <v>819</v>
      </c>
      <c r="B810" s="52">
        <v>2022</v>
      </c>
      <c r="C810" s="52">
        <v>7</v>
      </c>
      <c r="D810" t="s">
        <v>1104</v>
      </c>
      <c r="E810" t="s">
        <v>1108</v>
      </c>
      <c r="F810" t="s">
        <v>1012</v>
      </c>
      <c r="G810" t="s">
        <v>1014</v>
      </c>
      <c r="H810" t="s">
        <v>1017</v>
      </c>
      <c r="I810" t="s">
        <v>1020</v>
      </c>
      <c r="J810" s="52">
        <v>23698.11</v>
      </c>
      <c r="K810" s="3">
        <v>93320.03</v>
      </c>
      <c r="L810" s="3" t="str">
        <f>TEXT(DATE(2000, Table1[[#This Row],[Month]], 1), "mmm")</f>
        <v>Jul</v>
      </c>
    </row>
    <row r="811" spans="1:12" x14ac:dyDescent="0.25">
      <c r="A811" t="s">
        <v>820</v>
      </c>
      <c r="B811" s="52">
        <v>2022</v>
      </c>
      <c r="C811" s="52">
        <v>6</v>
      </c>
      <c r="D811" t="s">
        <v>1104</v>
      </c>
      <c r="E811" t="s">
        <v>1107</v>
      </c>
      <c r="F811" t="s">
        <v>1011</v>
      </c>
      <c r="G811" t="s">
        <v>1014</v>
      </c>
      <c r="H811" t="s">
        <v>1017</v>
      </c>
      <c r="I811" t="s">
        <v>1020</v>
      </c>
      <c r="J811" s="52">
        <v>80462.539999999994</v>
      </c>
      <c r="K811" s="3">
        <v>72441.990000000005</v>
      </c>
      <c r="L811" s="3" t="str">
        <f>TEXT(DATE(2000, Table1[[#This Row],[Month]], 1), "mmm")</f>
        <v>Jun</v>
      </c>
    </row>
    <row r="812" spans="1:12" x14ac:dyDescent="0.25">
      <c r="A812" t="s">
        <v>821</v>
      </c>
      <c r="B812" s="52">
        <v>2024</v>
      </c>
      <c r="C812" s="52">
        <v>4</v>
      </c>
      <c r="D812" t="s">
        <v>1104</v>
      </c>
      <c r="E812" t="s">
        <v>1108</v>
      </c>
      <c r="F812" t="s">
        <v>1013</v>
      </c>
      <c r="G812" t="s">
        <v>1015</v>
      </c>
      <c r="H812" t="s">
        <v>1017</v>
      </c>
      <c r="I812" t="s">
        <v>1020</v>
      </c>
      <c r="J812" s="52">
        <v>11471</v>
      </c>
      <c r="K812" s="3">
        <v>53709.07</v>
      </c>
      <c r="L812" s="3" t="str">
        <f>TEXT(DATE(2000, Table1[[#This Row],[Month]], 1), "mmm")</f>
        <v>Apr</v>
      </c>
    </row>
    <row r="813" spans="1:12" x14ac:dyDescent="0.25">
      <c r="A813" t="s">
        <v>822</v>
      </c>
      <c r="B813" s="52">
        <v>2024</v>
      </c>
      <c r="C813" s="52">
        <v>11</v>
      </c>
      <c r="D813" t="s">
        <v>1104</v>
      </c>
      <c r="E813" t="s">
        <v>1107</v>
      </c>
      <c r="F813" t="s">
        <v>1012</v>
      </c>
      <c r="G813" t="s">
        <v>1015</v>
      </c>
      <c r="H813" t="s">
        <v>1013</v>
      </c>
      <c r="I813" t="s">
        <v>1020</v>
      </c>
      <c r="J813" s="52">
        <v>33858.99</v>
      </c>
      <c r="K813" s="3">
        <v>27161.11</v>
      </c>
      <c r="L813" s="3" t="str">
        <f>TEXT(DATE(2000, Table1[[#This Row],[Month]], 1), "mmm")</f>
        <v>Nov</v>
      </c>
    </row>
    <row r="814" spans="1:12" x14ac:dyDescent="0.25">
      <c r="A814" t="s">
        <v>823</v>
      </c>
      <c r="B814" s="52">
        <v>2024</v>
      </c>
      <c r="C814" s="52">
        <v>5</v>
      </c>
      <c r="D814" t="s">
        <v>1104</v>
      </c>
      <c r="E814" t="s">
        <v>1107</v>
      </c>
      <c r="F814" t="s">
        <v>1011</v>
      </c>
      <c r="G814" t="s">
        <v>1014</v>
      </c>
      <c r="H814" t="s">
        <v>1013</v>
      </c>
      <c r="I814" t="s">
        <v>1018</v>
      </c>
      <c r="J814" s="52">
        <v>46347.34</v>
      </c>
      <c r="K814" s="3">
        <v>36985.800000000003</v>
      </c>
      <c r="L814" s="3" t="str">
        <f>TEXT(DATE(2000, Table1[[#This Row],[Month]], 1), "mmm")</f>
        <v>May</v>
      </c>
    </row>
    <row r="815" spans="1:12" x14ac:dyDescent="0.25">
      <c r="A815" t="s">
        <v>824</v>
      </c>
      <c r="B815" s="52">
        <v>2024</v>
      </c>
      <c r="C815" s="52">
        <v>9</v>
      </c>
      <c r="D815" t="s">
        <v>1103</v>
      </c>
      <c r="E815" t="s">
        <v>1108</v>
      </c>
      <c r="F815" t="s">
        <v>1011</v>
      </c>
      <c r="G815" t="s">
        <v>1015</v>
      </c>
      <c r="H815" t="s">
        <v>1013</v>
      </c>
      <c r="I815" t="s">
        <v>1019</v>
      </c>
      <c r="J815" s="52">
        <v>73967.67</v>
      </c>
      <c r="K815" s="3">
        <v>117682.43</v>
      </c>
      <c r="L815" s="3" t="str">
        <f>TEXT(DATE(2000, Table1[[#This Row],[Month]], 1), "mmm")</f>
        <v>Sep</v>
      </c>
    </row>
    <row r="816" spans="1:12" x14ac:dyDescent="0.25">
      <c r="A816" t="s">
        <v>825</v>
      </c>
      <c r="B816" s="52">
        <v>2022</v>
      </c>
      <c r="C816" s="52">
        <v>8</v>
      </c>
      <c r="D816" t="s">
        <v>1104</v>
      </c>
      <c r="E816" t="s">
        <v>1107</v>
      </c>
      <c r="F816" t="s">
        <v>1012</v>
      </c>
      <c r="G816" t="s">
        <v>1014</v>
      </c>
      <c r="H816" t="s">
        <v>1016</v>
      </c>
      <c r="I816" t="s">
        <v>1020</v>
      </c>
      <c r="J816" s="52">
        <v>96906.37</v>
      </c>
      <c r="K816" s="3">
        <v>59501.57</v>
      </c>
      <c r="L816" s="3" t="str">
        <f>TEXT(DATE(2000, Table1[[#This Row],[Month]], 1), "mmm")</f>
        <v>Aug</v>
      </c>
    </row>
    <row r="817" spans="1:12" x14ac:dyDescent="0.25">
      <c r="A817" t="s">
        <v>826</v>
      </c>
      <c r="B817" s="52">
        <v>2022</v>
      </c>
      <c r="C817" s="52">
        <v>9</v>
      </c>
      <c r="D817" t="s">
        <v>1104</v>
      </c>
      <c r="E817" t="s">
        <v>1107</v>
      </c>
      <c r="F817" t="s">
        <v>1011</v>
      </c>
      <c r="G817" t="s">
        <v>1014</v>
      </c>
      <c r="H817" t="s">
        <v>1013</v>
      </c>
      <c r="I817" t="s">
        <v>1019</v>
      </c>
      <c r="J817" s="52">
        <v>71936.509999999995</v>
      </c>
      <c r="K817" s="3">
        <v>103068.35</v>
      </c>
      <c r="L817" s="3" t="str">
        <f>TEXT(DATE(2000, Table1[[#This Row],[Month]], 1), "mmm")</f>
        <v>Sep</v>
      </c>
    </row>
    <row r="818" spans="1:12" x14ac:dyDescent="0.25">
      <c r="A818" t="s">
        <v>827</v>
      </c>
      <c r="B818" s="52">
        <v>2023</v>
      </c>
      <c r="C818" s="52">
        <v>4</v>
      </c>
      <c r="D818" t="s">
        <v>1103</v>
      </c>
      <c r="E818" t="s">
        <v>1107</v>
      </c>
      <c r="F818" t="s">
        <v>1013</v>
      </c>
      <c r="G818" t="s">
        <v>1014</v>
      </c>
      <c r="H818" t="s">
        <v>1016</v>
      </c>
      <c r="I818" t="s">
        <v>1020</v>
      </c>
      <c r="J818" s="52">
        <v>36862.5</v>
      </c>
      <c r="K818" s="3">
        <v>63860.52</v>
      </c>
      <c r="L818" s="3" t="str">
        <f>TEXT(DATE(2000, Table1[[#This Row],[Month]], 1), "mmm")</f>
        <v>Apr</v>
      </c>
    </row>
    <row r="819" spans="1:12" x14ac:dyDescent="0.25">
      <c r="A819" t="s">
        <v>828</v>
      </c>
      <c r="B819" s="52">
        <v>2023</v>
      </c>
      <c r="C819" s="52">
        <v>12</v>
      </c>
      <c r="D819" t="s">
        <v>1104</v>
      </c>
      <c r="E819" t="s">
        <v>1107</v>
      </c>
      <c r="F819" t="s">
        <v>1011</v>
      </c>
      <c r="G819" t="s">
        <v>1015</v>
      </c>
      <c r="H819" t="s">
        <v>1013</v>
      </c>
      <c r="I819" t="s">
        <v>1019</v>
      </c>
      <c r="J819" s="52">
        <v>92042.85</v>
      </c>
      <c r="K819" s="3">
        <v>24396.61</v>
      </c>
      <c r="L819" s="3" t="str">
        <f>TEXT(DATE(2000, Table1[[#This Row],[Month]], 1), "mmm")</f>
        <v>Dec</v>
      </c>
    </row>
    <row r="820" spans="1:12" x14ac:dyDescent="0.25">
      <c r="A820" t="s">
        <v>829</v>
      </c>
      <c r="B820" s="52">
        <v>2024</v>
      </c>
      <c r="C820" s="52">
        <v>3</v>
      </c>
      <c r="D820" t="s">
        <v>1103</v>
      </c>
      <c r="E820" t="s">
        <v>1107</v>
      </c>
      <c r="F820" t="s">
        <v>1011</v>
      </c>
      <c r="G820" t="s">
        <v>1015</v>
      </c>
      <c r="H820" t="s">
        <v>1016</v>
      </c>
      <c r="I820" t="s">
        <v>1018</v>
      </c>
      <c r="J820" s="52">
        <v>56603.83</v>
      </c>
      <c r="K820" s="3">
        <v>100665.86</v>
      </c>
      <c r="L820" s="3" t="str">
        <f>TEXT(DATE(2000, Table1[[#This Row],[Month]], 1), "mmm")</f>
        <v>Mar</v>
      </c>
    </row>
    <row r="821" spans="1:12" x14ac:dyDescent="0.25">
      <c r="A821" t="s">
        <v>830</v>
      </c>
      <c r="B821" s="52">
        <v>2023</v>
      </c>
      <c r="C821" s="52">
        <v>2</v>
      </c>
      <c r="D821" t="s">
        <v>1103</v>
      </c>
      <c r="E821" t="s">
        <v>1108</v>
      </c>
      <c r="F821" t="s">
        <v>1013</v>
      </c>
      <c r="G821" t="s">
        <v>1015</v>
      </c>
      <c r="H821" t="s">
        <v>1016</v>
      </c>
      <c r="I821" t="s">
        <v>1020</v>
      </c>
      <c r="J821" s="52">
        <v>48100.23</v>
      </c>
      <c r="K821" s="3">
        <v>86085.92</v>
      </c>
      <c r="L821" s="3" t="str">
        <f>TEXT(DATE(2000, Table1[[#This Row],[Month]], 1), "mmm")</f>
        <v>Feb</v>
      </c>
    </row>
    <row r="822" spans="1:12" x14ac:dyDescent="0.25">
      <c r="A822" t="s">
        <v>831</v>
      </c>
      <c r="B822" s="52">
        <v>2023</v>
      </c>
      <c r="C822" s="52">
        <v>11</v>
      </c>
      <c r="D822" t="s">
        <v>1104</v>
      </c>
      <c r="E822" t="s">
        <v>1108</v>
      </c>
      <c r="F822" t="s">
        <v>1011</v>
      </c>
      <c r="G822" t="s">
        <v>1014</v>
      </c>
      <c r="H822" t="s">
        <v>1017</v>
      </c>
      <c r="I822" t="s">
        <v>1020</v>
      </c>
      <c r="J822" s="52">
        <v>9542.8700000000008</v>
      </c>
      <c r="K822" s="3">
        <v>90792.6</v>
      </c>
      <c r="L822" s="3" t="str">
        <f>TEXT(DATE(2000, Table1[[#This Row],[Month]], 1), "mmm")</f>
        <v>Nov</v>
      </c>
    </row>
    <row r="823" spans="1:12" x14ac:dyDescent="0.25">
      <c r="A823" t="s">
        <v>832</v>
      </c>
      <c r="B823" s="52">
        <v>2023</v>
      </c>
      <c r="C823" s="52">
        <v>9</v>
      </c>
      <c r="D823" t="s">
        <v>1104</v>
      </c>
      <c r="E823" t="s">
        <v>1108</v>
      </c>
      <c r="F823" t="s">
        <v>1011</v>
      </c>
      <c r="G823" t="s">
        <v>1015</v>
      </c>
      <c r="H823" t="s">
        <v>1013</v>
      </c>
      <c r="I823" t="s">
        <v>1020</v>
      </c>
      <c r="J823" s="52">
        <v>73346.740000000005</v>
      </c>
      <c r="K823" s="3">
        <v>68341.8</v>
      </c>
      <c r="L823" s="3" t="str">
        <f>TEXT(DATE(2000, Table1[[#This Row],[Month]], 1), "mmm")</f>
        <v>Sep</v>
      </c>
    </row>
    <row r="824" spans="1:12" x14ac:dyDescent="0.25">
      <c r="A824" t="s">
        <v>833</v>
      </c>
      <c r="B824" s="52">
        <v>2024</v>
      </c>
      <c r="C824" s="52">
        <v>4</v>
      </c>
      <c r="D824" t="s">
        <v>1104</v>
      </c>
      <c r="E824" t="s">
        <v>1107</v>
      </c>
      <c r="F824" t="s">
        <v>1012</v>
      </c>
      <c r="G824" t="s">
        <v>1014</v>
      </c>
      <c r="H824" t="s">
        <v>1017</v>
      </c>
      <c r="I824" t="s">
        <v>1019</v>
      </c>
      <c r="J824" s="52">
        <v>61266.05</v>
      </c>
      <c r="K824" s="3">
        <v>18666.89</v>
      </c>
      <c r="L824" s="3" t="str">
        <f>TEXT(DATE(2000, Table1[[#This Row],[Month]], 1), "mmm")</f>
        <v>Apr</v>
      </c>
    </row>
    <row r="825" spans="1:12" x14ac:dyDescent="0.25">
      <c r="A825" t="s">
        <v>834</v>
      </c>
      <c r="B825" s="52">
        <v>2023</v>
      </c>
      <c r="C825" s="52">
        <v>4</v>
      </c>
      <c r="D825" t="s">
        <v>1104</v>
      </c>
      <c r="E825" t="s">
        <v>1108</v>
      </c>
      <c r="F825" t="s">
        <v>1011</v>
      </c>
      <c r="G825" t="s">
        <v>1014</v>
      </c>
      <c r="H825" t="s">
        <v>1016</v>
      </c>
      <c r="I825" t="s">
        <v>1020</v>
      </c>
      <c r="J825" s="52">
        <v>29566.86</v>
      </c>
      <c r="K825" s="3">
        <v>7181.99</v>
      </c>
      <c r="L825" s="3" t="str">
        <f>TEXT(DATE(2000, Table1[[#This Row],[Month]], 1), "mmm")</f>
        <v>Apr</v>
      </c>
    </row>
    <row r="826" spans="1:12" x14ac:dyDescent="0.25">
      <c r="A826" t="s">
        <v>835</v>
      </c>
      <c r="B826" s="52">
        <v>2022</v>
      </c>
      <c r="C826" s="52">
        <v>8</v>
      </c>
      <c r="D826" t="s">
        <v>1104</v>
      </c>
      <c r="E826" t="s">
        <v>1107</v>
      </c>
      <c r="F826" t="s">
        <v>1011</v>
      </c>
      <c r="G826" t="s">
        <v>1015</v>
      </c>
      <c r="H826" t="s">
        <v>1013</v>
      </c>
      <c r="I826" t="s">
        <v>1020</v>
      </c>
      <c r="J826" s="52">
        <v>73580.460000000006</v>
      </c>
      <c r="K826" s="3">
        <v>44312.800000000003</v>
      </c>
      <c r="L826" s="3" t="str">
        <f>TEXT(DATE(2000, Table1[[#This Row],[Month]], 1), "mmm")</f>
        <v>Aug</v>
      </c>
    </row>
    <row r="827" spans="1:12" x14ac:dyDescent="0.25">
      <c r="A827" t="s">
        <v>836</v>
      </c>
      <c r="B827" s="52">
        <v>2023</v>
      </c>
      <c r="C827" s="52">
        <v>5</v>
      </c>
      <c r="D827" t="s">
        <v>1103</v>
      </c>
      <c r="E827" t="s">
        <v>1108</v>
      </c>
      <c r="F827" t="s">
        <v>1012</v>
      </c>
      <c r="G827" t="s">
        <v>1015</v>
      </c>
      <c r="H827" t="s">
        <v>1016</v>
      </c>
      <c r="I827" t="s">
        <v>1020</v>
      </c>
      <c r="J827" s="52">
        <v>72851.75</v>
      </c>
      <c r="K827" s="3">
        <v>88415.86</v>
      </c>
      <c r="L827" s="3" t="str">
        <f>TEXT(DATE(2000, Table1[[#This Row],[Month]], 1), "mmm")</f>
        <v>May</v>
      </c>
    </row>
    <row r="828" spans="1:12" x14ac:dyDescent="0.25">
      <c r="A828" t="s">
        <v>837</v>
      </c>
      <c r="B828" s="52">
        <v>2024</v>
      </c>
      <c r="C828" s="52">
        <v>7</v>
      </c>
      <c r="D828" t="s">
        <v>1104</v>
      </c>
      <c r="E828" t="s">
        <v>1108</v>
      </c>
      <c r="F828" t="s">
        <v>1011</v>
      </c>
      <c r="G828" t="s">
        <v>1015</v>
      </c>
      <c r="H828" t="s">
        <v>1017</v>
      </c>
      <c r="I828" t="s">
        <v>1018</v>
      </c>
      <c r="J828" s="52">
        <v>62447.13</v>
      </c>
      <c r="K828" s="3">
        <v>32955.32</v>
      </c>
      <c r="L828" s="3" t="str">
        <f>TEXT(DATE(2000, Table1[[#This Row],[Month]], 1), "mmm")</f>
        <v>Jul</v>
      </c>
    </row>
    <row r="829" spans="1:12" x14ac:dyDescent="0.25">
      <c r="A829" t="s">
        <v>838</v>
      </c>
      <c r="B829" s="52">
        <v>2022</v>
      </c>
      <c r="C829" s="52">
        <v>9</v>
      </c>
      <c r="D829" t="s">
        <v>1103</v>
      </c>
      <c r="E829" t="s">
        <v>1107</v>
      </c>
      <c r="F829" t="s">
        <v>1013</v>
      </c>
      <c r="G829" t="s">
        <v>1015</v>
      </c>
      <c r="H829" t="s">
        <v>1013</v>
      </c>
      <c r="I829" t="s">
        <v>1018</v>
      </c>
      <c r="J829" s="52">
        <v>40662.629999999997</v>
      </c>
      <c r="K829" s="3">
        <v>34796.58</v>
      </c>
      <c r="L829" s="3" t="str">
        <f>TEXT(DATE(2000, Table1[[#This Row],[Month]], 1), "mmm")</f>
        <v>Sep</v>
      </c>
    </row>
    <row r="830" spans="1:12" x14ac:dyDescent="0.25">
      <c r="A830" t="s">
        <v>839</v>
      </c>
      <c r="B830" s="52">
        <v>2022</v>
      </c>
      <c r="C830" s="52">
        <v>2</v>
      </c>
      <c r="D830" t="s">
        <v>1104</v>
      </c>
      <c r="E830" t="s">
        <v>1108</v>
      </c>
      <c r="F830" t="s">
        <v>1012</v>
      </c>
      <c r="G830" t="s">
        <v>1014</v>
      </c>
      <c r="H830" t="s">
        <v>1016</v>
      </c>
      <c r="I830" t="s">
        <v>1019</v>
      </c>
      <c r="J830" s="52">
        <v>81990.66</v>
      </c>
      <c r="K830" s="3">
        <v>117363.51</v>
      </c>
      <c r="L830" s="3" t="str">
        <f>TEXT(DATE(2000, Table1[[#This Row],[Month]], 1), "mmm")</f>
        <v>Feb</v>
      </c>
    </row>
    <row r="831" spans="1:12" x14ac:dyDescent="0.25">
      <c r="A831" t="s">
        <v>840</v>
      </c>
      <c r="B831" s="52">
        <v>2024</v>
      </c>
      <c r="C831" s="52">
        <v>10</v>
      </c>
      <c r="D831" t="s">
        <v>1104</v>
      </c>
      <c r="E831" t="s">
        <v>1108</v>
      </c>
      <c r="F831" t="s">
        <v>1011</v>
      </c>
      <c r="G831" t="s">
        <v>1014</v>
      </c>
      <c r="H831" t="s">
        <v>1017</v>
      </c>
      <c r="I831" t="s">
        <v>1018</v>
      </c>
      <c r="J831" s="52">
        <v>12541.39</v>
      </c>
      <c r="K831" s="3">
        <v>15167.71</v>
      </c>
      <c r="L831" s="3" t="str">
        <f>TEXT(DATE(2000, Table1[[#This Row],[Month]], 1), "mmm")</f>
        <v>Oct</v>
      </c>
    </row>
    <row r="832" spans="1:12" x14ac:dyDescent="0.25">
      <c r="A832" t="s">
        <v>841</v>
      </c>
      <c r="B832" s="52">
        <v>2022</v>
      </c>
      <c r="C832" s="52">
        <v>2</v>
      </c>
      <c r="D832" t="s">
        <v>1103</v>
      </c>
      <c r="E832" t="s">
        <v>1108</v>
      </c>
      <c r="F832" t="s">
        <v>1013</v>
      </c>
      <c r="G832" t="s">
        <v>1015</v>
      </c>
      <c r="H832" t="s">
        <v>1013</v>
      </c>
      <c r="I832" t="s">
        <v>1019</v>
      </c>
      <c r="J832" s="52">
        <v>92457.54</v>
      </c>
      <c r="K832" s="3">
        <v>70218.39</v>
      </c>
      <c r="L832" s="3" t="str">
        <f>TEXT(DATE(2000, Table1[[#This Row],[Month]], 1), "mmm")</f>
        <v>Feb</v>
      </c>
    </row>
    <row r="833" spans="1:12" x14ac:dyDescent="0.25">
      <c r="A833" t="s">
        <v>842</v>
      </c>
      <c r="B833" s="52">
        <v>2024</v>
      </c>
      <c r="C833" s="52">
        <v>2</v>
      </c>
      <c r="D833" t="s">
        <v>1104</v>
      </c>
      <c r="E833" t="s">
        <v>1107</v>
      </c>
      <c r="F833" t="s">
        <v>1011</v>
      </c>
      <c r="G833" t="s">
        <v>1015</v>
      </c>
      <c r="H833" t="s">
        <v>1017</v>
      </c>
      <c r="I833" t="s">
        <v>1018</v>
      </c>
      <c r="J833" s="52">
        <v>65713.77</v>
      </c>
      <c r="K833" s="3">
        <v>98880.89</v>
      </c>
      <c r="L833" s="3" t="str">
        <f>TEXT(DATE(2000, Table1[[#This Row],[Month]], 1), "mmm")</f>
        <v>Feb</v>
      </c>
    </row>
    <row r="834" spans="1:12" x14ac:dyDescent="0.25">
      <c r="A834" t="s">
        <v>843</v>
      </c>
      <c r="B834" s="52">
        <v>2024</v>
      </c>
      <c r="C834" s="52">
        <v>3</v>
      </c>
      <c r="D834" t="s">
        <v>1104</v>
      </c>
      <c r="E834" t="s">
        <v>1107</v>
      </c>
      <c r="F834" t="s">
        <v>1013</v>
      </c>
      <c r="G834" t="s">
        <v>1014</v>
      </c>
      <c r="H834" t="s">
        <v>1013</v>
      </c>
      <c r="I834" t="s">
        <v>1020</v>
      </c>
      <c r="J834" s="52">
        <v>48254.31</v>
      </c>
      <c r="K834" s="3">
        <v>32656.07</v>
      </c>
      <c r="L834" s="3" t="str">
        <f>TEXT(DATE(2000, Table1[[#This Row],[Month]], 1), "mmm")</f>
        <v>Mar</v>
      </c>
    </row>
    <row r="835" spans="1:12" x14ac:dyDescent="0.25">
      <c r="A835" t="s">
        <v>844</v>
      </c>
      <c r="B835" s="52">
        <v>2024</v>
      </c>
      <c r="C835" s="52">
        <v>11</v>
      </c>
      <c r="D835" t="s">
        <v>1103</v>
      </c>
      <c r="E835" t="s">
        <v>1107</v>
      </c>
      <c r="F835" t="s">
        <v>1013</v>
      </c>
      <c r="G835" t="s">
        <v>1015</v>
      </c>
      <c r="H835" t="s">
        <v>1017</v>
      </c>
      <c r="I835" t="s">
        <v>1020</v>
      </c>
      <c r="J835" s="52">
        <v>41901.64</v>
      </c>
      <c r="K835" s="3">
        <v>47049.51</v>
      </c>
      <c r="L835" s="3" t="str">
        <f>TEXT(DATE(2000, Table1[[#This Row],[Month]], 1), "mmm")</f>
        <v>Nov</v>
      </c>
    </row>
    <row r="836" spans="1:12" x14ac:dyDescent="0.25">
      <c r="A836" t="s">
        <v>845</v>
      </c>
      <c r="B836" s="52">
        <v>2023</v>
      </c>
      <c r="C836" s="52">
        <v>10</v>
      </c>
      <c r="D836" t="s">
        <v>1104</v>
      </c>
      <c r="E836" t="s">
        <v>1107</v>
      </c>
      <c r="F836" t="s">
        <v>1012</v>
      </c>
      <c r="G836" t="s">
        <v>1014</v>
      </c>
      <c r="H836" t="s">
        <v>1016</v>
      </c>
      <c r="I836" t="s">
        <v>1018</v>
      </c>
      <c r="J836" s="52">
        <v>35907.019999999997</v>
      </c>
      <c r="K836" s="3">
        <v>68274.91</v>
      </c>
      <c r="L836" s="3" t="str">
        <f>TEXT(DATE(2000, Table1[[#This Row],[Month]], 1), "mmm")</f>
        <v>Oct</v>
      </c>
    </row>
    <row r="837" spans="1:12" x14ac:dyDescent="0.25">
      <c r="A837" t="s">
        <v>846</v>
      </c>
      <c r="B837" s="52">
        <v>2024</v>
      </c>
      <c r="C837" s="52">
        <v>1</v>
      </c>
      <c r="D837" t="s">
        <v>1104</v>
      </c>
      <c r="E837" t="s">
        <v>1108</v>
      </c>
      <c r="F837" t="s">
        <v>1011</v>
      </c>
      <c r="G837" t="s">
        <v>1015</v>
      </c>
      <c r="H837" t="s">
        <v>1016</v>
      </c>
      <c r="I837" t="s">
        <v>1019</v>
      </c>
      <c r="J837" s="52">
        <v>60037.09</v>
      </c>
      <c r="K837" s="3">
        <v>56866.83</v>
      </c>
      <c r="L837" s="3" t="str">
        <f>TEXT(DATE(2000, Table1[[#This Row],[Month]], 1), "mmm")</f>
        <v>Jan</v>
      </c>
    </row>
    <row r="838" spans="1:12" x14ac:dyDescent="0.25">
      <c r="A838" t="s">
        <v>847</v>
      </c>
      <c r="B838" s="52">
        <v>2023</v>
      </c>
      <c r="C838" s="52">
        <v>5</v>
      </c>
      <c r="D838" t="s">
        <v>1104</v>
      </c>
      <c r="E838" t="s">
        <v>1107</v>
      </c>
      <c r="F838" t="s">
        <v>1013</v>
      </c>
      <c r="G838" t="s">
        <v>1014</v>
      </c>
      <c r="H838" t="s">
        <v>1017</v>
      </c>
      <c r="I838" t="s">
        <v>1020</v>
      </c>
      <c r="J838" s="52">
        <v>81175.460000000006</v>
      </c>
      <c r="K838" s="3">
        <v>115907.87</v>
      </c>
      <c r="L838" s="3" t="str">
        <f>TEXT(DATE(2000, Table1[[#This Row],[Month]], 1), "mmm")</f>
        <v>May</v>
      </c>
    </row>
    <row r="839" spans="1:12" x14ac:dyDescent="0.25">
      <c r="A839" t="s">
        <v>848</v>
      </c>
      <c r="B839" s="52">
        <v>2023</v>
      </c>
      <c r="C839" s="52">
        <v>10</v>
      </c>
      <c r="D839" t="s">
        <v>1103</v>
      </c>
      <c r="E839" t="s">
        <v>1107</v>
      </c>
      <c r="F839" t="s">
        <v>1012</v>
      </c>
      <c r="G839" t="s">
        <v>1015</v>
      </c>
      <c r="H839" t="s">
        <v>1016</v>
      </c>
      <c r="I839" t="s">
        <v>1020</v>
      </c>
      <c r="J839" s="52">
        <v>58370.66</v>
      </c>
      <c r="K839" s="3">
        <v>17712.02</v>
      </c>
      <c r="L839" s="3" t="str">
        <f>TEXT(DATE(2000, Table1[[#This Row],[Month]], 1), "mmm")</f>
        <v>Oct</v>
      </c>
    </row>
    <row r="840" spans="1:12" x14ac:dyDescent="0.25">
      <c r="A840" t="s">
        <v>849</v>
      </c>
      <c r="B840" s="52">
        <v>2023</v>
      </c>
      <c r="C840" s="52">
        <v>12</v>
      </c>
      <c r="D840" t="s">
        <v>1104</v>
      </c>
      <c r="E840" t="s">
        <v>1108</v>
      </c>
      <c r="F840" t="s">
        <v>1011</v>
      </c>
      <c r="G840" t="s">
        <v>1015</v>
      </c>
      <c r="H840" t="s">
        <v>1017</v>
      </c>
      <c r="I840" t="s">
        <v>1019</v>
      </c>
      <c r="J840" s="52">
        <v>49337.23</v>
      </c>
      <c r="K840" s="3">
        <v>34746.93</v>
      </c>
      <c r="L840" s="3" t="str">
        <f>TEXT(DATE(2000, Table1[[#This Row],[Month]], 1), "mmm")</f>
        <v>Dec</v>
      </c>
    </row>
    <row r="841" spans="1:12" x14ac:dyDescent="0.25">
      <c r="A841" t="s">
        <v>850</v>
      </c>
      <c r="B841" s="52">
        <v>2024</v>
      </c>
      <c r="C841" s="52">
        <v>11</v>
      </c>
      <c r="D841" t="s">
        <v>1103</v>
      </c>
      <c r="E841" t="s">
        <v>1107</v>
      </c>
      <c r="F841" t="s">
        <v>1011</v>
      </c>
      <c r="G841" t="s">
        <v>1015</v>
      </c>
      <c r="H841" t="s">
        <v>1013</v>
      </c>
      <c r="I841" t="s">
        <v>1018</v>
      </c>
      <c r="J841" s="52">
        <v>50509.96</v>
      </c>
      <c r="K841" s="3">
        <v>112010.44</v>
      </c>
      <c r="L841" s="3" t="str">
        <f>TEXT(DATE(2000, Table1[[#This Row],[Month]], 1), "mmm")</f>
        <v>Nov</v>
      </c>
    </row>
    <row r="842" spans="1:12" x14ac:dyDescent="0.25">
      <c r="A842" t="s">
        <v>851</v>
      </c>
      <c r="B842" s="52">
        <v>2023</v>
      </c>
      <c r="C842" s="52">
        <v>4</v>
      </c>
      <c r="D842" t="s">
        <v>1104</v>
      </c>
      <c r="E842" t="s">
        <v>1107</v>
      </c>
      <c r="F842" t="s">
        <v>1011</v>
      </c>
      <c r="G842" t="s">
        <v>1014</v>
      </c>
      <c r="H842" t="s">
        <v>1013</v>
      </c>
      <c r="I842" t="s">
        <v>1018</v>
      </c>
      <c r="J842" s="52">
        <v>88248.82</v>
      </c>
      <c r="K842" s="3">
        <v>16366</v>
      </c>
      <c r="L842" s="3" t="str">
        <f>TEXT(DATE(2000, Table1[[#This Row],[Month]], 1), "mmm")</f>
        <v>Apr</v>
      </c>
    </row>
    <row r="843" spans="1:12" x14ac:dyDescent="0.25">
      <c r="A843" t="s">
        <v>852</v>
      </c>
      <c r="B843" s="52">
        <v>2024</v>
      </c>
      <c r="C843" s="52">
        <v>8</v>
      </c>
      <c r="D843" t="s">
        <v>1104</v>
      </c>
      <c r="E843" t="s">
        <v>1108</v>
      </c>
      <c r="F843" t="s">
        <v>1012</v>
      </c>
      <c r="G843" t="s">
        <v>1015</v>
      </c>
      <c r="H843" t="s">
        <v>1016</v>
      </c>
      <c r="I843" t="s">
        <v>1020</v>
      </c>
      <c r="J843" s="52">
        <v>97561.24</v>
      </c>
      <c r="K843" s="3">
        <v>44582.68</v>
      </c>
      <c r="L843" s="3" t="str">
        <f>TEXT(DATE(2000, Table1[[#This Row],[Month]], 1), "mmm")</f>
        <v>Aug</v>
      </c>
    </row>
    <row r="844" spans="1:12" x14ac:dyDescent="0.25">
      <c r="A844" t="s">
        <v>853</v>
      </c>
      <c r="B844" s="52">
        <v>2023</v>
      </c>
      <c r="C844" s="52">
        <v>4</v>
      </c>
      <c r="D844" t="s">
        <v>1103</v>
      </c>
      <c r="E844" t="s">
        <v>1107</v>
      </c>
      <c r="F844" t="s">
        <v>1012</v>
      </c>
      <c r="G844" t="s">
        <v>1014</v>
      </c>
      <c r="H844" t="s">
        <v>1016</v>
      </c>
      <c r="I844" t="s">
        <v>1020</v>
      </c>
      <c r="J844" s="52">
        <v>58264.22</v>
      </c>
      <c r="K844" s="3">
        <v>107274.34</v>
      </c>
      <c r="L844" s="3" t="str">
        <f>TEXT(DATE(2000, Table1[[#This Row],[Month]], 1), "mmm")</f>
        <v>Apr</v>
      </c>
    </row>
    <row r="845" spans="1:12" x14ac:dyDescent="0.25">
      <c r="A845" t="s">
        <v>854</v>
      </c>
      <c r="B845" s="52">
        <v>2023</v>
      </c>
      <c r="C845" s="52">
        <v>1</v>
      </c>
      <c r="D845" t="s">
        <v>1103</v>
      </c>
      <c r="E845" t="s">
        <v>1108</v>
      </c>
      <c r="F845" t="s">
        <v>1011</v>
      </c>
      <c r="G845" t="s">
        <v>1015</v>
      </c>
      <c r="H845" t="s">
        <v>1013</v>
      </c>
      <c r="I845" t="s">
        <v>1018</v>
      </c>
      <c r="J845" s="52">
        <v>50042.37</v>
      </c>
      <c r="K845" s="3">
        <v>114051.33</v>
      </c>
      <c r="L845" s="3" t="str">
        <f>TEXT(DATE(2000, Table1[[#This Row],[Month]], 1), "mmm")</f>
        <v>Jan</v>
      </c>
    </row>
    <row r="846" spans="1:12" x14ac:dyDescent="0.25">
      <c r="A846" t="s">
        <v>855</v>
      </c>
      <c r="B846" s="52">
        <v>2022</v>
      </c>
      <c r="C846" s="52">
        <v>2</v>
      </c>
      <c r="D846" t="s">
        <v>1104</v>
      </c>
      <c r="E846" t="s">
        <v>1108</v>
      </c>
      <c r="F846" t="s">
        <v>1012</v>
      </c>
      <c r="G846" t="s">
        <v>1015</v>
      </c>
      <c r="H846" t="s">
        <v>1016</v>
      </c>
      <c r="I846" t="s">
        <v>1018</v>
      </c>
      <c r="J846" s="52">
        <v>32677.96</v>
      </c>
      <c r="K846" s="3">
        <v>15181.88</v>
      </c>
      <c r="L846" s="3" t="str">
        <f>TEXT(DATE(2000, Table1[[#This Row],[Month]], 1), "mmm")</f>
        <v>Feb</v>
      </c>
    </row>
    <row r="847" spans="1:12" x14ac:dyDescent="0.25">
      <c r="A847" t="s">
        <v>856</v>
      </c>
      <c r="B847" s="52">
        <v>2023</v>
      </c>
      <c r="C847" s="52">
        <v>8</v>
      </c>
      <c r="D847" t="s">
        <v>1104</v>
      </c>
      <c r="E847" t="s">
        <v>1108</v>
      </c>
      <c r="F847" t="s">
        <v>1013</v>
      </c>
      <c r="G847" t="s">
        <v>1015</v>
      </c>
      <c r="H847" t="s">
        <v>1016</v>
      </c>
      <c r="I847" t="s">
        <v>1020</v>
      </c>
      <c r="J847" s="52">
        <v>40858.11</v>
      </c>
      <c r="K847" s="3">
        <v>54234.97</v>
      </c>
      <c r="L847" s="3" t="str">
        <f>TEXT(DATE(2000, Table1[[#This Row],[Month]], 1), "mmm")</f>
        <v>Aug</v>
      </c>
    </row>
    <row r="848" spans="1:12" x14ac:dyDescent="0.25">
      <c r="A848" t="s">
        <v>857</v>
      </c>
      <c r="B848" s="52">
        <v>2024</v>
      </c>
      <c r="C848" s="52">
        <v>5</v>
      </c>
      <c r="D848" t="s">
        <v>1104</v>
      </c>
      <c r="E848" t="s">
        <v>1108</v>
      </c>
      <c r="F848" t="s">
        <v>1012</v>
      </c>
      <c r="G848" t="s">
        <v>1014</v>
      </c>
      <c r="H848" t="s">
        <v>1016</v>
      </c>
      <c r="I848" t="s">
        <v>1019</v>
      </c>
      <c r="J848" s="52">
        <v>21411.66</v>
      </c>
      <c r="K848" s="3">
        <v>81504.53</v>
      </c>
      <c r="L848" s="3" t="str">
        <f>TEXT(DATE(2000, Table1[[#This Row],[Month]], 1), "mmm")</f>
        <v>May</v>
      </c>
    </row>
    <row r="849" spans="1:12" x14ac:dyDescent="0.25">
      <c r="A849" t="s">
        <v>858</v>
      </c>
      <c r="B849" s="52">
        <v>2022</v>
      </c>
      <c r="C849" s="52">
        <v>6</v>
      </c>
      <c r="D849" t="s">
        <v>1104</v>
      </c>
      <c r="E849" t="s">
        <v>1107</v>
      </c>
      <c r="F849" t="s">
        <v>1011</v>
      </c>
      <c r="G849" t="s">
        <v>1014</v>
      </c>
      <c r="H849" t="s">
        <v>1013</v>
      </c>
      <c r="I849" t="s">
        <v>1018</v>
      </c>
      <c r="J849" s="52">
        <v>69778.080000000002</v>
      </c>
      <c r="K849" s="3">
        <v>71805.88</v>
      </c>
      <c r="L849" s="3" t="str">
        <f>TEXT(DATE(2000, Table1[[#This Row],[Month]], 1), "mmm")</f>
        <v>Jun</v>
      </c>
    </row>
    <row r="850" spans="1:12" x14ac:dyDescent="0.25">
      <c r="A850" t="s">
        <v>859</v>
      </c>
      <c r="B850" s="52">
        <v>2023</v>
      </c>
      <c r="C850" s="52">
        <v>10</v>
      </c>
      <c r="D850" t="s">
        <v>1103</v>
      </c>
      <c r="E850" t="s">
        <v>1107</v>
      </c>
      <c r="F850" t="s">
        <v>1011</v>
      </c>
      <c r="G850" t="s">
        <v>1014</v>
      </c>
      <c r="H850" t="s">
        <v>1016</v>
      </c>
      <c r="I850" t="s">
        <v>1019</v>
      </c>
      <c r="J850" s="52">
        <v>55701.83</v>
      </c>
      <c r="K850" s="3">
        <v>61421.33</v>
      </c>
      <c r="L850" s="3" t="str">
        <f>TEXT(DATE(2000, Table1[[#This Row],[Month]], 1), "mmm")</f>
        <v>Oct</v>
      </c>
    </row>
    <row r="851" spans="1:12" x14ac:dyDescent="0.25">
      <c r="A851" t="s">
        <v>860</v>
      </c>
      <c r="B851" s="52">
        <v>2022</v>
      </c>
      <c r="C851" s="52">
        <v>3</v>
      </c>
      <c r="D851" t="s">
        <v>1103</v>
      </c>
      <c r="E851" t="s">
        <v>1107</v>
      </c>
      <c r="F851" t="s">
        <v>1013</v>
      </c>
      <c r="G851" t="s">
        <v>1014</v>
      </c>
      <c r="H851" t="s">
        <v>1017</v>
      </c>
      <c r="I851" t="s">
        <v>1020</v>
      </c>
      <c r="J851" s="52">
        <v>28156.98</v>
      </c>
      <c r="K851" s="3">
        <v>102715.38</v>
      </c>
      <c r="L851" s="3" t="str">
        <f>TEXT(DATE(2000, Table1[[#This Row],[Month]], 1), "mmm")</f>
        <v>Mar</v>
      </c>
    </row>
    <row r="852" spans="1:12" x14ac:dyDescent="0.25">
      <c r="A852" t="s">
        <v>861</v>
      </c>
      <c r="B852" s="52">
        <v>2024</v>
      </c>
      <c r="C852" s="52">
        <v>8</v>
      </c>
      <c r="D852" t="s">
        <v>1103</v>
      </c>
      <c r="E852" t="s">
        <v>1107</v>
      </c>
      <c r="F852" t="s">
        <v>1011</v>
      </c>
      <c r="G852" t="s">
        <v>1015</v>
      </c>
      <c r="H852" t="s">
        <v>1016</v>
      </c>
      <c r="I852" t="s">
        <v>1019</v>
      </c>
      <c r="J852" s="52">
        <v>43415.48</v>
      </c>
      <c r="K852" s="3">
        <v>59495.8</v>
      </c>
      <c r="L852" s="3" t="str">
        <f>TEXT(DATE(2000, Table1[[#This Row],[Month]], 1), "mmm")</f>
        <v>Aug</v>
      </c>
    </row>
    <row r="853" spans="1:12" x14ac:dyDescent="0.25">
      <c r="A853" t="s">
        <v>862</v>
      </c>
      <c r="B853" s="52">
        <v>2024</v>
      </c>
      <c r="C853" s="52">
        <v>3</v>
      </c>
      <c r="D853" t="s">
        <v>1103</v>
      </c>
      <c r="E853" t="s">
        <v>1108</v>
      </c>
      <c r="F853" t="s">
        <v>1013</v>
      </c>
      <c r="G853" t="s">
        <v>1015</v>
      </c>
      <c r="H853" t="s">
        <v>1017</v>
      </c>
      <c r="I853" t="s">
        <v>1020</v>
      </c>
      <c r="J853" s="52">
        <v>98152.99</v>
      </c>
      <c r="K853" s="3">
        <v>74215.710000000006</v>
      </c>
      <c r="L853" s="3" t="str">
        <f>TEXT(DATE(2000, Table1[[#This Row],[Month]], 1), "mmm")</f>
        <v>Mar</v>
      </c>
    </row>
    <row r="854" spans="1:12" x14ac:dyDescent="0.25">
      <c r="A854" t="s">
        <v>863</v>
      </c>
      <c r="B854" s="52">
        <v>2022</v>
      </c>
      <c r="C854" s="52">
        <v>2</v>
      </c>
      <c r="D854" t="s">
        <v>1104</v>
      </c>
      <c r="E854" t="s">
        <v>1107</v>
      </c>
      <c r="F854" t="s">
        <v>1011</v>
      </c>
      <c r="G854" t="s">
        <v>1015</v>
      </c>
      <c r="H854" t="s">
        <v>1016</v>
      </c>
      <c r="I854" t="s">
        <v>1019</v>
      </c>
      <c r="J854" s="52">
        <v>61294.22</v>
      </c>
      <c r="K854" s="3">
        <v>55499.59</v>
      </c>
      <c r="L854" s="3" t="str">
        <f>TEXT(DATE(2000, Table1[[#This Row],[Month]], 1), "mmm")</f>
        <v>Feb</v>
      </c>
    </row>
    <row r="855" spans="1:12" x14ac:dyDescent="0.25">
      <c r="A855" t="s">
        <v>864</v>
      </c>
      <c r="B855" s="52">
        <v>2023</v>
      </c>
      <c r="C855" s="52">
        <v>3</v>
      </c>
      <c r="D855" t="s">
        <v>1104</v>
      </c>
      <c r="E855" t="s">
        <v>1108</v>
      </c>
      <c r="F855" t="s">
        <v>1011</v>
      </c>
      <c r="G855" t="s">
        <v>1014</v>
      </c>
      <c r="H855" t="s">
        <v>1017</v>
      </c>
      <c r="I855" t="s">
        <v>1020</v>
      </c>
      <c r="J855" s="52">
        <v>63235.33</v>
      </c>
      <c r="K855" s="3">
        <v>91730.52</v>
      </c>
      <c r="L855" s="3" t="str">
        <f>TEXT(DATE(2000, Table1[[#This Row],[Month]], 1), "mmm")</f>
        <v>Mar</v>
      </c>
    </row>
    <row r="856" spans="1:12" x14ac:dyDescent="0.25">
      <c r="A856" t="s">
        <v>865</v>
      </c>
      <c r="B856" s="52">
        <v>2024</v>
      </c>
      <c r="C856" s="52">
        <v>2</v>
      </c>
      <c r="D856" t="s">
        <v>1104</v>
      </c>
      <c r="E856" t="s">
        <v>1107</v>
      </c>
      <c r="F856" t="s">
        <v>1012</v>
      </c>
      <c r="G856" t="s">
        <v>1015</v>
      </c>
      <c r="H856" t="s">
        <v>1017</v>
      </c>
      <c r="I856" t="s">
        <v>1019</v>
      </c>
      <c r="J856" s="52">
        <v>89465.279999999999</v>
      </c>
      <c r="K856" s="3">
        <v>68906.559999999998</v>
      </c>
      <c r="L856" s="3" t="str">
        <f>TEXT(DATE(2000, Table1[[#This Row],[Month]], 1), "mmm")</f>
        <v>Feb</v>
      </c>
    </row>
    <row r="857" spans="1:12" x14ac:dyDescent="0.25">
      <c r="A857" t="s">
        <v>866</v>
      </c>
      <c r="B857" s="52">
        <v>2022</v>
      </c>
      <c r="C857" s="52">
        <v>3</v>
      </c>
      <c r="D857" t="s">
        <v>1104</v>
      </c>
      <c r="E857" t="s">
        <v>1108</v>
      </c>
      <c r="F857" t="s">
        <v>1011</v>
      </c>
      <c r="G857" t="s">
        <v>1015</v>
      </c>
      <c r="H857" t="s">
        <v>1013</v>
      </c>
      <c r="I857" t="s">
        <v>1019</v>
      </c>
      <c r="J857" s="52">
        <v>25414.04</v>
      </c>
      <c r="K857" s="3">
        <v>109103.17</v>
      </c>
      <c r="L857" s="3" t="str">
        <f>TEXT(DATE(2000, Table1[[#This Row],[Month]], 1), "mmm")</f>
        <v>Mar</v>
      </c>
    </row>
    <row r="858" spans="1:12" x14ac:dyDescent="0.25">
      <c r="A858" t="s">
        <v>867</v>
      </c>
      <c r="B858" s="52">
        <v>2024</v>
      </c>
      <c r="C858" s="52">
        <v>9</v>
      </c>
      <c r="D858" t="s">
        <v>1104</v>
      </c>
      <c r="E858" t="s">
        <v>1107</v>
      </c>
      <c r="F858" t="s">
        <v>1013</v>
      </c>
      <c r="G858" t="s">
        <v>1015</v>
      </c>
      <c r="H858" t="s">
        <v>1017</v>
      </c>
      <c r="I858" t="s">
        <v>1018</v>
      </c>
      <c r="J858" s="52">
        <v>54223.81</v>
      </c>
      <c r="K858" s="3">
        <v>55394.05</v>
      </c>
      <c r="L858" s="3" t="str">
        <f>TEXT(DATE(2000, Table1[[#This Row],[Month]], 1), "mmm")</f>
        <v>Sep</v>
      </c>
    </row>
    <row r="859" spans="1:12" x14ac:dyDescent="0.25">
      <c r="A859" t="s">
        <v>868</v>
      </c>
      <c r="B859" s="52">
        <v>2022</v>
      </c>
      <c r="C859" s="52">
        <v>10</v>
      </c>
      <c r="D859" t="s">
        <v>1104</v>
      </c>
      <c r="E859" t="s">
        <v>1108</v>
      </c>
      <c r="F859" t="s">
        <v>1012</v>
      </c>
      <c r="G859" t="s">
        <v>1015</v>
      </c>
      <c r="H859" t="s">
        <v>1016</v>
      </c>
      <c r="I859" t="s">
        <v>1019</v>
      </c>
      <c r="J859" s="52">
        <v>16866.599999999999</v>
      </c>
      <c r="K859" s="3">
        <v>36048.14</v>
      </c>
      <c r="L859" s="3" t="str">
        <f>TEXT(DATE(2000, Table1[[#This Row],[Month]], 1), "mmm")</f>
        <v>Oct</v>
      </c>
    </row>
    <row r="860" spans="1:12" x14ac:dyDescent="0.25">
      <c r="A860" t="s">
        <v>869</v>
      </c>
      <c r="B860" s="52">
        <v>2023</v>
      </c>
      <c r="C860" s="52">
        <v>4</v>
      </c>
      <c r="D860" t="s">
        <v>1104</v>
      </c>
      <c r="E860" t="s">
        <v>1107</v>
      </c>
      <c r="F860" t="s">
        <v>1013</v>
      </c>
      <c r="G860" t="s">
        <v>1015</v>
      </c>
      <c r="H860" t="s">
        <v>1016</v>
      </c>
      <c r="I860" t="s">
        <v>1019</v>
      </c>
      <c r="J860" s="52">
        <v>78929.69</v>
      </c>
      <c r="K860" s="3">
        <v>38163.699999999997</v>
      </c>
      <c r="L860" s="3" t="str">
        <f>TEXT(DATE(2000, Table1[[#This Row],[Month]], 1), "mmm")</f>
        <v>Apr</v>
      </c>
    </row>
    <row r="861" spans="1:12" x14ac:dyDescent="0.25">
      <c r="A861" t="s">
        <v>870</v>
      </c>
      <c r="B861" s="52">
        <v>2023</v>
      </c>
      <c r="C861" s="52">
        <v>11</v>
      </c>
      <c r="D861" t="s">
        <v>1104</v>
      </c>
      <c r="E861" t="s">
        <v>1107</v>
      </c>
      <c r="F861" t="s">
        <v>1012</v>
      </c>
      <c r="G861" t="s">
        <v>1015</v>
      </c>
      <c r="H861" t="s">
        <v>1017</v>
      </c>
      <c r="I861" t="s">
        <v>1020</v>
      </c>
      <c r="J861" s="52">
        <v>66204.45</v>
      </c>
      <c r="K861" s="3">
        <v>61797.77</v>
      </c>
      <c r="L861" s="3" t="str">
        <f>TEXT(DATE(2000, Table1[[#This Row],[Month]], 1), "mmm")</f>
        <v>Nov</v>
      </c>
    </row>
    <row r="862" spans="1:12" x14ac:dyDescent="0.25">
      <c r="A862" t="s">
        <v>871</v>
      </c>
      <c r="B862" s="52">
        <v>2022</v>
      </c>
      <c r="C862" s="52">
        <v>8</v>
      </c>
      <c r="D862" t="s">
        <v>1104</v>
      </c>
      <c r="E862" t="s">
        <v>1108</v>
      </c>
      <c r="F862" t="s">
        <v>1013</v>
      </c>
      <c r="G862" t="s">
        <v>1015</v>
      </c>
      <c r="H862" t="s">
        <v>1013</v>
      </c>
      <c r="I862" t="s">
        <v>1018</v>
      </c>
      <c r="J862" s="52">
        <v>68107.97</v>
      </c>
      <c r="K862" s="3">
        <v>94661.64</v>
      </c>
      <c r="L862" s="3" t="str">
        <f>TEXT(DATE(2000, Table1[[#This Row],[Month]], 1), "mmm")</f>
        <v>Aug</v>
      </c>
    </row>
    <row r="863" spans="1:12" x14ac:dyDescent="0.25">
      <c r="A863" t="s">
        <v>872</v>
      </c>
      <c r="B863" s="52">
        <v>2022</v>
      </c>
      <c r="C863" s="52">
        <v>5</v>
      </c>
      <c r="D863" t="s">
        <v>1104</v>
      </c>
      <c r="E863" t="s">
        <v>1107</v>
      </c>
      <c r="F863" t="s">
        <v>1013</v>
      </c>
      <c r="G863" t="s">
        <v>1014</v>
      </c>
      <c r="H863" t="s">
        <v>1017</v>
      </c>
      <c r="I863" t="s">
        <v>1019</v>
      </c>
      <c r="J863" s="52">
        <v>52411.93</v>
      </c>
      <c r="K863" s="3">
        <v>26495.82</v>
      </c>
      <c r="L863" s="3" t="str">
        <f>TEXT(DATE(2000, Table1[[#This Row],[Month]], 1), "mmm")</f>
        <v>May</v>
      </c>
    </row>
    <row r="864" spans="1:12" x14ac:dyDescent="0.25">
      <c r="A864" t="s">
        <v>873</v>
      </c>
      <c r="B864" s="52">
        <v>2024</v>
      </c>
      <c r="C864" s="52">
        <v>11</v>
      </c>
      <c r="D864" t="s">
        <v>1103</v>
      </c>
      <c r="E864" t="s">
        <v>1108</v>
      </c>
      <c r="F864" t="s">
        <v>1011</v>
      </c>
      <c r="G864" t="s">
        <v>1015</v>
      </c>
      <c r="H864" t="s">
        <v>1016</v>
      </c>
      <c r="I864" t="s">
        <v>1018</v>
      </c>
      <c r="J864" s="52">
        <v>49637.39</v>
      </c>
      <c r="K864" s="3">
        <v>81878.61</v>
      </c>
      <c r="L864" s="3" t="str">
        <f>TEXT(DATE(2000, Table1[[#This Row],[Month]], 1), "mmm")</f>
        <v>Nov</v>
      </c>
    </row>
    <row r="865" spans="1:12" x14ac:dyDescent="0.25">
      <c r="A865" t="s">
        <v>874</v>
      </c>
      <c r="B865" s="52">
        <v>2024</v>
      </c>
      <c r="C865" s="52">
        <v>5</v>
      </c>
      <c r="D865" t="s">
        <v>1104</v>
      </c>
      <c r="E865" t="s">
        <v>1107</v>
      </c>
      <c r="F865" t="s">
        <v>1012</v>
      </c>
      <c r="G865" t="s">
        <v>1015</v>
      </c>
      <c r="H865" t="s">
        <v>1017</v>
      </c>
      <c r="I865" t="s">
        <v>1018</v>
      </c>
      <c r="J865" s="52">
        <v>90791.63</v>
      </c>
      <c r="K865" s="3">
        <v>67589.23</v>
      </c>
      <c r="L865" s="3" t="str">
        <f>TEXT(DATE(2000, Table1[[#This Row],[Month]], 1), "mmm")</f>
        <v>May</v>
      </c>
    </row>
    <row r="866" spans="1:12" x14ac:dyDescent="0.25">
      <c r="A866" t="s">
        <v>875</v>
      </c>
      <c r="B866" s="52">
        <v>2022</v>
      </c>
      <c r="C866" s="52">
        <v>3</v>
      </c>
      <c r="D866" t="s">
        <v>1103</v>
      </c>
      <c r="E866" t="s">
        <v>1107</v>
      </c>
      <c r="F866" t="s">
        <v>1012</v>
      </c>
      <c r="G866" t="s">
        <v>1015</v>
      </c>
      <c r="H866" t="s">
        <v>1013</v>
      </c>
      <c r="I866" t="s">
        <v>1018</v>
      </c>
      <c r="J866" s="52">
        <v>43837.88</v>
      </c>
      <c r="K866" s="3">
        <v>12790.68</v>
      </c>
      <c r="L866" s="3" t="str">
        <f>TEXT(DATE(2000, Table1[[#This Row],[Month]], 1), "mmm")</f>
        <v>Mar</v>
      </c>
    </row>
    <row r="867" spans="1:12" x14ac:dyDescent="0.25">
      <c r="A867" t="s">
        <v>876</v>
      </c>
      <c r="B867" s="52">
        <v>2023</v>
      </c>
      <c r="C867" s="52">
        <v>12</v>
      </c>
      <c r="D867" t="s">
        <v>1103</v>
      </c>
      <c r="E867" t="s">
        <v>1107</v>
      </c>
      <c r="F867" t="s">
        <v>1012</v>
      </c>
      <c r="G867" t="s">
        <v>1015</v>
      </c>
      <c r="H867" t="s">
        <v>1016</v>
      </c>
      <c r="I867" t="s">
        <v>1018</v>
      </c>
      <c r="J867" s="52">
        <v>65729.3</v>
      </c>
      <c r="K867" s="3">
        <v>100125.69</v>
      </c>
      <c r="L867" s="3" t="str">
        <f>TEXT(DATE(2000, Table1[[#This Row],[Month]], 1), "mmm")</f>
        <v>Dec</v>
      </c>
    </row>
    <row r="868" spans="1:12" x14ac:dyDescent="0.25">
      <c r="A868" t="s">
        <v>877</v>
      </c>
      <c r="B868" s="52">
        <v>2023</v>
      </c>
      <c r="C868" s="52">
        <v>2</v>
      </c>
      <c r="D868" t="s">
        <v>1104</v>
      </c>
      <c r="E868" t="s">
        <v>1108</v>
      </c>
      <c r="F868" t="s">
        <v>1013</v>
      </c>
      <c r="G868" t="s">
        <v>1014</v>
      </c>
      <c r="H868" t="s">
        <v>1017</v>
      </c>
      <c r="I868" t="s">
        <v>1019</v>
      </c>
      <c r="J868" s="52">
        <v>93232.92</v>
      </c>
      <c r="K868" s="3">
        <v>9293.19</v>
      </c>
      <c r="L868" s="3" t="str">
        <f>TEXT(DATE(2000, Table1[[#This Row],[Month]], 1), "mmm")</f>
        <v>Feb</v>
      </c>
    </row>
    <row r="869" spans="1:12" x14ac:dyDescent="0.25">
      <c r="A869" t="s">
        <v>878</v>
      </c>
      <c r="B869" s="52">
        <v>2023</v>
      </c>
      <c r="C869" s="52">
        <v>5</v>
      </c>
      <c r="D869" t="s">
        <v>1104</v>
      </c>
      <c r="E869" t="s">
        <v>1107</v>
      </c>
      <c r="F869" t="s">
        <v>1011</v>
      </c>
      <c r="G869" t="s">
        <v>1014</v>
      </c>
      <c r="H869" t="s">
        <v>1017</v>
      </c>
      <c r="I869" t="s">
        <v>1019</v>
      </c>
      <c r="J869" s="52">
        <v>11295.29</v>
      </c>
      <c r="K869" s="3">
        <v>98080.83</v>
      </c>
      <c r="L869" s="3" t="str">
        <f>TEXT(DATE(2000, Table1[[#This Row],[Month]], 1), "mmm")</f>
        <v>May</v>
      </c>
    </row>
    <row r="870" spans="1:12" x14ac:dyDescent="0.25">
      <c r="A870" t="s">
        <v>879</v>
      </c>
      <c r="B870" s="52">
        <v>2022</v>
      </c>
      <c r="C870" s="52">
        <v>12</v>
      </c>
      <c r="D870" t="s">
        <v>1104</v>
      </c>
      <c r="E870" t="s">
        <v>1108</v>
      </c>
      <c r="F870" t="s">
        <v>1013</v>
      </c>
      <c r="G870" t="s">
        <v>1014</v>
      </c>
      <c r="H870" t="s">
        <v>1013</v>
      </c>
      <c r="I870" t="s">
        <v>1018</v>
      </c>
      <c r="J870" s="52">
        <v>13084.03</v>
      </c>
      <c r="K870" s="3">
        <v>53313</v>
      </c>
      <c r="L870" s="3" t="str">
        <f>TEXT(DATE(2000, Table1[[#This Row],[Month]], 1), "mmm")</f>
        <v>Dec</v>
      </c>
    </row>
    <row r="871" spans="1:12" x14ac:dyDescent="0.25">
      <c r="A871" t="s">
        <v>880</v>
      </c>
      <c r="B871" s="52">
        <v>2023</v>
      </c>
      <c r="C871" s="52">
        <v>6</v>
      </c>
      <c r="D871" t="s">
        <v>1104</v>
      </c>
      <c r="E871" t="s">
        <v>1108</v>
      </c>
      <c r="F871" t="s">
        <v>1012</v>
      </c>
      <c r="G871" t="s">
        <v>1015</v>
      </c>
      <c r="H871" t="s">
        <v>1017</v>
      </c>
      <c r="I871" t="s">
        <v>1019</v>
      </c>
      <c r="J871" s="52">
        <v>85205.5</v>
      </c>
      <c r="K871" s="3">
        <v>47900.27</v>
      </c>
      <c r="L871" s="3" t="str">
        <f>TEXT(DATE(2000, Table1[[#This Row],[Month]], 1), "mmm")</f>
        <v>Jun</v>
      </c>
    </row>
    <row r="872" spans="1:12" x14ac:dyDescent="0.25">
      <c r="A872" t="s">
        <v>881</v>
      </c>
      <c r="B872" s="52">
        <v>2023</v>
      </c>
      <c r="C872" s="52">
        <v>7</v>
      </c>
      <c r="D872" t="s">
        <v>1104</v>
      </c>
      <c r="E872" t="s">
        <v>1107</v>
      </c>
      <c r="F872" t="s">
        <v>1011</v>
      </c>
      <c r="G872" t="s">
        <v>1014</v>
      </c>
      <c r="H872" t="s">
        <v>1013</v>
      </c>
      <c r="I872" t="s">
        <v>1018</v>
      </c>
      <c r="J872" s="52">
        <v>37923.56</v>
      </c>
      <c r="K872" s="3">
        <v>81467.89</v>
      </c>
      <c r="L872" s="3" t="str">
        <f>TEXT(DATE(2000, Table1[[#This Row],[Month]], 1), "mmm")</f>
        <v>Jul</v>
      </c>
    </row>
    <row r="873" spans="1:12" x14ac:dyDescent="0.25">
      <c r="A873" t="s">
        <v>882</v>
      </c>
      <c r="B873" s="52">
        <v>2022</v>
      </c>
      <c r="C873" s="52">
        <v>8</v>
      </c>
      <c r="D873" t="s">
        <v>1103</v>
      </c>
      <c r="E873" t="s">
        <v>1108</v>
      </c>
      <c r="F873" t="s">
        <v>1013</v>
      </c>
      <c r="G873" t="s">
        <v>1015</v>
      </c>
      <c r="H873" t="s">
        <v>1017</v>
      </c>
      <c r="I873" t="s">
        <v>1020</v>
      </c>
      <c r="J873" s="52">
        <v>54926.36</v>
      </c>
      <c r="K873" s="3">
        <v>14547.03</v>
      </c>
      <c r="L873" s="3" t="str">
        <f>TEXT(DATE(2000, Table1[[#This Row],[Month]], 1), "mmm")</f>
        <v>Aug</v>
      </c>
    </row>
    <row r="874" spans="1:12" x14ac:dyDescent="0.25">
      <c r="A874" t="s">
        <v>883</v>
      </c>
      <c r="B874" s="52">
        <v>2024</v>
      </c>
      <c r="C874" s="52">
        <v>6</v>
      </c>
      <c r="D874" t="s">
        <v>1103</v>
      </c>
      <c r="E874" t="s">
        <v>1108</v>
      </c>
      <c r="F874" t="s">
        <v>1011</v>
      </c>
      <c r="G874" t="s">
        <v>1015</v>
      </c>
      <c r="H874" t="s">
        <v>1017</v>
      </c>
      <c r="I874" t="s">
        <v>1018</v>
      </c>
      <c r="J874" s="52">
        <v>86272.57</v>
      </c>
      <c r="K874" s="3">
        <v>6129.02</v>
      </c>
      <c r="L874" s="3" t="str">
        <f>TEXT(DATE(2000, Table1[[#This Row],[Month]], 1), "mmm")</f>
        <v>Jun</v>
      </c>
    </row>
    <row r="875" spans="1:12" x14ac:dyDescent="0.25">
      <c r="A875" t="s">
        <v>884</v>
      </c>
      <c r="B875" s="52">
        <v>2024</v>
      </c>
      <c r="C875" s="52">
        <v>5</v>
      </c>
      <c r="D875" t="s">
        <v>1104</v>
      </c>
      <c r="E875" t="s">
        <v>1107</v>
      </c>
      <c r="F875" t="s">
        <v>1011</v>
      </c>
      <c r="G875" t="s">
        <v>1015</v>
      </c>
      <c r="H875" t="s">
        <v>1013</v>
      </c>
      <c r="I875" t="s">
        <v>1019</v>
      </c>
      <c r="J875" s="52">
        <v>17611.07</v>
      </c>
      <c r="K875" s="3">
        <v>40579.199999999997</v>
      </c>
      <c r="L875" s="3" t="str">
        <f>TEXT(DATE(2000, Table1[[#This Row],[Month]], 1), "mmm")</f>
        <v>May</v>
      </c>
    </row>
    <row r="876" spans="1:12" x14ac:dyDescent="0.25">
      <c r="A876" t="s">
        <v>885</v>
      </c>
      <c r="B876" s="52">
        <v>2024</v>
      </c>
      <c r="C876" s="52">
        <v>11</v>
      </c>
      <c r="D876" t="s">
        <v>1104</v>
      </c>
      <c r="E876" t="s">
        <v>1107</v>
      </c>
      <c r="F876" t="s">
        <v>1013</v>
      </c>
      <c r="G876" t="s">
        <v>1014</v>
      </c>
      <c r="H876" t="s">
        <v>1017</v>
      </c>
      <c r="I876" t="s">
        <v>1018</v>
      </c>
      <c r="J876" s="52">
        <v>39733.449999999997</v>
      </c>
      <c r="K876" s="3">
        <v>48821.91</v>
      </c>
      <c r="L876" s="3" t="str">
        <f>TEXT(DATE(2000, Table1[[#This Row],[Month]], 1), "mmm")</f>
        <v>Nov</v>
      </c>
    </row>
    <row r="877" spans="1:12" x14ac:dyDescent="0.25">
      <c r="A877" t="s">
        <v>886</v>
      </c>
      <c r="B877" s="52">
        <v>2024</v>
      </c>
      <c r="C877" s="52">
        <v>4</v>
      </c>
      <c r="D877" t="s">
        <v>1104</v>
      </c>
      <c r="E877" t="s">
        <v>1108</v>
      </c>
      <c r="F877" t="s">
        <v>1012</v>
      </c>
      <c r="G877" t="s">
        <v>1014</v>
      </c>
      <c r="H877" t="s">
        <v>1017</v>
      </c>
      <c r="I877" t="s">
        <v>1020</v>
      </c>
      <c r="J877" s="52">
        <v>12872.12</v>
      </c>
      <c r="K877" s="3">
        <v>98665.23</v>
      </c>
      <c r="L877" s="3" t="str">
        <f>TEXT(DATE(2000, Table1[[#This Row],[Month]], 1), "mmm")</f>
        <v>Apr</v>
      </c>
    </row>
    <row r="878" spans="1:12" x14ac:dyDescent="0.25">
      <c r="A878" t="s">
        <v>887</v>
      </c>
      <c r="B878" s="52">
        <v>2023</v>
      </c>
      <c r="C878" s="52">
        <v>8</v>
      </c>
      <c r="D878" t="s">
        <v>1104</v>
      </c>
      <c r="E878" t="s">
        <v>1107</v>
      </c>
      <c r="F878" t="s">
        <v>1011</v>
      </c>
      <c r="G878" t="s">
        <v>1014</v>
      </c>
      <c r="H878" t="s">
        <v>1016</v>
      </c>
      <c r="I878" t="s">
        <v>1020</v>
      </c>
      <c r="J878" s="52">
        <v>62558.51</v>
      </c>
      <c r="K878" s="3">
        <v>90044.46</v>
      </c>
      <c r="L878" s="3" t="str">
        <f>TEXT(DATE(2000, Table1[[#This Row],[Month]], 1), "mmm")</f>
        <v>Aug</v>
      </c>
    </row>
    <row r="879" spans="1:12" x14ac:dyDescent="0.25">
      <c r="A879" t="s">
        <v>888</v>
      </c>
      <c r="B879" s="52">
        <v>2023</v>
      </c>
      <c r="C879" s="52">
        <v>9</v>
      </c>
      <c r="D879" t="s">
        <v>1103</v>
      </c>
      <c r="E879" t="s">
        <v>1107</v>
      </c>
      <c r="F879" t="s">
        <v>1011</v>
      </c>
      <c r="G879" t="s">
        <v>1014</v>
      </c>
      <c r="H879" t="s">
        <v>1016</v>
      </c>
      <c r="I879" t="s">
        <v>1020</v>
      </c>
      <c r="J879" s="52">
        <v>9363.98</v>
      </c>
      <c r="K879" s="3">
        <v>81684.44</v>
      </c>
      <c r="L879" s="3" t="str">
        <f>TEXT(DATE(2000, Table1[[#This Row],[Month]], 1), "mmm")</f>
        <v>Sep</v>
      </c>
    </row>
    <row r="880" spans="1:12" x14ac:dyDescent="0.25">
      <c r="A880" t="s">
        <v>889</v>
      </c>
      <c r="B880" s="52">
        <v>2022</v>
      </c>
      <c r="C880" s="52">
        <v>3</v>
      </c>
      <c r="D880" t="s">
        <v>1103</v>
      </c>
      <c r="E880" t="s">
        <v>1107</v>
      </c>
      <c r="F880" t="s">
        <v>1011</v>
      </c>
      <c r="G880" t="s">
        <v>1015</v>
      </c>
      <c r="H880" t="s">
        <v>1013</v>
      </c>
      <c r="I880" t="s">
        <v>1020</v>
      </c>
      <c r="J880" s="52">
        <v>91877.69</v>
      </c>
      <c r="K880" s="3">
        <v>50528.97</v>
      </c>
      <c r="L880" s="3" t="str">
        <f>TEXT(DATE(2000, Table1[[#This Row],[Month]], 1), "mmm")</f>
        <v>Mar</v>
      </c>
    </row>
    <row r="881" spans="1:12" x14ac:dyDescent="0.25">
      <c r="A881" t="s">
        <v>890</v>
      </c>
      <c r="B881" s="52">
        <v>2024</v>
      </c>
      <c r="C881" s="52">
        <v>2</v>
      </c>
      <c r="D881" t="s">
        <v>1104</v>
      </c>
      <c r="E881" t="s">
        <v>1108</v>
      </c>
      <c r="F881" t="s">
        <v>1011</v>
      </c>
      <c r="G881" t="s">
        <v>1014</v>
      </c>
      <c r="H881" t="s">
        <v>1016</v>
      </c>
      <c r="I881" t="s">
        <v>1018</v>
      </c>
      <c r="J881" s="52">
        <v>41753.269999999997</v>
      </c>
      <c r="K881" s="3">
        <v>75323.5</v>
      </c>
      <c r="L881" s="3" t="str">
        <f>TEXT(DATE(2000, Table1[[#This Row],[Month]], 1), "mmm")</f>
        <v>Feb</v>
      </c>
    </row>
    <row r="882" spans="1:12" x14ac:dyDescent="0.25">
      <c r="A882" t="s">
        <v>891</v>
      </c>
      <c r="B882" s="52">
        <v>2022</v>
      </c>
      <c r="C882" s="52">
        <v>12</v>
      </c>
      <c r="D882" t="s">
        <v>1104</v>
      </c>
      <c r="E882" t="s">
        <v>1108</v>
      </c>
      <c r="F882" t="s">
        <v>1012</v>
      </c>
      <c r="G882" t="s">
        <v>1014</v>
      </c>
      <c r="H882" t="s">
        <v>1016</v>
      </c>
      <c r="I882" t="s">
        <v>1018</v>
      </c>
      <c r="J882" s="52">
        <v>88694.66</v>
      </c>
      <c r="K882" s="3">
        <v>85253.64</v>
      </c>
      <c r="L882" s="3" t="str">
        <f>TEXT(DATE(2000, Table1[[#This Row],[Month]], 1), "mmm")</f>
        <v>Dec</v>
      </c>
    </row>
    <row r="883" spans="1:12" x14ac:dyDescent="0.25">
      <c r="A883" t="s">
        <v>892</v>
      </c>
      <c r="B883" s="52">
        <v>2024</v>
      </c>
      <c r="C883" s="52">
        <v>5</v>
      </c>
      <c r="D883" t="s">
        <v>1104</v>
      </c>
      <c r="E883" t="s">
        <v>1107</v>
      </c>
      <c r="F883" t="s">
        <v>1012</v>
      </c>
      <c r="G883" t="s">
        <v>1014</v>
      </c>
      <c r="H883" t="s">
        <v>1016</v>
      </c>
      <c r="I883" t="s">
        <v>1019</v>
      </c>
      <c r="J883" s="52">
        <v>91784.55</v>
      </c>
      <c r="K883" s="3">
        <v>35332.660000000003</v>
      </c>
      <c r="L883" s="3" t="str">
        <f>TEXT(DATE(2000, Table1[[#This Row],[Month]], 1), "mmm")</f>
        <v>May</v>
      </c>
    </row>
    <row r="884" spans="1:12" x14ac:dyDescent="0.25">
      <c r="A884" t="s">
        <v>893</v>
      </c>
      <c r="B884" s="52">
        <v>2022</v>
      </c>
      <c r="C884" s="52">
        <v>12</v>
      </c>
      <c r="D884" t="s">
        <v>1103</v>
      </c>
      <c r="E884" t="s">
        <v>1107</v>
      </c>
      <c r="F884" t="s">
        <v>1012</v>
      </c>
      <c r="G884" t="s">
        <v>1015</v>
      </c>
      <c r="H884" t="s">
        <v>1017</v>
      </c>
      <c r="I884" t="s">
        <v>1020</v>
      </c>
      <c r="J884" s="52">
        <v>9362.43</v>
      </c>
      <c r="K884" s="3">
        <v>28461.360000000001</v>
      </c>
      <c r="L884" s="3" t="str">
        <f>TEXT(DATE(2000, Table1[[#This Row],[Month]], 1), "mmm")</f>
        <v>Dec</v>
      </c>
    </row>
    <row r="885" spans="1:12" x14ac:dyDescent="0.25">
      <c r="A885" t="s">
        <v>894</v>
      </c>
      <c r="B885" s="52">
        <v>2024</v>
      </c>
      <c r="C885" s="52">
        <v>2</v>
      </c>
      <c r="D885" t="s">
        <v>1104</v>
      </c>
      <c r="E885" t="s">
        <v>1107</v>
      </c>
      <c r="F885" t="s">
        <v>1012</v>
      </c>
      <c r="G885" t="s">
        <v>1014</v>
      </c>
      <c r="H885" t="s">
        <v>1017</v>
      </c>
      <c r="I885" t="s">
        <v>1019</v>
      </c>
      <c r="J885" s="52">
        <v>53990.67</v>
      </c>
      <c r="K885" s="3">
        <v>60814.38</v>
      </c>
      <c r="L885" s="3" t="str">
        <f>TEXT(DATE(2000, Table1[[#This Row],[Month]], 1), "mmm")</f>
        <v>Feb</v>
      </c>
    </row>
    <row r="886" spans="1:12" x14ac:dyDescent="0.25">
      <c r="A886" t="s">
        <v>895</v>
      </c>
      <c r="B886" s="52">
        <v>2023</v>
      </c>
      <c r="C886" s="52">
        <v>12</v>
      </c>
      <c r="D886" t="s">
        <v>1104</v>
      </c>
      <c r="E886" t="s">
        <v>1108</v>
      </c>
      <c r="F886" t="s">
        <v>1013</v>
      </c>
      <c r="G886" t="s">
        <v>1014</v>
      </c>
      <c r="H886" t="s">
        <v>1016</v>
      </c>
      <c r="I886" t="s">
        <v>1018</v>
      </c>
      <c r="J886" s="52">
        <v>72209.460000000006</v>
      </c>
      <c r="K886" s="3">
        <v>107483.42</v>
      </c>
      <c r="L886" s="3" t="str">
        <f>TEXT(DATE(2000, Table1[[#This Row],[Month]], 1), "mmm")</f>
        <v>Dec</v>
      </c>
    </row>
    <row r="887" spans="1:12" x14ac:dyDescent="0.25">
      <c r="A887" t="s">
        <v>896</v>
      </c>
      <c r="B887" s="52">
        <v>2023</v>
      </c>
      <c r="C887" s="52">
        <v>8</v>
      </c>
      <c r="D887" t="s">
        <v>1104</v>
      </c>
      <c r="E887" t="s">
        <v>1107</v>
      </c>
      <c r="F887" t="s">
        <v>1013</v>
      </c>
      <c r="G887" t="s">
        <v>1014</v>
      </c>
      <c r="H887" t="s">
        <v>1016</v>
      </c>
      <c r="I887" t="s">
        <v>1018</v>
      </c>
      <c r="J887" s="52">
        <v>84664.78</v>
      </c>
      <c r="K887" s="3">
        <v>118838.83</v>
      </c>
      <c r="L887" s="3" t="str">
        <f>TEXT(DATE(2000, Table1[[#This Row],[Month]], 1), "mmm")</f>
        <v>Aug</v>
      </c>
    </row>
    <row r="888" spans="1:12" x14ac:dyDescent="0.25">
      <c r="A888" t="s">
        <v>897</v>
      </c>
      <c r="B888" s="52">
        <v>2024</v>
      </c>
      <c r="C888" s="52">
        <v>10</v>
      </c>
      <c r="D888" t="s">
        <v>1103</v>
      </c>
      <c r="E888" t="s">
        <v>1108</v>
      </c>
      <c r="F888" t="s">
        <v>1012</v>
      </c>
      <c r="G888" t="s">
        <v>1014</v>
      </c>
      <c r="H888" t="s">
        <v>1013</v>
      </c>
      <c r="I888" t="s">
        <v>1018</v>
      </c>
      <c r="J888" s="52">
        <v>28982.48</v>
      </c>
      <c r="K888" s="3">
        <v>95649.35</v>
      </c>
      <c r="L888" s="3" t="str">
        <f>TEXT(DATE(2000, Table1[[#This Row],[Month]], 1), "mmm")</f>
        <v>Oct</v>
      </c>
    </row>
    <row r="889" spans="1:12" x14ac:dyDescent="0.25">
      <c r="A889" t="s">
        <v>898</v>
      </c>
      <c r="B889" s="52">
        <v>2023</v>
      </c>
      <c r="C889" s="52">
        <v>7</v>
      </c>
      <c r="D889" t="s">
        <v>1104</v>
      </c>
      <c r="E889" t="s">
        <v>1108</v>
      </c>
      <c r="F889" t="s">
        <v>1013</v>
      </c>
      <c r="G889" t="s">
        <v>1015</v>
      </c>
      <c r="H889" t="s">
        <v>1016</v>
      </c>
      <c r="I889" t="s">
        <v>1019</v>
      </c>
      <c r="J889" s="52">
        <v>46551.68</v>
      </c>
      <c r="K889" s="3">
        <v>51632.95</v>
      </c>
      <c r="L889" s="3" t="str">
        <f>TEXT(DATE(2000, Table1[[#This Row],[Month]], 1), "mmm")</f>
        <v>Jul</v>
      </c>
    </row>
    <row r="890" spans="1:12" x14ac:dyDescent="0.25">
      <c r="A890" t="s">
        <v>899</v>
      </c>
      <c r="B890" s="52">
        <v>2024</v>
      </c>
      <c r="C890" s="52">
        <v>3</v>
      </c>
      <c r="D890" t="s">
        <v>1104</v>
      </c>
      <c r="E890" t="s">
        <v>1107</v>
      </c>
      <c r="F890" t="s">
        <v>1012</v>
      </c>
      <c r="G890" t="s">
        <v>1015</v>
      </c>
      <c r="H890" t="s">
        <v>1016</v>
      </c>
      <c r="I890" t="s">
        <v>1019</v>
      </c>
      <c r="J890" s="52">
        <v>48279.08</v>
      </c>
      <c r="K890" s="3">
        <v>88304</v>
      </c>
      <c r="L890" s="3" t="str">
        <f>TEXT(DATE(2000, Table1[[#This Row],[Month]], 1), "mmm")</f>
        <v>Mar</v>
      </c>
    </row>
    <row r="891" spans="1:12" x14ac:dyDescent="0.25">
      <c r="A891" t="s">
        <v>900</v>
      </c>
      <c r="B891" s="52">
        <v>2023</v>
      </c>
      <c r="C891" s="52">
        <v>3</v>
      </c>
      <c r="D891" t="s">
        <v>1103</v>
      </c>
      <c r="E891" t="s">
        <v>1107</v>
      </c>
      <c r="F891" t="s">
        <v>1013</v>
      </c>
      <c r="G891" t="s">
        <v>1014</v>
      </c>
      <c r="H891" t="s">
        <v>1013</v>
      </c>
      <c r="I891" t="s">
        <v>1018</v>
      </c>
      <c r="J891" s="52">
        <v>51701.98</v>
      </c>
      <c r="K891" s="3">
        <v>59550.37</v>
      </c>
      <c r="L891" s="3" t="str">
        <f>TEXT(DATE(2000, Table1[[#This Row],[Month]], 1), "mmm")</f>
        <v>Mar</v>
      </c>
    </row>
    <row r="892" spans="1:12" x14ac:dyDescent="0.25">
      <c r="A892" t="s">
        <v>901</v>
      </c>
      <c r="B892" s="52">
        <v>2022</v>
      </c>
      <c r="C892" s="52">
        <v>1</v>
      </c>
      <c r="D892" t="s">
        <v>1103</v>
      </c>
      <c r="E892" t="s">
        <v>1108</v>
      </c>
      <c r="F892" t="s">
        <v>1013</v>
      </c>
      <c r="G892" t="s">
        <v>1014</v>
      </c>
      <c r="H892" t="s">
        <v>1017</v>
      </c>
      <c r="I892" t="s">
        <v>1019</v>
      </c>
      <c r="J892" s="52">
        <v>35951.82</v>
      </c>
      <c r="K892" s="3">
        <v>16075.84</v>
      </c>
      <c r="L892" s="3" t="str">
        <f>TEXT(DATE(2000, Table1[[#This Row],[Month]], 1), "mmm")</f>
        <v>Jan</v>
      </c>
    </row>
    <row r="893" spans="1:12" x14ac:dyDescent="0.25">
      <c r="A893" t="s">
        <v>902</v>
      </c>
      <c r="B893" s="52">
        <v>2023</v>
      </c>
      <c r="C893" s="52">
        <v>3</v>
      </c>
      <c r="D893" t="s">
        <v>1104</v>
      </c>
      <c r="E893" t="s">
        <v>1108</v>
      </c>
      <c r="F893" t="s">
        <v>1011</v>
      </c>
      <c r="G893" t="s">
        <v>1015</v>
      </c>
      <c r="H893" t="s">
        <v>1016</v>
      </c>
      <c r="I893" t="s">
        <v>1019</v>
      </c>
      <c r="J893" s="52">
        <v>14660.88</v>
      </c>
      <c r="K893" s="3">
        <v>22206.91</v>
      </c>
      <c r="L893" s="3" t="str">
        <f>TEXT(DATE(2000, Table1[[#This Row],[Month]], 1), "mmm")</f>
        <v>Mar</v>
      </c>
    </row>
    <row r="894" spans="1:12" x14ac:dyDescent="0.25">
      <c r="A894" t="s">
        <v>903</v>
      </c>
      <c r="B894" s="52">
        <v>2024</v>
      </c>
      <c r="C894" s="52">
        <v>7</v>
      </c>
      <c r="D894" t="s">
        <v>1104</v>
      </c>
      <c r="E894" t="s">
        <v>1107</v>
      </c>
      <c r="F894" t="s">
        <v>1013</v>
      </c>
      <c r="G894" t="s">
        <v>1015</v>
      </c>
      <c r="H894" t="s">
        <v>1013</v>
      </c>
      <c r="I894" t="s">
        <v>1018</v>
      </c>
      <c r="J894" s="52">
        <v>12986.78</v>
      </c>
      <c r="K894" s="3">
        <v>88087.82</v>
      </c>
      <c r="L894" s="3" t="str">
        <f>TEXT(DATE(2000, Table1[[#This Row],[Month]], 1), "mmm")</f>
        <v>Jul</v>
      </c>
    </row>
    <row r="895" spans="1:12" x14ac:dyDescent="0.25">
      <c r="A895" t="s">
        <v>904</v>
      </c>
      <c r="B895" s="52">
        <v>2024</v>
      </c>
      <c r="C895" s="52">
        <v>5</v>
      </c>
      <c r="D895" t="s">
        <v>1103</v>
      </c>
      <c r="E895" t="s">
        <v>1107</v>
      </c>
      <c r="F895" t="s">
        <v>1013</v>
      </c>
      <c r="G895" t="s">
        <v>1014</v>
      </c>
      <c r="H895" t="s">
        <v>1017</v>
      </c>
      <c r="I895" t="s">
        <v>1019</v>
      </c>
      <c r="J895" s="52">
        <v>63147.7</v>
      </c>
      <c r="K895" s="3">
        <v>81964.47</v>
      </c>
      <c r="L895" s="3" t="str">
        <f>TEXT(DATE(2000, Table1[[#This Row],[Month]], 1), "mmm")</f>
        <v>May</v>
      </c>
    </row>
    <row r="896" spans="1:12" x14ac:dyDescent="0.25">
      <c r="A896" t="s">
        <v>905</v>
      </c>
      <c r="B896" s="52">
        <v>2024</v>
      </c>
      <c r="C896" s="52">
        <v>12</v>
      </c>
      <c r="D896" t="s">
        <v>1104</v>
      </c>
      <c r="E896" t="s">
        <v>1108</v>
      </c>
      <c r="F896" t="s">
        <v>1012</v>
      </c>
      <c r="G896" t="s">
        <v>1015</v>
      </c>
      <c r="H896" t="s">
        <v>1013</v>
      </c>
      <c r="I896" t="s">
        <v>1020</v>
      </c>
      <c r="J896" s="52">
        <v>36848.629999999997</v>
      </c>
      <c r="K896" s="3">
        <v>115128.39</v>
      </c>
      <c r="L896" s="3" t="str">
        <f>TEXT(DATE(2000, Table1[[#This Row],[Month]], 1), "mmm")</f>
        <v>Dec</v>
      </c>
    </row>
    <row r="897" spans="1:12" x14ac:dyDescent="0.25">
      <c r="A897" t="s">
        <v>906</v>
      </c>
      <c r="B897" s="52">
        <v>2024</v>
      </c>
      <c r="C897" s="52">
        <v>1</v>
      </c>
      <c r="D897" t="s">
        <v>1104</v>
      </c>
      <c r="E897" t="s">
        <v>1108</v>
      </c>
      <c r="F897" t="s">
        <v>1012</v>
      </c>
      <c r="G897" t="s">
        <v>1014</v>
      </c>
      <c r="H897" t="s">
        <v>1017</v>
      </c>
      <c r="I897" t="s">
        <v>1018</v>
      </c>
      <c r="J897" s="52">
        <v>87233.4</v>
      </c>
      <c r="K897" s="3">
        <v>70564.479999999996</v>
      </c>
      <c r="L897" s="3" t="str">
        <f>TEXT(DATE(2000, Table1[[#This Row],[Month]], 1), "mmm")</f>
        <v>Jan</v>
      </c>
    </row>
    <row r="898" spans="1:12" x14ac:dyDescent="0.25">
      <c r="A898" t="s">
        <v>907</v>
      </c>
      <c r="B898" s="52">
        <v>2022</v>
      </c>
      <c r="C898" s="52">
        <v>1</v>
      </c>
      <c r="D898" t="s">
        <v>1103</v>
      </c>
      <c r="E898" t="s">
        <v>1107</v>
      </c>
      <c r="F898" t="s">
        <v>1011</v>
      </c>
      <c r="G898" t="s">
        <v>1014</v>
      </c>
      <c r="H898" t="s">
        <v>1013</v>
      </c>
      <c r="I898" t="s">
        <v>1018</v>
      </c>
      <c r="J898" s="52">
        <v>41366.43</v>
      </c>
      <c r="K898" s="3">
        <v>60038.61</v>
      </c>
      <c r="L898" s="3" t="str">
        <f>TEXT(DATE(2000, Table1[[#This Row],[Month]], 1), "mmm")</f>
        <v>Jan</v>
      </c>
    </row>
    <row r="899" spans="1:12" x14ac:dyDescent="0.25">
      <c r="A899" t="s">
        <v>908</v>
      </c>
      <c r="B899" s="52">
        <v>2022</v>
      </c>
      <c r="C899" s="52">
        <v>8</v>
      </c>
      <c r="D899" t="s">
        <v>1103</v>
      </c>
      <c r="E899" t="s">
        <v>1108</v>
      </c>
      <c r="F899" t="s">
        <v>1011</v>
      </c>
      <c r="G899" t="s">
        <v>1014</v>
      </c>
      <c r="H899" t="s">
        <v>1016</v>
      </c>
      <c r="I899" t="s">
        <v>1019</v>
      </c>
      <c r="J899" s="52">
        <v>70184.429999999993</v>
      </c>
      <c r="K899" s="3">
        <v>96387.03</v>
      </c>
      <c r="L899" s="3" t="str">
        <f>TEXT(DATE(2000, Table1[[#This Row],[Month]], 1), "mmm")</f>
        <v>Aug</v>
      </c>
    </row>
    <row r="900" spans="1:12" x14ac:dyDescent="0.25">
      <c r="A900" t="s">
        <v>909</v>
      </c>
      <c r="B900" s="52">
        <v>2022</v>
      </c>
      <c r="C900" s="52">
        <v>12</v>
      </c>
      <c r="D900" t="s">
        <v>1103</v>
      </c>
      <c r="E900" t="s">
        <v>1108</v>
      </c>
      <c r="F900" t="s">
        <v>1011</v>
      </c>
      <c r="G900" t="s">
        <v>1015</v>
      </c>
      <c r="H900" t="s">
        <v>1017</v>
      </c>
      <c r="I900" t="s">
        <v>1019</v>
      </c>
      <c r="J900" s="52">
        <v>89696.37</v>
      </c>
      <c r="K900" s="3">
        <v>118157.49</v>
      </c>
      <c r="L900" s="3" t="str">
        <f>TEXT(DATE(2000, Table1[[#This Row],[Month]], 1), "mmm")</f>
        <v>Dec</v>
      </c>
    </row>
    <row r="901" spans="1:12" x14ac:dyDescent="0.25">
      <c r="A901" t="s">
        <v>910</v>
      </c>
      <c r="B901" s="52">
        <v>2022</v>
      </c>
      <c r="C901" s="52">
        <v>12</v>
      </c>
      <c r="D901" t="s">
        <v>1104</v>
      </c>
      <c r="E901" t="s">
        <v>1108</v>
      </c>
      <c r="F901" t="s">
        <v>1012</v>
      </c>
      <c r="G901" t="s">
        <v>1014</v>
      </c>
      <c r="H901" t="s">
        <v>1013</v>
      </c>
      <c r="I901" t="s">
        <v>1020</v>
      </c>
      <c r="J901" s="52">
        <v>65869.94</v>
      </c>
      <c r="K901" s="3">
        <v>60067.09</v>
      </c>
      <c r="L901" s="3" t="str">
        <f>TEXT(DATE(2000, Table1[[#This Row],[Month]], 1), "mmm")</f>
        <v>Dec</v>
      </c>
    </row>
    <row r="902" spans="1:12" x14ac:dyDescent="0.25">
      <c r="A902" t="s">
        <v>911</v>
      </c>
      <c r="B902" s="52">
        <v>2023</v>
      </c>
      <c r="C902" s="52">
        <v>6</v>
      </c>
      <c r="D902" t="s">
        <v>1104</v>
      </c>
      <c r="E902" t="s">
        <v>1107</v>
      </c>
      <c r="F902" t="s">
        <v>1013</v>
      </c>
      <c r="G902" t="s">
        <v>1015</v>
      </c>
      <c r="H902" t="s">
        <v>1013</v>
      </c>
      <c r="I902" t="s">
        <v>1019</v>
      </c>
      <c r="J902" s="52">
        <v>93893.64</v>
      </c>
      <c r="K902" s="3">
        <v>115057</v>
      </c>
      <c r="L902" s="3" t="str">
        <f>TEXT(DATE(2000, Table1[[#This Row],[Month]], 1), "mmm")</f>
        <v>Jun</v>
      </c>
    </row>
    <row r="903" spans="1:12" x14ac:dyDescent="0.25">
      <c r="A903" t="s">
        <v>912</v>
      </c>
      <c r="B903" s="52">
        <v>2023</v>
      </c>
      <c r="C903" s="52">
        <v>3</v>
      </c>
      <c r="D903" t="s">
        <v>1104</v>
      </c>
      <c r="E903" t="s">
        <v>1108</v>
      </c>
      <c r="F903" t="s">
        <v>1011</v>
      </c>
      <c r="G903" t="s">
        <v>1015</v>
      </c>
      <c r="H903" t="s">
        <v>1017</v>
      </c>
      <c r="I903" t="s">
        <v>1018</v>
      </c>
      <c r="J903" s="52">
        <v>23729.11</v>
      </c>
      <c r="K903" s="3">
        <v>66937.47</v>
      </c>
      <c r="L903" s="3" t="str">
        <f>TEXT(DATE(2000, Table1[[#This Row],[Month]], 1), "mmm")</f>
        <v>Mar</v>
      </c>
    </row>
    <row r="904" spans="1:12" x14ac:dyDescent="0.25">
      <c r="A904" t="s">
        <v>913</v>
      </c>
      <c r="B904" s="52">
        <v>2022</v>
      </c>
      <c r="C904" s="52">
        <v>11</v>
      </c>
      <c r="D904" t="s">
        <v>1104</v>
      </c>
      <c r="E904" t="s">
        <v>1107</v>
      </c>
      <c r="F904" t="s">
        <v>1011</v>
      </c>
      <c r="G904" t="s">
        <v>1014</v>
      </c>
      <c r="H904" t="s">
        <v>1017</v>
      </c>
      <c r="I904" t="s">
        <v>1018</v>
      </c>
      <c r="J904" s="52">
        <v>52755.76</v>
      </c>
      <c r="K904" s="3">
        <v>75055.59</v>
      </c>
      <c r="L904" s="3" t="str">
        <f>TEXT(DATE(2000, Table1[[#This Row],[Month]], 1), "mmm")</f>
        <v>Nov</v>
      </c>
    </row>
    <row r="905" spans="1:12" x14ac:dyDescent="0.25">
      <c r="A905" t="s">
        <v>914</v>
      </c>
      <c r="B905" s="52">
        <v>2023</v>
      </c>
      <c r="C905" s="52">
        <v>12</v>
      </c>
      <c r="D905" t="s">
        <v>1104</v>
      </c>
      <c r="E905" t="s">
        <v>1107</v>
      </c>
      <c r="F905" t="s">
        <v>1011</v>
      </c>
      <c r="G905" t="s">
        <v>1014</v>
      </c>
      <c r="H905" t="s">
        <v>1017</v>
      </c>
      <c r="I905" t="s">
        <v>1019</v>
      </c>
      <c r="J905" s="52">
        <v>34688.71</v>
      </c>
      <c r="K905" s="3">
        <v>12462</v>
      </c>
      <c r="L905" s="3" t="str">
        <f>TEXT(DATE(2000, Table1[[#This Row],[Month]], 1), "mmm")</f>
        <v>Dec</v>
      </c>
    </row>
    <row r="906" spans="1:12" x14ac:dyDescent="0.25">
      <c r="A906" t="s">
        <v>915</v>
      </c>
      <c r="B906" s="52">
        <v>2022</v>
      </c>
      <c r="C906" s="52">
        <v>11</v>
      </c>
      <c r="D906" t="s">
        <v>1104</v>
      </c>
      <c r="E906" t="s">
        <v>1108</v>
      </c>
      <c r="F906" t="s">
        <v>1012</v>
      </c>
      <c r="G906" t="s">
        <v>1015</v>
      </c>
      <c r="H906" t="s">
        <v>1013</v>
      </c>
      <c r="I906" t="s">
        <v>1020</v>
      </c>
      <c r="J906" s="52">
        <v>91298.29</v>
      </c>
      <c r="K906" s="3">
        <v>28459.82</v>
      </c>
      <c r="L906" s="3" t="str">
        <f>TEXT(DATE(2000, Table1[[#This Row],[Month]], 1), "mmm")</f>
        <v>Nov</v>
      </c>
    </row>
    <row r="907" spans="1:12" x14ac:dyDescent="0.25">
      <c r="A907" t="s">
        <v>916</v>
      </c>
      <c r="B907" s="52">
        <v>2022</v>
      </c>
      <c r="C907" s="52">
        <v>11</v>
      </c>
      <c r="D907" t="s">
        <v>1104</v>
      </c>
      <c r="E907" t="s">
        <v>1107</v>
      </c>
      <c r="F907" t="s">
        <v>1013</v>
      </c>
      <c r="G907" t="s">
        <v>1015</v>
      </c>
      <c r="H907" t="s">
        <v>1013</v>
      </c>
      <c r="I907" t="s">
        <v>1018</v>
      </c>
      <c r="J907" s="52">
        <v>27185.15</v>
      </c>
      <c r="K907" s="3">
        <v>109801.41</v>
      </c>
      <c r="L907" s="3" t="str">
        <f>TEXT(DATE(2000, Table1[[#This Row],[Month]], 1), "mmm")</f>
        <v>Nov</v>
      </c>
    </row>
    <row r="908" spans="1:12" x14ac:dyDescent="0.25">
      <c r="A908" t="s">
        <v>917</v>
      </c>
      <c r="B908" s="52">
        <v>2024</v>
      </c>
      <c r="C908" s="52">
        <v>7</v>
      </c>
      <c r="D908" t="s">
        <v>1104</v>
      </c>
      <c r="E908" t="s">
        <v>1107</v>
      </c>
      <c r="F908" t="s">
        <v>1013</v>
      </c>
      <c r="G908" t="s">
        <v>1014</v>
      </c>
      <c r="H908" t="s">
        <v>1016</v>
      </c>
      <c r="I908" t="s">
        <v>1019</v>
      </c>
      <c r="J908" s="52">
        <v>86243.73</v>
      </c>
      <c r="K908" s="3">
        <v>32777.93</v>
      </c>
      <c r="L908" s="3" t="str">
        <f>TEXT(DATE(2000, Table1[[#This Row],[Month]], 1), "mmm")</f>
        <v>Jul</v>
      </c>
    </row>
    <row r="909" spans="1:12" x14ac:dyDescent="0.25">
      <c r="A909" t="s">
        <v>918</v>
      </c>
      <c r="B909" s="52">
        <v>2024</v>
      </c>
      <c r="C909" s="52">
        <v>10</v>
      </c>
      <c r="D909" t="s">
        <v>1103</v>
      </c>
      <c r="E909" t="s">
        <v>1107</v>
      </c>
      <c r="F909" t="s">
        <v>1011</v>
      </c>
      <c r="G909" t="s">
        <v>1015</v>
      </c>
      <c r="H909" t="s">
        <v>1017</v>
      </c>
      <c r="I909" t="s">
        <v>1019</v>
      </c>
      <c r="J909" s="52">
        <v>56171.48</v>
      </c>
      <c r="K909" s="3">
        <v>15335.02</v>
      </c>
      <c r="L909" s="3" t="str">
        <f>TEXT(DATE(2000, Table1[[#This Row],[Month]], 1), "mmm")</f>
        <v>Oct</v>
      </c>
    </row>
    <row r="910" spans="1:12" x14ac:dyDescent="0.25">
      <c r="A910" t="s">
        <v>919</v>
      </c>
      <c r="B910" s="52">
        <v>2023</v>
      </c>
      <c r="C910" s="52">
        <v>8</v>
      </c>
      <c r="D910" t="s">
        <v>1104</v>
      </c>
      <c r="E910" t="s">
        <v>1107</v>
      </c>
      <c r="F910" t="s">
        <v>1011</v>
      </c>
      <c r="G910" t="s">
        <v>1015</v>
      </c>
      <c r="H910" t="s">
        <v>1016</v>
      </c>
      <c r="I910" t="s">
        <v>1019</v>
      </c>
      <c r="J910" s="52">
        <v>8659.44</v>
      </c>
      <c r="K910" s="3">
        <v>58051.61</v>
      </c>
      <c r="L910" s="3" t="str">
        <f>TEXT(DATE(2000, Table1[[#This Row],[Month]], 1), "mmm")</f>
        <v>Aug</v>
      </c>
    </row>
    <row r="911" spans="1:12" x14ac:dyDescent="0.25">
      <c r="A911" t="s">
        <v>920</v>
      </c>
      <c r="B911" s="52">
        <v>2023</v>
      </c>
      <c r="C911" s="52">
        <v>3</v>
      </c>
      <c r="D911" t="s">
        <v>1104</v>
      </c>
      <c r="E911" t="s">
        <v>1108</v>
      </c>
      <c r="F911" t="s">
        <v>1013</v>
      </c>
      <c r="G911" t="s">
        <v>1014</v>
      </c>
      <c r="H911" t="s">
        <v>1017</v>
      </c>
      <c r="I911" t="s">
        <v>1018</v>
      </c>
      <c r="J911" s="52">
        <v>34751.019999999997</v>
      </c>
      <c r="K911" s="3">
        <v>85867.42</v>
      </c>
      <c r="L911" s="3" t="str">
        <f>TEXT(DATE(2000, Table1[[#This Row],[Month]], 1), "mmm")</f>
        <v>Mar</v>
      </c>
    </row>
    <row r="912" spans="1:12" x14ac:dyDescent="0.25">
      <c r="A912" t="s">
        <v>921</v>
      </c>
      <c r="B912" s="52">
        <v>2024</v>
      </c>
      <c r="C912" s="52">
        <v>6</v>
      </c>
      <c r="D912" t="s">
        <v>1104</v>
      </c>
      <c r="E912" t="s">
        <v>1107</v>
      </c>
      <c r="F912" t="s">
        <v>1012</v>
      </c>
      <c r="G912" t="s">
        <v>1015</v>
      </c>
      <c r="H912" t="s">
        <v>1016</v>
      </c>
      <c r="I912" t="s">
        <v>1019</v>
      </c>
      <c r="J912" s="52">
        <v>43189.83</v>
      </c>
      <c r="K912" s="3">
        <v>70634.63</v>
      </c>
      <c r="L912" s="3" t="str">
        <f>TEXT(DATE(2000, Table1[[#This Row],[Month]], 1), "mmm")</f>
        <v>Jun</v>
      </c>
    </row>
    <row r="913" spans="1:12" x14ac:dyDescent="0.25">
      <c r="A913" t="s">
        <v>922</v>
      </c>
      <c r="B913" s="52">
        <v>2023</v>
      </c>
      <c r="C913" s="52">
        <v>8</v>
      </c>
      <c r="D913" t="s">
        <v>1103</v>
      </c>
      <c r="E913" t="s">
        <v>1108</v>
      </c>
      <c r="F913" t="s">
        <v>1013</v>
      </c>
      <c r="G913" t="s">
        <v>1015</v>
      </c>
      <c r="H913" t="s">
        <v>1017</v>
      </c>
      <c r="I913" t="s">
        <v>1019</v>
      </c>
      <c r="J913" s="52">
        <v>63044.22</v>
      </c>
      <c r="K913" s="3">
        <v>19399.419999999998</v>
      </c>
      <c r="L913" s="3" t="str">
        <f>TEXT(DATE(2000, Table1[[#This Row],[Month]], 1), "mmm")</f>
        <v>Aug</v>
      </c>
    </row>
    <row r="914" spans="1:12" x14ac:dyDescent="0.25">
      <c r="A914" t="s">
        <v>923</v>
      </c>
      <c r="B914" s="52">
        <v>2022</v>
      </c>
      <c r="C914" s="52">
        <v>8</v>
      </c>
      <c r="D914" t="s">
        <v>1104</v>
      </c>
      <c r="E914" t="s">
        <v>1108</v>
      </c>
      <c r="F914" t="s">
        <v>1012</v>
      </c>
      <c r="G914" t="s">
        <v>1014</v>
      </c>
      <c r="H914" t="s">
        <v>1013</v>
      </c>
      <c r="I914" t="s">
        <v>1020</v>
      </c>
      <c r="J914" s="52">
        <v>6608.48</v>
      </c>
      <c r="K914" s="3">
        <v>12021.43</v>
      </c>
      <c r="L914" s="3" t="str">
        <f>TEXT(DATE(2000, Table1[[#This Row],[Month]], 1), "mmm")</f>
        <v>Aug</v>
      </c>
    </row>
    <row r="915" spans="1:12" x14ac:dyDescent="0.25">
      <c r="A915" t="s">
        <v>924</v>
      </c>
      <c r="B915" s="52">
        <v>2024</v>
      </c>
      <c r="C915" s="52">
        <v>10</v>
      </c>
      <c r="D915" t="s">
        <v>1104</v>
      </c>
      <c r="E915" t="s">
        <v>1107</v>
      </c>
      <c r="F915" t="s">
        <v>1013</v>
      </c>
      <c r="G915" t="s">
        <v>1015</v>
      </c>
      <c r="H915" t="s">
        <v>1013</v>
      </c>
      <c r="I915" t="s">
        <v>1020</v>
      </c>
      <c r="J915" s="52">
        <v>41946.45</v>
      </c>
      <c r="K915" s="3">
        <v>95359.82</v>
      </c>
      <c r="L915" s="3" t="str">
        <f>TEXT(DATE(2000, Table1[[#This Row],[Month]], 1), "mmm")</f>
        <v>Oct</v>
      </c>
    </row>
    <row r="916" spans="1:12" x14ac:dyDescent="0.25">
      <c r="A916" t="s">
        <v>925</v>
      </c>
      <c r="B916" s="52">
        <v>2023</v>
      </c>
      <c r="C916" s="52">
        <v>1</v>
      </c>
      <c r="D916" t="s">
        <v>1103</v>
      </c>
      <c r="E916" t="s">
        <v>1108</v>
      </c>
      <c r="F916" t="s">
        <v>1011</v>
      </c>
      <c r="G916" t="s">
        <v>1015</v>
      </c>
      <c r="H916" t="s">
        <v>1013</v>
      </c>
      <c r="I916" t="s">
        <v>1019</v>
      </c>
      <c r="J916" s="52">
        <v>88774.02</v>
      </c>
      <c r="K916" s="3">
        <v>74461.81</v>
      </c>
      <c r="L916" s="3" t="str">
        <f>TEXT(DATE(2000, Table1[[#This Row],[Month]], 1), "mmm")</f>
        <v>Jan</v>
      </c>
    </row>
    <row r="917" spans="1:12" x14ac:dyDescent="0.25">
      <c r="A917" t="s">
        <v>926</v>
      </c>
      <c r="B917" s="52">
        <v>2024</v>
      </c>
      <c r="C917" s="52">
        <v>12</v>
      </c>
      <c r="D917" t="s">
        <v>1104</v>
      </c>
      <c r="E917" t="s">
        <v>1107</v>
      </c>
      <c r="F917" t="s">
        <v>1012</v>
      </c>
      <c r="G917" t="s">
        <v>1015</v>
      </c>
      <c r="H917" t="s">
        <v>1016</v>
      </c>
      <c r="I917" t="s">
        <v>1020</v>
      </c>
      <c r="J917" s="52">
        <v>87653.11</v>
      </c>
      <c r="K917" s="3">
        <v>49192.06</v>
      </c>
      <c r="L917" s="3" t="str">
        <f>TEXT(DATE(2000, Table1[[#This Row],[Month]], 1), "mmm")</f>
        <v>Dec</v>
      </c>
    </row>
    <row r="918" spans="1:12" x14ac:dyDescent="0.25">
      <c r="A918" t="s">
        <v>927</v>
      </c>
      <c r="B918" s="52">
        <v>2023</v>
      </c>
      <c r="C918" s="52">
        <v>9</v>
      </c>
      <c r="D918" t="s">
        <v>1103</v>
      </c>
      <c r="E918" t="s">
        <v>1108</v>
      </c>
      <c r="F918" t="s">
        <v>1013</v>
      </c>
      <c r="G918" t="s">
        <v>1014</v>
      </c>
      <c r="H918" t="s">
        <v>1013</v>
      </c>
      <c r="I918" t="s">
        <v>1020</v>
      </c>
      <c r="J918" s="52">
        <v>82754.73</v>
      </c>
      <c r="K918" s="3">
        <v>96154.21</v>
      </c>
      <c r="L918" s="3" t="str">
        <f>TEXT(DATE(2000, Table1[[#This Row],[Month]], 1), "mmm")</f>
        <v>Sep</v>
      </c>
    </row>
    <row r="919" spans="1:12" x14ac:dyDescent="0.25">
      <c r="A919" t="s">
        <v>928</v>
      </c>
      <c r="B919" s="52">
        <v>2022</v>
      </c>
      <c r="C919" s="52">
        <v>1</v>
      </c>
      <c r="D919" t="s">
        <v>1104</v>
      </c>
      <c r="E919" t="s">
        <v>1107</v>
      </c>
      <c r="F919" t="s">
        <v>1011</v>
      </c>
      <c r="G919" t="s">
        <v>1014</v>
      </c>
      <c r="H919" t="s">
        <v>1013</v>
      </c>
      <c r="I919" t="s">
        <v>1018</v>
      </c>
      <c r="J919" s="52">
        <v>89436.31</v>
      </c>
      <c r="K919" s="3">
        <v>30953.67</v>
      </c>
      <c r="L919" s="3" t="str">
        <f>TEXT(DATE(2000, Table1[[#This Row],[Month]], 1), "mmm")</f>
        <v>Jan</v>
      </c>
    </row>
    <row r="920" spans="1:12" x14ac:dyDescent="0.25">
      <c r="A920" t="s">
        <v>929</v>
      </c>
      <c r="B920" s="52">
        <v>2023</v>
      </c>
      <c r="C920" s="52">
        <v>8</v>
      </c>
      <c r="D920" t="s">
        <v>1104</v>
      </c>
      <c r="E920" t="s">
        <v>1108</v>
      </c>
      <c r="F920" t="s">
        <v>1012</v>
      </c>
      <c r="G920" t="s">
        <v>1014</v>
      </c>
      <c r="H920" t="s">
        <v>1017</v>
      </c>
      <c r="I920" t="s">
        <v>1020</v>
      </c>
      <c r="J920" s="52">
        <v>5696.04</v>
      </c>
      <c r="K920" s="3">
        <v>43084.87</v>
      </c>
      <c r="L920" s="3" t="str">
        <f>TEXT(DATE(2000, Table1[[#This Row],[Month]], 1), "mmm")</f>
        <v>Aug</v>
      </c>
    </row>
    <row r="921" spans="1:12" x14ac:dyDescent="0.25">
      <c r="A921" t="s">
        <v>930</v>
      </c>
      <c r="B921" s="52">
        <v>2024</v>
      </c>
      <c r="C921" s="52">
        <v>8</v>
      </c>
      <c r="D921" t="s">
        <v>1103</v>
      </c>
      <c r="E921" t="s">
        <v>1108</v>
      </c>
      <c r="F921" t="s">
        <v>1011</v>
      </c>
      <c r="G921" t="s">
        <v>1014</v>
      </c>
      <c r="H921" t="s">
        <v>1017</v>
      </c>
      <c r="I921" t="s">
        <v>1019</v>
      </c>
      <c r="J921" s="52">
        <v>82597.81</v>
      </c>
      <c r="K921" s="3">
        <v>109751.92</v>
      </c>
      <c r="L921" s="3" t="str">
        <f>TEXT(DATE(2000, Table1[[#This Row],[Month]], 1), "mmm")</f>
        <v>Aug</v>
      </c>
    </row>
    <row r="922" spans="1:12" x14ac:dyDescent="0.25">
      <c r="A922" t="s">
        <v>931</v>
      </c>
      <c r="B922" s="52">
        <v>2024</v>
      </c>
      <c r="C922" s="52">
        <v>9</v>
      </c>
      <c r="D922" t="s">
        <v>1103</v>
      </c>
      <c r="E922" t="s">
        <v>1107</v>
      </c>
      <c r="F922" t="s">
        <v>1013</v>
      </c>
      <c r="G922" t="s">
        <v>1015</v>
      </c>
      <c r="H922" t="s">
        <v>1016</v>
      </c>
      <c r="I922" t="s">
        <v>1018</v>
      </c>
      <c r="J922" s="52">
        <v>16278.69</v>
      </c>
      <c r="K922" s="3">
        <v>7203.64</v>
      </c>
      <c r="L922" s="3" t="str">
        <f>TEXT(DATE(2000, Table1[[#This Row],[Month]], 1), "mmm")</f>
        <v>Sep</v>
      </c>
    </row>
    <row r="923" spans="1:12" x14ac:dyDescent="0.25">
      <c r="A923" t="s">
        <v>932</v>
      </c>
      <c r="B923" s="52">
        <v>2024</v>
      </c>
      <c r="C923" s="52">
        <v>3</v>
      </c>
      <c r="D923" t="s">
        <v>1103</v>
      </c>
      <c r="E923" t="s">
        <v>1107</v>
      </c>
      <c r="F923" t="s">
        <v>1012</v>
      </c>
      <c r="G923" t="s">
        <v>1014</v>
      </c>
      <c r="H923" t="s">
        <v>1017</v>
      </c>
      <c r="I923" t="s">
        <v>1020</v>
      </c>
      <c r="J923" s="52">
        <v>49205</v>
      </c>
      <c r="K923" s="3">
        <v>42753.279999999999</v>
      </c>
      <c r="L923" s="3" t="str">
        <f>TEXT(DATE(2000, Table1[[#This Row],[Month]], 1), "mmm")</f>
        <v>Mar</v>
      </c>
    </row>
    <row r="924" spans="1:12" x14ac:dyDescent="0.25">
      <c r="A924" t="s">
        <v>933</v>
      </c>
      <c r="B924" s="52">
        <v>2023</v>
      </c>
      <c r="C924" s="52">
        <v>3</v>
      </c>
      <c r="D924" t="s">
        <v>1104</v>
      </c>
      <c r="E924" t="s">
        <v>1108</v>
      </c>
      <c r="F924" t="s">
        <v>1013</v>
      </c>
      <c r="G924" t="s">
        <v>1014</v>
      </c>
      <c r="H924" t="s">
        <v>1013</v>
      </c>
      <c r="I924" t="s">
        <v>1020</v>
      </c>
      <c r="J924" s="52">
        <v>56379.62</v>
      </c>
      <c r="K924" s="3">
        <v>16413.68</v>
      </c>
      <c r="L924" s="3" t="str">
        <f>TEXT(DATE(2000, Table1[[#This Row],[Month]], 1), "mmm")</f>
        <v>Mar</v>
      </c>
    </row>
    <row r="925" spans="1:12" x14ac:dyDescent="0.25">
      <c r="A925" t="s">
        <v>934</v>
      </c>
      <c r="B925" s="52">
        <v>2023</v>
      </c>
      <c r="C925" s="52">
        <v>5</v>
      </c>
      <c r="D925" t="s">
        <v>1103</v>
      </c>
      <c r="E925" t="s">
        <v>1107</v>
      </c>
      <c r="F925" t="s">
        <v>1011</v>
      </c>
      <c r="G925" t="s">
        <v>1014</v>
      </c>
      <c r="H925" t="s">
        <v>1013</v>
      </c>
      <c r="I925" t="s">
        <v>1019</v>
      </c>
      <c r="J925" s="52">
        <v>68096.73</v>
      </c>
      <c r="K925" s="3">
        <v>92234.33</v>
      </c>
      <c r="L925" s="3" t="str">
        <f>TEXT(DATE(2000, Table1[[#This Row],[Month]], 1), "mmm")</f>
        <v>May</v>
      </c>
    </row>
    <row r="926" spans="1:12" x14ac:dyDescent="0.25">
      <c r="A926" t="s">
        <v>935</v>
      </c>
      <c r="B926" s="52">
        <v>2024</v>
      </c>
      <c r="C926" s="52">
        <v>3</v>
      </c>
      <c r="D926" t="s">
        <v>1104</v>
      </c>
      <c r="E926" t="s">
        <v>1107</v>
      </c>
      <c r="F926" t="s">
        <v>1012</v>
      </c>
      <c r="G926" t="s">
        <v>1015</v>
      </c>
      <c r="H926" t="s">
        <v>1016</v>
      </c>
      <c r="I926" t="s">
        <v>1020</v>
      </c>
      <c r="J926" s="52">
        <v>27500.01</v>
      </c>
      <c r="K926" s="3">
        <v>17404.490000000002</v>
      </c>
      <c r="L926" s="3" t="str">
        <f>TEXT(DATE(2000, Table1[[#This Row],[Month]], 1), "mmm")</f>
        <v>Mar</v>
      </c>
    </row>
    <row r="927" spans="1:12" x14ac:dyDescent="0.25">
      <c r="A927" t="s">
        <v>936</v>
      </c>
      <c r="B927" s="52">
        <v>2023</v>
      </c>
      <c r="C927" s="52">
        <v>7</v>
      </c>
      <c r="D927" t="s">
        <v>1104</v>
      </c>
      <c r="E927" t="s">
        <v>1108</v>
      </c>
      <c r="F927" t="s">
        <v>1011</v>
      </c>
      <c r="G927" t="s">
        <v>1015</v>
      </c>
      <c r="H927" t="s">
        <v>1016</v>
      </c>
      <c r="I927" t="s">
        <v>1020</v>
      </c>
      <c r="J927" s="52">
        <v>84272.52</v>
      </c>
      <c r="K927" s="3">
        <v>65678.42</v>
      </c>
      <c r="L927" s="3" t="str">
        <f>TEXT(DATE(2000, Table1[[#This Row],[Month]], 1), "mmm")</f>
        <v>Jul</v>
      </c>
    </row>
    <row r="928" spans="1:12" x14ac:dyDescent="0.25">
      <c r="A928" t="s">
        <v>937</v>
      </c>
      <c r="B928" s="52">
        <v>2022</v>
      </c>
      <c r="C928" s="52">
        <v>8</v>
      </c>
      <c r="D928" t="s">
        <v>1104</v>
      </c>
      <c r="E928" t="s">
        <v>1108</v>
      </c>
      <c r="F928" t="s">
        <v>1011</v>
      </c>
      <c r="G928" t="s">
        <v>1015</v>
      </c>
      <c r="H928" t="s">
        <v>1017</v>
      </c>
      <c r="I928" t="s">
        <v>1019</v>
      </c>
      <c r="J928" s="52">
        <v>26321.37</v>
      </c>
      <c r="K928" s="3">
        <v>112438.52</v>
      </c>
      <c r="L928" s="3" t="str">
        <f>TEXT(DATE(2000, Table1[[#This Row],[Month]], 1), "mmm")</f>
        <v>Aug</v>
      </c>
    </row>
    <row r="929" spans="1:12" x14ac:dyDescent="0.25">
      <c r="A929" t="s">
        <v>938</v>
      </c>
      <c r="B929" s="52">
        <v>2022</v>
      </c>
      <c r="C929" s="52">
        <v>9</v>
      </c>
      <c r="D929" t="s">
        <v>1104</v>
      </c>
      <c r="E929" t="s">
        <v>1107</v>
      </c>
      <c r="F929" t="s">
        <v>1011</v>
      </c>
      <c r="G929" t="s">
        <v>1014</v>
      </c>
      <c r="H929" t="s">
        <v>1013</v>
      </c>
      <c r="I929" t="s">
        <v>1019</v>
      </c>
      <c r="J929" s="52">
        <v>92957.98</v>
      </c>
      <c r="K929" s="3">
        <v>100993.58</v>
      </c>
      <c r="L929" s="3" t="str">
        <f>TEXT(DATE(2000, Table1[[#This Row],[Month]], 1), "mmm")</f>
        <v>Sep</v>
      </c>
    </row>
    <row r="930" spans="1:12" x14ac:dyDescent="0.25">
      <c r="A930" t="s">
        <v>939</v>
      </c>
      <c r="B930" s="52">
        <v>2024</v>
      </c>
      <c r="C930" s="52">
        <v>12</v>
      </c>
      <c r="D930" t="s">
        <v>1104</v>
      </c>
      <c r="E930" t="s">
        <v>1108</v>
      </c>
      <c r="F930" t="s">
        <v>1011</v>
      </c>
      <c r="G930" t="s">
        <v>1015</v>
      </c>
      <c r="H930" t="s">
        <v>1017</v>
      </c>
      <c r="I930" t="s">
        <v>1020</v>
      </c>
      <c r="J930" s="52">
        <v>39473.1</v>
      </c>
      <c r="K930" s="3">
        <v>82599.350000000006</v>
      </c>
      <c r="L930" s="3" t="str">
        <f>TEXT(DATE(2000, Table1[[#This Row],[Month]], 1), "mmm")</f>
        <v>Dec</v>
      </c>
    </row>
    <row r="931" spans="1:12" x14ac:dyDescent="0.25">
      <c r="A931" t="s">
        <v>940</v>
      </c>
      <c r="B931" s="52">
        <v>2024</v>
      </c>
      <c r="C931" s="52">
        <v>7</v>
      </c>
      <c r="D931" t="s">
        <v>1103</v>
      </c>
      <c r="E931" t="s">
        <v>1108</v>
      </c>
      <c r="F931" t="s">
        <v>1013</v>
      </c>
      <c r="G931" t="s">
        <v>1014</v>
      </c>
      <c r="H931" t="s">
        <v>1016</v>
      </c>
      <c r="I931" t="s">
        <v>1018</v>
      </c>
      <c r="J931" s="52">
        <v>19309.04</v>
      </c>
      <c r="K931" s="3">
        <v>10252.35</v>
      </c>
      <c r="L931" s="3" t="str">
        <f>TEXT(DATE(2000, Table1[[#This Row],[Month]], 1), "mmm")</f>
        <v>Jul</v>
      </c>
    </row>
    <row r="932" spans="1:12" x14ac:dyDescent="0.25">
      <c r="A932" t="s">
        <v>941</v>
      </c>
      <c r="B932" s="52">
        <v>2023</v>
      </c>
      <c r="C932" s="52">
        <v>1</v>
      </c>
      <c r="D932" t="s">
        <v>1104</v>
      </c>
      <c r="E932" t="s">
        <v>1108</v>
      </c>
      <c r="F932" t="s">
        <v>1013</v>
      </c>
      <c r="G932" t="s">
        <v>1015</v>
      </c>
      <c r="H932" t="s">
        <v>1013</v>
      </c>
      <c r="I932" t="s">
        <v>1019</v>
      </c>
      <c r="J932" s="52">
        <v>21185.72</v>
      </c>
      <c r="K932" s="3">
        <v>46099.61</v>
      </c>
      <c r="L932" s="3" t="str">
        <f>TEXT(DATE(2000, Table1[[#This Row],[Month]], 1), "mmm")</f>
        <v>Jan</v>
      </c>
    </row>
    <row r="933" spans="1:12" x14ac:dyDescent="0.25">
      <c r="A933" t="s">
        <v>942</v>
      </c>
      <c r="B933" s="52">
        <v>2022</v>
      </c>
      <c r="C933" s="52">
        <v>12</v>
      </c>
      <c r="D933" t="s">
        <v>1103</v>
      </c>
      <c r="E933" t="s">
        <v>1107</v>
      </c>
      <c r="F933" t="s">
        <v>1013</v>
      </c>
      <c r="G933" t="s">
        <v>1014</v>
      </c>
      <c r="H933" t="s">
        <v>1016</v>
      </c>
      <c r="I933" t="s">
        <v>1019</v>
      </c>
      <c r="J933" s="52">
        <v>41079.35</v>
      </c>
      <c r="K933" s="3">
        <v>6434.9</v>
      </c>
      <c r="L933" s="3" t="str">
        <f>TEXT(DATE(2000, Table1[[#This Row],[Month]], 1), "mmm")</f>
        <v>Dec</v>
      </c>
    </row>
    <row r="934" spans="1:12" x14ac:dyDescent="0.25">
      <c r="A934" t="s">
        <v>943</v>
      </c>
      <c r="B934" s="52">
        <v>2022</v>
      </c>
      <c r="C934" s="52">
        <v>12</v>
      </c>
      <c r="D934" t="s">
        <v>1104</v>
      </c>
      <c r="E934" t="s">
        <v>1107</v>
      </c>
      <c r="F934" t="s">
        <v>1012</v>
      </c>
      <c r="G934" t="s">
        <v>1015</v>
      </c>
      <c r="H934" t="s">
        <v>1016</v>
      </c>
      <c r="I934" t="s">
        <v>1019</v>
      </c>
      <c r="J934" s="52">
        <v>92010.1</v>
      </c>
      <c r="K934" s="3">
        <v>96267.520000000004</v>
      </c>
      <c r="L934" s="3" t="str">
        <f>TEXT(DATE(2000, Table1[[#This Row],[Month]], 1), "mmm")</f>
        <v>Dec</v>
      </c>
    </row>
    <row r="935" spans="1:12" x14ac:dyDescent="0.25">
      <c r="A935" t="s">
        <v>944</v>
      </c>
      <c r="B935" s="52">
        <v>2022</v>
      </c>
      <c r="C935" s="52">
        <v>1</v>
      </c>
      <c r="D935" t="s">
        <v>1104</v>
      </c>
      <c r="E935" t="s">
        <v>1107</v>
      </c>
      <c r="F935" t="s">
        <v>1011</v>
      </c>
      <c r="G935" t="s">
        <v>1015</v>
      </c>
      <c r="H935" t="s">
        <v>1013</v>
      </c>
      <c r="I935" t="s">
        <v>1020</v>
      </c>
      <c r="J935" s="52">
        <v>93374.14</v>
      </c>
      <c r="K935" s="3">
        <v>25815.81</v>
      </c>
      <c r="L935" s="3" t="str">
        <f>TEXT(DATE(2000, Table1[[#This Row],[Month]], 1), "mmm")</f>
        <v>Jan</v>
      </c>
    </row>
    <row r="936" spans="1:12" x14ac:dyDescent="0.25">
      <c r="A936" t="s">
        <v>945</v>
      </c>
      <c r="B936" s="52">
        <v>2022</v>
      </c>
      <c r="C936" s="52">
        <v>4</v>
      </c>
      <c r="D936" t="s">
        <v>1103</v>
      </c>
      <c r="E936" t="s">
        <v>1107</v>
      </c>
      <c r="F936" t="s">
        <v>1012</v>
      </c>
      <c r="G936" t="s">
        <v>1015</v>
      </c>
      <c r="H936" t="s">
        <v>1017</v>
      </c>
      <c r="I936" t="s">
        <v>1018</v>
      </c>
      <c r="J936" s="52">
        <v>87994.36</v>
      </c>
      <c r="K936" s="3">
        <v>97585.4</v>
      </c>
      <c r="L936" s="3" t="str">
        <f>TEXT(DATE(2000, Table1[[#This Row],[Month]], 1), "mmm")</f>
        <v>Apr</v>
      </c>
    </row>
    <row r="937" spans="1:12" x14ac:dyDescent="0.25">
      <c r="A937" t="s">
        <v>946</v>
      </c>
      <c r="B937" s="52">
        <v>2023</v>
      </c>
      <c r="C937" s="52">
        <v>1</v>
      </c>
      <c r="D937" t="s">
        <v>1104</v>
      </c>
      <c r="E937" t="s">
        <v>1107</v>
      </c>
      <c r="F937" t="s">
        <v>1013</v>
      </c>
      <c r="G937" t="s">
        <v>1015</v>
      </c>
      <c r="H937" t="s">
        <v>1016</v>
      </c>
      <c r="I937" t="s">
        <v>1019</v>
      </c>
      <c r="J937" s="52">
        <v>45287.34</v>
      </c>
      <c r="K937" s="3">
        <v>47422.68</v>
      </c>
      <c r="L937" s="3" t="str">
        <f>TEXT(DATE(2000, Table1[[#This Row],[Month]], 1), "mmm")</f>
        <v>Jan</v>
      </c>
    </row>
    <row r="938" spans="1:12" x14ac:dyDescent="0.25">
      <c r="A938" t="s">
        <v>947</v>
      </c>
      <c r="B938" s="52">
        <v>2023</v>
      </c>
      <c r="C938" s="52">
        <v>10</v>
      </c>
      <c r="D938" t="s">
        <v>1104</v>
      </c>
      <c r="E938" t="s">
        <v>1107</v>
      </c>
      <c r="F938" t="s">
        <v>1013</v>
      </c>
      <c r="G938" t="s">
        <v>1015</v>
      </c>
      <c r="H938" t="s">
        <v>1016</v>
      </c>
      <c r="I938" t="s">
        <v>1018</v>
      </c>
      <c r="J938" s="52">
        <v>56034.53</v>
      </c>
      <c r="K938" s="3">
        <v>6694.37</v>
      </c>
      <c r="L938" s="3" t="str">
        <f>TEXT(DATE(2000, Table1[[#This Row],[Month]], 1), "mmm")</f>
        <v>Oct</v>
      </c>
    </row>
    <row r="939" spans="1:12" x14ac:dyDescent="0.25">
      <c r="A939" t="s">
        <v>948</v>
      </c>
      <c r="B939" s="52">
        <v>2023</v>
      </c>
      <c r="C939" s="52">
        <v>8</v>
      </c>
      <c r="D939" t="s">
        <v>1104</v>
      </c>
      <c r="E939" t="s">
        <v>1108</v>
      </c>
      <c r="F939" t="s">
        <v>1013</v>
      </c>
      <c r="G939" t="s">
        <v>1014</v>
      </c>
      <c r="H939" t="s">
        <v>1017</v>
      </c>
      <c r="I939" t="s">
        <v>1019</v>
      </c>
      <c r="J939" s="52">
        <v>12432.93</v>
      </c>
      <c r="K939" s="3">
        <v>7706.96</v>
      </c>
      <c r="L939" s="3" t="str">
        <f>TEXT(DATE(2000, Table1[[#This Row],[Month]], 1), "mmm")</f>
        <v>Aug</v>
      </c>
    </row>
    <row r="940" spans="1:12" x14ac:dyDescent="0.25">
      <c r="A940" t="s">
        <v>949</v>
      </c>
      <c r="B940" s="52">
        <v>2022</v>
      </c>
      <c r="C940" s="52">
        <v>10</v>
      </c>
      <c r="D940" t="s">
        <v>1104</v>
      </c>
      <c r="E940" t="s">
        <v>1108</v>
      </c>
      <c r="F940" t="s">
        <v>1012</v>
      </c>
      <c r="G940" t="s">
        <v>1014</v>
      </c>
      <c r="H940" t="s">
        <v>1017</v>
      </c>
      <c r="I940" t="s">
        <v>1019</v>
      </c>
      <c r="J940" s="52">
        <v>93774.88</v>
      </c>
      <c r="K940" s="3">
        <v>51983.14</v>
      </c>
      <c r="L940" s="3" t="str">
        <f>TEXT(DATE(2000, Table1[[#This Row],[Month]], 1), "mmm")</f>
        <v>Oct</v>
      </c>
    </row>
    <row r="941" spans="1:12" x14ac:dyDescent="0.25">
      <c r="A941" t="s">
        <v>950</v>
      </c>
      <c r="B941" s="52">
        <v>2022</v>
      </c>
      <c r="C941" s="52">
        <v>6</v>
      </c>
      <c r="D941" t="s">
        <v>1103</v>
      </c>
      <c r="E941" t="s">
        <v>1107</v>
      </c>
      <c r="F941" t="s">
        <v>1012</v>
      </c>
      <c r="G941" t="s">
        <v>1015</v>
      </c>
      <c r="H941" t="s">
        <v>1016</v>
      </c>
      <c r="I941" t="s">
        <v>1019</v>
      </c>
      <c r="J941" s="52">
        <v>28016.7</v>
      </c>
      <c r="K941" s="3">
        <v>11492.73</v>
      </c>
      <c r="L941" s="3" t="str">
        <f>TEXT(DATE(2000, Table1[[#This Row],[Month]], 1), "mmm")</f>
        <v>Jun</v>
      </c>
    </row>
    <row r="942" spans="1:12" x14ac:dyDescent="0.25">
      <c r="A942" t="s">
        <v>951</v>
      </c>
      <c r="B942" s="52">
        <v>2024</v>
      </c>
      <c r="C942" s="52">
        <v>1</v>
      </c>
      <c r="D942" t="s">
        <v>1104</v>
      </c>
      <c r="E942" t="s">
        <v>1107</v>
      </c>
      <c r="F942" t="s">
        <v>1012</v>
      </c>
      <c r="G942" t="s">
        <v>1014</v>
      </c>
      <c r="H942" t="s">
        <v>1017</v>
      </c>
      <c r="I942" t="s">
        <v>1019</v>
      </c>
      <c r="J942" s="52">
        <v>71848.86</v>
      </c>
      <c r="K942" s="3">
        <v>32773.58</v>
      </c>
      <c r="L942" s="3" t="str">
        <f>TEXT(DATE(2000, Table1[[#This Row],[Month]], 1), "mmm")</f>
        <v>Jan</v>
      </c>
    </row>
    <row r="943" spans="1:12" x14ac:dyDescent="0.25">
      <c r="A943" t="s">
        <v>952</v>
      </c>
      <c r="B943" s="52">
        <v>2022</v>
      </c>
      <c r="C943" s="52">
        <v>12</v>
      </c>
      <c r="D943" t="s">
        <v>1104</v>
      </c>
      <c r="E943" t="s">
        <v>1107</v>
      </c>
      <c r="F943" t="s">
        <v>1013</v>
      </c>
      <c r="G943" t="s">
        <v>1014</v>
      </c>
      <c r="H943" t="s">
        <v>1017</v>
      </c>
      <c r="I943" t="s">
        <v>1019</v>
      </c>
      <c r="J943" s="52">
        <v>21012.77</v>
      </c>
      <c r="K943" s="3">
        <v>74377.009999999995</v>
      </c>
      <c r="L943" s="3" t="str">
        <f>TEXT(DATE(2000, Table1[[#This Row],[Month]], 1), "mmm")</f>
        <v>Dec</v>
      </c>
    </row>
    <row r="944" spans="1:12" x14ac:dyDescent="0.25">
      <c r="A944" t="s">
        <v>953</v>
      </c>
      <c r="B944" s="52">
        <v>2023</v>
      </c>
      <c r="C944" s="52">
        <v>7</v>
      </c>
      <c r="D944" t="s">
        <v>1104</v>
      </c>
      <c r="E944" t="s">
        <v>1107</v>
      </c>
      <c r="F944" t="s">
        <v>1011</v>
      </c>
      <c r="G944" t="s">
        <v>1014</v>
      </c>
      <c r="H944" t="s">
        <v>1016</v>
      </c>
      <c r="I944" t="s">
        <v>1020</v>
      </c>
      <c r="J944" s="52">
        <v>14226.45</v>
      </c>
      <c r="K944" s="3">
        <v>15714.5</v>
      </c>
      <c r="L944" s="3" t="str">
        <f>TEXT(DATE(2000, Table1[[#This Row],[Month]], 1), "mmm")</f>
        <v>Jul</v>
      </c>
    </row>
    <row r="945" spans="1:12" x14ac:dyDescent="0.25">
      <c r="A945" t="s">
        <v>954</v>
      </c>
      <c r="B945" s="52">
        <v>2022</v>
      </c>
      <c r="C945" s="52">
        <v>3</v>
      </c>
      <c r="D945" t="s">
        <v>1103</v>
      </c>
      <c r="E945" t="s">
        <v>1107</v>
      </c>
      <c r="F945" t="s">
        <v>1013</v>
      </c>
      <c r="G945" t="s">
        <v>1014</v>
      </c>
      <c r="H945" t="s">
        <v>1013</v>
      </c>
      <c r="I945" t="s">
        <v>1019</v>
      </c>
      <c r="J945" s="52">
        <v>70112.98</v>
      </c>
      <c r="K945" s="3">
        <v>41208.379999999997</v>
      </c>
      <c r="L945" s="3" t="str">
        <f>TEXT(DATE(2000, Table1[[#This Row],[Month]], 1), "mmm")</f>
        <v>Mar</v>
      </c>
    </row>
    <row r="946" spans="1:12" x14ac:dyDescent="0.25">
      <c r="A946" t="s">
        <v>955</v>
      </c>
      <c r="B946" s="52">
        <v>2022</v>
      </c>
      <c r="C946" s="52">
        <v>5</v>
      </c>
      <c r="D946" t="s">
        <v>1103</v>
      </c>
      <c r="E946" t="s">
        <v>1107</v>
      </c>
      <c r="F946" t="s">
        <v>1011</v>
      </c>
      <c r="G946" t="s">
        <v>1014</v>
      </c>
      <c r="H946" t="s">
        <v>1013</v>
      </c>
      <c r="I946" t="s">
        <v>1018</v>
      </c>
      <c r="J946" s="52">
        <v>30526.080000000002</v>
      </c>
      <c r="K946" s="3">
        <v>65056.61</v>
      </c>
      <c r="L946" s="3" t="str">
        <f>TEXT(DATE(2000, Table1[[#This Row],[Month]], 1), "mmm")</f>
        <v>May</v>
      </c>
    </row>
    <row r="947" spans="1:12" x14ac:dyDescent="0.25">
      <c r="A947" t="s">
        <v>956</v>
      </c>
      <c r="B947" s="52">
        <v>2022</v>
      </c>
      <c r="C947" s="52">
        <v>2</v>
      </c>
      <c r="D947" t="s">
        <v>1104</v>
      </c>
      <c r="E947" t="s">
        <v>1107</v>
      </c>
      <c r="F947" t="s">
        <v>1013</v>
      </c>
      <c r="G947" t="s">
        <v>1014</v>
      </c>
      <c r="H947" t="s">
        <v>1013</v>
      </c>
      <c r="I947" t="s">
        <v>1019</v>
      </c>
      <c r="J947" s="52">
        <v>49885.01</v>
      </c>
      <c r="K947" s="3">
        <v>77150.5</v>
      </c>
      <c r="L947" s="3" t="str">
        <f>TEXT(DATE(2000, Table1[[#This Row],[Month]], 1), "mmm")</f>
        <v>Feb</v>
      </c>
    </row>
    <row r="948" spans="1:12" x14ac:dyDescent="0.25">
      <c r="A948" t="s">
        <v>957</v>
      </c>
      <c r="B948" s="52">
        <v>2023</v>
      </c>
      <c r="C948" s="52">
        <v>8</v>
      </c>
      <c r="D948" t="s">
        <v>1104</v>
      </c>
      <c r="E948" t="s">
        <v>1108</v>
      </c>
      <c r="F948" t="s">
        <v>1011</v>
      </c>
      <c r="G948" t="s">
        <v>1014</v>
      </c>
      <c r="H948" t="s">
        <v>1013</v>
      </c>
      <c r="I948" t="s">
        <v>1018</v>
      </c>
      <c r="J948" s="52">
        <v>15414.13</v>
      </c>
      <c r="K948" s="3">
        <v>70711.42</v>
      </c>
      <c r="L948" s="3" t="str">
        <f>TEXT(DATE(2000, Table1[[#This Row],[Month]], 1), "mmm")</f>
        <v>Aug</v>
      </c>
    </row>
    <row r="949" spans="1:12" x14ac:dyDescent="0.25">
      <c r="A949" t="s">
        <v>958</v>
      </c>
      <c r="B949" s="52">
        <v>2022</v>
      </c>
      <c r="C949" s="52">
        <v>2</v>
      </c>
      <c r="D949" t="s">
        <v>1104</v>
      </c>
      <c r="E949" t="s">
        <v>1108</v>
      </c>
      <c r="F949" t="s">
        <v>1013</v>
      </c>
      <c r="G949" t="s">
        <v>1015</v>
      </c>
      <c r="H949" t="s">
        <v>1016</v>
      </c>
      <c r="I949" t="s">
        <v>1018</v>
      </c>
      <c r="J949" s="52">
        <v>29815.32</v>
      </c>
      <c r="K949" s="3">
        <v>89908.58</v>
      </c>
      <c r="L949" s="3" t="str">
        <f>TEXT(DATE(2000, Table1[[#This Row],[Month]], 1), "mmm")</f>
        <v>Feb</v>
      </c>
    </row>
    <row r="950" spans="1:12" x14ac:dyDescent="0.25">
      <c r="A950" t="s">
        <v>959</v>
      </c>
      <c r="B950" s="52">
        <v>2022</v>
      </c>
      <c r="C950" s="52">
        <v>4</v>
      </c>
      <c r="D950" t="s">
        <v>1104</v>
      </c>
      <c r="E950" t="s">
        <v>1107</v>
      </c>
      <c r="F950" t="s">
        <v>1011</v>
      </c>
      <c r="G950" t="s">
        <v>1014</v>
      </c>
      <c r="H950" t="s">
        <v>1013</v>
      </c>
      <c r="I950" t="s">
        <v>1018</v>
      </c>
      <c r="J950" s="52">
        <v>23838.11</v>
      </c>
      <c r="K950" s="3">
        <v>105637.94</v>
      </c>
      <c r="L950" s="3" t="str">
        <f>TEXT(DATE(2000, Table1[[#This Row],[Month]], 1), "mmm")</f>
        <v>Apr</v>
      </c>
    </row>
    <row r="951" spans="1:12" x14ac:dyDescent="0.25">
      <c r="A951" t="s">
        <v>960</v>
      </c>
      <c r="B951" s="52">
        <v>2023</v>
      </c>
      <c r="C951" s="52">
        <v>9</v>
      </c>
      <c r="D951" t="s">
        <v>1104</v>
      </c>
      <c r="E951" t="s">
        <v>1108</v>
      </c>
      <c r="F951" t="s">
        <v>1012</v>
      </c>
      <c r="G951" t="s">
        <v>1015</v>
      </c>
      <c r="H951" t="s">
        <v>1017</v>
      </c>
      <c r="I951" t="s">
        <v>1019</v>
      </c>
      <c r="J951" s="52">
        <v>9195.35</v>
      </c>
      <c r="K951" s="3">
        <v>69682.36</v>
      </c>
      <c r="L951" s="3" t="str">
        <f>TEXT(DATE(2000, Table1[[#This Row],[Month]], 1), "mmm")</f>
        <v>Sep</v>
      </c>
    </row>
    <row r="952" spans="1:12" x14ac:dyDescent="0.25">
      <c r="A952" t="s">
        <v>961</v>
      </c>
      <c r="B952" s="52">
        <v>2023</v>
      </c>
      <c r="C952" s="52">
        <v>1</v>
      </c>
      <c r="D952" t="s">
        <v>1104</v>
      </c>
      <c r="E952" t="s">
        <v>1107</v>
      </c>
      <c r="F952" t="s">
        <v>1011</v>
      </c>
      <c r="G952" t="s">
        <v>1014</v>
      </c>
      <c r="H952" t="s">
        <v>1016</v>
      </c>
      <c r="I952" t="s">
        <v>1020</v>
      </c>
      <c r="J952" s="52">
        <v>46833.37</v>
      </c>
      <c r="K952" s="3">
        <v>61670.63</v>
      </c>
      <c r="L952" s="3" t="str">
        <f>TEXT(DATE(2000, Table1[[#This Row],[Month]], 1), "mmm")</f>
        <v>Jan</v>
      </c>
    </row>
    <row r="953" spans="1:12" x14ac:dyDescent="0.25">
      <c r="A953" t="s">
        <v>962</v>
      </c>
      <c r="B953" s="52">
        <v>2023</v>
      </c>
      <c r="C953" s="52">
        <v>6</v>
      </c>
      <c r="D953" t="s">
        <v>1103</v>
      </c>
      <c r="E953" t="s">
        <v>1107</v>
      </c>
      <c r="F953" t="s">
        <v>1011</v>
      </c>
      <c r="G953" t="s">
        <v>1015</v>
      </c>
      <c r="H953" t="s">
        <v>1017</v>
      </c>
      <c r="I953" t="s">
        <v>1018</v>
      </c>
      <c r="J953" s="52">
        <v>43044.19</v>
      </c>
      <c r="K953" s="3">
        <v>92023.93</v>
      </c>
      <c r="L953" s="3" t="str">
        <f>TEXT(DATE(2000, Table1[[#This Row],[Month]], 1), "mmm")</f>
        <v>Jun</v>
      </c>
    </row>
    <row r="954" spans="1:12" x14ac:dyDescent="0.25">
      <c r="A954" t="s">
        <v>963</v>
      </c>
      <c r="B954" s="52">
        <v>2024</v>
      </c>
      <c r="C954" s="52">
        <v>11</v>
      </c>
      <c r="D954" t="s">
        <v>1104</v>
      </c>
      <c r="E954" t="s">
        <v>1108</v>
      </c>
      <c r="F954" t="s">
        <v>1012</v>
      </c>
      <c r="G954" t="s">
        <v>1014</v>
      </c>
      <c r="H954" t="s">
        <v>1017</v>
      </c>
      <c r="I954" t="s">
        <v>1020</v>
      </c>
      <c r="J954" s="52">
        <v>32093.48</v>
      </c>
      <c r="K954" s="3">
        <v>84841.18</v>
      </c>
      <c r="L954" s="3" t="str">
        <f>TEXT(DATE(2000, Table1[[#This Row],[Month]], 1), "mmm")</f>
        <v>Nov</v>
      </c>
    </row>
    <row r="955" spans="1:12" x14ac:dyDescent="0.25">
      <c r="A955" t="s">
        <v>964</v>
      </c>
      <c r="B955" s="52">
        <v>2022</v>
      </c>
      <c r="C955" s="52">
        <v>11</v>
      </c>
      <c r="D955" t="s">
        <v>1104</v>
      </c>
      <c r="E955" t="s">
        <v>1108</v>
      </c>
      <c r="F955" t="s">
        <v>1011</v>
      </c>
      <c r="G955" t="s">
        <v>1015</v>
      </c>
      <c r="H955" t="s">
        <v>1013</v>
      </c>
      <c r="I955" t="s">
        <v>1020</v>
      </c>
      <c r="J955" s="52">
        <v>26048.04</v>
      </c>
      <c r="K955" s="3">
        <v>64049.53</v>
      </c>
      <c r="L955" s="3" t="str">
        <f>TEXT(DATE(2000, Table1[[#This Row],[Month]], 1), "mmm")</f>
        <v>Nov</v>
      </c>
    </row>
    <row r="956" spans="1:12" x14ac:dyDescent="0.25">
      <c r="A956" t="s">
        <v>965</v>
      </c>
      <c r="B956" s="52">
        <v>2022</v>
      </c>
      <c r="C956" s="52">
        <v>12</v>
      </c>
      <c r="D956" t="s">
        <v>1103</v>
      </c>
      <c r="E956" t="s">
        <v>1107</v>
      </c>
      <c r="F956" t="s">
        <v>1012</v>
      </c>
      <c r="G956" t="s">
        <v>1015</v>
      </c>
      <c r="H956" t="s">
        <v>1017</v>
      </c>
      <c r="I956" t="s">
        <v>1018</v>
      </c>
      <c r="J956" s="52">
        <v>13059.53</v>
      </c>
      <c r="K956" s="3">
        <v>12891.1</v>
      </c>
      <c r="L956" s="3" t="str">
        <f>TEXT(DATE(2000, Table1[[#This Row],[Month]], 1), "mmm")</f>
        <v>Dec</v>
      </c>
    </row>
    <row r="957" spans="1:12" x14ac:dyDescent="0.25">
      <c r="A957" t="s">
        <v>966</v>
      </c>
      <c r="B957" s="52">
        <v>2023</v>
      </c>
      <c r="C957" s="52">
        <v>10</v>
      </c>
      <c r="D957" t="s">
        <v>1104</v>
      </c>
      <c r="E957" t="s">
        <v>1108</v>
      </c>
      <c r="F957" t="s">
        <v>1011</v>
      </c>
      <c r="G957" t="s">
        <v>1015</v>
      </c>
      <c r="H957" t="s">
        <v>1017</v>
      </c>
      <c r="I957" t="s">
        <v>1018</v>
      </c>
      <c r="J957" s="52">
        <v>16592.09</v>
      </c>
      <c r="K957" s="3">
        <v>19119.87</v>
      </c>
      <c r="L957" s="3" t="str">
        <f>TEXT(DATE(2000, Table1[[#This Row],[Month]], 1), "mmm")</f>
        <v>Oct</v>
      </c>
    </row>
    <row r="958" spans="1:12" x14ac:dyDescent="0.25">
      <c r="A958" t="s">
        <v>967</v>
      </c>
      <c r="B958" s="52">
        <v>2022</v>
      </c>
      <c r="C958" s="52">
        <v>8</v>
      </c>
      <c r="D958" t="s">
        <v>1104</v>
      </c>
      <c r="E958" t="s">
        <v>1107</v>
      </c>
      <c r="F958" t="s">
        <v>1012</v>
      </c>
      <c r="G958" t="s">
        <v>1015</v>
      </c>
      <c r="H958" t="s">
        <v>1013</v>
      </c>
      <c r="I958" t="s">
        <v>1020</v>
      </c>
      <c r="J958" s="52">
        <v>51392.12</v>
      </c>
      <c r="K958" s="3">
        <v>109142.68</v>
      </c>
      <c r="L958" s="3" t="str">
        <f>TEXT(DATE(2000, Table1[[#This Row],[Month]], 1), "mmm")</f>
        <v>Aug</v>
      </c>
    </row>
    <row r="959" spans="1:12" x14ac:dyDescent="0.25">
      <c r="A959" t="s">
        <v>968</v>
      </c>
      <c r="B959" s="52">
        <v>2024</v>
      </c>
      <c r="C959" s="52">
        <v>10</v>
      </c>
      <c r="D959" t="s">
        <v>1104</v>
      </c>
      <c r="E959" t="s">
        <v>1107</v>
      </c>
      <c r="F959" t="s">
        <v>1013</v>
      </c>
      <c r="G959" t="s">
        <v>1015</v>
      </c>
      <c r="H959" t="s">
        <v>1017</v>
      </c>
      <c r="I959" t="s">
        <v>1019</v>
      </c>
      <c r="J959" s="52">
        <v>37246.29</v>
      </c>
      <c r="K959" s="3">
        <v>26627.03</v>
      </c>
      <c r="L959" s="3" t="str">
        <f>TEXT(DATE(2000, Table1[[#This Row],[Month]], 1), "mmm")</f>
        <v>Oct</v>
      </c>
    </row>
    <row r="960" spans="1:12" x14ac:dyDescent="0.25">
      <c r="A960" t="s">
        <v>969</v>
      </c>
      <c r="B960" s="52">
        <v>2024</v>
      </c>
      <c r="C960" s="52">
        <v>9</v>
      </c>
      <c r="D960" t="s">
        <v>1104</v>
      </c>
      <c r="E960" t="s">
        <v>1107</v>
      </c>
      <c r="F960" t="s">
        <v>1013</v>
      </c>
      <c r="G960" t="s">
        <v>1014</v>
      </c>
      <c r="H960" t="s">
        <v>1017</v>
      </c>
      <c r="I960" t="s">
        <v>1020</v>
      </c>
      <c r="J960" s="52">
        <v>77196.53</v>
      </c>
      <c r="K960" s="3">
        <v>92080.35</v>
      </c>
      <c r="L960" s="3" t="str">
        <f>TEXT(DATE(2000, Table1[[#This Row],[Month]], 1), "mmm")</f>
        <v>Sep</v>
      </c>
    </row>
    <row r="961" spans="1:12" x14ac:dyDescent="0.25">
      <c r="A961" t="s">
        <v>970</v>
      </c>
      <c r="B961" s="52">
        <v>2023</v>
      </c>
      <c r="C961" s="52">
        <v>7</v>
      </c>
      <c r="D961" t="s">
        <v>1104</v>
      </c>
      <c r="E961" t="s">
        <v>1107</v>
      </c>
      <c r="F961" t="s">
        <v>1011</v>
      </c>
      <c r="G961" t="s">
        <v>1014</v>
      </c>
      <c r="H961" t="s">
        <v>1016</v>
      </c>
      <c r="I961" t="s">
        <v>1020</v>
      </c>
      <c r="J961" s="52">
        <v>47485.91</v>
      </c>
      <c r="K961" s="3">
        <v>72704.53</v>
      </c>
      <c r="L961" s="3" t="str">
        <f>TEXT(DATE(2000, Table1[[#This Row],[Month]], 1), "mmm")</f>
        <v>Jul</v>
      </c>
    </row>
    <row r="962" spans="1:12" x14ac:dyDescent="0.25">
      <c r="A962" t="s">
        <v>971</v>
      </c>
      <c r="B962" s="52">
        <v>2022</v>
      </c>
      <c r="C962" s="52">
        <v>6</v>
      </c>
      <c r="D962" t="s">
        <v>1104</v>
      </c>
      <c r="E962" t="s">
        <v>1107</v>
      </c>
      <c r="F962" t="s">
        <v>1012</v>
      </c>
      <c r="G962" t="s">
        <v>1014</v>
      </c>
      <c r="H962" t="s">
        <v>1016</v>
      </c>
      <c r="I962" t="s">
        <v>1020</v>
      </c>
      <c r="J962" s="52">
        <v>11118.52</v>
      </c>
      <c r="K962" s="3">
        <v>100592.22</v>
      </c>
      <c r="L962" s="3" t="str">
        <f>TEXT(DATE(2000, Table1[[#This Row],[Month]], 1), "mmm")</f>
        <v>Jun</v>
      </c>
    </row>
    <row r="963" spans="1:12" x14ac:dyDescent="0.25">
      <c r="A963" t="s">
        <v>972</v>
      </c>
      <c r="B963" s="52">
        <v>2023</v>
      </c>
      <c r="C963" s="52">
        <v>2</v>
      </c>
      <c r="D963" t="s">
        <v>1103</v>
      </c>
      <c r="E963" t="s">
        <v>1108</v>
      </c>
      <c r="F963" t="s">
        <v>1012</v>
      </c>
      <c r="G963" t="s">
        <v>1014</v>
      </c>
      <c r="H963" t="s">
        <v>1013</v>
      </c>
      <c r="I963" t="s">
        <v>1019</v>
      </c>
      <c r="J963" s="52">
        <v>49108.92</v>
      </c>
      <c r="K963" s="3">
        <v>20770.28</v>
      </c>
      <c r="L963" s="3" t="str">
        <f>TEXT(DATE(2000, Table1[[#This Row],[Month]], 1), "mmm")</f>
        <v>Feb</v>
      </c>
    </row>
    <row r="964" spans="1:12" x14ac:dyDescent="0.25">
      <c r="A964" t="s">
        <v>973</v>
      </c>
      <c r="B964" s="52">
        <v>2023</v>
      </c>
      <c r="C964" s="52">
        <v>9</v>
      </c>
      <c r="D964" t="s">
        <v>1104</v>
      </c>
      <c r="E964" t="s">
        <v>1107</v>
      </c>
      <c r="F964" t="s">
        <v>1012</v>
      </c>
      <c r="G964" t="s">
        <v>1015</v>
      </c>
      <c r="H964" t="s">
        <v>1016</v>
      </c>
      <c r="I964" t="s">
        <v>1019</v>
      </c>
      <c r="J964" s="52">
        <v>21762.37</v>
      </c>
      <c r="K964" s="3">
        <v>118443.88</v>
      </c>
      <c r="L964" s="3" t="str">
        <f>TEXT(DATE(2000, Table1[[#This Row],[Month]], 1), "mmm")</f>
        <v>Sep</v>
      </c>
    </row>
    <row r="965" spans="1:12" x14ac:dyDescent="0.25">
      <c r="A965" t="s">
        <v>974</v>
      </c>
      <c r="B965" s="52">
        <v>2024</v>
      </c>
      <c r="C965" s="52">
        <v>9</v>
      </c>
      <c r="D965" t="s">
        <v>1103</v>
      </c>
      <c r="E965" t="s">
        <v>1108</v>
      </c>
      <c r="F965" t="s">
        <v>1013</v>
      </c>
      <c r="G965" t="s">
        <v>1015</v>
      </c>
      <c r="H965" t="s">
        <v>1013</v>
      </c>
      <c r="I965" t="s">
        <v>1019</v>
      </c>
      <c r="J965" s="52">
        <v>61892.37</v>
      </c>
      <c r="K965" s="3">
        <v>74906.52</v>
      </c>
      <c r="L965" s="3" t="str">
        <f>TEXT(DATE(2000, Table1[[#This Row],[Month]], 1), "mmm")</f>
        <v>Sep</v>
      </c>
    </row>
    <row r="966" spans="1:12" x14ac:dyDescent="0.25">
      <c r="A966" t="s">
        <v>975</v>
      </c>
      <c r="B966" s="52">
        <v>2023</v>
      </c>
      <c r="C966" s="52">
        <v>9</v>
      </c>
      <c r="D966" t="s">
        <v>1103</v>
      </c>
      <c r="E966" t="s">
        <v>1108</v>
      </c>
      <c r="F966" t="s">
        <v>1013</v>
      </c>
      <c r="G966" t="s">
        <v>1014</v>
      </c>
      <c r="H966" t="s">
        <v>1016</v>
      </c>
      <c r="I966" t="s">
        <v>1018</v>
      </c>
      <c r="J966" s="52">
        <v>20250.48</v>
      </c>
      <c r="K966" s="3">
        <v>39892.89</v>
      </c>
      <c r="L966" s="3" t="str">
        <f>TEXT(DATE(2000, Table1[[#This Row],[Month]], 1), "mmm")</f>
        <v>Sep</v>
      </c>
    </row>
    <row r="967" spans="1:12" x14ac:dyDescent="0.25">
      <c r="A967" t="s">
        <v>976</v>
      </c>
      <c r="B967" s="52">
        <v>2023</v>
      </c>
      <c r="C967" s="52">
        <v>5</v>
      </c>
      <c r="D967" t="s">
        <v>1104</v>
      </c>
      <c r="E967" t="s">
        <v>1107</v>
      </c>
      <c r="F967" t="s">
        <v>1012</v>
      </c>
      <c r="G967" t="s">
        <v>1014</v>
      </c>
      <c r="H967" t="s">
        <v>1016</v>
      </c>
      <c r="I967" t="s">
        <v>1020</v>
      </c>
      <c r="J967" s="52">
        <v>44510.36</v>
      </c>
      <c r="K967" s="3">
        <v>61715.49</v>
      </c>
      <c r="L967" s="3" t="str">
        <f>TEXT(DATE(2000, Table1[[#This Row],[Month]], 1), "mmm")</f>
        <v>May</v>
      </c>
    </row>
    <row r="968" spans="1:12" x14ac:dyDescent="0.25">
      <c r="A968" t="s">
        <v>977</v>
      </c>
      <c r="B968" s="52">
        <v>2023</v>
      </c>
      <c r="C968" s="52">
        <v>5</v>
      </c>
      <c r="D968" t="s">
        <v>1104</v>
      </c>
      <c r="E968" t="s">
        <v>1108</v>
      </c>
      <c r="F968" t="s">
        <v>1012</v>
      </c>
      <c r="G968" t="s">
        <v>1014</v>
      </c>
      <c r="H968" t="s">
        <v>1016</v>
      </c>
      <c r="I968" t="s">
        <v>1018</v>
      </c>
      <c r="J968" s="52">
        <v>98379.41</v>
      </c>
      <c r="K968" s="3">
        <v>52900.73</v>
      </c>
      <c r="L968" s="3" t="str">
        <f>TEXT(DATE(2000, Table1[[#This Row],[Month]], 1), "mmm")</f>
        <v>May</v>
      </c>
    </row>
    <row r="969" spans="1:12" x14ac:dyDescent="0.25">
      <c r="A969" t="s">
        <v>978</v>
      </c>
      <c r="B969" s="52">
        <v>2024</v>
      </c>
      <c r="C969" s="52">
        <v>5</v>
      </c>
      <c r="D969" t="s">
        <v>1104</v>
      </c>
      <c r="E969" t="s">
        <v>1107</v>
      </c>
      <c r="F969" t="s">
        <v>1011</v>
      </c>
      <c r="G969" t="s">
        <v>1014</v>
      </c>
      <c r="H969" t="s">
        <v>1017</v>
      </c>
      <c r="I969" t="s">
        <v>1018</v>
      </c>
      <c r="J969" s="52">
        <v>79551.75</v>
      </c>
      <c r="K969" s="3">
        <v>107918.84</v>
      </c>
      <c r="L969" s="3" t="str">
        <f>TEXT(DATE(2000, Table1[[#This Row],[Month]], 1), "mmm")</f>
        <v>May</v>
      </c>
    </row>
    <row r="970" spans="1:12" x14ac:dyDescent="0.25">
      <c r="A970" t="s">
        <v>979</v>
      </c>
      <c r="B970" s="52">
        <v>2023</v>
      </c>
      <c r="C970" s="52">
        <v>2</v>
      </c>
      <c r="D970" t="s">
        <v>1104</v>
      </c>
      <c r="E970" t="s">
        <v>1108</v>
      </c>
      <c r="F970" t="s">
        <v>1013</v>
      </c>
      <c r="G970" t="s">
        <v>1015</v>
      </c>
      <c r="H970" t="s">
        <v>1017</v>
      </c>
      <c r="I970" t="s">
        <v>1019</v>
      </c>
      <c r="J970" s="52">
        <v>31032.05</v>
      </c>
      <c r="K970" s="3">
        <v>91336.21</v>
      </c>
      <c r="L970" s="3" t="str">
        <f>TEXT(DATE(2000, Table1[[#This Row],[Month]], 1), "mmm")</f>
        <v>Feb</v>
      </c>
    </row>
    <row r="971" spans="1:12" x14ac:dyDescent="0.25">
      <c r="A971" t="s">
        <v>980</v>
      </c>
      <c r="B971" s="52">
        <v>2022</v>
      </c>
      <c r="C971" s="52">
        <v>10</v>
      </c>
      <c r="D971" t="s">
        <v>1104</v>
      </c>
      <c r="E971" t="s">
        <v>1107</v>
      </c>
      <c r="F971" t="s">
        <v>1011</v>
      </c>
      <c r="G971" t="s">
        <v>1015</v>
      </c>
      <c r="H971" t="s">
        <v>1016</v>
      </c>
      <c r="I971" t="s">
        <v>1019</v>
      </c>
      <c r="J971" s="52">
        <v>72031.39</v>
      </c>
      <c r="K971" s="3">
        <v>113682.93</v>
      </c>
      <c r="L971" s="3" t="str">
        <f>TEXT(DATE(2000, Table1[[#This Row],[Month]], 1), "mmm")</f>
        <v>Oct</v>
      </c>
    </row>
    <row r="972" spans="1:12" x14ac:dyDescent="0.25">
      <c r="A972" t="s">
        <v>981</v>
      </c>
      <c r="B972" s="52">
        <v>2023</v>
      </c>
      <c r="C972" s="52">
        <v>11</v>
      </c>
      <c r="D972" t="s">
        <v>1104</v>
      </c>
      <c r="E972" t="s">
        <v>1108</v>
      </c>
      <c r="F972" t="s">
        <v>1013</v>
      </c>
      <c r="G972" t="s">
        <v>1014</v>
      </c>
      <c r="H972" t="s">
        <v>1013</v>
      </c>
      <c r="I972" t="s">
        <v>1018</v>
      </c>
      <c r="J972" s="52">
        <v>22530.49</v>
      </c>
      <c r="K972" s="3">
        <v>37052.18</v>
      </c>
      <c r="L972" s="3" t="str">
        <f>TEXT(DATE(2000, Table1[[#This Row],[Month]], 1), "mmm")</f>
        <v>Nov</v>
      </c>
    </row>
    <row r="973" spans="1:12" x14ac:dyDescent="0.25">
      <c r="A973" t="s">
        <v>982</v>
      </c>
      <c r="B973" s="52">
        <v>2024</v>
      </c>
      <c r="C973" s="52">
        <v>3</v>
      </c>
      <c r="D973" t="s">
        <v>1104</v>
      </c>
      <c r="E973" t="s">
        <v>1107</v>
      </c>
      <c r="F973" t="s">
        <v>1013</v>
      </c>
      <c r="G973" t="s">
        <v>1014</v>
      </c>
      <c r="H973" t="s">
        <v>1013</v>
      </c>
      <c r="I973" t="s">
        <v>1018</v>
      </c>
      <c r="J973" s="52">
        <v>72482.92</v>
      </c>
      <c r="K973" s="3">
        <v>71674.429999999993</v>
      </c>
      <c r="L973" s="3" t="str">
        <f>TEXT(DATE(2000, Table1[[#This Row],[Month]], 1), "mmm")</f>
        <v>Mar</v>
      </c>
    </row>
    <row r="974" spans="1:12" x14ac:dyDescent="0.25">
      <c r="A974" t="s">
        <v>983</v>
      </c>
      <c r="B974" s="52">
        <v>2024</v>
      </c>
      <c r="C974" s="52">
        <v>10</v>
      </c>
      <c r="D974" t="s">
        <v>1104</v>
      </c>
      <c r="E974" t="s">
        <v>1107</v>
      </c>
      <c r="F974" t="s">
        <v>1013</v>
      </c>
      <c r="G974" t="s">
        <v>1015</v>
      </c>
      <c r="H974" t="s">
        <v>1017</v>
      </c>
      <c r="I974" t="s">
        <v>1019</v>
      </c>
      <c r="J974" s="52">
        <v>39465.97</v>
      </c>
      <c r="K974" s="3">
        <v>46328.13</v>
      </c>
      <c r="L974" s="3" t="str">
        <f>TEXT(DATE(2000, Table1[[#This Row],[Month]], 1), "mmm")</f>
        <v>Oct</v>
      </c>
    </row>
    <row r="975" spans="1:12" x14ac:dyDescent="0.25">
      <c r="A975" t="s">
        <v>984</v>
      </c>
      <c r="B975" s="52">
        <v>2024</v>
      </c>
      <c r="C975" s="52">
        <v>5</v>
      </c>
      <c r="D975" t="s">
        <v>1104</v>
      </c>
      <c r="E975" t="s">
        <v>1108</v>
      </c>
      <c r="F975" t="s">
        <v>1013</v>
      </c>
      <c r="G975" t="s">
        <v>1014</v>
      </c>
      <c r="H975" t="s">
        <v>1013</v>
      </c>
      <c r="I975" t="s">
        <v>1019</v>
      </c>
      <c r="J975" s="52">
        <v>21040.65</v>
      </c>
      <c r="K975" s="3">
        <v>77984.42</v>
      </c>
      <c r="L975" s="3" t="str">
        <f>TEXT(DATE(2000, Table1[[#This Row],[Month]], 1), "mmm")</f>
        <v>May</v>
      </c>
    </row>
    <row r="976" spans="1:12" x14ac:dyDescent="0.25">
      <c r="A976" t="s">
        <v>985</v>
      </c>
      <c r="B976" s="52">
        <v>2022</v>
      </c>
      <c r="C976" s="52">
        <v>5</v>
      </c>
      <c r="D976" t="s">
        <v>1104</v>
      </c>
      <c r="E976" t="s">
        <v>1108</v>
      </c>
      <c r="F976" t="s">
        <v>1011</v>
      </c>
      <c r="G976" t="s">
        <v>1015</v>
      </c>
      <c r="H976" t="s">
        <v>1016</v>
      </c>
      <c r="I976" t="s">
        <v>1018</v>
      </c>
      <c r="J976" s="52">
        <v>11806.6</v>
      </c>
      <c r="K976" s="3">
        <v>86685.63</v>
      </c>
      <c r="L976" s="3" t="str">
        <f>TEXT(DATE(2000, Table1[[#This Row],[Month]], 1), "mmm")</f>
        <v>May</v>
      </c>
    </row>
    <row r="977" spans="1:12" x14ac:dyDescent="0.25">
      <c r="A977" t="s">
        <v>986</v>
      </c>
      <c r="B977" s="52">
        <v>2024</v>
      </c>
      <c r="C977" s="52">
        <v>9</v>
      </c>
      <c r="D977" t="s">
        <v>1104</v>
      </c>
      <c r="E977" t="s">
        <v>1108</v>
      </c>
      <c r="F977" t="s">
        <v>1012</v>
      </c>
      <c r="G977" t="s">
        <v>1015</v>
      </c>
      <c r="H977" t="s">
        <v>1013</v>
      </c>
      <c r="I977" t="s">
        <v>1020</v>
      </c>
      <c r="J977" s="52">
        <v>41740.57</v>
      </c>
      <c r="K977" s="3">
        <v>67996.5</v>
      </c>
      <c r="L977" s="3" t="str">
        <f>TEXT(DATE(2000, Table1[[#This Row],[Month]], 1), "mmm")</f>
        <v>Sep</v>
      </c>
    </row>
    <row r="978" spans="1:12" x14ac:dyDescent="0.25">
      <c r="A978" t="s">
        <v>987</v>
      </c>
      <c r="B978" s="52">
        <v>2023</v>
      </c>
      <c r="C978" s="52">
        <v>9</v>
      </c>
      <c r="D978" t="s">
        <v>1104</v>
      </c>
      <c r="E978" t="s">
        <v>1107</v>
      </c>
      <c r="F978" t="s">
        <v>1011</v>
      </c>
      <c r="G978" t="s">
        <v>1014</v>
      </c>
      <c r="H978" t="s">
        <v>1017</v>
      </c>
      <c r="I978" t="s">
        <v>1018</v>
      </c>
      <c r="J978" s="52">
        <v>70595.850000000006</v>
      </c>
      <c r="K978" s="3">
        <v>29660.92</v>
      </c>
      <c r="L978" s="3" t="str">
        <f>TEXT(DATE(2000, Table1[[#This Row],[Month]], 1), "mmm")</f>
        <v>Sep</v>
      </c>
    </row>
    <row r="979" spans="1:12" x14ac:dyDescent="0.25">
      <c r="A979" t="s">
        <v>988</v>
      </c>
      <c r="B979" s="52">
        <v>2023</v>
      </c>
      <c r="C979" s="52">
        <v>4</v>
      </c>
      <c r="D979" t="s">
        <v>1104</v>
      </c>
      <c r="E979" t="s">
        <v>1107</v>
      </c>
      <c r="F979" t="s">
        <v>1012</v>
      </c>
      <c r="G979" t="s">
        <v>1015</v>
      </c>
      <c r="H979" t="s">
        <v>1017</v>
      </c>
      <c r="I979" t="s">
        <v>1019</v>
      </c>
      <c r="J979" s="52">
        <v>69814.47</v>
      </c>
      <c r="K979" s="3">
        <v>73736.03</v>
      </c>
      <c r="L979" s="3" t="str">
        <f>TEXT(DATE(2000, Table1[[#This Row],[Month]], 1), "mmm")</f>
        <v>Apr</v>
      </c>
    </row>
    <row r="980" spans="1:12" x14ac:dyDescent="0.25">
      <c r="A980" t="s">
        <v>989</v>
      </c>
      <c r="B980" s="52">
        <v>2024</v>
      </c>
      <c r="C980" s="52">
        <v>8</v>
      </c>
      <c r="D980" t="s">
        <v>1103</v>
      </c>
      <c r="E980" t="s">
        <v>1108</v>
      </c>
      <c r="F980" t="s">
        <v>1013</v>
      </c>
      <c r="G980" t="s">
        <v>1015</v>
      </c>
      <c r="H980" t="s">
        <v>1017</v>
      </c>
      <c r="I980" t="s">
        <v>1018</v>
      </c>
      <c r="J980" s="52">
        <v>91404.47</v>
      </c>
      <c r="K980" s="3">
        <v>29280.05</v>
      </c>
      <c r="L980" s="3" t="str">
        <f>TEXT(DATE(2000, Table1[[#This Row],[Month]], 1), "mmm")</f>
        <v>Aug</v>
      </c>
    </row>
    <row r="981" spans="1:12" x14ac:dyDescent="0.25">
      <c r="A981" t="s">
        <v>990</v>
      </c>
      <c r="B981" s="52">
        <v>2022</v>
      </c>
      <c r="C981" s="52">
        <v>1</v>
      </c>
      <c r="D981" t="s">
        <v>1104</v>
      </c>
      <c r="E981" t="s">
        <v>1108</v>
      </c>
      <c r="F981" t="s">
        <v>1012</v>
      </c>
      <c r="G981" t="s">
        <v>1014</v>
      </c>
      <c r="H981" t="s">
        <v>1013</v>
      </c>
      <c r="I981" t="s">
        <v>1020</v>
      </c>
      <c r="J981" s="52">
        <v>50511.839999999997</v>
      </c>
      <c r="K981" s="3">
        <v>110944</v>
      </c>
      <c r="L981" s="3" t="str">
        <f>TEXT(DATE(2000, Table1[[#This Row],[Month]], 1), "mmm")</f>
        <v>Jan</v>
      </c>
    </row>
    <row r="982" spans="1:12" x14ac:dyDescent="0.25">
      <c r="A982" t="s">
        <v>991</v>
      </c>
      <c r="B982" s="52">
        <v>2024</v>
      </c>
      <c r="C982" s="52">
        <v>11</v>
      </c>
      <c r="D982" t="s">
        <v>1104</v>
      </c>
      <c r="E982" t="s">
        <v>1108</v>
      </c>
      <c r="F982" t="s">
        <v>1011</v>
      </c>
      <c r="G982" t="s">
        <v>1015</v>
      </c>
      <c r="H982" t="s">
        <v>1013</v>
      </c>
      <c r="I982" t="s">
        <v>1018</v>
      </c>
      <c r="J982" s="52">
        <v>38130.22</v>
      </c>
      <c r="K982" s="3">
        <v>114192.09</v>
      </c>
      <c r="L982" s="3" t="str">
        <f>TEXT(DATE(2000, Table1[[#This Row],[Month]], 1), "mmm")</f>
        <v>Nov</v>
      </c>
    </row>
    <row r="983" spans="1:12" x14ac:dyDescent="0.25">
      <c r="A983" t="s">
        <v>992</v>
      </c>
      <c r="B983" s="52">
        <v>2022</v>
      </c>
      <c r="C983" s="52">
        <v>7</v>
      </c>
      <c r="D983" t="s">
        <v>1104</v>
      </c>
      <c r="E983" t="s">
        <v>1108</v>
      </c>
      <c r="F983" t="s">
        <v>1012</v>
      </c>
      <c r="G983" t="s">
        <v>1014</v>
      </c>
      <c r="H983" t="s">
        <v>1013</v>
      </c>
      <c r="I983" t="s">
        <v>1019</v>
      </c>
      <c r="J983" s="52">
        <v>84654.98</v>
      </c>
      <c r="K983" s="3">
        <v>53639.99</v>
      </c>
      <c r="L983" s="3" t="str">
        <f>TEXT(DATE(2000, Table1[[#This Row],[Month]], 1), "mmm")</f>
        <v>Jul</v>
      </c>
    </row>
    <row r="984" spans="1:12" x14ac:dyDescent="0.25">
      <c r="A984" t="s">
        <v>993</v>
      </c>
      <c r="B984" s="52">
        <v>2024</v>
      </c>
      <c r="C984" s="52">
        <v>2</v>
      </c>
      <c r="D984" t="s">
        <v>1104</v>
      </c>
      <c r="E984" t="s">
        <v>1108</v>
      </c>
      <c r="F984" t="s">
        <v>1011</v>
      </c>
      <c r="G984" t="s">
        <v>1014</v>
      </c>
      <c r="H984" t="s">
        <v>1016</v>
      </c>
      <c r="I984" t="s">
        <v>1020</v>
      </c>
      <c r="J984" s="52">
        <v>47732.74</v>
      </c>
      <c r="K984" s="3">
        <v>62850.85</v>
      </c>
      <c r="L984" s="3" t="str">
        <f>TEXT(DATE(2000, Table1[[#This Row],[Month]], 1), "mmm")</f>
        <v>Feb</v>
      </c>
    </row>
    <row r="985" spans="1:12" x14ac:dyDescent="0.25">
      <c r="A985" t="s">
        <v>994</v>
      </c>
      <c r="B985" s="52">
        <v>2024</v>
      </c>
      <c r="C985" s="52">
        <v>10</v>
      </c>
      <c r="D985" t="s">
        <v>1103</v>
      </c>
      <c r="E985" t="s">
        <v>1108</v>
      </c>
      <c r="F985" t="s">
        <v>1012</v>
      </c>
      <c r="G985" t="s">
        <v>1015</v>
      </c>
      <c r="H985" t="s">
        <v>1013</v>
      </c>
      <c r="I985" t="s">
        <v>1019</v>
      </c>
      <c r="J985" s="52">
        <v>17052.349999999999</v>
      </c>
      <c r="K985" s="3">
        <v>43893.15</v>
      </c>
      <c r="L985" s="3" t="str">
        <f>TEXT(DATE(2000, Table1[[#This Row],[Month]], 1), "mmm")</f>
        <v>Oct</v>
      </c>
    </row>
    <row r="986" spans="1:12" x14ac:dyDescent="0.25">
      <c r="A986" t="s">
        <v>995</v>
      </c>
      <c r="B986" s="52">
        <v>2023</v>
      </c>
      <c r="C986" s="52">
        <v>2</v>
      </c>
      <c r="D986" t="s">
        <v>1103</v>
      </c>
      <c r="E986" t="s">
        <v>1108</v>
      </c>
      <c r="F986" t="s">
        <v>1012</v>
      </c>
      <c r="G986" t="s">
        <v>1015</v>
      </c>
      <c r="H986" t="s">
        <v>1017</v>
      </c>
      <c r="I986" t="s">
        <v>1018</v>
      </c>
      <c r="J986" s="52">
        <v>11098.21</v>
      </c>
      <c r="K986" s="3">
        <v>116810.41</v>
      </c>
      <c r="L986" s="3" t="str">
        <f>TEXT(DATE(2000, Table1[[#This Row],[Month]], 1), "mmm")</f>
        <v>Feb</v>
      </c>
    </row>
    <row r="987" spans="1:12" x14ac:dyDescent="0.25">
      <c r="A987" t="s">
        <v>996</v>
      </c>
      <c r="B987" s="52">
        <v>2024</v>
      </c>
      <c r="C987" s="52">
        <v>6</v>
      </c>
      <c r="D987" t="s">
        <v>1103</v>
      </c>
      <c r="E987" t="s">
        <v>1107</v>
      </c>
      <c r="F987" t="s">
        <v>1012</v>
      </c>
      <c r="G987" t="s">
        <v>1015</v>
      </c>
      <c r="H987" t="s">
        <v>1017</v>
      </c>
      <c r="I987" t="s">
        <v>1020</v>
      </c>
      <c r="J987" s="52">
        <v>63173.9</v>
      </c>
      <c r="K987" s="3">
        <v>43812.42</v>
      </c>
      <c r="L987" s="3" t="str">
        <f>TEXT(DATE(2000, Table1[[#This Row],[Month]], 1), "mmm")</f>
        <v>Jun</v>
      </c>
    </row>
    <row r="988" spans="1:12" x14ac:dyDescent="0.25">
      <c r="A988" t="s">
        <v>997</v>
      </c>
      <c r="B988" s="52">
        <v>2024</v>
      </c>
      <c r="C988" s="52">
        <v>12</v>
      </c>
      <c r="D988" t="s">
        <v>1103</v>
      </c>
      <c r="E988" t="s">
        <v>1108</v>
      </c>
      <c r="F988" t="s">
        <v>1012</v>
      </c>
      <c r="G988" t="s">
        <v>1015</v>
      </c>
      <c r="H988" t="s">
        <v>1016</v>
      </c>
      <c r="I988" t="s">
        <v>1020</v>
      </c>
      <c r="J988" s="52">
        <v>94711.69</v>
      </c>
      <c r="K988" s="3">
        <v>101343.73</v>
      </c>
      <c r="L988" s="3" t="str">
        <f>TEXT(DATE(2000, Table1[[#This Row],[Month]], 1), "mmm")</f>
        <v>Dec</v>
      </c>
    </row>
    <row r="989" spans="1:12" x14ac:dyDescent="0.25">
      <c r="A989" t="s">
        <v>998</v>
      </c>
      <c r="B989" s="52">
        <v>2023</v>
      </c>
      <c r="C989" s="52">
        <v>11</v>
      </c>
      <c r="D989" t="s">
        <v>1104</v>
      </c>
      <c r="E989" t="s">
        <v>1107</v>
      </c>
      <c r="F989" t="s">
        <v>1013</v>
      </c>
      <c r="G989" t="s">
        <v>1015</v>
      </c>
      <c r="H989" t="s">
        <v>1017</v>
      </c>
      <c r="I989" t="s">
        <v>1020</v>
      </c>
      <c r="J989" s="52">
        <v>75505.289999999994</v>
      </c>
      <c r="K989" s="3">
        <v>103847.9</v>
      </c>
      <c r="L989" s="3" t="str">
        <f>TEXT(DATE(2000, Table1[[#This Row],[Month]], 1), "mmm")</f>
        <v>Nov</v>
      </c>
    </row>
    <row r="990" spans="1:12" x14ac:dyDescent="0.25">
      <c r="A990" t="s">
        <v>999</v>
      </c>
      <c r="B990" s="52">
        <v>2024</v>
      </c>
      <c r="C990" s="52">
        <v>4</v>
      </c>
      <c r="D990" t="s">
        <v>1103</v>
      </c>
      <c r="E990" t="s">
        <v>1108</v>
      </c>
      <c r="F990" t="s">
        <v>1012</v>
      </c>
      <c r="G990" t="s">
        <v>1014</v>
      </c>
      <c r="H990" t="s">
        <v>1017</v>
      </c>
      <c r="I990" t="s">
        <v>1020</v>
      </c>
      <c r="J990" s="52">
        <v>22494.42</v>
      </c>
      <c r="K990" s="3">
        <v>65100.28</v>
      </c>
      <c r="L990" s="3" t="str">
        <f>TEXT(DATE(2000, Table1[[#This Row],[Month]], 1), "mmm")</f>
        <v>Apr</v>
      </c>
    </row>
    <row r="991" spans="1:12" x14ac:dyDescent="0.25">
      <c r="A991" t="s">
        <v>1000</v>
      </c>
      <c r="B991" s="52">
        <v>2022</v>
      </c>
      <c r="C991" s="52">
        <v>4</v>
      </c>
      <c r="D991" t="s">
        <v>1104</v>
      </c>
      <c r="E991" t="s">
        <v>1107</v>
      </c>
      <c r="F991" t="s">
        <v>1013</v>
      </c>
      <c r="G991" t="s">
        <v>1015</v>
      </c>
      <c r="H991" t="s">
        <v>1013</v>
      </c>
      <c r="I991" t="s">
        <v>1018</v>
      </c>
      <c r="J991" s="52">
        <v>83407.17</v>
      </c>
      <c r="K991" s="3">
        <v>112725.89</v>
      </c>
      <c r="L991" s="3" t="str">
        <f>TEXT(DATE(2000, Table1[[#This Row],[Month]], 1), "mmm")</f>
        <v>Apr</v>
      </c>
    </row>
    <row r="992" spans="1:12" x14ac:dyDescent="0.25">
      <c r="A992" t="s">
        <v>1001</v>
      </c>
      <c r="B992" s="52">
        <v>2022</v>
      </c>
      <c r="C992" s="52">
        <v>1</v>
      </c>
      <c r="D992" t="s">
        <v>1104</v>
      </c>
      <c r="E992" t="s">
        <v>1108</v>
      </c>
      <c r="F992" t="s">
        <v>1012</v>
      </c>
      <c r="G992" t="s">
        <v>1015</v>
      </c>
      <c r="H992" t="s">
        <v>1013</v>
      </c>
      <c r="I992" t="s">
        <v>1018</v>
      </c>
      <c r="J992" s="52">
        <v>6250.38</v>
      </c>
      <c r="K992" s="3">
        <v>24231.69</v>
      </c>
      <c r="L992" s="3" t="str">
        <f>TEXT(DATE(2000, Table1[[#This Row],[Month]], 1), "mmm")</f>
        <v>Jan</v>
      </c>
    </row>
    <row r="993" spans="1:12" x14ac:dyDescent="0.25">
      <c r="A993" t="s">
        <v>1002</v>
      </c>
      <c r="B993" s="52">
        <v>2024</v>
      </c>
      <c r="C993" s="52">
        <v>1</v>
      </c>
      <c r="D993" t="s">
        <v>1103</v>
      </c>
      <c r="E993" t="s">
        <v>1107</v>
      </c>
      <c r="F993" t="s">
        <v>1013</v>
      </c>
      <c r="G993" t="s">
        <v>1014</v>
      </c>
      <c r="H993" t="s">
        <v>1017</v>
      </c>
      <c r="I993" t="s">
        <v>1019</v>
      </c>
      <c r="J993" s="52">
        <v>18154.580000000002</v>
      </c>
      <c r="K993" s="3">
        <v>55281.23</v>
      </c>
      <c r="L993" s="3" t="str">
        <f>TEXT(DATE(2000, Table1[[#This Row],[Month]], 1), "mmm")</f>
        <v>Jan</v>
      </c>
    </row>
    <row r="994" spans="1:12" x14ac:dyDescent="0.25">
      <c r="A994" t="s">
        <v>1003</v>
      </c>
      <c r="B994" s="52">
        <v>2022</v>
      </c>
      <c r="C994" s="52">
        <v>12</v>
      </c>
      <c r="D994" t="s">
        <v>1103</v>
      </c>
      <c r="E994" t="s">
        <v>1107</v>
      </c>
      <c r="F994" t="s">
        <v>1013</v>
      </c>
      <c r="G994" t="s">
        <v>1015</v>
      </c>
      <c r="H994" t="s">
        <v>1017</v>
      </c>
      <c r="I994" t="s">
        <v>1019</v>
      </c>
      <c r="J994" s="52">
        <v>85197.02</v>
      </c>
      <c r="K994" s="3">
        <v>69961.429999999993</v>
      </c>
      <c r="L994" s="3" t="str">
        <f>TEXT(DATE(2000, Table1[[#This Row],[Month]], 1), "mmm")</f>
        <v>Dec</v>
      </c>
    </row>
    <row r="995" spans="1:12" x14ac:dyDescent="0.25">
      <c r="A995" t="s">
        <v>1004</v>
      </c>
      <c r="B995" s="52">
        <v>2023</v>
      </c>
      <c r="C995" s="52">
        <v>7</v>
      </c>
      <c r="D995" t="s">
        <v>1104</v>
      </c>
      <c r="E995" t="s">
        <v>1108</v>
      </c>
      <c r="F995" t="s">
        <v>1013</v>
      </c>
      <c r="G995" t="s">
        <v>1014</v>
      </c>
      <c r="H995" t="s">
        <v>1013</v>
      </c>
      <c r="I995" t="s">
        <v>1018</v>
      </c>
      <c r="J995" s="52">
        <v>12802.51</v>
      </c>
      <c r="K995" s="3">
        <v>85422.93</v>
      </c>
      <c r="L995" s="3" t="str">
        <f>TEXT(DATE(2000, Table1[[#This Row],[Month]], 1), "mmm")</f>
        <v>Jul</v>
      </c>
    </row>
    <row r="996" spans="1:12" x14ac:dyDescent="0.25">
      <c r="A996" t="s">
        <v>1005</v>
      </c>
      <c r="B996" s="52">
        <v>2022</v>
      </c>
      <c r="C996" s="52">
        <v>7</v>
      </c>
      <c r="D996" t="s">
        <v>1104</v>
      </c>
      <c r="E996" t="s">
        <v>1107</v>
      </c>
      <c r="F996" t="s">
        <v>1012</v>
      </c>
      <c r="G996" t="s">
        <v>1015</v>
      </c>
      <c r="H996" t="s">
        <v>1013</v>
      </c>
      <c r="I996" t="s">
        <v>1019</v>
      </c>
      <c r="J996" s="52">
        <v>74892.039999999994</v>
      </c>
      <c r="K996" s="3">
        <v>39077.15</v>
      </c>
      <c r="L996" s="3" t="str">
        <f>TEXT(DATE(2000, Table1[[#This Row],[Month]], 1), "mmm")</f>
        <v>Jul</v>
      </c>
    </row>
    <row r="997" spans="1:12" x14ac:dyDescent="0.25">
      <c r="A997" t="s">
        <v>1006</v>
      </c>
      <c r="B997" s="52">
        <v>2022</v>
      </c>
      <c r="C997" s="52">
        <v>4</v>
      </c>
      <c r="D997" t="s">
        <v>1104</v>
      </c>
      <c r="E997" t="s">
        <v>1107</v>
      </c>
      <c r="F997" t="s">
        <v>1011</v>
      </c>
      <c r="G997" t="s">
        <v>1014</v>
      </c>
      <c r="H997" t="s">
        <v>1016</v>
      </c>
      <c r="I997" t="s">
        <v>1018</v>
      </c>
      <c r="J997" s="52">
        <v>32112.2</v>
      </c>
      <c r="K997" s="3">
        <v>65641.919999999998</v>
      </c>
      <c r="L997" s="3" t="str">
        <f>TEXT(DATE(2000, Table1[[#This Row],[Month]], 1), "mmm")</f>
        <v>Apr</v>
      </c>
    </row>
    <row r="998" spans="1:12" x14ac:dyDescent="0.25">
      <c r="A998" t="s">
        <v>1007</v>
      </c>
      <c r="B998" s="52">
        <v>2022</v>
      </c>
      <c r="C998" s="52">
        <v>9</v>
      </c>
      <c r="D998" t="s">
        <v>1104</v>
      </c>
      <c r="E998" t="s">
        <v>1107</v>
      </c>
      <c r="F998" t="s">
        <v>1012</v>
      </c>
      <c r="G998" t="s">
        <v>1015</v>
      </c>
      <c r="H998" t="s">
        <v>1016</v>
      </c>
      <c r="I998" t="s">
        <v>1019</v>
      </c>
      <c r="J998" s="52">
        <v>94296.26</v>
      </c>
      <c r="K998" s="3">
        <v>117855.2</v>
      </c>
      <c r="L998" s="3" t="str">
        <f>TEXT(DATE(2000, Table1[[#This Row],[Month]], 1), "mmm")</f>
        <v>Sep</v>
      </c>
    </row>
    <row r="999" spans="1:12" x14ac:dyDescent="0.25">
      <c r="A999" t="s">
        <v>1008</v>
      </c>
      <c r="B999" s="52">
        <v>2022</v>
      </c>
      <c r="C999" s="52">
        <v>8</v>
      </c>
      <c r="D999" t="s">
        <v>1104</v>
      </c>
      <c r="E999" t="s">
        <v>1108</v>
      </c>
      <c r="F999" t="s">
        <v>1013</v>
      </c>
      <c r="G999" t="s">
        <v>1014</v>
      </c>
      <c r="H999" t="s">
        <v>1017</v>
      </c>
      <c r="I999" t="s">
        <v>1020</v>
      </c>
      <c r="J999" s="52">
        <v>25809.71</v>
      </c>
      <c r="K999" s="3">
        <v>107960.01</v>
      </c>
      <c r="L999" s="3" t="str">
        <f>TEXT(DATE(2000, Table1[[#This Row],[Month]], 1), "mmm")</f>
        <v>Aug</v>
      </c>
    </row>
    <row r="1000" spans="1:12" x14ac:dyDescent="0.25">
      <c r="A1000" t="s">
        <v>1009</v>
      </c>
      <c r="B1000" s="52">
        <v>2024</v>
      </c>
      <c r="C1000" s="52">
        <v>11</v>
      </c>
      <c r="D1000" t="s">
        <v>1104</v>
      </c>
      <c r="E1000" t="s">
        <v>1108</v>
      </c>
      <c r="F1000" t="s">
        <v>1011</v>
      </c>
      <c r="G1000" t="s">
        <v>1015</v>
      </c>
      <c r="H1000" t="s">
        <v>1017</v>
      </c>
      <c r="I1000" t="s">
        <v>1020</v>
      </c>
      <c r="J1000" s="52">
        <v>29713.75</v>
      </c>
      <c r="K1000" s="3">
        <v>93092.78</v>
      </c>
      <c r="L1000" s="3" t="str">
        <f>TEXT(DATE(2000, Table1[[#This Row],[Month]], 1), "mmm")</f>
        <v>Nov</v>
      </c>
    </row>
    <row r="1001" spans="1:12" x14ac:dyDescent="0.25">
      <c r="A1001" t="s">
        <v>1010</v>
      </c>
      <c r="B1001" s="52">
        <v>2024</v>
      </c>
      <c r="C1001" s="52">
        <v>4</v>
      </c>
      <c r="D1001" t="s">
        <v>1103</v>
      </c>
      <c r="E1001" t="s">
        <v>1107</v>
      </c>
      <c r="F1001" t="s">
        <v>1012</v>
      </c>
      <c r="G1001" t="s">
        <v>1015</v>
      </c>
      <c r="H1001" t="s">
        <v>1016</v>
      </c>
      <c r="I1001" t="s">
        <v>1020</v>
      </c>
      <c r="J1001" s="52">
        <v>59279.5</v>
      </c>
      <c r="K1001" s="3">
        <v>26870.84</v>
      </c>
      <c r="L1001" s="3" t="str">
        <f>TEXT(DATE(2000, Table1[[#This Row],[Month]], 1), "mmm")</f>
        <v>Apr</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D5B09-BCD6-44F1-A894-9DC1DCC50759}">
  <sheetPr codeName="Sheet2">
    <tabColor rgb="FF9933FF"/>
  </sheetPr>
  <dimension ref="B1:AE80"/>
  <sheetViews>
    <sheetView topLeftCell="E48" zoomScaleNormal="100" workbookViewId="0">
      <selection activeCell="M76" sqref="M76"/>
    </sheetView>
  </sheetViews>
  <sheetFormatPr defaultRowHeight="15" x14ac:dyDescent="0.25"/>
  <cols>
    <col min="1" max="1" width="9.140625" style="7"/>
    <col min="2" max="2" width="14.28515625" style="6" bestFit="1" customWidth="1"/>
    <col min="3" max="3" width="20.42578125" style="7" bestFit="1" customWidth="1"/>
    <col min="4" max="4" width="13.85546875" style="7" bestFit="1" customWidth="1"/>
    <col min="5" max="5" width="13.140625" style="7" bestFit="1" customWidth="1"/>
    <col min="6" max="6" width="13.28515625" style="6" bestFit="1" customWidth="1"/>
    <col min="7" max="7" width="14.28515625" style="7" bestFit="1" customWidth="1"/>
    <col min="8" max="8" width="9.140625" style="7"/>
    <col min="9" max="10" width="13.28515625" style="7" bestFit="1" customWidth="1"/>
    <col min="11" max="11" width="13.140625" style="7" bestFit="1" customWidth="1"/>
    <col min="12" max="12" width="14.85546875" style="7" bestFit="1" customWidth="1"/>
    <col min="13" max="13" width="15.85546875" style="7" bestFit="1" customWidth="1"/>
    <col min="14" max="14" width="14.28515625" style="7" bestFit="1" customWidth="1"/>
    <col min="15" max="15" width="15.42578125" style="7" bestFit="1" customWidth="1"/>
    <col min="16" max="17" width="22.28515625" style="7" bestFit="1" customWidth="1"/>
    <col min="18" max="18" width="19" style="7" bestFit="1" customWidth="1"/>
    <col min="19" max="19" width="14.28515625" style="7" bestFit="1" customWidth="1"/>
    <col min="20" max="21" width="13.140625" style="7" bestFit="1" customWidth="1"/>
    <col min="22" max="22" width="24.85546875" style="7" bestFit="1" customWidth="1"/>
    <col min="23" max="23" width="14.85546875" style="7" bestFit="1" customWidth="1"/>
    <col min="24" max="24" width="14.42578125" style="7" bestFit="1" customWidth="1"/>
    <col min="25" max="25" width="26.140625" style="7" bestFit="1" customWidth="1"/>
    <col min="26" max="26" width="22" style="7" customWidth="1"/>
    <col min="27" max="27" width="13.140625" style="7" bestFit="1" customWidth="1"/>
    <col min="28" max="28" width="18.85546875" style="7" bestFit="1" customWidth="1"/>
    <col min="29" max="29" width="22.42578125" style="7" customWidth="1"/>
    <col min="30" max="30" width="23.28515625" style="7" customWidth="1"/>
    <col min="31" max="31" width="18.85546875" style="7" customWidth="1"/>
    <col min="32" max="32" width="9.140625" style="7" customWidth="1"/>
    <col min="33" max="16384" width="9.140625" style="7"/>
  </cols>
  <sheetData>
    <row r="1" spans="2:31" ht="15.75" thickBot="1" x14ac:dyDescent="0.3">
      <c r="T1" s="55" t="s">
        <v>1086</v>
      </c>
      <c r="U1" t="s">
        <v>1105</v>
      </c>
      <c r="V1"/>
      <c r="W1"/>
      <c r="X1"/>
    </row>
    <row r="2" spans="2:31" ht="15.75" thickBot="1" x14ac:dyDescent="0.3">
      <c r="F2" s="6" t="s">
        <v>1026</v>
      </c>
      <c r="G2" s="9" t="s">
        <v>1090</v>
      </c>
      <c r="H2" s="9" t="s">
        <v>1091</v>
      </c>
      <c r="I2" s="9" t="s">
        <v>9</v>
      </c>
      <c r="J2" s="9" t="s">
        <v>1092</v>
      </c>
      <c r="K2" s="9" t="s">
        <v>1093</v>
      </c>
      <c r="L2" s="9" t="s">
        <v>1098</v>
      </c>
      <c r="M2" s="9" t="s">
        <v>1099</v>
      </c>
      <c r="O2" s="18" t="s">
        <v>1086</v>
      </c>
      <c r="P2" s="19" t="s">
        <v>1101</v>
      </c>
      <c r="T2" s="52" t="s">
        <v>1104</v>
      </c>
      <c r="U2" s="76">
        <v>107</v>
      </c>
      <c r="V2"/>
      <c r="W2"/>
      <c r="X2"/>
    </row>
    <row r="3" spans="2:31" x14ac:dyDescent="0.25">
      <c r="B3" s="6" t="s">
        <v>1086</v>
      </c>
      <c r="C3" s="7" t="s">
        <v>1088</v>
      </c>
      <c r="D3" s="7" t="s">
        <v>1096</v>
      </c>
      <c r="E3" s="7" t="s">
        <v>1097</v>
      </c>
      <c r="F3" s="6" t="s">
        <v>1045</v>
      </c>
      <c r="G3" s="7">
        <v>1</v>
      </c>
      <c r="H3" s="7">
        <v>3</v>
      </c>
      <c r="I3" s="10">
        <f>VLOOKUP(Table11[[#This Row],[Income Source]],$B$3:$D$9,2,0)</f>
        <v>564193.92000000016</v>
      </c>
      <c r="J3" s="10" t="str">
        <f>IF(Table11[[#This Row],[Amount]]=MAX(Table11[Amount]),Table11[[#This Row],[Amount]],"")</f>
        <v/>
      </c>
      <c r="K3" s="17">
        <f>IF(Table11[[#This Row],[Amount]]=MAX(Table11[Amount]),"",Table11[[#This Row],[Amount]])</f>
        <v>564193.92000000016</v>
      </c>
      <c r="L3" s="10">
        <f>VLOOKUP(Table11[[#This Row],[Income Source]],$B$4:$E$8,3,0)</f>
        <v>13391</v>
      </c>
      <c r="M3" s="34">
        <f>VLOOKUP(Table11[[#This Row],[Income Source]],$B$4:$E$8,4,0)</f>
        <v>0.21031883147479188</v>
      </c>
      <c r="O3" s="25" t="s">
        <v>1070</v>
      </c>
      <c r="P3" s="38">
        <v>165056.35999999999</v>
      </c>
      <c r="Q3" s="7" t="s">
        <v>1101</v>
      </c>
      <c r="T3"/>
      <c r="U3"/>
      <c r="V3"/>
      <c r="W3"/>
      <c r="X3"/>
    </row>
    <row r="4" spans="2:31" x14ac:dyDescent="0.25">
      <c r="B4" s="6" t="s">
        <v>1045</v>
      </c>
      <c r="C4" s="16">
        <v>564193.92000000016</v>
      </c>
      <c r="D4" s="77">
        <v>13391</v>
      </c>
      <c r="E4" s="8">
        <v>0.21031883147479188</v>
      </c>
      <c r="F4" s="6" t="s">
        <v>1038</v>
      </c>
      <c r="G4" s="7">
        <v>7</v>
      </c>
      <c r="H4" s="7">
        <v>2</v>
      </c>
      <c r="I4" s="10">
        <f>VLOOKUP(Table11[[#This Row],[Income Source]],$B$3:$D$9,2,0)</f>
        <v>639440.2699999999</v>
      </c>
      <c r="J4" s="10" t="str">
        <f>IF(Table11[[#This Row],[Amount]]=MAX(Table11[Amount]),Table11[[#This Row],[Amount]],"")</f>
        <v/>
      </c>
      <c r="K4" s="17">
        <f>IF(Table11[[#This Row],[Amount]]=MAX(Table11[Amount]),"",Table11[[#This Row],[Amount]])</f>
        <v>639440.2699999999</v>
      </c>
      <c r="L4" s="10">
        <f>VLOOKUP(Table11[[#This Row],[Income Source]],$B$4:$E$8,3,0)</f>
        <v>13620</v>
      </c>
      <c r="M4" s="34">
        <f>VLOOKUP(Table11[[#This Row],[Income Source]],$B$4:$E$8,4,0)</f>
        <v>0.21391550180618815</v>
      </c>
      <c r="O4" s="25" t="s">
        <v>1054</v>
      </c>
      <c r="P4" s="39">
        <v>207493.37</v>
      </c>
      <c r="Q4" s="41">
        <f>IFERROR(SUM(GETPIVOTDATA("Operating Profit",$O$2)),"")</f>
        <v>1613634.14</v>
      </c>
      <c r="T4"/>
      <c r="U4"/>
      <c r="V4"/>
      <c r="W4"/>
      <c r="X4"/>
    </row>
    <row r="5" spans="2:31" x14ac:dyDescent="0.25">
      <c r="B5" s="6" t="s">
        <v>1038</v>
      </c>
      <c r="C5" s="16">
        <v>639440.2699999999</v>
      </c>
      <c r="D5" s="77">
        <v>13620</v>
      </c>
      <c r="E5" s="8">
        <v>0.21391550180618815</v>
      </c>
      <c r="F5" s="6" t="s">
        <v>1042</v>
      </c>
      <c r="G5" s="7">
        <v>4</v>
      </c>
      <c r="H5" s="7">
        <v>8</v>
      </c>
      <c r="I5" s="10">
        <f>VLOOKUP(Table11[[#This Row],[Income Source]],$B$3:$D$9,2,0)</f>
        <v>709869.61999999988</v>
      </c>
      <c r="J5" s="10">
        <f>IF(Table11[[#This Row],[Amount]]=MAX(Table11[Amount]),Table11[[#This Row],[Amount]],"")</f>
        <v>709869.61999999988</v>
      </c>
      <c r="K5" s="17" t="str">
        <f>IF(Table11[[#This Row],[Amount]]=MAX(Table11[Amount]),"",Table11[[#This Row],[Amount]])</f>
        <v/>
      </c>
      <c r="L5" s="10">
        <f>VLOOKUP(Table11[[#This Row],[Income Source]],$B$4:$E$8,3,0)</f>
        <v>12161</v>
      </c>
      <c r="M5" s="34">
        <f>VLOOKUP(Table11[[#This Row],[Income Source]],$B$4:$E$8,4,0)</f>
        <v>0.1910004711795194</v>
      </c>
      <c r="O5" s="25" t="s">
        <v>1064</v>
      </c>
      <c r="P5" s="39">
        <v>171944.95999999999</v>
      </c>
    </row>
    <row r="6" spans="2:31" x14ac:dyDescent="0.25">
      <c r="B6" s="6" t="s">
        <v>1042</v>
      </c>
      <c r="C6" s="16">
        <v>709869.61999999988</v>
      </c>
      <c r="D6" s="77">
        <v>12161</v>
      </c>
      <c r="E6" s="8">
        <v>0.1910004711795194</v>
      </c>
      <c r="F6" s="6" t="s">
        <v>1056</v>
      </c>
      <c r="G6" s="7">
        <v>5</v>
      </c>
      <c r="H6" s="7">
        <v>6</v>
      </c>
      <c r="I6" s="10">
        <f>VLOOKUP(Table11[[#This Row],[Income Source]],$B$3:$D$9,2,0)</f>
        <v>555475.11</v>
      </c>
      <c r="J6" s="10" t="str">
        <f>IF(Table11[[#This Row],[Amount]]=MAX(Table11[Amount]),Table11[[#This Row],[Amount]],"")</f>
        <v/>
      </c>
      <c r="K6" s="17">
        <f>IF(Table11[[#This Row],[Amount]]=MAX(Table11[Amount]),"",Table11[[#This Row],[Amount]])</f>
        <v>555475.11</v>
      </c>
      <c r="L6" s="10">
        <f>VLOOKUP(Table11[[#This Row],[Income Source]],$B$4:$E$8,3,0)</f>
        <v>13851</v>
      </c>
      <c r="M6" s="34">
        <f>VLOOKUP(Table11[[#This Row],[Income Source]],$B$4:$E$8,4,0)</f>
        <v>0.21754358410554422</v>
      </c>
      <c r="O6" s="25" t="s">
        <v>1052</v>
      </c>
      <c r="P6" s="39">
        <v>135787.87000000002</v>
      </c>
      <c r="AB6" s="58" t="s">
        <v>1111</v>
      </c>
      <c r="AC6" s="58" t="s">
        <v>1110</v>
      </c>
      <c r="AD6" s="58" t="s">
        <v>1111</v>
      </c>
      <c r="AE6" s="58" t="s">
        <v>1111</v>
      </c>
    </row>
    <row r="7" spans="2:31" ht="34.5" customHeight="1" x14ac:dyDescent="0.25">
      <c r="B7" s="6" t="s">
        <v>1056</v>
      </c>
      <c r="C7" s="16">
        <v>555475.11</v>
      </c>
      <c r="D7" s="77">
        <v>13851</v>
      </c>
      <c r="E7" s="8">
        <v>0.21754358410554422</v>
      </c>
      <c r="F7" s="6" t="s">
        <v>1034</v>
      </c>
      <c r="G7" s="7">
        <v>5</v>
      </c>
      <c r="H7" s="7">
        <v>9</v>
      </c>
      <c r="I7" s="10">
        <f>VLOOKUP(Table11[[#This Row],[Income Source]],$B$3:$D$9,2,0)</f>
        <v>530098.29</v>
      </c>
      <c r="J7" s="10" t="str">
        <f>IF(Table11[[#This Row],[Amount]]=MAX(Table11[Amount]),Table11[[#This Row],[Amount]],"")</f>
        <v/>
      </c>
      <c r="K7" s="17">
        <f>IF(Table11[[#This Row],[Amount]]=MAX(Table11[Amount]),"",Table11[[#This Row],[Amount]])</f>
        <v>530098.29</v>
      </c>
      <c r="L7" s="10">
        <f>VLOOKUP(Table11[[#This Row],[Income Source]],$B$4:$E$8,3,0)</f>
        <v>10647</v>
      </c>
      <c r="M7" s="34">
        <f>VLOOKUP(Table11[[#This Row],[Income Source]],$B$4:$E$8,4,0)</f>
        <v>0.16722161143395634</v>
      </c>
      <c r="O7" s="25" t="s">
        <v>1050</v>
      </c>
      <c r="P7" s="39">
        <v>29261.79</v>
      </c>
      <c r="AA7" s="56" t="s">
        <v>1104</v>
      </c>
      <c r="AB7" s="61" t="str">
        <f>IF(AA7=$T$2,"○","")</f>
        <v>○</v>
      </c>
      <c r="AC7" s="62" t="str">
        <f>IF(AA7=$T$2,"│","")</f>
        <v>│</v>
      </c>
      <c r="AD7" s="7" t="str">
        <f>IF(AA7=$T$2,"","●")</f>
        <v/>
      </c>
      <c r="AE7" s="7">
        <f>VLOOKUP(AA7,T1:U3,2,0)</f>
        <v>107</v>
      </c>
    </row>
    <row r="8" spans="2:31" ht="42" customHeight="1" x14ac:dyDescent="0.25">
      <c r="B8" s="6" t="s">
        <v>1034</v>
      </c>
      <c r="C8" s="16">
        <v>530098.29</v>
      </c>
      <c r="D8" s="77">
        <v>10647</v>
      </c>
      <c r="E8" s="8">
        <v>0.16722161143395634</v>
      </c>
      <c r="O8" s="25" t="s">
        <v>1037</v>
      </c>
      <c r="P8" s="39">
        <v>131214.77000000002</v>
      </c>
      <c r="AA8" s="56" t="s">
        <v>1103</v>
      </c>
      <c r="AB8" s="61" t="str">
        <f>IF(AA8=$T$2,"○","")</f>
        <v/>
      </c>
      <c r="AC8" s="62" t="str">
        <f>IF(AA8=$T$2,"│","")</f>
        <v/>
      </c>
      <c r="AD8" s="7" t="str">
        <f>IF(AA8=$T$2,"","●")</f>
        <v>●</v>
      </c>
      <c r="AE8" s="7" t="e">
        <f>VLOOKUP(AA8,T2:U4,2,0)</f>
        <v>#N/A</v>
      </c>
    </row>
    <row r="9" spans="2:31" ht="45.75" customHeight="1" thickBot="1" x14ac:dyDescent="0.3">
      <c r="B9" s="6" t="s">
        <v>1087</v>
      </c>
      <c r="C9" s="77">
        <v>2999077.21</v>
      </c>
      <c r="D9" s="77">
        <v>63670</v>
      </c>
      <c r="E9" s="8">
        <v>1</v>
      </c>
      <c r="O9" s="25" t="s">
        <v>1033</v>
      </c>
      <c r="P9" s="39">
        <v>126089.36000000002</v>
      </c>
      <c r="AC9" s="62"/>
    </row>
    <row r="10" spans="2:31" ht="15.75" thickBot="1" x14ac:dyDescent="0.3">
      <c r="O10" s="25" t="s">
        <v>1061</v>
      </c>
      <c r="P10" s="39">
        <v>116985.76000000001</v>
      </c>
      <c r="R10" s="18" t="s">
        <v>1086</v>
      </c>
      <c r="S10" s="24" t="s">
        <v>1088</v>
      </c>
      <c r="T10" s="19" t="s">
        <v>1089</v>
      </c>
    </row>
    <row r="11" spans="2:31" x14ac:dyDescent="0.25">
      <c r="O11" s="25" t="s">
        <v>1058</v>
      </c>
      <c r="P11" s="39">
        <v>181228.69000000003</v>
      </c>
      <c r="R11" s="25" t="s">
        <v>1047</v>
      </c>
      <c r="S11" s="42">
        <v>548131.05000000005</v>
      </c>
      <c r="T11" s="47">
        <v>0.182766568387214</v>
      </c>
    </row>
    <row r="12" spans="2:31" x14ac:dyDescent="0.25">
      <c r="O12" s="25" t="s">
        <v>1066</v>
      </c>
      <c r="P12" s="39">
        <v>126976.57999999997</v>
      </c>
      <c r="R12" s="25" t="s">
        <v>1051</v>
      </c>
      <c r="S12" s="43">
        <v>378418.69000000006</v>
      </c>
      <c r="T12" s="45">
        <v>0.12617837538100596</v>
      </c>
    </row>
    <row r="13" spans="2:31" ht="15.75" thickBot="1" x14ac:dyDescent="0.3">
      <c r="O13" s="25" t="s">
        <v>1041</v>
      </c>
      <c r="P13" s="39">
        <v>119266.65999999999</v>
      </c>
      <c r="R13" s="25" t="s">
        <v>1040</v>
      </c>
      <c r="S13" s="43">
        <v>499453.98000000004</v>
      </c>
      <c r="T13" s="45">
        <v>0.16653588588337809</v>
      </c>
    </row>
    <row r="14" spans="2:31" ht="15.75" thickBot="1" x14ac:dyDescent="0.3">
      <c r="B14" s="20" t="s">
        <v>1088</v>
      </c>
      <c r="C14" s="21" t="s">
        <v>1094</v>
      </c>
      <c r="D14" s="5"/>
      <c r="O14" s="25" t="s">
        <v>1071</v>
      </c>
      <c r="P14" s="39">
        <v>102327.97</v>
      </c>
      <c r="R14" s="25" t="s">
        <v>1049</v>
      </c>
      <c r="S14" s="43">
        <v>474010.83</v>
      </c>
      <c r="T14" s="45">
        <v>0.1580522263379808</v>
      </c>
    </row>
    <row r="15" spans="2:31" ht="15.75" thickBot="1" x14ac:dyDescent="0.3">
      <c r="B15" s="22">
        <v>2999077.2099999995</v>
      </c>
      <c r="C15" s="23">
        <v>3624289.97</v>
      </c>
      <c r="D15" s="5"/>
      <c r="F15" s="36" t="s">
        <v>1100</v>
      </c>
      <c r="K15" s="18" t="s">
        <v>1086</v>
      </c>
      <c r="L15" s="30" t="s">
        <v>1088</v>
      </c>
      <c r="M15" s="19" t="s">
        <v>1089</v>
      </c>
      <c r="O15" s="26" t="s">
        <v>1087</v>
      </c>
      <c r="P15" s="40">
        <v>1613634.14</v>
      </c>
      <c r="R15" s="25" t="s">
        <v>1036</v>
      </c>
      <c r="S15" s="43">
        <v>687419.71000000008</v>
      </c>
      <c r="T15" s="45">
        <v>0.2292104076907043</v>
      </c>
      <c r="AB15" s="58" t="s">
        <v>1111</v>
      </c>
      <c r="AC15" s="58" t="s">
        <v>1110</v>
      </c>
      <c r="AD15" s="58" t="s">
        <v>1111</v>
      </c>
      <c r="AE15" s="58" t="s">
        <v>1111</v>
      </c>
    </row>
    <row r="16" spans="2:31" ht="33.75" customHeight="1" thickBot="1" x14ac:dyDescent="0.3">
      <c r="B16" s="5"/>
      <c r="C16" s="5"/>
      <c r="D16" s="5"/>
      <c r="F16" s="37">
        <f>IFERROR(AVERAGE(L16:L27),"")</f>
        <v>249923.10083333336</v>
      </c>
      <c r="K16" s="25" t="s">
        <v>1070</v>
      </c>
      <c r="L16" s="27">
        <v>310006.69</v>
      </c>
      <c r="M16" s="31">
        <v>310006.69</v>
      </c>
      <c r="R16" s="48" t="s">
        <v>1044</v>
      </c>
      <c r="S16" s="44">
        <v>411642.95000000007</v>
      </c>
      <c r="T16" s="46">
        <v>0.13725653631971682</v>
      </c>
      <c r="AA16" s="56" t="s">
        <v>1107</v>
      </c>
      <c r="AB16" s="61" t="str">
        <f>IF(AA16=$U$22,"○","")</f>
        <v>○</v>
      </c>
      <c r="AC16" s="62" t="str">
        <f>IF(AA16=$U$22,"│","")</f>
        <v>│</v>
      </c>
      <c r="AD16" s="7" t="str">
        <f>IF(AA16=$U$22,"","●")</f>
        <v/>
      </c>
      <c r="AE16" s="7">
        <f>VLOOKUP(AA16,U21:V23,2,0)</f>
        <v>107</v>
      </c>
    </row>
    <row r="17" spans="2:31" ht="34.5" customHeight="1" x14ac:dyDescent="0.25">
      <c r="B17" s="5"/>
      <c r="C17" s="5"/>
      <c r="D17" s="5"/>
      <c r="K17" s="25" t="s">
        <v>1054</v>
      </c>
      <c r="L17" s="28">
        <v>383358.09000000008</v>
      </c>
      <c r="M17" s="32">
        <v>383358.09000000008</v>
      </c>
      <c r="AA17" s="57" t="s">
        <v>1108</v>
      </c>
      <c r="AB17" s="61" t="str">
        <f>IF(AA17=$U$22,"○","")</f>
        <v/>
      </c>
      <c r="AC17" s="62" t="str">
        <f>IF(AA17=$U$22,"│","")</f>
        <v/>
      </c>
      <c r="AD17" s="7" t="str">
        <f>IF(AA17=$U$22,"","●")</f>
        <v>●</v>
      </c>
      <c r="AE17" s="7" t="e">
        <f>VLOOKUP(AA17,U21:V23,2,0)</f>
        <v>#N/A</v>
      </c>
    </row>
    <row r="18" spans="2:31" x14ac:dyDescent="0.25">
      <c r="K18" s="25" t="s">
        <v>1064</v>
      </c>
      <c r="L18" s="28">
        <v>322207.30999999994</v>
      </c>
      <c r="M18" s="32">
        <v>322207.30999999994</v>
      </c>
    </row>
    <row r="19" spans="2:31" x14ac:dyDescent="0.25">
      <c r="K19" s="25" t="s">
        <v>1052</v>
      </c>
      <c r="L19" s="28">
        <v>259953.43</v>
      </c>
      <c r="M19" s="32">
        <v>259953.43</v>
      </c>
    </row>
    <row r="20" spans="2:31" x14ac:dyDescent="0.25">
      <c r="K20" s="25" t="s">
        <v>1050</v>
      </c>
      <c r="L20" s="28">
        <v>48240.05</v>
      </c>
      <c r="M20" s="32">
        <v>48240.05</v>
      </c>
    </row>
    <row r="21" spans="2:31" x14ac:dyDescent="0.25">
      <c r="B21" s="5"/>
      <c r="C21" s="5"/>
      <c r="D21" s="5"/>
      <c r="K21" s="25" t="s">
        <v>1037</v>
      </c>
      <c r="L21" s="28">
        <v>256141.97999999998</v>
      </c>
      <c r="M21" s="32">
        <v>256141.97999999998</v>
      </c>
      <c r="U21" s="55" t="s">
        <v>1086</v>
      </c>
      <c r="V21" t="s">
        <v>1106</v>
      </c>
      <c r="AB21" s="58" t="s">
        <v>1111</v>
      </c>
      <c r="AC21" s="58" t="s">
        <v>1110</v>
      </c>
      <c r="AD21" s="58" t="s">
        <v>1111</v>
      </c>
      <c r="AE21" s="58" t="s">
        <v>1111</v>
      </c>
    </row>
    <row r="22" spans="2:31" ht="44.25" customHeight="1" thickBot="1" x14ac:dyDescent="0.3">
      <c r="B22" s="5"/>
      <c r="C22" s="5"/>
      <c r="D22" s="5"/>
      <c r="E22" s="12" t="s">
        <v>1029</v>
      </c>
      <c r="F22" s="13" t="s">
        <v>1095</v>
      </c>
      <c r="G22" s="53" t="s">
        <v>1090</v>
      </c>
      <c r="H22" s="53" t="s">
        <v>1091</v>
      </c>
      <c r="K22" s="25" t="s">
        <v>1033</v>
      </c>
      <c r="L22" s="28">
        <v>246856.83000000002</v>
      </c>
      <c r="M22" s="32">
        <v>246856.83000000002</v>
      </c>
      <c r="Q22" s="7" t="str">
        <f>R10</f>
        <v>Row Labels</v>
      </c>
      <c r="R22" s="7" t="str">
        <f t="shared" ref="R22:R28" si="0">T10</f>
        <v>Sum of Income2</v>
      </c>
      <c r="U22" s="52" t="s">
        <v>1107</v>
      </c>
      <c r="V22" s="76">
        <v>107</v>
      </c>
      <c r="AA22" s="56" t="s">
        <v>1015</v>
      </c>
      <c r="AB22" s="61" t="str">
        <f>IF(AA22=$X$29,"○","")</f>
        <v>○</v>
      </c>
      <c r="AC22" s="62" t="str">
        <f>IF(AA22=$X$29,"│","")</f>
        <v>│</v>
      </c>
      <c r="AD22" s="7" t="str">
        <f>IF(AA22=$X$29,"","●")</f>
        <v/>
      </c>
      <c r="AE22" s="7">
        <f>VLOOKUP(AA22,X28:Y29,2,0)</f>
        <v>59</v>
      </c>
    </row>
    <row r="23" spans="2:31" ht="54" customHeight="1" thickTop="1" x14ac:dyDescent="0.25">
      <c r="B23" s="5"/>
      <c r="C23" s="5"/>
      <c r="D23" s="5"/>
      <c r="E23" s="14">
        <f>GETPIVOTDATA("Sum of Income",$B$14)/GETPIVOTDATA("Sum of Target Income",$B$14)</f>
        <v>0.82749372561931056</v>
      </c>
      <c r="F23" s="15">
        <f>100%-E23</f>
        <v>0.17250627438068944</v>
      </c>
      <c r="G23" s="7">
        <v>0</v>
      </c>
      <c r="H23" s="7">
        <v>1</v>
      </c>
      <c r="K23" s="25" t="s">
        <v>1061</v>
      </c>
      <c r="L23" s="28">
        <v>221609.3</v>
      </c>
      <c r="M23" s="32">
        <v>221609.3</v>
      </c>
      <c r="Q23" s="7" t="str">
        <f t="shared" ref="Q23:Q28" si="1">R11</f>
        <v>Content Marketing</v>
      </c>
      <c r="R23" s="34">
        <f t="shared" si="0"/>
        <v>0.182766568387214</v>
      </c>
      <c r="U23"/>
      <c r="V23"/>
      <c r="AA23" s="57" t="s">
        <v>1014</v>
      </c>
      <c r="AB23" s="61" t="str">
        <f>IF(AA23=$X$29,"○","")</f>
        <v/>
      </c>
      <c r="AC23" s="62" t="str">
        <f>IF(AA23=$X$29,"│","")</f>
        <v/>
      </c>
      <c r="AD23" s="7" t="str">
        <f>IF(AA23=$X$29,"","●")</f>
        <v>●</v>
      </c>
      <c r="AE23" s="7">
        <f>VLOOKUP(AA23,X29:Y30,2,0)</f>
        <v>48</v>
      </c>
    </row>
    <row r="24" spans="2:31" x14ac:dyDescent="0.25">
      <c r="B24" s="5"/>
      <c r="C24" s="5"/>
      <c r="D24" s="5"/>
      <c r="E24" s="5"/>
      <c r="F24" s="5"/>
      <c r="G24" s="5">
        <f>SIN(E23*2*PI())</f>
        <v>-0.88378407664417391</v>
      </c>
      <c r="H24" s="7">
        <f>COS(F23*2*PI())</f>
        <v>0.46789497311918771</v>
      </c>
      <c r="K24" s="25" t="s">
        <v>1058</v>
      </c>
      <c r="L24" s="28">
        <v>319476.28999999998</v>
      </c>
      <c r="M24" s="32">
        <v>319476.28999999998</v>
      </c>
      <c r="Q24" s="7" t="str">
        <f t="shared" si="1"/>
        <v>Email Campaigns</v>
      </c>
      <c r="R24" s="34">
        <f t="shared" si="0"/>
        <v>0.12617837538100596</v>
      </c>
    </row>
    <row r="25" spans="2:31" x14ac:dyDescent="0.25">
      <c r="B25" s="5" t="s">
        <v>1102</v>
      </c>
      <c r="C25" s="5"/>
      <c r="D25" s="5"/>
      <c r="K25" s="25" t="s">
        <v>1066</v>
      </c>
      <c r="L25" s="28">
        <v>225115.91000000003</v>
      </c>
      <c r="M25" s="32">
        <v>225115.91000000003</v>
      </c>
      <c r="Q25" s="7" t="str">
        <f t="shared" si="1"/>
        <v>Influencer Outreach</v>
      </c>
      <c r="R25" s="34">
        <f t="shared" si="0"/>
        <v>0.16653588588337809</v>
      </c>
    </row>
    <row r="26" spans="2:31" x14ac:dyDescent="0.25">
      <c r="B26" s="54"/>
      <c r="C26" s="5"/>
      <c r="D26" s="5"/>
      <c r="K26" s="25" t="s">
        <v>1041</v>
      </c>
      <c r="L26" s="28">
        <v>222660.62</v>
      </c>
      <c r="M26" s="32">
        <v>222660.62</v>
      </c>
      <c r="Q26" s="7" t="str">
        <f t="shared" si="1"/>
        <v>SEO</v>
      </c>
      <c r="R26" s="34">
        <f t="shared" si="0"/>
        <v>0.1580522263379808</v>
      </c>
    </row>
    <row r="27" spans="2:31" x14ac:dyDescent="0.25">
      <c r="B27" s="54">
        <f>F23</f>
        <v>0.17250627438068944</v>
      </c>
      <c r="C27" s="5"/>
      <c r="D27" s="5"/>
      <c r="K27" s="25" t="s">
        <v>1071</v>
      </c>
      <c r="L27" s="28">
        <v>183450.70999999996</v>
      </c>
      <c r="M27" s="32">
        <v>183450.70999999996</v>
      </c>
      <c r="Q27" s="7" t="str">
        <f t="shared" si="1"/>
        <v>Social Media Ads</v>
      </c>
      <c r="R27" s="34">
        <f t="shared" si="0"/>
        <v>0.2292104076907043</v>
      </c>
    </row>
    <row r="28" spans="2:31" ht="15.75" thickBot="1" x14ac:dyDescent="0.3">
      <c r="B28" s="54">
        <f>E23</f>
        <v>0.82749372561931056</v>
      </c>
      <c r="C28" s="5"/>
      <c r="D28" s="5"/>
      <c r="K28" s="26" t="s">
        <v>1087</v>
      </c>
      <c r="L28" s="29">
        <v>2999077.2100000004</v>
      </c>
      <c r="M28" s="33">
        <v>2999077.2100000004</v>
      </c>
      <c r="Q28" s="7" t="str">
        <f t="shared" si="1"/>
        <v>Webinars</v>
      </c>
      <c r="R28" s="34">
        <f t="shared" si="0"/>
        <v>0.13725653631971682</v>
      </c>
      <c r="X28" s="55" t="s">
        <v>1086</v>
      </c>
      <c r="Y28" t="s">
        <v>1109</v>
      </c>
    </row>
    <row r="29" spans="2:31" x14ac:dyDescent="0.25">
      <c r="B29" s="5"/>
      <c r="C29" s="5"/>
      <c r="D29" s="5"/>
      <c r="X29" s="52" t="s">
        <v>1015</v>
      </c>
      <c r="Y29" s="76">
        <v>59</v>
      </c>
    </row>
    <row r="30" spans="2:31" x14ac:dyDescent="0.25">
      <c r="B30" s="5"/>
      <c r="C30" s="5"/>
      <c r="D30" s="5"/>
      <c r="X30" s="52" t="s">
        <v>1014</v>
      </c>
      <c r="Y30" s="76">
        <v>48</v>
      </c>
    </row>
    <row r="31" spans="2:31" x14ac:dyDescent="0.25">
      <c r="B31" s="5"/>
      <c r="C31" s="5"/>
      <c r="D31" s="5"/>
    </row>
    <row r="33" spans="4:30" x14ac:dyDescent="0.25">
      <c r="AA33" s="55" t="s">
        <v>1086</v>
      </c>
      <c r="AB33" t="s">
        <v>1115</v>
      </c>
    </row>
    <row r="34" spans="4:30" x14ac:dyDescent="0.25">
      <c r="AA34" s="52" t="s">
        <v>1016</v>
      </c>
      <c r="AB34" s="76">
        <v>43</v>
      </c>
      <c r="AC34" s="56" t="s">
        <v>1016</v>
      </c>
      <c r="AD34" s="64">
        <v>345</v>
      </c>
    </row>
    <row r="35" spans="4:30" x14ac:dyDescent="0.25">
      <c r="AA35" s="52" t="s">
        <v>1013</v>
      </c>
      <c r="AB35" s="76">
        <v>31</v>
      </c>
      <c r="AC35" s="56" t="s">
        <v>1013</v>
      </c>
      <c r="AD35" s="64">
        <v>335</v>
      </c>
    </row>
    <row r="36" spans="4:30" x14ac:dyDescent="0.25">
      <c r="AA36" s="52" t="s">
        <v>1017</v>
      </c>
      <c r="AB36" s="76">
        <v>33</v>
      </c>
      <c r="AC36" s="57" t="s">
        <v>1017</v>
      </c>
      <c r="AD36" s="65">
        <v>320</v>
      </c>
    </row>
    <row r="37" spans="4:30" x14ac:dyDescent="0.25">
      <c r="AB37" s="7">
        <f>SUM(AB34:AB36)</f>
        <v>107</v>
      </c>
    </row>
    <row r="40" spans="4:30" x14ac:dyDescent="0.25">
      <c r="V40" s="55" t="s">
        <v>1086</v>
      </c>
      <c r="W40" t="s">
        <v>1114</v>
      </c>
      <c r="X40" s="7" t="str">
        <f>V40</f>
        <v>Row Labels</v>
      </c>
      <c r="Y40" s="7" t="str">
        <f>W40</f>
        <v>Sum of Amount</v>
      </c>
    </row>
    <row r="41" spans="4:30" x14ac:dyDescent="0.25">
      <c r="V41" s="52" t="s">
        <v>1018</v>
      </c>
      <c r="W41" s="63">
        <v>0.29231804936957906</v>
      </c>
      <c r="X41" s="7" t="str">
        <f>V41</f>
        <v>Courier</v>
      </c>
      <c r="Y41" s="64">
        <v>17529251.940000024</v>
      </c>
      <c r="Z41" s="41"/>
    </row>
    <row r="42" spans="4:30" x14ac:dyDescent="0.25">
      <c r="V42" s="52" t="s">
        <v>1020</v>
      </c>
      <c r="W42" s="63">
        <v>0.32377547983192595</v>
      </c>
      <c r="X42" s="7" t="str">
        <f>V42</f>
        <v>Home Delivery</v>
      </c>
      <c r="Y42" s="64">
        <v>16923486.66</v>
      </c>
      <c r="Z42" s="41"/>
    </row>
    <row r="43" spans="4:30" x14ac:dyDescent="0.25">
      <c r="V43" s="52" t="s">
        <v>1019</v>
      </c>
      <c r="W43" s="63">
        <v>0.38390647079849505</v>
      </c>
      <c r="X43" s="7" t="str">
        <f>V43</f>
        <v>Pick Up</v>
      </c>
      <c r="Y43" s="65">
        <v>18496702.300000012</v>
      </c>
      <c r="Z43" s="41"/>
    </row>
    <row r="44" spans="4:30" x14ac:dyDescent="0.25">
      <c r="D44"/>
      <c r="W44" s="16"/>
      <c r="Y44" s="16">
        <f>SUM(Y41:Y43)</f>
        <v>52949440.900000036</v>
      </c>
    </row>
    <row r="45" spans="4:30" x14ac:dyDescent="0.25">
      <c r="D45"/>
    </row>
    <row r="48" spans="4:30" x14ac:dyDescent="0.25">
      <c r="M48" s="6"/>
    </row>
    <row r="49" spans="5:16" x14ac:dyDescent="0.25">
      <c r="K49" s="55" t="s">
        <v>1086</v>
      </c>
      <c r="L49" t="s">
        <v>1114</v>
      </c>
      <c r="M49" t="s">
        <v>1116</v>
      </c>
      <c r="P49" s="7" t="s">
        <v>1143</v>
      </c>
    </row>
    <row r="50" spans="5:16" x14ac:dyDescent="0.25">
      <c r="E50" s="55" t="s">
        <v>1086</v>
      </c>
      <c r="F50" t="s">
        <v>1117</v>
      </c>
      <c r="G50" t="s">
        <v>1118</v>
      </c>
      <c r="K50" s="52" t="s">
        <v>1083</v>
      </c>
      <c r="L50" s="63">
        <v>0.14229971510310366</v>
      </c>
      <c r="M50" s="70">
        <v>794414.66999999993</v>
      </c>
      <c r="N50" s="52" t="s">
        <v>1083</v>
      </c>
      <c r="O50" s="68">
        <v>3815986.3199999989</v>
      </c>
      <c r="P50" s="78">
        <f>IF(N50=$K$62,O50,"")</f>
        <v>3815986.3199999989</v>
      </c>
    </row>
    <row r="51" spans="5:16" x14ac:dyDescent="0.25">
      <c r="E51" s="52" t="s">
        <v>1083</v>
      </c>
      <c r="F51" s="63">
        <v>0.14381015029948316</v>
      </c>
      <c r="G51" s="70">
        <v>963449.99</v>
      </c>
      <c r="K51" s="52" t="s">
        <v>1025</v>
      </c>
      <c r="L51" s="63">
        <v>0.17129090882287262</v>
      </c>
      <c r="M51" s="70">
        <v>956263.41000000015</v>
      </c>
      <c r="N51" s="52" t="s">
        <v>1025</v>
      </c>
      <c r="O51" s="68">
        <v>3707716.8699999992</v>
      </c>
      <c r="P51" s="78" t="str">
        <f t="shared" ref="P51:P57" si="2">IF(N51=$K$62,O51,"")</f>
        <v/>
      </c>
    </row>
    <row r="52" spans="5:16" x14ac:dyDescent="0.25">
      <c r="E52" s="52" t="s">
        <v>1025</v>
      </c>
      <c r="F52" s="63">
        <v>0.16454688905780801</v>
      </c>
      <c r="G52" s="70">
        <v>1102374.8900000001</v>
      </c>
      <c r="K52" s="52" t="s">
        <v>1024</v>
      </c>
      <c r="L52" s="63">
        <v>8.9945460485573059E-2</v>
      </c>
      <c r="M52" s="70">
        <v>502137.29000000004</v>
      </c>
      <c r="N52" s="52" t="s">
        <v>1024</v>
      </c>
      <c r="O52" s="68">
        <v>2869185.4899999998</v>
      </c>
      <c r="P52" s="78" t="str">
        <f t="shared" si="2"/>
        <v/>
      </c>
    </row>
    <row r="53" spans="5:16" x14ac:dyDescent="0.25">
      <c r="E53" s="52" t="s">
        <v>1024</v>
      </c>
      <c r="F53" s="63">
        <v>9.3290170136910336E-2</v>
      </c>
      <c r="G53" s="70">
        <v>624993.53000000014</v>
      </c>
      <c r="K53" s="52" t="s">
        <v>1084</v>
      </c>
      <c r="L53" s="63">
        <v>7.6181532893940307E-2</v>
      </c>
      <c r="M53" s="70">
        <v>425297.59999999992</v>
      </c>
      <c r="N53" s="52" t="s">
        <v>1084</v>
      </c>
      <c r="O53" s="68">
        <v>2486558.54</v>
      </c>
      <c r="P53" s="78" t="str">
        <f t="shared" si="2"/>
        <v/>
      </c>
    </row>
    <row r="54" spans="5:16" x14ac:dyDescent="0.25">
      <c r="E54" s="52" t="s">
        <v>1084</v>
      </c>
      <c r="F54" s="63">
        <v>8.3333220637641162E-2</v>
      </c>
      <c r="G54" s="70">
        <v>558287.37</v>
      </c>
      <c r="K54" s="52" t="s">
        <v>1085</v>
      </c>
      <c r="L54" s="63">
        <v>9.3248026492192479E-2</v>
      </c>
      <c r="M54" s="70">
        <v>520574.48</v>
      </c>
      <c r="N54" s="52" t="s">
        <v>1085</v>
      </c>
      <c r="O54" s="68">
        <v>3293154.4300000006</v>
      </c>
      <c r="P54" s="78" t="str">
        <f t="shared" si="2"/>
        <v/>
      </c>
    </row>
    <row r="55" spans="5:16" x14ac:dyDescent="0.25">
      <c r="E55" s="52" t="s">
        <v>1085</v>
      </c>
      <c r="F55" s="63">
        <v>8.8710669483312632E-2</v>
      </c>
      <c r="G55" s="70">
        <v>594313.3600000001</v>
      </c>
      <c r="K55" s="52" t="s">
        <v>1082</v>
      </c>
      <c r="L55" s="63">
        <v>0.17993561629998805</v>
      </c>
      <c r="M55" s="70">
        <v>1004524.1</v>
      </c>
      <c r="N55" s="52" t="s">
        <v>1082</v>
      </c>
      <c r="O55" s="68">
        <v>3120571.86</v>
      </c>
      <c r="P55" s="78" t="str">
        <f t="shared" si="2"/>
        <v/>
      </c>
    </row>
    <row r="56" spans="5:16" x14ac:dyDescent="0.25">
      <c r="E56" s="52" t="s">
        <v>1082</v>
      </c>
      <c r="F56" s="63">
        <v>0.17743161293283821</v>
      </c>
      <c r="G56" s="70">
        <v>1188695.5500000003</v>
      </c>
      <c r="K56" s="52" t="s">
        <v>1081</v>
      </c>
      <c r="L56" s="63">
        <v>0.14445906265591171</v>
      </c>
      <c r="M56" s="70">
        <v>806469.62999999989</v>
      </c>
      <c r="N56" s="52" t="s">
        <v>1081</v>
      </c>
      <c r="O56" s="68">
        <v>3477553.6800000011</v>
      </c>
      <c r="P56" s="78" t="str">
        <f t="shared" si="2"/>
        <v/>
      </c>
    </row>
    <row r="57" spans="5:16" x14ac:dyDescent="0.25">
      <c r="E57" s="52" t="s">
        <v>1081</v>
      </c>
      <c r="F57" s="63">
        <v>0.14364859393465809</v>
      </c>
      <c r="G57" s="70">
        <v>962367.65</v>
      </c>
      <c r="K57" s="52" t="s">
        <v>1023</v>
      </c>
      <c r="L57" s="63">
        <v>0.10263967724641809</v>
      </c>
      <c r="M57" s="70">
        <v>573005.12</v>
      </c>
      <c r="N57" s="52" t="s">
        <v>1023</v>
      </c>
      <c r="O57" s="68">
        <v>3034632.1099999994</v>
      </c>
      <c r="P57" s="78" t="str">
        <f t="shared" si="2"/>
        <v/>
      </c>
    </row>
    <row r="58" spans="5:16" x14ac:dyDescent="0.25">
      <c r="E58" s="52" t="s">
        <v>1023</v>
      </c>
      <c r="F58" s="63">
        <v>0.1052286935173482</v>
      </c>
      <c r="G58" s="70">
        <v>704975.16</v>
      </c>
      <c r="K58" s="6"/>
      <c r="L58" s="67">
        <f>SUM(L50:L57)</f>
        <v>0.99999999999999989</v>
      </c>
      <c r="M58" s="72">
        <f>SUM(M50:M57)</f>
        <v>5582686.2999999998</v>
      </c>
      <c r="O58" s="69"/>
    </row>
    <row r="59" spans="5:16" x14ac:dyDescent="0.25">
      <c r="F59" s="66"/>
      <c r="G59" s="69">
        <f>SUM(G51:G58)</f>
        <v>6699457.5000000019</v>
      </c>
      <c r="K59" s="6"/>
      <c r="L59" s="6"/>
      <c r="M59" s="6"/>
    </row>
    <row r="60" spans="5:16" x14ac:dyDescent="0.25">
      <c r="K60" s="6"/>
      <c r="L60" s="6"/>
      <c r="M60" s="6"/>
    </row>
    <row r="61" spans="5:16" x14ac:dyDescent="0.25">
      <c r="K61" s="55" t="s">
        <v>1086</v>
      </c>
      <c r="L61"/>
      <c r="M61"/>
    </row>
    <row r="62" spans="5:16" x14ac:dyDescent="0.25">
      <c r="K62" s="52" t="s">
        <v>1083</v>
      </c>
      <c r="L62" t="str">
        <f>IF(COUNTA(K62:K69)&gt;1,"",K62)</f>
        <v/>
      </c>
      <c r="M62"/>
    </row>
    <row r="63" spans="5:16" x14ac:dyDescent="0.25">
      <c r="K63" s="52" t="s">
        <v>1025</v>
      </c>
      <c r="L63"/>
      <c r="M63"/>
    </row>
    <row r="64" spans="5:16" x14ac:dyDescent="0.25">
      <c r="K64" s="52" t="s">
        <v>1024</v>
      </c>
      <c r="L64"/>
      <c r="M64"/>
    </row>
    <row r="65" spans="6:13" x14ac:dyDescent="0.25">
      <c r="K65" s="52" t="s">
        <v>1084</v>
      </c>
      <c r="L65"/>
      <c r="M65"/>
    </row>
    <row r="66" spans="6:13" x14ac:dyDescent="0.25">
      <c r="K66" s="52" t="s">
        <v>1085</v>
      </c>
      <c r="L66"/>
      <c r="M66"/>
    </row>
    <row r="67" spans="6:13" x14ac:dyDescent="0.25">
      <c r="K67" s="52" t="s">
        <v>1082</v>
      </c>
      <c r="L67"/>
      <c r="M67"/>
    </row>
    <row r="68" spans="6:13" x14ac:dyDescent="0.25">
      <c r="K68" s="52" t="s">
        <v>1081</v>
      </c>
      <c r="L68"/>
      <c r="M68"/>
    </row>
    <row r="69" spans="6:13" x14ac:dyDescent="0.25">
      <c r="K69" s="52" t="s">
        <v>1023</v>
      </c>
      <c r="L69"/>
      <c r="M69"/>
    </row>
    <row r="72" spans="6:13" x14ac:dyDescent="0.25">
      <c r="F72"/>
      <c r="G72"/>
      <c r="H72"/>
    </row>
    <row r="73" spans="6:13" x14ac:dyDescent="0.25">
      <c r="F73"/>
      <c r="G73"/>
      <c r="H73"/>
    </row>
    <row r="74" spans="6:13" x14ac:dyDescent="0.25">
      <c r="F74"/>
      <c r="G74"/>
      <c r="H74"/>
    </row>
    <row r="75" spans="6:13" x14ac:dyDescent="0.25">
      <c r="F75"/>
      <c r="G75"/>
      <c r="H75"/>
    </row>
    <row r="76" spans="6:13" x14ac:dyDescent="0.25">
      <c r="F76"/>
      <c r="G76"/>
      <c r="H76"/>
    </row>
    <row r="77" spans="6:13" x14ac:dyDescent="0.25">
      <c r="F77"/>
      <c r="G77"/>
      <c r="H77"/>
    </row>
    <row r="78" spans="6:13" x14ac:dyDescent="0.25">
      <c r="F78"/>
      <c r="G78"/>
      <c r="H78"/>
    </row>
    <row r="79" spans="6:13" x14ac:dyDescent="0.25">
      <c r="F79"/>
      <c r="G79"/>
      <c r="H79"/>
    </row>
    <row r="80" spans="6:13" x14ac:dyDescent="0.25">
      <c r="F80"/>
      <c r="G80"/>
      <c r="H80"/>
    </row>
  </sheetData>
  <pageMargins left="0.7" right="0.7" top="0.75" bottom="0.75" header="0.3" footer="0.3"/>
  <pageSetup paperSize="9" orientation="portrait" r:id="rId14"/>
  <tableParts count="1">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425C5-55CB-4771-9611-0E1B8CF57590}">
  <sheetPr codeName="Sheet3">
    <tabColor rgb="FF9933FF"/>
  </sheetPr>
  <dimension ref="R14"/>
  <sheetViews>
    <sheetView showGridLines="0" showRowColHeaders="0" tabSelected="1" zoomScaleNormal="100" workbookViewId="0">
      <selection activeCell="AE2" sqref="AE2"/>
    </sheetView>
  </sheetViews>
  <sheetFormatPr defaultRowHeight="15" x14ac:dyDescent="0.25"/>
  <cols>
    <col min="1" max="16384" width="9.140625" style="11"/>
  </cols>
  <sheetData>
    <row r="14" spans="18:18" ht="15.75" x14ac:dyDescent="0.25">
      <c r="R14" s="35"/>
    </row>
  </sheetData>
  <sheetProtection select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25E02-A1AE-4654-BDAE-440003EEAE48}">
  <sheetPr codeName="Sheet4">
    <tabColor rgb="FF9933FF"/>
  </sheetPr>
  <dimension ref="G8:I39"/>
  <sheetViews>
    <sheetView showGridLines="0" showRowColHeaders="0" zoomScaleNormal="100" workbookViewId="0">
      <selection activeCell="D41" sqref="D41"/>
    </sheetView>
  </sheetViews>
  <sheetFormatPr defaultRowHeight="15" x14ac:dyDescent="0.25"/>
  <cols>
    <col min="1" max="16384" width="9.140625" style="11"/>
  </cols>
  <sheetData>
    <row r="8" spans="7:7" x14ac:dyDescent="0.25">
      <c r="G8" s="71"/>
    </row>
    <row r="39" spans="9:9" x14ac:dyDescent="0.25">
      <c r="I39" s="73" t="b">
        <v>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840C-25C5-4902-B587-E4E0CA33B607}">
  <sheetPr codeName="Sheet5">
    <tabColor rgb="FF9933FF"/>
  </sheetPr>
  <dimension ref="A18:N30"/>
  <sheetViews>
    <sheetView showGridLines="0" showRowColHeaders="0" zoomScaleNormal="100" workbookViewId="0">
      <selection activeCell="AE2" sqref="AE2"/>
    </sheetView>
  </sheetViews>
  <sheetFormatPr defaultRowHeight="15" x14ac:dyDescent="0.25"/>
  <cols>
    <col min="1" max="16384" width="9.140625" style="11"/>
  </cols>
  <sheetData>
    <row r="18" spans="1:14" x14ac:dyDescent="0.25">
      <c r="A18" s="59" t="s">
        <v>1112</v>
      </c>
    </row>
    <row r="26" spans="1:14" x14ac:dyDescent="0.25">
      <c r="I26" s="11">
        <f>'Pivot Table'!AC9</f>
        <v>0</v>
      </c>
    </row>
    <row r="28" spans="1:14" x14ac:dyDescent="0.25">
      <c r="J28" s="11" t="str">
        <f>'Pivot Table'!AB8</f>
        <v/>
      </c>
    </row>
    <row r="30" spans="1:14" x14ac:dyDescent="0.25">
      <c r="N30" s="60" t="s">
        <v>1113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8BA6-D93C-49BC-9505-1739F498FF15}">
  <dimension ref="C3:C26"/>
  <sheetViews>
    <sheetView workbookViewId="0">
      <selection activeCell="E19" sqref="E19"/>
    </sheetView>
  </sheetViews>
  <sheetFormatPr defaultRowHeight="15" x14ac:dyDescent="0.25"/>
  <cols>
    <col min="3" max="3" width="70.140625" customWidth="1"/>
  </cols>
  <sheetData>
    <row r="3" spans="3:3" x14ac:dyDescent="0.25">
      <c r="C3" s="74" t="s">
        <v>1119</v>
      </c>
    </row>
    <row r="4" spans="3:3" x14ac:dyDescent="0.25">
      <c r="C4" s="74" t="s">
        <v>1120</v>
      </c>
    </row>
    <row r="5" spans="3:3" ht="22.5" x14ac:dyDescent="0.25">
      <c r="C5" s="75" t="s">
        <v>1121</v>
      </c>
    </row>
    <row r="6" spans="3:3" x14ac:dyDescent="0.25">
      <c r="C6" s="75" t="s">
        <v>1122</v>
      </c>
    </row>
    <row r="7" spans="3:3" x14ac:dyDescent="0.25">
      <c r="C7" s="75" t="s">
        <v>1123</v>
      </c>
    </row>
    <row r="8" spans="3:3" x14ac:dyDescent="0.25">
      <c r="C8" s="75" t="s">
        <v>1124</v>
      </c>
    </row>
    <row r="9" spans="3:3" x14ac:dyDescent="0.25">
      <c r="C9" s="75" t="s">
        <v>1125</v>
      </c>
    </row>
    <row r="10" spans="3:3" x14ac:dyDescent="0.25">
      <c r="C10" s="75" t="s">
        <v>1126</v>
      </c>
    </row>
    <row r="11" spans="3:3" x14ac:dyDescent="0.25">
      <c r="C11" s="75" t="s">
        <v>1127</v>
      </c>
    </row>
    <row r="12" spans="3:3" x14ac:dyDescent="0.25">
      <c r="C12" s="75" t="s">
        <v>1128</v>
      </c>
    </row>
    <row r="13" spans="3:3" x14ac:dyDescent="0.25">
      <c r="C13" s="75" t="s">
        <v>1129</v>
      </c>
    </row>
    <row r="14" spans="3:3" x14ac:dyDescent="0.25">
      <c r="C14" s="75" t="s">
        <v>1130</v>
      </c>
    </row>
    <row r="15" spans="3:3" x14ac:dyDescent="0.25">
      <c r="C15" s="74" t="s">
        <v>1131</v>
      </c>
    </row>
    <row r="16" spans="3:3" x14ac:dyDescent="0.25">
      <c r="C16" s="75" t="s">
        <v>1132</v>
      </c>
    </row>
    <row r="17" spans="3:3" x14ac:dyDescent="0.25">
      <c r="C17" s="75" t="s">
        <v>1133</v>
      </c>
    </row>
    <row r="18" spans="3:3" x14ac:dyDescent="0.25">
      <c r="C18" s="75" t="s">
        <v>1134</v>
      </c>
    </row>
    <row r="19" spans="3:3" x14ac:dyDescent="0.25">
      <c r="C19" s="75" t="s">
        <v>1135</v>
      </c>
    </row>
    <row r="20" spans="3:3" x14ac:dyDescent="0.25">
      <c r="C20" s="75" t="s">
        <v>1136</v>
      </c>
    </row>
    <row r="21" spans="3:3" x14ac:dyDescent="0.25">
      <c r="C21" s="74" t="s">
        <v>1137</v>
      </c>
    </row>
    <row r="22" spans="3:3" ht="22.5" x14ac:dyDescent="0.25">
      <c r="C22" s="75" t="s">
        <v>1138</v>
      </c>
    </row>
    <row r="23" spans="3:3" x14ac:dyDescent="0.25">
      <c r="C23" s="75" t="s">
        <v>1139</v>
      </c>
    </row>
    <row r="24" spans="3:3" x14ac:dyDescent="0.25">
      <c r="C24" s="75" t="s">
        <v>1140</v>
      </c>
    </row>
    <row r="25" spans="3:3" x14ac:dyDescent="0.25">
      <c r="C25" s="75" t="s">
        <v>1141</v>
      </c>
    </row>
    <row r="26" spans="3:3" x14ac:dyDescent="0.25">
      <c r="C26" s="75" t="s">
        <v>1142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Data sets</vt:lpstr>
      <vt:lpstr>Pivot Table</vt:lpstr>
      <vt:lpstr>Income Source</vt:lpstr>
      <vt:lpstr>Geographically</vt:lpstr>
      <vt:lpstr>Sales process</vt:lpstr>
      <vt:lpstr>Sheet1</vt:lpstr>
      <vt:lpstr>METHOOD</vt:lpstr>
      <vt:lpstr>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don10627@hotmail.com</cp:lastModifiedBy>
  <dcterms:created xsi:type="dcterms:W3CDTF">2025-07-19T19:52:40Z</dcterms:created>
  <dcterms:modified xsi:type="dcterms:W3CDTF">2025-08-09T16:08:04Z</dcterms:modified>
</cp:coreProperties>
</file>